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Settings" sheetId="2" r:id="rId4"/>
    <sheet name="SKU Master" sheetId="3" r:id="rId5"/>
    <sheet name="Inventory Ledger" sheetId="4" r:id="rId6"/>
    <sheet name="Picking Tasks" sheetId="5" r:id="rId7"/>
    <sheet name="Outbound Records" sheetId="6" r:id="rId8"/>
    <sheet name="Work Progress Tracking" sheetId="7" r:id="rId9"/>
    <sheet name="Exceptions and Changes" sheetId="8" r:id="rId10"/>
    <sheet name="Analytics Dashboard" sheetId="9" r:id="rId11"/>
  </sheets>
  <definedNames>
    <definedName name="exceptions_after_change_range">'Exceptions and Changes'!$T$5:$T$26</definedName>
    <definedName name="exceptions_before_change_range">'Exceptions and Changes'!$S$5:$S$26</definedName>
    <definedName name="exceptions_close_date_range">'Exceptions and Changes'!$P$5:$P$26</definedName>
    <definedName name="exceptions_countermeasure_range">'Exceptions and Changes'!$M$5:$M$26</definedName>
    <definedName name="exceptions_exception_type_range">'Exceptions and Changes'!$I$5:$I$26</definedName>
    <definedName name="exceptions_handling_status_range">'Exceptions and Changes'!$Q$5:$Q$26</definedName>
    <definedName name="exceptions_impact_qty_range">'Exceptions and Changes'!$J$5:$J$26</definedName>
    <definedName name="exceptions_inventory_impact_range">'Exceptions and Changes'!$R$5:$R$26</definedName>
    <definedName name="exceptions_loss_amount_range">'Exceptions and Changes'!$V$5:$V$26</definedName>
    <definedName name="exceptions_owner_person_range">'Exceptions and Changes'!$N$5:$N$26</definedName>
    <definedName name="exceptions_owner_range">'Exceptions and Changes'!$E$5:$E$26</definedName>
    <definedName name="exceptions_planned_close_date_range">'Exceptions and Changes'!$O$5:$O$26</definedName>
    <definedName name="exceptions_product_name_range">'Exceptions and Changes'!$H$5:$H$26</definedName>
    <definedName name="exceptions_record_date_range">'Exceptions and Changes'!$B$5:$B$26</definedName>
    <definedName name="exceptions_record_id_range">'Exceptions and Changes'!$A$5:$A$26</definedName>
    <definedName name="exceptions_related_id_range">'Exceptions and Changes'!$D$5:$D$26</definedName>
    <definedName name="exceptions_related_type_range">'Exceptions and Changes'!$C$5:$C$26</definedName>
    <definedName name="exceptions_review_notes_range">'Exceptions and Changes'!$U$5:$U$26</definedName>
    <definedName name="exceptions_root_cause_range">'Exceptions and Changes'!$L$5:$L$26</definedName>
    <definedName name="exceptions_severity_range">'Exceptions and Changes'!$K$5:$K$26</definedName>
    <definedName name="exceptions_sku_code_range">'Exceptions and Changes'!$G$5:$G$26</definedName>
    <definedName name="exceptions_warehouse_range">'Exceptions and Changes'!$F$5:$F$26</definedName>
    <definedName name="inventory_ledger_allocated_qty_range">'Inventory Ledger'!$M$5:$M$27</definedName>
    <definedName name="inventory_ledger_available_qty_range">'Inventory Ledger'!$O$5:$O$27</definedName>
    <definedName name="inventory_ledger_book_qty_range">'Inventory Ledger'!$L$5:$L$27</definedName>
    <definedName name="inventory_ledger_frozen_qty_range">'Inventory Ledger'!$N$5:$N$27</definedName>
    <definedName name="inventory_ledger_inventory_alert_range">'Inventory Ledger'!$Q$5:$Q$27</definedName>
    <definedName name="inventory_ledger_inventory_status_range">'Inventory Ledger'!$K$5:$K$27</definedName>
    <definedName name="inventory_ledger_last_count_date_range">'Inventory Ledger'!$R$5:$R$27</definedName>
    <definedName name="inventory_ledger_location_range">'Inventory Ledger'!$E$5:$E$27</definedName>
    <definedName name="inventory_ledger_lot_no_range">'Inventory Ledger'!$H$5:$H$27</definedName>
    <definedName name="inventory_ledger_notes_range">'Inventory Ledger'!$S$5:$S$27</definedName>
    <definedName name="inventory_ledger_owner_range">'Inventory Ledger'!$B$5:$B$27</definedName>
    <definedName name="inventory_ledger_product_name_range">'Inventory Ledger'!$G$5:$G$27</definedName>
    <definedName name="inventory_ledger_quality_status_range">'Inventory Ledger'!$J$5:$J$27</definedName>
    <definedName name="inventory_ledger_record_id_range">'Inventory Ledger'!$A$5:$A$27</definedName>
    <definedName name="inventory_ledger_safety_stock_range">'Inventory Ledger'!$P$5:$P$27</definedName>
    <definedName name="inventory_ledger_serial_no_range">'Inventory Ledger'!$I$5:$I$27</definedName>
    <definedName name="inventory_ledger_sku_code_range">'Inventory Ledger'!$F$5:$F$27</definedName>
    <definedName name="inventory_ledger_warehouse_range">'Inventory Ledger'!$C$5:$C$27</definedName>
    <definedName name="inventory_ledger_zone_range">'Inventory Ledger'!$D$5:$D$27</definedName>
    <definedName name="picking_tasks_allocated_qty_range">'Picking Tasks'!$N$5:$N$27</definedName>
    <definedName name="picking_tasks_business_type_range">'Picking Tasks'!$C$5:$C$27</definedName>
    <definedName name="picking_tasks_change_record_id_range">'Picking Tasks'!$Y$5:$Y$27</definedName>
    <definedName name="picking_tasks_duration_hours_range">'Picking Tasks'!$T$5:$T$27</definedName>
    <definedName name="picking_tasks_exception_notes_range">'Picking Tasks'!$X$5:$X$27</definedName>
    <definedName name="picking_tasks_exception_type_range">'Picking Tasks'!$W$5:$W$27</definedName>
    <definedName name="picking_tasks_finish_time_range">'Picking Tasks'!$S$5:$S$27</definedName>
    <definedName name="picking_tasks_issue_deadline_range">'Picking Tasks'!$F$5:$F$27</definedName>
    <definedName name="picking_tasks_owner_range">'Picking Tasks'!$G$5:$G$27</definedName>
    <definedName name="picking_tasks_picked_qty_range">'Picking Tasks'!$O$5:$O$27</definedName>
    <definedName name="picking_tasks_picker_range">'Picking Tasks'!$Q$5:$Q$27</definedName>
    <definedName name="picking_tasks_planned_pick_date_range">'Picking Tasks'!$E$5:$E$27</definedName>
    <definedName name="picking_tasks_priority_range">'Picking Tasks'!$D$5:$D$27</definedName>
    <definedName name="picking_tasks_product_name_range">'Picking Tasks'!$K$5:$K$27</definedName>
    <definedName name="picking_tasks_record_id_range">'Picking Tasks'!$A$5:$A$27</definedName>
    <definedName name="picking_tasks_required_qty_range">'Picking Tasks'!$M$5:$M$27</definedName>
    <definedName name="picking_tasks_review_result_range">'Picking Tasks'!$V$5:$V$27</definedName>
    <definedName name="picking_tasks_shortage_qty_range">'Picking Tasks'!$P$5:$P$27</definedName>
    <definedName name="picking_tasks_sku_code_range">'Picking Tasks'!$J$5:$J$27</definedName>
    <definedName name="picking_tasks_source_order_no_range">'Picking Tasks'!$B$5:$B$27</definedName>
    <definedName name="picking_tasks_start_time_range">'Picking Tasks'!$R$5:$R$27</definedName>
    <definedName name="picking_tasks_task_status_range">'Picking Tasks'!$U$5:$U$27</definedName>
    <definedName name="picking_tasks_unit_range">'Picking Tasks'!$L$5:$L$27</definedName>
    <definedName name="picking_tasks_warehouse_range">'Picking Tasks'!$H$5:$H$27</definedName>
    <definedName name="picking_tasks_zone_range">'Picking Tasks'!$I$5:$I$27</definedName>
    <definedName name="progress_events_actual_completion_at_range">'Work Progress Tracking'!$K$5:$K$26</definedName>
    <definedName name="progress_events_carrier_or_role_range">'Work Progress Tracking'!$H$5:$H$26</definedName>
    <definedName name="progress_events_current_node_range">'Work Progress Tracking'!$E$5:$E$26</definedName>
    <definedName name="progress_events_issue_id_range">'Work Progress Tracking'!$B$5:$B$26</definedName>
    <definedName name="progress_events_next_action_range">'Work Progress Tracking'!$M$5:$M$26</definedName>
    <definedName name="progress_events_node_status_range">'Work Progress Tracking'!$F$5:$F$26</definedName>
    <definedName name="progress_events_notes_range">'Work Progress Tracking'!$P$5:$P$26</definedName>
    <definedName name="progress_events_notification_status_range">'Work Progress Tracking'!$O$5:$O$26</definedName>
    <definedName name="progress_events_notify_to_range">'Work Progress Tracking'!$N$5:$N$26</definedName>
    <definedName name="progress_events_overdue_status_range">'Work Progress Tracking'!$L$5:$L$26</definedName>
    <definedName name="progress_events_owner_person_range">'Work Progress Tracking'!$G$5:$G$26</definedName>
    <definedName name="progress_events_picking_id_range">'Work Progress Tracking'!$C$5:$C$26</definedName>
    <definedName name="progress_events_planned_completion_at_range">'Work Progress Tracking'!$J$5:$J$26</definedName>
    <definedName name="progress_events_record_id_range">'Work Progress Tracking'!$A$5:$A$26</definedName>
    <definedName name="progress_events_updated_at_range">'Work Progress Tracking'!$D$5:$D$26</definedName>
    <definedName name="progress_events_waybill_or_task_no_range">'Work Progress Tracking'!$I$5:$I$26</definedName>
    <definedName name="settings_active_range">'Settings'!$E$5:$E$44</definedName>
    <definedName name="settings_code_range">'Settings'!$B$5:$B$44</definedName>
    <definedName name="settings_label_range">'Settings'!$C$5:$C$44</definedName>
    <definedName name="settings_note_range">'Settings'!$F$5:$F$44</definedName>
    <definedName name="settings_setting_area_range">'Settings'!$A$5:$A$44</definedName>
    <definedName name="settings_sort_order_range">'Settings'!$D$5:$D$44</definedName>
    <definedName name="sku_master_batch_managed_range">'SKU Master'!$H$5:$H$27</definedName>
    <definedName name="sku_master_case_pack_range">'SKU Master'!$G$5:$G$27</definedName>
    <definedName name="sku_master_category_range">'SKU Master'!$E$5:$E$27</definedName>
    <definedName name="sku_master_current_status_range">'SKU Master'!$Q$5:$Q$27</definedName>
    <definedName name="sku_master_default_location_range">'SKU Master'!$M$5:$M$27</definedName>
    <definedName name="sku_master_default_warehouse_range">'SKU Master'!$L$5:$L$27</definedName>
    <definedName name="sku_master_expiry_managed_range">'SKU Master'!$J$5:$J$27</definedName>
    <definedName name="sku_master_notes_range">'SKU Master'!$R$5:$R$27</definedName>
    <definedName name="sku_master_product_name_range">'SKU Master'!$C$5:$C$27</definedName>
    <definedName name="sku_master_record_id_range">'SKU Master'!$A$5:$A$27</definedName>
    <definedName name="sku_master_reorder_point_range">'SKU Master'!$O$5:$O$27</definedName>
    <definedName name="sku_master_safety_stock_range">'SKU Master'!$N$5:$N$27</definedName>
    <definedName name="sku_master_serial_managed_range">'SKU Master'!$I$5:$I$27</definedName>
    <definedName name="sku_master_sku_code_range">'SKU Master'!$B$5:$B$27</definedName>
    <definedName name="sku_master_spec_model_range">'SKU Master'!$D$5:$D$27</definedName>
    <definedName name="sku_master_standard_price_range">'SKU Master'!$P$5:$P$27</definedName>
    <definedName name="sku_master_temperature_range">'SKU Master'!$K$5:$K$27</definedName>
    <definedName name="sku_master_unit_range">'SKU Master'!$F$5:$F$27</definedName>
    <definedName name="stock_issues_actual_issue_qty_range">'Outbound Records'!$N$5:$N$26</definedName>
    <definedName name="stock_issues_business_type_range">'Outbound Records'!$D$5:$D$26</definedName>
    <definedName name="stock_issues_carrier_range">'Outbound Records'!$H$5:$H$26</definedName>
    <definedName name="stock_issues_carton_count_range">'Outbound Records'!$T$5:$T$26</definedName>
    <definedName name="stock_issues_completed_date_range">'Outbound Records'!$Z$5:$Z$26</definedName>
    <definedName name="stock_issues_delivery_status_range">'Outbound Records'!$X$5:$X$26</definedName>
    <definedName name="stock_issues_destination_range">'Outbound Records'!$F$5:$F$26</definedName>
    <definedName name="stock_issues_issue_amount_range">'Outbound Records'!$R$5:$R$26</definedName>
    <definedName name="stock_issues_issue_date_range">'Outbound Records'!$B$5:$B$26</definedName>
    <definedName name="stock_issues_issue_operator_range">'Outbound Records'!$U$5:$U$26</definedName>
    <definedName name="stock_issues_issue_status_range">'Outbound Records'!$W$5:$W$26</definedName>
    <definedName name="stock_issues_notes_range">'Outbound Records'!$AA$5:$AA$26</definedName>
    <definedName name="stock_issues_owner_range">'Outbound Records'!$E$5:$E$26</definedName>
    <definedName name="stock_issues_packaging_range">'Outbound Records'!$S$5:$S$26</definedName>
    <definedName name="stock_issues_picking_id_range">'Outbound Records'!$C$5:$C$26</definedName>
    <definedName name="stock_issues_planned_issue_qty_range">'Outbound Records'!$M$5:$M$26</definedName>
    <definedName name="stock_issues_product_name_range">'Outbound Records'!$K$5:$K$26</definedName>
    <definedName name="stock_issues_record_id_range">'Outbound Records'!$A$5:$A$26</definedName>
    <definedName name="stock_issues_reviewer_range">'Outbound Records'!$V$5:$V$26</definedName>
    <definedName name="stock_issues_signed_date_range">'Outbound Records'!$Y$5:$Y$26</definedName>
    <definedName name="stock_issues_sku_code_range">'Outbound Records'!$J$5:$J$26</definedName>
    <definedName name="stock_issues_standard_price_range">'Outbound Records'!$Q$5:$Q$26</definedName>
    <definedName name="stock_issues_unit_range">'Outbound Records'!$L$5:$L$26</definedName>
    <definedName name="stock_issues_variance_qty_range">'Outbound Records'!$O$5:$O$26</definedName>
    <definedName name="stock_issues_variance_reason_range">'Outbound Records'!$P$5:$P$26</definedName>
    <definedName name="stock_issues_warehouse_range">'Outbound Records'!$G$5:$G$26</definedName>
    <definedName name="stock_issues_waybill_no_range">'Outbound Records'!$I$5:$I$26</definedName>
    <definedName localSheetId="1" name="_xlnm.Print_Titles">'Settings'!$4:$4</definedName>
    <definedName localSheetId="2" name="_xlnm.Print_Titles">'SKU Master'!$4:$4</definedName>
    <definedName localSheetId="3" name="_xlnm.Print_Titles">'Inventory Ledger'!$4:$4</definedName>
    <definedName localSheetId="4" name="_xlnm.Print_Titles">'Picking Tasks'!$4:$4</definedName>
    <definedName localSheetId="5" name="_xlnm.Print_Titles">'Outbound Records'!$4:$4</definedName>
    <definedName localSheetId="6" name="_xlnm.Print_Titles">'Work Progress Tracking'!$4:$4</definedName>
    <definedName localSheetId="7" name="_xlnm.Print_Titles">'Exceptions and Changes'!$4:$4</definedName>
  </definedNames>
  <calcPr calcId="0" fullCalcOnLoad="1" forceFullCalc="1"/>
</workbook>
</file>

<file path=xl/sharedStrings.xml><?xml version="1.0" encoding="utf-8"?>
<sst xmlns="http://schemas.openxmlformats.org/spreadsheetml/2006/main" count="307" uniqueCount="307">
  <si>
    <t>Warehouse Picking and Stock Issue Log Template</t>
  </si>
  <si>
    <t>A free Excel template for managing picking, shipping, tracking, and delivery confirmation in one workbook.</t>
  </si>
  <si>
    <t>Settings</t>
  </si>
  <si>
    <t>SKU Master</t>
  </si>
  <si>
    <t>Inventory Ledger</t>
  </si>
  <si>
    <t>Picking Tasks</t>
  </si>
  <si>
    <t>Outbound Records</t>
  </si>
  <si>
    <t>Work Progress Tracking</t>
  </si>
  <si>
    <t>Exceptions and Changes</t>
  </si>
  <si>
    <t>Analytics Dashboard</t>
  </si>
  <si>
    <t>How to use</t>
  </si>
  <si>
    <t>Prepare settings</t>
  </si>
  <si>
    <t>Confirm company, warehouse, carrier, and status definitions first.</t>
  </si>
  <si>
    <t>Register SKUs and inventory</t>
  </si>
  <si>
    <t>Update SKU master data and the inventory ledger before allocating stock.</t>
  </si>
  <si>
    <t>Record picking and outbound issue</t>
  </si>
  <si>
    <t>Track picking instructions, actual picked quantity, outbound quantity, and delivery status in one flow.</t>
  </si>
  <si>
    <t>Review exceptions</t>
  </si>
  <si>
    <t>Record shortages, wrong picks, delays, and changes, then review them on the dashboard.</t>
  </si>
  <si>
    <t>Inputs and checks</t>
  </si>
  <si>
    <t>Input</t>
  </si>
  <si>
    <t>Regular fields maintained by the warehouse team.</t>
  </si>
  <si>
    <t>Required</t>
  </si>
  <si>
    <t>Key fields that should not be left blank in daily operation.</t>
  </si>
  <si>
    <t>Dropdown</t>
  </si>
  <si>
    <t>Use the codes and labels maintained on the settings sheet.</t>
  </si>
  <si>
    <t>Computed</t>
  </si>
  <si>
    <t>Fields used to review quantities, status, or derived values.</t>
  </si>
  <si>
    <t>linked_sheets</t>
  </si>
  <si>
    <t>sheet_id</t>
  </si>
  <si>
    <t>sheet_name</t>
  </si>
  <si>
    <t>kind</t>
  </si>
  <si>
    <t>module_id</t>
  </si>
  <si>
    <t>settings</t>
  </si>
  <si>
    <t>table</t>
  </si>
  <si>
    <t>sku_master</t>
  </si>
  <si>
    <t>inventory_ledger</t>
  </si>
  <si>
    <t>picking_tasks</t>
  </si>
  <si>
    <t>stock_issues</t>
  </si>
  <si>
    <t>progress_events</t>
  </si>
  <si>
    <t>exceptions</t>
  </si>
  <si>
    <t>dashboard</t>
  </si>
  <si>
    <t/>
  </si>
  <si>
    <t>Setting area</t>
  </si>
  <si>
    <t>Code</t>
  </si>
  <si>
    <t>Label</t>
  </si>
  <si>
    <t>Sort order</t>
  </si>
  <si>
    <t>Active</t>
  </si>
  <si>
    <t>Note</t>
  </si>
  <si>
    <t>Business Type</t>
  </si>
  <si>
    <t>sales</t>
  </si>
  <si>
    <t>Sales outbound</t>
  </si>
  <si>
    <t>Yes</t>
  </si>
  <si>
    <t>Dropdown option</t>
  </si>
  <si>
    <t>ecommerce</t>
  </si>
  <si>
    <t>E-commerce shipment</t>
  </si>
  <si>
    <t>transfer</t>
  </si>
  <si>
    <t>Transfer outbound</t>
  </si>
  <si>
    <t>production</t>
  </si>
  <si>
    <t>Production picking</t>
  </si>
  <si>
    <t>return</t>
  </si>
  <si>
    <t>Return outbound</t>
  </si>
  <si>
    <t>Carrier</t>
  </si>
  <si>
    <t>sf</t>
  </si>
  <si>
    <t>FedEx</t>
  </si>
  <si>
    <t>jd</t>
  </si>
  <si>
    <t>JD Logistics</t>
  </si>
  <si>
    <t>deppon</t>
  </si>
  <si>
    <t>Deppon</t>
  </si>
  <si>
    <t>zto</t>
  </si>
  <si>
    <t>ZTO Express</t>
  </si>
  <si>
    <t>yto</t>
  </si>
  <si>
    <t>YTO Express</t>
  </si>
  <si>
    <t>Delivery status</t>
  </si>
  <si>
    <t>not_shipped</t>
  </si>
  <si>
    <t>Not shipped</t>
  </si>
  <si>
    <t>waiting_pickup</t>
  </si>
  <si>
    <t>Waiting for carrier pickup</t>
  </si>
  <si>
    <t>in_transit</t>
  </si>
  <si>
    <t>In transit</t>
  </si>
  <si>
    <t>pending_signature</t>
  </si>
  <si>
    <t>Pending signature</t>
  </si>
  <si>
    <t>signed</t>
  </si>
  <si>
    <t>Signed</t>
  </si>
  <si>
    <t>signature_exception</t>
  </si>
  <si>
    <t>Signature exception</t>
  </si>
  <si>
    <t>Exception Type</t>
  </si>
  <si>
    <t>none</t>
  </si>
  <si>
    <t>No variance</t>
  </si>
  <si>
    <t>shortage</t>
  </si>
  <si>
    <t>Quantity shortage</t>
  </si>
  <si>
    <t>over_pick</t>
  </si>
  <si>
    <t>Over-pick</t>
  </si>
  <si>
    <t>wrong_pick</t>
  </si>
  <si>
    <t>Wrong pick</t>
  </si>
  <si>
    <t>Record ID</t>
  </si>
  <si>
    <t>SKU code</t>
  </si>
  <si>
    <t>Product name</t>
  </si>
  <si>
    <t>Spec Model</t>
  </si>
  <si>
    <t>Category</t>
  </si>
  <si>
    <t>Unit</t>
  </si>
  <si>
    <t>Case Pack</t>
  </si>
  <si>
    <t>Batch Managed</t>
  </si>
  <si>
    <t>Serial Managed</t>
  </si>
  <si>
    <t>Expiry Managed</t>
  </si>
  <si>
    <t>Temperature</t>
  </si>
  <si>
    <t>Default Warehouse</t>
  </si>
  <si>
    <t>Default Location</t>
  </si>
  <si>
    <t>Safety Stock</t>
  </si>
  <si>
    <t>Reorder Point</t>
  </si>
  <si>
    <t>Standard Price</t>
  </si>
  <si>
    <t>Current Status</t>
  </si>
  <si>
    <t>Notes</t>
  </si>
  <si>
    <t>SKU-1001</t>
  </si>
  <si>
    <t>Bluetooth earbuds</t>
  </si>
  <si>
    <t>Standard black</t>
  </si>
  <si>
    <t>Digital accessories</t>
  </si>
  <si>
    <t>pcs</t>
  </si>
  <si>
    <t>no</t>
  </si>
  <si>
    <t>yes</t>
  </si>
  <si>
    <t>ambient</t>
  </si>
  <si>
    <t>east</t>
  </si>
  <si>
    <t>A01-01</t>
  </si>
  <si>
    <t>active</t>
  </si>
  <si>
    <t>High-frequency e-commerce outbound SKU.</t>
  </si>
  <si>
    <t>SKU-2001</t>
  </si>
  <si>
    <t>Vitamin gummies</t>
  </si>
  <si>
    <t>90 count</t>
  </si>
  <si>
    <t>Food / health</t>
  </si>
  <si>
    <t>bottle</t>
  </si>
  <si>
    <t>cool</t>
  </si>
  <si>
    <t>central</t>
  </si>
  <si>
    <t>C03-02</t>
  </si>
  <si>
    <t>Managed by lot and expiry date.</t>
  </si>
  <si>
    <t>SKU-5001</t>
  </si>
  <si>
    <t>Basic T-shirt</t>
  </si>
  <si>
    <t>M / white</t>
  </si>
  <si>
    <t>Apparel</t>
  </si>
  <si>
    <t>store</t>
  </si>
  <si>
    <t>A10-06</t>
  </si>
  <si>
    <t>Common SKU for store replenishment.</t>
  </si>
  <si>
    <t>Owner</t>
  </si>
  <si>
    <t>Warehouse</t>
  </si>
  <si>
    <t>Zone</t>
  </si>
  <si>
    <t>Location</t>
  </si>
  <si>
    <t>Lot No</t>
  </si>
  <si>
    <t>Serial No</t>
  </si>
  <si>
    <t>Quality Status</t>
  </si>
  <si>
    <t>Inventory Status</t>
  </si>
  <si>
    <t>Book Qty</t>
  </si>
  <si>
    <t>Allocated Qty</t>
  </si>
  <si>
    <t>Frozen Qty</t>
  </si>
  <si>
    <t>Available Qty</t>
  </si>
  <si>
    <t>Inventory Alert</t>
  </si>
  <si>
    <t>Last Count Date</t>
  </si>
  <si>
    <t>INV-2026-0001</t>
  </si>
  <si>
    <t>company_a</t>
  </si>
  <si>
    <t>a</t>
  </si>
  <si>
    <t>SN1001-A</t>
  </si>
  <si>
    <t>qualified</t>
  </si>
  <si>
    <t>available</t>
  </si>
  <si>
    <t>normal</t>
  </si>
  <si>
    <t>East Warehouse has sufficient available stock.</t>
  </si>
  <si>
    <t>INV-2026-0002</t>
  </si>
  <si>
    <t>company_b</t>
  </si>
  <si>
    <t>c</t>
  </si>
  <si>
    <t>B240901</t>
  </si>
  <si>
    <t>80 bottles allocated to the e-commerce wave.</t>
  </si>
  <si>
    <t>INV-2026-0003</t>
  </si>
  <si>
    <t>retail_division</t>
  </si>
  <si>
    <t>Store warehouse replenishment stock.</t>
  </si>
  <si>
    <t>Source order</t>
  </si>
  <si>
    <t>Priority</t>
  </si>
  <si>
    <t>Planned Pick Date</t>
  </si>
  <si>
    <t>Issue Deadline</t>
  </si>
  <si>
    <t>Required Qty</t>
  </si>
  <si>
    <t>Picked Qty</t>
  </si>
  <si>
    <t>Shortage Qty</t>
  </si>
  <si>
    <t>Picker</t>
  </si>
  <si>
    <t>Start Time</t>
  </si>
  <si>
    <t>Finish Time</t>
  </si>
  <si>
    <t>Duration Hours</t>
  </si>
  <si>
    <t>Task status</t>
  </si>
  <si>
    <t>Review Result</t>
  </si>
  <si>
    <t>Exception Notes</t>
  </si>
  <si>
    <t>Change Record Id</t>
  </si>
  <si>
    <t>PCK-2026-0001</t>
  </si>
  <si>
    <t>SO-2026-0501</t>
  </si>
  <si>
    <t>high</t>
  </si>
  <si>
    <t>John Smith</t>
  </si>
  <si>
    <t>completed</t>
  </si>
  <si>
    <t>passed</t>
  </si>
  <si>
    <t>No variance.</t>
  </si>
  <si>
    <t>PCK-2026-0002</t>
  </si>
  <si>
    <t>SO-2026-0502</t>
  </si>
  <si>
    <t>urgent</t>
  </si>
  <si>
    <t>Jane Smith</t>
  </si>
  <si>
    <t>exception_pending</t>
  </si>
  <si>
    <t>exception</t>
  </si>
  <si>
    <t>Short by 4 bottles; customer confirmation or re-pick required.</t>
  </si>
  <si>
    <t>EXC-2026-0001</t>
  </si>
  <si>
    <t>PCK-2026-0003</t>
  </si>
  <si>
    <t>SO-2026-0503</t>
  </si>
  <si>
    <t>medium</t>
  </si>
  <si>
    <t>Bob Johnson</t>
  </si>
  <si>
    <t>picking</t>
  </si>
  <si>
    <t>pending_review</t>
  </si>
  <si>
    <t>delayed_shipment</t>
  </si>
  <si>
    <t>Return outbound work is still being picked.</t>
  </si>
  <si>
    <t>EXC-2026-0002</t>
  </si>
  <si>
    <t>Issue Date</t>
  </si>
  <si>
    <t>Picking Id</t>
  </si>
  <si>
    <t>Destination</t>
  </si>
  <si>
    <t>Waybill No</t>
  </si>
  <si>
    <t>Planned Issue Qty</t>
  </si>
  <si>
    <t>Actual issue qty</t>
  </si>
  <si>
    <t>Variance Qty</t>
  </si>
  <si>
    <t>Variance Reason</t>
  </si>
  <si>
    <t>Issue amount</t>
  </si>
  <si>
    <t>Packaging</t>
  </si>
  <si>
    <t>Carton Count</t>
  </si>
  <si>
    <t>Issue Operator</t>
  </si>
  <si>
    <t>Reviewer</t>
  </si>
  <si>
    <t>Issue status</t>
  </si>
  <si>
    <t>Signed Date</t>
  </si>
  <si>
    <t>Completed Date</t>
  </si>
  <si>
    <t>ISS-2026-0001</t>
  </si>
  <si>
    <t>Customer A distribution center</t>
  </si>
  <si>
    <t>SF123456789</t>
  </si>
  <si>
    <t>carton</t>
  </si>
  <si>
    <t>John Doe</t>
  </si>
  <si>
    <t>Supervisor Smith</t>
  </si>
  <si>
    <t>issued</t>
  </si>
  <si>
    <t>Waiting for transport update.</t>
  </si>
  <si>
    <t>ISS-2026-0002</t>
  </si>
  <si>
    <t>Online batch order</t>
  </si>
  <si>
    <t>JD987654321</t>
  </si>
  <si>
    <t>inventory_shortage</t>
  </si>
  <si>
    <t>partially_issued</t>
  </si>
  <si>
    <t>Short shipment awaiting customer service confirmation.</t>
  </si>
  <si>
    <t>Issue Id</t>
  </si>
  <si>
    <t>Updated At</t>
  </si>
  <si>
    <t>Current Node</t>
  </si>
  <si>
    <t>Node Status</t>
  </si>
  <si>
    <t>Owner Person</t>
  </si>
  <si>
    <t>Carrier Or Role</t>
  </si>
  <si>
    <t>Waybill Or Task No</t>
  </si>
  <si>
    <t>Planned Completion At</t>
  </si>
  <si>
    <t>Actual Completion At</t>
  </si>
  <si>
    <t>Overdue Status</t>
  </si>
  <si>
    <t>Next Action</t>
  </si>
  <si>
    <t>Notify To</t>
  </si>
  <si>
    <t>Notification Status</t>
  </si>
  <si>
    <t>TRK-2026-0001</t>
  </si>
  <si>
    <t>Carrier pickup</t>
  </si>
  <si>
    <t>SF Express</t>
  </si>
  <si>
    <t>Wait for transport update</t>
  </si>
  <si>
    <t>notified</t>
  </si>
  <si>
    <t>N/A</t>
  </si>
  <si>
    <t>TRK-2026-0002</t>
  </si>
  <si>
    <t>Review</t>
  </si>
  <si>
    <t>Warehouse review</t>
  </si>
  <si>
    <t>Re-pick or confirm shortage with customer</t>
  </si>
  <si>
    <t>Customer service team</t>
  </si>
  <si>
    <t>reconfirm</t>
  </si>
  <si>
    <t>Short by 4 bottles</t>
  </si>
  <si>
    <t>Record Date</t>
  </si>
  <si>
    <t>Related Type</t>
  </si>
  <si>
    <t>Related Id</t>
  </si>
  <si>
    <t>Impact Qty</t>
  </si>
  <si>
    <t>Severity</t>
  </si>
  <si>
    <t>Root Cause</t>
  </si>
  <si>
    <t>Countermeasure</t>
  </si>
  <si>
    <t>Planned Close Date</t>
  </si>
  <si>
    <t>Close Date</t>
  </si>
  <si>
    <t>Handling Status</t>
  </si>
  <si>
    <t>Inventory Impact</t>
  </si>
  <si>
    <t>Before Change</t>
  </si>
  <si>
    <t>After Change</t>
  </si>
  <si>
    <t>Review Notes</t>
  </si>
  <si>
    <t>Loss Amount</t>
  </si>
  <si>
    <t>inventory_variance</t>
  </si>
  <si>
    <t>Review location stock and confirm whether to re-pick or ship partially</t>
  </si>
  <si>
    <t>in_progress</t>
  </si>
  <si>
    <t>Required 80 / picked 76</t>
  </si>
  <si>
    <t>Confirm replacement of 4 bottles</t>
  </si>
  <si>
    <t>Review this SKU during month-end stock count</t>
  </si>
  <si>
    <t>issue</t>
  </si>
  <si>
    <t>ISS-2026-0003</t>
  </si>
  <si>
    <t>operator_error</t>
  </si>
  <si>
    <t>Add staff to finish the remaining pick and reschedule the vehicle</t>
  </si>
  <si>
    <t>Supervisor Miller</t>
  </si>
  <si>
    <t>new</t>
  </si>
  <si>
    <t>Planned issue 120</t>
  </si>
  <si>
    <t>Actual pending review 90</t>
  </si>
  <si>
    <t>Track store impact</t>
  </si>
  <si>
    <t>Picking task count</t>
  </si>
  <si>
    <t>Completed tasks</t>
  </si>
  <si>
    <t>Open exceptions</t>
  </si>
  <si>
    <t>Summary by business type</t>
  </si>
  <si>
    <t>Count</t>
  </si>
  <si>
    <t>Share</t>
  </si>
  <si>
    <t>Summary by exception type</t>
  </si>
  <si>
    <t>Damage</t>
  </si>
  <si>
    <t>Lot mismatch</t>
  </si>
  <si>
    <t>Inventory hold</t>
  </si>
  <si>
    <t>Delayed shipment</t>
  </si>
</sst>
</file>

<file path=xl/styles.xml><?xml version="1.0" encoding="utf-8"?>
<styleSheet xmlns="http://schemas.openxmlformats.org/spreadsheetml/2006/main">
  <numFmts count="5">
    <numFmt numFmtId="164" formatCode="0"/>
    <numFmt numFmtId="165" formatCode="0.00"/>
    <numFmt numFmtId="166" formatCode="#,##0.00"/>
    <numFmt numFmtId="167" formatCode="yyyy-mm-dd"/>
    <numFmt numFmtId="168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22" fontId="0" fillId="0" borderId="0" xfId="0" applyNumberFormat="true" applyAlignment="false">
      <alignment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ettings_table" displayName="settings_table" ref="A4:F44">
  <autoFilter ref="A4:F44"/>
  <tableColumns count="6">
    <tableColumn id="1" name="Setting area"/>
    <tableColumn id="2" name="Code"/>
    <tableColumn id="3" name="Label"/>
    <tableColumn id="4" name="Sort order"/>
    <tableColumn id="5" name="Active"/>
    <tableColumn id="6" name="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kumaster_table" displayName="skumaster_table" ref="A4:R27">
  <autoFilter ref="A4:R27"/>
  <tableColumns count="18">
    <tableColumn id="1" name="Record ID"/>
    <tableColumn id="2" name="SKU code"/>
    <tableColumn id="3" name="Product name"/>
    <tableColumn id="4" name="Spec Model"/>
    <tableColumn id="5" name="Category"/>
    <tableColumn id="6" name="Unit"/>
    <tableColumn id="7" name="Case Pack"/>
    <tableColumn id="8" name="Batch Managed"/>
    <tableColumn id="9" name="Serial Managed"/>
    <tableColumn id="10" name="Expiry Managed"/>
    <tableColumn id="11" name="Temperature"/>
    <tableColumn id="12" name="Default Warehouse"/>
    <tableColumn id="13" name="Default Location"/>
    <tableColumn id="14" name="Safety Stock"/>
    <tableColumn id="15" name="Reorder Point"/>
    <tableColumn id="16" name="Standard Price"/>
    <tableColumn id="17" name="Current Status"/>
    <tableColumn id="18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ventoryledger_table" displayName="inventoryledger_table" ref="A4:S27">
  <autoFilter ref="A4:S27"/>
  <tableColumns count="19">
    <tableColumn id="1" name="Record ID"/>
    <tableColumn id="2" name="Owner"/>
    <tableColumn id="3" name="Warehouse"/>
    <tableColumn id="4" name="Zone"/>
    <tableColumn id="5" name="Location"/>
    <tableColumn id="6" name="SKU code"/>
    <tableColumn id="7" name="Product name"/>
    <tableColumn id="8" name="Lot No"/>
    <tableColumn id="9" name="Serial No"/>
    <tableColumn id="10" name="Quality Status"/>
    <tableColumn id="11" name="Inventory Status"/>
    <tableColumn id="12" name="Book Qty"/>
    <tableColumn id="13" name="Allocated Qty"/>
    <tableColumn id="14" name="Frozen Qty"/>
    <tableColumn id="15" name="Available Qty"/>
    <tableColumn id="16" name="Safety Stock"/>
    <tableColumn id="17" name="Inventory Alert"/>
    <tableColumn id="18" name="Last Count Date"/>
    <tableColumn id="19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ickingtasks_table" displayName="pickingtasks_table" ref="A4:Y27">
  <autoFilter ref="A4:Y27"/>
  <tableColumns count="25">
    <tableColumn id="1" name="Record ID"/>
    <tableColumn id="2" name="Source order"/>
    <tableColumn id="3" name="Business Type"/>
    <tableColumn id="4" name="Priority"/>
    <tableColumn id="5" name="Planned Pick Date"/>
    <tableColumn id="6" name="Issue Deadline"/>
    <tableColumn id="7" name="Owner"/>
    <tableColumn id="8" name="Warehouse"/>
    <tableColumn id="9" name="Zone"/>
    <tableColumn id="10" name="SKU code"/>
    <tableColumn id="11" name="Product name"/>
    <tableColumn id="12" name="Unit"/>
    <tableColumn id="13" name="Required Qty"/>
    <tableColumn id="14" name="Allocated Qty"/>
    <tableColumn id="15" name="Picked Qty"/>
    <tableColumn id="16" name="Shortage Qty"/>
    <tableColumn id="17" name="Picker"/>
    <tableColumn id="18" name="Start Time"/>
    <tableColumn id="19" name="Finish Time"/>
    <tableColumn id="20" name="Duration Hours"/>
    <tableColumn id="21" name="Task status"/>
    <tableColumn id="22" name="Review Result"/>
    <tableColumn id="23" name="Exception Type"/>
    <tableColumn id="24" name="Exception Notes"/>
    <tableColumn id="25" name="Change Record I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tockissues_table" displayName="stockissues_table" ref="A4:AA26">
  <autoFilter ref="A4:AA26"/>
  <tableColumns count="27">
    <tableColumn id="1" name="Record ID"/>
    <tableColumn id="2" name="Issue Date"/>
    <tableColumn id="3" name="Picking Id"/>
    <tableColumn id="4" name="Business Type"/>
    <tableColumn id="5" name="Owner"/>
    <tableColumn id="6" name="Destination"/>
    <tableColumn id="7" name="Warehouse"/>
    <tableColumn id="8" name="Carrier"/>
    <tableColumn id="9" name="Waybill No"/>
    <tableColumn id="10" name="SKU code"/>
    <tableColumn id="11" name="Product name"/>
    <tableColumn id="12" name="Unit"/>
    <tableColumn id="13" name="Planned Issue Qty"/>
    <tableColumn id="14" name="Actual issue qty"/>
    <tableColumn id="15" name="Variance Qty"/>
    <tableColumn id="16" name="Variance Reason"/>
    <tableColumn id="17" name="Standard Price"/>
    <tableColumn id="18" name="Issue amount"/>
    <tableColumn id="19" name="Packaging"/>
    <tableColumn id="20" name="Carton Count"/>
    <tableColumn id="21" name="Issue Operator"/>
    <tableColumn id="22" name="Reviewer"/>
    <tableColumn id="23" name="Issue status"/>
    <tableColumn id="24" name="Delivery status"/>
    <tableColumn id="25" name="Signed Date"/>
    <tableColumn id="26" name="Completed Date"/>
    <tableColumn id="27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ogressevents_table" displayName="progressevents_table" ref="A4:P26">
  <autoFilter ref="A4:P26"/>
  <tableColumns count="16">
    <tableColumn id="1" name="Record ID"/>
    <tableColumn id="2" name="Issue Id"/>
    <tableColumn id="3" name="Picking Id"/>
    <tableColumn id="4" name="Updated At"/>
    <tableColumn id="5" name="Current Node"/>
    <tableColumn id="6" name="Node Status"/>
    <tableColumn id="7" name="Owner Person"/>
    <tableColumn id="8" name="Carrier Or Role"/>
    <tableColumn id="9" name="Waybill Or Task No"/>
    <tableColumn id="10" name="Planned Completion At"/>
    <tableColumn id="11" name="Actual Completion At"/>
    <tableColumn id="12" name="Overdue Status"/>
    <tableColumn id="13" name="Next Action"/>
    <tableColumn id="14" name="Notify To"/>
    <tableColumn id="15" name="Notification Status"/>
    <tableColumn id="16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xceptions_table" displayName="exceptions_table" ref="A4:V26">
  <autoFilter ref="A4:V26"/>
  <tableColumns count="22">
    <tableColumn id="1" name="Record ID"/>
    <tableColumn id="2" name="Record Date"/>
    <tableColumn id="3" name="Related Type"/>
    <tableColumn id="4" name="Related Id"/>
    <tableColumn id="5" name="Owner"/>
    <tableColumn id="6" name="Warehouse"/>
    <tableColumn id="7" name="SKU code"/>
    <tableColumn id="8" name="Product name"/>
    <tableColumn id="9" name="Exception Type"/>
    <tableColumn id="10" name="Impact Qty"/>
    <tableColumn id="11" name="Severity"/>
    <tableColumn id="12" name="Root Cause"/>
    <tableColumn id="13" name="Countermeasure"/>
    <tableColumn id="14" name="Owner Person"/>
    <tableColumn id="15" name="Planned Close Date"/>
    <tableColumn id="16" name="Close Date"/>
    <tableColumn id="17" name="Handling Status"/>
    <tableColumn id="18" name="Inventory Impact"/>
    <tableColumn id="19" name="Before Change"/>
    <tableColumn id="20" name="After Change"/>
    <tableColumn id="21" name="Review Notes"/>
    <tableColumn id="22" name="Loss Amount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picking_tasks_business_type_breakdown" displayName="dashboard_picking_tasks_business_type_breakdown" ref="A10:C15">
  <autoFilter ref="A10:C15"/>
  <tableColumns count="3">
    <tableColumn id="1" name="Business Type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ashboard_exceptions_exception_type_breakdown" displayName="dashboard_exceptions_exception_type_breakdown" ref="A19:C27">
  <autoFilter ref="A19:C27"/>
  <tableColumns count="3">
    <tableColumn id="1" name="Exception Type"/>
    <tableColumn id="2" name="Count"/>
    <tableColumn id="3" name="Shar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Relationship Id="rId2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  <selection activeCell="A3" pane="bottomLeft" sqref="A3"/>
    </sheetView>
  </sheetViews>
  <sheetFormatPr defaultRowHeight="15"/>
  <cols>
    <col customWidth="true" max="1" min="1" width="22"/>
    <col customWidth="true" max="2" min="2" width="34"/>
    <col customWidth="true" max="3" min="3" width="96"/>
    <col customWidth="true" max="4" min="4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>
      <c r="A8" s="7">
        <v>4</v>
      </c>
      <c r="B8" s="4" t="s">
        <v>17</v>
      </c>
      <c r="C8" s="4" t="s">
        <v>18</v>
      </c>
    </row>
    <row r="9" ht="21" customHeight="true"/>
    <row r="10" ht="21" customHeight="true">
      <c r="A10" s="2" t="s">
        <v>19</v>
      </c>
      <c r="B10" s="2"/>
      <c r="C10" s="2"/>
      <c r="D10" s="2"/>
    </row>
    <row r="11" ht="21" customHeight="true">
      <c r="A11" s="4" t="s">
        <v>20</v>
      </c>
      <c r="B11" s="8" t="s">
        <v>21</v>
      </c>
      <c r="C11" s="8"/>
    </row>
    <row r="12" ht="21" customHeight="true">
      <c r="A12" s="6" t="s">
        <v>22</v>
      </c>
      <c r="B12" s="8" t="s">
        <v>23</v>
      </c>
      <c r="C12" s="8"/>
    </row>
    <row r="13" ht="21" customHeight="true">
      <c r="A13" s="4" t="s">
        <v>24</v>
      </c>
      <c r="B13" s="8" t="s">
        <v>25</v>
      </c>
      <c r="C13" s="8"/>
    </row>
    <row r="14" ht="21" customHeight="true">
      <c r="A14" s="5" t="s">
        <v>26</v>
      </c>
      <c r="B14" s="8" t="s">
        <v>27</v>
      </c>
      <c r="C14" s="8"/>
    </row>
    <row r="15" ht="21" customHeight="true"/>
    <row r="16" ht="21" customHeight="true">
      <c r="A16" s="2" t="s">
        <v>28</v>
      </c>
      <c r="B16" s="2"/>
      <c r="C16" s="2"/>
      <c r="D16" s="2"/>
    </row>
    <row r="17" ht="21" customHeight="true">
      <c r="A17" s="3" t="s">
        <v>29</v>
      </c>
      <c r="B17" s="3" t="s">
        <v>30</v>
      </c>
      <c r="C17" s="3" t="s">
        <v>31</v>
      </c>
      <c r="D17" s="3" t="s">
        <v>32</v>
      </c>
    </row>
    <row r="18" ht="21" customHeight="true">
      <c r="A18" t="s">
        <v>33</v>
      </c>
      <c r="B18" t="s">
        <v>2</v>
      </c>
      <c r="C18" t="s">
        <v>34</v>
      </c>
      <c r="D18" t="s">
        <v>33</v>
      </c>
    </row>
    <row r="19" ht="21" customHeight="true">
      <c r="A19" t="s">
        <v>35</v>
      </c>
      <c r="B19" t="s">
        <v>3</v>
      </c>
      <c r="C19" t="s">
        <v>34</v>
      </c>
      <c r="D19" t="s">
        <v>35</v>
      </c>
    </row>
    <row r="20" ht="21" customHeight="true">
      <c r="A20" t="s">
        <v>36</v>
      </c>
      <c r="B20" t="s">
        <v>4</v>
      </c>
      <c r="C20" t="s">
        <v>34</v>
      </c>
      <c r="D20" t="s">
        <v>36</v>
      </c>
    </row>
    <row r="21" ht="21" customHeight="true">
      <c r="A21" t="s">
        <v>37</v>
      </c>
      <c r="B21" t="s">
        <v>5</v>
      </c>
      <c r="C21" t="s">
        <v>34</v>
      </c>
      <c r="D21" t="s">
        <v>37</v>
      </c>
    </row>
    <row r="22" ht="21" customHeight="true">
      <c r="A22" t="s">
        <v>38</v>
      </c>
      <c r="B22" t="s">
        <v>6</v>
      </c>
      <c r="C22" t="s">
        <v>34</v>
      </c>
      <c r="D22" t="s">
        <v>38</v>
      </c>
    </row>
    <row r="23" ht="21" customHeight="true">
      <c r="A23" t="s">
        <v>39</v>
      </c>
      <c r="B23" t="s">
        <v>7</v>
      </c>
      <c r="C23" t="s">
        <v>34</v>
      </c>
      <c r="D23" t="s">
        <v>39</v>
      </c>
    </row>
    <row r="24" ht="21" customHeight="true">
      <c r="A24" t="s">
        <v>40</v>
      </c>
      <c r="B24" t="s">
        <v>8</v>
      </c>
      <c r="C24" t="s">
        <v>34</v>
      </c>
      <c r="D24" t="s">
        <v>40</v>
      </c>
    </row>
    <row r="25">
      <c r="A25" t="s">
        <v>41</v>
      </c>
      <c r="B25" t="s">
        <v>9</v>
      </c>
      <c r="C25" t="s">
        <v>41</v>
      </c>
      <c r="D25" t="s">
        <v>42</v>
      </c>
    </row>
  </sheetData>
  <pageSetup fitToHeight="0" fitToWidth="1" orientation="portrait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24"/>
    <col customWidth="true" max="3" min="3" width="28"/>
    <col customWidth="true" max="5" min="4" width="12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</row>
    <row r="5" ht="21" customHeight="true">
      <c r="A5" s="6" t="s">
        <v>49</v>
      </c>
      <c r="B5" s="6" t="s">
        <v>50</v>
      </c>
      <c r="C5" s="6" t="s">
        <v>51</v>
      </c>
      <c r="D5" s="12">
        <v>1</v>
      </c>
      <c r="E5" s="4" t="s">
        <v>52</v>
      </c>
      <c r="F5" s="4" t="s">
        <v>53</v>
      </c>
    </row>
    <row r="6" ht="21" customHeight="true">
      <c r="A6" s="6" t="s">
        <v>49</v>
      </c>
      <c r="B6" s="6" t="s">
        <v>54</v>
      </c>
      <c r="C6" s="6" t="s">
        <v>55</v>
      </c>
      <c r="D6" s="12">
        <v>2</v>
      </c>
      <c r="E6" s="4" t="s">
        <v>52</v>
      </c>
      <c r="F6" s="4" t="s">
        <v>53</v>
      </c>
    </row>
    <row r="7" ht="21" customHeight="true">
      <c r="A7" s="6" t="s">
        <v>49</v>
      </c>
      <c r="B7" s="6" t="s">
        <v>56</v>
      </c>
      <c r="C7" s="6" t="s">
        <v>57</v>
      </c>
      <c r="D7" s="12">
        <v>3</v>
      </c>
      <c r="E7" s="4" t="s">
        <v>52</v>
      </c>
      <c r="F7" s="4" t="s">
        <v>53</v>
      </c>
    </row>
    <row r="8" ht="21" customHeight="true">
      <c r="A8" s="6" t="s">
        <v>49</v>
      </c>
      <c r="B8" s="6" t="s">
        <v>58</v>
      </c>
      <c r="C8" s="6" t="s">
        <v>59</v>
      </c>
      <c r="D8" s="12">
        <v>4</v>
      </c>
      <c r="E8" s="4" t="s">
        <v>52</v>
      </c>
      <c r="F8" s="4" t="s">
        <v>53</v>
      </c>
    </row>
    <row r="9" ht="21" customHeight="true">
      <c r="A9" s="6" t="s">
        <v>49</v>
      </c>
      <c r="B9" s="6" t="s">
        <v>60</v>
      </c>
      <c r="C9" s="6" t="s">
        <v>61</v>
      </c>
      <c r="D9" s="12">
        <v>5</v>
      </c>
      <c r="E9" s="4" t="s">
        <v>52</v>
      </c>
      <c r="F9" s="4" t="s">
        <v>53</v>
      </c>
    </row>
    <row r="10" ht="21" customHeight="true">
      <c r="A10" s="6" t="s">
        <v>62</v>
      </c>
      <c r="B10" s="6" t="s">
        <v>63</v>
      </c>
      <c r="C10" s="6" t="s">
        <v>64</v>
      </c>
      <c r="D10" s="12">
        <v>1</v>
      </c>
      <c r="E10" s="4" t="s">
        <v>52</v>
      </c>
      <c r="F10" s="4" t="s">
        <v>53</v>
      </c>
    </row>
    <row r="11" ht="21" customHeight="true">
      <c r="A11" s="6" t="s">
        <v>62</v>
      </c>
      <c r="B11" s="6" t="s">
        <v>65</v>
      </c>
      <c r="C11" s="6" t="s">
        <v>66</v>
      </c>
      <c r="D11" s="12">
        <v>2</v>
      </c>
      <c r="E11" s="4" t="s">
        <v>52</v>
      </c>
      <c r="F11" s="4" t="s">
        <v>53</v>
      </c>
    </row>
    <row r="12" ht="21" customHeight="true">
      <c r="A12" s="6" t="s">
        <v>62</v>
      </c>
      <c r="B12" s="6" t="s">
        <v>67</v>
      </c>
      <c r="C12" s="6" t="s">
        <v>68</v>
      </c>
      <c r="D12" s="12">
        <v>3</v>
      </c>
      <c r="E12" s="4" t="s">
        <v>52</v>
      </c>
      <c r="F12" s="4" t="s">
        <v>53</v>
      </c>
    </row>
    <row r="13" ht="21" customHeight="true">
      <c r="A13" s="6" t="s">
        <v>62</v>
      </c>
      <c r="B13" s="6" t="s">
        <v>69</v>
      </c>
      <c r="C13" s="6" t="s">
        <v>70</v>
      </c>
      <c r="D13" s="12">
        <v>4</v>
      </c>
      <c r="E13" s="4" t="s">
        <v>52</v>
      </c>
      <c r="F13" s="4" t="s">
        <v>53</v>
      </c>
    </row>
    <row r="14" ht="21" customHeight="true">
      <c r="A14" s="6" t="s">
        <v>62</v>
      </c>
      <c r="B14" s="6" t="s">
        <v>71</v>
      </c>
      <c r="C14" s="6" t="s">
        <v>72</v>
      </c>
      <c r="D14" s="12">
        <v>5</v>
      </c>
      <c r="E14" s="4" t="s">
        <v>52</v>
      </c>
      <c r="F14" s="4" t="s">
        <v>53</v>
      </c>
    </row>
    <row r="15" ht="21" customHeight="true">
      <c r="A15" s="6" t="s">
        <v>73</v>
      </c>
      <c r="B15" s="6" t="s">
        <v>74</v>
      </c>
      <c r="C15" s="6" t="s">
        <v>75</v>
      </c>
      <c r="D15" s="12">
        <v>1</v>
      </c>
      <c r="E15" s="4" t="s">
        <v>52</v>
      </c>
      <c r="F15" s="4" t="s">
        <v>53</v>
      </c>
    </row>
    <row r="16" ht="21" customHeight="true">
      <c r="A16" s="6" t="s">
        <v>73</v>
      </c>
      <c r="B16" s="6" t="s">
        <v>76</v>
      </c>
      <c r="C16" s="6" t="s">
        <v>77</v>
      </c>
      <c r="D16" s="12">
        <v>2</v>
      </c>
      <c r="E16" s="4" t="s">
        <v>52</v>
      </c>
      <c r="F16" s="4" t="s">
        <v>53</v>
      </c>
    </row>
    <row r="17" ht="21" customHeight="true">
      <c r="A17" s="6" t="s">
        <v>73</v>
      </c>
      <c r="B17" s="6" t="s">
        <v>78</v>
      </c>
      <c r="C17" s="6" t="s">
        <v>79</v>
      </c>
      <c r="D17" s="12">
        <v>3</v>
      </c>
      <c r="E17" s="4" t="s">
        <v>52</v>
      </c>
      <c r="F17" s="4" t="s">
        <v>53</v>
      </c>
    </row>
    <row r="18" ht="21" customHeight="true">
      <c r="A18" s="6" t="s">
        <v>73</v>
      </c>
      <c r="B18" s="6" t="s">
        <v>80</v>
      </c>
      <c r="C18" s="6" t="s">
        <v>81</v>
      </c>
      <c r="D18" s="12">
        <v>4</v>
      </c>
      <c r="E18" s="4" t="s">
        <v>52</v>
      </c>
      <c r="F18" s="4" t="s">
        <v>53</v>
      </c>
    </row>
    <row r="19" ht="21" customHeight="true">
      <c r="A19" s="6" t="s">
        <v>73</v>
      </c>
      <c r="B19" s="6" t="s">
        <v>82</v>
      </c>
      <c r="C19" s="6" t="s">
        <v>83</v>
      </c>
      <c r="D19" s="12">
        <v>5</v>
      </c>
      <c r="E19" s="4" t="s">
        <v>52</v>
      </c>
      <c r="F19" s="4" t="s">
        <v>53</v>
      </c>
    </row>
    <row r="20" ht="21" customHeight="true">
      <c r="A20" s="6" t="s">
        <v>73</v>
      </c>
      <c r="B20" s="6" t="s">
        <v>84</v>
      </c>
      <c r="C20" s="6" t="s">
        <v>85</v>
      </c>
      <c r="D20" s="12">
        <v>6</v>
      </c>
      <c r="E20" s="4" t="s">
        <v>52</v>
      </c>
      <c r="F20" s="4" t="s">
        <v>53</v>
      </c>
    </row>
    <row r="21" ht="21" customHeight="true">
      <c r="A21" s="6" t="s">
        <v>86</v>
      </c>
      <c r="B21" s="6" t="s">
        <v>87</v>
      </c>
      <c r="C21" s="6" t="s">
        <v>88</v>
      </c>
      <c r="D21" s="12">
        <v>1</v>
      </c>
      <c r="E21" s="4" t="s">
        <v>52</v>
      </c>
      <c r="F21" s="4" t="s">
        <v>53</v>
      </c>
    </row>
    <row r="22" ht="21" customHeight="true">
      <c r="A22" s="6" t="s">
        <v>86</v>
      </c>
      <c r="B22" s="6" t="s">
        <v>89</v>
      </c>
      <c r="C22" s="6" t="s">
        <v>90</v>
      </c>
      <c r="D22" s="12">
        <v>2</v>
      </c>
      <c r="E22" s="4" t="s">
        <v>52</v>
      </c>
      <c r="F22" s="4" t="s">
        <v>53</v>
      </c>
    </row>
    <row r="23" ht="21" customHeight="true">
      <c r="A23" s="6" t="s">
        <v>86</v>
      </c>
      <c r="B23" s="6" t="s">
        <v>91</v>
      </c>
      <c r="C23" s="6" t="s">
        <v>92</v>
      </c>
      <c r="D23" s="12">
        <v>3</v>
      </c>
      <c r="E23" s="4" t="s">
        <v>52</v>
      </c>
      <c r="F23" s="4" t="s">
        <v>53</v>
      </c>
    </row>
    <row r="24" ht="21" customHeight="true">
      <c r="A24" s="6" t="s">
        <v>86</v>
      </c>
      <c r="B24" s="6" t="s">
        <v>93</v>
      </c>
      <c r="C24" s="6" t="s">
        <v>94</v>
      </c>
      <c r="D24" s="12">
        <v>4</v>
      </c>
      <c r="E24" s="4" t="s">
        <v>52</v>
      </c>
      <c r="F24" s="4" t="s">
        <v>53</v>
      </c>
    </row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44" type="custom">
      <formula1>LEN(TRIM(A5))&gt;0</formula1>
    </dataValidation>
    <dataValidation allowBlank="false" sqref="$B$5:$B$44" type="custom">
      <formula1>LEN(TRIM(B5))&gt;0</formula1>
    </dataValidation>
    <dataValidation allowBlank="false" sqref="$C$5:$C$44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4"/>
    <col customWidth="true" max="6" min="4" width="16"/>
    <col customWidth="true" max="7" min="7" width="14"/>
    <col customWidth="true" max="13" min="8" width="16"/>
    <col customWidth="true" max="16" min="14" width="14"/>
    <col customWidth="true" max="17" min="17" width="16"/>
    <col customWidth="true" max="18" min="18" width="34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96</v>
      </c>
      <c r="C4" s="3" t="s">
        <v>97</v>
      </c>
      <c r="D4" s="3" t="s">
        <v>98</v>
      </c>
      <c r="E4" s="3" t="s">
        <v>99</v>
      </c>
      <c r="F4" s="3" t="s">
        <v>100</v>
      </c>
      <c r="G4" s="3" t="s">
        <v>101</v>
      </c>
      <c r="H4" s="3" t="s">
        <v>102</v>
      </c>
      <c r="I4" s="3" t="s">
        <v>103</v>
      </c>
      <c r="J4" s="3" t="s">
        <v>104</v>
      </c>
      <c r="K4" s="3" t="s">
        <v>105</v>
      </c>
      <c r="L4" s="3" t="s">
        <v>106</v>
      </c>
      <c r="M4" s="3" t="s">
        <v>107</v>
      </c>
      <c r="N4" s="3" t="s">
        <v>108</v>
      </c>
      <c r="O4" s="3" t="s">
        <v>109</v>
      </c>
      <c r="P4" s="3" t="s">
        <v>110</v>
      </c>
      <c r="Q4" s="3" t="s">
        <v>111</v>
      </c>
      <c r="R4" s="3" t="s">
        <v>112</v>
      </c>
    </row>
    <row r="5" ht="21" customHeight="true">
      <c r="A5" s="6" t="s">
        <v>113</v>
      </c>
      <c r="B5" s="6" t="s">
        <v>113</v>
      </c>
      <c r="C5" s="6" t="s">
        <v>114</v>
      </c>
      <c r="D5" s="4" t="s">
        <v>115</v>
      </c>
      <c r="E5" s="4" t="s">
        <v>116</v>
      </c>
      <c r="F5" s="4" t="s">
        <v>117</v>
      </c>
      <c r="G5" s="13">
        <v>1</v>
      </c>
      <c r="H5" s="4" t="s">
        <v>118</v>
      </c>
      <c r="I5" s="4" t="s">
        <v>119</v>
      </c>
      <c r="J5" s="4" t="s">
        <v>118</v>
      </c>
      <c r="K5" s="4" t="s">
        <v>120</v>
      </c>
      <c r="L5" s="4" t="s">
        <v>121</v>
      </c>
      <c r="M5" s="4" t="s">
        <v>122</v>
      </c>
      <c r="N5" s="13">
        <v>50</v>
      </c>
      <c r="O5" s="13">
        <v>80</v>
      </c>
      <c r="P5" s="14">
        <v>129</v>
      </c>
      <c r="Q5" s="4" t="s">
        <v>123</v>
      </c>
      <c r="R5" s="4" t="s">
        <v>124</v>
      </c>
    </row>
    <row r="6" ht="21" customHeight="true">
      <c r="A6" s="6" t="s">
        <v>125</v>
      </c>
      <c r="B6" s="6" t="s">
        <v>125</v>
      </c>
      <c r="C6" s="6" t="s">
        <v>126</v>
      </c>
      <c r="D6" s="4" t="s">
        <v>127</v>
      </c>
      <c r="E6" s="4" t="s">
        <v>128</v>
      </c>
      <c r="F6" s="4" t="s">
        <v>129</v>
      </c>
      <c r="G6" s="13">
        <v>24</v>
      </c>
      <c r="H6" s="4" t="s">
        <v>119</v>
      </c>
      <c r="I6" s="4" t="s">
        <v>118</v>
      </c>
      <c r="J6" s="4" t="s">
        <v>119</v>
      </c>
      <c r="K6" s="4" t="s">
        <v>130</v>
      </c>
      <c r="L6" s="4" t="s">
        <v>131</v>
      </c>
      <c r="M6" s="4" t="s">
        <v>132</v>
      </c>
      <c r="N6" s="13">
        <v>120</v>
      </c>
      <c r="O6" s="13">
        <v>180</v>
      </c>
      <c r="P6" s="14">
        <v>39.8</v>
      </c>
      <c r="Q6" s="4" t="s">
        <v>123</v>
      </c>
      <c r="R6" s="4" t="s">
        <v>133</v>
      </c>
    </row>
    <row r="7" ht="21" customHeight="true">
      <c r="A7" s="6" t="s">
        <v>134</v>
      </c>
      <c r="B7" s="6" t="s">
        <v>134</v>
      </c>
      <c r="C7" s="6" t="s">
        <v>135</v>
      </c>
      <c r="D7" s="4" t="s">
        <v>136</v>
      </c>
      <c r="E7" s="4" t="s">
        <v>137</v>
      </c>
      <c r="F7" s="4" t="s">
        <v>117</v>
      </c>
      <c r="G7" s="13">
        <v>80</v>
      </c>
      <c r="H7" s="4" t="s">
        <v>118</v>
      </c>
      <c r="I7" s="4" t="s">
        <v>118</v>
      </c>
      <c r="J7" s="4" t="s">
        <v>118</v>
      </c>
      <c r="K7" s="4" t="s">
        <v>120</v>
      </c>
      <c r="L7" s="4" t="s">
        <v>138</v>
      </c>
      <c r="M7" s="4" t="s">
        <v>139</v>
      </c>
      <c r="N7" s="13">
        <v>100</v>
      </c>
      <c r="O7" s="13">
        <v>160</v>
      </c>
      <c r="P7" s="14">
        <v>29.9</v>
      </c>
      <c r="Q7" s="4" t="s">
        <v>123</v>
      </c>
      <c r="R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27" type="custom">
      <formula1>LEN(TRIM(A5))&gt;0</formula1>
    </dataValidation>
    <dataValidation allowBlank="false" sqref="$C$5:$C$27" type="custom">
      <formula1>LEN(TRIM(C5))&gt;0</formula1>
    </dataValidation>
    <dataValidation allowBlank="false" sqref="$B$5:$B$27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6" min="2" width="16"/>
    <col customWidth="true" max="7" min="7" width="24"/>
    <col customWidth="true" max="11" min="8" width="16"/>
    <col customWidth="true" max="16" min="12" width="14"/>
    <col customWidth="true" max="17" min="17" width="16"/>
    <col customWidth="true" max="18" min="18" width="18"/>
    <col customWidth="true" max="19" min="19" width="34"/>
    <col customWidth="true" max="26" min="2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141</v>
      </c>
      <c r="C4" s="3" t="s">
        <v>142</v>
      </c>
      <c r="D4" s="3" t="s">
        <v>143</v>
      </c>
      <c r="E4" s="3" t="s">
        <v>144</v>
      </c>
      <c r="F4" s="3" t="s">
        <v>96</v>
      </c>
      <c r="G4" s="3" t="s">
        <v>97</v>
      </c>
      <c r="H4" s="3" t="s">
        <v>145</v>
      </c>
      <c r="I4" s="3" t="s">
        <v>146</v>
      </c>
      <c r="J4" s="3" t="s">
        <v>147</v>
      </c>
      <c r="K4" s="3" t="s">
        <v>148</v>
      </c>
      <c r="L4" s="3" t="s">
        <v>149</v>
      </c>
      <c r="M4" s="3" t="s">
        <v>150</v>
      </c>
      <c r="N4" s="3" t="s">
        <v>151</v>
      </c>
      <c r="O4" s="3" t="s">
        <v>152</v>
      </c>
      <c r="P4" s="3" t="s">
        <v>108</v>
      </c>
      <c r="Q4" s="3" t="s">
        <v>153</v>
      </c>
      <c r="R4" s="3" t="s">
        <v>154</v>
      </c>
      <c r="S4" s="3" t="s">
        <v>112</v>
      </c>
    </row>
    <row r="5" ht="21" customHeight="true">
      <c r="A5" s="6" t="s">
        <v>155</v>
      </c>
      <c r="B5" s="6" t="s">
        <v>156</v>
      </c>
      <c r="C5" s="6" t="s">
        <v>121</v>
      </c>
      <c r="D5" s="4" t="s">
        <v>157</v>
      </c>
      <c r="E5" s="4" t="s">
        <v>122</v>
      </c>
      <c r="F5" s="6" t="s">
        <v>113</v>
      </c>
      <c r="G5" s="4" t="s">
        <v>114</v>
      </c>
      <c r="H5" s="4" t="s">
        <v>42</v>
      </c>
      <c r="I5" s="4" t="s">
        <v>158</v>
      </c>
      <c r="J5" s="4" t="s">
        <v>159</v>
      </c>
      <c r="K5" s="4" t="s">
        <v>160</v>
      </c>
      <c r="L5" s="17">
        <v>120</v>
      </c>
      <c r="M5" s="13">
        <v>30</v>
      </c>
      <c r="N5" s="13">
        <v>0</v>
      </c>
      <c r="O5" s="18">
        <v>90</v>
      </c>
      <c r="P5" s="18">
        <v>50</v>
      </c>
      <c r="Q5" s="4" t="s">
        <v>161</v>
      </c>
      <c r="R5" s="19">
        <v>46143</v>
      </c>
      <c r="S5" s="4" t="s">
        <v>162</v>
      </c>
    </row>
    <row r="6" ht="21" customHeight="true">
      <c r="A6" s="6" t="s">
        <v>163</v>
      </c>
      <c r="B6" s="6" t="s">
        <v>164</v>
      </c>
      <c r="C6" s="6" t="s">
        <v>131</v>
      </c>
      <c r="D6" s="4" t="s">
        <v>165</v>
      </c>
      <c r="E6" s="4" t="s">
        <v>132</v>
      </c>
      <c r="F6" s="6" t="s">
        <v>125</v>
      </c>
      <c r="G6" s="4" t="s">
        <v>126</v>
      </c>
      <c r="H6" s="4" t="s">
        <v>166</v>
      </c>
      <c r="I6" s="4" t="s">
        <v>42</v>
      </c>
      <c r="J6" s="4" t="s">
        <v>159</v>
      </c>
      <c r="K6" s="4" t="s">
        <v>160</v>
      </c>
      <c r="L6" s="17">
        <v>230</v>
      </c>
      <c r="M6" s="13">
        <v>80</v>
      </c>
      <c r="N6" s="13">
        <v>0</v>
      </c>
      <c r="O6" s="18">
        <v>150</v>
      </c>
      <c r="P6" s="18">
        <v>120</v>
      </c>
      <c r="Q6" s="4" t="s">
        <v>161</v>
      </c>
      <c r="R6" s="19">
        <v>46143</v>
      </c>
      <c r="S6" s="4" t="s">
        <v>167</v>
      </c>
    </row>
    <row r="7" ht="21" customHeight="true">
      <c r="A7" s="6" t="s">
        <v>168</v>
      </c>
      <c r="B7" s="6" t="s">
        <v>169</v>
      </c>
      <c r="C7" s="6" t="s">
        <v>138</v>
      </c>
      <c r="D7" s="4" t="s">
        <v>157</v>
      </c>
      <c r="E7" s="4" t="s">
        <v>139</v>
      </c>
      <c r="F7" s="6" t="s">
        <v>134</v>
      </c>
      <c r="G7" s="4" t="s">
        <v>135</v>
      </c>
      <c r="H7" s="4" t="s">
        <v>42</v>
      </c>
      <c r="I7" s="4" t="s">
        <v>42</v>
      </c>
      <c r="J7" s="4" t="s">
        <v>159</v>
      </c>
      <c r="K7" s="4" t="s">
        <v>160</v>
      </c>
      <c r="L7" s="17">
        <v>380</v>
      </c>
      <c r="M7" s="13">
        <v>60</v>
      </c>
      <c r="N7" s="13">
        <v>0</v>
      </c>
      <c r="O7" s="18">
        <v>320</v>
      </c>
      <c r="P7" s="18">
        <v>100</v>
      </c>
      <c r="Q7" s="4" t="s">
        <v>161</v>
      </c>
      <c r="R7" s="19">
        <v>46145</v>
      </c>
      <c r="S7" s="4" t="s">
        <v>170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F$5:$F$27" type="custom">
      <formula1>LEN(TRIM(F5))&gt;0</formula1>
    </dataValidation>
    <dataValidation allowBlank="false" sqref="$L$5:$L$27" type="custom">
      <formula1>LEN(TRIM(L5))&gt;0</formula1>
    </dataValidation>
    <dataValidation allowBlank="false" sqref="$A$5:$A$27" type="custom">
      <formula1>LEN(TRIM(A5))&gt;0</formula1>
    </dataValidation>
    <dataValidation allowBlank="false" sqref="$B$5:$B$27" type="custom">
      <formula1>LEN(TRIM(B5))&gt;0</formula1>
    </dataValidation>
    <dataValidation allowBlank="false" sqref="$C$5:$C$27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4" min="2" width="16"/>
    <col customWidth="true" max="5" min="5" width="18"/>
    <col customWidth="true" max="10" min="6" width="16"/>
    <col customWidth="true" max="11" min="11" width="24"/>
    <col customWidth="true" max="12" min="12" width="16"/>
    <col customWidth="true" max="16" min="13" width="14"/>
    <col customWidth="true" max="17" min="17" width="16"/>
    <col customWidth="true" max="19" min="18" width="18"/>
    <col customWidth="true" max="20" min="20" width="14"/>
    <col customWidth="true" max="23" min="21" width="16"/>
    <col customWidth="true" max="24" min="24" width="34"/>
    <col customWidth="true" max="26" min="2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171</v>
      </c>
      <c r="C4" s="3" t="s">
        <v>49</v>
      </c>
      <c r="D4" s="3" t="s">
        <v>172</v>
      </c>
      <c r="E4" s="3" t="s">
        <v>173</v>
      </c>
      <c r="F4" s="3" t="s">
        <v>174</v>
      </c>
      <c r="G4" s="3" t="s">
        <v>141</v>
      </c>
      <c r="H4" s="3" t="s">
        <v>142</v>
      </c>
      <c r="I4" s="3" t="s">
        <v>143</v>
      </c>
      <c r="J4" s="3" t="s">
        <v>96</v>
      </c>
      <c r="K4" s="3" t="s">
        <v>97</v>
      </c>
      <c r="L4" s="3" t="s">
        <v>100</v>
      </c>
      <c r="M4" s="3" t="s">
        <v>175</v>
      </c>
      <c r="N4" s="3" t="s">
        <v>150</v>
      </c>
      <c r="O4" s="3" t="s">
        <v>176</v>
      </c>
      <c r="P4" s="3" t="s">
        <v>177</v>
      </c>
      <c r="Q4" s="3" t="s">
        <v>178</v>
      </c>
      <c r="R4" s="3" t="s">
        <v>179</v>
      </c>
      <c r="S4" s="3" t="s">
        <v>180</v>
      </c>
      <c r="T4" s="3" t="s">
        <v>181</v>
      </c>
      <c r="U4" s="3" t="s">
        <v>182</v>
      </c>
      <c r="V4" s="3" t="s">
        <v>183</v>
      </c>
      <c r="W4" s="3" t="s">
        <v>86</v>
      </c>
      <c r="X4" s="3" t="s">
        <v>184</v>
      </c>
      <c r="Y4" s="3" t="s">
        <v>185</v>
      </c>
    </row>
    <row r="5" ht="21" customHeight="true">
      <c r="A5" s="6" t="s">
        <v>186</v>
      </c>
      <c r="B5" s="4" t="s">
        <v>187</v>
      </c>
      <c r="C5" s="6" t="s">
        <v>50</v>
      </c>
      <c r="D5" s="4" t="s">
        <v>188</v>
      </c>
      <c r="E5" s="21">
        <v>46143</v>
      </c>
      <c r="F5" s="19">
        <v>46143</v>
      </c>
      <c r="G5" s="6" t="s">
        <v>156</v>
      </c>
      <c r="H5" s="6" t="s">
        <v>121</v>
      </c>
      <c r="I5" s="4" t="s">
        <v>157</v>
      </c>
      <c r="J5" s="6" t="s">
        <v>113</v>
      </c>
      <c r="K5" s="4" t="s">
        <v>114</v>
      </c>
      <c r="L5" s="4" t="s">
        <v>117</v>
      </c>
      <c r="M5" s="17">
        <v>30</v>
      </c>
      <c r="N5" s="13">
        <v>30</v>
      </c>
      <c r="O5" s="13">
        <v>30</v>
      </c>
      <c r="P5" s="18">
        <v>0</v>
      </c>
      <c r="Q5" s="4" t="s">
        <v>189</v>
      </c>
      <c r="R5" s="22">
        <v>46143.375</v>
      </c>
      <c r="S5" s="22">
        <v>46143.42361111111</v>
      </c>
      <c r="T5" s="18">
        <v>1.2</v>
      </c>
      <c r="U5" s="4" t="s">
        <v>190</v>
      </c>
      <c r="V5" s="4" t="s">
        <v>191</v>
      </c>
      <c r="W5" s="4" t="s">
        <v>87</v>
      </c>
      <c r="X5" s="4" t="s">
        <v>192</v>
      </c>
      <c r="Y5" s="4" t="s">
        <v>42</v>
      </c>
    </row>
    <row r="6" ht="21" customHeight="true">
      <c r="A6" s="6" t="s">
        <v>193</v>
      </c>
      <c r="B6" s="4" t="s">
        <v>194</v>
      </c>
      <c r="C6" s="6" t="s">
        <v>54</v>
      </c>
      <c r="D6" s="4" t="s">
        <v>195</v>
      </c>
      <c r="E6" s="21">
        <v>46143</v>
      </c>
      <c r="F6" s="19">
        <v>46143</v>
      </c>
      <c r="G6" s="6" t="s">
        <v>164</v>
      </c>
      <c r="H6" s="6" t="s">
        <v>131</v>
      </c>
      <c r="I6" s="4" t="s">
        <v>165</v>
      </c>
      <c r="J6" s="6" t="s">
        <v>125</v>
      </c>
      <c r="K6" s="4" t="s">
        <v>126</v>
      </c>
      <c r="L6" s="4" t="s">
        <v>129</v>
      </c>
      <c r="M6" s="17">
        <v>80</v>
      </c>
      <c r="N6" s="13">
        <v>80</v>
      </c>
      <c r="O6" s="13">
        <v>76</v>
      </c>
      <c r="P6" s="18">
        <v>4</v>
      </c>
      <c r="Q6" s="4" t="s">
        <v>196</v>
      </c>
      <c r="R6" s="22">
        <v>46143.458333333336</v>
      </c>
      <c r="S6" s="22">
        <v>46143.520833333336</v>
      </c>
      <c r="T6" s="18">
        <v>1.2</v>
      </c>
      <c r="U6" s="4" t="s">
        <v>197</v>
      </c>
      <c r="V6" s="4" t="s">
        <v>198</v>
      </c>
      <c r="W6" s="4" t="s">
        <v>89</v>
      </c>
      <c r="X6" s="4" t="s">
        <v>199</v>
      </c>
      <c r="Y6" s="4" t="s">
        <v>200</v>
      </c>
    </row>
    <row r="7" ht="21" customHeight="true">
      <c r="A7" s="6" t="s">
        <v>201</v>
      </c>
      <c r="B7" s="4" t="s">
        <v>202</v>
      </c>
      <c r="C7" s="6" t="s">
        <v>60</v>
      </c>
      <c r="D7" s="4" t="s">
        <v>203</v>
      </c>
      <c r="E7" s="21">
        <v>46145</v>
      </c>
      <c r="F7" s="19">
        <v>46146</v>
      </c>
      <c r="G7" s="6" t="s">
        <v>169</v>
      </c>
      <c r="H7" s="6" t="s">
        <v>138</v>
      </c>
      <c r="I7" s="4" t="s">
        <v>157</v>
      </c>
      <c r="J7" s="6" t="s">
        <v>134</v>
      </c>
      <c r="K7" s="4" t="s">
        <v>135</v>
      </c>
      <c r="L7" s="4" t="s">
        <v>117</v>
      </c>
      <c r="M7" s="17">
        <v>120</v>
      </c>
      <c r="N7" s="13">
        <v>120</v>
      </c>
      <c r="O7" s="13">
        <v>90</v>
      </c>
      <c r="P7" s="18">
        <v>30</v>
      </c>
      <c r="Q7" s="4" t="s">
        <v>204</v>
      </c>
      <c r="R7" s="22">
        <v>46145.395833333336</v>
      </c>
      <c r="S7" s="22" t="s">
        <v>42</v>
      </c>
      <c r="T7" s="18">
        <v>1.2</v>
      </c>
      <c r="U7" s="4" t="s">
        <v>205</v>
      </c>
      <c r="V7" s="4" t="s">
        <v>206</v>
      </c>
      <c r="W7" s="4" t="s">
        <v>207</v>
      </c>
      <c r="X7" s="4" t="s">
        <v>208</v>
      </c>
      <c r="Y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C$5:$C$27" type="custom">
      <formula1>LEN(TRIM(C5))&gt;0</formula1>
    </dataValidation>
    <dataValidation allowBlank="false" sqref="$E$5:$E$27" type="custom">
      <formula1>LEN(TRIM(E5))&gt;0</formula1>
    </dataValidation>
    <dataValidation allowBlank="false" sqref="$A$5:$A$27" type="custom">
      <formula1>LEN(TRIM(A5))&gt;0</formula1>
    </dataValidation>
    <dataValidation allowBlank="false" sqref="$G$5:$G$27" type="custom">
      <formula1>LEN(TRIM(G5))&gt;0</formula1>
    </dataValidation>
    <dataValidation allowBlank="false" sqref="$M$5:$M$27" type="custom">
      <formula1>LEN(TRIM(M5))&gt;0</formula1>
    </dataValidation>
    <dataValidation allowBlank="false" sqref="$H$5:$H$27" type="custom">
      <formula1>LEN(TRIM(H5))&gt;0</formula1>
    </dataValidation>
    <dataValidation allowBlank="false" sqref="$J$5:$J$27" type="custom">
      <formula1>LEN(TRIM(J5))&gt;0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5" min="4" width="16"/>
    <col customWidth="true" max="6" min="6" width="24"/>
    <col customWidth="true" max="10" min="7" width="16"/>
    <col customWidth="true" max="11" min="11" width="24"/>
    <col customWidth="true" max="12" min="12" width="16"/>
    <col customWidth="true" max="15" min="13" width="14"/>
    <col customWidth="true" max="16" min="16" width="16"/>
    <col customWidth="true" max="18" min="17" width="14"/>
    <col customWidth="true" max="19" min="19" width="16"/>
    <col customWidth="true" max="20" min="20" width="14"/>
    <col customWidth="true" max="24" min="21" width="16"/>
    <col customWidth="true" max="26" min="25" width="18"/>
    <col customWidth="true" max="27" min="27" width="34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210</v>
      </c>
      <c r="C4" s="3" t="s">
        <v>211</v>
      </c>
      <c r="D4" s="3" t="s">
        <v>49</v>
      </c>
      <c r="E4" s="3" t="s">
        <v>141</v>
      </c>
      <c r="F4" s="3" t="s">
        <v>212</v>
      </c>
      <c r="G4" s="3" t="s">
        <v>142</v>
      </c>
      <c r="H4" s="3" t="s">
        <v>62</v>
      </c>
      <c r="I4" s="3" t="s">
        <v>213</v>
      </c>
      <c r="J4" s="3" t="s">
        <v>96</v>
      </c>
      <c r="K4" s="3" t="s">
        <v>97</v>
      </c>
      <c r="L4" s="3" t="s">
        <v>100</v>
      </c>
      <c r="M4" s="3" t="s">
        <v>214</v>
      </c>
      <c r="N4" s="3" t="s">
        <v>215</v>
      </c>
      <c r="O4" s="3" t="s">
        <v>216</v>
      </c>
      <c r="P4" s="3" t="s">
        <v>217</v>
      </c>
      <c r="Q4" s="3" t="s">
        <v>110</v>
      </c>
      <c r="R4" s="3" t="s">
        <v>218</v>
      </c>
      <c r="S4" s="3" t="s">
        <v>219</v>
      </c>
      <c r="T4" s="3" t="s">
        <v>220</v>
      </c>
      <c r="U4" s="3" t="s">
        <v>221</v>
      </c>
      <c r="V4" s="3" t="s">
        <v>222</v>
      </c>
      <c r="W4" s="3" t="s">
        <v>223</v>
      </c>
      <c r="X4" s="3" t="s">
        <v>73</v>
      </c>
      <c r="Y4" s="3" t="s">
        <v>224</v>
      </c>
      <c r="Z4" s="3" t="s">
        <v>225</v>
      </c>
      <c r="AA4" s="3" t="s">
        <v>112</v>
      </c>
    </row>
    <row r="5" ht="21" customHeight="true">
      <c r="A5" s="6" t="s">
        <v>226</v>
      </c>
      <c r="B5" s="21">
        <v>46143</v>
      </c>
      <c r="C5" s="4" t="s">
        <v>186</v>
      </c>
      <c r="D5" s="6" t="s">
        <v>50</v>
      </c>
      <c r="E5" s="6" t="s">
        <v>156</v>
      </c>
      <c r="F5" s="4" t="s">
        <v>227</v>
      </c>
      <c r="G5" s="6" t="s">
        <v>121</v>
      </c>
      <c r="H5" s="4" t="s">
        <v>63</v>
      </c>
      <c r="I5" s="4" t="s">
        <v>228</v>
      </c>
      <c r="J5" s="6" t="s">
        <v>113</v>
      </c>
      <c r="K5" s="4" t="s">
        <v>114</v>
      </c>
      <c r="L5" s="4" t="s">
        <v>117</v>
      </c>
      <c r="M5" s="17">
        <v>30</v>
      </c>
      <c r="N5" s="13">
        <v>30</v>
      </c>
      <c r="O5" s="18">
        <v>0</v>
      </c>
      <c r="P5" s="4" t="s">
        <v>87</v>
      </c>
      <c r="Q5" s="14">
        <v>129</v>
      </c>
      <c r="R5" s="14">
        <v>3870</v>
      </c>
      <c r="S5" s="4" t="s">
        <v>229</v>
      </c>
      <c r="T5" s="13">
        <v>3</v>
      </c>
      <c r="U5" s="4" t="s">
        <v>230</v>
      </c>
      <c r="V5" s="4" t="s">
        <v>231</v>
      </c>
      <c r="W5" s="4" t="s">
        <v>232</v>
      </c>
      <c r="X5" s="4" t="s">
        <v>78</v>
      </c>
      <c r="Y5" s="19" t="s">
        <v>42</v>
      </c>
      <c r="Z5" s="19" t="s">
        <v>42</v>
      </c>
      <c r="AA5" s="4" t="s">
        <v>233</v>
      </c>
    </row>
    <row r="6" ht="21" customHeight="true">
      <c r="A6" s="6" t="s">
        <v>234</v>
      </c>
      <c r="B6" s="21">
        <v>46143</v>
      </c>
      <c r="C6" s="4" t="s">
        <v>193</v>
      </c>
      <c r="D6" s="6" t="s">
        <v>54</v>
      </c>
      <c r="E6" s="6" t="s">
        <v>164</v>
      </c>
      <c r="F6" s="4" t="s">
        <v>235</v>
      </c>
      <c r="G6" s="6" t="s">
        <v>131</v>
      </c>
      <c r="H6" s="4" t="s">
        <v>65</v>
      </c>
      <c r="I6" s="4" t="s">
        <v>236</v>
      </c>
      <c r="J6" s="6" t="s">
        <v>125</v>
      </c>
      <c r="K6" s="4" t="s">
        <v>126</v>
      </c>
      <c r="L6" s="4" t="s">
        <v>129</v>
      </c>
      <c r="M6" s="17">
        <v>80</v>
      </c>
      <c r="N6" s="13">
        <v>76</v>
      </c>
      <c r="O6" s="18">
        <v>-4</v>
      </c>
      <c r="P6" s="4" t="s">
        <v>237</v>
      </c>
      <c r="Q6" s="14">
        <v>39.8</v>
      </c>
      <c r="R6" s="14">
        <v>3024.7999999999997</v>
      </c>
      <c r="S6" s="4" t="s">
        <v>229</v>
      </c>
      <c r="T6" s="13">
        <v>4</v>
      </c>
      <c r="U6" s="4" t="s">
        <v>196</v>
      </c>
      <c r="V6" s="4" t="s">
        <v>231</v>
      </c>
      <c r="W6" s="4" t="s">
        <v>238</v>
      </c>
      <c r="X6" s="4" t="s">
        <v>76</v>
      </c>
      <c r="Y6" s="19" t="s">
        <v>42</v>
      </c>
      <c r="Z6" s="19" t="s">
        <v>42</v>
      </c>
      <c r="AA6" s="4" t="s">
        <v>239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D$5:$D$26" type="custom">
      <formula1>LEN(TRIM(D5))&gt;0</formula1>
    </dataValidation>
    <dataValidation allowBlank="false" sqref="$G$5:$G$26" type="custom">
      <formula1>LEN(TRIM(G5))&gt;0</formula1>
    </dataValidation>
    <dataValidation allowBlank="false" sqref="$J$5:$J$26" type="custom">
      <formula1>LEN(TRIM(J5))&gt;0</formula1>
    </dataValidation>
    <dataValidation allowBlank="false" sqref="$A$5:$A$26" type="custom">
      <formula1>LEN(TRIM(A5))&gt;0</formula1>
    </dataValidation>
    <dataValidation allowBlank="false" sqref="$E$5:$E$26" type="custom">
      <formula1>LEN(TRIM(E5))&gt;0</formula1>
    </dataValidation>
    <dataValidation allowBlank="false" sqref="$M$5:$M$26" type="custom">
      <formula1>LEN(TRIM(M5))&gt;0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9" min="5" width="16"/>
    <col customWidth="true" max="11" min="10" width="18"/>
    <col customWidth="true" max="12" min="12" width="16"/>
    <col customWidth="true" max="13" min="13" width="34"/>
    <col customWidth="true" max="15" min="14" width="16"/>
    <col customWidth="true" max="16" min="16" width="34"/>
    <col customWidth="true" max="26" min="1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240</v>
      </c>
      <c r="C4" s="3" t="s">
        <v>211</v>
      </c>
      <c r="D4" s="3" t="s">
        <v>241</v>
      </c>
      <c r="E4" s="3" t="s">
        <v>242</v>
      </c>
      <c r="F4" s="3" t="s">
        <v>243</v>
      </c>
      <c r="G4" s="3" t="s">
        <v>244</v>
      </c>
      <c r="H4" s="3" t="s">
        <v>245</v>
      </c>
      <c r="I4" s="3" t="s">
        <v>246</v>
      </c>
      <c r="J4" s="3" t="s">
        <v>247</v>
      </c>
      <c r="K4" s="3" t="s">
        <v>248</v>
      </c>
      <c r="L4" s="3" t="s">
        <v>249</v>
      </c>
      <c r="M4" s="3" t="s">
        <v>250</v>
      </c>
      <c r="N4" s="3" t="s">
        <v>251</v>
      </c>
      <c r="O4" s="3" t="s">
        <v>252</v>
      </c>
      <c r="P4" s="3" t="s">
        <v>112</v>
      </c>
    </row>
    <row r="5" ht="21" customHeight="true">
      <c r="A5" s="6" t="s">
        <v>253</v>
      </c>
      <c r="B5" s="4" t="s">
        <v>226</v>
      </c>
      <c r="C5" s="4" t="s">
        <v>186</v>
      </c>
      <c r="D5" s="23">
        <v>46143.694444444445</v>
      </c>
      <c r="E5" s="6" t="s">
        <v>254</v>
      </c>
      <c r="F5" s="4" t="s">
        <v>190</v>
      </c>
      <c r="G5" s="4" t="s">
        <v>230</v>
      </c>
      <c r="H5" s="4" t="s">
        <v>255</v>
      </c>
      <c r="I5" s="4" t="s">
        <v>228</v>
      </c>
      <c r="J5" s="22">
        <v>46143.708333333336</v>
      </c>
      <c r="K5" s="22">
        <v>46143.70486111111</v>
      </c>
      <c r="L5" s="4" t="s">
        <v>42</v>
      </c>
      <c r="M5" s="4" t="s">
        <v>256</v>
      </c>
      <c r="N5" s="4" t="s">
        <v>227</v>
      </c>
      <c r="O5" s="4" t="s">
        <v>257</v>
      </c>
      <c r="P5" s="4" t="s">
        <v>258</v>
      </c>
    </row>
    <row r="6" ht="21" customHeight="true">
      <c r="A6" s="6" t="s">
        <v>259</v>
      </c>
      <c r="B6" s="4" t="s">
        <v>234</v>
      </c>
      <c r="C6" s="4" t="s">
        <v>193</v>
      </c>
      <c r="D6" s="23">
        <v>46143.743055555555</v>
      </c>
      <c r="E6" s="6" t="s">
        <v>260</v>
      </c>
      <c r="F6" s="4" t="s">
        <v>198</v>
      </c>
      <c r="G6" s="4" t="s">
        <v>231</v>
      </c>
      <c r="H6" s="4" t="s">
        <v>261</v>
      </c>
      <c r="I6" s="4" t="s">
        <v>193</v>
      </c>
      <c r="J6" s="22">
        <v>46143.666666666664</v>
      </c>
      <c r="K6" s="22" t="s">
        <v>42</v>
      </c>
      <c r="L6" s="4" t="s">
        <v>42</v>
      </c>
      <c r="M6" s="4" t="s">
        <v>262</v>
      </c>
      <c r="N6" s="4" t="s">
        <v>263</v>
      </c>
      <c r="O6" s="4" t="s">
        <v>264</v>
      </c>
      <c r="P6" s="4" t="s">
        <v>265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E$5:$E$26" type="custom">
      <formula1>LEN(TRIM(E5))&gt;0</formula1>
    </dataValidation>
    <dataValidation allowBlank="false" sqref="$A$5:$A$26" type="custom">
      <formula1>LEN(TRIM(A5))&gt;0</formula1>
    </dataValidation>
    <dataValidation allowBlank="false" sqref="$D$5:$D$26" type="custom">
      <formula1>LEN(TRIM(D5))&gt;0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4" min="4" width="18"/>
    <col customWidth="true" max="7" min="5" width="16"/>
    <col customWidth="true" max="8" min="8" width="24"/>
    <col customWidth="true" max="9" min="9" width="16"/>
    <col customWidth="true" max="10" min="10" width="14"/>
    <col customWidth="true" max="12" min="11" width="16"/>
    <col customWidth="true" max="13" min="13" width="34"/>
    <col customWidth="true" max="14" min="14" width="16"/>
    <col customWidth="true" max="16" min="15" width="18"/>
    <col customWidth="true" max="20" min="17" width="16"/>
    <col customWidth="true" max="21" min="21" width="34"/>
    <col customWidth="true" max="22" min="22" width="14"/>
    <col customWidth="true" max="26" min="23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266</v>
      </c>
      <c r="C4" s="3" t="s">
        <v>267</v>
      </c>
      <c r="D4" s="3" t="s">
        <v>268</v>
      </c>
      <c r="E4" s="3" t="s">
        <v>141</v>
      </c>
      <c r="F4" s="3" t="s">
        <v>142</v>
      </c>
      <c r="G4" s="3" t="s">
        <v>96</v>
      </c>
      <c r="H4" s="3" t="s">
        <v>97</v>
      </c>
      <c r="I4" s="3" t="s">
        <v>86</v>
      </c>
      <c r="J4" s="3" t="s">
        <v>269</v>
      </c>
      <c r="K4" s="3" t="s">
        <v>270</v>
      </c>
      <c r="L4" s="3" t="s">
        <v>271</v>
      </c>
      <c r="M4" s="3" t="s">
        <v>272</v>
      </c>
      <c r="N4" s="3" t="s">
        <v>244</v>
      </c>
      <c r="O4" s="3" t="s">
        <v>273</v>
      </c>
      <c r="P4" s="3" t="s">
        <v>274</v>
      </c>
      <c r="Q4" s="3" t="s">
        <v>275</v>
      </c>
      <c r="R4" s="3" t="s">
        <v>276</v>
      </c>
      <c r="S4" s="3" t="s">
        <v>277</v>
      </c>
      <c r="T4" s="3" t="s">
        <v>278</v>
      </c>
      <c r="U4" s="3" t="s">
        <v>279</v>
      </c>
      <c r="V4" s="3" t="s">
        <v>280</v>
      </c>
    </row>
    <row r="5" ht="21" customHeight="true">
      <c r="A5" s="6" t="s">
        <v>200</v>
      </c>
      <c r="B5" s="21">
        <v>46143</v>
      </c>
      <c r="C5" s="4" t="s">
        <v>205</v>
      </c>
      <c r="D5" s="4" t="s">
        <v>193</v>
      </c>
      <c r="E5" s="4" t="s">
        <v>164</v>
      </c>
      <c r="F5" s="4" t="s">
        <v>131</v>
      </c>
      <c r="G5" s="4" t="s">
        <v>125</v>
      </c>
      <c r="H5" s="4" t="s">
        <v>126</v>
      </c>
      <c r="I5" s="6" t="s">
        <v>89</v>
      </c>
      <c r="J5" s="13">
        <v>4</v>
      </c>
      <c r="K5" s="4" t="s">
        <v>203</v>
      </c>
      <c r="L5" s="4" t="s">
        <v>281</v>
      </c>
      <c r="M5" s="4" t="s">
        <v>282</v>
      </c>
      <c r="N5" s="4" t="s">
        <v>231</v>
      </c>
      <c r="O5" s="19">
        <v>46144</v>
      </c>
      <c r="P5" s="19" t="s">
        <v>42</v>
      </c>
      <c r="Q5" s="4" t="s">
        <v>283</v>
      </c>
      <c r="R5" s="4" t="s">
        <v>119</v>
      </c>
      <c r="S5" s="4" t="s">
        <v>284</v>
      </c>
      <c r="T5" s="4" t="s">
        <v>285</v>
      </c>
      <c r="U5" s="4" t="s">
        <v>286</v>
      </c>
      <c r="V5" s="14">
        <v>159.2</v>
      </c>
    </row>
    <row r="6" ht="21" customHeight="true">
      <c r="A6" s="6" t="s">
        <v>209</v>
      </c>
      <c r="B6" s="21">
        <v>46145</v>
      </c>
      <c r="C6" s="4" t="s">
        <v>287</v>
      </c>
      <c r="D6" s="4" t="s">
        <v>288</v>
      </c>
      <c r="E6" s="4" t="s">
        <v>169</v>
      </c>
      <c r="F6" s="4" t="s">
        <v>138</v>
      </c>
      <c r="G6" s="4" t="s">
        <v>134</v>
      </c>
      <c r="H6" s="4" t="s">
        <v>135</v>
      </c>
      <c r="I6" s="6" t="s">
        <v>207</v>
      </c>
      <c r="J6" s="13">
        <v>30</v>
      </c>
      <c r="K6" s="4" t="s">
        <v>188</v>
      </c>
      <c r="L6" s="4" t="s">
        <v>289</v>
      </c>
      <c r="M6" s="4" t="s">
        <v>290</v>
      </c>
      <c r="N6" s="4" t="s">
        <v>291</v>
      </c>
      <c r="O6" s="19">
        <v>46146</v>
      </c>
      <c r="P6" s="19" t="s">
        <v>42</v>
      </c>
      <c r="Q6" s="4" t="s">
        <v>292</v>
      </c>
      <c r="R6" s="4" t="s">
        <v>118</v>
      </c>
      <c r="S6" s="4" t="s">
        <v>293</v>
      </c>
      <c r="T6" s="4" t="s">
        <v>294</v>
      </c>
      <c r="U6" s="4" t="s">
        <v>295</v>
      </c>
      <c r="V6" s="14">
        <v>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26" type="custom">
      <formula1>LEN(TRIM(A5))&gt;0</formula1>
    </dataValidation>
    <dataValidation allowBlank="false" sqref="$I$5:$I$26" type="custom">
      <formula1>LEN(TRIM(I5))&gt;0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5" min="1" width="16"/>
    <col customWidth="true" max="6" min="6" width="18"/>
    <col customWidth="true" max="9" min="7" width="16"/>
    <col customWidth="true" max="26" min="1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296</v>
      </c>
      <c r="B4" s="9"/>
      <c r="C4" s="9"/>
      <c r="D4" s="9" t="s">
        <v>297</v>
      </c>
      <c r="E4" s="9"/>
      <c r="G4" s="9" t="s">
        <v>298</v>
      </c>
      <c r="H4" s="9"/>
    </row>
    <row r="5" ht="21" customHeight="true">
      <c r="A5" s="9" t="str">
        <f>COUNTA(picking_tasks_record_id_range)</f>
      </c>
      <c r="B5" s="9"/>
      <c r="C5" s="9"/>
      <c r="D5" s="9" t="str">
        <f>COUNTIF(picking_tasks_task_status_range,"completed")</f>
      </c>
      <c r="E5" s="9"/>
      <c r="G5" s="9" t="str">
        <f>COUNTA(exceptions_record_id_range)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/>
    <row r="9" ht="21" customHeight="true">
      <c r="A9" s="2" t="s">
        <v>299</v>
      </c>
      <c r="B9" s="2"/>
      <c r="C9" s="2"/>
    </row>
    <row r="10" ht="21" customHeight="true">
      <c r="A10" s="3" t="s">
        <v>49</v>
      </c>
      <c r="B10" s="3" t="s">
        <v>300</v>
      </c>
      <c r="C10" s="3" t="s">
        <v>301</v>
      </c>
    </row>
    <row r="11" ht="21" customHeight="true">
      <c r="A11" s="4" t="s">
        <v>51</v>
      </c>
      <c r="B11" s="4" t="str">
        <f>COUNTIF(picking_tasks_business_type_range,"sales")</f>
        <v>42</v>
      </c>
      <c r="C11" s="4" t="str">
        <f>IFERROR(COUNTIF(picking_tasks_business_type_range,"sales")/COUNTA(picking_tasks_record_id_range),0)</f>
        <v>42</v>
      </c>
    </row>
    <row r="12" ht="21" customHeight="true">
      <c r="A12" s="4" t="s">
        <v>55</v>
      </c>
      <c r="B12" s="4" t="str">
        <f>COUNTIF(picking_tasks_business_type_range,"ecommerce")</f>
        <v>42</v>
      </c>
      <c r="C12" s="4" t="str">
        <f>IFERROR(COUNTIF(picking_tasks_business_type_range,"ecommerce")/COUNTA(picking_tasks_record_id_range),0)</f>
        <v>42</v>
      </c>
    </row>
    <row r="13" ht="21" customHeight="true">
      <c r="A13" s="4" t="s">
        <v>57</v>
      </c>
      <c r="B13" s="4" t="str">
        <f>COUNTIF(picking_tasks_business_type_range,"transfer")</f>
        <v>42</v>
      </c>
      <c r="C13" s="4" t="str">
        <f>IFERROR(COUNTIF(picking_tasks_business_type_range,"transfer")/COUNTA(picking_tasks_record_id_range),0)</f>
        <v>42</v>
      </c>
    </row>
    <row r="14" ht="21" customHeight="true">
      <c r="A14" s="4" t="s">
        <v>59</v>
      </c>
      <c r="B14" s="4" t="str">
        <f>COUNTIF(picking_tasks_business_type_range,"production")</f>
        <v>42</v>
      </c>
      <c r="C14" s="4" t="str">
        <f>IFERROR(COUNTIF(picking_tasks_business_type_range,"production")/COUNTA(picking_tasks_record_id_range),0)</f>
        <v>42</v>
      </c>
    </row>
    <row r="15" ht="21" customHeight="true">
      <c r="A15" s="4" t="s">
        <v>61</v>
      </c>
      <c r="B15" s="4" t="str">
        <f>COUNTIF(picking_tasks_business_type_range,"return")</f>
        <v>42</v>
      </c>
      <c r="C15" s="4" t="str">
        <f>IFERROR(COUNTIF(picking_tasks_business_type_range,"return")/COUNTA(picking_tasks_record_id_range),0)</f>
        <v>42</v>
      </c>
    </row>
    <row r="16" ht="21" customHeight="true"/>
    <row r="17" ht="21" customHeight="true"/>
    <row r="18" ht="21" customHeight="true">
      <c r="A18" s="2" t="s">
        <v>302</v>
      </c>
      <c r="B18" s="2"/>
      <c r="C18" s="2"/>
    </row>
    <row r="19" ht="21" customHeight="true">
      <c r="A19" s="3" t="s">
        <v>86</v>
      </c>
      <c r="B19" s="3" t="s">
        <v>300</v>
      </c>
      <c r="C19" s="3" t="s">
        <v>301</v>
      </c>
    </row>
    <row r="20" ht="21" customHeight="true">
      <c r="A20" s="4" t="s">
        <v>88</v>
      </c>
      <c r="B20" s="4" t="str">
        <f>COUNTIF(exceptions_exception_type_range,"none")</f>
        <v>42</v>
      </c>
      <c r="C20" s="4" t="str">
        <f>IFERROR(COUNTIF(exceptions_exception_type_range,"none")/COUNTA(exceptions_record_id_range),0)</f>
        <v>42</v>
      </c>
    </row>
    <row r="21" ht="21" customHeight="true">
      <c r="A21" s="11" t="s">
        <v>90</v>
      </c>
      <c r="B21" s="11" t="str">
        <f>COUNTIF(exceptions_exception_type_range,"shortage")</f>
        <v>42</v>
      </c>
      <c r="C21" s="11" t="str">
        <f>IFERROR(COUNTIF(exceptions_exception_type_range,"shortage")/COUNTA(exceptions_record_id_range),0)</f>
        <v>42</v>
      </c>
    </row>
    <row r="22" ht="21" customHeight="true">
      <c r="A22" s="4" t="s">
        <v>92</v>
      </c>
      <c r="B22" s="4" t="str">
        <f>COUNTIF(exceptions_exception_type_range,"over_pick")</f>
        <v>42</v>
      </c>
      <c r="C22" s="4" t="str">
        <f>IFERROR(COUNTIF(exceptions_exception_type_range,"over_pick")/COUNTA(exceptions_record_id_range),0)</f>
        <v>42</v>
      </c>
    </row>
    <row r="23" ht="21" customHeight="true">
      <c r="A23" s="11" t="s">
        <v>94</v>
      </c>
      <c r="B23" s="11" t="str">
        <f>COUNTIF(exceptions_exception_type_range,"wrong_pick")</f>
        <v>42</v>
      </c>
      <c r="C23" s="11" t="str">
        <f>IFERROR(COUNTIF(exceptions_exception_type_range,"wrong_pick")/COUNTA(exceptions_record_id_range),0)</f>
        <v>42</v>
      </c>
    </row>
    <row r="24" ht="21" customHeight="true">
      <c r="A24" s="11" t="s">
        <v>303</v>
      </c>
      <c r="B24" s="11" t="str">
        <f>COUNTIF(exceptions_exception_type_range,"damage")</f>
        <v>42</v>
      </c>
      <c r="C24" s="11" t="str">
        <f>IFERROR(COUNTIF(exceptions_exception_type_range,"damage")/COUNTA(exceptions_record_id_range),0)</f>
        <v>42</v>
      </c>
    </row>
    <row r="25">
      <c r="A25" s="4" t="s">
        <v>304</v>
      </c>
      <c r="B25" s="4" t="str">
        <f>COUNTIF(exceptions_exception_type_range,"lot_mismatch")</f>
        <v>42</v>
      </c>
      <c r="C25" s="4" t="str">
        <f>IFERROR(COUNTIF(exceptions_exception_type_range,"lot_mismatch")/COUNTA(exceptions_record_id_range),0)</f>
        <v>42</v>
      </c>
    </row>
    <row r="26">
      <c r="A26" s="4" t="s">
        <v>305</v>
      </c>
      <c r="B26" s="4" t="str">
        <f>COUNTIF(exceptions_exception_type_range,"inventory_hold")</f>
        <v>42</v>
      </c>
      <c r="C26" s="4" t="str">
        <f>IFERROR(COUNTIF(exceptions_exception_type_range,"inventory_hold")/COUNTA(exceptions_record_id_range),0)</f>
        <v>42</v>
      </c>
    </row>
    <row r="27">
      <c r="A27" s="11" t="s">
        <v>306</v>
      </c>
      <c r="B27" s="11" t="str">
        <f>COUNTIF(exceptions_exception_type_range,"delayed_shipment")</f>
        <v>42</v>
      </c>
      <c r="C27" s="11" t="str">
        <f>IFERROR(COUNTIF(exceptions_exception_type_range,"delayed_shipment")/COUNTA(exceptions_record_id_range),0)</f>
        <v>42</v>
      </c>
    </row>
  </sheetData>
  <mergeCells count="6">
    <mergeCell ref="A4:B4"/>
    <mergeCell ref="A5:B6"/>
    <mergeCell ref="D4:E4"/>
    <mergeCell ref="D5:E6"/>
    <mergeCell ref="G4:H4"/>
    <mergeCell ref="G5:H6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 Picking and Stock Issue Log Template</dc:title>
  <dc:creator>Finite Field</dc:creator>
  <dc:description>A free Excel template for managing picking, shipping, tracking, and delivery confirmation in one workbook.</dc:description>
  <lastModifiedBy>Finite Field</lastModifiedBy>
  <dc:language>ro</dc:language>
  <dcterms:created xsi:type="dcterms:W3CDTF">2006-09-16T00:00:00Z</dcterms:created>
  <dcterms:modified xsi:type="dcterms:W3CDTF">2006-09-16T00:00:00Z</dcterms:modified>
  <category>Warehouse Management</category>
</coreProperties>
</file>