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가이드" sheetId="1" r:id="rId1"/>
    <sheet name="설정" sheetId="2" r:id="rId4"/>
    <sheet name="SKU 마스터" sheetId="3" r:id="rId5"/>
    <sheet name="재고 원장" sheetId="4" r:id="rId6"/>
    <sheet name="피킹 작업" sheetId="5" r:id="rId7"/>
    <sheet name="출고 기록" sheetId="6" r:id="rId8"/>
    <sheet name="작업 진행 추적" sheetId="7" r:id="rId9"/>
    <sheet name="예외 및 변경" sheetId="8" r:id="rId10"/>
    <sheet name="Analytics Dashboard" sheetId="9" r:id="rId11"/>
  </sheets>
  <definedNames>
    <definedName name="exceptions_after_change_range">'예외 및 변경'!$T$5:$T$26</definedName>
    <definedName name="exceptions_before_change_range">'예외 및 변경'!$S$5:$S$26</definedName>
    <definedName name="exceptions_close_date_range">'예외 및 변경'!$P$5:$P$26</definedName>
    <definedName name="exceptions_countermeasure_range">'예외 및 변경'!$M$5:$M$26</definedName>
    <definedName name="exceptions_exception_type_range">'예외 및 변경'!$I$5:$I$26</definedName>
    <definedName name="exceptions_handling_status_range">'예외 및 변경'!$Q$5:$Q$26</definedName>
    <definedName name="exceptions_impact_qty_range">'예외 및 변경'!$J$5:$J$26</definedName>
    <definedName name="exceptions_inventory_impact_range">'예외 및 변경'!$R$5:$R$26</definedName>
    <definedName name="exceptions_loss_amount_range">'예외 및 변경'!$V$5:$V$26</definedName>
    <definedName name="exceptions_owner_person_range">'예외 및 변경'!$N$5:$N$26</definedName>
    <definedName name="exceptions_owner_range">'예외 및 변경'!$E$5:$E$26</definedName>
    <definedName name="exceptions_planned_close_date_range">'예외 및 변경'!$O$5:$O$26</definedName>
    <definedName name="exceptions_product_name_range">'예외 및 변경'!$H$5:$H$26</definedName>
    <definedName name="exceptions_record_date_range">'예외 및 변경'!$B$5:$B$26</definedName>
    <definedName name="exceptions_record_id_range">'예외 및 변경'!$A$5:$A$26</definedName>
    <definedName name="exceptions_related_id_range">'예외 및 변경'!$D$5:$D$26</definedName>
    <definedName name="exceptions_related_type_range">'예외 및 변경'!$C$5:$C$26</definedName>
    <definedName name="exceptions_review_notes_range">'예외 및 변경'!$U$5:$U$26</definedName>
    <definedName name="exceptions_root_cause_range">'예외 및 변경'!$L$5:$L$26</definedName>
    <definedName name="exceptions_severity_range">'예외 및 변경'!$K$5:$K$26</definedName>
    <definedName name="exceptions_sku_code_range">'예외 및 변경'!$G$5:$G$26</definedName>
    <definedName name="exceptions_warehouse_range">'예외 및 변경'!$F$5:$F$26</definedName>
    <definedName name="inventory_ledger_allocated_qty_range">'재고 원장'!$M$5:$M$27</definedName>
    <definedName name="inventory_ledger_available_qty_range">'재고 원장'!$O$5:$O$27</definedName>
    <definedName name="inventory_ledger_book_qty_range">'재고 원장'!$L$5:$L$27</definedName>
    <definedName name="inventory_ledger_frozen_qty_range">'재고 원장'!$N$5:$N$27</definedName>
    <definedName name="inventory_ledger_inventory_alert_range">'재고 원장'!$Q$5:$Q$27</definedName>
    <definedName name="inventory_ledger_inventory_status_range">'재고 원장'!$K$5:$K$27</definedName>
    <definedName name="inventory_ledger_last_count_date_range">'재고 원장'!$R$5:$R$27</definedName>
    <definedName name="inventory_ledger_location_range">'재고 원장'!$E$5:$E$27</definedName>
    <definedName name="inventory_ledger_lot_no_range">'재고 원장'!$H$5:$H$27</definedName>
    <definedName name="inventory_ledger_notes_range">'재고 원장'!$S$5:$S$27</definedName>
    <definedName name="inventory_ledger_owner_range">'재고 원장'!$B$5:$B$27</definedName>
    <definedName name="inventory_ledger_product_name_range">'재고 원장'!$G$5:$G$27</definedName>
    <definedName name="inventory_ledger_quality_status_range">'재고 원장'!$J$5:$J$27</definedName>
    <definedName name="inventory_ledger_record_id_range">'재고 원장'!$A$5:$A$27</definedName>
    <definedName name="inventory_ledger_safety_stock_range">'재고 원장'!$P$5:$P$27</definedName>
    <definedName name="inventory_ledger_serial_no_range">'재고 원장'!$I$5:$I$27</definedName>
    <definedName name="inventory_ledger_sku_code_range">'재고 원장'!$F$5:$F$27</definedName>
    <definedName name="inventory_ledger_warehouse_range">'재고 원장'!$C$5:$C$27</definedName>
    <definedName name="inventory_ledger_zone_range">'재고 원장'!$D$5:$D$27</definedName>
    <definedName name="picking_tasks_allocated_qty_range">'피킹 작업'!$N$5:$N$27</definedName>
    <definedName name="picking_tasks_business_type_range">'피킹 작업'!$C$5:$C$27</definedName>
    <definedName name="picking_tasks_change_record_id_range">'피킹 작업'!$Y$5:$Y$27</definedName>
    <definedName name="picking_tasks_duration_hours_range">'피킹 작업'!$T$5:$T$27</definedName>
    <definedName name="picking_tasks_exception_notes_range">'피킹 작업'!$X$5:$X$27</definedName>
    <definedName name="picking_tasks_exception_type_range">'피킹 작업'!$W$5:$W$27</definedName>
    <definedName name="picking_tasks_finish_time_range">'피킹 작업'!$S$5:$S$27</definedName>
    <definedName name="picking_tasks_issue_deadline_range">'피킹 작업'!$F$5:$F$27</definedName>
    <definedName name="picking_tasks_owner_range">'피킹 작업'!$G$5:$G$27</definedName>
    <definedName name="picking_tasks_picked_qty_range">'피킹 작업'!$O$5:$O$27</definedName>
    <definedName name="picking_tasks_picker_range">'피킹 작업'!$Q$5:$Q$27</definedName>
    <definedName name="picking_tasks_planned_pick_date_range">'피킹 작업'!$E$5:$E$27</definedName>
    <definedName name="picking_tasks_priority_range">'피킹 작업'!$D$5:$D$27</definedName>
    <definedName name="picking_tasks_product_name_range">'피킹 작업'!$K$5:$K$27</definedName>
    <definedName name="picking_tasks_record_id_range">'피킹 작업'!$A$5:$A$27</definedName>
    <definedName name="picking_tasks_required_qty_range">'피킹 작업'!$M$5:$M$27</definedName>
    <definedName name="picking_tasks_review_result_range">'피킹 작업'!$V$5:$V$27</definedName>
    <definedName name="picking_tasks_shortage_qty_range">'피킹 작업'!$P$5:$P$27</definedName>
    <definedName name="picking_tasks_sku_code_range">'피킹 작업'!$J$5:$J$27</definedName>
    <definedName name="picking_tasks_source_order_no_range">'피킹 작업'!$B$5:$B$27</definedName>
    <definedName name="picking_tasks_start_time_range">'피킹 작업'!$R$5:$R$27</definedName>
    <definedName name="picking_tasks_task_status_range">'피킹 작업'!$U$5:$U$27</definedName>
    <definedName name="picking_tasks_unit_range">'피킹 작업'!$L$5:$L$27</definedName>
    <definedName name="picking_tasks_warehouse_range">'피킹 작업'!$H$5:$H$27</definedName>
    <definedName name="picking_tasks_zone_range">'피킹 작업'!$I$5:$I$27</definedName>
    <definedName name="progress_events_actual_completion_at_range">'작업 진행 추적'!$K$5:$K$26</definedName>
    <definedName name="progress_events_carrier_or_role_range">'작업 진행 추적'!$H$5:$H$26</definedName>
    <definedName name="progress_events_current_node_range">'작업 진행 추적'!$E$5:$E$26</definedName>
    <definedName name="progress_events_issue_id_range">'작업 진행 추적'!$B$5:$B$26</definedName>
    <definedName name="progress_events_next_action_range">'작업 진행 추적'!$M$5:$M$26</definedName>
    <definedName name="progress_events_node_status_range">'작업 진행 추적'!$F$5:$F$26</definedName>
    <definedName name="progress_events_notes_range">'작업 진행 추적'!$P$5:$P$26</definedName>
    <definedName name="progress_events_notification_status_range">'작업 진행 추적'!$O$5:$O$26</definedName>
    <definedName name="progress_events_notify_to_range">'작업 진행 추적'!$N$5:$N$26</definedName>
    <definedName name="progress_events_overdue_status_range">'작업 진행 추적'!$L$5:$L$26</definedName>
    <definedName name="progress_events_owner_person_range">'작업 진행 추적'!$G$5:$G$26</definedName>
    <definedName name="progress_events_picking_id_range">'작업 진행 추적'!$C$5:$C$26</definedName>
    <definedName name="progress_events_planned_completion_at_range">'작업 진행 추적'!$J$5:$J$26</definedName>
    <definedName name="progress_events_record_id_range">'작업 진행 추적'!$A$5:$A$26</definedName>
    <definedName name="progress_events_updated_at_range">'작업 진행 추적'!$D$5:$D$26</definedName>
    <definedName name="progress_events_waybill_or_task_no_range">'작업 진행 추적'!$I$5:$I$26</definedName>
    <definedName name="settings_active_range">'설정'!$E$5:$E$44</definedName>
    <definedName name="settings_code_range">'설정'!$B$5:$B$44</definedName>
    <definedName name="settings_label_range">'설정'!$C$5:$C$44</definedName>
    <definedName name="settings_note_range">'설정'!$F$5:$F$44</definedName>
    <definedName name="settings_setting_area_range">'설정'!$A$5:$A$44</definedName>
    <definedName name="settings_sort_order_range">'설정'!$D$5:$D$44</definedName>
    <definedName name="sku_master_batch_managed_range">'SKU 마스터'!$H$5:$H$27</definedName>
    <definedName name="sku_master_case_pack_range">'SKU 마스터'!$G$5:$G$27</definedName>
    <definedName name="sku_master_category_range">'SKU 마스터'!$E$5:$E$27</definedName>
    <definedName name="sku_master_current_status_range">'SKU 마스터'!$Q$5:$Q$27</definedName>
    <definedName name="sku_master_default_location_range">'SKU 마스터'!$M$5:$M$27</definedName>
    <definedName name="sku_master_default_warehouse_range">'SKU 마스터'!$L$5:$L$27</definedName>
    <definedName name="sku_master_expiry_managed_range">'SKU 마스터'!$J$5:$J$27</definedName>
    <definedName name="sku_master_notes_range">'SKU 마스터'!$R$5:$R$27</definedName>
    <definedName name="sku_master_product_name_range">'SKU 마스터'!$C$5:$C$27</definedName>
    <definedName name="sku_master_record_id_range">'SKU 마스터'!$A$5:$A$27</definedName>
    <definedName name="sku_master_reorder_point_range">'SKU 마스터'!$O$5:$O$27</definedName>
    <definedName name="sku_master_safety_stock_range">'SKU 마스터'!$N$5:$N$27</definedName>
    <definedName name="sku_master_serial_managed_range">'SKU 마스터'!$I$5:$I$27</definedName>
    <definedName name="sku_master_sku_code_range">'SKU 마스터'!$B$5:$B$27</definedName>
    <definedName name="sku_master_spec_model_range">'SKU 마스터'!$D$5:$D$27</definedName>
    <definedName name="sku_master_standard_price_range">'SKU 마스터'!$P$5:$P$27</definedName>
    <definedName name="sku_master_temperature_range">'SKU 마스터'!$K$5:$K$27</definedName>
    <definedName name="sku_master_unit_range">'SKU 마스터'!$F$5:$F$27</definedName>
    <definedName name="stock_issues_actual_issue_qty_range">'출고 기록'!$N$5:$N$26</definedName>
    <definedName name="stock_issues_business_type_range">'출고 기록'!$D$5:$D$26</definedName>
    <definedName name="stock_issues_carrier_range">'출고 기록'!$H$5:$H$26</definedName>
    <definedName name="stock_issues_carton_count_range">'출고 기록'!$T$5:$T$26</definedName>
    <definedName name="stock_issues_completed_date_range">'출고 기록'!$Z$5:$Z$26</definedName>
    <definedName name="stock_issues_delivery_status_range">'출고 기록'!$X$5:$X$26</definedName>
    <definedName name="stock_issues_destination_range">'출고 기록'!$F$5:$F$26</definedName>
    <definedName name="stock_issues_issue_amount_range">'출고 기록'!$R$5:$R$26</definedName>
    <definedName name="stock_issues_issue_date_range">'출고 기록'!$B$5:$B$26</definedName>
    <definedName name="stock_issues_issue_operator_range">'출고 기록'!$U$5:$U$26</definedName>
    <definedName name="stock_issues_issue_status_range">'출고 기록'!$W$5:$W$26</definedName>
    <definedName name="stock_issues_notes_range">'출고 기록'!$AA$5:$AA$26</definedName>
    <definedName name="stock_issues_owner_range">'출고 기록'!$E$5:$E$26</definedName>
    <definedName name="stock_issues_packaging_range">'출고 기록'!$S$5:$S$26</definedName>
    <definedName name="stock_issues_picking_id_range">'출고 기록'!$C$5:$C$26</definedName>
    <definedName name="stock_issues_planned_issue_qty_range">'출고 기록'!$M$5:$M$26</definedName>
    <definedName name="stock_issues_product_name_range">'출고 기록'!$K$5:$K$26</definedName>
    <definedName name="stock_issues_record_id_range">'출고 기록'!$A$5:$A$26</definedName>
    <definedName name="stock_issues_reviewer_range">'출고 기록'!$V$5:$V$26</definedName>
    <definedName name="stock_issues_signed_date_range">'출고 기록'!$Y$5:$Y$26</definedName>
    <definedName name="stock_issues_sku_code_range">'출고 기록'!$J$5:$J$26</definedName>
    <definedName name="stock_issues_standard_price_range">'출고 기록'!$Q$5:$Q$26</definedName>
    <definedName name="stock_issues_unit_range">'출고 기록'!$L$5:$L$26</definedName>
    <definedName name="stock_issues_variance_qty_range">'출고 기록'!$O$5:$O$26</definedName>
    <definedName name="stock_issues_variance_reason_range">'출고 기록'!$P$5:$P$26</definedName>
    <definedName name="stock_issues_warehouse_range">'출고 기록'!$G$5:$G$26</definedName>
    <definedName name="stock_issues_waybill_no_range">'출고 기록'!$I$5:$I$26</definedName>
    <definedName localSheetId="1" name="_xlnm.Print_Titles">'설정'!$4:$4</definedName>
    <definedName localSheetId="2" name="_xlnm.Print_Titles">'SKU 마스터'!$4:$4</definedName>
    <definedName localSheetId="3" name="_xlnm.Print_Titles">'재고 원장'!$4:$4</definedName>
    <definedName localSheetId="4" name="_xlnm.Print_Titles">'피킹 작업'!$4:$4</definedName>
    <definedName localSheetId="5" name="_xlnm.Print_Titles">'출고 기록'!$4:$4</definedName>
    <definedName localSheetId="6" name="_xlnm.Print_Titles">'작업 진행 추적'!$4:$4</definedName>
    <definedName localSheetId="7" name="_xlnm.Print_Titles">'예외 및 변경'!$4:$4</definedName>
  </definedNames>
  <calcPr calcId="0" fullCalcOnLoad="1" forceFullCalc="1"/>
</workbook>
</file>

<file path=xl/sharedStrings.xml><?xml version="1.0" encoding="utf-8"?>
<sst xmlns="http://schemas.openxmlformats.org/spreadsheetml/2006/main" count="306" uniqueCount="306">
  <si>
    <t>창고 피킹 및 출고 대장 템플릿</t>
  </si>
  <si>
    <t>A free Excel template for managing picking, shipping, tracking, and delivery confirmation in one workbook.</t>
  </si>
  <si>
    <t>설정</t>
  </si>
  <si>
    <t>SKU 마스터</t>
  </si>
  <si>
    <t>재고 원장</t>
  </si>
  <si>
    <t>피킹 작업</t>
  </si>
  <si>
    <t>출고 기록</t>
  </si>
  <si>
    <t>작업 진행 추적</t>
  </si>
  <si>
    <t>예외 및 변경</t>
  </si>
  <si>
    <t>Analytics Dashboard</t>
  </si>
  <si>
    <t>사용 방법</t>
  </si>
  <si>
    <t>설정 준비</t>
  </si>
  <si>
    <t>Confirm company, warehouse, carrier, and status definitions first.</t>
  </si>
  <si>
    <t>SKU 및 재고 등록</t>
  </si>
  <si>
    <t>재고를 할당하기 전에 SKU 마스터 데이터와 재고 원장을 업데이트하십시오.</t>
  </si>
  <si>
    <t>피킹 및 출고 기록</t>
  </si>
  <si>
    <t>피킹 지시, 실제 피킹 수량, 출고 수량 및 배송 상태를 하나의 흐름으로 추적합니다.</t>
  </si>
  <si>
    <t>예외 사항 검토</t>
  </si>
  <si>
    <t>부족, 오피킹, 지연 및 변경 사항을 기록한 다음 대시보드에서 검토합니다.</t>
  </si>
  <si>
    <t>입력 및 확인</t>
  </si>
  <si>
    <t>입력</t>
  </si>
  <si>
    <t>창고 팀이 관리하는 일반 필드입니다.</t>
  </si>
  <si>
    <t>필수</t>
  </si>
  <si>
    <t>일일 운영 시 비워두어서는 안 되는 주요 필드입니다.</t>
  </si>
  <si>
    <t>드롭다운</t>
  </si>
  <si>
    <t>설정 시트에서 관리하는 코드와 라벨을 사용하십시오.</t>
  </si>
  <si>
    <t>Computed</t>
  </si>
  <si>
    <t>수량, 상태 또는 계산된 값을 검토하는 데 사용되는 필드입니다.</t>
  </si>
  <si>
    <t>linked_sheets</t>
  </si>
  <si>
    <t>sheet_id</t>
  </si>
  <si>
    <t>sheet_name</t>
  </si>
  <si>
    <t>kind</t>
  </si>
  <si>
    <t>module_id</t>
  </si>
  <si>
    <t>settings</t>
  </si>
  <si>
    <t>table</t>
  </si>
  <si>
    <t>sku_master</t>
  </si>
  <si>
    <t>inventory_ledger</t>
  </si>
  <si>
    <t>picking_tasks</t>
  </si>
  <si>
    <t>stock_issues</t>
  </si>
  <si>
    <t>progress_events</t>
  </si>
  <si>
    <t>exceptions</t>
  </si>
  <si>
    <t>dashboard</t>
  </si>
  <si>
    <t/>
  </si>
  <si>
    <t>설정 영역</t>
  </si>
  <si>
    <t>Code</t>
  </si>
  <si>
    <t>라벨</t>
  </si>
  <si>
    <t>정렬 순서</t>
  </si>
  <si>
    <t>Active</t>
  </si>
  <si>
    <t>비고</t>
  </si>
  <si>
    <t>Business Type</t>
  </si>
  <si>
    <t>sales</t>
  </si>
  <si>
    <t>판매 출고</t>
  </si>
  <si>
    <t>예</t>
  </si>
  <si>
    <t>드롭다운 옵션</t>
  </si>
  <si>
    <t>ecommerce</t>
  </si>
  <si>
    <t>전자상거래 배송</t>
  </si>
  <si>
    <t>transfer</t>
  </si>
  <si>
    <t>이송 출고</t>
  </si>
  <si>
    <t>production</t>
  </si>
  <si>
    <t>생산 피킹</t>
  </si>
  <si>
    <t>return</t>
  </si>
  <si>
    <t>반품 출고</t>
  </si>
  <si>
    <t>Carrier</t>
  </si>
  <si>
    <t>sf</t>
  </si>
  <si>
    <t>FedEx</t>
  </si>
  <si>
    <t>jd</t>
  </si>
  <si>
    <t>JD 물류</t>
  </si>
  <si>
    <t>deppon</t>
  </si>
  <si>
    <t>데본택배(Deppon)</t>
  </si>
  <si>
    <t>zto</t>
  </si>
  <si>
    <t>중통택배(ZTO)</t>
  </si>
  <si>
    <t>yto</t>
  </si>
  <si>
    <t>원통택배(YTO)</t>
  </si>
  <si>
    <t>Delivery status</t>
  </si>
  <si>
    <t>not_shipped</t>
  </si>
  <si>
    <t>미출고</t>
  </si>
  <si>
    <t>waiting_pickup</t>
  </si>
  <si>
    <t>운송사 픽업 대기</t>
  </si>
  <si>
    <t>in_transit</t>
  </si>
  <si>
    <t>배송 중</t>
  </si>
  <si>
    <t>pending_signature</t>
  </si>
  <si>
    <t>서명 대기</t>
  </si>
  <si>
    <t>signed</t>
  </si>
  <si>
    <t>인수 완료</t>
  </si>
  <si>
    <t>signature_exception</t>
  </si>
  <si>
    <t>서명 예외</t>
  </si>
  <si>
    <t>예외 유형</t>
  </si>
  <si>
    <t>none</t>
  </si>
  <si>
    <t>차이 없음</t>
  </si>
  <si>
    <t>shortage</t>
  </si>
  <si>
    <t>수량 부족</t>
  </si>
  <si>
    <t>over_pick</t>
  </si>
  <si>
    <t>과다 피킹</t>
  </si>
  <si>
    <t>wrong_pick</t>
  </si>
  <si>
    <t>오피킹</t>
  </si>
  <si>
    <t>레코드 ID</t>
  </si>
  <si>
    <t>SKU 코드</t>
  </si>
  <si>
    <t>품목명</t>
  </si>
  <si>
    <t>규격</t>
  </si>
  <si>
    <t>Category</t>
  </si>
  <si>
    <t>단위</t>
  </si>
  <si>
    <t>Case Pack</t>
  </si>
  <si>
    <t>Batch Managed</t>
  </si>
  <si>
    <t>일련번호 관리</t>
  </si>
  <si>
    <t>유통기한 관리 여부</t>
  </si>
  <si>
    <t>온도</t>
  </si>
  <si>
    <t>Default Warehouse</t>
  </si>
  <si>
    <t>Default Location</t>
  </si>
  <si>
    <t>안전 재고</t>
  </si>
  <si>
    <t>재발주점</t>
  </si>
  <si>
    <t>표준 단가</t>
  </si>
  <si>
    <t>Current Status</t>
  </si>
  <si>
    <t>SKU-1001</t>
  </si>
  <si>
    <t>Bluetooth earbuds</t>
  </si>
  <si>
    <t>표준 블랙</t>
  </si>
  <si>
    <t>디지털 액세서리</t>
  </si>
  <si>
    <t>pcs</t>
  </si>
  <si>
    <t>no</t>
  </si>
  <si>
    <t>yes</t>
  </si>
  <si>
    <t>ambient</t>
  </si>
  <si>
    <t>east</t>
  </si>
  <si>
    <t>A01-01</t>
  </si>
  <si>
    <t>active</t>
  </si>
  <si>
    <t>출고 빈도가 높은 전자상거래 SKU입니다.</t>
  </si>
  <si>
    <t>SKU-2001</t>
  </si>
  <si>
    <t>비타민 구미</t>
  </si>
  <si>
    <t>90 count</t>
  </si>
  <si>
    <t>식품/헬스케어</t>
  </si>
  <si>
    <t>bottle</t>
  </si>
  <si>
    <t>cool</t>
  </si>
  <si>
    <t>central</t>
  </si>
  <si>
    <t>C03-02</t>
  </si>
  <si>
    <t>로트 및 유통기한으로 관리됩니다.</t>
  </si>
  <si>
    <t>SKU-5001</t>
  </si>
  <si>
    <t>Basic T-shirt</t>
  </si>
  <si>
    <t>M / 화이트</t>
  </si>
  <si>
    <t>Apparel</t>
  </si>
  <si>
    <t>store</t>
  </si>
  <si>
    <t>A10-06</t>
  </si>
  <si>
    <t>Common SKU for store replenishment.</t>
  </si>
  <si>
    <t>담당자</t>
  </si>
  <si>
    <t>창고</t>
  </si>
  <si>
    <t>구역</t>
  </si>
  <si>
    <t>로케이션</t>
  </si>
  <si>
    <t>로트 번호</t>
  </si>
  <si>
    <t>일련번호</t>
  </si>
  <si>
    <t>품질 상태</t>
  </si>
  <si>
    <t>재고 상태</t>
  </si>
  <si>
    <t>Book Qty</t>
  </si>
  <si>
    <t>Allocated Qty</t>
  </si>
  <si>
    <t>냉동 수량</t>
  </si>
  <si>
    <t>Available Qty</t>
  </si>
  <si>
    <t>재고 경고</t>
  </si>
  <si>
    <t>최근 실사일</t>
  </si>
  <si>
    <t>INV-2026-0001</t>
  </si>
  <si>
    <t>company_a</t>
  </si>
  <si>
    <t>a</t>
  </si>
  <si>
    <t>SN1001-A</t>
  </si>
  <si>
    <t>qualified</t>
  </si>
  <si>
    <t>available</t>
  </si>
  <si>
    <t>normal</t>
  </si>
  <si>
    <t>동부 창고에 가용 재고가 충분합니다.</t>
  </si>
  <si>
    <t>INV-2026-0002</t>
  </si>
  <si>
    <t>company_b</t>
  </si>
  <si>
    <t>c</t>
  </si>
  <si>
    <t>B240901</t>
  </si>
  <si>
    <t>80 bottles allocated to the e-commerce wave.</t>
  </si>
  <si>
    <t>INV-2026-0003</t>
  </si>
  <si>
    <t>retail_division</t>
  </si>
  <si>
    <t>매장 창고 보충 재고.</t>
  </si>
  <si>
    <t>원 주문</t>
  </si>
  <si>
    <t>우선순위</t>
  </si>
  <si>
    <t>피킹 예정일</t>
  </si>
  <si>
    <t>출고 마감일</t>
  </si>
  <si>
    <t>요청 수량</t>
  </si>
  <si>
    <t>피킹 수량</t>
  </si>
  <si>
    <t>부족 수량</t>
  </si>
  <si>
    <t>피킹 담당자</t>
  </si>
  <si>
    <t>시작 시간</t>
  </si>
  <si>
    <t>완료 시간</t>
  </si>
  <si>
    <t>소요 시간(시간)</t>
  </si>
  <si>
    <t>작업 상태</t>
  </si>
  <si>
    <t>검토 결과</t>
  </si>
  <si>
    <t>예외 사항</t>
  </si>
  <si>
    <t>Change Record Id</t>
  </si>
  <si>
    <t>PCK-2026-0001</t>
  </si>
  <si>
    <t>SO-2026-0501</t>
  </si>
  <si>
    <t>high</t>
  </si>
  <si>
    <t>존 스미스</t>
  </si>
  <si>
    <t>completed</t>
  </si>
  <si>
    <t>passed</t>
  </si>
  <si>
    <t>차이 없음.</t>
  </si>
  <si>
    <t>PCK-2026-0002</t>
  </si>
  <si>
    <t>SO-2026-0502</t>
  </si>
  <si>
    <t>urgent</t>
  </si>
  <si>
    <t>제인 스미스</t>
  </si>
  <si>
    <t>exception_pending</t>
  </si>
  <si>
    <t>exception</t>
  </si>
  <si>
    <t>4병 부족. 고객 확인 또는 재피킹 필요.</t>
  </si>
  <si>
    <t>EXC-2026-0001</t>
  </si>
  <si>
    <t>PCK-2026-0003</t>
  </si>
  <si>
    <t>SO-2026-0503</t>
  </si>
  <si>
    <t>medium</t>
  </si>
  <si>
    <t>Bob Johnson</t>
  </si>
  <si>
    <t>picking</t>
  </si>
  <si>
    <t>pending_review</t>
  </si>
  <si>
    <t>delayed_shipment</t>
  </si>
  <si>
    <t>Return outbound work is still being picked.</t>
  </si>
  <si>
    <t>EXC-2026-0002</t>
  </si>
  <si>
    <t>출고일</t>
  </si>
  <si>
    <t>피킹 ID</t>
  </si>
  <si>
    <t>배송지</t>
  </si>
  <si>
    <t>운송장 번호</t>
  </si>
  <si>
    <t>출고 예정 수량</t>
  </si>
  <si>
    <t>Actual issue qty</t>
  </si>
  <si>
    <t>차이 수량</t>
  </si>
  <si>
    <t>차이 사유</t>
  </si>
  <si>
    <t>출고 금액</t>
  </si>
  <si>
    <t>포장 형태</t>
  </si>
  <si>
    <t>Carton Count</t>
  </si>
  <si>
    <t>출고 담당자</t>
  </si>
  <si>
    <t>검토자</t>
  </si>
  <si>
    <t>출고 상태</t>
  </si>
  <si>
    <t>인수 일자</t>
  </si>
  <si>
    <t>Completed Date</t>
  </si>
  <si>
    <t>ISS-2026-0001</t>
  </si>
  <si>
    <t>Customer A distribution center</t>
  </si>
  <si>
    <t>SF123456789</t>
  </si>
  <si>
    <t>carton</t>
  </si>
  <si>
    <t>존 도</t>
  </si>
  <si>
    <t>스미스 관리자</t>
  </si>
  <si>
    <t>issued</t>
  </si>
  <si>
    <t>운송 정보 업데이트 대기 중.</t>
  </si>
  <si>
    <t>ISS-2026-0002</t>
  </si>
  <si>
    <t>온라인 일괄 주문</t>
  </si>
  <si>
    <t>JD987654321</t>
  </si>
  <si>
    <t>inventory_shortage</t>
  </si>
  <si>
    <t>partially_issued</t>
  </si>
  <si>
    <t>수량 부족 출고. 고객센터 확인 대기 중.</t>
  </si>
  <si>
    <t>출고 ID</t>
  </si>
  <si>
    <t>수정 일시</t>
  </si>
  <si>
    <t>Current Node</t>
  </si>
  <si>
    <t>노드 상태</t>
  </si>
  <si>
    <t>Carrier Or Role</t>
  </si>
  <si>
    <t>운송장 또는 작업 번호</t>
  </si>
  <si>
    <t>완료 예정일</t>
  </si>
  <si>
    <t>Actual Completion At</t>
  </si>
  <si>
    <t>지연 상태</t>
  </si>
  <si>
    <t>다음 조치</t>
  </si>
  <si>
    <t>알림 대상</t>
  </si>
  <si>
    <t>알림 상태</t>
  </si>
  <si>
    <t>TRK-2026-0001</t>
  </si>
  <si>
    <t>Carrier pickup</t>
  </si>
  <si>
    <t>순풍택배(SF)</t>
  </si>
  <si>
    <t>운송 정보 업데이트 대기</t>
  </si>
  <si>
    <t>notified</t>
  </si>
  <si>
    <t>N/A</t>
  </si>
  <si>
    <t>TRK-2026-0002</t>
  </si>
  <si>
    <t>검토</t>
  </si>
  <si>
    <t>창고 검토</t>
  </si>
  <si>
    <t>Re-pick or confirm shortage with customer</t>
  </si>
  <si>
    <t>Customer service team</t>
  </si>
  <si>
    <t>reconfirm</t>
  </si>
  <si>
    <t>Short by 4 bottles</t>
  </si>
  <si>
    <t>기록일</t>
  </si>
  <si>
    <t>관련 유형</t>
  </si>
  <si>
    <t>관련 ID</t>
  </si>
  <si>
    <t>영향 수량</t>
  </si>
  <si>
    <t>심각도</t>
  </si>
  <si>
    <t>근본 원인</t>
  </si>
  <si>
    <t>Countermeasure</t>
  </si>
  <si>
    <t>예정 완료일</t>
  </si>
  <si>
    <t>Close Date</t>
  </si>
  <si>
    <t>처리 상태</t>
  </si>
  <si>
    <t>재고 영향</t>
  </si>
  <si>
    <t>Before Change</t>
  </si>
  <si>
    <t>After Change</t>
  </si>
  <si>
    <t>검토 의견</t>
  </si>
  <si>
    <t>손실 금액</t>
  </si>
  <si>
    <t>inventory_variance</t>
  </si>
  <si>
    <t>로케이션 재고를 검토하여 재피킹할지 아니면 부분 출하할지 확인하십시오.</t>
  </si>
  <si>
    <t>in_progress</t>
  </si>
  <si>
    <t>요청 80 / 피킹 76</t>
  </si>
  <si>
    <t>Confirm replacement of 4 bottles</t>
  </si>
  <si>
    <t>월말 재고 실사 시 이 SKU를 검토하십시오.</t>
  </si>
  <si>
    <t>issue</t>
  </si>
  <si>
    <t>ISS-2026-0003</t>
  </si>
  <si>
    <t>operator_error</t>
  </si>
  <si>
    <t>Add staff to finish the remaining pick and reschedule the vehicle</t>
  </si>
  <si>
    <t>밀러 관리자</t>
  </si>
  <si>
    <t>new</t>
  </si>
  <si>
    <t>출고 예정 120</t>
  </si>
  <si>
    <t>Actual pending review 90</t>
  </si>
  <si>
    <t>매장 영향 추적</t>
  </si>
  <si>
    <t>Column14</t>
  </si>
  <si>
    <t>피킹 작업 수</t>
  </si>
  <si>
    <t>Completed tasks</t>
  </si>
  <si>
    <t>미해결 예외</t>
  </si>
  <si>
    <t>업무 유형별 요약</t>
  </si>
  <si>
    <t>Count</t>
  </si>
  <si>
    <t>공유</t>
  </si>
  <si>
    <t>예외 유형별 요약</t>
  </si>
  <si>
    <t>Damage</t>
  </si>
  <si>
    <t>로트 불일치</t>
  </si>
  <si>
    <t>재고 보류</t>
  </si>
  <si>
    <t>Delayed shipment</t>
  </si>
</sst>
</file>

<file path=xl/styles.xml><?xml version="1.0" encoding="utf-8"?>
<styleSheet xmlns="http://schemas.openxmlformats.org/spreadsheetml/2006/main">
  <numFmts count="5">
    <numFmt numFmtId="164" formatCode="0"/>
    <numFmt numFmtId="165" formatCode="0.00"/>
    <numFmt numFmtId="166" formatCode="#,##0.00"/>
    <numFmt numFmtId="167" formatCode="yyyy-mm-dd"/>
    <numFmt numFmtId="168" formatCode="yyyy-mm-dd hh:mm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7" fontId="0" fillId="0" borderId="0" xfId="0" applyNumberFormat="true" applyAlignment="false">
      <alignment/>
    </xf>
    <xf numFmtId="14" fontId="0" fillId="0" borderId="0" xfId="0" applyNumberFormat="true" applyAlignment="false">
      <alignment/>
    </xf>
    <xf numFmtId="165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  <xf numFmtId="165" fontId="5" fillId="5" borderId="1" xfId="0" applyNumberFormat="true" applyFont="true" applyFill="true" applyBorder="true" applyAlignment="true" applyProtection="true">
      <alignment vertical="top" wrapText="true"/>
      <protection hidden="false" locked="true"/>
    </xf>
    <xf numFmtId="167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22" fontId="0" fillId="0" borderId="0" xfId="0" applyNumberFormat="true" applyAlignment="false">
      <alignment/>
    </xf>
    <xf numFmtId="167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  <xf numFmtId="168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8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worksheets/sheet8.xml" Type="http://schemas.openxmlformats.org/officeDocument/2006/relationships/worksheet"></Relationship><Relationship Id="rId11" Target="worksheets/sheet9.xml" Type="http://schemas.openxmlformats.org/officeDocument/2006/relationships/worksheet"></Relationship><Relationship Id="rId12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settings_table" displayName="settings_table" ref="A4:F44">
  <autoFilter ref="A4:F44"/>
  <tableColumns count="6">
    <tableColumn id="1" name="설정 영역"/>
    <tableColumn id="2" name="Code"/>
    <tableColumn id="3" name="라벨"/>
    <tableColumn id="4" name="정렬 순서"/>
    <tableColumn id="5" name="Active"/>
    <tableColumn id="6" name="비고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skumaster_table" displayName="skumaster_table" ref="A4:R27">
  <autoFilter ref="A4:R27"/>
  <tableColumns count="18">
    <tableColumn id="1" name="레코드 ID"/>
    <tableColumn id="2" name="SKU 코드"/>
    <tableColumn id="3" name="품목명"/>
    <tableColumn id="4" name="규격"/>
    <tableColumn id="5" name="Category"/>
    <tableColumn id="6" name="단위"/>
    <tableColumn id="7" name="Case Pack"/>
    <tableColumn id="8" name="Batch Managed"/>
    <tableColumn id="9" name="일련번호 관리"/>
    <tableColumn id="10" name="유통기한 관리 여부"/>
    <tableColumn id="11" name="온도"/>
    <tableColumn id="12" name="Default Warehouse"/>
    <tableColumn id="13" name="Default Location"/>
    <tableColumn id="14" name="안전 재고"/>
    <tableColumn id="15" name="재발주점"/>
    <tableColumn id="16" name="표준 단가"/>
    <tableColumn id="17" name="Current Status"/>
    <tableColumn id="18" name="비고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inventoryledger_table" displayName="inventoryledger_table" ref="A4:S27">
  <autoFilter ref="A4:S27"/>
  <tableColumns count="19">
    <tableColumn id="1" name="레코드 ID"/>
    <tableColumn id="2" name="담당자"/>
    <tableColumn id="3" name="창고"/>
    <tableColumn id="4" name="구역"/>
    <tableColumn id="5" name="로케이션"/>
    <tableColumn id="6" name="SKU 코드"/>
    <tableColumn id="7" name="품목명"/>
    <tableColumn id="8" name="로트 번호"/>
    <tableColumn id="9" name="일련번호"/>
    <tableColumn id="10" name="품질 상태"/>
    <tableColumn id="11" name="재고 상태"/>
    <tableColumn id="12" name="Book Qty"/>
    <tableColumn id="13" name="Allocated Qty"/>
    <tableColumn id="14" name="냉동 수량"/>
    <tableColumn id="15" name="Available Qty"/>
    <tableColumn id="16" name="안전 재고"/>
    <tableColumn id="17" name="재고 경고"/>
    <tableColumn id="18" name="최근 실사일"/>
    <tableColumn id="19" name="비고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pickingtasks_table" displayName="pickingtasks_table" ref="A4:Y27">
  <autoFilter ref="A4:Y27"/>
  <tableColumns count="25">
    <tableColumn id="1" name="레코드 ID"/>
    <tableColumn id="2" name="원 주문"/>
    <tableColumn id="3" name="Business Type"/>
    <tableColumn id="4" name="우선순위"/>
    <tableColumn id="5" name="피킹 예정일"/>
    <tableColumn id="6" name="출고 마감일"/>
    <tableColumn id="7" name="담당자"/>
    <tableColumn id="8" name="창고"/>
    <tableColumn id="9" name="구역"/>
    <tableColumn id="10" name="SKU 코드"/>
    <tableColumn id="11" name="품목명"/>
    <tableColumn id="12" name="단위"/>
    <tableColumn id="13" name="요청 수량"/>
    <tableColumn id="14" name="Allocated Qty"/>
    <tableColumn id="15" name="피킹 수량"/>
    <tableColumn id="16" name="부족 수량"/>
    <tableColumn id="17" name="피킹 담당자"/>
    <tableColumn id="18" name="시작 시간"/>
    <tableColumn id="19" name="완료 시간"/>
    <tableColumn id="20" name="소요 시간(시간)"/>
    <tableColumn id="21" name="작업 상태"/>
    <tableColumn id="22" name="검토 결과"/>
    <tableColumn id="23" name="예외 유형"/>
    <tableColumn id="24" name="예외 사항"/>
    <tableColumn id="25" name="Change Record Id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tockissues_table" displayName="stockissues_table" ref="A4:AA26">
  <autoFilter ref="A4:AA26"/>
  <tableColumns count="27">
    <tableColumn id="1" name="레코드 ID"/>
    <tableColumn id="2" name="출고일"/>
    <tableColumn id="3" name="피킹 ID"/>
    <tableColumn id="4" name="Business Type"/>
    <tableColumn id="5" name="담당자"/>
    <tableColumn id="6" name="배송지"/>
    <tableColumn id="7" name="창고"/>
    <tableColumn id="8" name="Carrier"/>
    <tableColumn id="9" name="운송장 번호"/>
    <tableColumn id="10" name="SKU 코드"/>
    <tableColumn id="11" name="품목명"/>
    <tableColumn id="12" name="단위"/>
    <tableColumn id="13" name="출고 예정 수량"/>
    <tableColumn id="14" name="Actual issue qty"/>
    <tableColumn id="15" name="차이 수량"/>
    <tableColumn id="16" name="차이 사유"/>
    <tableColumn id="17" name="표준 단가"/>
    <tableColumn id="18" name="출고 금액"/>
    <tableColumn id="19" name="포장 형태"/>
    <tableColumn id="20" name="Carton Count"/>
    <tableColumn id="21" name="출고 담당자"/>
    <tableColumn id="22" name="검토자"/>
    <tableColumn id="23" name="출고 상태"/>
    <tableColumn id="24" name="Delivery status"/>
    <tableColumn id="25" name="인수 일자"/>
    <tableColumn id="26" name="Completed Date"/>
    <tableColumn id="27" name="비고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progressevents_table" displayName="progressevents_table" ref="A4:P26">
  <autoFilter ref="A4:P26"/>
  <tableColumns count="16">
    <tableColumn id="1" name="레코드 ID"/>
    <tableColumn id="2" name="출고 ID"/>
    <tableColumn id="3" name="피킹 ID"/>
    <tableColumn id="4" name="수정 일시"/>
    <tableColumn id="5" name="Current Node"/>
    <tableColumn id="6" name="노드 상태"/>
    <tableColumn id="7" name="담당자"/>
    <tableColumn id="8" name="Carrier Or Role"/>
    <tableColumn id="9" name="운송장 또는 작업 번호"/>
    <tableColumn id="10" name="완료 예정일"/>
    <tableColumn id="11" name="Actual Completion At"/>
    <tableColumn id="12" name="지연 상태"/>
    <tableColumn id="13" name="다음 조치"/>
    <tableColumn id="14" name="알림 대상"/>
    <tableColumn id="15" name="알림 상태"/>
    <tableColumn id="16" name="비고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exceptions_table" displayName="exceptions_table" ref="A4:V26">
  <autoFilter ref="A4:V26"/>
  <tableColumns count="22">
    <tableColumn id="1" name="레코드 ID"/>
    <tableColumn id="2" name="기록일"/>
    <tableColumn id="3" name="관련 유형"/>
    <tableColumn id="4" name="관련 ID"/>
    <tableColumn id="5" name="담당자"/>
    <tableColumn id="6" name="창고"/>
    <tableColumn id="7" name="SKU 코드"/>
    <tableColumn id="8" name="품목명"/>
    <tableColumn id="9" name="예외 유형"/>
    <tableColumn id="10" name="영향 수량"/>
    <tableColumn id="11" name="심각도"/>
    <tableColumn id="12" name="근본 원인"/>
    <tableColumn id="13" name="Countermeasure"/>
    <tableColumn id="14" name="Column14"/>
    <tableColumn id="15" name="예정 완료일"/>
    <tableColumn id="16" name="Close Date"/>
    <tableColumn id="17" name="처리 상태"/>
    <tableColumn id="18" name="재고 영향"/>
    <tableColumn id="19" name="Before Change"/>
    <tableColumn id="20" name="After Change"/>
    <tableColumn id="21" name="검토 의견"/>
    <tableColumn id="22" name="손실 금액"/>
  </tableColumns>
  <tableStyleInfo name="TableStyleMedium2" showFirstColumn="false" showLastColumn="false" showRowStripes="true" showColumnStripes="false"/>
</table>
</file>

<file path=xl/tables/table8.xml><?xml version="1.0" encoding="utf-8"?>
<table xmlns="http://schemas.openxmlformats.org/spreadsheetml/2006/main" id="8" name="dashboard_picking_tasks_business_type_breakdown" displayName="dashboard_picking_tasks_business_type_breakdown" ref="A10:C15">
  <autoFilter ref="A10:C15"/>
  <tableColumns count="3">
    <tableColumn id="1" name="Business Type"/>
    <tableColumn id="2" name="Count"/>
    <tableColumn id="3" name="공유"/>
  </tableColumns>
  <tableStyleInfo name="TableStyleMedium2" showFirstColumn="false" showLastColumn="false" showRowStripes="true" showColumnStripes="false"/>
</table>
</file>

<file path=xl/tables/table9.xml><?xml version="1.0" encoding="utf-8"?>
<table xmlns="http://schemas.openxmlformats.org/spreadsheetml/2006/main" id="9" name="dashboard_exceptions_exception_type_breakdown" displayName="dashboard_exceptions_exception_type_breakdown" ref="A19:C27">
  <autoFilter ref="A19:C27"/>
  <tableColumns count="3">
    <tableColumn id="1" name="예외 유형"/>
    <tableColumn id="2" name="Count"/>
    <tableColumn id="3" name="공유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_rels/sheet8.xml.rels><?xml version="1.0" encoding="UTF-8"?>
<Relationships xmlns="http://schemas.openxmlformats.org/package/2006/relationships"><Relationship Id="rId1" Target="../tables/table7.xml" Type="http://schemas.openxmlformats.org/officeDocument/2006/relationships/table"></Relationship></Relationships>
</file>

<file path=xl/worksheets/_rels/sheet9.xml.rels><?xml version="1.0" encoding="UTF-8"?>
<Relationships xmlns="http://schemas.openxmlformats.org/package/2006/relationships"><Relationship Id="rId1" Target="../tables/table8.xml" Type="http://schemas.openxmlformats.org/officeDocument/2006/relationships/table"></Relationship><Relationship Id="rId2" Target="../tables/table9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zoomScale="100" workbookViewId="0">
      <pane activePane="bottomLeft" state="frozen" topLeftCell="A3" ySplit="2"/>
      <selection activeCell="A3" pane="bottomLeft" sqref="A3"/>
    </sheetView>
  </sheetViews>
  <sheetFormatPr defaultRowHeight="15"/>
  <cols>
    <col customWidth="true" max="1" min="1" width="22"/>
    <col customWidth="true" max="2" min="2" width="34"/>
    <col customWidth="true" max="3" min="3" width="96"/>
    <col customWidth="true" max="4" min="4" width="34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2" t="s">
        <v>10</v>
      </c>
      <c r="B4" s="2"/>
      <c r="C4" s="2"/>
      <c r="D4" s="2"/>
    </row>
    <row r="5" ht="21" customHeight="true">
      <c r="A5" s="7">
        <v>1</v>
      </c>
      <c r="B5" s="4" t="s">
        <v>11</v>
      </c>
      <c r="C5" s="4" t="s">
        <v>12</v>
      </c>
    </row>
    <row r="6" ht="21" customHeight="true">
      <c r="A6" s="7">
        <v>2</v>
      </c>
      <c r="B6" s="4" t="s">
        <v>13</v>
      </c>
      <c r="C6" s="4" t="s">
        <v>14</v>
      </c>
    </row>
    <row r="7" ht="21" customHeight="true">
      <c r="A7" s="7">
        <v>3</v>
      </c>
      <c r="B7" s="4" t="s">
        <v>15</v>
      </c>
      <c r="C7" s="4" t="s">
        <v>16</v>
      </c>
    </row>
    <row r="8" ht="21" customHeight="true">
      <c r="A8" s="7">
        <v>4</v>
      </c>
      <c r="B8" s="4" t="s">
        <v>17</v>
      </c>
      <c r="C8" s="4" t="s">
        <v>18</v>
      </c>
    </row>
    <row r="9" ht="21" customHeight="true"/>
    <row r="10" ht="21" customHeight="true">
      <c r="A10" s="2" t="s">
        <v>19</v>
      </c>
      <c r="B10" s="2"/>
      <c r="C10" s="2"/>
      <c r="D10" s="2"/>
    </row>
    <row r="11" ht="21" customHeight="true">
      <c r="A11" s="4" t="s">
        <v>20</v>
      </c>
      <c r="B11" s="8" t="s">
        <v>21</v>
      </c>
      <c r="C11" s="8"/>
    </row>
    <row r="12" ht="21" customHeight="true">
      <c r="A12" s="6" t="s">
        <v>22</v>
      </c>
      <c r="B12" s="8" t="s">
        <v>23</v>
      </c>
      <c r="C12" s="8"/>
    </row>
    <row r="13" ht="21" customHeight="true">
      <c r="A13" s="4" t="s">
        <v>24</v>
      </c>
      <c r="B13" s="8" t="s">
        <v>25</v>
      </c>
      <c r="C13" s="8"/>
    </row>
    <row r="14" ht="21" customHeight="true">
      <c r="A14" s="5" t="s">
        <v>26</v>
      </c>
      <c r="B14" s="8" t="s">
        <v>27</v>
      </c>
      <c r="C14" s="8"/>
    </row>
    <row r="15" ht="21" customHeight="true"/>
    <row r="16" ht="21" customHeight="true">
      <c r="A16" s="2" t="s">
        <v>28</v>
      </c>
      <c r="B16" s="2"/>
      <c r="C16" s="2"/>
      <c r="D16" s="2"/>
    </row>
    <row r="17" ht="21" customHeight="true">
      <c r="A17" s="3" t="s">
        <v>29</v>
      </c>
      <c r="B17" s="3" t="s">
        <v>30</v>
      </c>
      <c r="C17" s="3" t="s">
        <v>31</v>
      </c>
      <c r="D17" s="3" t="s">
        <v>32</v>
      </c>
    </row>
    <row r="18" ht="21" customHeight="true">
      <c r="A18" t="s">
        <v>33</v>
      </c>
      <c r="B18" t="s">
        <v>2</v>
      </c>
      <c r="C18" t="s">
        <v>34</v>
      </c>
      <c r="D18" t="s">
        <v>33</v>
      </c>
    </row>
    <row r="19" ht="21" customHeight="true">
      <c r="A19" t="s">
        <v>35</v>
      </c>
      <c r="B19" t="s">
        <v>3</v>
      </c>
      <c r="C19" t="s">
        <v>34</v>
      </c>
      <c r="D19" t="s">
        <v>35</v>
      </c>
    </row>
    <row r="20" ht="21" customHeight="true">
      <c r="A20" t="s">
        <v>36</v>
      </c>
      <c r="B20" t="s">
        <v>4</v>
      </c>
      <c r="C20" t="s">
        <v>34</v>
      </c>
      <c r="D20" t="s">
        <v>36</v>
      </c>
    </row>
    <row r="21" ht="21" customHeight="true">
      <c r="A21" t="s">
        <v>37</v>
      </c>
      <c r="B21" t="s">
        <v>5</v>
      </c>
      <c r="C21" t="s">
        <v>34</v>
      </c>
      <c r="D21" t="s">
        <v>37</v>
      </c>
    </row>
    <row r="22" ht="21" customHeight="true">
      <c r="A22" t="s">
        <v>38</v>
      </c>
      <c r="B22" t="s">
        <v>6</v>
      </c>
      <c r="C22" t="s">
        <v>34</v>
      </c>
      <c r="D22" t="s">
        <v>38</v>
      </c>
    </row>
    <row r="23" ht="21" customHeight="true">
      <c r="A23" t="s">
        <v>39</v>
      </c>
      <c r="B23" t="s">
        <v>7</v>
      </c>
      <c r="C23" t="s">
        <v>34</v>
      </c>
      <c r="D23" t="s">
        <v>39</v>
      </c>
    </row>
    <row r="24" ht="21" customHeight="true">
      <c r="A24" t="s">
        <v>40</v>
      </c>
      <c r="B24" t="s">
        <v>8</v>
      </c>
      <c r="C24" t="s">
        <v>34</v>
      </c>
      <c r="D24" t="s">
        <v>40</v>
      </c>
    </row>
    <row r="25">
      <c r="A25" t="s">
        <v>41</v>
      </c>
      <c r="B25" t="s">
        <v>9</v>
      </c>
      <c r="C25" t="s">
        <v>41</v>
      </c>
      <c r="D25" t="s">
        <v>42</v>
      </c>
    </row>
  </sheetData>
  <pageSetup fitToHeight="0" fitToWidth="1" orientation="portrait"/>
  <ignoredErrors>
    <ignoredError sqref="A1:XFD1048576" evalError="1" twoDigitTextYear="1" numberStoredAsText="1" formula="1" formulaRange="1" unlockedFormula="1" emptyCellReference="1" listDataValidation="1" calculatedColumn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24"/>
    <col customWidth="true" max="3" min="3" width="28"/>
    <col customWidth="true" max="5" min="4" width="12"/>
    <col customWidth="true" max="6" min="6" width="36"/>
    <col customWidth="true" max="26" min="7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43</v>
      </c>
      <c r="B4" s="3" t="s">
        <v>44</v>
      </c>
      <c r="C4" s="3" t="s">
        <v>45</v>
      </c>
      <c r="D4" s="3" t="s">
        <v>46</v>
      </c>
      <c r="E4" s="3" t="s">
        <v>47</v>
      </c>
      <c r="F4" s="3" t="s">
        <v>48</v>
      </c>
    </row>
    <row r="5" ht="21" customHeight="true">
      <c r="A5" s="6" t="s">
        <v>49</v>
      </c>
      <c r="B5" s="6" t="s">
        <v>50</v>
      </c>
      <c r="C5" s="6" t="s">
        <v>51</v>
      </c>
      <c r="D5" s="12">
        <v>1</v>
      </c>
      <c r="E5" s="4" t="s">
        <v>52</v>
      </c>
      <c r="F5" s="4" t="s">
        <v>53</v>
      </c>
    </row>
    <row r="6" ht="21" customHeight="true">
      <c r="A6" s="6" t="s">
        <v>49</v>
      </c>
      <c r="B6" s="6" t="s">
        <v>54</v>
      </c>
      <c r="C6" s="6" t="s">
        <v>55</v>
      </c>
      <c r="D6" s="12">
        <v>2</v>
      </c>
      <c r="E6" s="4" t="s">
        <v>52</v>
      </c>
      <c r="F6" s="4" t="s">
        <v>53</v>
      </c>
    </row>
    <row r="7" ht="21" customHeight="true">
      <c r="A7" s="6" t="s">
        <v>49</v>
      </c>
      <c r="B7" s="6" t="s">
        <v>56</v>
      </c>
      <c r="C7" s="6" t="s">
        <v>57</v>
      </c>
      <c r="D7" s="12">
        <v>3</v>
      </c>
      <c r="E7" s="4" t="s">
        <v>52</v>
      </c>
      <c r="F7" s="4" t="s">
        <v>53</v>
      </c>
    </row>
    <row r="8" ht="21" customHeight="true">
      <c r="A8" s="6" t="s">
        <v>49</v>
      </c>
      <c r="B8" s="6" t="s">
        <v>58</v>
      </c>
      <c r="C8" s="6" t="s">
        <v>59</v>
      </c>
      <c r="D8" s="12">
        <v>4</v>
      </c>
      <c r="E8" s="4" t="s">
        <v>52</v>
      </c>
      <c r="F8" s="4" t="s">
        <v>53</v>
      </c>
    </row>
    <row r="9" ht="21" customHeight="true">
      <c r="A9" s="6" t="s">
        <v>49</v>
      </c>
      <c r="B9" s="6" t="s">
        <v>60</v>
      </c>
      <c r="C9" s="6" t="s">
        <v>61</v>
      </c>
      <c r="D9" s="12">
        <v>5</v>
      </c>
      <c r="E9" s="4" t="s">
        <v>52</v>
      </c>
      <c r="F9" s="4" t="s">
        <v>53</v>
      </c>
    </row>
    <row r="10" ht="21" customHeight="true">
      <c r="A10" s="6" t="s">
        <v>62</v>
      </c>
      <c r="B10" s="6" t="s">
        <v>63</v>
      </c>
      <c r="C10" s="6" t="s">
        <v>64</v>
      </c>
      <c r="D10" s="12">
        <v>1</v>
      </c>
      <c r="E10" s="4" t="s">
        <v>52</v>
      </c>
      <c r="F10" s="4" t="s">
        <v>53</v>
      </c>
    </row>
    <row r="11" ht="21" customHeight="true">
      <c r="A11" s="6" t="s">
        <v>62</v>
      </c>
      <c r="B11" s="6" t="s">
        <v>65</v>
      </c>
      <c r="C11" s="6" t="s">
        <v>66</v>
      </c>
      <c r="D11" s="12">
        <v>2</v>
      </c>
      <c r="E11" s="4" t="s">
        <v>52</v>
      </c>
      <c r="F11" s="4" t="s">
        <v>53</v>
      </c>
    </row>
    <row r="12" ht="21" customHeight="true">
      <c r="A12" s="6" t="s">
        <v>62</v>
      </c>
      <c r="B12" s="6" t="s">
        <v>67</v>
      </c>
      <c r="C12" s="6" t="s">
        <v>68</v>
      </c>
      <c r="D12" s="12">
        <v>3</v>
      </c>
      <c r="E12" s="4" t="s">
        <v>52</v>
      </c>
      <c r="F12" s="4" t="s">
        <v>53</v>
      </c>
    </row>
    <row r="13" ht="21" customHeight="true">
      <c r="A13" s="6" t="s">
        <v>62</v>
      </c>
      <c r="B13" s="6" t="s">
        <v>69</v>
      </c>
      <c r="C13" s="6" t="s">
        <v>70</v>
      </c>
      <c r="D13" s="12">
        <v>4</v>
      </c>
      <c r="E13" s="4" t="s">
        <v>52</v>
      </c>
      <c r="F13" s="4" t="s">
        <v>53</v>
      </c>
    </row>
    <row r="14" ht="21" customHeight="true">
      <c r="A14" s="6" t="s">
        <v>62</v>
      </c>
      <c r="B14" s="6" t="s">
        <v>71</v>
      </c>
      <c r="C14" s="6" t="s">
        <v>72</v>
      </c>
      <c r="D14" s="12">
        <v>5</v>
      </c>
      <c r="E14" s="4" t="s">
        <v>52</v>
      </c>
      <c r="F14" s="4" t="s">
        <v>53</v>
      </c>
    </row>
    <row r="15" ht="21" customHeight="true">
      <c r="A15" s="6" t="s">
        <v>73</v>
      </c>
      <c r="B15" s="6" t="s">
        <v>74</v>
      </c>
      <c r="C15" s="6" t="s">
        <v>75</v>
      </c>
      <c r="D15" s="12">
        <v>1</v>
      </c>
      <c r="E15" s="4" t="s">
        <v>52</v>
      </c>
      <c r="F15" s="4" t="s">
        <v>53</v>
      </c>
    </row>
    <row r="16" ht="21" customHeight="true">
      <c r="A16" s="6" t="s">
        <v>73</v>
      </c>
      <c r="B16" s="6" t="s">
        <v>76</v>
      </c>
      <c r="C16" s="6" t="s">
        <v>77</v>
      </c>
      <c r="D16" s="12">
        <v>2</v>
      </c>
      <c r="E16" s="4" t="s">
        <v>52</v>
      </c>
      <c r="F16" s="4" t="s">
        <v>53</v>
      </c>
    </row>
    <row r="17" ht="21" customHeight="true">
      <c r="A17" s="6" t="s">
        <v>73</v>
      </c>
      <c r="B17" s="6" t="s">
        <v>78</v>
      </c>
      <c r="C17" s="6" t="s">
        <v>79</v>
      </c>
      <c r="D17" s="12">
        <v>3</v>
      </c>
      <c r="E17" s="4" t="s">
        <v>52</v>
      </c>
      <c r="F17" s="4" t="s">
        <v>53</v>
      </c>
    </row>
    <row r="18" ht="21" customHeight="true">
      <c r="A18" s="6" t="s">
        <v>73</v>
      </c>
      <c r="B18" s="6" t="s">
        <v>80</v>
      </c>
      <c r="C18" s="6" t="s">
        <v>81</v>
      </c>
      <c r="D18" s="12">
        <v>4</v>
      </c>
      <c r="E18" s="4" t="s">
        <v>52</v>
      </c>
      <c r="F18" s="4" t="s">
        <v>53</v>
      </c>
    </row>
    <row r="19" ht="21" customHeight="true">
      <c r="A19" s="6" t="s">
        <v>73</v>
      </c>
      <c r="B19" s="6" t="s">
        <v>82</v>
      </c>
      <c r="C19" s="6" t="s">
        <v>83</v>
      </c>
      <c r="D19" s="12">
        <v>5</v>
      </c>
      <c r="E19" s="4" t="s">
        <v>52</v>
      </c>
      <c r="F19" s="4" t="s">
        <v>53</v>
      </c>
    </row>
    <row r="20" ht="21" customHeight="true">
      <c r="A20" s="6" t="s">
        <v>73</v>
      </c>
      <c r="B20" s="6" t="s">
        <v>84</v>
      </c>
      <c r="C20" s="6" t="s">
        <v>85</v>
      </c>
      <c r="D20" s="12">
        <v>6</v>
      </c>
      <c r="E20" s="4" t="s">
        <v>52</v>
      </c>
      <c r="F20" s="4" t="s">
        <v>53</v>
      </c>
    </row>
    <row r="21" ht="21" customHeight="true">
      <c r="A21" s="6" t="s">
        <v>86</v>
      </c>
      <c r="B21" s="6" t="s">
        <v>87</v>
      </c>
      <c r="C21" s="6" t="s">
        <v>88</v>
      </c>
      <c r="D21" s="12">
        <v>1</v>
      </c>
      <c r="E21" s="4" t="s">
        <v>52</v>
      </c>
      <c r="F21" s="4" t="s">
        <v>53</v>
      </c>
    </row>
    <row r="22" ht="21" customHeight="true">
      <c r="A22" s="6" t="s">
        <v>86</v>
      </c>
      <c r="B22" s="6" t="s">
        <v>89</v>
      </c>
      <c r="C22" s="6" t="s">
        <v>90</v>
      </c>
      <c r="D22" s="12">
        <v>2</v>
      </c>
      <c r="E22" s="4" t="s">
        <v>52</v>
      </c>
      <c r="F22" s="4" t="s">
        <v>53</v>
      </c>
    </row>
    <row r="23" ht="21" customHeight="true">
      <c r="A23" s="6" t="s">
        <v>86</v>
      </c>
      <c r="B23" s="6" t="s">
        <v>91</v>
      </c>
      <c r="C23" s="6" t="s">
        <v>92</v>
      </c>
      <c r="D23" s="12">
        <v>3</v>
      </c>
      <c r="E23" s="4" t="s">
        <v>52</v>
      </c>
      <c r="F23" s="4" t="s">
        <v>53</v>
      </c>
    </row>
    <row r="24" ht="21" customHeight="true">
      <c r="A24" s="6" t="s">
        <v>86</v>
      </c>
      <c r="B24" s="6" t="s">
        <v>93</v>
      </c>
      <c r="C24" s="6" t="s">
        <v>94</v>
      </c>
      <c r="D24" s="12">
        <v>4</v>
      </c>
      <c r="E24" s="4" t="s">
        <v>52</v>
      </c>
      <c r="F24" s="4" t="s">
        <v>53</v>
      </c>
    </row>
    <row r="25" ht="21" customHeight="true"/>
    <row r="26" ht="21" customHeight="true"/>
    <row r="27" ht="21" customHeight="true"/>
    <row r="28" ht="21" customHeight="true"/>
    <row r="29" ht="21" customHeight="true"/>
    <row r="30" ht="21" customHeight="true"/>
    <row r="31" ht="21" customHeight="true"/>
    <row r="32" ht="21" customHeight="true"/>
    <row r="33" ht="21" customHeight="true"/>
    <row r="34" ht="21" customHeight="true"/>
    <row r="35" ht="21" customHeight="true"/>
    <row r="36" ht="21" customHeight="true"/>
    <row r="37" ht="21" customHeight="true"/>
    <row r="38" ht="21" customHeight="true"/>
    <row r="39" ht="21" customHeight="true"/>
    <row r="40" ht="21" customHeight="true"/>
    <row r="41" ht="21" customHeight="true"/>
    <row r="42" ht="21" customHeight="true"/>
    <row r="43" ht="21" customHeight="true"/>
    <row r="4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3">
    <dataValidation allowBlank="false" sqref="$A$5:$A$44" type="custom">
      <formula1>LEN(TRIM(A5))&gt;0</formula1>
    </dataValidation>
    <dataValidation allowBlank="false" sqref="$B$5:$B$44" type="custom">
      <formula1>LEN(TRIM(B5))&gt;0</formula1>
    </dataValidation>
    <dataValidation allowBlank="false" sqref="$C$5:$C$44" type="custom">
      <formula1>LEN(TRIM(C5))&gt;0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8"/>
    <col customWidth="true" max="3" min="3" width="24"/>
    <col customWidth="true" max="6" min="4" width="16"/>
    <col customWidth="true" max="7" min="7" width="14"/>
    <col customWidth="true" max="13" min="8" width="16"/>
    <col customWidth="true" max="16" min="14" width="14"/>
    <col customWidth="true" max="17" min="17" width="16"/>
    <col customWidth="true" max="18" min="18" width="34"/>
    <col customWidth="true" max="26" min="19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95</v>
      </c>
      <c r="B4" s="3" t="s">
        <v>96</v>
      </c>
      <c r="C4" s="3" t="s">
        <v>97</v>
      </c>
      <c r="D4" s="3" t="s">
        <v>98</v>
      </c>
      <c r="E4" s="3" t="s">
        <v>99</v>
      </c>
      <c r="F4" s="3" t="s">
        <v>100</v>
      </c>
      <c r="G4" s="3" t="s">
        <v>101</v>
      </c>
      <c r="H4" s="3" t="s">
        <v>102</v>
      </c>
      <c r="I4" s="3" t="s">
        <v>103</v>
      </c>
      <c r="J4" s="3" t="s">
        <v>104</v>
      </c>
      <c r="K4" s="3" t="s">
        <v>105</v>
      </c>
      <c r="L4" s="3" t="s">
        <v>106</v>
      </c>
      <c r="M4" s="3" t="s">
        <v>107</v>
      </c>
      <c r="N4" s="3" t="s">
        <v>108</v>
      </c>
      <c r="O4" s="3" t="s">
        <v>109</v>
      </c>
      <c r="P4" s="3" t="s">
        <v>110</v>
      </c>
      <c r="Q4" s="3" t="s">
        <v>111</v>
      </c>
      <c r="R4" s="3" t="s">
        <v>48</v>
      </c>
    </row>
    <row r="5" ht="21" customHeight="true">
      <c r="A5" s="6" t="s">
        <v>112</v>
      </c>
      <c r="B5" s="6" t="s">
        <v>112</v>
      </c>
      <c r="C5" s="6" t="s">
        <v>113</v>
      </c>
      <c r="D5" s="4" t="s">
        <v>114</v>
      </c>
      <c r="E5" s="4" t="s">
        <v>115</v>
      </c>
      <c r="F5" s="4" t="s">
        <v>116</v>
      </c>
      <c r="G5" s="13">
        <v>1</v>
      </c>
      <c r="H5" s="4" t="s">
        <v>117</v>
      </c>
      <c r="I5" s="4" t="s">
        <v>118</v>
      </c>
      <c r="J5" s="4" t="s">
        <v>117</v>
      </c>
      <c r="K5" s="4" t="s">
        <v>119</v>
      </c>
      <c r="L5" s="4" t="s">
        <v>120</v>
      </c>
      <c r="M5" s="4" t="s">
        <v>121</v>
      </c>
      <c r="N5" s="13">
        <v>50</v>
      </c>
      <c r="O5" s="13">
        <v>80</v>
      </c>
      <c r="P5" s="14">
        <v>129</v>
      </c>
      <c r="Q5" s="4" t="s">
        <v>122</v>
      </c>
      <c r="R5" s="4" t="s">
        <v>123</v>
      </c>
    </row>
    <row r="6" ht="21" customHeight="true">
      <c r="A6" s="6" t="s">
        <v>124</v>
      </c>
      <c r="B6" s="6" t="s">
        <v>124</v>
      </c>
      <c r="C6" s="6" t="s">
        <v>125</v>
      </c>
      <c r="D6" s="4" t="s">
        <v>126</v>
      </c>
      <c r="E6" s="4" t="s">
        <v>127</v>
      </c>
      <c r="F6" s="4" t="s">
        <v>128</v>
      </c>
      <c r="G6" s="13">
        <v>24</v>
      </c>
      <c r="H6" s="4" t="s">
        <v>118</v>
      </c>
      <c r="I6" s="4" t="s">
        <v>117</v>
      </c>
      <c r="J6" s="4" t="s">
        <v>118</v>
      </c>
      <c r="K6" s="4" t="s">
        <v>129</v>
      </c>
      <c r="L6" s="4" t="s">
        <v>130</v>
      </c>
      <c r="M6" s="4" t="s">
        <v>131</v>
      </c>
      <c r="N6" s="13">
        <v>120</v>
      </c>
      <c r="O6" s="13">
        <v>180</v>
      </c>
      <c r="P6" s="14">
        <v>39.8</v>
      </c>
      <c r="Q6" s="4" t="s">
        <v>122</v>
      </c>
      <c r="R6" s="4" t="s">
        <v>132</v>
      </c>
    </row>
    <row r="7" ht="21" customHeight="true">
      <c r="A7" s="6" t="s">
        <v>133</v>
      </c>
      <c r="B7" s="6" t="s">
        <v>133</v>
      </c>
      <c r="C7" s="6" t="s">
        <v>134</v>
      </c>
      <c r="D7" s="4" t="s">
        <v>135</v>
      </c>
      <c r="E7" s="4" t="s">
        <v>136</v>
      </c>
      <c r="F7" s="4" t="s">
        <v>116</v>
      </c>
      <c r="G7" s="13">
        <v>80</v>
      </c>
      <c r="H7" s="4" t="s">
        <v>117</v>
      </c>
      <c r="I7" s="4" t="s">
        <v>117</v>
      </c>
      <c r="J7" s="4" t="s">
        <v>117</v>
      </c>
      <c r="K7" s="4" t="s">
        <v>119</v>
      </c>
      <c r="L7" s="4" t="s">
        <v>137</v>
      </c>
      <c r="M7" s="4" t="s">
        <v>138</v>
      </c>
      <c r="N7" s="13">
        <v>100</v>
      </c>
      <c r="O7" s="13">
        <v>160</v>
      </c>
      <c r="P7" s="14">
        <v>29.9</v>
      </c>
      <c r="Q7" s="4" t="s">
        <v>122</v>
      </c>
      <c r="R7" s="4" t="s">
        <v>139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3">
    <dataValidation allowBlank="false" sqref="$A$5:$A$27" type="custom">
      <formula1>LEN(TRIM(A5))&gt;0</formula1>
    </dataValidation>
    <dataValidation allowBlank="false" sqref="$B$5:$B$27" type="custom">
      <formula1>LEN(TRIM(B5))&gt;0</formula1>
    </dataValidation>
    <dataValidation allowBlank="false" sqref="$C$5:$C$27" type="custom">
      <formula1>LEN(TRIM(C5))&gt;0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6" min="2" width="16"/>
    <col customWidth="true" max="7" min="7" width="24"/>
    <col customWidth="true" max="11" min="8" width="16"/>
    <col customWidth="true" max="16" min="12" width="14"/>
    <col customWidth="true" max="17" min="17" width="16"/>
    <col customWidth="true" max="18" min="18" width="18"/>
    <col customWidth="true" max="19" min="19" width="34"/>
    <col customWidth="true" max="26" min="20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95</v>
      </c>
      <c r="B4" s="3" t="s">
        <v>140</v>
      </c>
      <c r="C4" s="3" t="s">
        <v>141</v>
      </c>
      <c r="D4" s="3" t="s">
        <v>142</v>
      </c>
      <c r="E4" s="3" t="s">
        <v>143</v>
      </c>
      <c r="F4" s="3" t="s">
        <v>96</v>
      </c>
      <c r="G4" s="3" t="s">
        <v>97</v>
      </c>
      <c r="H4" s="3" t="s">
        <v>144</v>
      </c>
      <c r="I4" s="3" t="s">
        <v>145</v>
      </c>
      <c r="J4" s="3" t="s">
        <v>146</v>
      </c>
      <c r="K4" s="3" t="s">
        <v>147</v>
      </c>
      <c r="L4" s="3" t="s">
        <v>148</v>
      </c>
      <c r="M4" s="3" t="s">
        <v>149</v>
      </c>
      <c r="N4" s="3" t="s">
        <v>150</v>
      </c>
      <c r="O4" s="3" t="s">
        <v>151</v>
      </c>
      <c r="P4" s="3" t="s">
        <v>108</v>
      </c>
      <c r="Q4" s="3" t="s">
        <v>152</v>
      </c>
      <c r="R4" s="3" t="s">
        <v>153</v>
      </c>
      <c r="S4" s="3" t="s">
        <v>48</v>
      </c>
    </row>
    <row r="5" ht="21" customHeight="true">
      <c r="A5" s="6" t="s">
        <v>154</v>
      </c>
      <c r="B5" s="6" t="s">
        <v>155</v>
      </c>
      <c r="C5" s="6" t="s">
        <v>120</v>
      </c>
      <c r="D5" s="4" t="s">
        <v>156</v>
      </c>
      <c r="E5" s="4" t="s">
        <v>121</v>
      </c>
      <c r="F5" s="6" t="s">
        <v>112</v>
      </c>
      <c r="G5" s="4" t="s">
        <v>113</v>
      </c>
      <c r="H5" s="4" t="s">
        <v>42</v>
      </c>
      <c r="I5" s="4" t="s">
        <v>157</v>
      </c>
      <c r="J5" s="4" t="s">
        <v>158</v>
      </c>
      <c r="K5" s="4" t="s">
        <v>159</v>
      </c>
      <c r="L5" s="17">
        <v>120</v>
      </c>
      <c r="M5" s="13">
        <v>30</v>
      </c>
      <c r="N5" s="13">
        <v>0</v>
      </c>
      <c r="O5" s="18">
        <v>90</v>
      </c>
      <c r="P5" s="18">
        <v>50</v>
      </c>
      <c r="Q5" s="4" t="s">
        <v>160</v>
      </c>
      <c r="R5" s="19">
        <v>46143</v>
      </c>
      <c r="S5" s="4" t="s">
        <v>161</v>
      </c>
    </row>
    <row r="6" ht="21" customHeight="true">
      <c r="A6" s="6" t="s">
        <v>162</v>
      </c>
      <c r="B6" s="6" t="s">
        <v>163</v>
      </c>
      <c r="C6" s="6" t="s">
        <v>130</v>
      </c>
      <c r="D6" s="4" t="s">
        <v>164</v>
      </c>
      <c r="E6" s="4" t="s">
        <v>131</v>
      </c>
      <c r="F6" s="6" t="s">
        <v>124</v>
      </c>
      <c r="G6" s="4" t="s">
        <v>125</v>
      </c>
      <c r="H6" s="4" t="s">
        <v>165</v>
      </c>
      <c r="I6" s="4" t="s">
        <v>42</v>
      </c>
      <c r="J6" s="4" t="s">
        <v>158</v>
      </c>
      <c r="K6" s="4" t="s">
        <v>159</v>
      </c>
      <c r="L6" s="17">
        <v>230</v>
      </c>
      <c r="M6" s="13">
        <v>80</v>
      </c>
      <c r="N6" s="13">
        <v>0</v>
      </c>
      <c r="O6" s="18">
        <v>150</v>
      </c>
      <c r="P6" s="18">
        <v>120</v>
      </c>
      <c r="Q6" s="4" t="s">
        <v>160</v>
      </c>
      <c r="R6" s="19">
        <v>46143</v>
      </c>
      <c r="S6" s="4" t="s">
        <v>166</v>
      </c>
    </row>
    <row r="7" ht="21" customHeight="true">
      <c r="A7" s="6" t="s">
        <v>167</v>
      </c>
      <c r="B7" s="6" t="s">
        <v>168</v>
      </c>
      <c r="C7" s="6" t="s">
        <v>137</v>
      </c>
      <c r="D7" s="4" t="s">
        <v>156</v>
      </c>
      <c r="E7" s="4" t="s">
        <v>138</v>
      </c>
      <c r="F7" s="6" t="s">
        <v>133</v>
      </c>
      <c r="G7" s="4" t="s">
        <v>134</v>
      </c>
      <c r="H7" s="4" t="s">
        <v>42</v>
      </c>
      <c r="I7" s="4" t="s">
        <v>42</v>
      </c>
      <c r="J7" s="4" t="s">
        <v>158</v>
      </c>
      <c r="K7" s="4" t="s">
        <v>159</v>
      </c>
      <c r="L7" s="17">
        <v>380</v>
      </c>
      <c r="M7" s="13">
        <v>60</v>
      </c>
      <c r="N7" s="13">
        <v>0</v>
      </c>
      <c r="O7" s="18">
        <v>320</v>
      </c>
      <c r="P7" s="18">
        <v>100</v>
      </c>
      <c r="Q7" s="4" t="s">
        <v>160</v>
      </c>
      <c r="R7" s="19">
        <v>46145</v>
      </c>
      <c r="S7" s="4" t="s">
        <v>169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5">
    <dataValidation allowBlank="false" sqref="$C$5:$C$27" type="custom">
      <formula1>LEN(TRIM(C5))&gt;0</formula1>
    </dataValidation>
    <dataValidation allowBlank="false" sqref="$A$5:$A$27" type="custom">
      <formula1>LEN(TRIM(A5))&gt;0</formula1>
    </dataValidation>
    <dataValidation allowBlank="false" sqref="$L$5:$L$27" type="custom">
      <formula1>LEN(TRIM(L5))&gt;0</formula1>
    </dataValidation>
    <dataValidation allowBlank="false" sqref="$F$5:$F$27" type="custom">
      <formula1>LEN(TRIM(F5))&gt;0</formula1>
    </dataValidation>
    <dataValidation allowBlank="false" sqref="$B$5:$B$27" type="custom">
      <formula1>LEN(TRIM(B5))&gt;0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4" min="2" width="16"/>
    <col customWidth="true" max="5" min="5" width="18"/>
    <col customWidth="true" max="10" min="6" width="16"/>
    <col customWidth="true" max="11" min="11" width="24"/>
    <col customWidth="true" max="12" min="12" width="16"/>
    <col customWidth="true" max="16" min="13" width="14"/>
    <col customWidth="true" max="17" min="17" width="16"/>
    <col customWidth="true" max="19" min="18" width="18"/>
    <col customWidth="true" max="20" min="20" width="14"/>
    <col customWidth="true" max="23" min="21" width="16"/>
    <col customWidth="true" max="24" min="24" width="34"/>
    <col customWidth="true" max="26" min="25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95</v>
      </c>
      <c r="B4" s="3" t="s">
        <v>170</v>
      </c>
      <c r="C4" s="3" t="s">
        <v>49</v>
      </c>
      <c r="D4" s="3" t="s">
        <v>171</v>
      </c>
      <c r="E4" s="3" t="s">
        <v>172</v>
      </c>
      <c r="F4" s="3" t="s">
        <v>173</v>
      </c>
      <c r="G4" s="3" t="s">
        <v>140</v>
      </c>
      <c r="H4" s="3" t="s">
        <v>141</v>
      </c>
      <c r="I4" s="3" t="s">
        <v>142</v>
      </c>
      <c r="J4" s="3" t="s">
        <v>96</v>
      </c>
      <c r="K4" s="3" t="s">
        <v>97</v>
      </c>
      <c r="L4" s="3" t="s">
        <v>100</v>
      </c>
      <c r="M4" s="3" t="s">
        <v>174</v>
      </c>
      <c r="N4" s="3" t="s">
        <v>149</v>
      </c>
      <c r="O4" s="3" t="s">
        <v>175</v>
      </c>
      <c r="P4" s="3" t="s">
        <v>176</v>
      </c>
      <c r="Q4" s="3" t="s">
        <v>177</v>
      </c>
      <c r="R4" s="3" t="s">
        <v>178</v>
      </c>
      <c r="S4" s="3" t="s">
        <v>179</v>
      </c>
      <c r="T4" s="3" t="s">
        <v>180</v>
      </c>
      <c r="U4" s="3" t="s">
        <v>181</v>
      </c>
      <c r="V4" s="3" t="s">
        <v>182</v>
      </c>
      <c r="W4" s="3" t="s">
        <v>86</v>
      </c>
      <c r="X4" s="3" t="s">
        <v>183</v>
      </c>
      <c r="Y4" s="3" t="s">
        <v>184</v>
      </c>
    </row>
    <row r="5" ht="21" customHeight="true">
      <c r="A5" s="6" t="s">
        <v>185</v>
      </c>
      <c r="B5" s="4" t="s">
        <v>186</v>
      </c>
      <c r="C5" s="6" t="s">
        <v>50</v>
      </c>
      <c r="D5" s="4" t="s">
        <v>187</v>
      </c>
      <c r="E5" s="21">
        <v>46143</v>
      </c>
      <c r="F5" s="19">
        <v>46143</v>
      </c>
      <c r="G5" s="6" t="s">
        <v>155</v>
      </c>
      <c r="H5" s="6" t="s">
        <v>120</v>
      </c>
      <c r="I5" s="4" t="s">
        <v>156</v>
      </c>
      <c r="J5" s="6" t="s">
        <v>112</v>
      </c>
      <c r="K5" s="4" t="s">
        <v>113</v>
      </c>
      <c r="L5" s="4" t="s">
        <v>116</v>
      </c>
      <c r="M5" s="17">
        <v>30</v>
      </c>
      <c r="N5" s="13">
        <v>30</v>
      </c>
      <c r="O5" s="13">
        <v>30</v>
      </c>
      <c r="P5" s="18">
        <v>0</v>
      </c>
      <c r="Q5" s="4" t="s">
        <v>188</v>
      </c>
      <c r="R5" s="22">
        <v>46143.375</v>
      </c>
      <c r="S5" s="22">
        <v>46143.42361111111</v>
      </c>
      <c r="T5" s="18">
        <v>1.2</v>
      </c>
      <c r="U5" s="4" t="s">
        <v>189</v>
      </c>
      <c r="V5" s="4" t="s">
        <v>190</v>
      </c>
      <c r="W5" s="4" t="s">
        <v>87</v>
      </c>
      <c r="X5" s="4" t="s">
        <v>191</v>
      </c>
      <c r="Y5" s="4" t="s">
        <v>42</v>
      </c>
    </row>
    <row r="6" ht="21" customHeight="true">
      <c r="A6" s="6" t="s">
        <v>192</v>
      </c>
      <c r="B6" s="4" t="s">
        <v>193</v>
      </c>
      <c r="C6" s="6" t="s">
        <v>54</v>
      </c>
      <c r="D6" s="4" t="s">
        <v>194</v>
      </c>
      <c r="E6" s="21">
        <v>46143</v>
      </c>
      <c r="F6" s="19">
        <v>46143</v>
      </c>
      <c r="G6" s="6" t="s">
        <v>163</v>
      </c>
      <c r="H6" s="6" t="s">
        <v>130</v>
      </c>
      <c r="I6" s="4" t="s">
        <v>164</v>
      </c>
      <c r="J6" s="6" t="s">
        <v>124</v>
      </c>
      <c r="K6" s="4" t="s">
        <v>125</v>
      </c>
      <c r="L6" s="4" t="s">
        <v>128</v>
      </c>
      <c r="M6" s="17">
        <v>80</v>
      </c>
      <c r="N6" s="13">
        <v>80</v>
      </c>
      <c r="O6" s="13">
        <v>76</v>
      </c>
      <c r="P6" s="18">
        <v>4</v>
      </c>
      <c r="Q6" s="4" t="s">
        <v>195</v>
      </c>
      <c r="R6" s="22">
        <v>46143.458333333336</v>
      </c>
      <c r="S6" s="22">
        <v>46143.520833333336</v>
      </c>
      <c r="T6" s="18">
        <v>1.2</v>
      </c>
      <c r="U6" s="4" t="s">
        <v>196</v>
      </c>
      <c r="V6" s="4" t="s">
        <v>197</v>
      </c>
      <c r="W6" s="4" t="s">
        <v>89</v>
      </c>
      <c r="X6" s="4" t="s">
        <v>198</v>
      </c>
      <c r="Y6" s="4" t="s">
        <v>199</v>
      </c>
    </row>
    <row r="7" ht="21" customHeight="true">
      <c r="A7" s="6" t="s">
        <v>200</v>
      </c>
      <c r="B7" s="4" t="s">
        <v>201</v>
      </c>
      <c r="C7" s="6" t="s">
        <v>60</v>
      </c>
      <c r="D7" s="4" t="s">
        <v>202</v>
      </c>
      <c r="E7" s="21">
        <v>46145</v>
      </c>
      <c r="F7" s="19">
        <v>46146</v>
      </c>
      <c r="G7" s="6" t="s">
        <v>168</v>
      </c>
      <c r="H7" s="6" t="s">
        <v>137</v>
      </c>
      <c r="I7" s="4" t="s">
        <v>156</v>
      </c>
      <c r="J7" s="6" t="s">
        <v>133</v>
      </c>
      <c r="K7" s="4" t="s">
        <v>134</v>
      </c>
      <c r="L7" s="4" t="s">
        <v>116</v>
      </c>
      <c r="M7" s="17">
        <v>120</v>
      </c>
      <c r="N7" s="13">
        <v>120</v>
      </c>
      <c r="O7" s="13">
        <v>90</v>
      </c>
      <c r="P7" s="18">
        <v>30</v>
      </c>
      <c r="Q7" s="4" t="s">
        <v>203</v>
      </c>
      <c r="R7" s="22">
        <v>46145.395833333336</v>
      </c>
      <c r="S7" s="22" t="s">
        <v>42</v>
      </c>
      <c r="T7" s="18">
        <v>1.2</v>
      </c>
      <c r="U7" s="4" t="s">
        <v>204</v>
      </c>
      <c r="V7" s="4" t="s">
        <v>205</v>
      </c>
      <c r="W7" s="4" t="s">
        <v>206</v>
      </c>
      <c r="X7" s="4" t="s">
        <v>207</v>
      </c>
      <c r="Y7" s="4" t="s">
        <v>208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7">
    <dataValidation allowBlank="false" sqref="$A$5:$A$27" type="custom">
      <formula1>LEN(TRIM(A5))&gt;0</formula1>
    </dataValidation>
    <dataValidation allowBlank="false" sqref="$C$5:$C$27" type="custom">
      <formula1>LEN(TRIM(C5))&gt;0</formula1>
    </dataValidation>
    <dataValidation allowBlank="false" sqref="$H$5:$H$27" type="custom">
      <formula1>LEN(TRIM(H5))&gt;0</formula1>
    </dataValidation>
    <dataValidation allowBlank="false" sqref="$E$5:$E$27" type="custom">
      <formula1>LEN(TRIM(E5))&gt;0</formula1>
    </dataValidation>
    <dataValidation allowBlank="false" sqref="$G$5:$G$27" type="custom">
      <formula1>LEN(TRIM(G5))&gt;0</formula1>
    </dataValidation>
    <dataValidation allowBlank="false" sqref="$J$5:$J$27" type="custom">
      <formula1>LEN(TRIM(J5))&gt;0</formula1>
    </dataValidation>
    <dataValidation allowBlank="false" sqref="$M$5:$M$27" type="custom">
      <formula1>LEN(TRIM(M5))&gt;0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18"/>
    <col customWidth="true" max="5" min="4" width="16"/>
    <col customWidth="true" max="6" min="6" width="24"/>
    <col customWidth="true" max="10" min="7" width="16"/>
    <col customWidth="true" max="11" min="11" width="24"/>
    <col customWidth="true" max="12" min="12" width="16"/>
    <col customWidth="true" max="15" min="13" width="14"/>
    <col customWidth="true" max="16" min="16" width="16"/>
    <col customWidth="true" max="18" min="17" width="14"/>
    <col customWidth="true" max="19" min="19" width="16"/>
    <col customWidth="true" max="20" min="20" width="14"/>
    <col customWidth="true" max="24" min="21" width="16"/>
    <col customWidth="true" max="26" min="25" width="18"/>
    <col customWidth="true" max="27" min="27" width="34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95</v>
      </c>
      <c r="B4" s="3" t="s">
        <v>209</v>
      </c>
      <c r="C4" s="3" t="s">
        <v>210</v>
      </c>
      <c r="D4" s="3" t="s">
        <v>49</v>
      </c>
      <c r="E4" s="3" t="s">
        <v>140</v>
      </c>
      <c r="F4" s="3" t="s">
        <v>211</v>
      </c>
      <c r="G4" s="3" t="s">
        <v>141</v>
      </c>
      <c r="H4" s="3" t="s">
        <v>62</v>
      </c>
      <c r="I4" s="3" t="s">
        <v>212</v>
      </c>
      <c r="J4" s="3" t="s">
        <v>96</v>
      </c>
      <c r="K4" s="3" t="s">
        <v>97</v>
      </c>
      <c r="L4" s="3" t="s">
        <v>100</v>
      </c>
      <c r="M4" s="3" t="s">
        <v>213</v>
      </c>
      <c r="N4" s="3" t="s">
        <v>214</v>
      </c>
      <c r="O4" s="3" t="s">
        <v>215</v>
      </c>
      <c r="P4" s="3" t="s">
        <v>216</v>
      </c>
      <c r="Q4" s="3" t="s">
        <v>110</v>
      </c>
      <c r="R4" s="3" t="s">
        <v>217</v>
      </c>
      <c r="S4" s="3" t="s">
        <v>218</v>
      </c>
      <c r="T4" s="3" t="s">
        <v>219</v>
      </c>
      <c r="U4" s="3" t="s">
        <v>220</v>
      </c>
      <c r="V4" s="3" t="s">
        <v>221</v>
      </c>
      <c r="W4" s="3" t="s">
        <v>222</v>
      </c>
      <c r="X4" s="3" t="s">
        <v>73</v>
      </c>
      <c r="Y4" s="3" t="s">
        <v>223</v>
      </c>
      <c r="Z4" s="3" t="s">
        <v>224</v>
      </c>
      <c r="AA4" s="3" t="s">
        <v>48</v>
      </c>
    </row>
    <row r="5" ht="21" customHeight="true">
      <c r="A5" s="6" t="s">
        <v>225</v>
      </c>
      <c r="B5" s="21">
        <v>46143</v>
      </c>
      <c r="C5" s="4" t="s">
        <v>185</v>
      </c>
      <c r="D5" s="6" t="s">
        <v>50</v>
      </c>
      <c r="E5" s="6" t="s">
        <v>155</v>
      </c>
      <c r="F5" s="4" t="s">
        <v>226</v>
      </c>
      <c r="G5" s="6" t="s">
        <v>120</v>
      </c>
      <c r="H5" s="4" t="s">
        <v>63</v>
      </c>
      <c r="I5" s="4" t="s">
        <v>227</v>
      </c>
      <c r="J5" s="6" t="s">
        <v>112</v>
      </c>
      <c r="K5" s="4" t="s">
        <v>113</v>
      </c>
      <c r="L5" s="4" t="s">
        <v>116</v>
      </c>
      <c r="M5" s="17">
        <v>30</v>
      </c>
      <c r="N5" s="13">
        <v>30</v>
      </c>
      <c r="O5" s="18">
        <v>0</v>
      </c>
      <c r="P5" s="4" t="s">
        <v>87</v>
      </c>
      <c r="Q5" s="14">
        <v>129</v>
      </c>
      <c r="R5" s="14">
        <v>3870</v>
      </c>
      <c r="S5" s="4" t="s">
        <v>228</v>
      </c>
      <c r="T5" s="13">
        <v>3</v>
      </c>
      <c r="U5" s="4" t="s">
        <v>229</v>
      </c>
      <c r="V5" s="4" t="s">
        <v>230</v>
      </c>
      <c r="W5" s="4" t="s">
        <v>231</v>
      </c>
      <c r="X5" s="4" t="s">
        <v>78</v>
      </c>
      <c r="Y5" s="19" t="s">
        <v>42</v>
      </c>
      <c r="Z5" s="19" t="s">
        <v>42</v>
      </c>
      <c r="AA5" s="4" t="s">
        <v>232</v>
      </c>
    </row>
    <row r="6" ht="21" customHeight="true">
      <c r="A6" s="6" t="s">
        <v>233</v>
      </c>
      <c r="B6" s="21">
        <v>46143</v>
      </c>
      <c r="C6" s="4" t="s">
        <v>192</v>
      </c>
      <c r="D6" s="6" t="s">
        <v>54</v>
      </c>
      <c r="E6" s="6" t="s">
        <v>163</v>
      </c>
      <c r="F6" s="4" t="s">
        <v>234</v>
      </c>
      <c r="G6" s="6" t="s">
        <v>130</v>
      </c>
      <c r="H6" s="4" t="s">
        <v>65</v>
      </c>
      <c r="I6" s="4" t="s">
        <v>235</v>
      </c>
      <c r="J6" s="6" t="s">
        <v>124</v>
      </c>
      <c r="K6" s="4" t="s">
        <v>125</v>
      </c>
      <c r="L6" s="4" t="s">
        <v>128</v>
      </c>
      <c r="M6" s="17">
        <v>80</v>
      </c>
      <c r="N6" s="13">
        <v>76</v>
      </c>
      <c r="O6" s="18">
        <v>-4</v>
      </c>
      <c r="P6" s="4" t="s">
        <v>236</v>
      </c>
      <c r="Q6" s="14">
        <v>39.8</v>
      </c>
      <c r="R6" s="14">
        <v>3024.7999999999997</v>
      </c>
      <c r="S6" s="4" t="s">
        <v>228</v>
      </c>
      <c r="T6" s="13">
        <v>4</v>
      </c>
      <c r="U6" s="4" t="s">
        <v>195</v>
      </c>
      <c r="V6" s="4" t="s">
        <v>230</v>
      </c>
      <c r="W6" s="4" t="s">
        <v>237</v>
      </c>
      <c r="X6" s="4" t="s">
        <v>76</v>
      </c>
      <c r="Y6" s="19" t="s">
        <v>42</v>
      </c>
      <c r="Z6" s="19" t="s">
        <v>42</v>
      </c>
      <c r="AA6" s="4" t="s">
        <v>238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7">
    <dataValidation allowBlank="false" sqref="$A$5:$A$26" type="custom">
      <formula1>LEN(TRIM(A5))&gt;0</formula1>
    </dataValidation>
    <dataValidation allowBlank="false" sqref="$J$5:$J$26" type="custom">
      <formula1>LEN(TRIM(J5))&gt;0</formula1>
    </dataValidation>
    <dataValidation allowBlank="false" sqref="$D$5:$D$26" type="custom">
      <formula1>LEN(TRIM(D5))&gt;0</formula1>
    </dataValidation>
    <dataValidation allowBlank="false" sqref="$E$5:$E$26" type="custom">
      <formula1>LEN(TRIM(E5))&gt;0</formula1>
    </dataValidation>
    <dataValidation allowBlank="false" sqref="$M$5:$M$26" type="custom">
      <formula1>LEN(TRIM(M5))&gt;0</formula1>
    </dataValidation>
    <dataValidation allowBlank="false" sqref="$B$5:$B$26" type="custom">
      <formula1>LEN(TRIM(B5))&gt;0</formula1>
    </dataValidation>
    <dataValidation allowBlank="false" sqref="$G$5:$G$26" type="custom">
      <formula1>LEN(TRIM(G5))&gt;0</formula1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4" min="1" width="18"/>
    <col customWidth="true" max="9" min="5" width="16"/>
    <col customWidth="true" max="11" min="10" width="18"/>
    <col customWidth="true" max="12" min="12" width="16"/>
    <col customWidth="true" max="13" min="13" width="34"/>
    <col customWidth="true" max="15" min="14" width="16"/>
    <col customWidth="true" max="16" min="16" width="34"/>
    <col customWidth="true" max="26" min="17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95</v>
      </c>
      <c r="B4" s="3" t="s">
        <v>239</v>
      </c>
      <c r="C4" s="3" t="s">
        <v>210</v>
      </c>
      <c r="D4" s="3" t="s">
        <v>240</v>
      </c>
      <c r="E4" s="3" t="s">
        <v>241</v>
      </c>
      <c r="F4" s="3" t="s">
        <v>242</v>
      </c>
      <c r="G4" s="3" t="s">
        <v>140</v>
      </c>
      <c r="H4" s="3" t="s">
        <v>243</v>
      </c>
      <c r="I4" s="3" t="s">
        <v>244</v>
      </c>
      <c r="J4" s="3" t="s">
        <v>245</v>
      </c>
      <c r="K4" s="3" t="s">
        <v>246</v>
      </c>
      <c r="L4" s="3" t="s">
        <v>247</v>
      </c>
      <c r="M4" s="3" t="s">
        <v>248</v>
      </c>
      <c r="N4" s="3" t="s">
        <v>249</v>
      </c>
      <c r="O4" s="3" t="s">
        <v>250</v>
      </c>
      <c r="P4" s="3" t="s">
        <v>48</v>
      </c>
    </row>
    <row r="5" ht="21" customHeight="true">
      <c r="A5" s="6" t="s">
        <v>251</v>
      </c>
      <c r="B5" s="4" t="s">
        <v>225</v>
      </c>
      <c r="C5" s="4" t="s">
        <v>185</v>
      </c>
      <c r="D5" s="23">
        <v>46143.694444444445</v>
      </c>
      <c r="E5" s="6" t="s">
        <v>252</v>
      </c>
      <c r="F5" s="4" t="s">
        <v>189</v>
      </c>
      <c r="G5" s="4" t="s">
        <v>229</v>
      </c>
      <c r="H5" s="4" t="s">
        <v>253</v>
      </c>
      <c r="I5" s="4" t="s">
        <v>227</v>
      </c>
      <c r="J5" s="22">
        <v>46143.708333333336</v>
      </c>
      <c r="K5" s="22">
        <v>46143.70486111111</v>
      </c>
      <c r="L5" s="4" t="s">
        <v>42</v>
      </c>
      <c r="M5" s="4" t="s">
        <v>254</v>
      </c>
      <c r="N5" s="4" t="s">
        <v>226</v>
      </c>
      <c r="O5" s="4" t="s">
        <v>255</v>
      </c>
      <c r="P5" s="4" t="s">
        <v>256</v>
      </c>
    </row>
    <row r="6" ht="21" customHeight="true">
      <c r="A6" s="6" t="s">
        <v>257</v>
      </c>
      <c r="B6" s="4" t="s">
        <v>233</v>
      </c>
      <c r="C6" s="4" t="s">
        <v>192</v>
      </c>
      <c r="D6" s="23">
        <v>46143.743055555555</v>
      </c>
      <c r="E6" s="6" t="s">
        <v>258</v>
      </c>
      <c r="F6" s="4" t="s">
        <v>197</v>
      </c>
      <c r="G6" s="4" t="s">
        <v>230</v>
      </c>
      <c r="H6" s="4" t="s">
        <v>259</v>
      </c>
      <c r="I6" s="4" t="s">
        <v>192</v>
      </c>
      <c r="J6" s="22">
        <v>46143.666666666664</v>
      </c>
      <c r="K6" s="22" t="s">
        <v>42</v>
      </c>
      <c r="L6" s="4" t="s">
        <v>42</v>
      </c>
      <c r="M6" s="4" t="s">
        <v>260</v>
      </c>
      <c r="N6" s="4" t="s">
        <v>261</v>
      </c>
      <c r="O6" s="4" t="s">
        <v>262</v>
      </c>
      <c r="P6" s="4" t="s">
        <v>263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3">
    <dataValidation allowBlank="false" sqref="$E$5:$E$26" type="custom">
      <formula1>LEN(TRIM(E5))&gt;0</formula1>
    </dataValidation>
    <dataValidation allowBlank="false" sqref="$A$5:$A$26" type="custom">
      <formula1>LEN(TRIM(A5))&gt;0</formula1>
    </dataValidation>
    <dataValidation allowBlank="false" sqref="$D$5:$D$26" type="custom">
      <formula1>LEN(TRIM(D5))&gt;0</formula1>
    </dataValidation>
  </dataValidations>
  <pageSetup fitToHeight="0" fitToWidth="1" orientation="landscape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8"/>
    <col customWidth="true" max="3" min="3" width="16"/>
    <col customWidth="true" max="4" min="4" width="18"/>
    <col customWidth="true" max="7" min="5" width="16"/>
    <col customWidth="true" max="8" min="8" width="24"/>
    <col customWidth="true" max="9" min="9" width="16"/>
    <col customWidth="true" max="10" min="10" width="14"/>
    <col customWidth="true" max="12" min="11" width="16"/>
    <col customWidth="true" max="13" min="13" width="34"/>
    <col customWidth="true" max="14" min="14" width="16"/>
    <col customWidth="true" max="16" min="15" width="18"/>
    <col customWidth="true" max="20" min="17" width="16"/>
    <col customWidth="true" max="21" min="21" width="34"/>
    <col customWidth="true" max="22" min="22" width="14"/>
    <col customWidth="true" max="26" min="23" width="18"/>
  </cols>
  <sheetData>
    <row r="1" ht="32" customHeight="true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95</v>
      </c>
      <c r="B4" s="3" t="s">
        <v>264</v>
      </c>
      <c r="C4" s="3" t="s">
        <v>265</v>
      </c>
      <c r="D4" s="3" t="s">
        <v>266</v>
      </c>
      <c r="E4" s="3" t="s">
        <v>140</v>
      </c>
      <c r="F4" s="3" t="s">
        <v>141</v>
      </c>
      <c r="G4" s="3" t="s">
        <v>96</v>
      </c>
      <c r="H4" s="3" t="s">
        <v>97</v>
      </c>
      <c r="I4" s="3" t="s">
        <v>86</v>
      </c>
      <c r="J4" s="3" t="s">
        <v>267</v>
      </c>
      <c r="K4" s="3" t="s">
        <v>268</v>
      </c>
      <c r="L4" s="3" t="s">
        <v>269</v>
      </c>
      <c r="M4" s="3" t="s">
        <v>270</v>
      </c>
      <c r="N4" s="3" t="s">
        <v>294</v>
      </c>
      <c r="O4" s="3" t="s">
        <v>271</v>
      </c>
      <c r="P4" s="3" t="s">
        <v>272</v>
      </c>
      <c r="Q4" s="3" t="s">
        <v>273</v>
      </c>
      <c r="R4" s="3" t="s">
        <v>274</v>
      </c>
      <c r="S4" s="3" t="s">
        <v>275</v>
      </c>
      <c r="T4" s="3" t="s">
        <v>276</v>
      </c>
      <c r="U4" s="3" t="s">
        <v>277</v>
      </c>
      <c r="V4" s="3" t="s">
        <v>278</v>
      </c>
    </row>
    <row r="5" ht="21" customHeight="true">
      <c r="A5" s="6" t="s">
        <v>199</v>
      </c>
      <c r="B5" s="21">
        <v>46143</v>
      </c>
      <c r="C5" s="4" t="s">
        <v>204</v>
      </c>
      <c r="D5" s="4" t="s">
        <v>192</v>
      </c>
      <c r="E5" s="4" t="s">
        <v>163</v>
      </c>
      <c r="F5" s="4" t="s">
        <v>130</v>
      </c>
      <c r="G5" s="4" t="s">
        <v>124</v>
      </c>
      <c r="H5" s="4" t="s">
        <v>125</v>
      </c>
      <c r="I5" s="6" t="s">
        <v>89</v>
      </c>
      <c r="J5" s="13">
        <v>4</v>
      </c>
      <c r="K5" s="4" t="s">
        <v>202</v>
      </c>
      <c r="L5" s="4" t="s">
        <v>279</v>
      </c>
      <c r="M5" s="4" t="s">
        <v>280</v>
      </c>
      <c r="N5" s="4" t="s">
        <v>230</v>
      </c>
      <c r="O5" s="19">
        <v>46144</v>
      </c>
      <c r="P5" s="19" t="s">
        <v>42</v>
      </c>
      <c r="Q5" s="4" t="s">
        <v>281</v>
      </c>
      <c r="R5" s="4" t="s">
        <v>118</v>
      </c>
      <c r="S5" s="4" t="s">
        <v>282</v>
      </c>
      <c r="T5" s="4" t="s">
        <v>283</v>
      </c>
      <c r="U5" s="4" t="s">
        <v>284</v>
      </c>
      <c r="V5" s="14">
        <v>159.2</v>
      </c>
    </row>
    <row r="6" ht="21" customHeight="true">
      <c r="A6" s="6" t="s">
        <v>208</v>
      </c>
      <c r="B6" s="21">
        <v>46145</v>
      </c>
      <c r="C6" s="4" t="s">
        <v>285</v>
      </c>
      <c r="D6" s="4" t="s">
        <v>286</v>
      </c>
      <c r="E6" s="4" t="s">
        <v>168</v>
      </c>
      <c r="F6" s="4" t="s">
        <v>137</v>
      </c>
      <c r="G6" s="4" t="s">
        <v>133</v>
      </c>
      <c r="H6" s="4" t="s">
        <v>134</v>
      </c>
      <c r="I6" s="6" t="s">
        <v>206</v>
      </c>
      <c r="J6" s="13">
        <v>30</v>
      </c>
      <c r="K6" s="4" t="s">
        <v>187</v>
      </c>
      <c r="L6" s="4" t="s">
        <v>287</v>
      </c>
      <c r="M6" s="4" t="s">
        <v>288</v>
      </c>
      <c r="N6" s="4" t="s">
        <v>289</v>
      </c>
      <c r="O6" s="19">
        <v>46146</v>
      </c>
      <c r="P6" s="19" t="s">
        <v>42</v>
      </c>
      <c r="Q6" s="4" t="s">
        <v>290</v>
      </c>
      <c r="R6" s="4" t="s">
        <v>117</v>
      </c>
      <c r="S6" s="4" t="s">
        <v>291</v>
      </c>
      <c r="T6" s="4" t="s">
        <v>292</v>
      </c>
      <c r="U6" s="4" t="s">
        <v>293</v>
      </c>
      <c r="V6" s="14">
        <v>0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3">
    <dataValidation allowBlank="false" sqref="$A$5:$A$26" type="custom">
      <formula1>LEN(TRIM(A5))&gt;0</formula1>
    </dataValidation>
    <dataValidation allowBlank="false" sqref="$I$5:$I$26" type="custom">
      <formula1>LEN(TRIM(I5))&gt;0</formula1>
    </dataValidation>
    <dataValidation allowBlank="false" sqref="$B$5:$B$26" type="custom">
      <formula1>LEN(TRIM(B5))&gt;0</formula1>
    </dataValidation>
  </dataValidations>
  <pageSetup fitToHeight="0" fitToWidth="1" orientation="landscape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zoomScale="100" workbookViewId="0">
      <pane activePane="bottomLeft" state="frozen" topLeftCell="A4" ySplit="3"/>
      <selection activeCell="A4" pane="bottomLeft" sqref="A4"/>
    </sheetView>
  </sheetViews>
  <sheetFormatPr defaultRowHeight="15"/>
  <cols>
    <col customWidth="true" max="5" min="1" width="16"/>
    <col customWidth="true" max="6" min="6" width="18"/>
    <col customWidth="true" max="9" min="7" width="16"/>
    <col customWidth="true" max="26" min="10" width="18"/>
  </cols>
  <sheetData>
    <row r="1" ht="32" customHeight="true">
      <c r="A1" s="1" t="s">
        <v>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1" customHeight="true">
      <c r="A4" s="9" t="s">
        <v>295</v>
      </c>
      <c r="B4" s="9"/>
      <c r="C4" s="9"/>
      <c r="D4" s="9" t="s">
        <v>296</v>
      </c>
      <c r="E4" s="9"/>
      <c r="G4" s="9" t="s">
        <v>297</v>
      </c>
      <c r="H4" s="9"/>
    </row>
    <row r="5" ht="21" customHeight="true">
      <c r="A5" s="9" t="str">
        <f>COUNTA(picking_tasks_record_id_range)</f>
      </c>
      <c r="B5" s="9"/>
      <c r="C5" s="9"/>
      <c r="D5" s="9" t="str">
        <f>COUNTIF(picking_tasks_task_status_range,"completed")</f>
      </c>
      <c r="E5" s="9"/>
      <c r="G5" s="9" t="str">
        <f>COUNTA(exceptions_record_id_range)</f>
      </c>
      <c r="H5" s="9"/>
    </row>
    <row r="6" ht="21" customHeight="true">
      <c r="A6" s="9"/>
      <c r="B6" s="9"/>
      <c r="C6" s="9"/>
      <c r="D6" s="9"/>
      <c r="E6" s="9"/>
      <c r="G6" s="9"/>
      <c r="H6" s="9"/>
    </row>
    <row r="7" ht="21" customHeight="true"/>
    <row r="8" ht="21" customHeight="true"/>
    <row r="9" ht="21" customHeight="true">
      <c r="A9" s="2" t="s">
        <v>298</v>
      </c>
      <c r="B9" s="2"/>
      <c r="C9" s="2"/>
    </row>
    <row r="10" ht="21" customHeight="true">
      <c r="A10" s="3" t="s">
        <v>49</v>
      </c>
      <c r="B10" s="3" t="s">
        <v>299</v>
      </c>
      <c r="C10" s="3" t="s">
        <v>300</v>
      </c>
    </row>
    <row r="11" ht="21" customHeight="true">
      <c r="A11" s="4" t="s">
        <v>51</v>
      </c>
      <c r="B11" s="4" t="str">
        <f>COUNTIF(picking_tasks_business_type_range,"sales")</f>
        <v>42</v>
      </c>
      <c r="C11" s="4" t="str">
        <f>IFERROR(COUNTIF(picking_tasks_business_type_range,"sales")/COUNTA(picking_tasks_record_id_range),0)</f>
        <v>42</v>
      </c>
    </row>
    <row r="12" ht="21" customHeight="true">
      <c r="A12" s="4" t="s">
        <v>55</v>
      </c>
      <c r="B12" s="4" t="str">
        <f>COUNTIF(picking_tasks_business_type_range,"ecommerce")</f>
        <v>42</v>
      </c>
      <c r="C12" s="4" t="str">
        <f>IFERROR(COUNTIF(picking_tasks_business_type_range,"ecommerce")/COUNTA(picking_tasks_record_id_range),0)</f>
        <v>42</v>
      </c>
    </row>
    <row r="13" ht="21" customHeight="true">
      <c r="A13" s="4" t="s">
        <v>57</v>
      </c>
      <c r="B13" s="4" t="str">
        <f>COUNTIF(picking_tasks_business_type_range,"transfer")</f>
        <v>42</v>
      </c>
      <c r="C13" s="4" t="str">
        <f>IFERROR(COUNTIF(picking_tasks_business_type_range,"transfer")/COUNTA(picking_tasks_record_id_range),0)</f>
        <v>42</v>
      </c>
    </row>
    <row r="14" ht="21" customHeight="true">
      <c r="A14" s="4" t="s">
        <v>59</v>
      </c>
      <c r="B14" s="4" t="str">
        <f>COUNTIF(picking_tasks_business_type_range,"production")</f>
        <v>42</v>
      </c>
      <c r="C14" s="4" t="str">
        <f>IFERROR(COUNTIF(picking_tasks_business_type_range,"production")/COUNTA(picking_tasks_record_id_range),0)</f>
        <v>42</v>
      </c>
    </row>
    <row r="15" ht="21" customHeight="true">
      <c r="A15" s="4" t="s">
        <v>61</v>
      </c>
      <c r="B15" s="4" t="str">
        <f>COUNTIF(picking_tasks_business_type_range,"return")</f>
        <v>42</v>
      </c>
      <c r="C15" s="4" t="str">
        <f>IFERROR(COUNTIF(picking_tasks_business_type_range,"return")/COUNTA(picking_tasks_record_id_range),0)</f>
        <v>42</v>
      </c>
    </row>
    <row r="16" ht="21" customHeight="true"/>
    <row r="17" ht="21" customHeight="true"/>
    <row r="18" ht="21" customHeight="true">
      <c r="A18" s="2" t="s">
        <v>301</v>
      </c>
      <c r="B18" s="2"/>
      <c r="C18" s="2"/>
    </row>
    <row r="19" ht="21" customHeight="true">
      <c r="A19" s="3" t="s">
        <v>86</v>
      </c>
      <c r="B19" s="3" t="s">
        <v>299</v>
      </c>
      <c r="C19" s="3" t="s">
        <v>300</v>
      </c>
    </row>
    <row r="20" ht="21" customHeight="true">
      <c r="A20" s="4" t="s">
        <v>88</v>
      </c>
      <c r="B20" s="4" t="str">
        <f>COUNTIF(exceptions_exception_type_range,"none")</f>
        <v>42</v>
      </c>
      <c r="C20" s="4" t="str">
        <f>IFERROR(COUNTIF(exceptions_exception_type_range,"none")/COUNTA(exceptions_record_id_range),0)</f>
        <v>42</v>
      </c>
    </row>
    <row r="21" ht="21" customHeight="true">
      <c r="A21" s="11" t="s">
        <v>90</v>
      </c>
      <c r="B21" s="11" t="str">
        <f>COUNTIF(exceptions_exception_type_range,"shortage")</f>
        <v>42</v>
      </c>
      <c r="C21" s="11" t="str">
        <f>IFERROR(COUNTIF(exceptions_exception_type_range,"shortage")/COUNTA(exceptions_record_id_range),0)</f>
        <v>42</v>
      </c>
    </row>
    <row r="22" ht="21" customHeight="true">
      <c r="A22" s="4" t="s">
        <v>92</v>
      </c>
      <c r="B22" s="4" t="str">
        <f>COUNTIF(exceptions_exception_type_range,"over_pick")</f>
        <v>42</v>
      </c>
      <c r="C22" s="4" t="str">
        <f>IFERROR(COUNTIF(exceptions_exception_type_range,"over_pick")/COUNTA(exceptions_record_id_range),0)</f>
        <v>42</v>
      </c>
    </row>
    <row r="23" ht="21" customHeight="true">
      <c r="A23" s="11" t="s">
        <v>94</v>
      </c>
      <c r="B23" s="11" t="str">
        <f>COUNTIF(exceptions_exception_type_range,"wrong_pick")</f>
        <v>42</v>
      </c>
      <c r="C23" s="11" t="str">
        <f>IFERROR(COUNTIF(exceptions_exception_type_range,"wrong_pick")/COUNTA(exceptions_record_id_range),0)</f>
        <v>42</v>
      </c>
    </row>
    <row r="24" ht="21" customHeight="true">
      <c r="A24" s="11" t="s">
        <v>302</v>
      </c>
      <c r="B24" s="11" t="str">
        <f>COUNTIF(exceptions_exception_type_range,"damage")</f>
        <v>42</v>
      </c>
      <c r="C24" s="11" t="str">
        <f>IFERROR(COUNTIF(exceptions_exception_type_range,"damage")/COUNTA(exceptions_record_id_range),0)</f>
        <v>42</v>
      </c>
    </row>
    <row r="25">
      <c r="A25" s="4" t="s">
        <v>303</v>
      </c>
      <c r="B25" s="4" t="str">
        <f>COUNTIF(exceptions_exception_type_range,"lot_mismatch")</f>
        <v>42</v>
      </c>
      <c r="C25" s="4" t="str">
        <f>IFERROR(COUNTIF(exceptions_exception_type_range,"lot_mismatch")/COUNTA(exceptions_record_id_range),0)</f>
        <v>42</v>
      </c>
    </row>
    <row r="26">
      <c r="A26" s="4" t="s">
        <v>304</v>
      </c>
      <c r="B26" s="4" t="str">
        <f>COUNTIF(exceptions_exception_type_range,"inventory_hold")</f>
        <v>42</v>
      </c>
      <c r="C26" s="4" t="str">
        <f>IFERROR(COUNTIF(exceptions_exception_type_range,"inventory_hold")/COUNTA(exceptions_record_id_range),0)</f>
        <v>42</v>
      </c>
    </row>
    <row r="27">
      <c r="A27" s="11" t="s">
        <v>305</v>
      </c>
      <c r="B27" s="11" t="str">
        <f>COUNTIF(exceptions_exception_type_range,"delayed_shipment")</f>
        <v>42</v>
      </c>
      <c r="C27" s="11" t="str">
        <f>IFERROR(COUNTIF(exceptions_exception_type_range,"delayed_shipment")/COUNTA(exceptions_record_id_range),0)</f>
        <v>42</v>
      </c>
    </row>
  </sheetData>
  <mergeCells count="6">
    <mergeCell ref="A4:B4"/>
    <mergeCell ref="A5:B6"/>
    <mergeCell ref="D4:E4"/>
    <mergeCell ref="D5:E6"/>
    <mergeCell ref="G4:H4"/>
    <mergeCell ref="G5:H6"/>
  </mergeCells>
  <pageSetup fitToHeight="0" fitToWidth="1" orientation="landscape"/>
  <ignoredErrors>
    <ignoredError sqref="A1:XFD1048576" evalError="1" twoDigitTextYear="1" numberStoredAsText="1" formula="1" formulaRange="1" unlockedFormula="1" emptyCellReference="1" listDataValidation="1" calculatedColumn="1"/>
  </ignoredErrors>
  <tableParts count="2">
    <tablePart r:id="rId1"/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창고 피킹 및 출고 대장 템플릿</dc:title>
  <dc:creator>Finite Field</dc:creator>
  <dc:description>A free Excel template for managing picking, shipping, tracking, and delivery confirmation in one workbook.</dc:description>
  <lastModifiedBy>Finite Field</lastModifiedBy>
  <dc:language>ko</dc:language>
  <dcterms:created xsi:type="dcterms:W3CDTF">2006-09-16T00:00:00Z</dcterms:created>
  <dcterms:modified xsi:type="dcterms:W3CDTF">2006-09-16T00:00:00Z</dcterms:modified>
  <category>창고 관리</category>
</coreProperties>
</file>