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a" sheetId="1" r:id="rId1"/>
    <sheet name="Impostazioni" sheetId="2" r:id="rId4"/>
    <sheet name="Anagrafica SKU" sheetId="3" r:id="rId5"/>
    <sheet name="Libro mastro inventario" sheetId="4" r:id="rId6"/>
    <sheet name="Attività di prelievo" sheetId="5" r:id="rId7"/>
    <sheet name="Record di uscita" sheetId="6" r:id="rId8"/>
    <sheet name="Tracciamento avanzamento" sheetId="7" r:id="rId9"/>
    <sheet name="Eccezioni e modifiche" sheetId="8" r:id="rId10"/>
    <sheet name="Analytics cruscotto" sheetId="9" r:id="rId11"/>
  </sheets>
  <definedNames>
    <definedName name="exceptions_after_change_range">'Eccezioni e modifiche'!$T$5:$T$26</definedName>
    <definedName name="exceptions_before_change_range">'Eccezioni e modifiche'!$S$5:$S$26</definedName>
    <definedName name="exceptions_close_date_range">'Eccezioni e modifiche'!$P$5:$P$26</definedName>
    <definedName name="exceptions_countermeasure_range">'Eccezioni e modifiche'!$M$5:$M$26</definedName>
    <definedName name="exceptions_exception_type_range">'Eccezioni e modifiche'!$I$5:$I$26</definedName>
    <definedName name="exceptions_handling_status_range">'Eccezioni e modifiche'!$Q$5:$Q$26</definedName>
    <definedName name="exceptions_impact_qty_range">'Eccezioni e modifiche'!$J$5:$J$26</definedName>
    <definedName name="exceptions_inventory_impact_range">'Eccezioni e modifiche'!$R$5:$R$26</definedName>
    <definedName name="exceptions_loss_amount_range">'Eccezioni e modifiche'!$V$5:$V$26</definedName>
    <definedName name="exceptions_owner_person_range">'Eccezioni e modifiche'!$N$5:$N$26</definedName>
    <definedName name="exceptions_owner_range">'Eccezioni e modifiche'!$E$5:$E$26</definedName>
    <definedName name="exceptions_planned_close_date_range">'Eccezioni e modifiche'!$O$5:$O$26</definedName>
    <definedName name="exceptions_product_name_range">'Eccezioni e modifiche'!$H$5:$H$26</definedName>
    <definedName name="exceptions_record_date_range">'Eccezioni e modifiche'!$B$5:$B$26</definedName>
    <definedName name="exceptions_record_id_range">'Eccezioni e modifiche'!$A$5:$A$26</definedName>
    <definedName name="exceptions_related_id_range">'Eccezioni e modifiche'!$D$5:$D$26</definedName>
    <definedName name="exceptions_related_type_range">'Eccezioni e modifiche'!$C$5:$C$26</definedName>
    <definedName name="exceptions_review_notes_range">'Eccezioni e modifiche'!$U$5:$U$26</definedName>
    <definedName name="exceptions_root_cause_range">'Eccezioni e modifiche'!$L$5:$L$26</definedName>
    <definedName name="exceptions_severity_range">'Eccezioni e modifiche'!$K$5:$K$26</definedName>
    <definedName name="exceptions_sku_code_range">'Eccezioni e modifiche'!$G$5:$G$26</definedName>
    <definedName name="exceptions_warehouse_range">'Eccezioni e modifiche'!$F$5:$F$26</definedName>
    <definedName name="inventory_ledger_allocated_qty_range">'Libro mastro inventario'!$M$5:$M$27</definedName>
    <definedName name="inventory_ledger_available_qty_range">'Libro mastro inventario'!$O$5:$O$27</definedName>
    <definedName name="inventory_ledger_book_qty_range">'Libro mastro inventario'!$L$5:$L$27</definedName>
    <definedName name="inventory_ledger_frozen_qty_range">'Libro mastro inventario'!$N$5:$N$27</definedName>
    <definedName name="inventory_ledger_inventory_alert_range">'Libro mastro inventario'!$Q$5:$Q$27</definedName>
    <definedName name="inventory_ledger_inventory_status_range">'Libro mastro inventario'!$K$5:$K$27</definedName>
    <definedName name="inventory_ledger_last_count_date_range">'Libro mastro inventario'!$R$5:$R$27</definedName>
    <definedName name="inventory_ledger_location_range">'Libro mastro inventario'!$E$5:$E$27</definedName>
    <definedName name="inventory_ledger_lot_no_range">'Libro mastro inventario'!$H$5:$H$27</definedName>
    <definedName name="inventory_ledger_notes_range">'Libro mastro inventario'!$S$5:$S$27</definedName>
    <definedName name="inventory_ledger_owner_range">'Libro mastro inventario'!$B$5:$B$27</definedName>
    <definedName name="inventory_ledger_product_name_range">'Libro mastro inventario'!$G$5:$G$27</definedName>
    <definedName name="inventory_ledger_quality_status_range">'Libro mastro inventario'!$J$5:$J$27</definedName>
    <definedName name="inventory_ledger_record_id_range">'Libro mastro inventario'!$A$5:$A$27</definedName>
    <definedName name="inventory_ledger_safety_stock_range">'Libro mastro inventario'!$P$5:$P$27</definedName>
    <definedName name="inventory_ledger_serial_no_range">'Libro mastro inventario'!$I$5:$I$27</definedName>
    <definedName name="inventory_ledger_sku_code_range">'Libro mastro inventario'!$F$5:$F$27</definedName>
    <definedName name="inventory_ledger_warehouse_range">'Libro mastro inventario'!$C$5:$C$27</definedName>
    <definedName name="inventory_ledger_zone_range">'Libro mastro inventario'!$D$5:$D$27</definedName>
    <definedName name="picking_tasks_allocated_qty_range">'Attività di prelievo'!$N$5:$N$27</definedName>
    <definedName name="picking_tasks_business_type_range">'Attività di prelievo'!$C$5:$C$27</definedName>
    <definedName name="picking_tasks_change_record_id_range">'Attività di prelievo'!$Y$5:$Y$27</definedName>
    <definedName name="picking_tasks_duration_hours_range">'Attività di prelievo'!$T$5:$T$27</definedName>
    <definedName name="picking_tasks_exception_notes_range">'Attività di prelievo'!$X$5:$X$27</definedName>
    <definedName name="picking_tasks_exception_type_range">'Attività di prelievo'!$W$5:$W$27</definedName>
    <definedName name="picking_tasks_finish_time_range">'Attività di prelievo'!$S$5:$S$27</definedName>
    <definedName name="picking_tasks_issue_deadline_range">'Attività di prelievo'!$F$5:$F$27</definedName>
    <definedName name="picking_tasks_owner_range">'Attività di prelievo'!$G$5:$G$27</definedName>
    <definedName name="picking_tasks_picked_qty_range">'Attività di prelievo'!$O$5:$O$27</definedName>
    <definedName name="picking_tasks_picker_range">'Attività di prelievo'!$Q$5:$Q$27</definedName>
    <definedName name="picking_tasks_planned_pick_date_range">'Attività di prelievo'!$E$5:$E$27</definedName>
    <definedName name="picking_tasks_priority_range">'Attività di prelievo'!$D$5:$D$27</definedName>
    <definedName name="picking_tasks_product_name_range">'Attività di prelievo'!$K$5:$K$27</definedName>
    <definedName name="picking_tasks_record_id_range">'Attività di prelievo'!$A$5:$A$27</definedName>
    <definedName name="picking_tasks_required_qty_range">'Attività di prelievo'!$M$5:$M$27</definedName>
    <definedName name="picking_tasks_review_result_range">'Attività di prelievo'!$V$5:$V$27</definedName>
    <definedName name="picking_tasks_shortage_qty_range">'Attività di prelievo'!$P$5:$P$27</definedName>
    <definedName name="picking_tasks_sku_code_range">'Attività di prelievo'!$J$5:$J$27</definedName>
    <definedName name="picking_tasks_source_order_no_range">'Attività di prelievo'!$B$5:$B$27</definedName>
    <definedName name="picking_tasks_start_time_range">'Attività di prelievo'!$R$5:$R$27</definedName>
    <definedName name="picking_tasks_task_status_range">'Attività di prelievo'!$U$5:$U$27</definedName>
    <definedName name="picking_tasks_unit_range">'Attività di prelievo'!$L$5:$L$27</definedName>
    <definedName name="picking_tasks_warehouse_range">'Attività di prelievo'!$H$5:$H$27</definedName>
    <definedName name="picking_tasks_zone_range">'Attività di prelievo'!$I$5:$I$27</definedName>
    <definedName name="progress_events_actual_completion_at_range">'Tracciamento avanzamento'!$K$5:$K$26</definedName>
    <definedName name="progress_events_carrier_or_role_range">'Tracciamento avanzamento'!$H$5:$H$26</definedName>
    <definedName name="progress_events_current_node_range">'Tracciamento avanzamento'!$E$5:$E$26</definedName>
    <definedName name="progress_events_issue_id_range">'Tracciamento avanzamento'!$B$5:$B$26</definedName>
    <definedName name="progress_events_next_action_range">'Tracciamento avanzamento'!$M$5:$M$26</definedName>
    <definedName name="progress_events_node_status_range">'Tracciamento avanzamento'!$F$5:$F$26</definedName>
    <definedName name="progress_events_notes_range">'Tracciamento avanzamento'!$P$5:$P$26</definedName>
    <definedName name="progress_events_notification_status_range">'Tracciamento avanzamento'!$O$5:$O$26</definedName>
    <definedName name="progress_events_notify_to_range">'Tracciamento avanzamento'!$N$5:$N$26</definedName>
    <definedName name="progress_events_overdue_status_range">'Tracciamento avanzamento'!$L$5:$L$26</definedName>
    <definedName name="progress_events_owner_person_range">'Tracciamento avanzamento'!$G$5:$G$26</definedName>
    <definedName name="progress_events_picking_id_range">'Tracciamento avanzamento'!$C$5:$C$26</definedName>
    <definedName name="progress_events_planned_completion_at_range">'Tracciamento avanzamento'!$J$5:$J$26</definedName>
    <definedName name="progress_events_record_id_range">'Tracciamento avanzamento'!$A$5:$A$26</definedName>
    <definedName name="progress_events_updated_at_range">'Tracciamento avanzamento'!$D$5:$D$26</definedName>
    <definedName name="progress_events_waybill_or_task_no_range">'Tracciamento avanzamento'!$I$5:$I$26</definedName>
    <definedName name="settings_active_range">'Impostazioni'!$E$5:$E$44</definedName>
    <definedName name="settings_code_range">'Impostazioni'!$B$5:$B$44</definedName>
    <definedName name="settings_label_range">'Impostazioni'!$C$5:$C$44</definedName>
    <definedName name="settings_note_range">'Impostazioni'!$F$5:$F$44</definedName>
    <definedName name="settings_setting_area_range">'Impostazioni'!$A$5:$A$44</definedName>
    <definedName name="settings_sort_order_range">'Impostazioni'!$D$5:$D$44</definedName>
    <definedName name="sku_master_batch_managed_range">'Anagrafica SKU'!$H$5:$H$27</definedName>
    <definedName name="sku_master_case_pack_range">'Anagrafica SKU'!$G$5:$G$27</definedName>
    <definedName name="sku_master_category_range">'Anagrafica SKU'!$E$5:$E$27</definedName>
    <definedName name="sku_master_current_status_range">'Anagrafica SKU'!$Q$5:$Q$27</definedName>
    <definedName name="sku_master_default_location_range">'Anagrafica SKU'!$M$5:$M$27</definedName>
    <definedName name="sku_master_default_warehouse_range">'Anagrafica SKU'!$L$5:$L$27</definedName>
    <definedName name="sku_master_expiry_managed_range">'Anagrafica SKU'!$J$5:$J$27</definedName>
    <definedName name="sku_master_notes_range">'Anagrafica SKU'!$R$5:$R$27</definedName>
    <definedName name="sku_master_product_name_range">'Anagrafica SKU'!$C$5:$C$27</definedName>
    <definedName name="sku_master_record_id_range">'Anagrafica SKU'!$A$5:$A$27</definedName>
    <definedName name="sku_master_reorder_point_range">'Anagrafica SKU'!$O$5:$O$27</definedName>
    <definedName name="sku_master_safety_stock_range">'Anagrafica SKU'!$N$5:$N$27</definedName>
    <definedName name="sku_master_serial_managed_range">'Anagrafica SKU'!$I$5:$I$27</definedName>
    <definedName name="sku_master_sku_code_range">'Anagrafica SKU'!$B$5:$B$27</definedName>
    <definedName name="sku_master_spec_model_range">'Anagrafica SKU'!$D$5:$D$27</definedName>
    <definedName name="sku_master_standard_price_range">'Anagrafica SKU'!$P$5:$P$27</definedName>
    <definedName name="sku_master_temperature_range">'Anagrafica SKU'!$K$5:$K$27</definedName>
    <definedName name="sku_master_unit_range">'Anagrafica SKU'!$F$5:$F$27</definedName>
    <definedName name="stock_issues_actual_issue_qty_range">'Record di uscita'!$N$5:$N$26</definedName>
    <definedName name="stock_issues_business_type_range">'Record di uscita'!$D$5:$D$26</definedName>
    <definedName name="stock_issues_carrier_range">'Record di uscita'!$H$5:$H$26</definedName>
    <definedName name="stock_issues_carton_count_range">'Record di uscita'!$T$5:$T$26</definedName>
    <definedName name="stock_issues_completed_date_range">'Record di uscita'!$Z$5:$Z$26</definedName>
    <definedName name="stock_issues_delivery_status_range">'Record di uscita'!$X$5:$X$26</definedName>
    <definedName name="stock_issues_destination_range">'Record di uscita'!$F$5:$F$26</definedName>
    <definedName name="stock_issues_issue_amount_range">'Record di uscita'!$R$5:$R$26</definedName>
    <definedName name="stock_issues_issue_date_range">'Record di uscita'!$B$5:$B$26</definedName>
    <definedName name="stock_issues_issue_operator_range">'Record di uscita'!$U$5:$U$26</definedName>
    <definedName name="stock_issues_issue_status_range">'Record di uscita'!$W$5:$W$26</definedName>
    <definedName name="stock_issues_notes_range">'Record di uscita'!$AA$5:$AA$26</definedName>
    <definedName name="stock_issues_owner_range">'Record di uscita'!$E$5:$E$26</definedName>
    <definedName name="stock_issues_packaging_range">'Record di uscita'!$S$5:$S$26</definedName>
    <definedName name="stock_issues_picking_id_range">'Record di uscita'!$C$5:$C$26</definedName>
    <definedName name="stock_issues_planned_issue_qty_range">'Record di uscita'!$M$5:$M$26</definedName>
    <definedName name="stock_issues_product_name_range">'Record di uscita'!$K$5:$K$26</definedName>
    <definedName name="stock_issues_record_id_range">'Record di uscita'!$A$5:$A$26</definedName>
    <definedName name="stock_issues_reviewer_range">'Record di uscita'!$V$5:$V$26</definedName>
    <definedName name="stock_issues_signed_date_range">'Record di uscita'!$Y$5:$Y$26</definedName>
    <definedName name="stock_issues_sku_code_range">'Record di uscita'!$J$5:$J$26</definedName>
    <definedName name="stock_issues_standard_price_range">'Record di uscita'!$Q$5:$Q$26</definedName>
    <definedName name="stock_issues_unit_range">'Record di uscita'!$L$5:$L$26</definedName>
    <definedName name="stock_issues_variance_qty_range">'Record di uscita'!$O$5:$O$26</definedName>
    <definedName name="stock_issues_variance_reason_range">'Record di uscita'!$P$5:$P$26</definedName>
    <definedName name="stock_issues_warehouse_range">'Record di uscita'!$G$5:$G$26</definedName>
    <definedName name="stock_issues_waybill_no_range">'Record di uscita'!$I$5:$I$26</definedName>
    <definedName localSheetId="1" name="_xlnm.Print_Titles">'Impostazioni'!$4:$4</definedName>
    <definedName localSheetId="2" name="_xlnm.Print_Titles">'Anagrafica SKU'!$4:$4</definedName>
    <definedName localSheetId="3" name="_xlnm.Print_Titles">'Libro mastro inventario'!$4:$4</definedName>
    <definedName localSheetId="4" name="_xlnm.Print_Titles">'Attività di prelievo'!$4:$4</definedName>
    <definedName localSheetId="5" name="_xlnm.Print_Titles">'Record di uscita'!$4:$4</definedName>
    <definedName localSheetId="6" name="_xlnm.Print_Titles">'Tracciamento avanzamento'!$4:$4</definedName>
    <definedName localSheetId="7" name="_xlnm.Print_Titles">'Eccezioni e modifiche'!$4:$4</definedName>
  </definedNames>
  <calcPr calcId="0" fullCalcOnLoad="1" forceFullCalc="1"/>
</workbook>
</file>

<file path=xl/sharedStrings.xml><?xml version="1.0" encoding="utf-8"?>
<sst xmlns="http://schemas.openxmlformats.org/spreadsheetml/2006/main" count="306" uniqueCount="306">
  <si>
    <t>Modello registro picking e uscite stock di magazzino</t>
  </si>
  <si>
    <t>Un modello Excel gratuito per gestire picking, spedizioni, tracciamento e conferma di consegna in un'unica cartella di lavoro.</t>
  </si>
  <si>
    <t>Impostazioni</t>
  </si>
  <si>
    <t>Anagrafica SKU</t>
  </si>
  <si>
    <t>Libro mastro inventario</t>
  </si>
  <si>
    <t>Attività di prelievo</t>
  </si>
  <si>
    <t>Record di uscita</t>
  </si>
  <si>
    <t>Tracciamento avanzamento</t>
  </si>
  <si>
    <t>Eccezioni e modifiche</t>
  </si>
  <si>
    <t>Analytics cruscotto</t>
  </si>
  <si>
    <t>Come si usa</t>
  </si>
  <si>
    <t>Prepara impostazioni</t>
  </si>
  <si>
    <t>Conferma prima le definizioni di azienda, magazzino, vettore e stato.</t>
  </si>
  <si>
    <t>Registra SKU e inventario</t>
  </si>
  <si>
    <t>Aggiorna i dati anagrafici SKU e il libro mastro dell'inventario prima di allocare lo stock.</t>
  </si>
  <si>
    <t>Registra prelievo e uscita di magazzino</t>
  </si>
  <si>
    <t>Traccia le istruzioni di prelievo, la quantità effettiva prelevata, la quantità in uscita e lo stato della consegna in un unico flusso.</t>
  </si>
  <si>
    <t>Rivedi eccezioni</t>
  </si>
  <si>
    <t>Registra carenze, errori di prelievo, ritardi e modifiche, quindi rivedili sulla dashboard.</t>
  </si>
  <si>
    <t>Input e controlli</t>
  </si>
  <si>
    <t>Inserimento</t>
  </si>
  <si>
    <t>Campi normali gestiti dal team del magazzino.</t>
  </si>
  <si>
    <t>Obbligatorio</t>
  </si>
  <si>
    <t>Campi chiave che non devono essere lasciati vuoti nell'attività quotidiana.</t>
  </si>
  <si>
    <t>Aiuta a prevenire i fraintendimenti.</t>
  </si>
  <si>
    <t>Usa i codici e le etichette gestiti nel foglio delle impostazioni.</t>
  </si>
  <si>
    <t>Calcolato</t>
  </si>
  <si>
    <t>Campi utilizzati per verificare le quantità, lo stato o i valori derivati.</t>
  </si>
  <si>
    <t>linked_sheets</t>
  </si>
  <si>
    <t>sheet_id</t>
  </si>
  <si>
    <t>sheet_name</t>
  </si>
  <si>
    <t>kind</t>
  </si>
  <si>
    <t>module_id</t>
  </si>
  <si>
    <t>settings</t>
  </si>
  <si>
    <t>table</t>
  </si>
  <si>
    <t>sku_master</t>
  </si>
  <si>
    <t>inventory_ledger</t>
  </si>
  <si>
    <t>picking_tasks</t>
  </si>
  <si>
    <t>stock_issues</t>
  </si>
  <si>
    <t>progress_events</t>
  </si>
  <si>
    <t>exceptions</t>
  </si>
  <si>
    <t>dashboard</t>
  </si>
  <si>
    <t/>
  </si>
  <si>
    <t>Area impostazioni</t>
  </si>
  <si>
    <t>Codice</t>
  </si>
  <si>
    <t>Etichetta</t>
  </si>
  <si>
    <t>Ordine di ordinamento</t>
  </si>
  <si>
    <t>Gestione</t>
  </si>
  <si>
    <t>Nota</t>
  </si>
  <si>
    <t>Tipo di business</t>
  </si>
  <si>
    <t>sales</t>
  </si>
  <si>
    <t>Uscita per vendita</t>
  </si>
  <si>
    <t>Yes</t>
  </si>
  <si>
    <t>Opzione menu a discesa</t>
  </si>
  <si>
    <t>ecommerce</t>
  </si>
  <si>
    <t>Spedizione e-commerce</t>
  </si>
  <si>
    <t>transfer</t>
  </si>
  <si>
    <t>Uscita per trasferimento</t>
  </si>
  <si>
    <t>production</t>
  </si>
  <si>
    <t>Prelievo per produzione</t>
  </si>
  <si>
    <t>return</t>
  </si>
  <si>
    <t>Uscita per reso</t>
  </si>
  <si>
    <t>Corriere</t>
  </si>
  <si>
    <t>sf</t>
  </si>
  <si>
    <t>FedEx</t>
  </si>
  <si>
    <t>jd</t>
  </si>
  <si>
    <t>JD Logistics</t>
  </si>
  <si>
    <t>deppon</t>
  </si>
  <si>
    <t>Deppon</t>
  </si>
  <si>
    <t>zto</t>
  </si>
  <si>
    <t>ZTO Express</t>
  </si>
  <si>
    <t>yto</t>
  </si>
  <si>
    <t>YTO Express</t>
  </si>
  <si>
    <t>Stato delle consegne</t>
  </si>
  <si>
    <t>not_shipped</t>
  </si>
  <si>
    <t>Non spedito</t>
  </si>
  <si>
    <t>waiting_pickup</t>
  </si>
  <si>
    <t>In attesa di ritiro del vettore</t>
  </si>
  <si>
    <t>in_transit</t>
  </si>
  <si>
    <t>In Transit</t>
  </si>
  <si>
    <t>pending_signature</t>
  </si>
  <si>
    <t>In attesa di firma</t>
  </si>
  <si>
    <t>signed</t>
  </si>
  <si>
    <t>Ricevuto</t>
  </si>
  <si>
    <t>signature_exception</t>
  </si>
  <si>
    <t>Eccezione firma</t>
  </si>
  <si>
    <t>Tipo di eccezione</t>
  </si>
  <si>
    <t>none</t>
  </si>
  <si>
    <t>Nessuna discrepanza</t>
  </si>
  <si>
    <t>shortage</t>
  </si>
  <si>
    <t>Carenza quantità</t>
  </si>
  <si>
    <t>over_pick</t>
  </si>
  <si>
    <t>Prelievo in eccesso</t>
  </si>
  <si>
    <t>wrong_pick</t>
  </si>
  <si>
    <t>Errore prelievo</t>
  </si>
  <si>
    <t>ID record</t>
  </si>
  <si>
    <t>Codice SKU</t>
  </si>
  <si>
    <t>Nome prodotto</t>
  </si>
  <si>
    <t>Modello specifico</t>
  </si>
  <si>
    <t>Categoria</t>
  </si>
  <si>
    <t>Unita</t>
  </si>
  <si>
    <t>Confezione da</t>
  </si>
  <si>
    <t>Gestito a lotti</t>
  </si>
  <si>
    <t>Gestito a seriale</t>
  </si>
  <si>
    <t>Gestito a scadenza</t>
  </si>
  <si>
    <t>Temperatura</t>
  </si>
  <si>
    <t>Default magazzino</t>
  </si>
  <si>
    <t>Posizione predefinita</t>
  </si>
  <si>
    <t>sicurezza scorta</t>
  </si>
  <si>
    <t>Punto di riordino</t>
  </si>
  <si>
    <t>Prezzo standard</t>
  </si>
  <si>
    <t>Stato attuale</t>
  </si>
  <si>
    <t>Note</t>
  </si>
  <si>
    <t>SKU-1001</t>
  </si>
  <si>
    <t>Auricolari Bluetooth</t>
  </si>
  <si>
    <t>Nero standard</t>
  </si>
  <si>
    <t>Accessori digitali</t>
  </si>
  <si>
    <t>pcs</t>
  </si>
  <si>
    <t>no</t>
  </si>
  <si>
    <t>yes</t>
  </si>
  <si>
    <t>ambient</t>
  </si>
  <si>
    <t>east</t>
  </si>
  <si>
    <t>A01-01</t>
  </si>
  <si>
    <t>active</t>
  </si>
  <si>
    <t>SKU per uscite e-commerce ad alta frequenza.</t>
  </si>
  <si>
    <t>SKU-2001</t>
  </si>
  <si>
    <t>Caramelle gommose vitaminiche</t>
  </si>
  <si>
    <t>90 conteggi</t>
  </si>
  <si>
    <t>Alimenti / salute</t>
  </si>
  <si>
    <t>bottle</t>
  </si>
  <si>
    <t>cool</t>
  </si>
  <si>
    <t>central</t>
  </si>
  <si>
    <t>C03-02</t>
  </si>
  <si>
    <t>Gestito per lotto e data di scadenza.</t>
  </si>
  <si>
    <t>SKU-5001</t>
  </si>
  <si>
    <t>T-shirt basic</t>
  </si>
  <si>
    <t>M / bianco</t>
  </si>
  <si>
    <t>Abbigliamento</t>
  </si>
  <si>
    <t>store</t>
  </si>
  <si>
    <t>A10-06</t>
  </si>
  <si>
    <t>SKU comune per il rifornimento del negozio.</t>
  </si>
  <si>
    <t>Responsabile</t>
  </si>
  <si>
    <t>Magazzino</t>
  </si>
  <si>
    <t>Zona</t>
  </si>
  <si>
    <t>Posizione</t>
  </si>
  <si>
    <t>N. lotto</t>
  </si>
  <si>
    <t>N. seriale</t>
  </si>
  <si>
    <t>Stato qualità</t>
  </si>
  <si>
    <t>Stato inventario</t>
  </si>
  <si>
    <t>Qtà contabile</t>
  </si>
  <si>
    <t>Qtà allocata</t>
  </si>
  <si>
    <t>Qtà congelato</t>
  </si>
  <si>
    <t>Qtà disponibile</t>
  </si>
  <si>
    <t>Avviso inventario</t>
  </si>
  <si>
    <t>Data ultimo conteggio</t>
  </si>
  <si>
    <t>INV-2026-0001</t>
  </si>
  <si>
    <t>company_a</t>
  </si>
  <si>
    <t>a</t>
  </si>
  <si>
    <t>SN1001-A</t>
  </si>
  <si>
    <t>qualified</t>
  </si>
  <si>
    <t>available</t>
  </si>
  <si>
    <t>normal</t>
  </si>
  <si>
    <t>Il magazzino est ha stock disponibile sufficiente.</t>
  </si>
  <si>
    <t>INV-2026-0002</t>
  </si>
  <si>
    <t>company_b</t>
  </si>
  <si>
    <t>c</t>
  </si>
  <si>
    <t>B240901</t>
  </si>
  <si>
    <t>80 bottiglie allocate per la sessione e-commerce.</t>
  </si>
  <si>
    <t>INV-2026-0003</t>
  </si>
  <si>
    <t>retail_division</t>
  </si>
  <si>
    <t>Rifornimento stock per magazzino negozio.</t>
  </si>
  <si>
    <t>Ordine di origine</t>
  </si>
  <si>
    <t>Priorità</t>
  </si>
  <si>
    <t>Data prelievo pianificata</t>
  </si>
  <si>
    <t>Scadenza emissione</t>
  </si>
  <si>
    <t>Qtà richiesta</t>
  </si>
  <si>
    <t>Qtà prelevata</t>
  </si>
  <si>
    <t>Qtà carenza</t>
  </si>
  <si>
    <t>Addetto al prelievo</t>
  </si>
  <si>
    <t>Ora di inizio</t>
  </si>
  <si>
    <t>Ora fine</t>
  </si>
  <si>
    <t>Durata in ore</t>
  </si>
  <si>
    <t>Stato attività</t>
  </si>
  <si>
    <t>Risultato revisione</t>
  </si>
  <si>
    <t>Note sull'eccezione</t>
  </si>
  <si>
    <t>ID record modifica</t>
  </si>
  <si>
    <t>PCK-2026-0001</t>
  </si>
  <si>
    <t>SO-2026-0501</t>
  </si>
  <si>
    <t>high</t>
  </si>
  <si>
    <t>John Smith</t>
  </si>
  <si>
    <t>completed</t>
  </si>
  <si>
    <t>passed</t>
  </si>
  <si>
    <t>Nessuna discrepanza.</t>
  </si>
  <si>
    <t>PCK-2026-0002</t>
  </si>
  <si>
    <t>SO-2026-0502</t>
  </si>
  <si>
    <t>urgent</t>
  </si>
  <si>
    <t>operator_02</t>
  </si>
  <si>
    <t>exception_pending</t>
  </si>
  <si>
    <t>exception</t>
  </si>
  <si>
    <t>Carenza di 4 bottiglie; richiesta conferma cliente o ripetizione prelievo.</t>
  </si>
  <si>
    <t>EXC-2026-0001</t>
  </si>
  <si>
    <t>PCK-2026-0003</t>
  </si>
  <si>
    <t>SO-2026-0503</t>
  </si>
  <si>
    <t>medium</t>
  </si>
  <si>
    <t>picker_03</t>
  </si>
  <si>
    <t>picking</t>
  </si>
  <si>
    <t>pending_review</t>
  </si>
  <si>
    <t>delayed_shipment</t>
  </si>
  <si>
    <t>Prelievo in corso per l'uscita da reso.</t>
  </si>
  <si>
    <t>EXC-2026-0002</t>
  </si>
  <si>
    <t>Data emissione</t>
  </si>
  <si>
    <t>ID prelievo</t>
  </si>
  <si>
    <t>Destinazione</t>
  </si>
  <si>
    <t>N. lettera di vettura</t>
  </si>
  <si>
    <t>Qtà uscita pianificata</t>
  </si>
  <si>
    <t>Qtà effettiva emessa</t>
  </si>
  <si>
    <t>0</t>
  </si>
  <si>
    <t>Motivo varianza</t>
  </si>
  <si>
    <t>Importo emissione</t>
  </si>
  <si>
    <t>Spedizione</t>
  </si>
  <si>
    <t>Conteggio cartoni</t>
  </si>
  <si>
    <t>Operatore emissione</t>
  </si>
  <si>
    <t>Ispettore</t>
  </si>
  <si>
    <t>Stato emissione</t>
  </si>
  <si>
    <t>Data firma</t>
  </si>
  <si>
    <t>Data completamento</t>
  </si>
  <si>
    <t>ISS-2026-0001</t>
  </si>
  <si>
    <t>Centro di distribuzione Cliente A</t>
  </si>
  <si>
    <t>SF123456789</t>
  </si>
  <si>
    <t>carton</t>
  </si>
  <si>
    <t>operator_01</t>
  </si>
  <si>
    <t>reviewer_01</t>
  </si>
  <si>
    <t>issued</t>
  </si>
  <si>
    <t>In attesa di aggiornamento trasporto.</t>
  </si>
  <si>
    <t>ISS-2026-0002</t>
  </si>
  <si>
    <t>dest_online_wave</t>
  </si>
  <si>
    <t>JD987654321</t>
  </si>
  <si>
    <t>inventory_shortage</t>
  </si>
  <si>
    <t>partially_issued</t>
  </si>
  <si>
    <t>Spedizione incompleta in attesa di conferma dal servizio clienti.</t>
  </si>
  <si>
    <t>ID emissione</t>
  </si>
  <si>
    <t>Aggiornato il</t>
  </si>
  <si>
    <t>Nodo corrente</t>
  </si>
  <si>
    <t>Stato nodo</t>
  </si>
  <si>
    <t>Vettore o Ruolo</t>
  </si>
  <si>
    <t>N. lettera di vettura o attività</t>
  </si>
  <si>
    <t>Completamento pianificato il</t>
  </si>
  <si>
    <t>Completamento effettivo il</t>
  </si>
  <si>
    <t>Stato scaduto</t>
  </si>
  <si>
    <t>Column14</t>
  </si>
  <si>
    <t>Notifica a</t>
  </si>
  <si>
    <t>Stato notifica</t>
  </si>
  <si>
    <t>TRK-2026-0001</t>
  </si>
  <si>
    <t>Ritiro vettore</t>
  </si>
  <si>
    <t>carrier_sf</t>
  </si>
  <si>
    <t>In attesa di aggiornamento trasporto</t>
  </si>
  <si>
    <t>notified</t>
  </si>
  <si>
    <t>No</t>
  </si>
  <si>
    <t>TRK-2026-0002</t>
  </si>
  <si>
    <t>Rivedere</t>
  </si>
  <si>
    <t>role_warehouse_review</t>
  </si>
  <si>
    <t>Ripeti prelievo o conferma carenza con il cliente</t>
  </si>
  <si>
    <t>team_customer_service</t>
  </si>
  <si>
    <t>reconfirm</t>
  </si>
  <si>
    <t>Carenza di 4 bottiglie</t>
  </si>
  <si>
    <t>Data registrazione</t>
  </si>
  <si>
    <t>Tipo correlato</t>
  </si>
  <si>
    <t>ID correlato</t>
  </si>
  <si>
    <t>Qtà impatto</t>
  </si>
  <si>
    <t>Gravità</t>
  </si>
  <si>
    <t>Count entry error</t>
  </si>
  <si>
    <t>Contromisura</t>
  </si>
  <si>
    <t>Data chiusura pianificata</t>
  </si>
  <si>
    <t>Alex Clark</t>
  </si>
  <si>
    <t>Stato gestione</t>
  </si>
  <si>
    <t>Impatto inventario</t>
  </si>
  <si>
    <t>Prima della modifica</t>
  </si>
  <si>
    <t>Dopo la modifica</t>
  </si>
  <si>
    <t>Note di revisione</t>
  </si>
  <si>
    <t>Importo perdita</t>
  </si>
  <si>
    <t>inventory_variance</t>
  </si>
  <si>
    <t>Rivedi lo stock della posizione e conferma se ripetere il prelievo o spedire parzialmente</t>
  </si>
  <si>
    <t>in_progress</t>
  </si>
  <si>
    <t>Richiesto 80 / prelevato 76</t>
  </si>
  <si>
    <t>Conferma la sostituzione di 4 bottiglie</t>
  </si>
  <si>
    <t>Rivedi questo SKU durante il conteggio di fine mese</t>
  </si>
  <si>
    <t>issue</t>
  </si>
  <si>
    <t>ISS-2026-0003</t>
  </si>
  <si>
    <t>operator_error</t>
  </si>
  <si>
    <t>Aggiungere personale per completare il prelievo rimanente e ripianificare il veicolo</t>
  </si>
  <si>
    <t>reviewer_02</t>
  </si>
  <si>
    <t>new</t>
  </si>
  <si>
    <t>Uscita pianificata 120</t>
  </si>
  <si>
    <t>Revisione effettiva in sospeso 90</t>
  </si>
  <si>
    <t>Traccia l'impatto sul negozio</t>
  </si>
  <si>
    <t>Conteggio attività prelievo</t>
  </si>
  <si>
    <t>Attività completate</t>
  </si>
  <si>
    <t>Anomalie aperte</t>
  </si>
  <si>
    <t>Riepilogo per tipo di attività</t>
  </si>
  <si>
    <t>Quantità</t>
  </si>
  <si>
    <t>Quota</t>
  </si>
  <si>
    <t>Riepilogo per tipo di eccezione</t>
  </si>
  <si>
    <t>Danno</t>
  </si>
  <si>
    <t>Incongruenza lotto</t>
  </si>
  <si>
    <t>Blocco inventario</t>
  </si>
  <si>
    <t>Spedizione ritardata</t>
  </si>
</sst>
</file>

<file path=xl/styles.xml><?xml version="1.0" encoding="utf-8"?>
<styleSheet xmlns="http://schemas.openxmlformats.org/spreadsheetml/2006/main">
  <numFmts count="5">
    <numFmt numFmtId="164" formatCode="0"/>
    <numFmt numFmtId="165" formatCode="0.00"/>
    <numFmt numFmtId="166" formatCode="#,##0.00"/>
    <numFmt numFmtId="167" formatCode="yyyy-mm-dd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F44">
  <autoFilter ref="A4:F44"/>
  <tableColumns count="6">
    <tableColumn id="1" name="Area impostazioni"/>
    <tableColumn id="2" name="Codice"/>
    <tableColumn id="3" name="Etichetta"/>
    <tableColumn id="4" name="Ordine di ordinamento"/>
    <tableColumn id="5" name="Gestione"/>
    <tableColumn id="6" name="Not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kumaster_table" displayName="skumaster_table" ref="A4:R27">
  <autoFilter ref="A4:R27"/>
  <tableColumns count="18">
    <tableColumn id="1" name="ID record"/>
    <tableColumn id="2" name="Codice SKU"/>
    <tableColumn id="3" name="Nome prodotto"/>
    <tableColumn id="4" name="Modello specifico"/>
    <tableColumn id="5" name="Categoria"/>
    <tableColumn id="6" name="Unita"/>
    <tableColumn id="7" name="Confezione da"/>
    <tableColumn id="8" name="Gestito a lotti"/>
    <tableColumn id="9" name="Gestito a seriale"/>
    <tableColumn id="10" name="Gestito a scadenza"/>
    <tableColumn id="11" name="Temperatura"/>
    <tableColumn id="12" name="Default magazzino"/>
    <tableColumn id="13" name="Posizione predefinita"/>
    <tableColumn id="14" name="sicurezza scorta"/>
    <tableColumn id="15" name="Punto di riordino"/>
    <tableColumn id="16" name="Prezzo standard"/>
    <tableColumn id="17" name="Stato attuale"/>
    <tableColumn id="18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ledger_table" displayName="inventoryledger_table" ref="A4:S27">
  <autoFilter ref="A4:S27"/>
  <tableColumns count="19">
    <tableColumn id="1" name="ID record"/>
    <tableColumn id="2" name="Responsabile"/>
    <tableColumn id="3" name="Magazzino"/>
    <tableColumn id="4" name="Zona"/>
    <tableColumn id="5" name="Posizione"/>
    <tableColumn id="6" name="Codice SKU"/>
    <tableColumn id="7" name="Nome prodotto"/>
    <tableColumn id="8" name="N. lotto"/>
    <tableColumn id="9" name="N. seriale"/>
    <tableColumn id="10" name="Stato qualità"/>
    <tableColumn id="11" name="Stato inventario"/>
    <tableColumn id="12" name="Qtà contabile"/>
    <tableColumn id="13" name="Qtà allocata"/>
    <tableColumn id="14" name="Qtà congelato"/>
    <tableColumn id="15" name="Qtà disponibile"/>
    <tableColumn id="16" name="sicurezza scorta"/>
    <tableColumn id="17" name="Avviso inventario"/>
    <tableColumn id="18" name="Data ultimo conteggio"/>
    <tableColumn id="19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ickingtasks_table" displayName="pickingtasks_table" ref="A4:Y27">
  <autoFilter ref="A4:Y27"/>
  <tableColumns count="25">
    <tableColumn id="1" name="ID record"/>
    <tableColumn id="2" name="Ordine di origine"/>
    <tableColumn id="3" name="Tipo di business"/>
    <tableColumn id="4" name="Priorità"/>
    <tableColumn id="5" name="Data prelievo pianificata"/>
    <tableColumn id="6" name="Scadenza emissione"/>
    <tableColumn id="7" name="Responsabile"/>
    <tableColumn id="8" name="Magazzino"/>
    <tableColumn id="9" name="Zona"/>
    <tableColumn id="10" name="Codice SKU"/>
    <tableColumn id="11" name="Nome prodotto"/>
    <tableColumn id="12" name="Unita"/>
    <tableColumn id="13" name="Qtà richiesta"/>
    <tableColumn id="14" name="Qtà allocata"/>
    <tableColumn id="15" name="Qtà prelevata"/>
    <tableColumn id="16" name="Qtà carenza"/>
    <tableColumn id="17" name="Addetto al prelievo"/>
    <tableColumn id="18" name="Ora di inizio"/>
    <tableColumn id="19" name="Ora fine"/>
    <tableColumn id="20" name="Durata in ore"/>
    <tableColumn id="21" name="Stato attività"/>
    <tableColumn id="22" name="Risultato revisione"/>
    <tableColumn id="23" name="Tipo di eccezione"/>
    <tableColumn id="24" name="Note sull'eccezione"/>
    <tableColumn id="25" name="ID record modific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tockissues_table" displayName="stockissues_table" ref="A4:AA26">
  <autoFilter ref="A4:AA26"/>
  <tableColumns count="27">
    <tableColumn id="1" name="ID record"/>
    <tableColumn id="2" name="Data emissione"/>
    <tableColumn id="3" name="ID prelievo"/>
    <tableColumn id="4" name="Tipo di business"/>
    <tableColumn id="5" name="Responsabile"/>
    <tableColumn id="6" name="Destinazione"/>
    <tableColumn id="7" name="Magazzino"/>
    <tableColumn id="8" name="Corriere"/>
    <tableColumn id="9" name="N. lettera di vettura"/>
    <tableColumn id="10" name="Codice SKU"/>
    <tableColumn id="11" name="Nome prodotto"/>
    <tableColumn id="12" name="Unita"/>
    <tableColumn id="13" name="Qtà uscita pianificata"/>
    <tableColumn id="14" name="Qtà effettiva emessa"/>
    <tableColumn id="15" name="0"/>
    <tableColumn id="16" name="Motivo varianza"/>
    <tableColumn id="17" name="Prezzo standard"/>
    <tableColumn id="18" name="Importo emissione"/>
    <tableColumn id="19" name="Spedizione"/>
    <tableColumn id="20" name="Conteggio cartoni"/>
    <tableColumn id="21" name="Operatore emissione"/>
    <tableColumn id="22" name="Ispettore"/>
    <tableColumn id="23" name="Stato emissione"/>
    <tableColumn id="24" name="Stato delle consegne"/>
    <tableColumn id="25" name="Data firma"/>
    <tableColumn id="26" name="Data completamento"/>
    <tableColumn id="27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ogressevents_table" displayName="progressevents_table" ref="A4:P26">
  <autoFilter ref="A4:P26"/>
  <tableColumns count="16">
    <tableColumn id="1" name="ID record"/>
    <tableColumn id="2" name="ID emissione"/>
    <tableColumn id="3" name="ID prelievo"/>
    <tableColumn id="4" name="Aggiornato il"/>
    <tableColumn id="5" name="Nodo corrente"/>
    <tableColumn id="6" name="Stato nodo"/>
    <tableColumn id="7" name="Responsabile"/>
    <tableColumn id="8" name="Vettore o Ruolo"/>
    <tableColumn id="9" name="N. lettera di vettura o attività"/>
    <tableColumn id="10" name="Completamento pianificato il"/>
    <tableColumn id="11" name="Completamento effettivo il"/>
    <tableColumn id="12" name="Stato scaduto"/>
    <tableColumn id="13" name="Column14"/>
    <tableColumn id="14" name="Notifica a"/>
    <tableColumn id="15" name="Stato notifica"/>
    <tableColumn id="16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s_table" displayName="exceptions_table" ref="A4:V26">
  <autoFilter ref="A4:V26"/>
  <tableColumns count="22">
    <tableColumn id="1" name="ID record"/>
    <tableColumn id="2" name="Data registrazione"/>
    <tableColumn id="3" name="Tipo correlato"/>
    <tableColumn id="4" name="ID correlato"/>
    <tableColumn id="5" name="Responsabile"/>
    <tableColumn id="6" name="Magazzino"/>
    <tableColumn id="7" name="Codice SKU"/>
    <tableColumn id="8" name="Nome prodotto"/>
    <tableColumn id="9" name="Tipo di eccezione"/>
    <tableColumn id="10" name="Qtà impatto"/>
    <tableColumn id="11" name="Gravità"/>
    <tableColumn id="12" name="Count entry error"/>
    <tableColumn id="13" name="Contromisura"/>
    <tableColumn id="14" name="Column14"/>
    <tableColumn id="15" name="Data chiusura pianificata"/>
    <tableColumn id="16" name="Alex Clark"/>
    <tableColumn id="17" name="Stato gestione"/>
    <tableColumn id="18" name="Impatto inventario"/>
    <tableColumn id="19" name="Prima della modifica"/>
    <tableColumn id="20" name="Dopo la modifica"/>
    <tableColumn id="21" name="Note di revisione"/>
    <tableColumn id="22" name="Importo perdita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picking_tasks_business_type_breakdown" displayName="dashboard_picking_tasks_business_type_breakdown" ref="A10:C15">
  <autoFilter ref="A10:C15"/>
  <tableColumns count="3">
    <tableColumn id="1" name="Tipo di business"/>
    <tableColumn id="2" name="Quantità"/>
    <tableColumn id="3" name="Quota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exceptions_exception_type_breakdown" displayName="dashboard_exceptions_exception_type_breakdown" ref="A19:C27">
  <autoFilter ref="A19:C27"/>
  <tableColumns count="3">
    <tableColumn id="1" name="Tipo di eccezione"/>
    <tableColumn id="2" name="Quantità"/>
    <tableColumn id="3" name="Quot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  <selection activeCell="A3" pane="bottomLeft" sqref="A3"/>
    </sheetView>
  </sheetViews>
  <sheetFormatPr defaultRowHeight="15"/>
  <cols>
    <col customWidth="true" max="1" min="1" width="22"/>
    <col customWidth="true" max="2" min="2" width="34"/>
    <col customWidth="true" max="3" min="3" width="96"/>
    <col customWidth="true" max="4" min="4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>
      <c r="A8" s="7">
        <v>4</v>
      </c>
      <c r="B8" s="4" t="s">
        <v>17</v>
      </c>
      <c r="C8" s="4" t="s">
        <v>18</v>
      </c>
    </row>
    <row r="9" ht="21" customHeight="true"/>
    <row r="10" ht="21" customHeight="true">
      <c r="A10" s="2" t="s">
        <v>19</v>
      </c>
      <c r="B10" s="2"/>
      <c r="C10" s="2"/>
      <c r="D10" s="2"/>
    </row>
    <row r="11" ht="21" customHeight="true">
      <c r="A11" s="4" t="s">
        <v>20</v>
      </c>
      <c r="B11" s="8" t="s">
        <v>21</v>
      </c>
      <c r="C11" s="8"/>
    </row>
    <row r="12" ht="21" customHeight="true">
      <c r="A12" s="6" t="s">
        <v>22</v>
      </c>
      <c r="B12" s="8" t="s">
        <v>23</v>
      </c>
      <c r="C12" s="8"/>
    </row>
    <row r="13" ht="21" customHeight="true">
      <c r="A13" s="4" t="s">
        <v>24</v>
      </c>
      <c r="B13" s="8" t="s">
        <v>25</v>
      </c>
      <c r="C13" s="8"/>
    </row>
    <row r="14" ht="21" customHeight="true">
      <c r="A14" s="5" t="s">
        <v>26</v>
      </c>
      <c r="B14" s="8" t="s">
        <v>27</v>
      </c>
      <c r="C14" s="8"/>
    </row>
    <row r="15" ht="21" customHeight="true"/>
    <row r="16" ht="21" customHeight="true">
      <c r="A16" s="2" t="s">
        <v>28</v>
      </c>
      <c r="B16" s="2"/>
      <c r="C16" s="2"/>
      <c r="D16" s="2"/>
    </row>
    <row r="17" ht="21" customHeight="true">
      <c r="A17" s="3" t="s">
        <v>29</v>
      </c>
      <c r="B17" s="3" t="s">
        <v>30</v>
      </c>
      <c r="C17" s="3" t="s">
        <v>31</v>
      </c>
      <c r="D17" s="3" t="s">
        <v>32</v>
      </c>
    </row>
    <row r="18" ht="21" customHeight="true">
      <c r="A18" t="s">
        <v>33</v>
      </c>
      <c r="B18" t="s">
        <v>2</v>
      </c>
      <c r="C18" t="s">
        <v>34</v>
      </c>
      <c r="D18" t="s">
        <v>33</v>
      </c>
    </row>
    <row r="19" ht="21" customHeight="true">
      <c r="A19" t="s">
        <v>35</v>
      </c>
      <c r="B19" t="s">
        <v>3</v>
      </c>
      <c r="C19" t="s">
        <v>34</v>
      </c>
      <c r="D19" t="s">
        <v>35</v>
      </c>
    </row>
    <row r="20" ht="21" customHeight="true">
      <c r="A20" t="s">
        <v>36</v>
      </c>
      <c r="B20" t="s">
        <v>4</v>
      </c>
      <c r="C20" t="s">
        <v>34</v>
      </c>
      <c r="D20" t="s">
        <v>36</v>
      </c>
    </row>
    <row r="21" ht="21" customHeight="true">
      <c r="A21" t="s">
        <v>37</v>
      </c>
      <c r="B21" t="s">
        <v>5</v>
      </c>
      <c r="C21" t="s">
        <v>34</v>
      </c>
      <c r="D21" t="s">
        <v>37</v>
      </c>
    </row>
    <row r="22" ht="21" customHeight="true">
      <c r="A22" t="s">
        <v>38</v>
      </c>
      <c r="B22" t="s">
        <v>6</v>
      </c>
      <c r="C22" t="s">
        <v>34</v>
      </c>
      <c r="D22" t="s">
        <v>38</v>
      </c>
    </row>
    <row r="23" ht="21" customHeight="true">
      <c r="A23" t="s">
        <v>39</v>
      </c>
      <c r="B23" t="s">
        <v>7</v>
      </c>
      <c r="C23" t="s">
        <v>34</v>
      </c>
      <c r="D23" t="s">
        <v>39</v>
      </c>
    </row>
    <row r="24" ht="21" customHeight="true">
      <c r="A24" t="s">
        <v>40</v>
      </c>
      <c r="B24" t="s">
        <v>8</v>
      </c>
      <c r="C24" t="s">
        <v>34</v>
      </c>
      <c r="D24" t="s">
        <v>40</v>
      </c>
    </row>
    <row r="25">
      <c r="A25" t="s">
        <v>41</v>
      </c>
      <c r="B25" t="s">
        <v>9</v>
      </c>
      <c r="C25" t="s">
        <v>41</v>
      </c>
      <c r="D25" t="s">
        <v>42</v>
      </c>
    </row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24"/>
    <col customWidth="true" max="3" min="3" width="28"/>
    <col customWidth="true" max="5" min="4" width="12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</row>
    <row r="5" ht="21" customHeight="true">
      <c r="A5" s="6" t="s">
        <v>49</v>
      </c>
      <c r="B5" s="6" t="s">
        <v>50</v>
      </c>
      <c r="C5" s="6" t="s">
        <v>51</v>
      </c>
      <c r="D5" s="12">
        <v>1</v>
      </c>
      <c r="E5" s="4" t="s">
        <v>52</v>
      </c>
      <c r="F5" s="4" t="s">
        <v>53</v>
      </c>
    </row>
    <row r="6" ht="21" customHeight="true">
      <c r="A6" s="6" t="s">
        <v>49</v>
      </c>
      <c r="B6" s="6" t="s">
        <v>54</v>
      </c>
      <c r="C6" s="6" t="s">
        <v>55</v>
      </c>
      <c r="D6" s="12">
        <v>2</v>
      </c>
      <c r="E6" s="4" t="s">
        <v>52</v>
      </c>
      <c r="F6" s="4" t="s">
        <v>53</v>
      </c>
    </row>
    <row r="7" ht="21" customHeight="true">
      <c r="A7" s="6" t="s">
        <v>49</v>
      </c>
      <c r="B7" s="6" t="s">
        <v>56</v>
      </c>
      <c r="C7" s="6" t="s">
        <v>57</v>
      </c>
      <c r="D7" s="12">
        <v>3</v>
      </c>
      <c r="E7" s="4" t="s">
        <v>52</v>
      </c>
      <c r="F7" s="4" t="s">
        <v>53</v>
      </c>
    </row>
    <row r="8" ht="21" customHeight="true">
      <c r="A8" s="6" t="s">
        <v>49</v>
      </c>
      <c r="B8" s="6" t="s">
        <v>58</v>
      </c>
      <c r="C8" s="6" t="s">
        <v>59</v>
      </c>
      <c r="D8" s="12">
        <v>4</v>
      </c>
      <c r="E8" s="4" t="s">
        <v>52</v>
      </c>
      <c r="F8" s="4" t="s">
        <v>53</v>
      </c>
    </row>
    <row r="9" ht="21" customHeight="true">
      <c r="A9" s="6" t="s">
        <v>49</v>
      </c>
      <c r="B9" s="6" t="s">
        <v>60</v>
      </c>
      <c r="C9" s="6" t="s">
        <v>61</v>
      </c>
      <c r="D9" s="12">
        <v>5</v>
      </c>
      <c r="E9" s="4" t="s">
        <v>52</v>
      </c>
      <c r="F9" s="4" t="s">
        <v>53</v>
      </c>
    </row>
    <row r="10" ht="21" customHeight="true">
      <c r="A10" s="6" t="s">
        <v>62</v>
      </c>
      <c r="B10" s="6" t="s">
        <v>63</v>
      </c>
      <c r="C10" s="6" t="s">
        <v>64</v>
      </c>
      <c r="D10" s="12">
        <v>1</v>
      </c>
      <c r="E10" s="4" t="s">
        <v>52</v>
      </c>
      <c r="F10" s="4" t="s">
        <v>53</v>
      </c>
    </row>
    <row r="11" ht="21" customHeight="true">
      <c r="A11" s="6" t="s">
        <v>62</v>
      </c>
      <c r="B11" s="6" t="s">
        <v>65</v>
      </c>
      <c r="C11" s="6" t="s">
        <v>66</v>
      </c>
      <c r="D11" s="12">
        <v>2</v>
      </c>
      <c r="E11" s="4" t="s">
        <v>52</v>
      </c>
      <c r="F11" s="4" t="s">
        <v>53</v>
      </c>
    </row>
    <row r="12" ht="21" customHeight="true">
      <c r="A12" s="6" t="s">
        <v>62</v>
      </c>
      <c r="B12" s="6" t="s">
        <v>67</v>
      </c>
      <c r="C12" s="6" t="s">
        <v>68</v>
      </c>
      <c r="D12" s="12">
        <v>3</v>
      </c>
      <c r="E12" s="4" t="s">
        <v>52</v>
      </c>
      <c r="F12" s="4" t="s">
        <v>53</v>
      </c>
    </row>
    <row r="13" ht="21" customHeight="true">
      <c r="A13" s="6" t="s">
        <v>62</v>
      </c>
      <c r="B13" s="6" t="s">
        <v>69</v>
      </c>
      <c r="C13" s="6" t="s">
        <v>70</v>
      </c>
      <c r="D13" s="12">
        <v>4</v>
      </c>
      <c r="E13" s="4" t="s">
        <v>52</v>
      </c>
      <c r="F13" s="4" t="s">
        <v>53</v>
      </c>
    </row>
    <row r="14" ht="21" customHeight="true">
      <c r="A14" s="6" t="s">
        <v>62</v>
      </c>
      <c r="B14" s="6" t="s">
        <v>71</v>
      </c>
      <c r="C14" s="6" t="s">
        <v>72</v>
      </c>
      <c r="D14" s="12">
        <v>5</v>
      </c>
      <c r="E14" s="4" t="s">
        <v>52</v>
      </c>
      <c r="F14" s="4" t="s">
        <v>53</v>
      </c>
    </row>
    <row r="15" ht="21" customHeight="true">
      <c r="A15" s="6" t="s">
        <v>73</v>
      </c>
      <c r="B15" s="6" t="s">
        <v>74</v>
      </c>
      <c r="C15" s="6" t="s">
        <v>75</v>
      </c>
      <c r="D15" s="12">
        <v>1</v>
      </c>
      <c r="E15" s="4" t="s">
        <v>52</v>
      </c>
      <c r="F15" s="4" t="s">
        <v>53</v>
      </c>
    </row>
    <row r="16" ht="21" customHeight="true">
      <c r="A16" s="6" t="s">
        <v>73</v>
      </c>
      <c r="B16" s="6" t="s">
        <v>76</v>
      </c>
      <c r="C16" s="6" t="s">
        <v>77</v>
      </c>
      <c r="D16" s="12">
        <v>2</v>
      </c>
      <c r="E16" s="4" t="s">
        <v>52</v>
      </c>
      <c r="F16" s="4" t="s">
        <v>53</v>
      </c>
    </row>
    <row r="17" ht="21" customHeight="true">
      <c r="A17" s="6" t="s">
        <v>73</v>
      </c>
      <c r="B17" s="6" t="s">
        <v>78</v>
      </c>
      <c r="C17" s="6" t="s">
        <v>79</v>
      </c>
      <c r="D17" s="12">
        <v>3</v>
      </c>
      <c r="E17" s="4" t="s">
        <v>52</v>
      </c>
      <c r="F17" s="4" t="s">
        <v>53</v>
      </c>
    </row>
    <row r="18" ht="21" customHeight="true">
      <c r="A18" s="6" t="s">
        <v>73</v>
      </c>
      <c r="B18" s="6" t="s">
        <v>80</v>
      </c>
      <c r="C18" s="6" t="s">
        <v>81</v>
      </c>
      <c r="D18" s="12">
        <v>4</v>
      </c>
      <c r="E18" s="4" t="s">
        <v>52</v>
      </c>
      <c r="F18" s="4" t="s">
        <v>53</v>
      </c>
    </row>
    <row r="19" ht="21" customHeight="true">
      <c r="A19" s="6" t="s">
        <v>73</v>
      </c>
      <c r="B19" s="6" t="s">
        <v>82</v>
      </c>
      <c r="C19" s="6" t="s">
        <v>83</v>
      </c>
      <c r="D19" s="12">
        <v>5</v>
      </c>
      <c r="E19" s="4" t="s">
        <v>52</v>
      </c>
      <c r="F19" s="4" t="s">
        <v>53</v>
      </c>
    </row>
    <row r="20" ht="21" customHeight="true">
      <c r="A20" s="6" t="s">
        <v>73</v>
      </c>
      <c r="B20" s="6" t="s">
        <v>84</v>
      </c>
      <c r="C20" s="6" t="s">
        <v>85</v>
      </c>
      <c r="D20" s="12">
        <v>6</v>
      </c>
      <c r="E20" s="4" t="s">
        <v>52</v>
      </c>
      <c r="F20" s="4" t="s">
        <v>53</v>
      </c>
    </row>
    <row r="21" ht="21" customHeight="true">
      <c r="A21" s="6" t="s">
        <v>86</v>
      </c>
      <c r="B21" s="6" t="s">
        <v>87</v>
      </c>
      <c r="C21" s="6" t="s">
        <v>88</v>
      </c>
      <c r="D21" s="12">
        <v>1</v>
      </c>
      <c r="E21" s="4" t="s">
        <v>52</v>
      </c>
      <c r="F21" s="4" t="s">
        <v>53</v>
      </c>
    </row>
    <row r="22" ht="21" customHeight="true">
      <c r="A22" s="6" t="s">
        <v>86</v>
      </c>
      <c r="B22" s="6" t="s">
        <v>89</v>
      </c>
      <c r="C22" s="6" t="s">
        <v>90</v>
      </c>
      <c r="D22" s="12">
        <v>2</v>
      </c>
      <c r="E22" s="4" t="s">
        <v>52</v>
      </c>
      <c r="F22" s="4" t="s">
        <v>53</v>
      </c>
    </row>
    <row r="23" ht="21" customHeight="true">
      <c r="A23" s="6" t="s">
        <v>86</v>
      </c>
      <c r="B23" s="6" t="s">
        <v>91</v>
      </c>
      <c r="C23" s="6" t="s">
        <v>92</v>
      </c>
      <c r="D23" s="12">
        <v>3</v>
      </c>
      <c r="E23" s="4" t="s">
        <v>52</v>
      </c>
      <c r="F23" s="4" t="s">
        <v>53</v>
      </c>
    </row>
    <row r="24" ht="21" customHeight="true">
      <c r="A24" s="6" t="s">
        <v>86</v>
      </c>
      <c r="B24" s="6" t="s">
        <v>93</v>
      </c>
      <c r="C24" s="6" t="s">
        <v>94</v>
      </c>
      <c r="D24" s="12">
        <v>4</v>
      </c>
      <c r="E24" s="4" t="s">
        <v>52</v>
      </c>
      <c r="F24" s="4" t="s">
        <v>53</v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44" type="custom">
      <formula1>LEN(TRIM(A5))&gt;0</formula1>
    </dataValidation>
    <dataValidation allowBlank="false" sqref="$B$5:$B$44" type="custom">
      <formula1>LEN(TRIM(B5))&gt;0</formula1>
    </dataValidation>
    <dataValidation allowBlank="false" sqref="$C$5:$C$44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6" min="4" width="16"/>
    <col customWidth="true" max="7" min="7" width="14"/>
    <col customWidth="true" max="13" min="8" width="16"/>
    <col customWidth="true" max="16" min="14" width="14"/>
    <col customWidth="true" max="17" min="17" width="16"/>
    <col customWidth="true" max="18" min="18" width="34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 t="s">
        <v>103</v>
      </c>
      <c r="J4" s="3" t="s">
        <v>104</v>
      </c>
      <c r="K4" s="3" t="s">
        <v>105</v>
      </c>
      <c r="L4" s="3" t="s">
        <v>106</v>
      </c>
      <c r="M4" s="3" t="s">
        <v>107</v>
      </c>
      <c r="N4" s="3" t="s">
        <v>108</v>
      </c>
      <c r="O4" s="3" t="s">
        <v>109</v>
      </c>
      <c r="P4" s="3" t="s">
        <v>110</v>
      </c>
      <c r="Q4" s="3" t="s">
        <v>111</v>
      </c>
      <c r="R4" s="3" t="s">
        <v>112</v>
      </c>
    </row>
    <row r="5" ht="21" customHeight="true">
      <c r="A5" s="6" t="s">
        <v>113</v>
      </c>
      <c r="B5" s="6" t="s">
        <v>113</v>
      </c>
      <c r="C5" s="6" t="s">
        <v>114</v>
      </c>
      <c r="D5" s="4" t="s">
        <v>115</v>
      </c>
      <c r="E5" s="4" t="s">
        <v>116</v>
      </c>
      <c r="F5" s="4" t="s">
        <v>117</v>
      </c>
      <c r="G5" s="13">
        <v>1</v>
      </c>
      <c r="H5" s="4" t="s">
        <v>118</v>
      </c>
      <c r="I5" s="4" t="s">
        <v>119</v>
      </c>
      <c r="J5" s="4" t="s">
        <v>118</v>
      </c>
      <c r="K5" s="4" t="s">
        <v>120</v>
      </c>
      <c r="L5" s="4" t="s">
        <v>121</v>
      </c>
      <c r="M5" s="4" t="s">
        <v>122</v>
      </c>
      <c r="N5" s="13">
        <v>50</v>
      </c>
      <c r="O5" s="13">
        <v>80</v>
      </c>
      <c r="P5" s="14">
        <v>129</v>
      </c>
      <c r="Q5" s="4" t="s">
        <v>123</v>
      </c>
      <c r="R5" s="4" t="s">
        <v>124</v>
      </c>
    </row>
    <row r="6" ht="21" customHeight="true">
      <c r="A6" s="6" t="s">
        <v>125</v>
      </c>
      <c r="B6" s="6" t="s">
        <v>125</v>
      </c>
      <c r="C6" s="6" t="s">
        <v>126</v>
      </c>
      <c r="D6" s="4" t="s">
        <v>127</v>
      </c>
      <c r="E6" s="4" t="s">
        <v>128</v>
      </c>
      <c r="F6" s="4" t="s">
        <v>129</v>
      </c>
      <c r="G6" s="13">
        <v>24</v>
      </c>
      <c r="H6" s="4" t="s">
        <v>119</v>
      </c>
      <c r="I6" s="4" t="s">
        <v>118</v>
      </c>
      <c r="J6" s="4" t="s">
        <v>119</v>
      </c>
      <c r="K6" s="4" t="s">
        <v>130</v>
      </c>
      <c r="L6" s="4" t="s">
        <v>131</v>
      </c>
      <c r="M6" s="4" t="s">
        <v>132</v>
      </c>
      <c r="N6" s="13">
        <v>120</v>
      </c>
      <c r="O6" s="13">
        <v>180</v>
      </c>
      <c r="P6" s="14">
        <v>39.8</v>
      </c>
      <c r="Q6" s="4" t="s">
        <v>123</v>
      </c>
      <c r="R6" s="4" t="s">
        <v>133</v>
      </c>
    </row>
    <row r="7" ht="21" customHeight="true">
      <c r="A7" s="6" t="s">
        <v>134</v>
      </c>
      <c r="B7" s="6" t="s">
        <v>134</v>
      </c>
      <c r="C7" s="6" t="s">
        <v>135</v>
      </c>
      <c r="D7" s="4" t="s">
        <v>136</v>
      </c>
      <c r="E7" s="4" t="s">
        <v>137</v>
      </c>
      <c r="F7" s="4" t="s">
        <v>117</v>
      </c>
      <c r="G7" s="13">
        <v>80</v>
      </c>
      <c r="H7" s="4" t="s">
        <v>118</v>
      </c>
      <c r="I7" s="4" t="s">
        <v>118</v>
      </c>
      <c r="J7" s="4" t="s">
        <v>118</v>
      </c>
      <c r="K7" s="4" t="s">
        <v>120</v>
      </c>
      <c r="L7" s="4" t="s">
        <v>138</v>
      </c>
      <c r="M7" s="4" t="s">
        <v>139</v>
      </c>
      <c r="N7" s="13">
        <v>100</v>
      </c>
      <c r="O7" s="13">
        <v>160</v>
      </c>
      <c r="P7" s="14">
        <v>29.9</v>
      </c>
      <c r="Q7" s="4" t="s">
        <v>123</v>
      </c>
      <c r="R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B$5:$B$27" type="custom">
      <formula1>LEN(TRIM(B5))&gt;0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6" min="2" width="16"/>
    <col customWidth="true" max="7" min="7" width="24"/>
    <col customWidth="true" max="11" min="8" width="16"/>
    <col customWidth="true" max="16" min="12" width="14"/>
    <col customWidth="true" max="17" min="17" width="16"/>
    <col customWidth="true" max="18" min="18" width="18"/>
    <col customWidth="true" max="19" min="19" width="34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96</v>
      </c>
      <c r="G4" s="3" t="s">
        <v>97</v>
      </c>
      <c r="H4" s="3" t="s">
        <v>145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108</v>
      </c>
      <c r="Q4" s="3" t="s">
        <v>153</v>
      </c>
      <c r="R4" s="3" t="s">
        <v>154</v>
      </c>
      <c r="S4" s="3" t="s">
        <v>112</v>
      </c>
    </row>
    <row r="5" ht="21" customHeight="true">
      <c r="A5" s="6" t="s">
        <v>155</v>
      </c>
      <c r="B5" s="6" t="s">
        <v>156</v>
      </c>
      <c r="C5" s="6" t="s">
        <v>121</v>
      </c>
      <c r="D5" s="4" t="s">
        <v>157</v>
      </c>
      <c r="E5" s="4" t="s">
        <v>122</v>
      </c>
      <c r="F5" s="6" t="s">
        <v>113</v>
      </c>
      <c r="G5" s="4" t="s">
        <v>114</v>
      </c>
      <c r="H5" s="4" t="s">
        <v>42</v>
      </c>
      <c r="I5" s="4" t="s">
        <v>158</v>
      </c>
      <c r="J5" s="4" t="s">
        <v>159</v>
      </c>
      <c r="K5" s="4" t="s">
        <v>160</v>
      </c>
      <c r="L5" s="17">
        <v>120</v>
      </c>
      <c r="M5" s="13">
        <v>30</v>
      </c>
      <c r="N5" s="13">
        <v>0</v>
      </c>
      <c r="O5" s="18">
        <v>90</v>
      </c>
      <c r="P5" s="18">
        <v>50</v>
      </c>
      <c r="Q5" s="4" t="s">
        <v>161</v>
      </c>
      <c r="R5" s="19">
        <v>46143</v>
      </c>
      <c r="S5" s="4" t="s">
        <v>162</v>
      </c>
    </row>
    <row r="6" ht="21" customHeight="true">
      <c r="A6" s="6" t="s">
        <v>163</v>
      </c>
      <c r="B6" s="6" t="s">
        <v>164</v>
      </c>
      <c r="C6" s="6" t="s">
        <v>131</v>
      </c>
      <c r="D6" s="4" t="s">
        <v>165</v>
      </c>
      <c r="E6" s="4" t="s">
        <v>132</v>
      </c>
      <c r="F6" s="6" t="s">
        <v>125</v>
      </c>
      <c r="G6" s="4" t="s">
        <v>126</v>
      </c>
      <c r="H6" s="4" t="s">
        <v>166</v>
      </c>
      <c r="I6" s="4" t="s">
        <v>42</v>
      </c>
      <c r="J6" s="4" t="s">
        <v>159</v>
      </c>
      <c r="K6" s="4" t="s">
        <v>160</v>
      </c>
      <c r="L6" s="17">
        <v>230</v>
      </c>
      <c r="M6" s="13">
        <v>80</v>
      </c>
      <c r="N6" s="13">
        <v>0</v>
      </c>
      <c r="O6" s="18">
        <v>150</v>
      </c>
      <c r="P6" s="18">
        <v>120</v>
      </c>
      <c r="Q6" s="4" t="s">
        <v>161</v>
      </c>
      <c r="R6" s="19">
        <v>46143</v>
      </c>
      <c r="S6" s="4" t="s">
        <v>167</v>
      </c>
    </row>
    <row r="7" ht="21" customHeight="true">
      <c r="A7" s="6" t="s">
        <v>168</v>
      </c>
      <c r="B7" s="6" t="s">
        <v>169</v>
      </c>
      <c r="C7" s="6" t="s">
        <v>138</v>
      </c>
      <c r="D7" s="4" t="s">
        <v>157</v>
      </c>
      <c r="E7" s="4" t="s">
        <v>139</v>
      </c>
      <c r="F7" s="6" t="s">
        <v>134</v>
      </c>
      <c r="G7" s="4" t="s">
        <v>135</v>
      </c>
      <c r="H7" s="4" t="s">
        <v>42</v>
      </c>
      <c r="I7" s="4" t="s">
        <v>42</v>
      </c>
      <c r="J7" s="4" t="s">
        <v>159</v>
      </c>
      <c r="K7" s="4" t="s">
        <v>160</v>
      </c>
      <c r="L7" s="17">
        <v>380</v>
      </c>
      <c r="M7" s="13">
        <v>60</v>
      </c>
      <c r="N7" s="13">
        <v>0</v>
      </c>
      <c r="O7" s="18">
        <v>320</v>
      </c>
      <c r="P7" s="18">
        <v>100</v>
      </c>
      <c r="Q7" s="4" t="s">
        <v>161</v>
      </c>
      <c r="R7" s="19">
        <v>46145</v>
      </c>
      <c r="S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C$5:$C$27" type="custom">
      <formula1>LEN(TRIM(C5))&gt;0</formula1>
    </dataValidation>
    <dataValidation allowBlank="false" sqref="$B$5:$B$27" type="custom">
      <formula1>LEN(TRIM(B5))&gt;0</formula1>
    </dataValidation>
    <dataValidation allowBlank="false" sqref="$L$5:$L$27" type="custom">
      <formula1>LEN(TRIM(L5))&gt;0</formula1>
    </dataValidation>
    <dataValidation allowBlank="false" sqref="$A$5:$A$27" type="custom">
      <formula1>LEN(TRIM(A5))&gt;0</formula1>
    </dataValidation>
    <dataValidation allowBlank="false" sqref="$F$5:$F$27" type="custom">
      <formula1>LEN(TRIM(F5))&gt;0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6"/>
    <col customWidth="true" max="5" min="5" width="18"/>
    <col customWidth="true" max="10" min="6" width="16"/>
    <col customWidth="true" max="11" min="11" width="24"/>
    <col customWidth="true" max="12" min="12" width="16"/>
    <col customWidth="true" max="16" min="13" width="14"/>
    <col customWidth="true" max="17" min="17" width="16"/>
    <col customWidth="true" max="19" min="18" width="18"/>
    <col customWidth="true" max="20" min="20" width="14"/>
    <col customWidth="true" max="23" min="21" width="16"/>
    <col customWidth="true" max="24" min="24" width="34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171</v>
      </c>
      <c r="C4" s="3" t="s">
        <v>49</v>
      </c>
      <c r="D4" s="3" t="s">
        <v>172</v>
      </c>
      <c r="E4" s="3" t="s">
        <v>173</v>
      </c>
      <c r="F4" s="3" t="s">
        <v>174</v>
      </c>
      <c r="G4" s="3" t="s">
        <v>141</v>
      </c>
      <c r="H4" s="3" t="s">
        <v>142</v>
      </c>
      <c r="I4" s="3" t="s">
        <v>143</v>
      </c>
      <c r="J4" s="3" t="s">
        <v>96</v>
      </c>
      <c r="K4" s="3" t="s">
        <v>97</v>
      </c>
      <c r="L4" s="3" t="s">
        <v>100</v>
      </c>
      <c r="M4" s="3" t="s">
        <v>175</v>
      </c>
      <c r="N4" s="3" t="s">
        <v>150</v>
      </c>
      <c r="O4" s="3" t="s">
        <v>176</v>
      </c>
      <c r="P4" s="3" t="s">
        <v>177</v>
      </c>
      <c r="Q4" s="3" t="s">
        <v>178</v>
      </c>
      <c r="R4" s="3" t="s">
        <v>179</v>
      </c>
      <c r="S4" s="3" t="s">
        <v>180</v>
      </c>
      <c r="T4" s="3" t="s">
        <v>181</v>
      </c>
      <c r="U4" s="3" t="s">
        <v>182</v>
      </c>
      <c r="V4" s="3" t="s">
        <v>183</v>
      </c>
      <c r="W4" s="3" t="s">
        <v>86</v>
      </c>
      <c r="X4" s="3" t="s">
        <v>184</v>
      </c>
      <c r="Y4" s="3" t="s">
        <v>185</v>
      </c>
    </row>
    <row r="5" ht="21" customHeight="true">
      <c r="A5" s="6" t="s">
        <v>186</v>
      </c>
      <c r="B5" s="4" t="s">
        <v>187</v>
      </c>
      <c r="C5" s="6" t="s">
        <v>50</v>
      </c>
      <c r="D5" s="4" t="s">
        <v>188</v>
      </c>
      <c r="E5" s="21">
        <v>46143</v>
      </c>
      <c r="F5" s="19">
        <v>46143</v>
      </c>
      <c r="G5" s="6" t="s">
        <v>156</v>
      </c>
      <c r="H5" s="6" t="s">
        <v>121</v>
      </c>
      <c r="I5" s="4" t="s">
        <v>157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3">
        <v>30</v>
      </c>
      <c r="P5" s="18">
        <v>0</v>
      </c>
      <c r="Q5" s="4" t="s">
        <v>189</v>
      </c>
      <c r="R5" s="22">
        <v>46143.375</v>
      </c>
      <c r="S5" s="22">
        <v>46143.42361111111</v>
      </c>
      <c r="T5" s="18">
        <v>1.2</v>
      </c>
      <c r="U5" s="4" t="s">
        <v>190</v>
      </c>
      <c r="V5" s="4" t="s">
        <v>191</v>
      </c>
      <c r="W5" s="4" t="s">
        <v>87</v>
      </c>
      <c r="X5" s="4" t="s">
        <v>192</v>
      </c>
      <c r="Y5" s="4" t="s">
        <v>42</v>
      </c>
    </row>
    <row r="6" ht="21" customHeight="true">
      <c r="A6" s="6" t="s">
        <v>193</v>
      </c>
      <c r="B6" s="4" t="s">
        <v>194</v>
      </c>
      <c r="C6" s="6" t="s">
        <v>54</v>
      </c>
      <c r="D6" s="4" t="s">
        <v>195</v>
      </c>
      <c r="E6" s="21">
        <v>46143</v>
      </c>
      <c r="F6" s="19">
        <v>46143</v>
      </c>
      <c r="G6" s="6" t="s">
        <v>164</v>
      </c>
      <c r="H6" s="6" t="s">
        <v>131</v>
      </c>
      <c r="I6" s="4" t="s">
        <v>165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80</v>
      </c>
      <c r="O6" s="13">
        <v>76</v>
      </c>
      <c r="P6" s="18">
        <v>4</v>
      </c>
      <c r="Q6" s="4" t="s">
        <v>196</v>
      </c>
      <c r="R6" s="22">
        <v>46143.458333333336</v>
      </c>
      <c r="S6" s="22">
        <v>46143.520833333336</v>
      </c>
      <c r="T6" s="18">
        <v>1.2</v>
      </c>
      <c r="U6" s="4" t="s">
        <v>197</v>
      </c>
      <c r="V6" s="4" t="s">
        <v>198</v>
      </c>
      <c r="W6" s="4" t="s">
        <v>89</v>
      </c>
      <c r="X6" s="4" t="s">
        <v>199</v>
      </c>
      <c r="Y6" s="4" t="s">
        <v>200</v>
      </c>
    </row>
    <row r="7" ht="21" customHeight="true">
      <c r="A7" s="6" t="s">
        <v>201</v>
      </c>
      <c r="B7" s="4" t="s">
        <v>202</v>
      </c>
      <c r="C7" s="6" t="s">
        <v>60</v>
      </c>
      <c r="D7" s="4" t="s">
        <v>203</v>
      </c>
      <c r="E7" s="21">
        <v>46145</v>
      </c>
      <c r="F7" s="19">
        <v>46146</v>
      </c>
      <c r="G7" s="6" t="s">
        <v>169</v>
      </c>
      <c r="H7" s="6" t="s">
        <v>138</v>
      </c>
      <c r="I7" s="4" t="s">
        <v>157</v>
      </c>
      <c r="J7" s="6" t="s">
        <v>134</v>
      </c>
      <c r="K7" s="4" t="s">
        <v>135</v>
      </c>
      <c r="L7" s="4" t="s">
        <v>117</v>
      </c>
      <c r="M7" s="17">
        <v>120</v>
      </c>
      <c r="N7" s="13">
        <v>120</v>
      </c>
      <c r="O7" s="13">
        <v>90</v>
      </c>
      <c r="P7" s="18">
        <v>30</v>
      </c>
      <c r="Q7" s="4" t="s">
        <v>204</v>
      </c>
      <c r="R7" s="22">
        <v>46145.395833333336</v>
      </c>
      <c r="S7" s="22" t="s">
        <v>42</v>
      </c>
      <c r="T7" s="18">
        <v>1.2</v>
      </c>
      <c r="U7" s="4" t="s">
        <v>205</v>
      </c>
      <c r="V7" s="4" t="s">
        <v>206</v>
      </c>
      <c r="W7" s="4" t="s">
        <v>207</v>
      </c>
      <c r="X7" s="4" t="s">
        <v>208</v>
      </c>
      <c r="Y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H$5:$H$27" type="custom">
      <formula1>LEN(TRIM(H5))&gt;0</formula1>
    </dataValidation>
    <dataValidation allowBlank="false" sqref="$G$5:$G$27" type="custom">
      <formula1>LEN(TRIM(G5))&gt;0</formula1>
    </dataValidation>
    <dataValidation allowBlank="false" sqref="$C$5:$C$27" type="custom">
      <formula1>LEN(TRIM(C5))&gt;0</formula1>
    </dataValidation>
    <dataValidation allowBlank="false" sqref="$A$5:$A$27" type="custom">
      <formula1>LEN(TRIM(A5))&gt;0</formula1>
    </dataValidation>
    <dataValidation allowBlank="false" sqref="$E$5:$E$27" type="custom">
      <formula1>LEN(TRIM(E5))&gt;0</formula1>
    </dataValidation>
    <dataValidation allowBlank="false" sqref="$J$5:$J$27" type="custom">
      <formula1>LEN(TRIM(J5))&gt;0</formula1>
    </dataValidation>
    <dataValidation allowBlank="false" sqref="$M$5:$M$27" type="custom">
      <formula1>LEN(TRIM(M5))&gt;0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6"/>
    <col customWidth="true" max="6" min="6" width="24"/>
    <col customWidth="true" max="10" min="7" width="16"/>
    <col customWidth="true" max="11" min="11" width="24"/>
    <col customWidth="true" max="12" min="12" width="16"/>
    <col customWidth="true" max="15" min="13" width="14"/>
    <col customWidth="true" max="16" min="16" width="16"/>
    <col customWidth="true" max="18" min="17" width="14"/>
    <col customWidth="true" max="19" min="19" width="16"/>
    <col customWidth="true" max="20" min="20" width="14"/>
    <col customWidth="true" max="24" min="21" width="16"/>
    <col customWidth="true" max="26" min="25" width="18"/>
    <col customWidth="true" max="27" min="27" width="3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210</v>
      </c>
      <c r="C4" s="3" t="s">
        <v>211</v>
      </c>
      <c r="D4" s="3" t="s">
        <v>49</v>
      </c>
      <c r="E4" s="3" t="s">
        <v>141</v>
      </c>
      <c r="F4" s="3" t="s">
        <v>212</v>
      </c>
      <c r="G4" s="3" t="s">
        <v>142</v>
      </c>
      <c r="H4" s="3" t="s">
        <v>62</v>
      </c>
      <c r="I4" s="3" t="s">
        <v>213</v>
      </c>
      <c r="J4" s="3" t="s">
        <v>96</v>
      </c>
      <c r="K4" s="3" t="s">
        <v>97</v>
      </c>
      <c r="L4" s="3" t="s">
        <v>100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110</v>
      </c>
      <c r="R4" s="3" t="s">
        <v>218</v>
      </c>
      <c r="S4" s="3" t="s">
        <v>219</v>
      </c>
      <c r="T4" s="3" t="s">
        <v>220</v>
      </c>
      <c r="U4" s="3" t="s">
        <v>221</v>
      </c>
      <c r="V4" s="3" t="s">
        <v>222</v>
      </c>
      <c r="W4" s="3" t="s">
        <v>223</v>
      </c>
      <c r="X4" s="3" t="s">
        <v>73</v>
      </c>
      <c r="Y4" s="3" t="s">
        <v>224</v>
      </c>
      <c r="Z4" s="3" t="s">
        <v>225</v>
      </c>
      <c r="AA4" s="3" t="s">
        <v>112</v>
      </c>
    </row>
    <row r="5" ht="21" customHeight="true">
      <c r="A5" s="6" t="s">
        <v>226</v>
      </c>
      <c r="B5" s="21">
        <v>46143</v>
      </c>
      <c r="C5" s="4" t="s">
        <v>186</v>
      </c>
      <c r="D5" s="6" t="s">
        <v>50</v>
      </c>
      <c r="E5" s="6" t="s">
        <v>156</v>
      </c>
      <c r="F5" s="4" t="s">
        <v>227</v>
      </c>
      <c r="G5" s="6" t="s">
        <v>121</v>
      </c>
      <c r="H5" s="4" t="s">
        <v>63</v>
      </c>
      <c r="I5" s="4" t="s">
        <v>228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8">
        <v>0</v>
      </c>
      <c r="P5" s="4" t="s">
        <v>87</v>
      </c>
      <c r="Q5" s="14">
        <v>129</v>
      </c>
      <c r="R5" s="14">
        <v>3870</v>
      </c>
      <c r="S5" s="4" t="s">
        <v>229</v>
      </c>
      <c r="T5" s="13">
        <v>3</v>
      </c>
      <c r="U5" s="4" t="s">
        <v>230</v>
      </c>
      <c r="V5" s="4" t="s">
        <v>231</v>
      </c>
      <c r="W5" s="4" t="s">
        <v>232</v>
      </c>
      <c r="X5" s="4" t="s">
        <v>78</v>
      </c>
      <c r="Y5" s="19" t="s">
        <v>42</v>
      </c>
      <c r="Z5" s="19" t="s">
        <v>42</v>
      </c>
      <c r="AA5" s="4" t="s">
        <v>233</v>
      </c>
    </row>
    <row r="6" ht="21" customHeight="true">
      <c r="A6" s="6" t="s">
        <v>234</v>
      </c>
      <c r="B6" s="21">
        <v>46143</v>
      </c>
      <c r="C6" s="4" t="s">
        <v>193</v>
      </c>
      <c r="D6" s="6" t="s">
        <v>54</v>
      </c>
      <c r="E6" s="6" t="s">
        <v>164</v>
      </c>
      <c r="F6" s="4" t="s">
        <v>235</v>
      </c>
      <c r="G6" s="6" t="s">
        <v>131</v>
      </c>
      <c r="H6" s="4" t="s">
        <v>65</v>
      </c>
      <c r="I6" s="4" t="s">
        <v>236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76</v>
      </c>
      <c r="O6" s="18">
        <v>-4</v>
      </c>
      <c r="P6" s="4" t="s">
        <v>237</v>
      </c>
      <c r="Q6" s="14">
        <v>39.8</v>
      </c>
      <c r="R6" s="14">
        <v>3024.7999999999997</v>
      </c>
      <c r="S6" s="4" t="s">
        <v>229</v>
      </c>
      <c r="T6" s="13">
        <v>4</v>
      </c>
      <c r="U6" s="4" t="s">
        <v>196</v>
      </c>
      <c r="V6" s="4" t="s">
        <v>231</v>
      </c>
      <c r="W6" s="4" t="s">
        <v>238</v>
      </c>
      <c r="X6" s="4" t="s">
        <v>76</v>
      </c>
      <c r="Y6" s="19" t="s">
        <v>42</v>
      </c>
      <c r="Z6" s="19" t="s">
        <v>42</v>
      </c>
      <c r="AA6" s="4" t="s">
        <v>239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G$5:$G$26" type="custom">
      <formula1>LEN(TRIM(G5))&gt;0</formula1>
    </dataValidation>
    <dataValidation allowBlank="false" sqref="$J$5:$J$26" type="custom">
      <formula1>LEN(TRIM(J5))&gt;0</formula1>
    </dataValidation>
    <dataValidation allowBlank="false" sqref="$M$5:$M$26" type="custom">
      <formula1>LEN(TRIM(M5))&gt;0</formula1>
    </dataValidation>
    <dataValidation allowBlank="false" sqref="$B$5:$B$26" type="custom">
      <formula1>LEN(TRIM(B5))&gt;0</formula1>
    </dataValidation>
    <dataValidation allowBlank="false" sqref="$E$5:$E$26" type="custom">
      <formula1>LEN(TRIM(E5))&gt;0</formula1>
    </dataValidation>
    <dataValidation allowBlank="false" sqref="$A$5:$A$26" type="custom">
      <formula1>LEN(TRIM(A5))&gt;0</formula1>
    </dataValidation>
    <dataValidation allowBlank="false" sqref="$D$5:$D$26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9" min="5" width="16"/>
    <col customWidth="true" max="11" min="10" width="18"/>
    <col customWidth="true" max="12" min="12" width="16"/>
    <col customWidth="true" max="13" min="13" width="34"/>
    <col customWidth="true" max="15" min="14" width="16"/>
    <col customWidth="true" max="16" min="16" width="34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240</v>
      </c>
      <c r="C4" s="3" t="s">
        <v>211</v>
      </c>
      <c r="D4" s="3" t="s">
        <v>241</v>
      </c>
      <c r="E4" s="3" t="s">
        <v>242</v>
      </c>
      <c r="F4" s="3" t="s">
        <v>243</v>
      </c>
      <c r="G4" s="3" t="s">
        <v>141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3" t="s">
        <v>250</v>
      </c>
      <c r="O4" s="3" t="s">
        <v>251</v>
      </c>
      <c r="P4" s="3" t="s">
        <v>112</v>
      </c>
    </row>
    <row r="5" ht="21" customHeight="true">
      <c r="A5" s="6" t="s">
        <v>252</v>
      </c>
      <c r="B5" s="4" t="s">
        <v>226</v>
      </c>
      <c r="C5" s="4" t="s">
        <v>186</v>
      </c>
      <c r="D5" s="23">
        <v>46143.694444444445</v>
      </c>
      <c r="E5" s="6" t="s">
        <v>253</v>
      </c>
      <c r="F5" s="4" t="s">
        <v>190</v>
      </c>
      <c r="G5" s="4" t="s">
        <v>230</v>
      </c>
      <c r="H5" s="4" t="s">
        <v>254</v>
      </c>
      <c r="I5" s="4" t="s">
        <v>228</v>
      </c>
      <c r="J5" s="22">
        <v>46143.708333333336</v>
      </c>
      <c r="K5" s="22">
        <v>46143.70486111111</v>
      </c>
      <c r="L5" s="4" t="s">
        <v>42</v>
      </c>
      <c r="M5" s="4" t="s">
        <v>255</v>
      </c>
      <c r="N5" s="4" t="s">
        <v>227</v>
      </c>
      <c r="O5" s="4" t="s">
        <v>256</v>
      </c>
      <c r="P5" s="4" t="s">
        <v>257</v>
      </c>
    </row>
    <row r="6" ht="21" customHeight="true">
      <c r="A6" s="6" t="s">
        <v>258</v>
      </c>
      <c r="B6" s="4" t="s">
        <v>234</v>
      </c>
      <c r="C6" s="4" t="s">
        <v>193</v>
      </c>
      <c r="D6" s="23">
        <v>46143.743055555555</v>
      </c>
      <c r="E6" s="6" t="s">
        <v>259</v>
      </c>
      <c r="F6" s="4" t="s">
        <v>198</v>
      </c>
      <c r="G6" s="4" t="s">
        <v>231</v>
      </c>
      <c r="H6" s="4" t="s">
        <v>260</v>
      </c>
      <c r="I6" s="4" t="s">
        <v>193</v>
      </c>
      <c r="J6" s="22">
        <v>46143.666666666664</v>
      </c>
      <c r="K6" s="22" t="s">
        <v>42</v>
      </c>
      <c r="L6" s="4" t="s">
        <v>42</v>
      </c>
      <c r="M6" s="4" t="s">
        <v>261</v>
      </c>
      <c r="N6" s="4" t="s">
        <v>262</v>
      </c>
      <c r="O6" s="4" t="s">
        <v>263</v>
      </c>
      <c r="P6" s="4" t="s">
        <v>264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D$5:$D$26" type="custom">
      <formula1>LEN(TRIM(D5))&gt;0</formula1>
    </dataValidation>
    <dataValidation allowBlank="false" sqref="$E$5:$E$26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7" min="5" width="16"/>
    <col customWidth="true" max="8" min="8" width="24"/>
    <col customWidth="true" max="9" min="9" width="16"/>
    <col customWidth="true" max="10" min="10" width="14"/>
    <col customWidth="true" max="12" min="11" width="16"/>
    <col customWidth="true" max="13" min="13" width="34"/>
    <col customWidth="true" max="14" min="14" width="16"/>
    <col customWidth="true" max="16" min="15" width="18"/>
    <col customWidth="true" max="20" min="17" width="16"/>
    <col customWidth="true" max="21" min="21" width="34"/>
    <col customWidth="true" max="22" min="22" width="14"/>
    <col customWidth="true" max="26" min="2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265</v>
      </c>
      <c r="C4" s="3" t="s">
        <v>266</v>
      </c>
      <c r="D4" s="3" t="s">
        <v>267</v>
      </c>
      <c r="E4" s="3" t="s">
        <v>141</v>
      </c>
      <c r="F4" s="3" t="s">
        <v>142</v>
      </c>
      <c r="G4" s="3" t="s">
        <v>96</v>
      </c>
      <c r="H4" s="3" t="s">
        <v>97</v>
      </c>
      <c r="I4" s="3" t="s">
        <v>86</v>
      </c>
      <c r="J4" s="3" t="s">
        <v>268</v>
      </c>
      <c r="K4" s="3" t="s">
        <v>269</v>
      </c>
      <c r="L4" s="3" t="s">
        <v>270</v>
      </c>
      <c r="M4" s="3" t="s">
        <v>271</v>
      </c>
      <c r="N4" s="3" t="s">
        <v>249</v>
      </c>
      <c r="O4" s="3" t="s">
        <v>272</v>
      </c>
      <c r="P4" s="3" t="s">
        <v>273</v>
      </c>
      <c r="Q4" s="3" t="s">
        <v>274</v>
      </c>
      <c r="R4" s="3" t="s">
        <v>275</v>
      </c>
      <c r="S4" s="3" t="s">
        <v>276</v>
      </c>
      <c r="T4" s="3" t="s">
        <v>277</v>
      </c>
      <c r="U4" s="3" t="s">
        <v>278</v>
      </c>
      <c r="V4" s="3" t="s">
        <v>279</v>
      </c>
    </row>
    <row r="5" ht="21" customHeight="true">
      <c r="A5" s="6" t="s">
        <v>200</v>
      </c>
      <c r="B5" s="21">
        <v>46143</v>
      </c>
      <c r="C5" s="4" t="s">
        <v>205</v>
      </c>
      <c r="D5" s="4" t="s">
        <v>193</v>
      </c>
      <c r="E5" s="4" t="s">
        <v>164</v>
      </c>
      <c r="F5" s="4" t="s">
        <v>131</v>
      </c>
      <c r="G5" s="4" t="s">
        <v>125</v>
      </c>
      <c r="H5" s="4" t="s">
        <v>126</v>
      </c>
      <c r="I5" s="6" t="s">
        <v>89</v>
      </c>
      <c r="J5" s="13">
        <v>4</v>
      </c>
      <c r="K5" s="4" t="s">
        <v>203</v>
      </c>
      <c r="L5" s="4" t="s">
        <v>280</v>
      </c>
      <c r="M5" s="4" t="s">
        <v>281</v>
      </c>
      <c r="N5" s="4" t="s">
        <v>231</v>
      </c>
      <c r="O5" s="19">
        <v>46144</v>
      </c>
      <c r="P5" s="19" t="s">
        <v>42</v>
      </c>
      <c r="Q5" s="4" t="s">
        <v>282</v>
      </c>
      <c r="R5" s="4" t="s">
        <v>119</v>
      </c>
      <c r="S5" s="4" t="s">
        <v>283</v>
      </c>
      <c r="T5" s="4" t="s">
        <v>284</v>
      </c>
      <c r="U5" s="4" t="s">
        <v>285</v>
      </c>
      <c r="V5" s="14">
        <v>159.2</v>
      </c>
    </row>
    <row r="6" ht="21" customHeight="true">
      <c r="A6" s="6" t="s">
        <v>209</v>
      </c>
      <c r="B6" s="21">
        <v>46145</v>
      </c>
      <c r="C6" s="4" t="s">
        <v>286</v>
      </c>
      <c r="D6" s="4" t="s">
        <v>287</v>
      </c>
      <c r="E6" s="4" t="s">
        <v>169</v>
      </c>
      <c r="F6" s="4" t="s">
        <v>138</v>
      </c>
      <c r="G6" s="4" t="s">
        <v>134</v>
      </c>
      <c r="H6" s="4" t="s">
        <v>135</v>
      </c>
      <c r="I6" s="6" t="s">
        <v>207</v>
      </c>
      <c r="J6" s="13">
        <v>30</v>
      </c>
      <c r="K6" s="4" t="s">
        <v>188</v>
      </c>
      <c r="L6" s="4" t="s">
        <v>288</v>
      </c>
      <c r="M6" s="4" t="s">
        <v>289</v>
      </c>
      <c r="N6" s="4" t="s">
        <v>290</v>
      </c>
      <c r="O6" s="19">
        <v>46146</v>
      </c>
      <c r="P6" s="19" t="s">
        <v>42</v>
      </c>
      <c r="Q6" s="4" t="s">
        <v>291</v>
      </c>
      <c r="R6" s="4" t="s">
        <v>118</v>
      </c>
      <c r="S6" s="4" t="s">
        <v>292</v>
      </c>
      <c r="T6" s="4" t="s">
        <v>293</v>
      </c>
      <c r="U6" s="4" t="s">
        <v>294</v>
      </c>
      <c r="V6" s="14">
        <v>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I$5:$I$26" type="custom">
      <formula1>LEN(TRIM(I5))&gt;0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5" min="1" width="16"/>
    <col customWidth="true" max="6" min="6" width="18"/>
    <col customWidth="true" max="9" min="7" width="16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295</v>
      </c>
      <c r="B4" s="9"/>
      <c r="C4" s="9"/>
      <c r="D4" s="9" t="s">
        <v>296</v>
      </c>
      <c r="E4" s="9"/>
      <c r="G4" s="9" t="s">
        <v>297</v>
      </c>
      <c r="H4" s="9"/>
    </row>
    <row r="5" ht="21" customHeight="true">
      <c r="A5" s="9" t="str">
        <f>COUNTA(picking_tasks_record_id_range)</f>
      </c>
      <c r="B5" s="9"/>
      <c r="C5" s="9"/>
      <c r="D5" s="9" t="str">
        <f>COUNTIF(picking_tasks_task_status_range,"completed")</f>
      </c>
      <c r="E5" s="9"/>
      <c r="G5" s="9" t="str">
        <f>COUNTA(exceptions_record_id_range)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>
      <c r="A9" s="2" t="s">
        <v>298</v>
      </c>
      <c r="B9" s="2"/>
      <c r="C9" s="2"/>
    </row>
    <row r="10" ht="21" customHeight="true">
      <c r="A10" s="3" t="s">
        <v>49</v>
      </c>
      <c r="B10" s="3" t="s">
        <v>299</v>
      </c>
      <c r="C10" s="3" t="s">
        <v>300</v>
      </c>
    </row>
    <row r="11" ht="21" customHeight="true">
      <c r="A11" s="4" t="s">
        <v>51</v>
      </c>
      <c r="B11" s="4" t="str">
        <f>COUNTIF(picking_tasks_business_type_range,"sales")</f>
        <v>42</v>
      </c>
      <c r="C11" s="4" t="str">
        <f>IFERROR(COUNTIF(picking_tasks_business_type_range,"sales")/COUNTA(picking_tasks_record_id_range),0)</f>
        <v>42</v>
      </c>
    </row>
    <row r="12" ht="21" customHeight="true">
      <c r="A12" s="4" t="s">
        <v>55</v>
      </c>
      <c r="B12" s="4" t="str">
        <f>COUNTIF(picking_tasks_business_type_range,"ecommerce")</f>
        <v>42</v>
      </c>
      <c r="C12" s="4" t="str">
        <f>IFERROR(COUNTIF(picking_tasks_business_type_range,"ecommerce")/COUNTA(picking_tasks_record_id_range),0)</f>
        <v>42</v>
      </c>
    </row>
    <row r="13" ht="21" customHeight="true">
      <c r="A13" s="4" t="s">
        <v>57</v>
      </c>
      <c r="B13" s="4" t="str">
        <f>COUNTIF(picking_tasks_business_type_range,"transfer")</f>
        <v>42</v>
      </c>
      <c r="C13" s="4" t="str">
        <f>IFERROR(COUNTIF(picking_tasks_business_type_range,"transfer")/COUNTA(picking_tasks_record_id_range),0)</f>
        <v>42</v>
      </c>
    </row>
    <row r="14" ht="21" customHeight="true">
      <c r="A14" s="4" t="s">
        <v>59</v>
      </c>
      <c r="B14" s="4" t="str">
        <f>COUNTIF(picking_tasks_business_type_range,"production")</f>
        <v>42</v>
      </c>
      <c r="C14" s="4" t="str">
        <f>IFERROR(COUNTIF(picking_tasks_business_type_range,"production")/COUNTA(picking_tasks_record_id_range),0)</f>
        <v>42</v>
      </c>
    </row>
    <row r="15" ht="21" customHeight="true">
      <c r="A15" s="4" t="s">
        <v>61</v>
      </c>
      <c r="B15" s="4" t="str">
        <f>COUNTIF(picking_tasks_business_type_range,"return")</f>
        <v>42</v>
      </c>
      <c r="C15" s="4" t="str">
        <f>IFERROR(COUNTIF(picking_tasks_business_type_range,"return")/COUNTA(picking_tasks_record_id_range),0)</f>
        <v>42</v>
      </c>
    </row>
    <row r="16" ht="21" customHeight="true"/>
    <row r="17" ht="21" customHeight="true"/>
    <row r="18" ht="21" customHeight="true">
      <c r="A18" s="2" t="s">
        <v>301</v>
      </c>
      <c r="B18" s="2"/>
      <c r="C18" s="2"/>
    </row>
    <row r="19" ht="21" customHeight="true">
      <c r="A19" s="3" t="s">
        <v>86</v>
      </c>
      <c r="B19" s="3" t="s">
        <v>299</v>
      </c>
      <c r="C19" s="3" t="s">
        <v>300</v>
      </c>
    </row>
    <row r="20" ht="21" customHeight="true">
      <c r="A20" s="4" t="s">
        <v>88</v>
      </c>
      <c r="B20" s="4" t="str">
        <f>COUNTIF(exceptions_exception_type_range,"none")</f>
        <v>42</v>
      </c>
      <c r="C20" s="4" t="str">
        <f>IFERROR(COUNTIF(exceptions_exception_type_range,"none")/COUNTA(exceptions_record_id_range),0)</f>
        <v>42</v>
      </c>
    </row>
    <row r="21" ht="21" customHeight="true">
      <c r="A21" s="11" t="s">
        <v>90</v>
      </c>
      <c r="B21" s="11" t="str">
        <f>COUNTIF(exceptions_exception_type_range,"shortage")</f>
        <v>42</v>
      </c>
      <c r="C21" s="11" t="str">
        <f>IFERROR(COUNTIF(exceptions_exception_type_range,"shortage")/COUNTA(exceptions_record_id_range),0)</f>
        <v>42</v>
      </c>
    </row>
    <row r="22" ht="21" customHeight="true">
      <c r="A22" s="4" t="s">
        <v>92</v>
      </c>
      <c r="B22" s="4" t="str">
        <f>COUNTIF(exceptions_exception_type_range,"over_pick")</f>
        <v>42</v>
      </c>
      <c r="C22" s="4" t="str">
        <f>IFERROR(COUNTIF(exceptions_exception_type_range,"over_pick")/COUNTA(exceptions_record_id_range),0)</f>
        <v>42</v>
      </c>
    </row>
    <row r="23" ht="21" customHeight="true">
      <c r="A23" s="11" t="s">
        <v>94</v>
      </c>
      <c r="B23" s="11" t="str">
        <f>COUNTIF(exceptions_exception_type_range,"wrong_pick")</f>
        <v>42</v>
      </c>
      <c r="C23" s="11" t="str">
        <f>IFERROR(COUNTIF(exceptions_exception_type_range,"wrong_pick")/COUNTA(exceptions_record_id_range),0)</f>
        <v>42</v>
      </c>
    </row>
    <row r="24" ht="21" customHeight="true">
      <c r="A24" s="11" t="s">
        <v>302</v>
      </c>
      <c r="B24" s="11" t="str">
        <f>COUNTIF(exceptions_exception_type_range,"damage")</f>
        <v>42</v>
      </c>
      <c r="C24" s="11" t="str">
        <f>IFERROR(COUNTIF(exceptions_exception_type_range,"damage")/COUNTA(exceptions_record_id_range),0)</f>
        <v>42</v>
      </c>
    </row>
    <row r="25">
      <c r="A25" s="4" t="s">
        <v>303</v>
      </c>
      <c r="B25" s="4" t="str">
        <f>COUNTIF(exceptions_exception_type_range,"lot_mismatch")</f>
        <v>42</v>
      </c>
      <c r="C25" s="4" t="str">
        <f>IFERROR(COUNTIF(exceptions_exception_type_range,"lot_mismatch")/COUNTA(exceptions_record_id_range),0)</f>
        <v>42</v>
      </c>
    </row>
    <row r="26">
      <c r="A26" s="4" t="s">
        <v>304</v>
      </c>
      <c r="B26" s="4" t="str">
        <f>COUNTIF(exceptions_exception_type_range,"inventory_hold")</f>
        <v>42</v>
      </c>
      <c r="C26" s="4" t="str">
        <f>IFERROR(COUNTIF(exceptions_exception_type_range,"inventory_hold")/COUNTA(exceptions_record_id_range),0)</f>
        <v>42</v>
      </c>
    </row>
    <row r="27">
      <c r="A27" s="11" t="s">
        <v>305</v>
      </c>
      <c r="B27" s="11" t="str">
        <f>COUNTIF(exceptions_exception_type_range,"delayed_shipment")</f>
        <v>42</v>
      </c>
      <c r="C27" s="11" t="str">
        <f>IFERROR(COUNTIF(exceptions_exception_type_range,"delayed_shipment")/COUNTA(exceptions_record_id_range),0)</f>
        <v>42</v>
      </c>
    </row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registro picking e uscite stock di magazzino</dc:title>
  <dc:creator>Finite Field</dc:creator>
  <dc:description>Un modello Excel gratuito per gestire picking, spedizioni, tracciamento e conferma di consegna in un'unica cartella di lavoro.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Gestione magazzino</category>
</coreProperties>
</file>