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Panduan" sheetId="1" r:id="rId1"/>
    <sheet name="Pengaturan" sheetId="2" r:id="rId4"/>
    <sheet name="Master SKU" sheetId="3" r:id="rId5"/>
    <sheet name="Buku Besar Inventaris" sheetId="4" r:id="rId6"/>
    <sheet name="Tugas Picking" sheetId="5" r:id="rId7"/>
    <sheet name="Catatan Pengeluaran Stok" sheetId="6" r:id="rId8"/>
    <sheet name="Pelacakan Progres Kerja" sheetId="7" r:id="rId9"/>
    <sheet name="Pengecualian dan Perubahan" sheetId="8" r:id="rId10"/>
    <sheet name="Dasbor Analitik" sheetId="9" r:id="rId11"/>
  </sheets>
  <definedNames>
    <definedName name="exceptions_after_change_range">'Pengecualian dan Perubahan'!$T$5:$T$26</definedName>
    <definedName name="exceptions_before_change_range">'Pengecualian dan Perubahan'!$S$5:$S$26</definedName>
    <definedName name="exceptions_close_date_range">'Pengecualian dan Perubahan'!$P$5:$P$26</definedName>
    <definedName name="exceptions_countermeasure_range">'Pengecualian dan Perubahan'!$M$5:$M$26</definedName>
    <definedName name="exceptions_exception_type_range">'Pengecualian dan Perubahan'!$I$5:$I$26</definedName>
    <definedName name="exceptions_handling_status_range">'Pengecualian dan Perubahan'!$Q$5:$Q$26</definedName>
    <definedName name="exceptions_impact_qty_range">'Pengecualian dan Perubahan'!$J$5:$J$26</definedName>
    <definedName name="exceptions_inventory_impact_range">'Pengecualian dan Perubahan'!$R$5:$R$26</definedName>
    <definedName name="exceptions_loss_amount_range">'Pengecualian dan Perubahan'!$V$5:$V$26</definedName>
    <definedName name="exceptions_owner_person_range">'Pengecualian dan Perubahan'!$N$5:$N$26</definedName>
    <definedName name="exceptions_owner_range">'Pengecualian dan Perubahan'!$E$5:$E$26</definedName>
    <definedName name="exceptions_planned_close_date_range">'Pengecualian dan Perubahan'!$O$5:$O$26</definedName>
    <definedName name="exceptions_product_name_range">'Pengecualian dan Perubahan'!$H$5:$H$26</definedName>
    <definedName name="exceptions_record_date_range">'Pengecualian dan Perubahan'!$B$5:$B$26</definedName>
    <definedName name="exceptions_record_id_range">'Pengecualian dan Perubahan'!$A$5:$A$26</definedName>
    <definedName name="exceptions_related_id_range">'Pengecualian dan Perubahan'!$D$5:$D$26</definedName>
    <definedName name="exceptions_related_type_range">'Pengecualian dan Perubahan'!$C$5:$C$26</definedName>
    <definedName name="exceptions_review_notes_range">'Pengecualian dan Perubahan'!$U$5:$U$26</definedName>
    <definedName name="exceptions_root_cause_range">'Pengecualian dan Perubahan'!$L$5:$L$26</definedName>
    <definedName name="exceptions_severity_range">'Pengecualian dan Perubahan'!$K$5:$K$26</definedName>
    <definedName name="exceptions_sku_code_range">'Pengecualian dan Perubahan'!$G$5:$G$26</definedName>
    <definedName name="exceptions_warehouse_range">'Pengecualian dan Perubahan'!$F$5:$F$26</definedName>
    <definedName name="inventory_ledger_allocated_qty_range">'Buku Besar Inventaris'!$M$5:$M$27</definedName>
    <definedName name="inventory_ledger_available_qty_range">'Buku Besar Inventaris'!$O$5:$O$27</definedName>
    <definedName name="inventory_ledger_book_qty_range">'Buku Besar Inventaris'!$L$5:$L$27</definedName>
    <definedName name="inventory_ledger_frozen_qty_range">'Buku Besar Inventaris'!$N$5:$N$27</definedName>
    <definedName name="inventory_ledger_inventory_alert_range">'Buku Besar Inventaris'!$Q$5:$Q$27</definedName>
    <definedName name="inventory_ledger_inventory_status_range">'Buku Besar Inventaris'!$K$5:$K$27</definedName>
    <definedName name="inventory_ledger_last_count_date_range">'Buku Besar Inventaris'!$R$5:$R$27</definedName>
    <definedName name="inventory_ledger_location_range">'Buku Besar Inventaris'!$E$5:$E$27</definedName>
    <definedName name="inventory_ledger_lot_no_range">'Buku Besar Inventaris'!$H$5:$H$27</definedName>
    <definedName name="inventory_ledger_notes_range">'Buku Besar Inventaris'!$S$5:$S$27</definedName>
    <definedName name="inventory_ledger_owner_range">'Buku Besar Inventaris'!$B$5:$B$27</definedName>
    <definedName name="inventory_ledger_product_name_range">'Buku Besar Inventaris'!$G$5:$G$27</definedName>
    <definedName name="inventory_ledger_quality_status_range">'Buku Besar Inventaris'!$J$5:$J$27</definedName>
    <definedName name="inventory_ledger_record_id_range">'Buku Besar Inventaris'!$A$5:$A$27</definedName>
    <definedName name="inventory_ledger_safety_stock_range">'Buku Besar Inventaris'!$P$5:$P$27</definedName>
    <definedName name="inventory_ledger_serial_no_range">'Buku Besar Inventaris'!$I$5:$I$27</definedName>
    <definedName name="inventory_ledger_sku_code_range">'Buku Besar Inventaris'!$F$5:$F$27</definedName>
    <definedName name="inventory_ledger_warehouse_range">'Buku Besar Inventaris'!$C$5:$C$27</definedName>
    <definedName name="inventory_ledger_zone_range">'Buku Besar Inventaris'!$D$5:$D$27</definedName>
    <definedName name="picking_tasks_allocated_qty_range">'Tugas Picking'!$N$5:$N$27</definedName>
    <definedName name="picking_tasks_business_type_range">'Tugas Picking'!$C$5:$C$27</definedName>
    <definedName name="picking_tasks_change_record_id_range">'Tugas Picking'!$Y$5:$Y$27</definedName>
    <definedName name="picking_tasks_duration_hours_range">'Tugas Picking'!$T$5:$T$27</definedName>
    <definedName name="picking_tasks_exception_notes_range">'Tugas Picking'!$X$5:$X$27</definedName>
    <definedName name="picking_tasks_exception_type_range">'Tugas Picking'!$W$5:$W$27</definedName>
    <definedName name="picking_tasks_finish_time_range">'Tugas Picking'!$S$5:$S$27</definedName>
    <definedName name="picking_tasks_issue_deadline_range">'Tugas Picking'!$F$5:$F$27</definedName>
    <definedName name="picking_tasks_owner_range">'Tugas Picking'!$G$5:$G$27</definedName>
    <definedName name="picking_tasks_picked_qty_range">'Tugas Picking'!$O$5:$O$27</definedName>
    <definedName name="picking_tasks_picker_range">'Tugas Picking'!$Q$5:$Q$27</definedName>
    <definedName name="picking_tasks_planned_pick_date_range">'Tugas Picking'!$E$5:$E$27</definedName>
    <definedName name="picking_tasks_priority_range">'Tugas Picking'!$D$5:$D$27</definedName>
    <definedName name="picking_tasks_product_name_range">'Tugas Picking'!$K$5:$K$27</definedName>
    <definedName name="picking_tasks_record_id_range">'Tugas Picking'!$A$5:$A$27</definedName>
    <definedName name="picking_tasks_required_qty_range">'Tugas Picking'!$M$5:$M$27</definedName>
    <definedName name="picking_tasks_review_result_range">'Tugas Picking'!$V$5:$V$27</definedName>
    <definedName name="picking_tasks_shortage_qty_range">'Tugas Picking'!$P$5:$P$27</definedName>
    <definedName name="picking_tasks_sku_code_range">'Tugas Picking'!$J$5:$J$27</definedName>
    <definedName name="picking_tasks_source_order_no_range">'Tugas Picking'!$B$5:$B$27</definedName>
    <definedName name="picking_tasks_start_time_range">'Tugas Picking'!$R$5:$R$27</definedName>
    <definedName name="picking_tasks_task_status_range">'Tugas Picking'!$U$5:$U$27</definedName>
    <definedName name="picking_tasks_unit_range">'Tugas Picking'!$L$5:$L$27</definedName>
    <definedName name="picking_tasks_warehouse_range">'Tugas Picking'!$H$5:$H$27</definedName>
    <definedName name="picking_tasks_zone_range">'Tugas Picking'!$I$5:$I$27</definedName>
    <definedName name="progress_events_actual_completion_at_range">'Pelacakan Progres Kerja'!$K$5:$K$26</definedName>
    <definedName name="progress_events_carrier_or_role_range">'Pelacakan Progres Kerja'!$H$5:$H$26</definedName>
    <definedName name="progress_events_current_node_range">'Pelacakan Progres Kerja'!$E$5:$E$26</definedName>
    <definedName name="progress_events_issue_id_range">'Pelacakan Progres Kerja'!$B$5:$B$26</definedName>
    <definedName name="progress_events_next_action_range">'Pelacakan Progres Kerja'!$M$5:$M$26</definedName>
    <definedName name="progress_events_node_status_range">'Pelacakan Progres Kerja'!$F$5:$F$26</definedName>
    <definedName name="progress_events_notes_range">'Pelacakan Progres Kerja'!$P$5:$P$26</definedName>
    <definedName name="progress_events_notification_status_range">'Pelacakan Progres Kerja'!$O$5:$O$26</definedName>
    <definedName name="progress_events_notify_to_range">'Pelacakan Progres Kerja'!$N$5:$N$26</definedName>
    <definedName name="progress_events_overdue_status_range">'Pelacakan Progres Kerja'!$L$5:$L$26</definedName>
    <definedName name="progress_events_owner_person_range">'Pelacakan Progres Kerja'!$G$5:$G$26</definedName>
    <definedName name="progress_events_picking_id_range">'Pelacakan Progres Kerja'!$C$5:$C$26</definedName>
    <definedName name="progress_events_planned_completion_at_range">'Pelacakan Progres Kerja'!$J$5:$J$26</definedName>
    <definedName name="progress_events_record_id_range">'Pelacakan Progres Kerja'!$A$5:$A$26</definedName>
    <definedName name="progress_events_updated_at_range">'Pelacakan Progres Kerja'!$D$5:$D$26</definedName>
    <definedName name="progress_events_waybill_or_task_no_range">'Pelacakan Progres Kerja'!$I$5:$I$26</definedName>
    <definedName name="settings_active_range">'Pengaturan'!$E$5:$E$44</definedName>
    <definedName name="settings_code_range">'Pengaturan'!$B$5:$B$44</definedName>
    <definedName name="settings_label_range">'Pengaturan'!$C$5:$C$44</definedName>
    <definedName name="settings_note_range">'Pengaturan'!$F$5:$F$44</definedName>
    <definedName name="settings_setting_area_range">'Pengaturan'!$A$5:$A$44</definedName>
    <definedName name="settings_sort_order_range">'Pengaturan'!$D$5:$D$44</definedName>
    <definedName name="sku_master_batch_managed_range">'Master SKU'!$H$5:$H$27</definedName>
    <definedName name="sku_master_case_pack_range">'Master SKU'!$G$5:$G$27</definedName>
    <definedName name="sku_master_category_range">'Master SKU'!$E$5:$E$27</definedName>
    <definedName name="sku_master_current_status_range">'Master SKU'!$Q$5:$Q$27</definedName>
    <definedName name="sku_master_default_location_range">'Master SKU'!$M$5:$M$27</definedName>
    <definedName name="sku_master_default_warehouse_range">'Master SKU'!$L$5:$L$27</definedName>
    <definedName name="sku_master_expiry_managed_range">'Master SKU'!$J$5:$J$27</definedName>
    <definedName name="sku_master_notes_range">'Master SKU'!$R$5:$R$27</definedName>
    <definedName name="sku_master_product_name_range">'Master SKU'!$C$5:$C$27</definedName>
    <definedName name="sku_master_record_id_range">'Master SKU'!$A$5:$A$27</definedName>
    <definedName name="sku_master_reorder_point_range">'Master SKU'!$O$5:$O$27</definedName>
    <definedName name="sku_master_safety_stock_range">'Master SKU'!$N$5:$N$27</definedName>
    <definedName name="sku_master_serial_managed_range">'Master SKU'!$I$5:$I$27</definedName>
    <definedName name="sku_master_sku_code_range">'Master SKU'!$B$5:$B$27</definedName>
    <definedName name="sku_master_spec_model_range">'Master SKU'!$D$5:$D$27</definedName>
    <definedName name="sku_master_standard_price_range">'Master SKU'!$P$5:$P$27</definedName>
    <definedName name="sku_master_temperature_range">'Master SKU'!$K$5:$K$27</definedName>
    <definedName name="sku_master_unit_range">'Master SKU'!$F$5:$F$27</definedName>
    <definedName name="stock_issues_actual_issue_qty_range">'Catatan Pengeluaran Stok'!$N$5:$N$26</definedName>
    <definedName name="stock_issues_business_type_range">'Catatan Pengeluaran Stok'!$D$5:$D$26</definedName>
    <definedName name="stock_issues_carrier_range">'Catatan Pengeluaran Stok'!$H$5:$H$26</definedName>
    <definedName name="stock_issues_carton_count_range">'Catatan Pengeluaran Stok'!$T$5:$T$26</definedName>
    <definedName name="stock_issues_completed_date_range">'Catatan Pengeluaran Stok'!$Z$5:$Z$26</definedName>
    <definedName name="stock_issues_delivery_status_range">'Catatan Pengeluaran Stok'!$X$5:$X$26</definedName>
    <definedName name="stock_issues_destination_range">'Catatan Pengeluaran Stok'!$F$5:$F$26</definedName>
    <definedName name="stock_issues_issue_amount_range">'Catatan Pengeluaran Stok'!$R$5:$R$26</definedName>
    <definedName name="stock_issues_issue_date_range">'Catatan Pengeluaran Stok'!$B$5:$B$26</definedName>
    <definedName name="stock_issues_issue_operator_range">'Catatan Pengeluaran Stok'!$U$5:$U$26</definedName>
    <definedName name="stock_issues_issue_status_range">'Catatan Pengeluaran Stok'!$W$5:$W$26</definedName>
    <definedName name="stock_issues_notes_range">'Catatan Pengeluaran Stok'!$AA$5:$AA$26</definedName>
    <definedName name="stock_issues_owner_range">'Catatan Pengeluaran Stok'!$E$5:$E$26</definedName>
    <definedName name="stock_issues_packaging_range">'Catatan Pengeluaran Stok'!$S$5:$S$26</definedName>
    <definedName name="stock_issues_picking_id_range">'Catatan Pengeluaran Stok'!$C$5:$C$26</definedName>
    <definedName name="stock_issues_planned_issue_qty_range">'Catatan Pengeluaran Stok'!$M$5:$M$26</definedName>
    <definedName name="stock_issues_product_name_range">'Catatan Pengeluaran Stok'!$K$5:$K$26</definedName>
    <definedName name="stock_issues_record_id_range">'Catatan Pengeluaran Stok'!$A$5:$A$26</definedName>
    <definedName name="stock_issues_reviewer_range">'Catatan Pengeluaran Stok'!$V$5:$V$26</definedName>
    <definedName name="stock_issues_signed_date_range">'Catatan Pengeluaran Stok'!$Y$5:$Y$26</definedName>
    <definedName name="stock_issues_sku_code_range">'Catatan Pengeluaran Stok'!$J$5:$J$26</definedName>
    <definedName name="stock_issues_standard_price_range">'Catatan Pengeluaran Stok'!$Q$5:$Q$26</definedName>
    <definedName name="stock_issues_unit_range">'Catatan Pengeluaran Stok'!$L$5:$L$26</definedName>
    <definedName name="stock_issues_variance_qty_range">'Catatan Pengeluaran Stok'!$O$5:$O$26</definedName>
    <definedName name="stock_issues_variance_reason_range">'Catatan Pengeluaran Stok'!$P$5:$P$26</definedName>
    <definedName name="stock_issues_warehouse_range">'Catatan Pengeluaran Stok'!$G$5:$G$26</definedName>
    <definedName name="stock_issues_waybill_no_range">'Catatan Pengeluaran Stok'!$I$5:$I$26</definedName>
    <definedName localSheetId="1" name="_xlnm.Print_Titles">'Pengaturan'!$4:$4</definedName>
    <definedName localSheetId="2" name="_xlnm.Print_Titles">'Master SKU'!$4:$4</definedName>
    <definedName localSheetId="3" name="_xlnm.Print_Titles">'Buku Besar Inventaris'!$4:$4</definedName>
    <definedName localSheetId="4" name="_xlnm.Print_Titles">'Tugas Picking'!$4:$4</definedName>
    <definedName localSheetId="5" name="_xlnm.Print_Titles">'Catatan Pengeluaran Stok'!$4:$4</definedName>
    <definedName localSheetId="6" name="_xlnm.Print_Titles">'Pelacakan Progres Kerja'!$4:$4</definedName>
    <definedName localSheetId="7" name="_xlnm.Print_Titles">'Pengecualian dan Perubahan'!$4:$4</definedName>
  </definedNames>
  <calcPr calcId="0" fullCalcOnLoad="1" forceFullCalc="1"/>
</workbook>
</file>

<file path=xl/sharedStrings.xml><?xml version="1.0" encoding="utf-8"?>
<sst xmlns="http://schemas.openxmlformats.org/spreadsheetml/2006/main" count="305" uniqueCount="305">
  <si>
    <t>Warehouse Picking and Stock Issue Log Template</t>
  </si>
  <si>
    <t>A free Excel template for managing picking, shipping, tracking, and delivery confirmation in one workbook.</t>
  </si>
  <si>
    <t>Pengaturan</t>
  </si>
  <si>
    <t>Master SKU</t>
  </si>
  <si>
    <t>Buku Besar Inventaris</t>
  </si>
  <si>
    <t>Tugas Picking</t>
  </si>
  <si>
    <t>Catatan Pengeluaran Stok</t>
  </si>
  <si>
    <t>Pelacakan Progres Kerja</t>
  </si>
  <si>
    <t>Pengecualian dan Perubahan</t>
  </si>
  <si>
    <t>Dasbor Analitik</t>
  </si>
  <si>
    <t>Cara menggunakan</t>
  </si>
  <si>
    <t>Siapkan pengaturan</t>
  </si>
  <si>
    <t>Selaraskan parameter seperti gudang, status, kurir, dan tipe pengecualian.</t>
  </si>
  <si>
    <t>Daftarkan SKU dan inventaris</t>
  </si>
  <si>
    <t>Masukkan master SKU, stok pengaman, dan kelola stok tersedia berdasarkan lokasi dan lot.</t>
  </si>
  <si>
    <t>Catat picking dan pengeluaran stok</t>
  </si>
  <si>
    <t>Lacak instruksi picking, kuantitas aktual yang diambil, kuantitas pengeluaran, dan status pengiriman dalam satu alur.</t>
  </si>
  <si>
    <t>Tinjau pengecualian</t>
  </si>
  <si>
    <t>Catat kekurangan, salah ambil, keterlambatan, dan perubahan, lalu tinjau pada dasbor.</t>
  </si>
  <si>
    <t>Input dan pemeriksaan</t>
  </si>
  <si>
    <t>Masukan</t>
  </si>
  <si>
    <t>Kolom biasa yang dikelola oleh tim gudang.</t>
  </si>
  <si>
    <t>Diperlukan</t>
  </si>
  <si>
    <t>Kolom kunci yang tidak boleh dikosongkan dalam operasi harian.</t>
  </si>
  <si>
    <t>Menu tarik-turun</t>
  </si>
  <si>
    <t>Gunakan kode dan label yang dikelola pada lembar pengaturan.</t>
  </si>
  <si>
    <t>Dihitung</t>
  </si>
  <si>
    <t>Kolom yang digunakan untuk meninjau kuantitas, status, atau nilai turunan.</t>
  </si>
  <si>
    <t>linked_sheets</t>
  </si>
  <si>
    <t>sheet_id</t>
  </si>
  <si>
    <t>sheet_name</t>
  </si>
  <si>
    <t>kind</t>
  </si>
  <si>
    <t>module_id</t>
  </si>
  <si>
    <t>settings</t>
  </si>
  <si>
    <t>table</t>
  </si>
  <si>
    <t>sku_master</t>
  </si>
  <si>
    <t>inventory_ledger</t>
  </si>
  <si>
    <t>picking_tasks</t>
  </si>
  <si>
    <t>stock_issues</t>
  </si>
  <si>
    <t>progress_events</t>
  </si>
  <si>
    <t>exceptions</t>
  </si>
  <si>
    <t>dashboard</t>
  </si>
  <si>
    <t/>
  </si>
  <si>
    <t>Area Pengaturan</t>
  </si>
  <si>
    <t>Kode</t>
  </si>
  <si>
    <t>Label</t>
  </si>
  <si>
    <t>Urutan Sortir</t>
  </si>
  <si>
    <t>Manajemen</t>
  </si>
  <si>
    <t>Catatan</t>
  </si>
  <si>
    <t>Jenis Bisnis</t>
  </si>
  <si>
    <t>sales</t>
  </si>
  <si>
    <t>Picking penjualan</t>
  </si>
  <si>
    <t>Ya</t>
  </si>
  <si>
    <t>Opsi dropdown</t>
  </si>
  <si>
    <t>ecommerce</t>
  </si>
  <si>
    <t>Pengiriman e-commerce</t>
  </si>
  <si>
    <t>transfer</t>
  </si>
  <si>
    <t>Transfer gudang</t>
  </si>
  <si>
    <t>production</t>
  </si>
  <si>
    <t>Picking produksi</t>
  </si>
  <si>
    <t>return</t>
  </si>
  <si>
    <t>Pengembalian barang</t>
  </si>
  <si>
    <t>Kurir</t>
  </si>
  <si>
    <t>sf</t>
  </si>
  <si>
    <t>FedEx</t>
  </si>
  <si>
    <t>jd</t>
  </si>
  <si>
    <t>JD Logistics</t>
  </si>
  <si>
    <t>deppon</t>
  </si>
  <si>
    <t>Deppon</t>
  </si>
  <si>
    <t>zto</t>
  </si>
  <si>
    <t>ZTO Express</t>
  </si>
  <si>
    <t>yto</t>
  </si>
  <si>
    <t>YTO Express</t>
  </si>
  <si>
    <t>Status Pengiriman</t>
  </si>
  <si>
    <t>not_shipped</t>
  </si>
  <si>
    <t>Belum dikirim</t>
  </si>
  <si>
    <t>waiting_pickup</t>
  </si>
  <si>
    <t>Menunggu penjemputan kurir</t>
  </si>
  <si>
    <t>in_transit</t>
  </si>
  <si>
    <t>In Transit</t>
  </si>
  <si>
    <t>pending_signature</t>
  </si>
  <si>
    <t>Menunggu tanda tangan</t>
  </si>
  <si>
    <t>signed</t>
  </si>
  <si>
    <t>Signed off</t>
  </si>
  <si>
    <t>signature_exception</t>
  </si>
  <si>
    <t>Pengecualian tanda tangan</t>
  </si>
  <si>
    <t>Tipe Pengecualian</t>
  </si>
  <si>
    <t>none</t>
  </si>
  <si>
    <t>Tidak ada selisih</t>
  </si>
  <si>
    <t>shortage</t>
  </si>
  <si>
    <t>Kekurangan barang</t>
  </si>
  <si>
    <t>over_pick</t>
  </si>
  <si>
    <t>Over-pick</t>
  </si>
  <si>
    <t>wrong_pick</t>
  </si>
  <si>
    <t>Salah ambil</t>
  </si>
  <si>
    <t>ID catatan</t>
  </si>
  <si>
    <t>Kode SKU</t>
  </si>
  <si>
    <t>Total Nilai Persediaan</t>
  </si>
  <si>
    <t>Model Spesifikasi</t>
  </si>
  <si>
    <t>Kategori</t>
  </si>
  <si>
    <t>Satuan</t>
  </si>
  <si>
    <t>Kemasan Dus</t>
  </si>
  <si>
    <t>Batch Dikelola</t>
  </si>
  <si>
    <t>Nomor Seri Dikelola</t>
  </si>
  <si>
    <t>Kedaluwarsa Dikelola</t>
  </si>
  <si>
    <t>Suhu</t>
  </si>
  <si>
    <t>Default gudang</t>
  </si>
  <si>
    <t>Lokasi Standar</t>
  </si>
  <si>
    <t>keselamatan stok</t>
  </si>
  <si>
    <t>Titik Pemesanan Ulang</t>
  </si>
  <si>
    <t>Harga Standar</t>
  </si>
  <si>
    <t>Status Saat Ini</t>
  </si>
  <si>
    <t>SKU-1001</t>
  </si>
  <si>
    <t>Earbud Bluetooth</t>
  </si>
  <si>
    <t>Hitam standar</t>
  </si>
  <si>
    <t>Aksesoris digital</t>
  </si>
  <si>
    <t>pcs</t>
  </si>
  <si>
    <t>no</t>
  </si>
  <si>
    <t>yes</t>
  </si>
  <si>
    <t>ambient</t>
  </si>
  <si>
    <t>east</t>
  </si>
  <si>
    <t>A01-01</t>
  </si>
  <si>
    <t>active</t>
  </si>
  <si>
    <t>SKU pengeluaran e-commerce frekuensi tinggi.</t>
  </si>
  <si>
    <t>SKU-2001</t>
  </si>
  <si>
    <t>Gummy Vitamin</t>
  </si>
  <si>
    <t>Botol 60ct</t>
  </si>
  <si>
    <t>Makanan / kesehatan</t>
  </si>
  <si>
    <t>bottle</t>
  </si>
  <si>
    <t>cool</t>
  </si>
  <si>
    <t>central</t>
  </si>
  <si>
    <t>C03-02</t>
  </si>
  <si>
    <t>Dikelola berdasarkan lot dan tanggal kedaluwarsa.</t>
  </si>
  <si>
    <t>SKU-5001</t>
  </si>
  <si>
    <t>Kaos Basic</t>
  </si>
  <si>
    <t>M / Hitam</t>
  </si>
  <si>
    <t>Pakaian</t>
  </si>
  <si>
    <t>store</t>
  </si>
  <si>
    <t>A10-06</t>
  </si>
  <si>
    <t>Kemasan standar.</t>
  </si>
  <si>
    <t>Penanggung Jawab</t>
  </si>
  <si>
    <t>Gudang Penyimpanan</t>
  </si>
  <si>
    <t>Zona</t>
  </si>
  <si>
    <t>Lokasi</t>
  </si>
  <si>
    <t>No. Lot</t>
  </si>
  <si>
    <t>No. Seri</t>
  </si>
  <si>
    <t>Status Kualitas</t>
  </si>
  <si>
    <t>Status Inventaris</t>
  </si>
  <si>
    <t>Kuantitas Buku</t>
  </si>
  <si>
    <t>Kuantitas Dialokasikan</t>
  </si>
  <si>
    <t>Kuantitas Ditangguhkan</t>
  </si>
  <si>
    <t>Kuantitas Tersedia</t>
  </si>
  <si>
    <t>Peringatan Inventaris</t>
  </si>
  <si>
    <t>Tanggal Perhitungan Terakhir</t>
  </si>
  <si>
    <t>INV-2026-0001</t>
  </si>
  <si>
    <t>company_a</t>
  </si>
  <si>
    <t>a</t>
  </si>
  <si>
    <t>SN1001-A</t>
  </si>
  <si>
    <t>qualified</t>
  </si>
  <si>
    <t>available</t>
  </si>
  <si>
    <t>normal</t>
  </si>
  <si>
    <t>Gudang Timur memiliki stok tersedia yang cukup.</t>
  </si>
  <si>
    <t>INV-2026-0002</t>
  </si>
  <si>
    <t>company_b</t>
  </si>
  <si>
    <t>c</t>
  </si>
  <si>
    <t>B240901</t>
  </si>
  <si>
    <t>80 botol dialokasikan untuk gelombang e-commerce.</t>
  </si>
  <si>
    <t>INV-2026-0003</t>
  </si>
  <si>
    <t>retail_division</t>
  </si>
  <si>
    <t>Ditangguhkan untuk pemeriksaan kualitas.</t>
  </si>
  <si>
    <t>Pesanan Asal</t>
  </si>
  <si>
    <t>Target Tanggal Tutup</t>
  </si>
  <si>
    <t>Tanggal Picking Terencana</t>
  </si>
  <si>
    <t>Tenggat Waktu Pengeluaran</t>
  </si>
  <si>
    <t>Kuantitas yang Dibutuhkan</t>
  </si>
  <si>
    <t>Kuantitas Terambil</t>
  </si>
  <si>
    <t>Kuantitas Kekurangan</t>
  </si>
  <si>
    <t>Picker</t>
  </si>
  <si>
    <t>Waktu Mulai</t>
  </si>
  <si>
    <t>Waktu Selesai</t>
  </si>
  <si>
    <t>Durasi (Jam)</t>
  </si>
  <si>
    <t>Status Tugas</t>
  </si>
  <si>
    <t>Hasil Peninjauan</t>
  </si>
  <si>
    <t>Catatan Pengecualian</t>
  </si>
  <si>
    <t>ID Catatan Perubahan</t>
  </si>
  <si>
    <t>PCK-2026-0001</t>
  </si>
  <si>
    <t>SO-2026-0501</t>
  </si>
  <si>
    <t>high</t>
  </si>
  <si>
    <t>John Smith</t>
  </si>
  <si>
    <t>completed</t>
  </si>
  <si>
    <t>passed</t>
  </si>
  <si>
    <t>Tidak ada selisih.</t>
  </si>
  <si>
    <t>PCK-2026-0002</t>
  </si>
  <si>
    <t>SO-2026-0502</t>
  </si>
  <si>
    <t>urgent</t>
  </si>
  <si>
    <t>Hanako Sato</t>
  </si>
  <si>
    <t>exception_pending</t>
  </si>
  <si>
    <t>exception</t>
  </si>
  <si>
    <t>Kurang 4 botol; konfirmasi pelanggan atau picking ulang diperlukan.</t>
  </si>
  <si>
    <t>EXC-2026-0001</t>
  </si>
  <si>
    <t>PCK-2026-0003</t>
  </si>
  <si>
    <t>SO-2026-0503</t>
  </si>
  <si>
    <t>medium</t>
  </si>
  <si>
    <t>picker_03</t>
  </si>
  <si>
    <t>picking</t>
  </si>
  <si>
    <t>pending_review</t>
  </si>
  <si>
    <t>delayed_shipment</t>
  </si>
  <si>
    <t>Pekerjaan pengeluaran pengembalian masih dalam proses picking.</t>
  </si>
  <si>
    <t>EXC-2026-0002</t>
  </si>
  <si>
    <t>Tanggal Pengeluaran</t>
  </si>
  <si>
    <t>ID Picking</t>
  </si>
  <si>
    <t>Tujuan</t>
  </si>
  <si>
    <t>No. Waybill</t>
  </si>
  <si>
    <t>Kuantitas Pengeluaran Terencana</t>
  </si>
  <si>
    <t>Kuantitas Pengeluaran Aktual</t>
  </si>
  <si>
    <t>0</t>
  </si>
  <si>
    <t>Alasan Selisih</t>
  </si>
  <si>
    <t>Jumlah Pengeluaran</t>
  </si>
  <si>
    <t>Ongkir</t>
  </si>
  <si>
    <t>Jumlah Karton</t>
  </si>
  <si>
    <t>Operator Pengeluaran</t>
  </si>
  <si>
    <t>Peninjau</t>
  </si>
  <si>
    <t>Status masalah</t>
  </si>
  <si>
    <t>Tanggal Tanda Tangan</t>
  </si>
  <si>
    <t>Tanggal Selesai</t>
  </si>
  <si>
    <t>ISS-2026-0001</t>
  </si>
  <si>
    <t>Pusat distribusi Pelanggan A</t>
  </si>
  <si>
    <t>SF123456789</t>
  </si>
  <si>
    <t>carton</t>
  </si>
  <si>
    <t>Taro Yamada</t>
  </si>
  <si>
    <t>Supervisor Smith</t>
  </si>
  <si>
    <t>issued</t>
  </si>
  <si>
    <t>Menunggu pembaruan transportasi.</t>
  </si>
  <si>
    <t>ISS-2026-0002</t>
  </si>
  <si>
    <t>Hub regional Toko B</t>
  </si>
  <si>
    <t>JD987654321</t>
  </si>
  <si>
    <t>inventory_shortage</t>
  </si>
  <si>
    <t>partially_issued</t>
  </si>
  <si>
    <t>Pengiriman kurang menunggu konfirmasi layanan pelanggan.</t>
  </si>
  <si>
    <t>ID Pengeluaran</t>
  </si>
  <si>
    <t>Diperbarui Pada</t>
  </si>
  <si>
    <t>Node Saat Ini</t>
  </si>
  <si>
    <t>Status Node</t>
  </si>
  <si>
    <t>Kurir atau Peran</t>
  </si>
  <si>
    <t>No. Waybill atau Tugas</t>
  </si>
  <si>
    <t>Selesai Terencana Pada</t>
  </si>
  <si>
    <t>Selesai Aktual Pada</t>
  </si>
  <si>
    <t>Status Keterlambatan</t>
  </si>
  <si>
    <t>Column14</t>
  </si>
  <si>
    <t>Notifikasi Kepada</t>
  </si>
  <si>
    <t>Status Notifikasi</t>
  </si>
  <si>
    <t>TRK-2026-0001</t>
  </si>
  <si>
    <t>Penjemputan kurir</t>
  </si>
  <si>
    <t>SF Express</t>
  </si>
  <si>
    <t>Tunggu pembaruan transportasi</t>
  </si>
  <si>
    <t>notified</t>
  </si>
  <si>
    <t>Tidak</t>
  </si>
  <si>
    <t>TRK-2026-0002</t>
  </si>
  <si>
    <t>Tinjau</t>
  </si>
  <si>
    <t>Peninjauan gudang</t>
  </si>
  <si>
    <t>Pick ulang or konfirmasi kekurangan dengan pelanggan</t>
  </si>
  <si>
    <t>Tim layanan pelanggan</t>
  </si>
  <si>
    <t>reconfirm</t>
  </si>
  <si>
    <t>Kurang 4 botol</t>
  </si>
  <si>
    <t>Tanggal Catat</t>
  </si>
  <si>
    <t>Tipe Terkait</t>
  </si>
  <si>
    <t>ID Terkait</t>
  </si>
  <si>
    <t>Kuantitas Terdampak</t>
  </si>
  <si>
    <t>Fitur utama</t>
  </si>
  <si>
    <t>Count entry error</t>
  </si>
  <si>
    <t>Penghitung mundur</t>
  </si>
  <si>
    <t>Tanggal Penutupan Terencana</t>
  </si>
  <si>
    <t>Alex Clark</t>
  </si>
  <si>
    <t>Status Penanganan</t>
  </si>
  <si>
    <t>Dampak Inventaris</t>
  </si>
  <si>
    <t>Sebelum Perubahan</t>
  </si>
  <si>
    <t>Setelah Perubahan</t>
  </si>
  <si>
    <t>Catatan Tinjauan</t>
  </si>
  <si>
    <t>Jumlah Kerugian</t>
  </si>
  <si>
    <t>inventory_variance</t>
  </si>
  <si>
    <t>Tinjau stok lokasi dan konfirmasi apakah akan melakukan picking ulang atau mengirim sebagian</t>
  </si>
  <si>
    <t>in_progress</t>
  </si>
  <si>
    <t>Dibutuhkan 80 / diambil 76</t>
  </si>
  <si>
    <t>Konfirmasi penggantian 4 botol</t>
  </si>
  <si>
    <t>Tinjau SKU ini selama perhitungan stok akhir bulan</t>
  </si>
  <si>
    <t>issue</t>
  </si>
  <si>
    <t>ISS-2026-0003</t>
  </si>
  <si>
    <t>operator_error</t>
  </si>
  <si>
    <t>Tunggu umpan balik dari layanan pelanggan</t>
  </si>
  <si>
    <t>Supervisor Miller</t>
  </si>
  <si>
    <t>new</t>
  </si>
  <si>
    <t>Pengeluaran terencana 120</t>
  </si>
  <si>
    <t>Aktual menunggu tinjauan 90</t>
  </si>
  <si>
    <t>Lacak dampak toko</t>
  </si>
  <si>
    <t>Jumlah tugas picking</t>
  </si>
  <si>
    <t>Tugas selesai</t>
  </si>
  <si>
    <t>Pengecualian</t>
  </si>
  <si>
    <t>Volume pengeluaran berdasarkan jenis bisnis</t>
  </si>
  <si>
    <t>Jumlah</t>
  </si>
  <si>
    <t>Porsi</t>
  </si>
  <si>
    <t>Ringkasan berdasarkan tipe pengecualian</t>
  </si>
  <si>
    <t>Kerusakan</t>
  </si>
  <si>
    <t>Ketidaksesuaian lot</t>
  </si>
  <si>
    <t>Penangguhan inventaris</t>
  </si>
  <si>
    <t>Pengiriman terlambat</t>
  </si>
</sst>
</file>

<file path=xl/styles.xml><?xml version="1.0" encoding="utf-8"?>
<styleSheet xmlns="http://schemas.openxmlformats.org/spreadsheetml/2006/main">
  <numFmts count="5">
    <numFmt numFmtId="164" formatCode="0"/>
    <numFmt numFmtId="165" formatCode="0.00"/>
    <numFmt numFmtId="166" formatCode="#,##0.00"/>
    <numFmt numFmtId="167" formatCode="yyyy-mm-dd"/>
    <numFmt numFmtId="168" formatCode="yyyy-mm-dd hh:mm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7" fontId="0" fillId="0" borderId="0" xfId="0" applyNumberFormat="true" applyAlignment="false">
      <alignment/>
    </xf>
    <xf numFmtId="14" fontId="0" fillId="0" borderId="0" xfId="0" applyNumberFormat="true" applyAlignment="false">
      <alignment/>
    </xf>
    <xf numFmtId="165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  <xf numFmtId="165" fontId="5" fillId="5" borderId="1" xfId="0" applyNumberFormat="true" applyFont="true" applyFill="true" applyBorder="true" applyAlignment="true" applyProtection="true">
      <alignment vertical="top" wrapText="true"/>
      <protection hidden="false" locked="true"/>
    </xf>
    <xf numFmtId="167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22" fontId="0" fillId="0" borderId="0" xfId="0" applyNumberFormat="true" applyAlignment="false">
      <alignment/>
    </xf>
    <xf numFmtId="167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  <xf numFmtId="168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8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worksheets/sheet8.xml" Type="http://schemas.openxmlformats.org/officeDocument/2006/relationships/worksheet"></Relationship><Relationship Id="rId11" Target="worksheets/sheet9.xml" Type="http://schemas.openxmlformats.org/officeDocument/2006/relationships/worksheet"></Relationship><Relationship Id="rId12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settings_table" displayName="settings_table" ref="A4:F44">
  <autoFilter ref="A4:F44"/>
  <tableColumns count="6">
    <tableColumn id="1" name="Area Pengaturan"/>
    <tableColumn id="2" name="Kode"/>
    <tableColumn id="3" name="Label"/>
    <tableColumn id="4" name="Urutan Sortir"/>
    <tableColumn id="5" name="Manajemen"/>
    <tableColumn id="6" name="Catatan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skumaster_table" displayName="skumaster_table" ref="A4:R27">
  <autoFilter ref="A4:R27"/>
  <tableColumns count="18">
    <tableColumn id="1" name="ID catatan"/>
    <tableColumn id="2" name="Kode SKU"/>
    <tableColumn id="3" name="Total Nilai Persediaan"/>
    <tableColumn id="4" name="Model Spesifikasi"/>
    <tableColumn id="5" name="Kategori"/>
    <tableColumn id="6" name="Satuan"/>
    <tableColumn id="7" name="Kemasan Dus"/>
    <tableColumn id="8" name="Batch Dikelola"/>
    <tableColumn id="9" name="Nomor Seri Dikelola"/>
    <tableColumn id="10" name="Kedaluwarsa Dikelola"/>
    <tableColumn id="11" name="Suhu"/>
    <tableColumn id="12" name="Default gudang"/>
    <tableColumn id="13" name="Lokasi Standar"/>
    <tableColumn id="14" name="keselamatan stok"/>
    <tableColumn id="15" name="Titik Pemesanan Ulang"/>
    <tableColumn id="16" name="Harga Standar"/>
    <tableColumn id="17" name="Status Saat Ini"/>
    <tableColumn id="18" name="Catatan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inventoryledger_table" displayName="inventoryledger_table" ref="A4:S27">
  <autoFilter ref="A4:S27"/>
  <tableColumns count="19">
    <tableColumn id="1" name="ID catatan"/>
    <tableColumn id="2" name="Penanggung Jawab"/>
    <tableColumn id="3" name="Gudang Penyimpanan"/>
    <tableColumn id="4" name="Zona"/>
    <tableColumn id="5" name="Lokasi"/>
    <tableColumn id="6" name="Kode SKU"/>
    <tableColumn id="7" name="Total Nilai Persediaan"/>
    <tableColumn id="8" name="No. Lot"/>
    <tableColumn id="9" name="No. Seri"/>
    <tableColumn id="10" name="Status Kualitas"/>
    <tableColumn id="11" name="Status Inventaris"/>
    <tableColumn id="12" name="Kuantitas Buku"/>
    <tableColumn id="13" name="Kuantitas Dialokasikan"/>
    <tableColumn id="14" name="Kuantitas Ditangguhkan"/>
    <tableColumn id="15" name="Kuantitas Tersedia"/>
    <tableColumn id="16" name="keselamatan stok"/>
    <tableColumn id="17" name="Peringatan Inventaris"/>
    <tableColumn id="18" name="Tanggal Perhitungan Terakhir"/>
    <tableColumn id="19" name="Catatan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pickingtasks_table" displayName="pickingtasks_table" ref="A4:Y27">
  <autoFilter ref="A4:Y27"/>
  <tableColumns count="25">
    <tableColumn id="1" name="ID catatan"/>
    <tableColumn id="2" name="Pesanan Asal"/>
    <tableColumn id="3" name="Jenis Bisnis"/>
    <tableColumn id="4" name="Target Tanggal Tutup"/>
    <tableColumn id="5" name="Tanggal Picking Terencana"/>
    <tableColumn id="6" name="Tenggat Waktu Pengeluaran"/>
    <tableColumn id="7" name="Penanggung Jawab"/>
    <tableColumn id="8" name="Gudang Penyimpanan"/>
    <tableColumn id="9" name="Zona"/>
    <tableColumn id="10" name="Kode SKU"/>
    <tableColumn id="11" name="Total Nilai Persediaan"/>
    <tableColumn id="12" name="Satuan"/>
    <tableColumn id="13" name="Kuantitas yang Dibutuhkan"/>
    <tableColumn id="14" name="Kuantitas Dialokasikan"/>
    <tableColumn id="15" name="Kuantitas Terambil"/>
    <tableColumn id="16" name="Kuantitas Kekurangan"/>
    <tableColumn id="17" name="Picker"/>
    <tableColumn id="18" name="Waktu Mulai"/>
    <tableColumn id="19" name="Waktu Selesai"/>
    <tableColumn id="20" name="Durasi (Jam)"/>
    <tableColumn id="21" name="Status Tugas"/>
    <tableColumn id="22" name="Hasil Peninjauan"/>
    <tableColumn id="23" name="Tipe Pengecualian"/>
    <tableColumn id="24" name="Catatan Pengecualian"/>
    <tableColumn id="25" name="ID Catatan Perubahan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tockissues_table" displayName="stockissues_table" ref="A4:AA26">
  <autoFilter ref="A4:AA26"/>
  <tableColumns count="27">
    <tableColumn id="1" name="ID catatan"/>
    <tableColumn id="2" name="Tanggal Pengeluaran"/>
    <tableColumn id="3" name="ID Picking"/>
    <tableColumn id="4" name="Jenis Bisnis"/>
    <tableColumn id="5" name="Penanggung Jawab"/>
    <tableColumn id="6" name="Tujuan"/>
    <tableColumn id="7" name="Gudang Penyimpanan"/>
    <tableColumn id="8" name="Kurir"/>
    <tableColumn id="9" name="No. Waybill"/>
    <tableColumn id="10" name="Kode SKU"/>
    <tableColumn id="11" name="Total Nilai Persediaan"/>
    <tableColumn id="12" name="Satuan"/>
    <tableColumn id="13" name="Kuantitas Pengeluaran Terencana"/>
    <tableColumn id="14" name="Kuantitas Pengeluaran Aktual"/>
    <tableColumn id="15" name="0"/>
    <tableColumn id="16" name="Alasan Selisih"/>
    <tableColumn id="17" name="Harga Standar"/>
    <tableColumn id="18" name="Jumlah Pengeluaran"/>
    <tableColumn id="19" name="Ongkir"/>
    <tableColumn id="20" name="Jumlah Karton"/>
    <tableColumn id="21" name="Operator Pengeluaran"/>
    <tableColumn id="22" name="Peninjau"/>
    <tableColumn id="23" name="Status masalah"/>
    <tableColumn id="24" name="Status Pengiriman"/>
    <tableColumn id="25" name="Tanggal Tanda Tangan"/>
    <tableColumn id="26" name="Tanggal Selesai"/>
    <tableColumn id="27" name="Catatan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progressevents_table" displayName="progressevents_table" ref="A4:P26">
  <autoFilter ref="A4:P26"/>
  <tableColumns count="16">
    <tableColumn id="1" name="ID catatan"/>
    <tableColumn id="2" name="ID Pengeluaran"/>
    <tableColumn id="3" name="ID Picking"/>
    <tableColumn id="4" name="Diperbarui Pada"/>
    <tableColumn id="5" name="Node Saat Ini"/>
    <tableColumn id="6" name="Status Node"/>
    <tableColumn id="7" name="Penanggung Jawab"/>
    <tableColumn id="8" name="Kurir atau Peran"/>
    <tableColumn id="9" name="No. Waybill atau Tugas"/>
    <tableColumn id="10" name="Selesai Terencana Pada"/>
    <tableColumn id="11" name="Selesai Aktual Pada"/>
    <tableColumn id="12" name="Status Keterlambatan"/>
    <tableColumn id="13" name="Column14"/>
    <tableColumn id="14" name="Notifikasi Kepada"/>
    <tableColumn id="15" name="Status Notifikasi"/>
    <tableColumn id="16" name="Catatan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exceptions_table" displayName="exceptions_table" ref="A4:V26">
  <autoFilter ref="A4:V26"/>
  <tableColumns count="22">
    <tableColumn id="1" name="ID catatan"/>
    <tableColumn id="2" name="Tanggal Catat"/>
    <tableColumn id="3" name="Tipe Terkait"/>
    <tableColumn id="4" name="ID Terkait"/>
    <tableColumn id="5" name="Penanggung Jawab"/>
    <tableColumn id="6" name="Gudang Penyimpanan"/>
    <tableColumn id="7" name="Kode SKU"/>
    <tableColumn id="8" name="Total Nilai Persediaan"/>
    <tableColumn id="9" name="Tipe Pengecualian"/>
    <tableColumn id="10" name="Kuantitas Terdampak"/>
    <tableColumn id="11" name="Fitur utama"/>
    <tableColumn id="12" name="Count entry error"/>
    <tableColumn id="13" name="Penghitung mundur"/>
    <tableColumn id="14" name="Column14"/>
    <tableColumn id="15" name="Tanggal Penutupan Terencana"/>
    <tableColumn id="16" name="Alex Clark"/>
    <tableColumn id="17" name="Status Penanganan"/>
    <tableColumn id="18" name="Dampak Inventaris"/>
    <tableColumn id="19" name="Sebelum Perubahan"/>
    <tableColumn id="20" name="Setelah Perubahan"/>
    <tableColumn id="21" name="Catatan Tinjauan"/>
    <tableColumn id="22" name="Jumlah Kerugian"/>
  </tableColumns>
  <tableStyleInfo name="TableStyleMedium2" showFirstColumn="false" showLastColumn="false" showRowStripes="true" showColumnStripes="false"/>
</table>
</file>

<file path=xl/tables/table8.xml><?xml version="1.0" encoding="utf-8"?>
<table xmlns="http://schemas.openxmlformats.org/spreadsheetml/2006/main" id="8" name="dashboard_picking_tasks_business_type_breakdown" displayName="dashboard_picking_tasks_business_type_breakdown" ref="A10:C15">
  <autoFilter ref="A10:C15"/>
  <tableColumns count="3">
    <tableColumn id="1" name="Jenis Bisnis"/>
    <tableColumn id="2" name="Jumlah"/>
    <tableColumn id="3" name="Porsi"/>
  </tableColumns>
  <tableStyleInfo name="TableStyleMedium2" showFirstColumn="false" showLastColumn="false" showRowStripes="true" showColumnStripes="false"/>
</table>
</file>

<file path=xl/tables/table9.xml><?xml version="1.0" encoding="utf-8"?>
<table xmlns="http://schemas.openxmlformats.org/spreadsheetml/2006/main" id="9" name="dashboard_exceptions_exception_type_breakdown" displayName="dashboard_exceptions_exception_type_breakdown" ref="A19:C27">
  <autoFilter ref="A19:C27"/>
  <tableColumns count="3">
    <tableColumn id="1" name="Tipe Pengecualian"/>
    <tableColumn id="2" name="Jumlah"/>
    <tableColumn id="3" name="Porsi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_rels/sheet8.xml.rels><?xml version="1.0" encoding="UTF-8"?>
<Relationships xmlns="http://schemas.openxmlformats.org/package/2006/relationships"><Relationship Id="rId1" Target="../tables/table7.xml" Type="http://schemas.openxmlformats.org/officeDocument/2006/relationships/table"></Relationship></Relationships>
</file>

<file path=xl/worksheets/_rels/sheet9.xml.rels><?xml version="1.0" encoding="UTF-8"?>
<Relationships xmlns="http://schemas.openxmlformats.org/package/2006/relationships"><Relationship Id="rId1" Target="../tables/table8.xml" Type="http://schemas.openxmlformats.org/officeDocument/2006/relationships/table"></Relationship><Relationship Id="rId2" Target="../tables/table9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zoomScale="100" workbookViewId="0">
      <pane activePane="bottomLeft" state="frozen" topLeftCell="A3" ySplit="2"/>
      <selection activeCell="A3" pane="bottomLeft" sqref="A3"/>
    </sheetView>
  </sheetViews>
  <sheetFormatPr defaultRowHeight="15"/>
  <cols>
    <col customWidth="true" max="1" min="1" width="22"/>
    <col customWidth="true" max="2" min="2" width="34"/>
    <col customWidth="true" max="3" min="3" width="96"/>
    <col customWidth="true" max="4" min="4" width="34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2" t="s">
        <v>10</v>
      </c>
      <c r="B4" s="2"/>
      <c r="C4" s="2"/>
      <c r="D4" s="2"/>
    </row>
    <row r="5" ht="21" customHeight="true">
      <c r="A5" s="7">
        <v>1</v>
      </c>
      <c r="B5" s="4" t="s">
        <v>11</v>
      </c>
      <c r="C5" s="4" t="s">
        <v>12</v>
      </c>
    </row>
    <row r="6" ht="21" customHeight="true">
      <c r="A6" s="7">
        <v>2</v>
      </c>
      <c r="B6" s="4" t="s">
        <v>13</v>
      </c>
      <c r="C6" s="4" t="s">
        <v>14</v>
      </c>
    </row>
    <row r="7" ht="21" customHeight="true">
      <c r="A7" s="7">
        <v>3</v>
      </c>
      <c r="B7" s="4" t="s">
        <v>15</v>
      </c>
      <c r="C7" s="4" t="s">
        <v>16</v>
      </c>
    </row>
    <row r="8" ht="21" customHeight="true">
      <c r="A8" s="7">
        <v>4</v>
      </c>
      <c r="B8" s="4" t="s">
        <v>17</v>
      </c>
      <c r="C8" s="4" t="s">
        <v>18</v>
      </c>
    </row>
    <row r="9" ht="21" customHeight="true"/>
    <row r="10" ht="21" customHeight="true">
      <c r="A10" s="2" t="s">
        <v>19</v>
      </c>
      <c r="B10" s="2"/>
      <c r="C10" s="2"/>
      <c r="D10" s="2"/>
    </row>
    <row r="11" ht="21" customHeight="true">
      <c r="A11" s="4" t="s">
        <v>20</v>
      </c>
      <c r="B11" s="8" t="s">
        <v>21</v>
      </c>
      <c r="C11" s="8"/>
    </row>
    <row r="12" ht="21" customHeight="true">
      <c r="A12" s="6" t="s">
        <v>22</v>
      </c>
      <c r="B12" s="8" t="s">
        <v>23</v>
      </c>
      <c r="C12" s="8"/>
    </row>
    <row r="13" ht="21" customHeight="true">
      <c r="A13" s="4" t="s">
        <v>24</v>
      </c>
      <c r="B13" s="8" t="s">
        <v>25</v>
      </c>
      <c r="C13" s="8"/>
    </row>
    <row r="14" ht="21" customHeight="true">
      <c r="A14" s="5" t="s">
        <v>26</v>
      </c>
      <c r="B14" s="8" t="s">
        <v>27</v>
      </c>
      <c r="C14" s="8"/>
    </row>
    <row r="15" ht="21" customHeight="true"/>
    <row r="16" ht="21" customHeight="true">
      <c r="A16" s="2" t="s">
        <v>28</v>
      </c>
      <c r="B16" s="2"/>
      <c r="C16" s="2"/>
      <c r="D16" s="2"/>
    </row>
    <row r="17" ht="21" customHeight="true">
      <c r="A17" s="3" t="s">
        <v>29</v>
      </c>
      <c r="B17" s="3" t="s">
        <v>30</v>
      </c>
      <c r="C17" s="3" t="s">
        <v>31</v>
      </c>
      <c r="D17" s="3" t="s">
        <v>32</v>
      </c>
    </row>
    <row r="18" ht="21" customHeight="true">
      <c r="A18" t="s">
        <v>33</v>
      </c>
      <c r="B18" t="s">
        <v>2</v>
      </c>
      <c r="C18" t="s">
        <v>34</v>
      </c>
      <c r="D18" t="s">
        <v>33</v>
      </c>
    </row>
    <row r="19" ht="21" customHeight="true">
      <c r="A19" t="s">
        <v>35</v>
      </c>
      <c r="B19" t="s">
        <v>3</v>
      </c>
      <c r="C19" t="s">
        <v>34</v>
      </c>
      <c r="D19" t="s">
        <v>35</v>
      </c>
    </row>
    <row r="20" ht="21" customHeight="true">
      <c r="A20" t="s">
        <v>36</v>
      </c>
      <c r="B20" t="s">
        <v>4</v>
      </c>
      <c r="C20" t="s">
        <v>34</v>
      </c>
      <c r="D20" t="s">
        <v>36</v>
      </c>
    </row>
    <row r="21" ht="21" customHeight="true">
      <c r="A21" t="s">
        <v>37</v>
      </c>
      <c r="B21" t="s">
        <v>5</v>
      </c>
      <c r="C21" t="s">
        <v>34</v>
      </c>
      <c r="D21" t="s">
        <v>37</v>
      </c>
    </row>
    <row r="22" ht="21" customHeight="true">
      <c r="A22" t="s">
        <v>38</v>
      </c>
      <c r="B22" t="s">
        <v>6</v>
      </c>
      <c r="C22" t="s">
        <v>34</v>
      </c>
      <c r="D22" t="s">
        <v>38</v>
      </c>
    </row>
    <row r="23" ht="21" customHeight="true">
      <c r="A23" t="s">
        <v>39</v>
      </c>
      <c r="B23" t="s">
        <v>7</v>
      </c>
      <c r="C23" t="s">
        <v>34</v>
      </c>
      <c r="D23" t="s">
        <v>39</v>
      </c>
    </row>
    <row r="24" ht="21" customHeight="true">
      <c r="A24" t="s">
        <v>40</v>
      </c>
      <c r="B24" t="s">
        <v>8</v>
      </c>
      <c r="C24" t="s">
        <v>34</v>
      </c>
      <c r="D24" t="s">
        <v>40</v>
      </c>
    </row>
    <row r="25">
      <c r="A25" t="s">
        <v>41</v>
      </c>
      <c r="B25" t="s">
        <v>9</v>
      </c>
      <c r="C25" t="s">
        <v>41</v>
      </c>
      <c r="D25" t="s">
        <v>42</v>
      </c>
    </row>
  </sheetData>
  <pageSetup fitToHeight="0" fitToWidth="1" orientation="portrait"/>
  <ignoredErrors>
    <ignoredError sqref="A1:XFD1048576" evalError="1" twoDigitTextYear="1" numberStoredAsText="1" formula="1" formulaRange="1" unlockedFormula="1" emptyCellReference="1" listDataValidation="1" calculatedColumn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24"/>
    <col customWidth="true" max="3" min="3" width="28"/>
    <col customWidth="true" max="5" min="4" width="12"/>
    <col customWidth="true" max="6" min="6" width="36"/>
    <col customWidth="true" max="26" min="7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43</v>
      </c>
      <c r="B4" s="3" t="s">
        <v>44</v>
      </c>
      <c r="C4" s="3" t="s">
        <v>45</v>
      </c>
      <c r="D4" s="3" t="s">
        <v>46</v>
      </c>
      <c r="E4" s="3" t="s">
        <v>47</v>
      </c>
      <c r="F4" s="3" t="s">
        <v>48</v>
      </c>
    </row>
    <row r="5" ht="21" customHeight="true">
      <c r="A5" s="6" t="s">
        <v>49</v>
      </c>
      <c r="B5" s="6" t="s">
        <v>50</v>
      </c>
      <c r="C5" s="6" t="s">
        <v>51</v>
      </c>
      <c r="D5" s="12">
        <v>1</v>
      </c>
      <c r="E5" s="4" t="s">
        <v>52</v>
      </c>
      <c r="F5" s="4" t="s">
        <v>53</v>
      </c>
    </row>
    <row r="6" ht="21" customHeight="true">
      <c r="A6" s="6" t="s">
        <v>49</v>
      </c>
      <c r="B6" s="6" t="s">
        <v>54</v>
      </c>
      <c r="C6" s="6" t="s">
        <v>55</v>
      </c>
      <c r="D6" s="12">
        <v>2</v>
      </c>
      <c r="E6" s="4" t="s">
        <v>52</v>
      </c>
      <c r="F6" s="4" t="s">
        <v>53</v>
      </c>
    </row>
    <row r="7" ht="21" customHeight="true">
      <c r="A7" s="6" t="s">
        <v>49</v>
      </c>
      <c r="B7" s="6" t="s">
        <v>56</v>
      </c>
      <c r="C7" s="6" t="s">
        <v>57</v>
      </c>
      <c r="D7" s="12">
        <v>3</v>
      </c>
      <c r="E7" s="4" t="s">
        <v>52</v>
      </c>
      <c r="F7" s="4" t="s">
        <v>53</v>
      </c>
    </row>
    <row r="8" ht="21" customHeight="true">
      <c r="A8" s="6" t="s">
        <v>49</v>
      </c>
      <c r="B8" s="6" t="s">
        <v>58</v>
      </c>
      <c r="C8" s="6" t="s">
        <v>59</v>
      </c>
      <c r="D8" s="12">
        <v>4</v>
      </c>
      <c r="E8" s="4" t="s">
        <v>52</v>
      </c>
      <c r="F8" s="4" t="s">
        <v>53</v>
      </c>
    </row>
    <row r="9" ht="21" customHeight="true">
      <c r="A9" s="6" t="s">
        <v>49</v>
      </c>
      <c r="B9" s="6" t="s">
        <v>60</v>
      </c>
      <c r="C9" s="6" t="s">
        <v>61</v>
      </c>
      <c r="D9" s="12">
        <v>5</v>
      </c>
      <c r="E9" s="4" t="s">
        <v>52</v>
      </c>
      <c r="F9" s="4" t="s">
        <v>53</v>
      </c>
    </row>
    <row r="10" ht="21" customHeight="true">
      <c r="A10" s="6" t="s">
        <v>62</v>
      </c>
      <c r="B10" s="6" t="s">
        <v>63</v>
      </c>
      <c r="C10" s="6" t="s">
        <v>64</v>
      </c>
      <c r="D10" s="12">
        <v>1</v>
      </c>
      <c r="E10" s="4" t="s">
        <v>52</v>
      </c>
      <c r="F10" s="4" t="s">
        <v>53</v>
      </c>
    </row>
    <row r="11" ht="21" customHeight="true">
      <c r="A11" s="6" t="s">
        <v>62</v>
      </c>
      <c r="B11" s="6" t="s">
        <v>65</v>
      </c>
      <c r="C11" s="6" t="s">
        <v>66</v>
      </c>
      <c r="D11" s="12">
        <v>2</v>
      </c>
      <c r="E11" s="4" t="s">
        <v>52</v>
      </c>
      <c r="F11" s="4" t="s">
        <v>53</v>
      </c>
    </row>
    <row r="12" ht="21" customHeight="true">
      <c r="A12" s="6" t="s">
        <v>62</v>
      </c>
      <c r="B12" s="6" t="s">
        <v>67</v>
      </c>
      <c r="C12" s="6" t="s">
        <v>68</v>
      </c>
      <c r="D12" s="12">
        <v>3</v>
      </c>
      <c r="E12" s="4" t="s">
        <v>52</v>
      </c>
      <c r="F12" s="4" t="s">
        <v>53</v>
      </c>
    </row>
    <row r="13" ht="21" customHeight="true">
      <c r="A13" s="6" t="s">
        <v>62</v>
      </c>
      <c r="B13" s="6" t="s">
        <v>69</v>
      </c>
      <c r="C13" s="6" t="s">
        <v>70</v>
      </c>
      <c r="D13" s="12">
        <v>4</v>
      </c>
      <c r="E13" s="4" t="s">
        <v>52</v>
      </c>
      <c r="F13" s="4" t="s">
        <v>53</v>
      </c>
    </row>
    <row r="14" ht="21" customHeight="true">
      <c r="A14" s="6" t="s">
        <v>62</v>
      </c>
      <c r="B14" s="6" t="s">
        <v>71</v>
      </c>
      <c r="C14" s="6" t="s">
        <v>72</v>
      </c>
      <c r="D14" s="12">
        <v>5</v>
      </c>
      <c r="E14" s="4" t="s">
        <v>52</v>
      </c>
      <c r="F14" s="4" t="s">
        <v>53</v>
      </c>
    </row>
    <row r="15" ht="21" customHeight="true">
      <c r="A15" s="6" t="s">
        <v>73</v>
      </c>
      <c r="B15" s="6" t="s">
        <v>74</v>
      </c>
      <c r="C15" s="6" t="s">
        <v>75</v>
      </c>
      <c r="D15" s="12">
        <v>1</v>
      </c>
      <c r="E15" s="4" t="s">
        <v>52</v>
      </c>
      <c r="F15" s="4" t="s">
        <v>53</v>
      </c>
    </row>
    <row r="16" ht="21" customHeight="true">
      <c r="A16" s="6" t="s">
        <v>73</v>
      </c>
      <c r="B16" s="6" t="s">
        <v>76</v>
      </c>
      <c r="C16" s="6" t="s">
        <v>77</v>
      </c>
      <c r="D16" s="12">
        <v>2</v>
      </c>
      <c r="E16" s="4" t="s">
        <v>52</v>
      </c>
      <c r="F16" s="4" t="s">
        <v>53</v>
      </c>
    </row>
    <row r="17" ht="21" customHeight="true">
      <c r="A17" s="6" t="s">
        <v>73</v>
      </c>
      <c r="B17" s="6" t="s">
        <v>78</v>
      </c>
      <c r="C17" s="6" t="s">
        <v>79</v>
      </c>
      <c r="D17" s="12">
        <v>3</v>
      </c>
      <c r="E17" s="4" t="s">
        <v>52</v>
      </c>
      <c r="F17" s="4" t="s">
        <v>53</v>
      </c>
    </row>
    <row r="18" ht="21" customHeight="true">
      <c r="A18" s="6" t="s">
        <v>73</v>
      </c>
      <c r="B18" s="6" t="s">
        <v>80</v>
      </c>
      <c r="C18" s="6" t="s">
        <v>81</v>
      </c>
      <c r="D18" s="12">
        <v>4</v>
      </c>
      <c r="E18" s="4" t="s">
        <v>52</v>
      </c>
      <c r="F18" s="4" t="s">
        <v>53</v>
      </c>
    </row>
    <row r="19" ht="21" customHeight="true">
      <c r="A19" s="6" t="s">
        <v>73</v>
      </c>
      <c r="B19" s="6" t="s">
        <v>82</v>
      </c>
      <c r="C19" s="6" t="s">
        <v>83</v>
      </c>
      <c r="D19" s="12">
        <v>5</v>
      </c>
      <c r="E19" s="4" t="s">
        <v>52</v>
      </c>
      <c r="F19" s="4" t="s">
        <v>53</v>
      </c>
    </row>
    <row r="20" ht="21" customHeight="true">
      <c r="A20" s="6" t="s">
        <v>73</v>
      </c>
      <c r="B20" s="6" t="s">
        <v>84</v>
      </c>
      <c r="C20" s="6" t="s">
        <v>85</v>
      </c>
      <c r="D20" s="12">
        <v>6</v>
      </c>
      <c r="E20" s="4" t="s">
        <v>52</v>
      </c>
      <c r="F20" s="4" t="s">
        <v>53</v>
      </c>
    </row>
    <row r="21" ht="21" customHeight="true">
      <c r="A21" s="6" t="s">
        <v>86</v>
      </c>
      <c r="B21" s="6" t="s">
        <v>87</v>
      </c>
      <c r="C21" s="6" t="s">
        <v>88</v>
      </c>
      <c r="D21" s="12">
        <v>1</v>
      </c>
      <c r="E21" s="4" t="s">
        <v>52</v>
      </c>
      <c r="F21" s="4" t="s">
        <v>53</v>
      </c>
    </row>
    <row r="22" ht="21" customHeight="true">
      <c r="A22" s="6" t="s">
        <v>86</v>
      </c>
      <c r="B22" s="6" t="s">
        <v>89</v>
      </c>
      <c r="C22" s="6" t="s">
        <v>90</v>
      </c>
      <c r="D22" s="12">
        <v>2</v>
      </c>
      <c r="E22" s="4" t="s">
        <v>52</v>
      </c>
      <c r="F22" s="4" t="s">
        <v>53</v>
      </c>
    </row>
    <row r="23" ht="21" customHeight="true">
      <c r="A23" s="6" t="s">
        <v>86</v>
      </c>
      <c r="B23" s="6" t="s">
        <v>91</v>
      </c>
      <c r="C23" s="6" t="s">
        <v>92</v>
      </c>
      <c r="D23" s="12">
        <v>3</v>
      </c>
      <c r="E23" s="4" t="s">
        <v>52</v>
      </c>
      <c r="F23" s="4" t="s">
        <v>53</v>
      </c>
    </row>
    <row r="24" ht="21" customHeight="true">
      <c r="A24" s="6" t="s">
        <v>86</v>
      </c>
      <c r="B24" s="6" t="s">
        <v>93</v>
      </c>
      <c r="C24" s="6" t="s">
        <v>94</v>
      </c>
      <c r="D24" s="12">
        <v>4</v>
      </c>
      <c r="E24" s="4" t="s">
        <v>52</v>
      </c>
      <c r="F24" s="4" t="s">
        <v>53</v>
      </c>
    </row>
    <row r="25" ht="21" customHeight="true"/>
    <row r="26" ht="21" customHeight="true"/>
    <row r="27" ht="21" customHeight="true"/>
    <row r="28" ht="21" customHeight="true"/>
    <row r="29" ht="21" customHeight="true"/>
    <row r="30" ht="21" customHeight="true"/>
    <row r="31" ht="21" customHeight="true"/>
    <row r="32" ht="21" customHeight="true"/>
    <row r="33" ht="21" customHeight="true"/>
    <row r="34" ht="21" customHeight="true"/>
    <row r="35" ht="21" customHeight="true"/>
    <row r="36" ht="21" customHeight="true"/>
    <row r="37" ht="21" customHeight="true"/>
    <row r="38" ht="21" customHeight="true"/>
    <row r="39" ht="21" customHeight="true"/>
    <row r="40" ht="21" customHeight="true"/>
    <row r="41" ht="21" customHeight="true"/>
    <row r="42" ht="21" customHeight="true"/>
    <row r="43" ht="21" customHeight="true"/>
    <row r="4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3">
    <dataValidation allowBlank="false" sqref="$A$5:$A$44" type="custom">
      <formula1>LEN(TRIM(A5))&gt;0</formula1>
    </dataValidation>
    <dataValidation allowBlank="false" sqref="$B$5:$B$44" type="custom">
      <formula1>LEN(TRIM(B5))&gt;0</formula1>
    </dataValidation>
    <dataValidation allowBlank="false" sqref="$C$5:$C$44" type="custom">
      <formula1>LEN(TRIM(C5))&gt;0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8"/>
    <col customWidth="true" max="3" min="3" width="24"/>
    <col customWidth="true" max="6" min="4" width="16"/>
    <col customWidth="true" max="7" min="7" width="14"/>
    <col customWidth="true" max="13" min="8" width="16"/>
    <col customWidth="true" max="16" min="14" width="14"/>
    <col customWidth="true" max="17" min="17" width="16"/>
    <col customWidth="true" max="18" min="18" width="34"/>
    <col customWidth="true" max="26" min="19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95</v>
      </c>
      <c r="B4" s="3" t="s">
        <v>96</v>
      </c>
      <c r="C4" s="3" t="s">
        <v>97</v>
      </c>
      <c r="D4" s="3" t="s">
        <v>98</v>
      </c>
      <c r="E4" s="3" t="s">
        <v>99</v>
      </c>
      <c r="F4" s="3" t="s">
        <v>100</v>
      </c>
      <c r="G4" s="3" t="s">
        <v>101</v>
      </c>
      <c r="H4" s="3" t="s">
        <v>102</v>
      </c>
      <c r="I4" s="3" t="s">
        <v>103</v>
      </c>
      <c r="J4" s="3" t="s">
        <v>104</v>
      </c>
      <c r="K4" s="3" t="s">
        <v>105</v>
      </c>
      <c r="L4" s="3" t="s">
        <v>106</v>
      </c>
      <c r="M4" s="3" t="s">
        <v>107</v>
      </c>
      <c r="N4" s="3" t="s">
        <v>108</v>
      </c>
      <c r="O4" s="3" t="s">
        <v>109</v>
      </c>
      <c r="P4" s="3" t="s">
        <v>110</v>
      </c>
      <c r="Q4" s="3" t="s">
        <v>111</v>
      </c>
      <c r="R4" s="3" t="s">
        <v>48</v>
      </c>
    </row>
    <row r="5" ht="21" customHeight="true">
      <c r="A5" s="6" t="s">
        <v>112</v>
      </c>
      <c r="B5" s="6" t="s">
        <v>112</v>
      </c>
      <c r="C5" s="6" t="s">
        <v>113</v>
      </c>
      <c r="D5" s="4" t="s">
        <v>114</v>
      </c>
      <c r="E5" s="4" t="s">
        <v>115</v>
      </c>
      <c r="F5" s="4" t="s">
        <v>116</v>
      </c>
      <c r="G5" s="13">
        <v>1</v>
      </c>
      <c r="H5" s="4" t="s">
        <v>117</v>
      </c>
      <c r="I5" s="4" t="s">
        <v>118</v>
      </c>
      <c r="J5" s="4" t="s">
        <v>117</v>
      </c>
      <c r="K5" s="4" t="s">
        <v>119</v>
      </c>
      <c r="L5" s="4" t="s">
        <v>120</v>
      </c>
      <c r="M5" s="4" t="s">
        <v>121</v>
      </c>
      <c r="N5" s="13">
        <v>50</v>
      </c>
      <c r="O5" s="13">
        <v>80</v>
      </c>
      <c r="P5" s="14">
        <v>129</v>
      </c>
      <c r="Q5" s="4" t="s">
        <v>122</v>
      </c>
      <c r="R5" s="4" t="s">
        <v>123</v>
      </c>
    </row>
    <row r="6" ht="21" customHeight="true">
      <c r="A6" s="6" t="s">
        <v>124</v>
      </c>
      <c r="B6" s="6" t="s">
        <v>124</v>
      </c>
      <c r="C6" s="6" t="s">
        <v>125</v>
      </c>
      <c r="D6" s="4" t="s">
        <v>126</v>
      </c>
      <c r="E6" s="4" t="s">
        <v>127</v>
      </c>
      <c r="F6" s="4" t="s">
        <v>128</v>
      </c>
      <c r="G6" s="13">
        <v>24</v>
      </c>
      <c r="H6" s="4" t="s">
        <v>118</v>
      </c>
      <c r="I6" s="4" t="s">
        <v>117</v>
      </c>
      <c r="J6" s="4" t="s">
        <v>118</v>
      </c>
      <c r="K6" s="4" t="s">
        <v>129</v>
      </c>
      <c r="L6" s="4" t="s">
        <v>130</v>
      </c>
      <c r="M6" s="4" t="s">
        <v>131</v>
      </c>
      <c r="N6" s="13">
        <v>120</v>
      </c>
      <c r="O6" s="13">
        <v>180</v>
      </c>
      <c r="P6" s="14">
        <v>39.8</v>
      </c>
      <c r="Q6" s="4" t="s">
        <v>122</v>
      </c>
      <c r="R6" s="4" t="s">
        <v>132</v>
      </c>
    </row>
    <row r="7" ht="21" customHeight="true">
      <c r="A7" s="6" t="s">
        <v>133</v>
      </c>
      <c r="B7" s="6" t="s">
        <v>133</v>
      </c>
      <c r="C7" s="6" t="s">
        <v>134</v>
      </c>
      <c r="D7" s="4" t="s">
        <v>135</v>
      </c>
      <c r="E7" s="4" t="s">
        <v>136</v>
      </c>
      <c r="F7" s="4" t="s">
        <v>116</v>
      </c>
      <c r="G7" s="13">
        <v>80</v>
      </c>
      <c r="H7" s="4" t="s">
        <v>117</v>
      </c>
      <c r="I7" s="4" t="s">
        <v>117</v>
      </c>
      <c r="J7" s="4" t="s">
        <v>117</v>
      </c>
      <c r="K7" s="4" t="s">
        <v>119</v>
      </c>
      <c r="L7" s="4" t="s">
        <v>137</v>
      </c>
      <c r="M7" s="4" t="s">
        <v>138</v>
      </c>
      <c r="N7" s="13">
        <v>100</v>
      </c>
      <c r="O7" s="13">
        <v>160</v>
      </c>
      <c r="P7" s="14">
        <v>29.9</v>
      </c>
      <c r="Q7" s="4" t="s">
        <v>122</v>
      </c>
      <c r="R7" s="4" t="s">
        <v>139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3">
    <dataValidation allowBlank="false" sqref="$A$5:$A$27" type="custom">
      <formula1>LEN(TRIM(A5))&gt;0</formula1>
    </dataValidation>
    <dataValidation allowBlank="false" sqref="$C$5:$C$27" type="custom">
      <formula1>LEN(TRIM(C5))&gt;0</formula1>
    </dataValidation>
    <dataValidation allowBlank="false" sqref="$B$5:$B$27" type="custom">
      <formula1>LEN(TRIM(B5))&gt;0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6" min="2" width="16"/>
    <col customWidth="true" max="7" min="7" width="24"/>
    <col customWidth="true" max="11" min="8" width="16"/>
    <col customWidth="true" max="16" min="12" width="14"/>
    <col customWidth="true" max="17" min="17" width="16"/>
    <col customWidth="true" max="18" min="18" width="18"/>
    <col customWidth="true" max="19" min="19" width="34"/>
    <col customWidth="true" max="26" min="20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95</v>
      </c>
      <c r="B4" s="3" t="s">
        <v>140</v>
      </c>
      <c r="C4" s="3" t="s">
        <v>141</v>
      </c>
      <c r="D4" s="3" t="s">
        <v>142</v>
      </c>
      <c r="E4" s="3" t="s">
        <v>143</v>
      </c>
      <c r="F4" s="3" t="s">
        <v>96</v>
      </c>
      <c r="G4" s="3" t="s">
        <v>97</v>
      </c>
      <c r="H4" s="3" t="s">
        <v>144</v>
      </c>
      <c r="I4" s="3" t="s">
        <v>145</v>
      </c>
      <c r="J4" s="3" t="s">
        <v>146</v>
      </c>
      <c r="K4" s="3" t="s">
        <v>147</v>
      </c>
      <c r="L4" s="3" t="s">
        <v>148</v>
      </c>
      <c r="M4" s="3" t="s">
        <v>149</v>
      </c>
      <c r="N4" s="3" t="s">
        <v>150</v>
      </c>
      <c r="O4" s="3" t="s">
        <v>151</v>
      </c>
      <c r="P4" s="3" t="s">
        <v>108</v>
      </c>
      <c r="Q4" s="3" t="s">
        <v>152</v>
      </c>
      <c r="R4" s="3" t="s">
        <v>153</v>
      </c>
      <c r="S4" s="3" t="s">
        <v>48</v>
      </c>
    </row>
    <row r="5" ht="21" customHeight="true">
      <c r="A5" s="6" t="s">
        <v>154</v>
      </c>
      <c r="B5" s="6" t="s">
        <v>155</v>
      </c>
      <c r="C5" s="6" t="s">
        <v>120</v>
      </c>
      <c r="D5" s="4" t="s">
        <v>156</v>
      </c>
      <c r="E5" s="4" t="s">
        <v>121</v>
      </c>
      <c r="F5" s="6" t="s">
        <v>112</v>
      </c>
      <c r="G5" s="4" t="s">
        <v>113</v>
      </c>
      <c r="H5" s="4" t="s">
        <v>42</v>
      </c>
      <c r="I5" s="4" t="s">
        <v>157</v>
      </c>
      <c r="J5" s="4" t="s">
        <v>158</v>
      </c>
      <c r="K5" s="4" t="s">
        <v>159</v>
      </c>
      <c r="L5" s="17">
        <v>120</v>
      </c>
      <c r="M5" s="13">
        <v>30</v>
      </c>
      <c r="N5" s="13">
        <v>0</v>
      </c>
      <c r="O5" s="18">
        <v>90</v>
      </c>
      <c r="P5" s="18">
        <v>50</v>
      </c>
      <c r="Q5" s="4" t="s">
        <v>160</v>
      </c>
      <c r="R5" s="19">
        <v>46143</v>
      </c>
      <c r="S5" s="4" t="s">
        <v>161</v>
      </c>
    </row>
    <row r="6" ht="21" customHeight="true">
      <c r="A6" s="6" t="s">
        <v>162</v>
      </c>
      <c r="B6" s="6" t="s">
        <v>163</v>
      </c>
      <c r="C6" s="6" t="s">
        <v>130</v>
      </c>
      <c r="D6" s="4" t="s">
        <v>164</v>
      </c>
      <c r="E6" s="4" t="s">
        <v>131</v>
      </c>
      <c r="F6" s="6" t="s">
        <v>124</v>
      </c>
      <c r="G6" s="4" t="s">
        <v>125</v>
      </c>
      <c r="H6" s="4" t="s">
        <v>165</v>
      </c>
      <c r="I6" s="4" t="s">
        <v>42</v>
      </c>
      <c r="J6" s="4" t="s">
        <v>158</v>
      </c>
      <c r="K6" s="4" t="s">
        <v>159</v>
      </c>
      <c r="L6" s="17">
        <v>230</v>
      </c>
      <c r="M6" s="13">
        <v>80</v>
      </c>
      <c r="N6" s="13">
        <v>0</v>
      </c>
      <c r="O6" s="18">
        <v>150</v>
      </c>
      <c r="P6" s="18">
        <v>120</v>
      </c>
      <c r="Q6" s="4" t="s">
        <v>160</v>
      </c>
      <c r="R6" s="19">
        <v>46143</v>
      </c>
      <c r="S6" s="4" t="s">
        <v>166</v>
      </c>
    </row>
    <row r="7" ht="21" customHeight="true">
      <c r="A7" s="6" t="s">
        <v>167</v>
      </c>
      <c r="B7" s="6" t="s">
        <v>168</v>
      </c>
      <c r="C7" s="6" t="s">
        <v>137</v>
      </c>
      <c r="D7" s="4" t="s">
        <v>156</v>
      </c>
      <c r="E7" s="4" t="s">
        <v>138</v>
      </c>
      <c r="F7" s="6" t="s">
        <v>133</v>
      </c>
      <c r="G7" s="4" t="s">
        <v>134</v>
      </c>
      <c r="H7" s="4" t="s">
        <v>42</v>
      </c>
      <c r="I7" s="4" t="s">
        <v>42</v>
      </c>
      <c r="J7" s="4" t="s">
        <v>158</v>
      </c>
      <c r="K7" s="4" t="s">
        <v>159</v>
      </c>
      <c r="L7" s="17">
        <v>380</v>
      </c>
      <c r="M7" s="13">
        <v>60</v>
      </c>
      <c r="N7" s="13">
        <v>0</v>
      </c>
      <c r="O7" s="18">
        <v>320</v>
      </c>
      <c r="P7" s="18">
        <v>100</v>
      </c>
      <c r="Q7" s="4" t="s">
        <v>160</v>
      </c>
      <c r="R7" s="19">
        <v>46145</v>
      </c>
      <c r="S7" s="4" t="s">
        <v>169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5">
    <dataValidation allowBlank="false" sqref="$A$5:$A$27" type="custom">
      <formula1>LEN(TRIM(A5))&gt;0</formula1>
    </dataValidation>
    <dataValidation allowBlank="false" sqref="$L$5:$L$27" type="custom">
      <formula1>LEN(TRIM(L5))&gt;0</formula1>
    </dataValidation>
    <dataValidation allowBlank="false" sqref="$B$5:$B$27" type="custom">
      <formula1>LEN(TRIM(B5))&gt;0</formula1>
    </dataValidation>
    <dataValidation allowBlank="false" sqref="$F$5:$F$27" type="custom">
      <formula1>LEN(TRIM(F5))&gt;0</formula1>
    </dataValidation>
    <dataValidation allowBlank="false" sqref="$C$5:$C$27" type="custom">
      <formula1>LEN(TRIM(C5))&gt;0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4" min="2" width="16"/>
    <col customWidth="true" max="5" min="5" width="18"/>
    <col customWidth="true" max="10" min="6" width="16"/>
    <col customWidth="true" max="11" min="11" width="24"/>
    <col customWidth="true" max="12" min="12" width="16"/>
    <col customWidth="true" max="16" min="13" width="14"/>
    <col customWidth="true" max="17" min="17" width="16"/>
    <col customWidth="true" max="19" min="18" width="18"/>
    <col customWidth="true" max="20" min="20" width="14"/>
    <col customWidth="true" max="23" min="21" width="16"/>
    <col customWidth="true" max="24" min="24" width="34"/>
    <col customWidth="true" max="26" min="25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95</v>
      </c>
      <c r="B4" s="3" t="s">
        <v>170</v>
      </c>
      <c r="C4" s="3" t="s">
        <v>49</v>
      </c>
      <c r="D4" s="3" t="s">
        <v>171</v>
      </c>
      <c r="E4" s="3" t="s">
        <v>172</v>
      </c>
      <c r="F4" s="3" t="s">
        <v>173</v>
      </c>
      <c r="G4" s="3" t="s">
        <v>140</v>
      </c>
      <c r="H4" s="3" t="s">
        <v>141</v>
      </c>
      <c r="I4" s="3" t="s">
        <v>142</v>
      </c>
      <c r="J4" s="3" t="s">
        <v>96</v>
      </c>
      <c r="K4" s="3" t="s">
        <v>97</v>
      </c>
      <c r="L4" s="3" t="s">
        <v>100</v>
      </c>
      <c r="M4" s="3" t="s">
        <v>174</v>
      </c>
      <c r="N4" s="3" t="s">
        <v>149</v>
      </c>
      <c r="O4" s="3" t="s">
        <v>175</v>
      </c>
      <c r="P4" s="3" t="s">
        <v>176</v>
      </c>
      <c r="Q4" s="3" t="s">
        <v>177</v>
      </c>
      <c r="R4" s="3" t="s">
        <v>178</v>
      </c>
      <c r="S4" s="3" t="s">
        <v>179</v>
      </c>
      <c r="T4" s="3" t="s">
        <v>180</v>
      </c>
      <c r="U4" s="3" t="s">
        <v>181</v>
      </c>
      <c r="V4" s="3" t="s">
        <v>182</v>
      </c>
      <c r="W4" s="3" t="s">
        <v>86</v>
      </c>
      <c r="X4" s="3" t="s">
        <v>183</v>
      </c>
      <c r="Y4" s="3" t="s">
        <v>184</v>
      </c>
    </row>
    <row r="5" ht="21" customHeight="true">
      <c r="A5" s="6" t="s">
        <v>185</v>
      </c>
      <c r="B5" s="4" t="s">
        <v>186</v>
      </c>
      <c r="C5" s="6" t="s">
        <v>50</v>
      </c>
      <c r="D5" s="4" t="s">
        <v>187</v>
      </c>
      <c r="E5" s="21">
        <v>46143</v>
      </c>
      <c r="F5" s="19">
        <v>46143</v>
      </c>
      <c r="G5" s="6" t="s">
        <v>155</v>
      </c>
      <c r="H5" s="6" t="s">
        <v>120</v>
      </c>
      <c r="I5" s="4" t="s">
        <v>156</v>
      </c>
      <c r="J5" s="6" t="s">
        <v>112</v>
      </c>
      <c r="K5" s="4" t="s">
        <v>113</v>
      </c>
      <c r="L5" s="4" t="s">
        <v>116</v>
      </c>
      <c r="M5" s="17">
        <v>30</v>
      </c>
      <c r="N5" s="13">
        <v>30</v>
      </c>
      <c r="O5" s="13">
        <v>30</v>
      </c>
      <c r="P5" s="18">
        <v>0</v>
      </c>
      <c r="Q5" s="4" t="s">
        <v>188</v>
      </c>
      <c r="R5" s="22">
        <v>46143.375</v>
      </c>
      <c r="S5" s="22">
        <v>46143.42361111111</v>
      </c>
      <c r="T5" s="18">
        <v>1.2</v>
      </c>
      <c r="U5" s="4" t="s">
        <v>189</v>
      </c>
      <c r="V5" s="4" t="s">
        <v>190</v>
      </c>
      <c r="W5" s="4" t="s">
        <v>87</v>
      </c>
      <c r="X5" s="4" t="s">
        <v>191</v>
      </c>
      <c r="Y5" s="4" t="s">
        <v>42</v>
      </c>
    </row>
    <row r="6" ht="21" customHeight="true">
      <c r="A6" s="6" t="s">
        <v>192</v>
      </c>
      <c r="B6" s="4" t="s">
        <v>193</v>
      </c>
      <c r="C6" s="6" t="s">
        <v>54</v>
      </c>
      <c r="D6" s="4" t="s">
        <v>194</v>
      </c>
      <c r="E6" s="21">
        <v>46143</v>
      </c>
      <c r="F6" s="19">
        <v>46143</v>
      </c>
      <c r="G6" s="6" t="s">
        <v>163</v>
      </c>
      <c r="H6" s="6" t="s">
        <v>130</v>
      </c>
      <c r="I6" s="4" t="s">
        <v>164</v>
      </c>
      <c r="J6" s="6" t="s">
        <v>124</v>
      </c>
      <c r="K6" s="4" t="s">
        <v>125</v>
      </c>
      <c r="L6" s="4" t="s">
        <v>128</v>
      </c>
      <c r="M6" s="17">
        <v>80</v>
      </c>
      <c r="N6" s="13">
        <v>80</v>
      </c>
      <c r="O6" s="13">
        <v>76</v>
      </c>
      <c r="P6" s="18">
        <v>4</v>
      </c>
      <c r="Q6" s="4" t="s">
        <v>195</v>
      </c>
      <c r="R6" s="22">
        <v>46143.458333333336</v>
      </c>
      <c r="S6" s="22">
        <v>46143.520833333336</v>
      </c>
      <c r="T6" s="18">
        <v>1.2</v>
      </c>
      <c r="U6" s="4" t="s">
        <v>196</v>
      </c>
      <c r="V6" s="4" t="s">
        <v>197</v>
      </c>
      <c r="W6" s="4" t="s">
        <v>89</v>
      </c>
      <c r="X6" s="4" t="s">
        <v>198</v>
      </c>
      <c r="Y6" s="4" t="s">
        <v>199</v>
      </c>
    </row>
    <row r="7" ht="21" customHeight="true">
      <c r="A7" s="6" t="s">
        <v>200</v>
      </c>
      <c r="B7" s="4" t="s">
        <v>201</v>
      </c>
      <c r="C7" s="6" t="s">
        <v>60</v>
      </c>
      <c r="D7" s="4" t="s">
        <v>202</v>
      </c>
      <c r="E7" s="21">
        <v>46145</v>
      </c>
      <c r="F7" s="19">
        <v>46146</v>
      </c>
      <c r="G7" s="6" t="s">
        <v>168</v>
      </c>
      <c r="H7" s="6" t="s">
        <v>137</v>
      </c>
      <c r="I7" s="4" t="s">
        <v>156</v>
      </c>
      <c r="J7" s="6" t="s">
        <v>133</v>
      </c>
      <c r="K7" s="4" t="s">
        <v>134</v>
      </c>
      <c r="L7" s="4" t="s">
        <v>116</v>
      </c>
      <c r="M7" s="17">
        <v>120</v>
      </c>
      <c r="N7" s="13">
        <v>120</v>
      </c>
      <c r="O7" s="13">
        <v>90</v>
      </c>
      <c r="P7" s="18">
        <v>30</v>
      </c>
      <c r="Q7" s="4" t="s">
        <v>203</v>
      </c>
      <c r="R7" s="22">
        <v>46145.395833333336</v>
      </c>
      <c r="S7" s="22" t="s">
        <v>42</v>
      </c>
      <c r="T7" s="18">
        <v>1.2</v>
      </c>
      <c r="U7" s="4" t="s">
        <v>204</v>
      </c>
      <c r="V7" s="4" t="s">
        <v>205</v>
      </c>
      <c r="W7" s="4" t="s">
        <v>206</v>
      </c>
      <c r="X7" s="4" t="s">
        <v>207</v>
      </c>
      <c r="Y7" s="4" t="s">
        <v>208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7">
    <dataValidation allowBlank="false" sqref="$J$5:$J$27" type="custom">
      <formula1>LEN(TRIM(J5))&gt;0</formula1>
    </dataValidation>
    <dataValidation allowBlank="false" sqref="$E$5:$E$27" type="custom">
      <formula1>LEN(TRIM(E5))&gt;0</formula1>
    </dataValidation>
    <dataValidation allowBlank="false" sqref="$G$5:$G$27" type="custom">
      <formula1>LEN(TRIM(G5))&gt;0</formula1>
    </dataValidation>
    <dataValidation allowBlank="false" sqref="$H$5:$H$27" type="custom">
      <formula1>LEN(TRIM(H5))&gt;0</formula1>
    </dataValidation>
    <dataValidation allowBlank="false" sqref="$M$5:$M$27" type="custom">
      <formula1>LEN(TRIM(M5))&gt;0</formula1>
    </dataValidation>
    <dataValidation allowBlank="false" sqref="$A$5:$A$27" type="custom">
      <formula1>LEN(TRIM(A5))&gt;0</formula1>
    </dataValidation>
    <dataValidation allowBlank="false" sqref="$C$5:$C$27" type="custom">
      <formula1>LEN(TRIM(C5))&gt;0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18"/>
    <col customWidth="true" max="5" min="4" width="16"/>
    <col customWidth="true" max="6" min="6" width="24"/>
    <col customWidth="true" max="10" min="7" width="16"/>
    <col customWidth="true" max="11" min="11" width="24"/>
    <col customWidth="true" max="12" min="12" width="16"/>
    <col customWidth="true" max="15" min="13" width="14"/>
    <col customWidth="true" max="16" min="16" width="16"/>
    <col customWidth="true" max="18" min="17" width="14"/>
    <col customWidth="true" max="19" min="19" width="16"/>
    <col customWidth="true" max="20" min="20" width="14"/>
    <col customWidth="true" max="24" min="21" width="16"/>
    <col customWidth="true" max="26" min="25" width="18"/>
    <col customWidth="true" max="27" min="27" width="34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95</v>
      </c>
      <c r="B4" s="3" t="s">
        <v>209</v>
      </c>
      <c r="C4" s="3" t="s">
        <v>210</v>
      </c>
      <c r="D4" s="3" t="s">
        <v>49</v>
      </c>
      <c r="E4" s="3" t="s">
        <v>140</v>
      </c>
      <c r="F4" s="3" t="s">
        <v>211</v>
      </c>
      <c r="G4" s="3" t="s">
        <v>141</v>
      </c>
      <c r="H4" s="3" t="s">
        <v>62</v>
      </c>
      <c r="I4" s="3" t="s">
        <v>212</v>
      </c>
      <c r="J4" s="3" t="s">
        <v>96</v>
      </c>
      <c r="K4" s="3" t="s">
        <v>97</v>
      </c>
      <c r="L4" s="3" t="s">
        <v>100</v>
      </c>
      <c r="M4" s="3" t="s">
        <v>213</v>
      </c>
      <c r="N4" s="3" t="s">
        <v>214</v>
      </c>
      <c r="O4" s="3" t="s">
        <v>215</v>
      </c>
      <c r="P4" s="3" t="s">
        <v>216</v>
      </c>
      <c r="Q4" s="3" t="s">
        <v>110</v>
      </c>
      <c r="R4" s="3" t="s">
        <v>217</v>
      </c>
      <c r="S4" s="3" t="s">
        <v>218</v>
      </c>
      <c r="T4" s="3" t="s">
        <v>219</v>
      </c>
      <c r="U4" s="3" t="s">
        <v>220</v>
      </c>
      <c r="V4" s="3" t="s">
        <v>221</v>
      </c>
      <c r="W4" s="3" t="s">
        <v>222</v>
      </c>
      <c r="X4" s="3" t="s">
        <v>73</v>
      </c>
      <c r="Y4" s="3" t="s">
        <v>223</v>
      </c>
      <c r="Z4" s="3" t="s">
        <v>224</v>
      </c>
      <c r="AA4" s="3" t="s">
        <v>48</v>
      </c>
    </row>
    <row r="5" ht="21" customHeight="true">
      <c r="A5" s="6" t="s">
        <v>225</v>
      </c>
      <c r="B5" s="21">
        <v>46143</v>
      </c>
      <c r="C5" s="4" t="s">
        <v>185</v>
      </c>
      <c r="D5" s="6" t="s">
        <v>50</v>
      </c>
      <c r="E5" s="6" t="s">
        <v>155</v>
      </c>
      <c r="F5" s="4" t="s">
        <v>226</v>
      </c>
      <c r="G5" s="6" t="s">
        <v>120</v>
      </c>
      <c r="H5" s="4" t="s">
        <v>63</v>
      </c>
      <c r="I5" s="4" t="s">
        <v>227</v>
      </c>
      <c r="J5" s="6" t="s">
        <v>112</v>
      </c>
      <c r="K5" s="4" t="s">
        <v>113</v>
      </c>
      <c r="L5" s="4" t="s">
        <v>116</v>
      </c>
      <c r="M5" s="17">
        <v>30</v>
      </c>
      <c r="N5" s="13">
        <v>30</v>
      </c>
      <c r="O5" s="18">
        <v>0</v>
      </c>
      <c r="P5" s="4" t="s">
        <v>87</v>
      </c>
      <c r="Q5" s="14">
        <v>129</v>
      </c>
      <c r="R5" s="14">
        <v>3870</v>
      </c>
      <c r="S5" s="4" t="s">
        <v>228</v>
      </c>
      <c r="T5" s="13">
        <v>3</v>
      </c>
      <c r="U5" s="4" t="s">
        <v>229</v>
      </c>
      <c r="V5" s="4" t="s">
        <v>230</v>
      </c>
      <c r="W5" s="4" t="s">
        <v>231</v>
      </c>
      <c r="X5" s="4" t="s">
        <v>78</v>
      </c>
      <c r="Y5" s="19" t="s">
        <v>42</v>
      </c>
      <c r="Z5" s="19" t="s">
        <v>42</v>
      </c>
      <c r="AA5" s="4" t="s">
        <v>232</v>
      </c>
    </row>
    <row r="6" ht="21" customHeight="true">
      <c r="A6" s="6" t="s">
        <v>233</v>
      </c>
      <c r="B6" s="21">
        <v>46143</v>
      </c>
      <c r="C6" s="4" t="s">
        <v>192</v>
      </c>
      <c r="D6" s="6" t="s">
        <v>54</v>
      </c>
      <c r="E6" s="6" t="s">
        <v>163</v>
      </c>
      <c r="F6" s="4" t="s">
        <v>234</v>
      </c>
      <c r="G6" s="6" t="s">
        <v>130</v>
      </c>
      <c r="H6" s="4" t="s">
        <v>65</v>
      </c>
      <c r="I6" s="4" t="s">
        <v>235</v>
      </c>
      <c r="J6" s="6" t="s">
        <v>124</v>
      </c>
      <c r="K6" s="4" t="s">
        <v>125</v>
      </c>
      <c r="L6" s="4" t="s">
        <v>128</v>
      </c>
      <c r="M6" s="17">
        <v>80</v>
      </c>
      <c r="N6" s="13">
        <v>76</v>
      </c>
      <c r="O6" s="18">
        <v>-4</v>
      </c>
      <c r="P6" s="4" t="s">
        <v>236</v>
      </c>
      <c r="Q6" s="14">
        <v>39.8</v>
      </c>
      <c r="R6" s="14">
        <v>3024.7999999999997</v>
      </c>
      <c r="S6" s="4" t="s">
        <v>228</v>
      </c>
      <c r="T6" s="13">
        <v>4</v>
      </c>
      <c r="U6" s="4" t="s">
        <v>195</v>
      </c>
      <c r="V6" s="4" t="s">
        <v>230</v>
      </c>
      <c r="W6" s="4" t="s">
        <v>237</v>
      </c>
      <c r="X6" s="4" t="s">
        <v>76</v>
      </c>
      <c r="Y6" s="19" t="s">
        <v>42</v>
      </c>
      <c r="Z6" s="19" t="s">
        <v>42</v>
      </c>
      <c r="AA6" s="4" t="s">
        <v>238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7">
    <dataValidation allowBlank="false" sqref="$J$5:$J$26" type="custom">
      <formula1>LEN(TRIM(J5))&gt;0</formula1>
    </dataValidation>
    <dataValidation allowBlank="false" sqref="$A$5:$A$26" type="custom">
      <formula1>LEN(TRIM(A5))&gt;0</formula1>
    </dataValidation>
    <dataValidation allowBlank="false" sqref="$M$5:$M$26" type="custom">
      <formula1>LEN(TRIM(M5))&gt;0</formula1>
    </dataValidation>
    <dataValidation allowBlank="false" sqref="$B$5:$B$26" type="custom">
      <formula1>LEN(TRIM(B5))&gt;0</formula1>
    </dataValidation>
    <dataValidation allowBlank="false" sqref="$G$5:$G$26" type="custom">
      <formula1>LEN(TRIM(G5))&gt;0</formula1>
    </dataValidation>
    <dataValidation allowBlank="false" sqref="$D$5:$D$26" type="custom">
      <formula1>LEN(TRIM(D5))&gt;0</formula1>
    </dataValidation>
    <dataValidation allowBlank="false" sqref="$E$5:$E$26" type="custom">
      <formula1>LEN(TRIM(E5))&gt;0</formula1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4" min="1" width="18"/>
    <col customWidth="true" max="9" min="5" width="16"/>
    <col customWidth="true" max="11" min="10" width="18"/>
    <col customWidth="true" max="12" min="12" width="16"/>
    <col customWidth="true" max="13" min="13" width="34"/>
    <col customWidth="true" max="15" min="14" width="16"/>
    <col customWidth="true" max="16" min="16" width="34"/>
    <col customWidth="true" max="26" min="17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95</v>
      </c>
      <c r="B4" s="3" t="s">
        <v>239</v>
      </c>
      <c r="C4" s="3" t="s">
        <v>210</v>
      </c>
      <c r="D4" s="3" t="s">
        <v>240</v>
      </c>
      <c r="E4" s="3" t="s">
        <v>241</v>
      </c>
      <c r="F4" s="3" t="s">
        <v>242</v>
      </c>
      <c r="G4" s="3" t="s">
        <v>140</v>
      </c>
      <c r="H4" s="3" t="s">
        <v>243</v>
      </c>
      <c r="I4" s="3" t="s">
        <v>244</v>
      </c>
      <c r="J4" s="3" t="s">
        <v>245</v>
      </c>
      <c r="K4" s="3" t="s">
        <v>246</v>
      </c>
      <c r="L4" s="3" t="s">
        <v>247</v>
      </c>
      <c r="M4" s="3" t="s">
        <v>248</v>
      </c>
      <c r="N4" s="3" t="s">
        <v>249</v>
      </c>
      <c r="O4" s="3" t="s">
        <v>250</v>
      </c>
      <c r="P4" s="3" t="s">
        <v>48</v>
      </c>
    </row>
    <row r="5" ht="21" customHeight="true">
      <c r="A5" s="6" t="s">
        <v>251</v>
      </c>
      <c r="B5" s="4" t="s">
        <v>225</v>
      </c>
      <c r="C5" s="4" t="s">
        <v>185</v>
      </c>
      <c r="D5" s="23">
        <v>46143.694444444445</v>
      </c>
      <c r="E5" s="6" t="s">
        <v>252</v>
      </c>
      <c r="F5" s="4" t="s">
        <v>189</v>
      </c>
      <c r="G5" s="4" t="s">
        <v>229</v>
      </c>
      <c r="H5" s="4" t="s">
        <v>253</v>
      </c>
      <c r="I5" s="4" t="s">
        <v>227</v>
      </c>
      <c r="J5" s="22">
        <v>46143.708333333336</v>
      </c>
      <c r="K5" s="22">
        <v>46143.70486111111</v>
      </c>
      <c r="L5" s="4" t="s">
        <v>42</v>
      </c>
      <c r="M5" s="4" t="s">
        <v>254</v>
      </c>
      <c r="N5" s="4" t="s">
        <v>226</v>
      </c>
      <c r="O5" s="4" t="s">
        <v>255</v>
      </c>
      <c r="P5" s="4" t="s">
        <v>256</v>
      </c>
    </row>
    <row r="6" ht="21" customHeight="true">
      <c r="A6" s="6" t="s">
        <v>257</v>
      </c>
      <c r="B6" s="4" t="s">
        <v>233</v>
      </c>
      <c r="C6" s="4" t="s">
        <v>192</v>
      </c>
      <c r="D6" s="23">
        <v>46143.743055555555</v>
      </c>
      <c r="E6" s="6" t="s">
        <v>258</v>
      </c>
      <c r="F6" s="4" t="s">
        <v>197</v>
      </c>
      <c r="G6" s="4" t="s">
        <v>230</v>
      </c>
      <c r="H6" s="4" t="s">
        <v>259</v>
      </c>
      <c r="I6" s="4" t="s">
        <v>192</v>
      </c>
      <c r="J6" s="22">
        <v>46143.666666666664</v>
      </c>
      <c r="K6" s="22" t="s">
        <v>42</v>
      </c>
      <c r="L6" s="4" t="s">
        <v>42</v>
      </c>
      <c r="M6" s="4" t="s">
        <v>260</v>
      </c>
      <c r="N6" s="4" t="s">
        <v>261</v>
      </c>
      <c r="O6" s="4" t="s">
        <v>262</v>
      </c>
      <c r="P6" s="4" t="s">
        <v>263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3">
    <dataValidation allowBlank="false" sqref="$E$5:$E$26" type="custom">
      <formula1>LEN(TRIM(E5))&gt;0</formula1>
    </dataValidation>
    <dataValidation allowBlank="false" sqref="$A$5:$A$26" type="custom">
      <formula1>LEN(TRIM(A5))&gt;0</formula1>
    </dataValidation>
    <dataValidation allowBlank="false" sqref="$D$5:$D$26" type="custom">
      <formula1>LEN(TRIM(D5))&gt;0</formula1>
    </dataValidation>
  </dataValidations>
  <pageSetup fitToHeight="0" fitToWidth="1" orientation="landscape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8"/>
    <col customWidth="true" max="3" min="3" width="16"/>
    <col customWidth="true" max="4" min="4" width="18"/>
    <col customWidth="true" max="7" min="5" width="16"/>
    <col customWidth="true" max="8" min="8" width="24"/>
    <col customWidth="true" max="9" min="9" width="16"/>
    <col customWidth="true" max="10" min="10" width="14"/>
    <col customWidth="true" max="12" min="11" width="16"/>
    <col customWidth="true" max="13" min="13" width="34"/>
    <col customWidth="true" max="14" min="14" width="16"/>
    <col customWidth="true" max="16" min="15" width="18"/>
    <col customWidth="true" max="20" min="17" width="16"/>
    <col customWidth="true" max="21" min="21" width="34"/>
    <col customWidth="true" max="22" min="22" width="14"/>
    <col customWidth="true" max="26" min="23" width="18"/>
  </cols>
  <sheetData>
    <row r="1" ht="32" customHeight="true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95</v>
      </c>
      <c r="B4" s="3" t="s">
        <v>264</v>
      </c>
      <c r="C4" s="3" t="s">
        <v>265</v>
      </c>
      <c r="D4" s="3" t="s">
        <v>266</v>
      </c>
      <c r="E4" s="3" t="s">
        <v>140</v>
      </c>
      <c r="F4" s="3" t="s">
        <v>141</v>
      </c>
      <c r="G4" s="3" t="s">
        <v>96</v>
      </c>
      <c r="H4" s="3" t="s">
        <v>97</v>
      </c>
      <c r="I4" s="3" t="s">
        <v>86</v>
      </c>
      <c r="J4" s="3" t="s">
        <v>267</v>
      </c>
      <c r="K4" s="3" t="s">
        <v>268</v>
      </c>
      <c r="L4" s="3" t="s">
        <v>269</v>
      </c>
      <c r="M4" s="3" t="s">
        <v>270</v>
      </c>
      <c r="N4" s="3" t="s">
        <v>248</v>
      </c>
      <c r="O4" s="3" t="s">
        <v>271</v>
      </c>
      <c r="P4" s="3" t="s">
        <v>272</v>
      </c>
      <c r="Q4" s="3" t="s">
        <v>273</v>
      </c>
      <c r="R4" s="3" t="s">
        <v>274</v>
      </c>
      <c r="S4" s="3" t="s">
        <v>275</v>
      </c>
      <c r="T4" s="3" t="s">
        <v>276</v>
      </c>
      <c r="U4" s="3" t="s">
        <v>277</v>
      </c>
      <c r="V4" s="3" t="s">
        <v>278</v>
      </c>
    </row>
    <row r="5" ht="21" customHeight="true">
      <c r="A5" s="6" t="s">
        <v>199</v>
      </c>
      <c r="B5" s="21">
        <v>46143</v>
      </c>
      <c r="C5" s="4" t="s">
        <v>204</v>
      </c>
      <c r="D5" s="4" t="s">
        <v>192</v>
      </c>
      <c r="E5" s="4" t="s">
        <v>163</v>
      </c>
      <c r="F5" s="4" t="s">
        <v>130</v>
      </c>
      <c r="G5" s="4" t="s">
        <v>124</v>
      </c>
      <c r="H5" s="4" t="s">
        <v>125</v>
      </c>
      <c r="I5" s="6" t="s">
        <v>89</v>
      </c>
      <c r="J5" s="13">
        <v>4</v>
      </c>
      <c r="K5" s="4" t="s">
        <v>202</v>
      </c>
      <c r="L5" s="4" t="s">
        <v>279</v>
      </c>
      <c r="M5" s="4" t="s">
        <v>280</v>
      </c>
      <c r="N5" s="4" t="s">
        <v>230</v>
      </c>
      <c r="O5" s="19">
        <v>46144</v>
      </c>
      <c r="P5" s="19" t="s">
        <v>42</v>
      </c>
      <c r="Q5" s="4" t="s">
        <v>281</v>
      </c>
      <c r="R5" s="4" t="s">
        <v>118</v>
      </c>
      <c r="S5" s="4" t="s">
        <v>282</v>
      </c>
      <c r="T5" s="4" t="s">
        <v>283</v>
      </c>
      <c r="U5" s="4" t="s">
        <v>284</v>
      </c>
      <c r="V5" s="14">
        <v>159.2</v>
      </c>
    </row>
    <row r="6" ht="21" customHeight="true">
      <c r="A6" s="6" t="s">
        <v>208</v>
      </c>
      <c r="B6" s="21">
        <v>46145</v>
      </c>
      <c r="C6" s="4" t="s">
        <v>285</v>
      </c>
      <c r="D6" s="4" t="s">
        <v>286</v>
      </c>
      <c r="E6" s="4" t="s">
        <v>168</v>
      </c>
      <c r="F6" s="4" t="s">
        <v>137</v>
      </c>
      <c r="G6" s="4" t="s">
        <v>133</v>
      </c>
      <c r="H6" s="4" t="s">
        <v>134</v>
      </c>
      <c r="I6" s="6" t="s">
        <v>206</v>
      </c>
      <c r="J6" s="13">
        <v>30</v>
      </c>
      <c r="K6" s="4" t="s">
        <v>187</v>
      </c>
      <c r="L6" s="4" t="s">
        <v>287</v>
      </c>
      <c r="M6" s="4" t="s">
        <v>288</v>
      </c>
      <c r="N6" s="4" t="s">
        <v>289</v>
      </c>
      <c r="O6" s="19">
        <v>46146</v>
      </c>
      <c r="P6" s="19" t="s">
        <v>42</v>
      </c>
      <c r="Q6" s="4" t="s">
        <v>290</v>
      </c>
      <c r="R6" s="4" t="s">
        <v>117</v>
      </c>
      <c r="S6" s="4" t="s">
        <v>291</v>
      </c>
      <c r="T6" s="4" t="s">
        <v>292</v>
      </c>
      <c r="U6" s="4" t="s">
        <v>293</v>
      </c>
      <c r="V6" s="14">
        <v>0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3">
    <dataValidation allowBlank="false" sqref="$I$5:$I$26" type="custom">
      <formula1>LEN(TRIM(I5))&gt;0</formula1>
    </dataValidation>
    <dataValidation allowBlank="false" sqref="$A$5:$A$26" type="custom">
      <formula1>LEN(TRIM(A5))&gt;0</formula1>
    </dataValidation>
    <dataValidation allowBlank="false" sqref="$B$5:$B$26" type="custom">
      <formula1>LEN(TRIM(B5))&gt;0</formula1>
    </dataValidation>
  </dataValidations>
  <pageSetup fitToHeight="0" fitToWidth="1" orientation="landscape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zoomScale="100" workbookViewId="0">
      <pane activePane="bottomLeft" state="frozen" topLeftCell="A4" ySplit="3"/>
      <selection activeCell="A4" pane="bottomLeft" sqref="A4"/>
    </sheetView>
  </sheetViews>
  <sheetFormatPr defaultRowHeight="15"/>
  <cols>
    <col customWidth="true" max="5" min="1" width="16"/>
    <col customWidth="true" max="6" min="6" width="18"/>
    <col customWidth="true" max="9" min="7" width="16"/>
    <col customWidth="true" max="26" min="10" width="18"/>
  </cols>
  <sheetData>
    <row r="1" ht="32" customHeight="true">
      <c r="A1" s="1" t="s">
        <v>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1" customHeight="true">
      <c r="A4" s="9" t="s">
        <v>294</v>
      </c>
      <c r="B4" s="9"/>
      <c r="C4" s="9"/>
      <c r="D4" s="9" t="s">
        <v>295</v>
      </c>
      <c r="E4" s="9"/>
      <c r="G4" s="9" t="s">
        <v>296</v>
      </c>
      <c r="H4" s="9"/>
    </row>
    <row r="5" ht="21" customHeight="true">
      <c r="A5" s="9" t="str">
        <f>COUNTA(picking_tasks_record_id_range)</f>
      </c>
      <c r="B5" s="9"/>
      <c r="C5" s="9"/>
      <c r="D5" s="9" t="str">
        <f>COUNTIF(picking_tasks_task_status_range,"completed")</f>
      </c>
      <c r="E5" s="9"/>
      <c r="G5" s="9" t="str">
        <f>COUNTA(exceptions_record_id_range)</f>
      </c>
      <c r="H5" s="9"/>
    </row>
    <row r="6" ht="21" customHeight="true">
      <c r="A6" s="9"/>
      <c r="B6" s="9"/>
      <c r="C6" s="9"/>
      <c r="D6" s="9"/>
      <c r="E6" s="9"/>
      <c r="G6" s="9"/>
      <c r="H6" s="9"/>
    </row>
    <row r="7" ht="21" customHeight="true"/>
    <row r="8" ht="21" customHeight="true"/>
    <row r="9" ht="21" customHeight="true">
      <c r="A9" s="2" t="s">
        <v>297</v>
      </c>
      <c r="B9" s="2"/>
      <c r="C9" s="2"/>
    </row>
    <row r="10" ht="21" customHeight="true">
      <c r="A10" s="3" t="s">
        <v>49</v>
      </c>
      <c r="B10" s="3" t="s">
        <v>298</v>
      </c>
      <c r="C10" s="3" t="s">
        <v>299</v>
      </c>
    </row>
    <row r="11" ht="21" customHeight="true">
      <c r="A11" s="4" t="s">
        <v>51</v>
      </c>
      <c r="B11" s="4" t="str">
        <f>COUNTIF(picking_tasks_business_type_range,"sales")</f>
        <v>42</v>
      </c>
      <c r="C11" s="4" t="str">
        <f>IFERROR(COUNTIF(picking_tasks_business_type_range,"sales")/COUNTA(picking_tasks_record_id_range),0)</f>
        <v>42</v>
      </c>
    </row>
    <row r="12" ht="21" customHeight="true">
      <c r="A12" s="4" t="s">
        <v>55</v>
      </c>
      <c r="B12" s="4" t="str">
        <f>COUNTIF(picking_tasks_business_type_range,"ecommerce")</f>
        <v>42</v>
      </c>
      <c r="C12" s="4" t="str">
        <f>IFERROR(COUNTIF(picking_tasks_business_type_range,"ecommerce")/COUNTA(picking_tasks_record_id_range),0)</f>
        <v>42</v>
      </c>
    </row>
    <row r="13" ht="21" customHeight="true">
      <c r="A13" s="4" t="s">
        <v>57</v>
      </c>
      <c r="B13" s="4" t="str">
        <f>COUNTIF(picking_tasks_business_type_range,"transfer")</f>
        <v>42</v>
      </c>
      <c r="C13" s="4" t="str">
        <f>IFERROR(COUNTIF(picking_tasks_business_type_range,"transfer")/COUNTA(picking_tasks_record_id_range),0)</f>
        <v>42</v>
      </c>
    </row>
    <row r="14" ht="21" customHeight="true">
      <c r="A14" s="4" t="s">
        <v>59</v>
      </c>
      <c r="B14" s="4" t="str">
        <f>COUNTIF(picking_tasks_business_type_range,"production")</f>
        <v>42</v>
      </c>
      <c r="C14" s="4" t="str">
        <f>IFERROR(COUNTIF(picking_tasks_business_type_range,"production")/COUNTA(picking_tasks_record_id_range),0)</f>
        <v>42</v>
      </c>
    </row>
    <row r="15" ht="21" customHeight="true">
      <c r="A15" s="4" t="s">
        <v>61</v>
      </c>
      <c r="B15" s="4" t="str">
        <f>COUNTIF(picking_tasks_business_type_range,"return")</f>
        <v>42</v>
      </c>
      <c r="C15" s="4" t="str">
        <f>IFERROR(COUNTIF(picking_tasks_business_type_range,"return")/COUNTA(picking_tasks_record_id_range),0)</f>
        <v>42</v>
      </c>
    </row>
    <row r="16" ht="21" customHeight="true"/>
    <row r="17" ht="21" customHeight="true"/>
    <row r="18" ht="21" customHeight="true">
      <c r="A18" s="2" t="s">
        <v>300</v>
      </c>
      <c r="B18" s="2"/>
      <c r="C18" s="2"/>
    </row>
    <row r="19" ht="21" customHeight="true">
      <c r="A19" s="3" t="s">
        <v>86</v>
      </c>
      <c r="B19" s="3" t="s">
        <v>298</v>
      </c>
      <c r="C19" s="3" t="s">
        <v>299</v>
      </c>
    </row>
    <row r="20" ht="21" customHeight="true">
      <c r="A20" s="4" t="s">
        <v>88</v>
      </c>
      <c r="B20" s="4" t="str">
        <f>COUNTIF(exceptions_exception_type_range,"none")</f>
        <v>42</v>
      </c>
      <c r="C20" s="4" t="str">
        <f>IFERROR(COUNTIF(exceptions_exception_type_range,"none")/COUNTA(exceptions_record_id_range),0)</f>
        <v>42</v>
      </c>
    </row>
    <row r="21" ht="21" customHeight="true">
      <c r="A21" s="11" t="s">
        <v>90</v>
      </c>
      <c r="B21" s="11" t="str">
        <f>COUNTIF(exceptions_exception_type_range,"shortage")</f>
        <v>42</v>
      </c>
      <c r="C21" s="11" t="str">
        <f>IFERROR(COUNTIF(exceptions_exception_type_range,"shortage")/COUNTA(exceptions_record_id_range),0)</f>
        <v>42</v>
      </c>
    </row>
    <row r="22" ht="21" customHeight="true">
      <c r="A22" s="4" t="s">
        <v>92</v>
      </c>
      <c r="B22" s="4" t="str">
        <f>COUNTIF(exceptions_exception_type_range,"over_pick")</f>
        <v>42</v>
      </c>
      <c r="C22" s="4" t="str">
        <f>IFERROR(COUNTIF(exceptions_exception_type_range,"over_pick")/COUNTA(exceptions_record_id_range),0)</f>
        <v>42</v>
      </c>
    </row>
    <row r="23" ht="21" customHeight="true">
      <c r="A23" s="11" t="s">
        <v>94</v>
      </c>
      <c r="B23" s="11" t="str">
        <f>COUNTIF(exceptions_exception_type_range,"wrong_pick")</f>
        <v>42</v>
      </c>
      <c r="C23" s="11" t="str">
        <f>IFERROR(COUNTIF(exceptions_exception_type_range,"wrong_pick")/COUNTA(exceptions_record_id_range),0)</f>
        <v>42</v>
      </c>
    </row>
    <row r="24" ht="21" customHeight="true">
      <c r="A24" s="11" t="s">
        <v>301</v>
      </c>
      <c r="B24" s="11" t="str">
        <f>COUNTIF(exceptions_exception_type_range,"damage")</f>
        <v>42</v>
      </c>
      <c r="C24" s="11" t="str">
        <f>IFERROR(COUNTIF(exceptions_exception_type_range,"damage")/COUNTA(exceptions_record_id_range),0)</f>
        <v>42</v>
      </c>
    </row>
    <row r="25">
      <c r="A25" s="4" t="s">
        <v>302</v>
      </c>
      <c r="B25" s="4" t="str">
        <f>COUNTIF(exceptions_exception_type_range,"lot_mismatch")</f>
        <v>42</v>
      </c>
      <c r="C25" s="4" t="str">
        <f>IFERROR(COUNTIF(exceptions_exception_type_range,"lot_mismatch")/COUNTA(exceptions_record_id_range),0)</f>
        <v>42</v>
      </c>
    </row>
    <row r="26">
      <c r="A26" s="4" t="s">
        <v>303</v>
      </c>
      <c r="B26" s="4" t="str">
        <f>COUNTIF(exceptions_exception_type_range,"inventory_hold")</f>
        <v>42</v>
      </c>
      <c r="C26" s="4" t="str">
        <f>IFERROR(COUNTIF(exceptions_exception_type_range,"inventory_hold")/COUNTA(exceptions_record_id_range),0)</f>
        <v>42</v>
      </c>
    </row>
    <row r="27">
      <c r="A27" s="11" t="s">
        <v>304</v>
      </c>
      <c r="B27" s="11" t="str">
        <f>COUNTIF(exceptions_exception_type_range,"delayed_shipment")</f>
        <v>42</v>
      </c>
      <c r="C27" s="11" t="str">
        <f>IFERROR(COUNTIF(exceptions_exception_type_range,"delayed_shipment")/COUNTA(exceptions_record_id_range),0)</f>
        <v>42</v>
      </c>
    </row>
  </sheetData>
  <mergeCells count="6">
    <mergeCell ref="A4:B4"/>
    <mergeCell ref="A5:B6"/>
    <mergeCell ref="D4:E4"/>
    <mergeCell ref="D5:E6"/>
    <mergeCell ref="G4:H4"/>
    <mergeCell ref="G5:H6"/>
  </mergeCells>
  <pageSetup fitToHeight="0" fitToWidth="1" orientation="landscape"/>
  <ignoredErrors>
    <ignoredError sqref="A1:XFD1048576" evalError="1" twoDigitTextYear="1" numberStoredAsText="1" formula="1" formulaRange="1" unlockedFormula="1" emptyCellReference="1" listDataValidation="1" calculatedColumn="1"/>
  </ignoredErrors>
  <tableParts count="2">
    <tablePart r:id="rId1"/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Warehouse Picking and Stock Issue Log Template</dc:title>
  <dc:creator>Finite Field</dc:creator>
  <dc:description>A free Excel template for managing picking, shipping, tracking, and delivery confirmation in one workbook.</dc:description>
  <lastModifiedBy>Finite Field</lastModifiedBy>
  <dc:language>id</dc:language>
  <dcterms:created xsi:type="dcterms:W3CDTF">2006-09-16T00:00:00Z</dcterms:created>
  <dcterms:modified xsi:type="dcterms:W3CDTF">2006-09-16T00:00:00Z</dcterms:modified>
  <category>Manajemen Gudang</category>
</coreProperties>
</file>