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ables/table1.xml" ContentType="application/vnd.openxmlformats-officedocument.spreadsheetml.table+xml"/>
  <Override PartName="/xl/worksheets/sheet4.xml" ContentType="application/vnd.openxmlformats-officedocument.spreadsheetml.worksheet+xml"/>
  <Override PartName="/xl/tables/table2.xml" ContentType="application/vnd.openxmlformats-officedocument.spreadsheetml.table+xml"/>
  <Override PartName="/xl/worksheets/sheet5.xml" ContentType="application/vnd.openxmlformats-officedocument.spreadsheetml.worksheet+xml"/>
  <Override PartName="/xl/tables/table3.xml" ContentType="application/vnd.openxmlformats-officedocument.spreadsheetml.table+xml"/>
  <Override PartName="/xl/worksheets/sheet6.xml" ContentType="application/vnd.openxmlformats-officedocument.spreadsheetml.worksheet+xml"/>
  <Override PartName="/xl/tables/table4.xml" ContentType="application/vnd.openxmlformats-officedocument.spreadsheetml.table+xml"/>
  <Override PartName="/xl/worksheets/sheet7.xml" ContentType="application/vnd.openxmlformats-officedocument.spreadsheetml.worksheet+xml"/>
  <Override PartName="/xl/tables/table5.xml" ContentType="application/vnd.openxmlformats-officedocument.spreadsheetml.table+xml"/>
  <Override PartName="/xl/worksheets/sheet8.xml" ContentType="application/vnd.openxmlformats-officedocument.spreadsheetml.worksheet+xml"/>
  <Override PartName="/xl/drawings/drawing1.xml" ContentType="application/vnd.openxmlformats-officedocument.drawing+xml"/>
  <Override PartName="/xl/drawings/charts/chart1.xml" ContentType="application/vnd.openxmlformats-officedocument.drawingml.chart+xml"/>
  <Override PartName="/xl/drawings/charts/chart2.xml" ContentType="application/vnd.openxmlformats-officedocument.drawingml.chart+xml"/>
</Types>
</file>

<file path=_rels/.rels>&#65279;<?xml version="1.0" encoding="utf-8"?><Relationships xmlns="http://schemas.openxmlformats.org/package/2006/relationships"><Relationship Type="http://schemas.openxmlformats.org/officeDocument/2006/relationships/officeDocument" Target="/xl/workbook.xml" Id="Re4c899ccadff4531" /></Relationships>
</file>

<file path=xl/workbook.xml><?xml version="1.0" encoding="utf-8"?>
<x:workbook xmlns:x="http://schemas.openxmlformats.org/spreadsheetml/2006/main">
  <x:sheets>
    <x:sheet xmlns:r="http://schemas.openxmlformats.org/officeDocument/2006/relationships" name="使い方" sheetId="1" r:id="Rf902f1501b30494a"/>
    <x:sheet xmlns:r="http://schemas.openxmlformats.org/officeDocument/2006/relationships" name="基本設定" sheetId="2" r:id="R170a5c9f17e144cb"/>
    <x:sheet xmlns:r="http://schemas.openxmlformats.org/officeDocument/2006/relationships" name="品目台帳" sheetId="3" r:id="R02fadcd6b9634ea2"/>
    <x:sheet xmlns:r="http://schemas.openxmlformats.org/officeDocument/2006/relationships" name="月次計画" sheetId="4" r:id="R86c034806fb94478"/>
    <x:sheet xmlns:r="http://schemas.openxmlformats.org/officeDocument/2006/relationships" name="週次棚卸リスト" sheetId="5" r:id="Rd89ce2a217e1469e"/>
    <x:sheet xmlns:r="http://schemas.openxmlformats.org/officeDocument/2006/relationships" name="循環棚卸記録" sheetId="6" r:id="Re67cef227bc44053"/>
    <x:sheet xmlns:r="http://schemas.openxmlformats.org/officeDocument/2006/relationships" name="差異と修正" sheetId="7" r:id="Rdf063ddf2ead4aa9"/>
    <x:sheet xmlns:r="http://schemas.openxmlformats.org/officeDocument/2006/relationships" name="ダッシュボード" sheetId="8" r:id="R9e175f2aad604c3e"/>
  </x:sheets>
</x:workbook>
</file>

<file path=xl/sharedStrings.xml><?xml version="1.0" encoding="utf-8"?>
<x:sst xmlns:x="http://schemas.openxmlformats.org/spreadsheetml/2006/main"/>
</file>

<file path=xl/styles.xml><?xml version="1.0" encoding="utf-8"?>
<x:styleSheet xmlns:x="http://schemas.openxmlformats.org/spreadsheetml/2006/main">
  <x:numFmts count="8">
    <x:numFmt numFmtId="200" formatCode="0.00%"/>
    <x:numFmt numFmtId="201" formatCode="0.00"/>
    <x:numFmt numFmtId="202" formatCode="0"/>
    <x:numFmt numFmtId="203" formatCode="¥#,##0.00"/>
    <x:numFmt numFmtId="204" formatCode="#,##0.00"/>
    <x:numFmt numFmtId="205" formatCode="yyyy-mm-dd"/>
    <x:numFmt numFmtId="206" formatCode="@"/>
    <x:numFmt numFmtId="207" formatCode="0.0%"/>
  </x:numFmts>
  <x:fonts count="8">
    <x:font>
      <x:sz val="11"/>
      <x:name val="Carlito"/>
    </x:font>
    <x:font>
      <x:sz val="10"/>
      <x:color rgb="111827"/>
      <x:name val="Arial"/>
    </x:font>
    <x:font>
      <x:b/>
      <x:sz val="16"/>
      <x:color rgb="0369A1"/>
      <x:name val="Arial"/>
    </x:font>
    <x:font>
      <x:sz val="10"/>
      <x:color rgb="6B7280"/>
      <x:name val="Arial"/>
    </x:font>
    <x:font>
      <x:b/>
      <x:sz val="11"/>
      <x:color rgb="047857"/>
      <x:name val="Arial"/>
    </x:font>
    <x:font>
      <x:b/>
      <x:sz val="10"/>
      <x:color rgb="111827"/>
      <x:name val="Arial"/>
    </x:font>
    <x:font>
      <x:b/>
      <x:sz val="10"/>
      <x:color rgb="0369A1"/>
      <x:name val="Arial"/>
    </x:font>
    <x:font>
      <x:b/>
      <x:sz val="18"/>
      <x:color rgb="111827"/>
      <x:name val="Arial"/>
    </x:font>
  </x:fonts>
  <x:fills count="8">
    <x:fill>
      <x:patternFill patternType="none"/>
    </x:fill>
    <x:fill>
      <x:patternFill patternType="gray125"/>
    </x:fill>
    <x:fill>
      <x:patternFill patternType="solid">
        <x:fgColor rgb="E0F2FE"/>
      </x:patternFill>
    </x:fill>
    <x:fill>
      <x:patternFill patternType="solid">
        <x:fgColor rgb="ECFDF5"/>
      </x:patternFill>
    </x:fill>
    <x:fill>
      <x:patternFill patternType="solid">
        <x:fgColor rgb="BAE6FD"/>
      </x:patternFill>
    </x:fill>
    <x:fill>
      <x:patternFill patternType="solid">
        <x:fgColor rgb="F9FAFB"/>
      </x:patternFill>
    </x:fill>
    <x:fill>
      <x:patternFill patternType="solid">
        <x:fgColor rgb="F0F9FF"/>
      </x:patternFill>
    </x:fill>
    <x:fill>
      <x:patternFill patternType="solid">
        <x:fgColor rgb="FFFFFF"/>
      </x:patternFill>
    </x:fill>
  </x:fills>
  <x:borders count="2">
    <x:border/>
    <x:border/>
  </x:borders>
  <x:cellStyleXfs count="1">
    <x:xf numFmtId="0" fontId="0" fillId="0" borderId="0"/>
  </x:cellStyleXfs>
  <x:cellXfs count="76">
    <x:xf numFmtId="0" fontId="0" fillId="0" borderId="0" xfId="0"/>
    <x:xf numFmtId="0" fontId="0" fillId="0" borderId="1" xfId="0" applyNumberFormat="1" applyFont="1" applyFill="1" applyBorder="1"/>
    <x:xf numFmtId="0" fontId="1" fillId="0" borderId="0" xfId="0" applyNumberFormat="1" applyFont="1" applyFill="1" applyBorder="1"/>
    <x:xf numFmtId="0" fontId="1" fillId="0" borderId="0" xfId="0" applyNumberFormat="1" applyFont="1" applyFill="1" applyBorder="1" applyAlignment="1">
      <x:alignment wrapText="0"/>
    </x:xf>
    <x:xf numFmtId="0" fontId="1" fillId="0" borderId="0" xfId="0" applyNumberFormat="1" applyFont="1" applyFill="1" applyBorder="1" applyAlignment="1">
      <x:alignment vertical="center" wrapText="0"/>
    </x:xf>
    <x:xf numFmtId="0" fontId="1" fillId="0" borderId="1" xfId="0" applyNumberFormat="1" applyFont="1" applyFill="1" applyBorder="1"/>
    <x:xf numFmtId="0" fontId="1" fillId="0" borderId="1" xfId="0" applyNumberFormat="1" applyFont="1" applyFill="1" applyBorder="1" applyAlignment="1">
      <x:alignment wrapText="0"/>
    </x:xf>
    <x:xf numFmtId="0" fontId="1" fillId="0" borderId="1" xfId="0" applyNumberFormat="1" applyFont="1" applyFill="1" applyBorder="1" applyAlignment="1">
      <x:alignment vertical="center" wrapText="0"/>
    </x:xf>
    <x:xf numFmtId="0" fontId="1" fillId="2" borderId="0" xfId="0" applyNumberFormat="1" applyFont="1" applyFill="1" applyBorder="1" applyAlignment="1">
      <x:alignment vertical="center" wrapText="0"/>
    </x:xf>
    <x:xf numFmtId="0" fontId="2" fillId="2" borderId="0" xfId="0" applyNumberFormat="1" applyFont="1" applyFill="1" applyBorder="1" applyAlignment="1">
      <x:alignment vertical="center" wrapText="0"/>
    </x:xf>
    <x:xf numFmtId="0" fontId="2" fillId="2" borderId="0" xfId="0" applyNumberFormat="1" applyFont="1" applyFill="1" applyBorder="1" applyAlignment="1">
      <x:alignment horizontal="left" vertical="center" wrapText="0"/>
    </x:xf>
    <x:xf numFmtId="0" fontId="1" fillId="2" borderId="1" xfId="0" applyNumberFormat="1" applyFont="1" applyFill="1" applyBorder="1" applyAlignment="1">
      <x:alignment vertical="center" wrapText="0"/>
    </x:xf>
    <x:xf numFmtId="0" fontId="2" fillId="2" borderId="1" xfId="0" applyNumberFormat="1" applyFont="1" applyFill="1" applyBorder="1" applyAlignment="1">
      <x:alignment vertical="center" wrapText="0"/>
    </x:xf>
    <x:xf numFmtId="0" fontId="2" fillId="2" borderId="1" xfId="0" applyNumberFormat="1" applyFont="1" applyFill="1" applyBorder="1" applyAlignment="1">
      <x:alignment horizontal="left" vertical="center" wrapText="0"/>
    </x:xf>
    <x:xf numFmtId="0" fontId="3" fillId="0" borderId="0" xfId="0" applyNumberFormat="1" applyFont="1" applyFill="1" applyBorder="1" applyAlignment="1">
      <x:alignment vertical="center" wrapText="0"/>
    </x:xf>
    <x:xf numFmtId="0" fontId="3" fillId="0" borderId="0" xfId="0" applyNumberFormat="1" applyFont="1" applyFill="1" applyBorder="1" applyAlignment="1">
      <x:alignment vertical="center" wrapText="1"/>
    </x:xf>
    <x:xf numFmtId="0" fontId="3" fillId="0" borderId="0" xfId="0" applyNumberFormat="1" applyFont="1" applyFill="1" applyBorder="1" applyAlignment="1">
      <x:alignment vertical="top" wrapText="1"/>
    </x:xf>
    <x:xf numFmtId="0" fontId="3" fillId="0" borderId="1" xfId="0" applyNumberFormat="1" applyFont="1" applyFill="1" applyBorder="1" applyAlignment="1">
      <x:alignment vertical="center" wrapText="0"/>
    </x:xf>
    <x:xf numFmtId="0" fontId="3" fillId="0" borderId="1" xfId="0" applyNumberFormat="1" applyFont="1" applyFill="1" applyBorder="1" applyAlignment="1">
      <x:alignment vertical="center" wrapText="1"/>
    </x:xf>
    <x:xf numFmtId="0" fontId="3" fillId="0" borderId="1" xfId="0" applyNumberFormat="1" applyFont="1" applyFill="1" applyBorder="1" applyAlignment="1">
      <x:alignment vertical="top" wrapText="1"/>
    </x:xf>
    <x:xf numFmtId="0" fontId="1" fillId="3" borderId="0" xfId="0" applyNumberFormat="1" applyFont="1" applyFill="1" applyBorder="1" applyAlignment="1">
      <x:alignment vertical="center" wrapText="0"/>
    </x:xf>
    <x:xf numFmtId="0" fontId="4" fillId="3" borderId="0" xfId="0" applyNumberFormat="1" applyFont="1" applyFill="1" applyBorder="1" applyAlignment="1">
      <x:alignment vertical="center" wrapText="0"/>
    </x:xf>
    <x:xf numFmtId="0" fontId="4" fillId="3" borderId="0" xfId="0" applyNumberFormat="1" applyFont="1" applyFill="1" applyBorder="1" applyAlignment="1">
      <x:alignment horizontal="left" vertical="center" wrapText="0"/>
    </x:xf>
    <x:xf numFmtId="0" fontId="1" fillId="3" borderId="1" xfId="0" applyNumberFormat="1" applyFont="1" applyFill="1" applyBorder="1" applyAlignment="1">
      <x:alignment vertical="center" wrapText="0"/>
    </x:xf>
    <x:xf numFmtId="0" fontId="4" fillId="3" borderId="1" xfId="0" applyNumberFormat="1" applyFont="1" applyFill="1" applyBorder="1" applyAlignment="1">
      <x:alignment vertical="center" wrapText="0"/>
    </x:xf>
    <x:xf numFmtId="0" fontId="4" fillId="3" borderId="1" xfId="0" applyNumberFormat="1" applyFont="1" applyFill="1" applyBorder="1" applyAlignment="1">
      <x:alignment horizontal="left" vertical="center" wrapText="0"/>
    </x:xf>
    <x:xf numFmtId="0" fontId="1" fillId="4" borderId="0" xfId="0" applyNumberFormat="1" applyFont="1" applyFill="1" applyBorder="1" applyAlignment="1">
      <x:alignment vertical="center" wrapText="0"/>
    </x:xf>
    <x:xf numFmtId="0" fontId="5" fillId="4" borderId="0" xfId="0" applyNumberFormat="1" applyFont="1" applyFill="1" applyBorder="1" applyAlignment="1">
      <x:alignment vertical="center" wrapText="0"/>
    </x:xf>
    <x:xf numFmtId="0" fontId="5" fillId="4" borderId="0" xfId="0" applyNumberFormat="1" applyFont="1" applyFill="1" applyBorder="1" applyAlignment="1">
      <x:alignment vertical="center" wrapText="1"/>
    </x:xf>
    <x:xf numFmtId="0" fontId="5" fillId="4" borderId="0" xfId="0" applyNumberFormat="1" applyFont="1" applyFill="1" applyBorder="1" applyAlignment="1">
      <x:alignment horizontal="center" vertical="center" wrapText="1"/>
    </x:xf>
    <x:xf numFmtId="0" fontId="1" fillId="4" borderId="1" xfId="0" applyNumberFormat="1" applyFont="1" applyFill="1" applyBorder="1" applyAlignment="1">
      <x:alignment vertical="center" wrapText="0"/>
    </x:xf>
    <x:xf numFmtId="0" fontId="5" fillId="4" borderId="1" xfId="0" applyNumberFormat="1" applyFont="1" applyFill="1" applyBorder="1" applyAlignment="1">
      <x:alignment vertical="center" wrapText="0"/>
    </x:xf>
    <x:xf numFmtId="0" fontId="5" fillId="4" borderId="1" xfId="0" applyNumberFormat="1" applyFont="1" applyFill="1" applyBorder="1" applyAlignment="1">
      <x:alignment vertical="center" wrapText="1"/>
    </x:xf>
    <x:xf numFmtId="0" fontId="5" fillId="4" borderId="1" xfId="0" applyNumberFormat="1" applyFont="1" applyFill="1" applyBorder="1" applyAlignment="1">
      <x:alignment horizontal="center" vertical="center" wrapText="1"/>
    </x:xf>
    <x:xf numFmtId="0" fontId="1" fillId="0" borderId="0" xfId="0" applyNumberFormat="1" applyFont="1" applyFill="1" applyBorder="1" applyAlignment="1">
      <x:alignment vertical="center" wrapText="1"/>
    </x:xf>
    <x:xf numFmtId="0" fontId="1" fillId="0" borderId="1" xfId="0" applyNumberFormat="1" applyFont="1" applyFill="1" applyBorder="1" applyAlignment="1">
      <x:alignment vertical="center" wrapText="1"/>
    </x:xf>
    <x:xf numFmtId="0" fontId="1" fillId="5" borderId="0" xfId="0" applyNumberFormat="1" applyFont="1" applyFill="1" applyBorder="1" applyAlignment="1">
      <x:alignment vertical="center" wrapText="0"/>
    </x:xf>
    <x:xf numFmtId="0" fontId="3" fillId="5" borderId="0" xfId="0" applyNumberFormat="1" applyFont="1" applyFill="1" applyBorder="1" applyAlignment="1">
      <x:alignment vertical="center" wrapText="0"/>
    </x:xf>
    <x:xf numFmtId="0" fontId="3" fillId="5" borderId="0" xfId="0" applyNumberFormat="1" applyFont="1" applyFill="1" applyBorder="1" applyAlignment="1">
      <x:alignment vertical="center" wrapText="1"/>
    </x:xf>
    <x:xf numFmtId="0" fontId="3" fillId="5" borderId="0" xfId="0" applyNumberFormat="1" applyFont="1" applyFill="1" applyBorder="1" applyAlignment="1">
      <x:alignment vertical="top" wrapText="1"/>
    </x:xf>
    <x:xf numFmtId="0" fontId="1" fillId="5" borderId="1" xfId="0" applyNumberFormat="1" applyFont="1" applyFill="1" applyBorder="1" applyAlignment="1">
      <x:alignment vertical="center" wrapText="0"/>
    </x:xf>
    <x:xf numFmtId="0" fontId="3" fillId="5" borderId="1" xfId="0" applyNumberFormat="1" applyFont="1" applyFill="1" applyBorder="1" applyAlignment="1">
      <x:alignment vertical="center" wrapText="0"/>
    </x:xf>
    <x:xf numFmtId="0" fontId="3" fillId="5" borderId="1" xfId="0" applyNumberFormat="1" applyFont="1" applyFill="1" applyBorder="1" applyAlignment="1">
      <x:alignment vertical="center" wrapText="1"/>
    </x:xf>
    <x:xf numFmtId="0" fontId="3" fillId="5" borderId="1" xfId="0" applyNumberFormat="1" applyFont="1" applyFill="1" applyBorder="1" applyAlignment="1">
      <x:alignment vertical="top" wrapText="1"/>
    </x:xf>
    <x:xf numFmtId="200" fontId="1" fillId="0" borderId="0" xfId="0" applyNumberFormat="1" applyFont="1" applyFill="1" applyBorder="1" applyAlignment="1">
      <x:alignment vertical="center" wrapText="0"/>
    </x:xf>
    <x:xf numFmtId="200" fontId="1" fillId="0" borderId="1" xfId="0" applyNumberFormat="1" applyFont="1" applyFill="1" applyBorder="1" applyAlignment="1">
      <x:alignment vertical="center" wrapText="0"/>
    </x:xf>
    <x:xf numFmtId="201" fontId="1" fillId="0" borderId="0" xfId="0" applyNumberFormat="1" applyFont="1" applyFill="1" applyBorder="1" applyAlignment="1">
      <x:alignment vertical="center" wrapText="0"/>
    </x:xf>
    <x:xf numFmtId="201" fontId="1" fillId="0" borderId="1" xfId="0" applyNumberFormat="1" applyFont="1" applyFill="1" applyBorder="1" applyAlignment="1">
      <x:alignment vertical="center" wrapText="0"/>
    </x:xf>
    <x:xf numFmtId="202" fontId="1" fillId="0" borderId="0" xfId="0" applyNumberFormat="1" applyFont="1" applyFill="1" applyBorder="1" applyAlignment="1">
      <x:alignment vertical="center" wrapText="0"/>
    </x:xf>
    <x:xf numFmtId="202" fontId="1" fillId="0" borderId="1" xfId="0" applyNumberFormat="1" applyFont="1" applyFill="1" applyBorder="1" applyAlignment="1">
      <x:alignment vertical="center" wrapText="0"/>
    </x:xf>
    <x:xf numFmtId="203" fontId="1" fillId="0" borderId="0" xfId="0" applyNumberFormat="1" applyFont="1" applyFill="1" applyBorder="1" applyAlignment="1">
      <x:alignment vertical="center" wrapText="0"/>
    </x:xf>
    <x:xf numFmtId="203" fontId="1" fillId="0" borderId="1" xfId="0" applyNumberFormat="1" applyFont="1" applyFill="1" applyBorder="1" applyAlignment="1">
      <x:alignment vertical="center" wrapText="0"/>
    </x:xf>
    <x:xf numFmtId="204" fontId="1" fillId="0" borderId="0" xfId="0" applyNumberFormat="1" applyFont="1" applyFill="1" applyBorder="1" applyAlignment="1">
      <x:alignment vertical="center" wrapText="0"/>
    </x:xf>
    <x:xf numFmtId="204" fontId="1" fillId="0" borderId="1" xfId="0" applyNumberFormat="1" applyFont="1" applyFill="1" applyBorder="1" applyAlignment="1">
      <x:alignment vertical="center" wrapText="0"/>
    </x:xf>
    <x:xf numFmtId="205" fontId="1" fillId="0" borderId="0" xfId="0" applyNumberFormat="1" applyFont="1" applyFill="1" applyBorder="1" applyAlignment="1">
      <x:alignment vertical="center" wrapText="0"/>
    </x:xf>
    <x:xf numFmtId="205" fontId="1" fillId="0" borderId="1" xfId="0" applyNumberFormat="1" applyFont="1" applyFill="1" applyBorder="1" applyAlignment="1">
      <x:alignment vertical="center" wrapText="0"/>
    </x:xf>
    <x:xf numFmtId="206" fontId="1" fillId="0" borderId="0" xfId="0" applyNumberFormat="1" applyFont="1" applyFill="1" applyBorder="1" applyAlignment="1">
      <x:alignment vertical="center" wrapText="0"/>
    </x:xf>
    <x:xf numFmtId="206" fontId="1" fillId="0" borderId="1" xfId="0" applyNumberFormat="1" applyFont="1" applyFill="1" applyBorder="1" applyAlignment="1">
      <x:alignment vertical="center" wrapText="0"/>
    </x:xf>
    <x:xf numFmtId="207" fontId="1" fillId="0" borderId="0" xfId="0" applyNumberFormat="1" applyFont="1" applyFill="1" applyBorder="1" applyAlignment="1">
      <x:alignment vertical="center" wrapText="0"/>
    </x:xf>
    <x:xf numFmtId="207" fontId="1" fillId="0" borderId="1" xfId="0" applyNumberFormat="1" applyFont="1" applyFill="1" applyBorder="1" applyAlignment="1">
      <x:alignment vertical="center" wrapText="0"/>
    </x:xf>
    <x:xf numFmtId="0" fontId="1" fillId="6" borderId="0" xfId="0" applyNumberFormat="1" applyFont="1" applyFill="1" applyBorder="1" applyAlignment="1">
      <x:alignment vertical="center" wrapText="0"/>
    </x:xf>
    <x:xf numFmtId="0" fontId="6" fillId="6" borderId="0" xfId="0" applyNumberFormat="1" applyFont="1" applyFill="1" applyBorder="1" applyAlignment="1">
      <x:alignment vertical="center" wrapText="0"/>
    </x:xf>
    <x:xf numFmtId="0" fontId="6" fillId="6" borderId="0" xfId="0" applyNumberFormat="1" applyFont="1" applyFill="1" applyBorder="1" applyAlignment="1">
      <x:alignment horizontal="center" vertical="center" wrapText="0"/>
    </x:xf>
    <x:xf numFmtId="0" fontId="1" fillId="6" borderId="1" xfId="0" applyNumberFormat="1" applyFont="1" applyFill="1" applyBorder="1" applyAlignment="1">
      <x:alignment vertical="center" wrapText="0"/>
    </x:xf>
    <x:xf numFmtId="0" fontId="6" fillId="6" borderId="1" xfId="0" applyNumberFormat="1" applyFont="1" applyFill="1" applyBorder="1" applyAlignment="1">
      <x:alignment vertical="center" wrapText="0"/>
    </x:xf>
    <x:xf numFmtId="0" fontId="6" fillId="6" borderId="1" xfId="0" applyNumberFormat="1" applyFont="1" applyFill="1" applyBorder="1" applyAlignment="1">
      <x:alignment horizontal="center" vertical="center" wrapText="0"/>
    </x:xf>
    <x:xf numFmtId="0" fontId="1" fillId="7" borderId="0" xfId="0" applyNumberFormat="1" applyFont="1" applyFill="1" applyBorder="1" applyAlignment="1">
      <x:alignment vertical="center" wrapText="0"/>
    </x:xf>
    <x:xf numFmtId="0" fontId="7" fillId="7" borderId="0" xfId="0" applyNumberFormat="1" applyFont="1" applyFill="1" applyBorder="1" applyAlignment="1">
      <x:alignment vertical="center" wrapText="0"/>
    </x:xf>
    <x:xf numFmtId="0" fontId="7" fillId="7" borderId="0" xfId="0" applyNumberFormat="1" applyFont="1" applyFill="1" applyBorder="1" applyAlignment="1">
      <x:alignment horizontal="center" vertical="center" wrapText="0"/>
    </x:xf>
    <x:xf numFmtId="0" fontId="1" fillId="7" borderId="1" xfId="0" applyNumberFormat="1" applyFont="1" applyFill="1" applyBorder="1" applyAlignment="1">
      <x:alignment vertical="center" wrapText="0"/>
    </x:xf>
    <x:xf numFmtId="0" fontId="7" fillId="7" borderId="1" xfId="0" applyNumberFormat="1" applyFont="1" applyFill="1" applyBorder="1" applyAlignment="1">
      <x:alignment vertical="center" wrapText="0"/>
    </x:xf>
    <x:xf numFmtId="0" fontId="7" fillId="7" borderId="1" xfId="0" applyNumberFormat="1" applyFont="1" applyFill="1" applyBorder="1" applyAlignment="1">
      <x:alignment horizontal="center" vertical="center" wrapText="0"/>
    </x:xf>
    <x:xf numFmtId="207" fontId="7" fillId="7" borderId="0" xfId="0" applyNumberFormat="1" applyFont="1" applyFill="1" applyBorder="1" applyAlignment="1">
      <x:alignment horizontal="center" vertical="center" wrapText="0"/>
    </x:xf>
    <x:xf numFmtId="207" fontId="7" fillId="7" borderId="1" xfId="0" applyNumberFormat="1" applyFont="1" applyFill="1" applyBorder="1" applyAlignment="1">
      <x:alignment horizontal="center" vertical="center" wrapText="0"/>
    </x:xf>
    <x:xf numFmtId="203" fontId="7" fillId="7" borderId="0" xfId="0" applyNumberFormat="1" applyFont="1" applyFill="1" applyBorder="1" applyAlignment="1">
      <x:alignment horizontal="center" vertical="center" wrapText="0"/>
    </x:xf>
    <x:xf numFmtId="203" fontId="7" fillId="7" borderId="1" xfId="0" applyNumberFormat="1" applyFont="1" applyFill="1" applyBorder="1" applyAlignment="1">
      <x:alignment horizontal="center" vertical="center" wrapText="0"/>
    </x:xf>
  </x:cellXfs>
  <x:cellStyles count="1">
    <x:cellStyle name="Normal" xfId="0"/>
  </x:cellStyles>
  <x:dxfs count="22">
    <x:dxf>
      <x:font>
        <x:color rgb="B91C1C"/>
      </x:font>
      <x:fill>
        <x:patternFill patternType="solid">
          <x:bgColor rgb="FEE2E2"/>
        </x:patternFill>
      </x:fill>
    </x:dxf>
    <x:dxf>
      <x:fill>
        <x:patternFill patternType="solid">
          <x:bgColor rgb="FEF3C7"/>
        </x:patternFill>
      </x:fill>
    </x:dxf>
    <x:dxf>
      <x:font>
        <x:color rgb="047857"/>
      </x:font>
      <x:fill>
        <x:patternFill patternType="solid">
          <x:bgColor rgb="DCFCE7"/>
        </x:patternFill>
      </x:fill>
    </x:dxf>
    <x:dxf>
      <x:fill>
        <x:patternFill patternType="solid">
          <x:bgColor rgb="FEF3C7"/>
        </x:patternFill>
      </x:fill>
    </x:dxf>
    <x:dxf>
      <x:font>
        <x:color rgb="047857"/>
      </x:font>
      <x:fill>
        <x:patternFill patternType="solid">
          <x:bgColor rgb="DCFCE7"/>
        </x:patternFill>
      </x:fill>
    </x:dxf>
    <x:dxf>
      <x:font>
        <x:b/>
        <x:color rgb="B91C1C"/>
      </x:font>
      <x:fill>
        <x:patternFill patternType="solid">
          <x:bgColor rgb="FEE2E2"/>
        </x:patternFill>
      </x:fill>
    </x:dxf>
    <x:dxf>
      <x:font>
        <x:color rgb="B91C1C"/>
      </x:font>
    </x:dxf>
    <x:dxf>
      <x:font>
        <x:color rgb="047857"/>
      </x:font>
    </x:dxf>
    <x:dxf>
      <x:font>
        <x:b/>
        <x:color rgb="B91C1C"/>
      </x:font>
      <x:fill>
        <x:patternFill patternType="solid">
          <x:bgColor rgb="FEE2E2"/>
        </x:patternFill>
      </x:fill>
    </x:dxf>
    <x:dxf>
      <x:font>
        <x:color rgb="047857"/>
      </x:font>
      <x:fill>
        <x:patternFill patternType="solid">
          <x:bgColor rgb="DCFCE7"/>
        </x:patternFill>
      </x:fill>
    </x:dxf>
    <x:dxf>
      <x:fill>
        <x:patternFill patternType="solid">
          <x:bgColor rgb="FEF3C7"/>
        </x:patternFill>
      </x:fill>
    </x:dxf>
    <x:dxf>
      <x:font>
        <x:color rgb="047857"/>
      </x:font>
      <x:fill>
        <x:patternFill patternType="solid">
          <x:bgColor rgb="DCFCE7"/>
        </x:patternFill>
      </x:fill>
    </x:dxf>
    <x:dxf>
      <x:font>
        <x:b/>
        <x:color rgb="B91C1C"/>
      </x:font>
      <x:fill>
        <x:patternFill patternType="solid">
          <x:bgColor rgb="FEE2E2"/>
        </x:patternFill>
      </x:fill>
    </x:dxf>
    <x:dxf>
      <x:font>
        <x:color rgb="047857"/>
      </x:font>
      <x:fill>
        <x:patternFill patternType="solid">
          <x:bgColor rgb="DCFCE7"/>
        </x:patternFill>
      </x:fill>
    </x:dxf>
    <x:dxf>
      <x:font>
        <x:color rgb="B91C1C"/>
      </x:font>
      <x:fill>
        <x:patternFill patternType="solid">
          <x:bgColor rgb="FEE2E2"/>
        </x:patternFill>
      </x:fill>
    </x:dxf>
    <x:dxf>
      <x:font>
        <x:b/>
        <x:color rgb="B91C1C"/>
      </x:font>
      <x:fill>
        <x:patternFill patternType="solid">
          <x:bgColor rgb="FEE2E2"/>
        </x:patternFill>
      </x:fill>
    </x:dxf>
    <x:dxf>
      <x:fill>
        <x:patternFill patternType="solid">
          <x:bgColor rgb="FEF3C7"/>
        </x:patternFill>
      </x:fill>
    </x:dxf>
    <x:dxf>
      <x:font>
        <x:b/>
        <x:color rgb="B91C1C"/>
      </x:font>
      <x:fill>
        <x:patternFill patternType="solid">
          <x:bgColor rgb="FEE2E2"/>
        </x:patternFill>
      </x:fill>
    </x:dxf>
    <x:dxf>
      <x:font>
        <x:color rgb="B91C1C"/>
      </x:font>
      <x:fill>
        <x:patternFill patternType="solid">
          <x:bgColor rgb="FEE2E2"/>
        </x:patternFill>
      </x:fill>
    </x:dxf>
    <x:dxf>
      <x:font>
        <x:color rgb="047857"/>
      </x:font>
      <x:fill>
        <x:patternFill patternType="solid">
          <x:bgColor rgb="DCFCE7"/>
        </x:patternFill>
      </x:fill>
    </x:dxf>
    <x:dxf>
      <x:font>
        <x:color rgb="B91C1C"/>
      </x:font>
      <x:fill>
        <x:patternFill patternType="solid">
          <x:bgColor rgb="FFF7ED"/>
        </x:patternFill>
      </x:fill>
    </x:dxf>
    <x:dxf>
      <x:font>
        <x:color rgb="047857"/>
      </x:font>
      <x:fill>
        <x:patternFill patternType="solid">
          <x:bgColor rgb="ECFDF5"/>
        </x:patternFill>
      </x:fill>
    </x:dxf>
  </x:dxfs>
</x:styleSheet>
</file>

<file path=xl/_rels/workbook.xml.rels>&#65279;<?xml version="1.0" encoding="utf-8"?><Relationships xmlns="http://schemas.openxmlformats.org/package/2006/relationships"><Relationship Type="http://schemas.openxmlformats.org/officeDocument/2006/relationships/styles" Target="/xl/styles.xml" Id="R61f214e917da4460" /><Relationship Type="http://schemas.openxmlformats.org/officeDocument/2006/relationships/theme" Target="/xl/theme/theme1.xml" Id="R0e2d00dc27b34c2a" /><Relationship Type="http://schemas.openxmlformats.org/officeDocument/2006/relationships/sharedStrings" Target="/xl/sharedStrings.xml" Id="Ra621c361c79e40ad" /><Relationship Type="http://schemas.openxmlformats.org/officeDocument/2006/relationships/worksheet" Target="/xl/worksheets/sheet1.xml" Id="Rf902f1501b30494a" /><Relationship Type="http://schemas.openxmlformats.org/officeDocument/2006/relationships/worksheet" Target="/xl/worksheets/sheet2.xml" Id="R170a5c9f17e144cb" /><Relationship Type="http://schemas.openxmlformats.org/officeDocument/2006/relationships/worksheet" Target="/xl/worksheets/sheet3.xml" Id="R02fadcd6b9634ea2" /><Relationship Type="http://schemas.openxmlformats.org/officeDocument/2006/relationships/worksheet" Target="/xl/worksheets/sheet4.xml" Id="R86c034806fb94478" /><Relationship Type="http://schemas.openxmlformats.org/officeDocument/2006/relationships/worksheet" Target="/xl/worksheets/sheet5.xml" Id="Rd89ce2a217e1469e" /><Relationship Type="http://schemas.openxmlformats.org/officeDocument/2006/relationships/worksheet" Target="/xl/worksheets/sheet6.xml" Id="Re67cef227bc44053" /><Relationship Type="http://schemas.openxmlformats.org/officeDocument/2006/relationships/worksheet" Target="/xl/worksheets/sheet7.xml" Id="Rdf063ddf2ead4aa9" /><Relationship Type="http://schemas.openxmlformats.org/officeDocument/2006/relationships/worksheet" Target="/xl/worksheets/sheet8.xml" Id="R9e175f2aad604c3e" /></Relationships>
</file>

<file path=xl/drawings/_rels/drawing1.xml.rels>&#65279;<?xml version="1.0" encoding="utf-8"?><Relationships xmlns="http://schemas.openxmlformats.org/package/2006/relationships"><Relationship Type="http://schemas.openxmlformats.org/officeDocument/2006/relationships/chart" Target="/xl/drawings/charts/chart1.xml" Id="R456525a5dd9640cb" /><Relationship Type="http://schemas.openxmlformats.org/officeDocument/2006/relationships/chart" Target="/xl/drawings/charts/chart2.xml" Id="R5622824814a64205" /></Relationships>
</file>

<file path=xl/drawings/charts/chart1.xml><?xml version="1.0" encoding="utf-8"?>
<c:chartSpace xmlns:c="http://schemas.openxmlformats.org/drawingml/2006/chart">
  <c:lang val="en-US"/>
  <c:roundedCorners val="0"/>
  <c:chart>
    <c:title>
      <c:tx>
        <c:rich>
          <a:bodyPr xmlns:a="http://schemas.openxmlformats.org/drawingml/2006/main"/>
          <a:lstStyle xmlns:a="http://schemas.openxmlformats.org/drawingml/2006/main"/>
          <a:p xmlns:a="http://schemas.openxmlformats.org/drawingml/2006/main">
            <a:r>
              <a:rPr/>
              <a:t>棚卸記録ステータス</a:t>
            </a:r>
          </a:p>
        </c:rich>
      </c:tx>
      <c:overlay val="0"/>
    </c:title>
    <c:autoTitleDeleted val="0"/>
    <c:view3D/>
    <c:plotArea>
      <c:layout/>
      <c:barChart>
        <c:barDir val="col"/>
        <c:varyColors val="0"/>
        <c:ser>
          <c:idx val="0"/>
          <c:order val="0"/>
          <c:tx>
            <c:v>数量</c:v>
          </c:tx>
          <c:cat>
            <c:strRef>
              <c:f>'ダッシュボード'!$A$16:$A$22</c:f>
              <c:strCache>
                <c:ptCount val="0"/>
              </c:strCache>
            </c:strRef>
          </c:cat>
          <c:val>
            <c:numRef>
              <c:f>'ダッシュボード'!$B$16:$B$22</c:f>
              <c:numCache>
                <c:formatCode>0</c:formatCode>
                <c:ptCount val="0"/>
              </c:numCache>
            </c:numRef>
          </c:val>
        </c:ser>
        <c:dLbls>
          <c:showLegendKey val="0"/>
          <c:showVal val="0"/>
          <c:showCatName val="0"/>
          <c:showSerName val="0"/>
          <c:showPercent val="0"/>
          <c:showBubbleSize val="0"/>
          <c:showLeaderLines val="0"/>
        </c:dLbls>
        <c:axId val="48650112"/>
        <c:axId val="48672768"/>
      </c:barChart>
      <c:catAx>
        <c:axId val="48650112"/>
        <c:scaling>
          <c:orientation val="minMax"/>
        </c:scaling>
        <c:delete val="0"/>
        <c:axPos val="b"/>
        <c:majorGridlines>
          <c:spPr>
            <a:ln xmlns:a="http://schemas.openxmlformats.org/drawingml/2006/main" w="9525">
              <a:solidFill>
                <a:srgbClr val="CCCCCC"/>
              </a:solidFill>
              <a:prstDash val="dash"/>
            </a:ln>
          </c:spPr>
        </c:majorGridlines>
        <c:numFmt formatCode=""/>
        <c:majorTickMark val="none"/>
        <c:minorTickMark val="none"/>
        <c:tickLblPos val="nextTo"/>
        <c:crossAx val="48672768"/>
        <c:crosses val="autoZero"/>
        <c:lblAlgn val="ctr"/>
        <c:lblOffset val="100"/>
        <c:noMultiLvlLbl val="0"/>
      </c:catAx>
      <c:valAx>
        <c:axId val="48672768"/>
        <c:scaling>
          <c:orientation val="minMax"/>
        </c:scaling>
        <c:delete val="0"/>
        <c:axPos val="l"/>
        <c:majorGridlines>
          <c:spPr>
            <a:ln xmlns:a="http://schemas.openxmlformats.org/drawingml/2006/main" w="9525">
              <a:solidFill>
                <a:srgbClr val="CCCCCC"/>
              </a:solidFill>
              <a:prstDash val="dash"/>
            </a:ln>
          </c:spPr>
        </c:majorGridlines>
        <c:numFmt formatCode="0" sourceLinked="0"/>
        <c:majorTickMark val="none"/>
        <c:minorTickMark val="none"/>
        <c:crossAx val="48650112"/>
        <c:crosses val="autoZero"/>
        <c:crossBetween val="between"/>
      </c:valAx>
    </c:plotArea>
    <c:legend>
      <c:legendPos val="b"/>
      <c:overlay val="0"/>
    </c:legend>
    <c:plotVisOnly val="1"/>
  </c:chart>
  <c:spPr>
    <a:ln xmlns:a="http://schemas.openxmlformats.org/drawingml/2006/main" w="9525">
      <a:solidFill>
        <a:srgbClr val="D9D9D9"/>
      </a:solidFill>
      <a:prstDash val="solid"/>
    </a:ln>
  </c:spPr>
</c:chartSpace>
</file>

<file path=xl/drawings/charts/chart2.xml><?xml version="1.0" encoding="utf-8"?>
<c:chartSpace xmlns:c="http://schemas.openxmlformats.org/drawingml/2006/chart">
  <c:lang val="en-US"/>
  <c:roundedCorners val="0"/>
  <c:chart>
    <c:title>
      <c:tx>
        <c:rich>
          <a:bodyPr xmlns:a="http://schemas.openxmlformats.org/drawingml/2006/main"/>
          <a:lstStyle xmlns:a="http://schemas.openxmlformats.org/drawingml/2006/main"/>
          <a:p xmlns:a="http://schemas.openxmlformats.org/drawingml/2006/main">
            <a:r>
              <a:rPr/>
              <a:t>差異理由</a:t>
            </a:r>
          </a:p>
        </c:rich>
      </c:tx>
      <c:overlay val="0"/>
    </c:title>
    <c:autoTitleDeleted val="0"/>
    <c:view3D/>
    <c:plotArea>
      <c:layout/>
      <c:barChart>
        <c:barDir val="col"/>
        <c:varyColors val="0"/>
        <c:ser>
          <c:idx val="0"/>
          <c:order val="0"/>
          <c:tx>
            <c:v>数量</c:v>
          </c:tx>
          <c:cat>
            <c:strRef>
              <c:f>'ダッシュボード'!$D$16:$D$25</c:f>
              <c:strCache>
                <c:ptCount val="0"/>
              </c:strCache>
            </c:strRef>
          </c:cat>
          <c:val>
            <c:numRef>
              <c:f>'ダッシュボード'!$E$16:$E$25</c:f>
              <c:numCache>
                <c:formatCode>0</c:formatCode>
                <c:ptCount val="0"/>
              </c:numCache>
            </c:numRef>
          </c:val>
        </c:ser>
        <c:dLbls>
          <c:showLegendKey val="0"/>
          <c:showVal val="0"/>
          <c:showCatName val="0"/>
          <c:showSerName val="0"/>
          <c:showPercent val="0"/>
          <c:showBubbleSize val="0"/>
          <c:showLeaderLines val="0"/>
        </c:dLbls>
        <c:axId val="48650112"/>
        <c:axId val="48672768"/>
      </c:barChart>
      <c:catAx>
        <c:axId val="48650112"/>
        <c:scaling>
          <c:orientation val="minMax"/>
        </c:scaling>
        <c:delete val="0"/>
        <c:axPos val="b"/>
        <c:majorGridlines>
          <c:spPr>
            <a:ln xmlns:a="http://schemas.openxmlformats.org/drawingml/2006/main" w="9525">
              <a:solidFill>
                <a:srgbClr val="CCCCCC"/>
              </a:solidFill>
              <a:prstDash val="dash"/>
            </a:ln>
          </c:spPr>
        </c:majorGridlines>
        <c:numFmt formatCode=""/>
        <c:majorTickMark val="none"/>
        <c:minorTickMark val="none"/>
        <c:tickLblPos val="nextTo"/>
        <c:crossAx val="48672768"/>
        <c:crosses val="autoZero"/>
        <c:lblAlgn val="ctr"/>
        <c:lblOffset val="100"/>
        <c:noMultiLvlLbl val="0"/>
      </c:catAx>
      <c:valAx>
        <c:axId val="48672768"/>
        <c:scaling>
          <c:orientation val="minMax"/>
        </c:scaling>
        <c:delete val="0"/>
        <c:axPos val="l"/>
        <c:majorGridlines>
          <c:spPr>
            <a:ln xmlns:a="http://schemas.openxmlformats.org/drawingml/2006/main" w="9525">
              <a:solidFill>
                <a:srgbClr val="CCCCCC"/>
              </a:solidFill>
              <a:prstDash val="dash"/>
            </a:ln>
          </c:spPr>
        </c:majorGridlines>
        <c:numFmt formatCode="0" sourceLinked="0"/>
        <c:majorTickMark val="none"/>
        <c:minorTickMark val="none"/>
        <c:crossAx val="48650112"/>
        <c:crosses val="autoZero"/>
        <c:crossBetween val="between"/>
      </c:valAx>
    </c:plotArea>
    <c:legend>
      <c:legendPos val="b"/>
      <c:overlay val="0"/>
    </c:legend>
    <c:plotVisOnly val="1"/>
  </c:chart>
  <c:spPr>
    <a:ln xmlns:a="http://schemas.openxmlformats.org/drawingml/2006/main" w="9525">
      <a:solidFill>
        <a:srgbClr val="D9D9D9"/>
      </a:solidFill>
      <a:prstDash val="solid"/>
    </a:ln>
  </c:spPr>
</c:chartSpace>
</file>

<file path=xl/drawings/drawing1.xml><?xml version="1.0" encoding="utf-8"?>
<xdr:wsDr xmlns:xdr="http://schemas.openxmlformats.org/drawingml/2006/spreadsheetDrawing">
  <xdr:twoCellAnchor>
    <xdr:from>
      <xdr:col>6</xdr:col>
      <xdr:colOff>0</xdr:colOff>
      <xdr:row>13</xdr:row>
      <xdr:rowOff>0</xdr:rowOff>
    </xdr:from>
    <xdr:to>
      <xdr:col>14</xdr:col>
      <xdr:colOff>0</xdr:colOff>
      <xdr:row>27</xdr:row>
      <xdr:rowOff>0</xdr:rowOff>
    </xdr:to>
    <xdr:graphicFrame macro="">
      <xdr:nvGraphicFramePr>
        <xdr:cNvPr id="1" name="Chart"/>
        <xdr:cNvGraphicFramePr/>
      </xdr:nvGraphicFramePr>
      <xdr:xfrm>
        <a:off xmlns:a="http://schemas.openxmlformats.org/drawingml/2006/main" x="0" y="0"/>
        <a:ext xmlns:a="http://schemas.openxmlformats.org/drawingml/2006/main" cx="0" cy="0"/>
      </xdr:xfrm>
      <a:graphic xmlns:a="http://schemas.openxmlformats.org/drawingml/2006/main">
        <a:graphicData uri="http://schemas.openxmlformats.org/drawingml/2006/chart">
          <c:chart xmlns:r="http://schemas.openxmlformats.org/officeDocument/2006/relationships" xmlns:c="http://schemas.openxmlformats.org/drawingml/2006/chart" r:id="R456525a5dd9640cb"/>
        </a:graphicData>
      </a:graphic>
    </xdr:graphicFrame>
    <xdr:clientData/>
  </xdr:twoCellAnchor>
  <xdr:twoCellAnchor>
    <xdr:from>
      <xdr:col>6</xdr:col>
      <xdr:colOff>0</xdr:colOff>
      <xdr:row>28</xdr:row>
      <xdr:rowOff>0</xdr:rowOff>
    </xdr:from>
    <xdr:to>
      <xdr:col>14</xdr:col>
      <xdr:colOff>0</xdr:colOff>
      <xdr:row>46</xdr:row>
      <xdr:rowOff>0</xdr:rowOff>
    </xdr:to>
    <xdr:graphicFrame macro="">
      <xdr:nvGraphicFramePr>
        <xdr:cNvPr id="2" name="Chart"/>
        <xdr:cNvGraphicFramePr/>
      </xdr:nvGraphicFramePr>
      <xdr:xfrm>
        <a:off xmlns:a="http://schemas.openxmlformats.org/drawingml/2006/main" x="0" y="0"/>
        <a:ext xmlns:a="http://schemas.openxmlformats.org/drawingml/2006/main" cx="0" cy="0"/>
      </xdr:xfrm>
      <a:graphic xmlns:a="http://schemas.openxmlformats.org/drawingml/2006/main">
        <a:graphicData uri="http://schemas.openxmlformats.org/drawingml/2006/chart">
          <c:chart xmlns:r="http://schemas.openxmlformats.org/officeDocument/2006/relationships" xmlns:c="http://schemas.openxmlformats.org/drawingml/2006/chart" r:id="R5622824814a64205"/>
        </a:graphicData>
      </a:graphic>
    </xdr:graphicFrame>
    <xdr:clientData/>
  </xdr:twoCellAnchor>
</xdr:wsDr>
</file>

<file path=xl/tables/table1.xml><?xml version="1.0" encoding="utf-8"?>
<x:table xmlns:x="http://schemas.openxmlformats.org/spreadsheetml/2006/main" id="1" name="ItemMasterTable" displayName="ItemMasterTable" ref="A5:V10" headerRowCount="1">
  <x:tableColumns count="22">
    <x:tableColumn id="1" name="SKU"/>
    <x:tableColumn id="2" name="品目名"/>
    <x:tableColumn id="3" name="仕様・型番"/>
    <x:tableColumn id="4" name="カテゴリ"/>
    <x:tableColumn id="5" name="ABCランク"/>
    <x:tableColumn id="6" name="単位"/>
    <x:tableColumn id="7" name="ロット管理"/>
    <x:tableColumn id="8" name="シリアル番号管理"/>
    <x:tableColumn id="9" name="期限管理"/>
    <x:tableColumn id="10" name="標準原価"/>
    <x:tableColumn id="11" name="既定倉庫"/>
    <x:tableColumn id="12" name="既定エリア"/>
    <x:tableColumn id="13" name="既定ロケーション"/>
    <x:tableColumn id="14" name="帳簿数量"/>
    <x:tableColumn id="15" name="安全在庫"/>
    <x:tableColumn id="16" name="直近棚卸日"/>
    <x:tableColumn id="17" name="棚卸頻度日数"/>
    <x:tableColumn id="18" name="次回棚卸予定日"/>
    <x:tableColumn id="19" name="リスクタグ"/>
    <x:tableColumn id="20" name="仕入先"/>
    <x:tableColumn id="21" name="ステータス"/>
    <x:tableColumn id="22" name="備考"/>
  </x:tableColumns>
  <x:tableStyleInfo name="TableStyleMedium2" showRowStripes="1"/>
</x:table>
</file>

<file path=xl/tables/table2.xml><?xml version="1.0" encoding="utf-8"?>
<x:table xmlns:x="http://schemas.openxmlformats.org/spreadsheetml/2006/main" id="2" name="MonthlyPlanTable" displayName="MonthlyPlanTable" ref="A5:O8" headerRowCount="1">
  <x:tableColumns count="15">
    <x:tableColumn id="1" name="計画番号"/>
    <x:tableColumn id="2" name="月"/>
    <x:tableColumn id="3" name="倉庫"/>
    <x:tableColumn id="4" name="業務場面"/>
    <x:tableColumn id="5" name="棚卸範囲・エリア"/>
    <x:tableColumn id="6" name="ABC重点"/>
    <x:tableColumn id="7" name="計画行数"/>
    <x:tableColumn id="8" name="計画開始"/>
    <x:tableColumn id="9" name="計画終了"/>
    <x:tableColumn id="10" name="責任者"/>
    <x:tableColumn id="11" name="ステータス"/>
    <x:tableColumn id="12" name="完了行数"/>
    <x:tableColumn id="13" name="差異行数"/>
    <x:tableColumn id="14" name="完了率"/>
    <x:tableColumn id="15" name="備考"/>
  </x:tableColumns>
  <x:tableStyleInfo name="TableStyleMedium2" showRowStripes="1"/>
</x:table>
</file>

<file path=xl/tables/table3.xml><?xml version="1.0" encoding="utf-8"?>
<x:table xmlns:x="http://schemas.openxmlformats.org/spreadsheetml/2006/main" id="3" name="WeeklyCountTasksTable" displayName="WeeklyCountTasksTable" ref="A5:Q8" headerRowCount="1">
  <x:tableColumns count="17">
    <x:tableColumn id="1" name="タスクID"/>
    <x:tableColumn id="2" name="月次計画番号"/>
    <x:tableColumn id="3" name="予定日"/>
    <x:tableColumn id="4" name="倉庫"/>
    <x:tableColumn id="5" name="エリア"/>
    <x:tableColumn id="6" name="ロケーション・通路"/>
    <x:tableColumn id="7" name="SKU"/>
    <x:tableColumn id="8" name="品目名"/>
    <x:tableColumn id="9" name="ロット・シリアル・期限"/>
    <x:tableColumn id="10" name="棚卸種別"/>
    <x:tableColumn id="11" name="棚卸担当者"/>
    <x:tableColumn id="12" name="確認者"/>
    <x:tableColumn id="13" name="帳簿数量"/>
    <x:tableColumn id="14" name="単位"/>
    <x:tableColumn id="15" name="優先度"/>
    <x:tableColumn id="16" name="ステータス"/>
    <x:tableColumn id="17" name="現場メモ"/>
  </x:tableColumns>
  <x:tableStyleInfo name="TableStyleMedium2" showRowStripes="1"/>
</x:table>
</file>

<file path=xl/tables/table4.xml><?xml version="1.0" encoding="utf-8"?>
<x:table xmlns:x="http://schemas.openxmlformats.org/spreadsheetml/2006/main" id="4" name="CycleCountLogTable" displayName="CycleCountLogTable" ref="A5:V8" headerRowCount="1">
  <x:tableColumns count="22">
    <x:tableColumn id="1" name="記録ID"/>
    <x:tableColumn id="2" name="棚卸日"/>
    <x:tableColumn id="3" name="倉庫"/>
    <x:tableColumn id="4" name="エリア"/>
    <x:tableColumn id="5" name="ロケーション・通路"/>
    <x:tableColumn id="6" name="SKU"/>
    <x:tableColumn id="7" name="品目名"/>
    <x:tableColumn id="8" name="ロット・シリアル番号・期限"/>
    <x:tableColumn id="9" name="棚卸種別"/>
    <x:tableColumn id="10" name="棚卸担当者"/>
    <x:tableColumn id="11" name="確認者"/>
    <x:tableColumn id="12" name="帳簿数量"/>
    <x:tableColumn id="13" name="実数量"/>
    <x:tableColumn id="14" name="差異数量"/>
    <x:tableColumn id="15" name="標準原価"/>
    <x:tableColumn id="16" name="差異金額"/>
    <x:tableColumn id="17" name="差異率"/>
    <x:tableColumn id="18" name="差異判定"/>
    <x:tableColumn id="19" name="差異理由"/>
    <x:tableColumn id="20" name="処理ステータス"/>
    <x:tableColumn id="21" name="添付資料・証憑"/>
    <x:tableColumn id="22" name="備考"/>
  </x:tableColumns>
  <x:tableStyleInfo name="TableStyleMedium2" showRowStripes="1"/>
</x:table>
</file>

<file path=xl/tables/table5.xml><?xml version="1.0" encoding="utf-8"?>
<x:table xmlns:x="http://schemas.openxmlformats.org/spreadsheetml/2006/main" id="5" name="VarianceCorrectionTable" displayName="VarianceCorrectionTable" ref="A5:T8" headerRowCount="1">
  <x:tableColumns count="20">
    <x:tableColumn id="1" name="差異票ID"/>
    <x:tableColumn id="2" name="元記録ID"/>
    <x:tableColumn id="3" name="棚卸日"/>
    <x:tableColumn id="4" name="倉庫"/>
    <x:tableColumn id="5" name="SKU"/>
    <x:tableColumn id="6" name="品目名"/>
    <x:tableColumn id="7" name="差異数量"/>
    <x:tableColumn id="8" name="差異金額"/>
    <x:tableColumn id="9" name="差異率"/>
    <x:tableColumn id="10" name="差異理由"/>
    <x:tableColumn id="11" name="根本原因分類"/>
    <x:tableColumn id="12" name="修正方法"/>
    <x:tableColumn id="13" name="修正数量"/>
    <x:tableColumn id="14" name="承認者"/>
    <x:tableColumn id="15" name="承認ステータス"/>
    <x:tableColumn id="16" name="修正完了日"/>
    <x:tableColumn id="17" name="確認者"/>
    <x:tableColumn id="18" name="クローズ状態"/>
    <x:tableColumn id="19" name="期限超過フラグ"/>
    <x:tableColumn id="20" name="備考"/>
  </x:tableColumns>
  <x:tableStyleInfo name="TableStyleMedium2" showRowStripes="1"/>
</x:table>
</file>

<file path=xl/theme/theme1.xml><?xml version="1.0" encoding="utf-8"?>
<a:theme xmlns:a="http://schemas.openxmlformats.org/drawingml/2006/main" name="ChatGPT">
  <a:themeElements>
    <a:clrScheme name="ChatGPT">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a:ea typeface="Calibri"/>
        <a:cs typeface="Calibri"/>
      </a:majorFont>
      <a:minorFont>
        <a:latin typeface="Calibri"/>
        <a:ea typeface="Calibri"/>
        <a:cs typeface="Calibri"/>
      </a:minorFont>
    </a:fontScheme>
    <a:fmtScheme name="ChatGPT">
      <a:fillStyleLst>
        <a:solidFill>
          <a:schemeClr val="phClr"/>
        </a:solidFill>
        <a:solidFill>
          <a:schemeClr val="dk1"/>
        </a:solidFill>
        <a:solidFill>
          <a:schemeClr val="accent1"/>
        </a:solidFill>
      </a:fillStyleLst>
      <a:lnStyleLst>
        <a:ln w="12700">
          <a:solidFill>
            <a:schemeClr val="phClr"/>
          </a:solidFill>
          <a:prstDash val="solid"/>
        </a:ln>
        <a:ln w="19050">
          <a:solidFill>
            <a:schemeClr val="phClr"/>
          </a:solidFill>
          <a:prstDash val="solid"/>
        </a:ln>
        <a:ln w="25400">
          <a:solidFill>
            <a:schemeClr val="phClr"/>
          </a:solidFill>
          <a:prstDash val="solid"/>
        </a:ln>
      </a:lnStyleLst>
      <a:effectStyleLst>
        <a:effectStyle>
          <a:effectLst/>
        </a:effectStyle>
        <a:effectStyle>
          <a:effectLst/>
        </a:effectStyle>
        <a:effectStyle>
          <a:effectLst>
            <a:outerShdw blurRad="57150" dist="19050" dir="540000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theme>
</file>

<file path=xl/worksheets/_rels/sheet3.xml.rels>&#65279;<?xml version="1.0" encoding="utf-8"?><Relationships xmlns="http://schemas.openxmlformats.org/package/2006/relationships"><Relationship Type="http://schemas.openxmlformats.org/officeDocument/2006/relationships/table" Target="/xl/tables/table1.xml" Id="R8ccacbab35bd4ffb" /></Relationships>
</file>

<file path=xl/worksheets/_rels/sheet4.xml.rels>&#65279;<?xml version="1.0" encoding="utf-8"?><Relationships xmlns="http://schemas.openxmlformats.org/package/2006/relationships"><Relationship Type="http://schemas.openxmlformats.org/officeDocument/2006/relationships/table" Target="/xl/tables/table2.xml" Id="R7340202e572c4783" /></Relationships>
</file>

<file path=xl/worksheets/_rels/sheet5.xml.rels>&#65279;<?xml version="1.0" encoding="utf-8"?><Relationships xmlns="http://schemas.openxmlformats.org/package/2006/relationships"><Relationship Type="http://schemas.openxmlformats.org/officeDocument/2006/relationships/table" Target="/xl/tables/table3.xml" Id="Rfd5ebc073b5d435f" /></Relationships>
</file>

<file path=xl/worksheets/_rels/sheet6.xml.rels>&#65279;<?xml version="1.0" encoding="utf-8"?><Relationships xmlns="http://schemas.openxmlformats.org/package/2006/relationships"><Relationship Type="http://schemas.openxmlformats.org/officeDocument/2006/relationships/table" Target="/xl/tables/table4.xml" Id="R9436120918a44522" /></Relationships>
</file>

<file path=xl/worksheets/_rels/sheet7.xml.rels>&#65279;<?xml version="1.0" encoding="utf-8"?><Relationships xmlns="http://schemas.openxmlformats.org/package/2006/relationships"><Relationship Type="http://schemas.openxmlformats.org/officeDocument/2006/relationships/table" Target="/xl/tables/table5.xml" Id="R957e9ddb7f81469d" /></Relationships>
</file>

<file path=xl/worksheets/_rels/sheet8.xml.rels>&#65279;<?xml version="1.0" encoding="utf-8"?><Relationships xmlns="http://schemas.openxmlformats.org/package/2006/relationships"><Relationship Type="http://schemas.openxmlformats.org/officeDocument/2006/relationships/drawing" Target="/xl/drawings/drawing1.xml" Id="Rfe6afe8bafe845f0" /></Relationships>
</file>

<file path=xl/worksheets/sheet1.xml><?xml version="1.0" encoding="utf-8"?>
<x:worksheet xmlns:x="http://schemas.openxmlformats.org/spreadsheetml/2006/main">
  <x:sheetFormatPr defaultRowHeight="15"/>
  <x:cols>
    <x:col min="1" max="1" width="14" hidden="0" customWidth="1"/>
    <x:col min="2" max="2" width="34" hidden="0" customWidth="1"/>
    <x:col min="3" max="3" width="42" hidden="0" customWidth="1"/>
    <x:col min="4" max="4" width="18" hidden="0" customWidth="1"/>
    <x:col min="5" max="5" width="26" hidden="0" customWidth="1"/>
    <x:col min="6" max="6" width="14" hidden="0" customWidth="1"/>
    <x:col min="7" max="7" width="14" hidden="0" customWidth="1"/>
    <x:col min="8" max="8" width="14" hidden="0" customWidth="1"/>
  </x:cols>
  <x:sheetData>
    <x:row r="1" ht="30" customHeight="1">
      <x:c r="A1" s="10" t="str">
        <x:v>循環棚卸記録テンプレート｜汎用拡張版</x:v>
      </x:c>
      <x:c r="B1" s="10"/>
      <x:c r="C1" s="10"/>
      <x:c r="D1" s="10"/>
      <x:c r="E1" s="10"/>
      <x:c r="F1" s="10"/>
      <x:c r="G1" s="10"/>
      <x:c r="H1" s="10"/>
    </x:row>
    <x:row r="2">
      <x:c r="A2" s="16" t="str">
        <x:v>単一倉庫、複数倉庫、ロット・期限、シリアル番号、高額品、外部委託倉庫、ラインサイド在庫、監査抽出棚卸などの場面で使えます。棚卸準備、現場棚卸、差異確認、修正履歴、月次レビューを1つのブックで管理します。</x:v>
      </x:c>
      <x:c r="B2" s="16"/>
      <x:c r="C2" s="16"/>
      <x:c r="D2" s="16"/>
      <x:c r="E2" s="16"/>
      <x:c r="F2" s="16"/>
      <x:c r="G2" s="16"/>
      <x:c r="H2" s="16"/>
    </x:row>
    <x:row r="3">
      <x:c r="A3" s="16"/>
      <x:c r="B3" s="16"/>
      <x:c r="C3" s="16"/>
      <x:c r="D3" s="16"/>
      <x:c r="E3" s="16"/>
      <x:c r="F3" s="16"/>
      <x:c r="G3" s="16"/>
      <x:c r="H3" s="16"/>
    </x:row>
    <x:row r="4">
      <x:c r="A4" s="4"/>
      <x:c r="B4" s="4"/>
      <x:c r="C4" s="4"/>
      <x:c r="D4" s="4"/>
      <x:c r="E4" s="4"/>
      <x:c r="F4" s="4"/>
      <x:c r="G4" s="4"/>
      <x:c r="H4" s="4"/>
    </x:row>
    <x:row r="5" ht="22" customHeight="1">
      <x:c r="A5" s="22" t="str">
        <x:v>利用手順</x:v>
      </x:c>
      <x:c r="B5" s="22"/>
      <x:c r="C5" s="22"/>
      <x:c r="D5" s="22"/>
      <x:c r="E5" s="22"/>
      <x:c r="F5" s="22"/>
      <x:c r="G5" s="22"/>
      <x:c r="H5" s="22"/>
    </x:row>
    <x:row r="6" ht="15" hidden="0" customHeight="1">
      <x:c r="A6" s="29" t="str">
        <x:v>ステップ</x:v>
      </x:c>
      <x:c r="B6" s="29" t="str">
        <x:v>作業</x:v>
      </x:c>
      <x:c r="C6" s="29" t="str">
        <x:v>対応シート</x:v>
      </x:c>
      <x:c r="D6" s="29" t="str">
        <x:v>主な入力</x:v>
      </x:c>
      <x:c r="E6" s="29" t="str">
        <x:v>出力</x:v>
      </x:c>
      <x:c r="F6" s="4"/>
      <x:c r="G6" s="4"/>
      <x:c r="H6" s="4"/>
    </x:row>
    <x:row r="7" ht="15" hidden="0" customHeight="1">
      <x:c r="A7" s="4" t="str">
        <x:v>1</x:v>
      </x:c>
      <x:c r="B7" s="4" t="str">
        <x:v>棚卸準備</x:v>
      </x:c>
      <x:c r="C7" s="4" t="str">
        <x:v>基本設定、品目台帳、月次計画</x:v>
      </x:c>
      <x:c r="D7" s="4" t="str">
        <x:v>倉庫、ロケーション、品目、ABCランク、しきい値、頻度</x:v>
      </x:c>
      <x:c r="E7" s="4" t="str">
        <x:v>棚卸対象と計画を明確にする</x:v>
      </x:c>
      <x:c r="F7" s="4"/>
      <x:c r="G7" s="4"/>
      <x:c r="H7" s="4"/>
    </x:row>
    <x:row r="8" ht="15" hidden="0" customHeight="1">
      <x:c r="A8" s="4" t="str">
        <x:v>2</x:v>
      </x:c>
      <x:c r="B8" s="4" t="str">
        <x:v>週次棚卸リストの作成と保守</x:v>
      </x:c>
      <x:c r="C8" s="4" t="str">
        <x:v>週次棚卸リスト</x:v>
      </x:c>
      <x:c r="D8" s="4" t="str">
        <x:v>予定日、ロケーション、SKU、棚卸担当者、確認者</x:v>
      </x:c>
      <x:c r="E8" s="4" t="str">
        <x:v>現場で実行できるタスクリスト</x:v>
      </x:c>
      <x:c r="F8" s="4"/>
      <x:c r="G8" s="4"/>
      <x:c r="H8" s="4"/>
    </x:row>
    <x:row r="9" ht="15" hidden="0" customHeight="1">
      <x:c r="A9" s="4" t="str">
        <x:v>3</x:v>
      </x:c>
      <x:c r="B9" s="4" t="str">
        <x:v>現場棚卸の入力</x:v>
      </x:c>
      <x:c r="C9" s="4" t="str">
        <x:v>循環棚卸記録</x:v>
      </x:c>
      <x:c r="D9" s="4" t="str">
        <x:v>実数量、ロット・シリアル番号、差異理由、添付資料</x:v>
      </x:c>
      <x:c r="E9" s="4" t="str">
        <x:v>差異数量、差異金額、差異率を自動計算</x:v>
      </x:c>
      <x:c r="F9" s="4"/>
      <x:c r="G9" s="4"/>
      <x:c r="H9" s="4"/>
    </x:row>
    <x:row r="10" ht="15" hidden="0" customHeight="1">
      <x:c r="A10" s="4" t="str">
        <x:v>4</x:v>
      </x:c>
      <x:c r="B10" s="4" t="str">
        <x:v>差異確認と修正</x:v>
      </x:c>
      <x:c r="C10" s="4" t="str">
        <x:v>差異と修正</x:v>
      </x:c>
      <x:c r="D10" s="4" t="str">
        <x:v>根本原因、修正方法、承認ステータス、完了日</x:v>
      </x:c>
      <x:c r="E10" s="4" t="str">
        <x:v>修正履歴とクローズ状態を残す</x:v>
      </x:c>
      <x:c r="F10" s="4"/>
      <x:c r="G10" s="4"/>
      <x:c r="H10" s="4"/>
    </x:row>
    <x:row r="11" ht="15" hidden="0" customHeight="1">
      <x:c r="A11" s="4" t="str">
        <x:v>5</x:v>
      </x:c>
      <x:c r="B11" s="4" t="str">
        <x:v>振り返りと管理ダッシュボード</x:v>
      </x:c>
      <x:c r="C11" s="4" t="str">
        <x:v>ダッシュボード、月次計画</x:v>
      </x:c>
      <x:c r="D11" s="4" t="str">
        <x:v>完了状況、差異状況、期限超過状況</x:v>
      </x:c>
      <x:c r="E11" s="4" t="str">
        <x:v>月次レビューと継続改善</x:v>
      </x:c>
      <x:c r="F11" s="4"/>
      <x:c r="G11" s="4"/>
      <x:c r="H11" s="4"/>
    </x:row>
    <x:row r="12">
      <x:c r="A12" s="4"/>
      <x:c r="B12" s="4"/>
      <x:c r="C12" s="4"/>
      <x:c r="D12" s="4"/>
      <x:c r="E12" s="4"/>
      <x:c r="F12" s="4"/>
      <x:c r="G12" s="4"/>
      <x:c r="H12" s="4"/>
    </x:row>
    <x:row r="13" ht="22" customHeight="1">
      <x:c r="A13" s="22" t="str">
        <x:v>シート説明</x:v>
      </x:c>
      <x:c r="B13" s="22"/>
      <x:c r="C13" s="22"/>
      <x:c r="D13" s="22"/>
      <x:c r="E13" s="22"/>
      <x:c r="F13" s="22"/>
      <x:c r="G13" s="22"/>
      <x:c r="H13" s="22"/>
    </x:row>
    <x:row r="14" ht="15" hidden="0" customHeight="1">
      <x:c r="A14" s="29" t="str">
        <x:v>シート</x:v>
      </x:c>
      <x:c r="B14" s="29" t="str">
        <x:v>用途</x:v>
      </x:c>
      <x:c r="C14" s="29" t="str">
        <x:v>適した場面</x:v>
      </x:c>
      <x:c r="D14" s="4"/>
      <x:c r="E14" s="4"/>
      <x:c r="F14" s="4"/>
      <x:c r="G14" s="4"/>
      <x:c r="H14" s="4"/>
    </x:row>
    <x:row r="15" ht="36.62109375" hidden="0" customHeight="1">
      <x:c r="A15" s="4" t="str">
        <x:v>ダッシュボード</x:v>
      </x:c>
      <x:c r="B15" s="34" t="str">
        <x:v>計画総数、棚卸済み点数、差異行数、未クローズ事項、在庫精度、差異理由の分布を確認します。</x:v>
      </x:c>
      <x:c r="C15" s="34" t="str">
        <x:v>管理者、倉庫責任者、月次会議</x:v>
      </x:c>
      <x:c r="D15" s="4"/>
      <x:c r="E15" s="4"/>
      <x:c r="F15" s="4"/>
      <x:c r="G15" s="4"/>
      <x:c r="H15" s="4"/>
    </x:row>
    <x:row r="16" ht="36.62109375" hidden="0" customHeight="1">
      <x:c r="A16" s="4" t="str">
        <x:v>基本設定</x:v>
      </x:c>
      <x:c r="B16" s="34" t="str">
        <x:v>倉庫、エリア、単位、担当者、しきい値、棚卸ステータス、差異理由、修正アクションなどの選択肢を管理します。</x:v>
      </x:c>
      <x:c r="C16" s="34" t="str">
        <x:v>会社ごとの早期適用</x:v>
      </x:c>
      <x:c r="D16" s="4"/>
      <x:c r="E16" s="4"/>
      <x:c r="F16" s="4"/>
      <x:c r="G16" s="4"/>
      <x:c r="H16" s="4"/>
    </x:row>
    <x:row r="17" ht="24.4140625" hidden="0" customHeight="1">
      <x:c r="A17" s="4" t="str">
        <x:v>品目台帳</x:v>
      </x:c>
      <x:c r="B17" s="34" t="str">
        <x:v>SKU、ABCランク、標準原価、ロケーション、帳簿数量、棚卸頻度、次回予定日を管理します。</x:v>
      </x:c>
      <x:c r="C17" s="34" t="str">
        <x:v>日常在庫、資産、ロット・期限、シリアル番号管理</x:v>
      </x:c>
      <x:c r="D17" s="4"/>
      <x:c r="E17" s="4"/>
      <x:c r="F17" s="4"/>
      <x:c r="G17" s="4"/>
      <x:c r="H17" s="4"/>
    </x:row>
    <x:row r="18" ht="24.4140625" hidden="0" customHeight="1">
      <x:c r="A18" s="4" t="str">
        <x:v>月次計画</x:v>
      </x:c>
      <x:c r="B18" s="34" t="str">
        <x:v>月、倉庫、業務場面、棚卸範囲、責任者別に棚卸作業を計画します。</x:v>
      </x:c>
      <x:c r="C18" s="34" t="str">
        <x:v>複数倉庫計画、監査計画、生産・小売計画</x:v>
      </x:c>
      <x:c r="D18" s="4"/>
      <x:c r="E18" s="4"/>
      <x:c r="F18" s="4"/>
      <x:c r="G18" s="4"/>
      <x:c r="H18" s="4"/>
    </x:row>
    <x:row r="19" ht="24.4140625" hidden="0" customHeight="1">
      <x:c r="A19" s="4" t="str">
        <x:v>週次棚卸リスト</x:v>
      </x:c>
      <x:c r="B19" s="34" t="str">
        <x:v>月次計画を実行タスクに分解し、棚卸担当者と確認者の分担を管理します。</x:v>
      </x:c>
      <x:c r="C19" s="34" t="str">
        <x:v>現場棚卸、モバイル入力、チーム連携</x:v>
      </x:c>
      <x:c r="D19" s="4"/>
      <x:c r="E19" s="4"/>
      <x:c r="F19" s="4"/>
      <x:c r="G19" s="4"/>
      <x:c r="H19" s="4"/>
    </x:row>
    <x:row r="20" ht="24.4140625" hidden="0" customHeight="1">
      <x:c r="A20" s="4" t="str">
        <x:v>循環棚卸記録</x:v>
      </x:c>
      <x:c r="B20" s="34" t="str">
        <x:v>実数量を入力し、差異数量、差異金額、差異率、確認要いいえを自動計算します。</x:v>
      </x:c>
      <x:c r="C20" s="34" t="str">
        <x:v>中心となる棚卸記録、差異の一次判定</x:v>
      </x:c>
      <x:c r="D20" s="4"/>
      <x:c r="E20" s="4"/>
      <x:c r="F20" s="4"/>
      <x:c r="G20" s="4"/>
      <x:c r="H20" s="4"/>
    </x:row>
    <x:row r="21" ht="24.4140625" hidden="0" customHeight="1">
      <x:c r="A21" s="4" t="str">
        <x:v>差異と修正</x:v>
      </x:c>
      <x:c r="B21" s="34" t="str">
        <x:v>確認が必要な記録について、根本原因、承認、修正方法、完了日、クローズ状態を追跡します。</x:v>
      </x:c>
      <x:c r="C21" s="34" t="str">
        <x:v>内部統制、監査、財務在庫調整</x:v>
      </x:c>
      <x:c r="D21" s="4"/>
      <x:c r="E21" s="4"/>
      <x:c r="F21" s="4"/>
      <x:c r="G21" s="4"/>
      <x:c r="H21" s="4"/>
    </x:row>
    <x:row r="22" ht="15" hidden="0" customHeight="1">
      <x:c r="A22" s="4"/>
      <x:c r="B22" s="34"/>
      <x:c r="C22" s="34"/>
      <x:c r="D22" s="4"/>
      <x:c r="E22" s="4"/>
      <x:c r="F22" s="4"/>
      <x:c r="G22" s="4"/>
      <x:c r="H22" s="4"/>
    </x:row>
    <x:row r="23">
      <x:c r="A23" s="4"/>
      <x:c r="B23" s="4"/>
      <x:c r="C23" s="4"/>
      <x:c r="D23" s="4"/>
      <x:c r="E23" s="4"/>
      <x:c r="F23" s="4"/>
      <x:c r="G23" s="4"/>
      <x:c r="H23" s="4"/>
    </x:row>
    <x:row r="24" ht="22" customHeight="1">
      <x:c r="A24" s="22" t="str">
        <x:v>業務場面別の設定案</x:v>
      </x:c>
      <x:c r="B24" s="22"/>
      <x:c r="C24" s="22"/>
      <x:c r="D24" s="22"/>
      <x:c r="E24" s="22"/>
      <x:c r="F24" s="22"/>
      <x:c r="G24" s="22"/>
      <x:c r="H24" s="22"/>
    </x:row>
    <x:row r="25" ht="15" hidden="0" customHeight="1">
      <x:c r="A25" s="29" t="str">
        <x:v>場面</x:v>
      </x:c>
      <x:c r="B25" s="29" t="str">
        <x:v>有効化を勧める項目・ルール</x:v>
      </x:c>
      <x:c r="C25" s="29" t="str">
        <x:v>重点確認事項</x:v>
      </x:c>
      <x:c r="D25" s="4"/>
      <x:c r="E25" s="4"/>
      <x:c r="F25" s="4"/>
      <x:c r="G25" s="4"/>
      <x:c r="H25" s="4"/>
    </x:row>
    <x:row r="26" ht="15" hidden="0" customHeight="1">
      <x:c r="A26" s="4" t="str">
        <x:v>複数倉庫連携</x:v>
      </x:c>
      <x:c r="B26" s="34" t="str">
        <x:v>倉庫、エリア、ロケーション、棚卸担当者、確認者</x:v>
      </x:c>
      <x:c r="C26" s="34" t="str">
        <x:v>計画の帰属、倉庫間の重複棚卸、クローズ状態</x:v>
      </x:c>
      <x:c r="D26" s="4"/>
      <x:c r="E26" s="4"/>
      <x:c r="F26" s="4"/>
      <x:c r="G26" s="4"/>
      <x:c r="H26" s="4"/>
    </x:row>
    <x:row r="27" ht="24.4140625" hidden="0" customHeight="1">
      <x:c r="A27" s="4" t="str">
        <x:v>ロットと期限管理</x:v>
      </x:c>
      <x:c r="B27" s="34" t="str">
        <x:v>ロット・シリアル番号・期限項目、差異理由はロットや期限の取り違え</x:v>
      </x:c>
      <x:c r="C27" s="34" t="str">
        <x:v>同じSKUでロットが異なる場合の帳簿差異</x:v>
      </x:c>
      <x:c r="D27" s="4"/>
      <x:c r="E27" s="4"/>
      <x:c r="F27" s="4"/>
      <x:c r="G27" s="4"/>
      <x:c r="H27" s="4"/>
    </x:row>
    <x:row r="28" ht="15" hidden="0" customHeight="1">
      <x:c r="A28" s="4" t="str">
        <x:v>シリアル番号付き資産棚卸</x:v>
      </x:c>
      <x:c r="B28" s="34" t="str">
        <x:v>シリアル番号管理を有効にし、現場で1点ずつ照合</x:v>
      </x:c>
      <x:c r="C28" s="34" t="str">
        <x:v>資産の実在性、紛失、交換、未登録の貸出</x:v>
      </x:c>
      <x:c r="D28" s="4"/>
      <x:c r="E28" s="4"/>
      <x:c r="F28" s="4"/>
      <x:c r="G28" s="4"/>
      <x:c r="H28" s="4"/>
    </x:row>
    <x:row r="29" ht="15" hidden="0" customHeight="1">
      <x:c r="A29" s="4" t="str">
        <x:v>高額品</x:v>
      </x:c>
      <x:c r="B29" s="34" t="str">
        <x:v>高額品しきい値、標準原価、差異金額しきい値</x:v>
      </x:c>
      <x:c r="C29" s="34" t="str">
        <x:v>金額差異、承認、在庫凍結</x:v>
      </x:c>
      <x:c r="D29" s="4"/>
      <x:c r="E29" s="4"/>
      <x:c r="F29" s="4"/>
      <x:c r="G29" s="4"/>
      <x:c r="H29" s="4"/>
    </x:row>
    <x:row r="30" ht="15" hidden="0" customHeight="1">
      <x:c r="A30" s="4" t="str">
        <x:v>食品・医薬コンプライアンス</x:v>
      </x:c>
      <x:c r="B30" s="34" t="str">
        <x:v>期限管理、品質責任者、添付資料・証憑</x:v>
      </x:c>
      <x:c r="C30" s="34" t="str">
        <x:v>期限、ロット番号、コンプライアンス追跡</x:v>
      </x:c>
      <x:c r="D30" s="4"/>
      <x:c r="E30" s="4"/>
      <x:c r="F30" s="4"/>
      <x:c r="G30" s="4"/>
      <x:c r="H30" s="4"/>
    </x:row>
    <x:row r="31" ht="15" hidden="0" customHeight="1">
      <x:c r="A31" s="4" t="str">
        <x:v>外部委託倉庫と委託在庫</x:v>
      </x:c>
      <x:c r="B31" s="34" t="str">
        <x:v>外部委託倉庫、顧客・監査棚卸、添付資料</x:v>
      </x:c>
      <x:c r="C31" s="34" t="str">
        <x:v>照合基準、外部確認、責任範囲</x:v>
      </x:c>
      <x:c r="D31" s="4"/>
      <x:c r="E31" s="4"/>
      <x:c r="F31" s="4"/>
      <x:c r="G31" s="4"/>
      <x:c r="H31" s="4"/>
    </x:row>
    <x:row r="32">
      <x:c r="A32" s="4"/>
      <x:c r="B32" s="4"/>
      <x:c r="C32" s="4"/>
      <x:c r="D32" s="4"/>
      <x:c r="E32" s="4"/>
      <x:c r="F32" s="4"/>
      <x:c r="G32" s="4"/>
      <x:c r="H32" s="4"/>
    </x:row>
    <x:row r="33" ht="22" customHeight="1">
      <x:c r="A33" s="22" t="str">
        <x:v>出典と設計根拠</x:v>
      </x:c>
      <x:c r="B33" s="22"/>
      <x:c r="C33" s="22"/>
      <x:c r="D33" s="22"/>
      <x:c r="E33" s="22"/>
      <x:c r="F33" s="22"/>
      <x:c r="G33" s="22"/>
      <x:c r="H33" s="22"/>
    </x:row>
    <x:row r="34" ht="48.828125" hidden="0" customHeight="1">
      <x:c r="A34" s="29" t="str">
        <x:v>ページ要点</x:v>
      </x:c>
      <x:c r="B34" s="39" t="str">
        <x:v>テンプレートは循環棚卸、基本設定、台帳、月次計画、週次計画、記録を1つのブックにまとめます。棚卸と修正を分けて管理し、差異フローを追跡でき、複数倉庫のチームにも向きます。</x:v>
      </x:c>
      <x:c r="C34" s="4"/>
      <x:c r="D34" s="4"/>
      <x:c r="E34" s="4"/>
      <x:c r="F34" s="4"/>
      <x:c r="G34" s="4"/>
      <x:c r="H34" s="4"/>
    </x:row>
    <x:row r="35" ht="24.4140625" hidden="0" customHeight="1">
      <x:c r="A35" s="29" t="str">
        <x:v>フロー要点</x:v>
      </x:c>
      <x:c r="B35" s="39" t="str">
        <x:v>棚卸準備 → 現場棚卸 → 差異確認 → 修正履歴。</x:v>
      </x:c>
      <x:c r="C35" s="4"/>
      <x:c r="D35" s="4"/>
      <x:c r="E35" s="4"/>
      <x:c r="F35" s="4"/>
      <x:c r="G35" s="4"/>
      <x:c r="H35" s="4"/>
    </x:row>
    <x:row r="36" ht="24.4140625" hidden="0" customHeight="1">
      <x:c r="A36" s="29" t="str">
        <x:v>出典URL</x:v>
      </x:c>
      <x:c r="B36" s="39" t="str">
        <x:v>https://finitefield.org/excel-templates/warehouse-management/cycle-count-log/</x:v>
      </x:c>
      <x:c r="C36" s="4"/>
      <x:c r="D36" s="4"/>
      <x:c r="E36" s="4"/>
      <x:c r="F36" s="4"/>
      <x:c r="G36" s="4"/>
      <x:c r="H36" s="4"/>
    </x:row>
    <x:row r="37" ht="36.62109375" hidden="0" customHeight="1">
      <x:c r="A37" s="29" t="str">
        <x:v>利用メモ</x:v>
      </x:c>
      <x:c r="B37" s="39" t="str">
        <x:v>淡色のセルと選択式の列が主な入力欄です。数式列はコピーして拡張できます。サンプルデータは説明用のため、自社の実データに置き換えてください。</x:v>
      </x:c>
      <x:c r="C37" s="4"/>
      <x:c r="D37" s="4"/>
      <x:c r="E37" s="4"/>
      <x:c r="F37" s="4"/>
      <x:c r="G37" s="4"/>
      <x:c r="H37" s="4"/>
    </x:row>
  </x:sheetData>
  <x:mergeCells count="6">
    <x:mergeCell ref="A1:H1"/>
    <x:mergeCell ref="A2:H3"/>
    <x:mergeCell ref="A5:H5"/>
    <x:mergeCell ref="A13:H13"/>
    <x:mergeCell ref="A24:H24"/>
    <x:mergeCell ref="A33:H33"/>
  </x:mergeCells>
  <x:pageMargins left="0.7" right="0.7" top="0.75" bottom="0.75" header="0.3" footer="0.3"/>
  <x:ignoredErrors>
    <x:ignoredError sqref="A1:XFD1048576" evalError="1" twoDigitTextYear="1" numberStoredAsText="1" formula="1" formulaRange="1" unlockedFormula="1" emptyCellReference="1" listDataValidation="1" calculatedColumn="1"/>
  </x:ignoredErrors>
</x:worksheet>
</file>

<file path=xl/worksheets/sheet2.xml><?xml version="1.0" encoding="utf-8"?>
<x:worksheet xmlns:x="http://schemas.openxmlformats.org/spreadsheetml/2006/main">
  <x:sheetFormatPr defaultRowHeight="15"/>
  <x:cols>
    <x:col min="1" max="1" width="18" hidden="0" customWidth="1"/>
    <x:col min="2" max="2" width="14" hidden="0" customWidth="1"/>
    <x:col min="3" max="3" width="12" hidden="0" customWidth="1"/>
    <x:col min="4" max="4" width="40" hidden="0" customWidth="1"/>
    <x:col min="5" max="5" width="10" hidden="0" customWidth="1"/>
    <x:col min="6" max="6" width="16" hidden="0" customWidth="1"/>
    <x:col min="7" max="7" width="16" hidden="0" customWidth="1"/>
    <x:col min="8" max="8" width="28" hidden="0" customWidth="1"/>
    <x:col min="9" max="9" width="24" hidden="0" customWidth="1"/>
    <x:col min="10" max="10" width="22" hidden="0" customWidth="1"/>
    <x:col min="11" max="11" width="22" hidden="0" customWidth="1"/>
  </x:cols>
  <x:sheetData>
    <x:row r="1" ht="30" customHeight="1">
      <x:c r="A1" s="10" t="str">
        <x:v>基本設定｜しきい値、選択肢、会社別設定</x:v>
      </x:c>
      <x:c r="B1" s="10"/>
      <x:c r="C1" s="10"/>
      <x:c r="D1" s="10"/>
      <x:c r="E1" s="10"/>
      <x:c r="F1" s="10"/>
      <x:c r="G1" s="10"/>
      <x:c r="H1" s="10"/>
      <x:c r="I1" s="10"/>
      <x:c r="J1" s="10"/>
      <x:c r="K1" s="10"/>
    </x:row>
    <x:row r="2">
      <x:c r="A2" s="16" t="str">
        <x:v>このシートを編集すると会社ごとの運用に合わせられます。多くの入力列には選択肢が設定されており、しきい値は「循環棚卸記録」の差異判定に影響します。</x:v>
      </x:c>
      <x:c r="B2" s="16"/>
      <x:c r="C2" s="16"/>
      <x:c r="D2" s="16"/>
      <x:c r="E2" s="16"/>
      <x:c r="F2" s="16"/>
      <x:c r="G2" s="16"/>
      <x:c r="H2" s="16"/>
      <x:c r="I2" s="16"/>
      <x:c r="J2" s="16"/>
      <x:c r="K2" s="16"/>
    </x:row>
    <x:row r="3">
      <x:c r="A3" s="4"/>
      <x:c r="B3" s="4"/>
      <x:c r="C3" s="4"/>
      <x:c r="D3" s="4"/>
      <x:c r="E3" s="4"/>
      <x:c r="F3" s="4"/>
      <x:c r="G3" s="4"/>
      <x:c r="H3" s="4"/>
      <x:c r="I3" s="4"/>
      <x:c r="J3" s="4"/>
      <x:c r="K3" s="4"/>
    </x:row>
    <x:row r="4" ht="22" customHeight="1">
      <x:c r="A4" s="22" t="str">
        <x:v>差異判定パラメータ</x:v>
      </x:c>
      <x:c r="B4" s="22"/>
      <x:c r="C4" s="22"/>
      <x:c r="D4" s="22"/>
      <x:c r="E4" s="4"/>
      <x:c r="F4" s="22" t="str">
        <x:v>会社と棚卸の基本情報</x:v>
      </x:c>
      <x:c r="G4" s="22"/>
      <x:c r="H4" s="22"/>
      <x:c r="I4" s="22"/>
      <x:c r="J4" s="22"/>
      <x:c r="K4" s="22"/>
    </x:row>
    <x:row r="5" ht="28" customHeight="1">
      <x:c r="A5" s="29" t="str">
        <x:v>パラメータ</x:v>
      </x:c>
      <x:c r="B5" s="29" t="str">
        <x:v>値</x:v>
      </x:c>
      <x:c r="C5" s="29" t="str">
        <x:v>単位・形式</x:v>
      </x:c>
      <x:c r="D5" s="29" t="str">
        <x:v>説明</x:v>
      </x:c>
      <x:c r="E5" s="4"/>
      <x:c r="F5" s="29" t="str">
        <x:v>項目</x:v>
      </x:c>
      <x:c r="G5" s="29" t="str">
        <x:v>入力・例</x:v>
      </x:c>
      <x:c r="H5" s="29" t="str">
        <x:v>備考</x:v>
      </x:c>
      <x:c r="I5" s="4"/>
      <x:c r="J5" s="4"/>
      <x:c r="K5" s="4"/>
    </x:row>
    <x:row r="6">
      <x:c r="A6" s="4" t="str">
        <x:v>差異数量しきい値</x:v>
      </x:c>
      <x:c r="B6" s="46" t="n">
        <x:v>0</x:v>
      </x:c>
      <x:c r="C6" s="4" t="str">
        <x:v>数量</x:v>
      </x:c>
      <x:c r="D6" s="34" t="str">
        <x:v>この数量を超える差異は確認対象になります。0の場合はすべての数量差異が確認対象です。</x:v>
      </x:c>
      <x:c r="E6" s="4"/>
      <x:c r="F6" s="4" t="str">
        <x:v>会社名</x:v>
      </x:c>
      <x:c r="G6" s="4" t="str">
        <x:v>サンプル株式会社</x:v>
      </x:c>
      <x:c r="H6" s="34" t="str">
        <x:v>置き換え可</x:v>
      </x:c>
      <x:c r="I6" s="4"/>
      <x:c r="J6" s="4"/>
      <x:c r="K6" s="4"/>
    </x:row>
    <x:row r="7">
      <x:c r="A7" s="4" t="str">
        <x:v>差異金額しきい値</x:v>
      </x:c>
      <x:c r="B7" s="46" t="n">
        <x:v>500</x:v>
      </x:c>
      <x:c r="C7" s="4" t="str">
        <x:v>金額</x:v>
      </x:c>
      <x:c r="D7" s="34" t="str">
        <x:v>差異数量 × 標準原価で計算</x:v>
      </x:c>
      <x:c r="E7" s="4"/>
      <x:c r="F7" s="4" t="str">
        <x:v>会計年度・期間</x:v>
      </x:c>
      <x:c r="G7" s="4" t="str">
        <x:v>2026</x:v>
      </x:c>
      <x:c r="H7" s="34" t="str">
        <x:v>計画の整理に使用</x:v>
      </x:c>
      <x:c r="I7" s="4"/>
      <x:c r="J7" s="4"/>
      <x:c r="K7" s="4"/>
    </x:row>
    <x:row r="8">
      <x:c r="A8" s="4" t="str">
        <x:v>差異率しきい値</x:v>
      </x:c>
      <x:c r="B8" s="44" t="n">
        <x:v>0.01</x:v>
      </x:c>
      <x:c r="C8" s="4" t="str">
        <x:v>率</x:v>
      </x:c>
      <x:c r="D8" s="34" t="str">
        <x:v>例：0.01 は 1% を表します</x:v>
      </x:c>
      <x:c r="E8" s="4"/>
      <x:c r="F8" s="4" t="str">
        <x:v>既定倉庫</x:v>
      </x:c>
      <x:c r="G8" s="4" t="str">
        <x:v>中央倉庫</x:v>
      </x:c>
      <x:c r="H8" s="34" t="str">
        <x:v>新規タスクに使用</x:v>
      </x:c>
      <x:c r="I8" s="4"/>
      <x:c r="J8" s="4"/>
      <x:c r="K8" s="4"/>
    </x:row>
    <x:row r="9">
      <x:c r="A9" s="4" t="str">
        <x:v>修正期限日数</x:v>
      </x:c>
      <x:c r="B9" s="48" t="n">
        <x:v>7</x:v>
      </x:c>
      <x:c r="C9" s="4" t="str">
        <x:v>日</x:v>
      </x:c>
      <x:c r="D9" s="34" t="str">
        <x:v>差異項目がこの日数を超えてもクローズされない場合、期限超過として表示します。</x:v>
      </x:c>
      <x:c r="E9" s="4"/>
      <x:c r="F9" s="4" t="str">
        <x:v>在庫システム</x:v>
      </x:c>
      <x:c r="G9" s="4" t="str">
        <x:v>ERP、WMS、手作業台帳</x:v>
      </x:c>
      <x:c r="H9" s="34" t="str">
        <x:v>データ出所の記録に使います</x:v>
      </x:c>
      <x:c r="I9" s="4"/>
      <x:c r="J9" s="4"/>
      <x:c r="K9" s="4"/>
    </x:row>
    <x:row r="10">
      <x:c r="A10" s="4" t="str">
        <x:v>高額品単価しきい値</x:v>
      </x:c>
      <x:c r="B10" s="48" t="n">
        <x:v>1000</x:v>
      </x:c>
      <x:c r="C10" s="4" t="str">
        <x:v>金額</x:v>
      </x:c>
      <x:c r="D10" s="34" t="str">
        <x:v>高額品を識別するために使います。会社方針に合わせて調整できます。</x:v>
      </x:c>
      <x:c r="E10" s="4"/>
      <x:c r="F10" s="4" t="str">
        <x:v>テンプレート責任者</x:v>
      </x:c>
      <x:c r="G10" s="4" t="str">
        <x:v>倉庫責任者</x:v>
      </x:c>
      <x:c r="H10" s="34" t="str">
        <x:v>版管理の責任者</x:v>
      </x:c>
      <x:c r="I10" s="4"/>
      <x:c r="J10" s="4"/>
      <x:c r="K10" s="4"/>
    </x:row>
    <x:row r="11">
      <x:c r="A11" s="4"/>
      <x:c r="B11" s="4"/>
      <x:c r="C11" s="4"/>
      <x:c r="D11" s="4"/>
      <x:c r="E11" s="4"/>
      <x:c r="F11" s="4"/>
      <x:c r="G11" s="4"/>
      <x:c r="H11" s="4"/>
      <x:c r="I11" s="4"/>
      <x:c r="J11" s="4"/>
      <x:c r="K11" s="4"/>
    </x:row>
    <x:row r="12" ht="22" customHeight="1">
      <x:c r="A12" s="22" t="str">
        <x:v>選択肢メンテナンス欄</x:v>
      </x:c>
      <x:c r="B12" s="22"/>
      <x:c r="C12" s="22"/>
      <x:c r="D12" s="22"/>
      <x:c r="E12" s="22"/>
      <x:c r="F12" s="22"/>
      <x:c r="G12" s="22"/>
      <x:c r="H12" s="22"/>
      <x:c r="I12" s="22"/>
      <x:c r="J12" s="22"/>
      <x:c r="K12" s="22"/>
    </x:row>
    <x:row r="13" ht="15" hidden="0" customHeight="1">
      <x:c r="A13" s="29" t="str">
        <x:v>倉庫</x:v>
      </x:c>
      <x:c r="B13" s="29" t="str">
        <x:v>エリア・業務領域</x:v>
      </x:c>
      <x:c r="C13" s="29" t="str">
        <x:v>単位</x:v>
      </x:c>
      <x:c r="D13" s="29" t="str">
        <x:v>ABCランク</x:v>
      </x:c>
      <x:c r="E13" s="29" t="str">
        <x:v>有無</x:v>
      </x:c>
      <x:c r="F13" s="29" t="str">
        <x:v>棚卸種別</x:v>
      </x:c>
      <x:c r="G13" s="29" t="str">
        <x:v>タスク状態</x:v>
      </x:c>
      <x:c r="H13" s="29" t="str">
        <x:v>棚卸記録ステータス</x:v>
      </x:c>
      <x:c r="I13" s="29" t="str">
        <x:v>業務場面</x:v>
      </x:c>
      <x:c r="J13" s="29" t="str">
        <x:v>差異理由</x:v>
      </x:c>
      <x:c r="K13" s="29" t="str">
        <x:v>修正方法</x:v>
      </x:c>
    </x:row>
    <x:row r="14" ht="15" hidden="0" customHeight="1">
      <x:c r="A14" s="4" t="str">
        <x:v>中央倉庫</x:v>
      </x:c>
      <x:c r="B14" s="4" t="str">
        <x:v>Aエリア</x:v>
      </x:c>
      <x:c r="C14" s="4" t="str">
        <x:v>個</x:v>
      </x:c>
      <x:c r="D14" s="4" t="str">
        <x:v>A</x:v>
      </x:c>
      <x:c r="E14" s="4" t="str">
        <x:v>はい</x:v>
      </x:c>
      <x:c r="F14" s="4" t="str">
        <x:v>循環棚卸</x:v>
      </x:c>
      <x:c r="G14" s="4" t="str">
        <x:v>未開始</x:v>
      </x:c>
      <x:c r="H14" s="4" t="str">
        <x:v>未開始</x:v>
      </x:c>
      <x:c r="I14" s="4" t="str">
        <x:v>単一倉庫の日常循環棚卸</x:v>
      </x:c>
      <x:c r="J14" s="4" t="str">
        <x:v>帳簿処理の遅れ</x:v>
      </x:c>
      <x:c r="K14" s="4" t="str">
        <x:v>調整不要</x:v>
      </x:c>
    </x:row>
    <x:row r="15" ht="15" hidden="0" customHeight="1">
      <x:c r="A15" s="4" t="str">
        <x:v>東日本倉庫</x:v>
      </x:c>
      <x:c r="B15" s="4" t="str">
        <x:v>Bエリア</x:v>
      </x:c>
      <x:c r="C15" s="4" t="str">
        <x:v>箱</x:v>
      </x:c>
      <x:c r="D15" s="4" t="str">
        <x:v>B</x:v>
      </x:c>
      <x:c r="E15" s="4" t="str">
        <x:v>いいえ</x:v>
      </x:c>
      <x:c r="F15" s="4" t="str">
        <x:v>抽出棚卸</x:v>
      </x:c>
      <x:c r="G15" s="4" t="str">
        <x:v>棚卸中</x:v>
      </x:c>
      <x:c r="H15" s="4" t="str">
        <x:v>棚卸中</x:v>
      </x:c>
      <x:c r="I15" s="4" t="str">
        <x:v>複数倉庫の共同棚卸</x:v>
      </x:c>
      <x:c r="J15" s="4" t="str">
        <x:v>入出荷記録の誤り</x:v>
      </x:c>
      <x:c r="K15" s="4" t="str">
        <x:v>在庫数量調整</x:v>
      </x:c>
    </x:row>
    <x:row r="16" ht="15" hidden="0" customHeight="1">
      <x:c r="A16" s="4" t="str">
        <x:v>西日本倉庫</x:v>
      </x:c>
      <x:c r="B16" s="4" t="str">
        <x:v>低温管理エリア</x:v>
      </x:c>
      <x:c r="C16" s="4" t="str">
        <x:v>点</x:v>
      </x:c>
      <x:c r="D16" s="4" t="str">
        <x:v>C</x:v>
      </x:c>
      <x:c r="E16" s="4" t="str"/>
      <x:c r="F16" s="4" t="str">
        <x:v>再棚卸</x:v>
      </x:c>
      <x:c r="G16" s="4" t="str">
        <x:v>提出済み</x:v>
      </x:c>
      <x:c r="H16" s="4" t="str">
        <x:v>提出済み</x:v>
      </x:c>
      <x:c r="I16" s="4" t="str">
        <x:v>ロットと期限管理</x:v>
      </x:c>
      <x:c r="J16" s="4" t="str">
        <x:v>ピッキング・出荷ミス</x:v>
      </x:c>
      <x:c r="K16" s="4" t="str">
        <x:v>ロケーション調整</x:v>
      </x:c>
    </x:row>
    <x:row r="17" ht="15" hidden="0" customHeight="1">
      <x:c r="A17" s="4" t="str">
        <x:v>店舗倉庫</x:v>
      </x:c>
      <x:c r="B17" s="4" t="str">
        <x:v>高額品エリア</x:v>
      </x:c>
      <x:c r="C17" s="4" t="str">
        <x:v>kg</x:v>
      </x:c>
      <x:c r="D17" s="4" t="str"/>
      <x:c r="E17" s="4" t="str"/>
      <x:c r="F17" s="4" t="str">
        <x:v>全数棚卸補完</x:v>
      </x:c>
      <x:c r="G17" s="4" t="str">
        <x:v>確認待ち</x:v>
      </x:c>
      <x:c r="H17" s="4" t="str">
        <x:v>確認待ち</x:v>
      </x:c>
      <x:c r="I17" s="4" t="str">
        <x:v>シリアル番号付き資産棚卸</x:v>
      </x:c>
      <x:c r="J17" s="4" t="str">
        <x:v>入庫棚入れミス</x:v>
      </x:c>
      <x:c r="K17" s="4" t="str">
        <x:v>ロット・シリアル修正</x:v>
      </x:c>
    </x:row>
    <x:row r="18" ht="15" hidden="0" customHeight="1">
      <x:c r="A18" s="4" t="str">
        <x:v>外部委託倉庫</x:v>
      </x:c>
      <x:c r="B18" s="4" t="str">
        <x:v>返品エリア</x:v>
      </x:c>
      <x:c r="C18" s="4" t="str">
        <x:v>m</x:v>
      </x:c>
      <x:c r="D18" s="4" t="str"/>
      <x:c r="E18" s="4" t="str"/>
      <x:c r="F18" s="4" t="str">
        <x:v>例外棚卸</x:v>
      </x:c>
      <x:c r="G18" s="4" t="str">
        <x:v>クローズ済み</x:v>
      </x:c>
      <x:c r="H18" s="4" t="str">
        <x:v>確認済み</x:v>
      </x:c>
      <x:c r="I18" s="4" t="str">
        <x:v>高額品棚卸</x:v>
      </x:c>
      <x:c r="J18" s="4" t="str">
        <x:v>ロケーション移動の未登録</x:v>
      </x:c>
      <x:c r="K18" s="4" t="str">
        <x:v>入出庫伝票の追加入力</x:v>
      </x:c>
    </x:row>
    <x:row r="19" ht="15" hidden="0" customHeight="1">
      <x:c r="A19" s="4" t="str"/>
      <x:c r="B19" s="4" t="str">
        <x:v>ラインサイド倉庫</x:v>
      </x:c>
      <x:c r="C19" s="4" t="str">
        <x:v>セット</x:v>
      </x:c>
      <x:c r="D19" s="4" t="str"/>
      <x:c r="E19" s="4" t="str"/>
      <x:c r="F19" s="4" t="str">
        <x:v>顧客・監査棚卸</x:v>
      </x:c>
      <x:c r="G19" s="4" t="str"/>
      <x:c r="H19" s="4" t="str">
        <x:v>修正済み</x:v>
      </x:c>
      <x:c r="I19" s="4" t="str">
        <x:v>ラインサイド倉庫棚卸</x:v>
      </x:c>
      <x:c r="J19" s="4" t="str">
        <x:v>廃棄・ロスの未記録</x:v>
      </x:c>
      <x:c r="K19" s="4" t="str">
        <x:v>廃棄・ロス処理</x:v>
      </x:c>
    </x:row>
    <x:row r="20" ht="15" hidden="0" customHeight="1">
      <x:c r="A20" s="4" t="str"/>
      <x:c r="B20" s="4" t="str"/>
      <x:c r="C20" s="4" t="str">
        <x:v>パレット</x:v>
      </x:c>
      <x:c r="D20" s="4" t="str"/>
      <x:c r="E20" s="4" t="str"/>
      <x:c r="F20" s="4" t="str"/>
      <x:c r="G20" s="4" t="str"/>
      <x:c r="H20" s="4" t="str">
        <x:v>クローズ</x:v>
      </x:c>
      <x:c r="I20" s="4" t="str">
        <x:v>EC・小売在庫棚卸</x:v>
      </x:c>
      <x:c r="J20" s="4" t="str">
        <x:v>ロット・期限の取り違え</x:v>
      </x:c>
      <x:c r="K20" s="4" t="str">
        <x:v>在庫凍結</x:v>
      </x:c>
    </x:row>
    <x:row r="21" ht="15" hidden="0" customHeight="1">
      <x:c r="A21" s="4" t="str"/>
      <x:c r="B21" s="4" t="str"/>
      <x:c r="C21" s="4" t="str"/>
      <x:c r="D21" s="4" t="str"/>
      <x:c r="E21" s="4" t="str"/>
      <x:c r="F21" s="4" t="str"/>
      <x:c r="G21" s="4" t="str"/>
      <x:c r="H21" s="4" t="str"/>
      <x:c r="I21" s="4" t="str">
        <x:v>外部委託倉庫・委託在庫棚卸</x:v>
      </x:c>
      <x:c r="J21" s="4" t="str">
        <x:v>システム単位換算ミス</x:v>
      </x:c>
      <x:c r="K21" s="4" t="str">
        <x:v>詳細調査へエスカレーション</x:v>
      </x:c>
    </x:row>
    <x:row r="22" ht="15" hidden="0" customHeight="1">
      <x:c r="A22" s="4" t="str"/>
      <x:c r="B22" s="4" t="str"/>
      <x:c r="C22" s="4" t="str"/>
      <x:c r="D22" s="4" t="str"/>
      <x:c r="E22" s="4" t="str"/>
      <x:c r="F22" s="4" t="str"/>
      <x:c r="G22" s="4" t="str"/>
      <x:c r="H22" s="4" t="str"/>
      <x:c r="I22" s="4" t="str">
        <x:v>食品・医薬コンプライアンス棚卸</x:v>
      </x:c>
      <x:c r="J22" s="4" t="str">
        <x:v>棚卸誤差</x:v>
      </x:c>
      <x:c r="K22" s="4" t="str"/>
    </x:row>
    <x:row r="23" ht="15" hidden="0" customHeight="1">
      <x:c r="A23" s="4" t="str"/>
      <x:c r="B23" s="4" t="str"/>
      <x:c r="C23" s="4" t="str"/>
      <x:c r="D23" s="4" t="str"/>
      <x:c r="E23" s="4" t="str"/>
      <x:c r="F23" s="4" t="str"/>
      <x:c r="G23" s="4" t="str"/>
      <x:c r="H23" s="4" t="str"/>
      <x:c r="I23" s="4" t="str">
        <x:v>緊急抽出棚卸・例外再棚卸</x:v>
      </x:c>
      <x:c r="J23" s="4" t="str">
        <x:v>確認待ち</x:v>
      </x:c>
      <x:c r="K23" s="4" t="str"/>
    </x:row>
    <x:row r="24" ht="15" hidden="0" customHeight="1">
      <x:c r="A24" s="4"/>
      <x:c r="B24" s="4"/>
      <x:c r="C24" s="4"/>
      <x:c r="D24" s="4"/>
      <x:c r="E24" s="4"/>
      <x:c r="F24" s="4"/>
      <x:c r="G24" s="4"/>
      <x:c r="H24" s="4"/>
      <x:c r="I24" s="4"/>
      <x:c r="J24" s="4"/>
      <x:c r="K24" s="4"/>
    </x:row>
    <x:row r="25">
      <x:c r="A25" s="4"/>
      <x:c r="B25" s="4"/>
      <x:c r="C25" s="4"/>
      <x:c r="D25" s="4"/>
      <x:c r="E25" s="4"/>
      <x:c r="F25" s="4"/>
      <x:c r="G25" s="4"/>
      <x:c r="H25" s="4"/>
      <x:c r="I25" s="4"/>
      <x:c r="J25" s="4"/>
      <x:c r="K25" s="4"/>
    </x:row>
    <x:row r="26">
      <x:c r="A26" s="4"/>
      <x:c r="B26" s="4"/>
      <x:c r="C26" s="4"/>
      <x:c r="D26" s="4"/>
      <x:c r="E26" s="4"/>
      <x:c r="F26" s="4"/>
      <x:c r="G26" s="4"/>
      <x:c r="H26" s="4"/>
      <x:c r="I26" s="4"/>
      <x:c r="J26" s="4"/>
      <x:c r="K26" s="4"/>
    </x:row>
    <x:row r="27" ht="22" customHeight="1">
      <x:c r="A27" s="22" t="str">
        <x:v>担当者と承認の選択肢</x:v>
      </x:c>
      <x:c r="B27" s="22"/>
      <x:c r="C27" s="22"/>
      <x:c r="D27" s="22"/>
      <x:c r="E27" s="22"/>
      <x:c r="F27" s="4"/>
      <x:c r="G27" s="22" t="str">
        <x:v>ABC別棚卸頻度の目安</x:v>
      </x:c>
      <x:c r="H27" s="22"/>
      <x:c r="I27" s="22"/>
      <x:c r="J27" s="22"/>
      <x:c r="K27" s="22"/>
    </x:row>
    <x:row r="28" ht="28" customHeight="1">
      <x:c r="A28" s="29" t="str">
        <x:v>担当者・役割</x:v>
      </x:c>
      <x:c r="B28" s="29" t="str">
        <x:v>根本原因分類</x:v>
      </x:c>
      <x:c r="C28" s="29" t="str">
        <x:v>承認ステータス</x:v>
      </x:c>
      <x:c r="D28" s="29" t="str">
        <x:v>クローズ状態</x:v>
      </x:c>
      <x:c r="E28" s="29" t="str">
        <x:v>優先度</x:v>
      </x:c>
      <x:c r="F28" s="4"/>
      <x:c r="G28" s="29" t="str">
        <x:v>ABCランク</x:v>
      </x:c>
      <x:c r="H28" s="29" t="str">
        <x:v>推奨頻度日数</x:v>
      </x:c>
      <x:c r="I28" s="29" t="str">
        <x:v>典型的な意味</x:v>
      </x:c>
      <x:c r="J28" s="29" t="str">
        <x:v>適用説明</x:v>
      </x:c>
      <x:c r="K28" s="4"/>
    </x:row>
    <x:row r="29">
      <x:c r="A29" s="4" t="str">
        <x:v>佐藤太郎</x:v>
      </x:c>
      <x:c r="B29" s="4" t="str">
        <x:v>プロセス問題</x:v>
      </x:c>
      <x:c r="C29" s="4" t="str">
        <x:v>承認待ち</x:v>
      </x:c>
      <x:c r="D29" s="4" t="str">
        <x:v>未クローズ</x:v>
      </x:c>
      <x:c r="E29" s="4" t="str">
        <x:v>高</x:v>
      </x:c>
      <x:c r="F29" s="4"/>
      <x:c r="G29" s="4" t="str">
        <x:v>A</x:v>
      </x:c>
      <x:c r="H29" s="4" t="n">
        <x:v>7</x:v>
      </x:c>
      <x:c r="I29" s="4" t="str">
        <x:v>高額・高リスク・高回転</x:v>
      </x:c>
      <x:c r="J29" s="4" t="str">
        <x:v>高頻度の棚卸を推奨します。高額品しきい値と連動できます。</x:v>
      </x:c>
      <x:c r="K29" s="4"/>
    </x:row>
    <x:row r="30">
      <x:c r="A30" s="4" t="str">
        <x:v>鈴木花子</x:v>
      </x:c>
      <x:c r="B30" s="4" t="str">
        <x:v>システムマスタ問題</x:v>
      </x:c>
      <x:c r="C30" s="4" t="str">
        <x:v>承認済み</x:v>
      </x:c>
      <x:c r="D30" s="4" t="str">
        <x:v>クローズ済み</x:v>
      </x:c>
      <x:c r="E30" s="4" t="str">
        <x:v>中</x:v>
      </x:c>
      <x:c r="F30" s="4"/>
      <x:c r="G30" s="4" t="str">
        <x:v>B</x:v>
      </x:c>
      <x:c r="H30" s="4" t="n">
        <x:v>30</x:v>
      </x:c>
      <x:c r="I30" s="4" t="str">
        <x:v>中程度の価値または安定回転</x:v>
      </x:c>
      <x:c r="J30" s="4" t="str">
        <x:v>月次またはエリア別ローリング棚卸</x:v>
      </x:c>
      <x:c r="K30" s="4"/>
    </x:row>
    <x:row r="31">
      <x:c r="A31" s="4" t="str">
        <x:v>高橋健</x:v>
      </x:c>
      <x:c r="B31" s="4" t="str">
        <x:v>作業者操作問題</x:v>
      </x:c>
      <x:c r="C31" s="4" t="str">
        <x:v>差し戻し</x:v>
      </x:c>
      <x:c r="D31" s="4" t="str"/>
      <x:c r="E31" s="4" t="str">
        <x:v>低</x:v>
      </x:c>
      <x:c r="F31" s="4"/>
      <x:c r="G31" s="4" t="str">
        <x:v>C</x:v>
      </x:c>
      <x:c r="H31" s="4" t="n">
        <x:v>90</x:v>
      </x:c>
      <x:c r="I31" s="4" t="str">
        <x:v>低額または低リスク</x:v>
      </x:c>
      <x:c r="J31" s="4" t="str">
        <x:v>四半期またはサンプル棚卸</x:v>
      </x:c>
      <x:c r="K31" s="4"/>
    </x:row>
    <x:row r="32">
      <x:c r="A32" s="4" t="str">
        <x:v>田中美咲</x:v>
      </x:c>
      <x:c r="B32" s="4" t="str">
        <x:v>仕入先・顧客起因の誤り</x:v>
      </x:c>
      <x:c r="C32" s="4" t="str">
        <x:v>承認不要</x:v>
      </x:c>
      <x:c r="D32" s="4" t="str"/>
      <x:c r="E32" s="4" t="str"/>
      <x:c r="F32" s="4"/>
      <x:c r="G32" s="4"/>
      <x:c r="H32" s="4"/>
      <x:c r="I32" s="4"/>
      <x:c r="J32" s="4"/>
      <x:c r="K32" s="4"/>
    </x:row>
    <x:row r="33">
      <x:c r="A33" s="4" t="str">
        <x:v>倉庫責任者</x:v>
      </x:c>
      <x:c r="B33" s="4" t="str">
        <x:v>ロス・廃棄</x:v>
      </x:c>
      <x:c r="C33" s="4" t="str"/>
      <x:c r="D33" s="4" t="str"/>
      <x:c r="E33" s="4" t="str"/>
      <x:c r="F33" s="4"/>
      <x:c r="G33" s="4"/>
      <x:c r="H33" s="4"/>
      <x:c r="I33" s="4"/>
      <x:c r="J33" s="4"/>
      <x:c r="K33" s="4"/>
    </x:row>
    <x:row r="34">
      <x:c r="A34" s="4" t="str">
        <x:v>経理確認者</x:v>
      </x:c>
      <x:c r="B34" s="4" t="str">
        <x:v>盗難・安全問題</x:v>
      </x:c>
      <x:c r="C34" s="4" t="str"/>
      <x:c r="D34" s="4" t="str"/>
      <x:c r="E34" s="4" t="str"/>
      <x:c r="F34" s="4"/>
      <x:c r="G34" s="4"/>
      <x:c r="H34" s="4"/>
      <x:c r="I34" s="4"/>
      <x:c r="J34" s="4"/>
      <x:c r="K34" s="4"/>
    </x:row>
    <x:row r="35">
      <x:c r="A35" s="4" t="str">
        <x:v>品質責任者</x:v>
      </x:c>
      <x:c r="B35" s="4" t="str">
        <x:v>未定</x:v>
      </x:c>
      <x:c r="C35" s="4" t="str"/>
      <x:c r="D35" s="4" t="str"/>
      <x:c r="E35" s="4" t="str"/>
      <x:c r="F35" s="4"/>
      <x:c r="G35" s="4"/>
      <x:c r="H35" s="4"/>
      <x:c r="I35" s="4"/>
      <x:c r="J35" s="4"/>
      <x:c r="K35" s="4"/>
    </x:row>
  </x:sheetData>
  <x:mergeCells count="7">
    <x:mergeCell ref="A1:K1"/>
    <x:mergeCell ref="A2:K2"/>
    <x:mergeCell ref="A4:D4"/>
    <x:mergeCell ref="F4:K4"/>
    <x:mergeCell ref="A12:K12"/>
    <x:mergeCell ref="A27:E27"/>
    <x:mergeCell ref="G27:K27"/>
  </x:mergeCells>
  <x:pageMargins left="0.7" right="0.7" top="0.75" bottom="0.75" header="0.3" footer="0.3"/>
  <x:ignoredErrors>
    <x:ignoredError sqref="A1:XFD1048576" evalError="1" twoDigitTextYear="1" numberStoredAsText="1" formula="1" formulaRange="1" unlockedFormula="1" emptyCellReference="1" listDataValidation="1" calculatedColumn="1"/>
  </x:ignoredErrors>
</x:worksheet>
</file>

<file path=xl/worksheets/sheet3.xml><?xml version="1.0" encoding="utf-8"?>
<x:worksheet xmlns:r="http://schemas.openxmlformats.org/officeDocument/2006/relationships" xmlns:x="http://schemas.openxmlformats.org/spreadsheetml/2006/main">
  <x:sheetFormatPr defaultRowHeight="15"/>
  <x:cols>
    <x:col min="1" max="1" width="14" hidden="0" customWidth="1"/>
    <x:col min="2" max="2" width="22" hidden="0" customWidth="1"/>
    <x:col min="3" max="3" width="16" hidden="0" customWidth="1"/>
    <x:col min="4" max="4" width="16" hidden="0" customWidth="1"/>
    <x:col min="5" max="5" width="10" hidden="0" customWidth="1"/>
    <x:col min="6" max="6" width="10" hidden="0" customWidth="1"/>
    <x:col min="7" max="7" width="12" hidden="0" customWidth="1"/>
    <x:col min="8" max="8" width="13" hidden="0" customWidth="1"/>
    <x:col min="9" max="9" width="12" hidden="0" customWidth="1"/>
    <x:col min="10" max="10" width="12" hidden="0" customWidth="1"/>
    <x:col min="11" max="11" width="14" hidden="0" customWidth="1"/>
    <x:col min="12" max="12" width="14" hidden="0" customWidth="1"/>
    <x:col min="13" max="13" width="14" hidden="0" customWidth="1"/>
    <x:col min="14" max="14" width="12" hidden="0" customWidth="1"/>
    <x:col min="15" max="15" width="12" hidden="0" customWidth="1"/>
    <x:col min="16" max="16" width="13" hidden="0" customWidth="1"/>
    <x:col min="17" max="17" width="13" hidden="0" customWidth="1"/>
    <x:col min="18" max="18" width="13" hidden="0" customWidth="1"/>
    <x:col min="19" max="19" width="18" hidden="0" customWidth="1"/>
    <x:col min="20" max="20" width="18" hidden="0" customWidth="1"/>
    <x:col min="21" max="21" width="10" hidden="0" customWidth="1"/>
    <x:col min="22" max="22" width="28" hidden="0" customWidth="1"/>
  </x:cols>
  <x:sheetData>
    <x:row r="1" ht="30" customHeight="1">
      <x:c r="A1" s="10" t="str">
        <x:v>品目台帳｜SKU、ロケーション、帳簿数量、棚卸頻度</x:v>
      </x:c>
      <x:c r="B1" s="10"/>
      <x:c r="C1" s="10"/>
      <x:c r="D1" s="10"/>
      <x:c r="E1" s="10"/>
      <x:c r="F1" s="10"/>
      <x:c r="G1" s="10"/>
      <x:c r="H1" s="10"/>
      <x:c r="I1" s="10"/>
      <x:c r="J1" s="10"/>
      <x:c r="K1" s="10"/>
      <x:c r="L1" s="10"/>
      <x:c r="M1" s="10"/>
      <x:c r="N1" s="10"/>
      <x:c r="O1" s="10"/>
      <x:c r="P1" s="10"/>
      <x:c r="Q1" s="10"/>
      <x:c r="R1" s="10"/>
      <x:c r="S1" s="10"/>
      <x:c r="T1" s="10"/>
      <x:c r="U1" s="10"/>
      <x:c r="V1" s="10"/>
    </x:row>
    <x:row r="2">
      <x:c r="A2" s="16" t="str">
        <x:v>このシートで品目マスタを管理します。ABCランク、標準原価、既定倉庫・ロケーション、帳簿数量、直近棚卸日は、週次棚卸リストと循環棚卸記録の自動表示や差異金額計算に使われます。</x:v>
      </x:c>
      <x:c r="B2" s="16"/>
      <x:c r="C2" s="16"/>
      <x:c r="D2" s="16"/>
      <x:c r="E2" s="16"/>
      <x:c r="F2" s="16"/>
      <x:c r="G2" s="16"/>
      <x:c r="H2" s="16"/>
      <x:c r="I2" s="16"/>
      <x:c r="J2" s="16"/>
      <x:c r="K2" s="16"/>
      <x:c r="L2" s="16"/>
      <x:c r="M2" s="16"/>
      <x:c r="N2" s="16"/>
      <x:c r="O2" s="16"/>
      <x:c r="P2" s="16"/>
      <x:c r="Q2" s="16"/>
      <x:c r="R2" s="16"/>
      <x:c r="S2" s="16"/>
      <x:c r="T2" s="16"/>
      <x:c r="U2" s="16"/>
      <x:c r="V2" s="16"/>
    </x:row>
    <x:row r="3">
      <x:c r="A3" s="16"/>
      <x:c r="B3" s="16"/>
      <x:c r="C3" s="16"/>
      <x:c r="D3" s="16"/>
      <x:c r="E3" s="16"/>
      <x:c r="F3" s="16"/>
      <x:c r="G3" s="16"/>
      <x:c r="H3" s="16"/>
      <x:c r="I3" s="16"/>
      <x:c r="J3" s="16"/>
      <x:c r="K3" s="16"/>
      <x:c r="L3" s="16"/>
      <x:c r="M3" s="16"/>
      <x:c r="N3" s="16"/>
      <x:c r="O3" s="16"/>
      <x:c r="P3" s="16"/>
      <x:c r="Q3" s="16"/>
      <x:c r="R3" s="16"/>
      <x:c r="S3" s="16"/>
      <x:c r="T3" s="16"/>
      <x:c r="U3" s="16"/>
      <x:c r="V3" s="16"/>
    </x:row>
    <x:row r="4">
      <x:c r="A4" s="4"/>
      <x:c r="B4" s="4"/>
      <x:c r="C4" s="4"/>
      <x:c r="D4" s="4"/>
      <x:c r="E4" s="4"/>
      <x:c r="F4" s="4"/>
      <x:c r="G4" s="4"/>
      <x:c r="H4" s="4"/>
      <x:c r="I4" s="4"/>
      <x:c r="J4" s="4"/>
      <x:c r="K4" s="4"/>
      <x:c r="L4" s="4"/>
      <x:c r="M4" s="4"/>
      <x:c r="N4" s="4"/>
      <x:c r="O4" s="4"/>
      <x:c r="P4" s="4"/>
      <x:c r="Q4" s="4"/>
      <x:c r="R4" s="4"/>
      <x:c r="S4" s="4"/>
      <x:c r="T4" s="4"/>
      <x:c r="U4" s="4"/>
      <x:c r="V4" s="4"/>
    </x:row>
    <x:row r="5" ht="28" customHeight="1">
      <x:c r="A5" s="29" t="str">
        <x:v>SKU</x:v>
      </x:c>
      <x:c r="B5" s="29" t="str">
        <x:v>品目名</x:v>
      </x:c>
      <x:c r="C5" s="29" t="str">
        <x:v>仕様・型番</x:v>
      </x:c>
      <x:c r="D5" s="29" t="str">
        <x:v>カテゴリ</x:v>
      </x:c>
      <x:c r="E5" s="29" t="str">
        <x:v>ABCランク</x:v>
      </x:c>
      <x:c r="F5" s="29" t="str">
        <x:v>単位</x:v>
      </x:c>
      <x:c r="G5" s="29" t="str">
        <x:v>ロット管理</x:v>
      </x:c>
      <x:c r="H5" s="29" t="str">
        <x:v>シリアル番号管理</x:v>
      </x:c>
      <x:c r="I5" s="29" t="str">
        <x:v>期限管理</x:v>
      </x:c>
      <x:c r="J5" s="29" t="str">
        <x:v>標準原価</x:v>
      </x:c>
      <x:c r="K5" s="29" t="str">
        <x:v>既定倉庫</x:v>
      </x:c>
      <x:c r="L5" s="29" t="str">
        <x:v>既定エリア</x:v>
      </x:c>
      <x:c r="M5" s="29" t="str">
        <x:v>既定ロケーション</x:v>
      </x:c>
      <x:c r="N5" s="29" t="str">
        <x:v>帳簿数量</x:v>
      </x:c>
      <x:c r="O5" s="29" t="str">
        <x:v>安全在庫</x:v>
      </x:c>
      <x:c r="P5" s="29" t="str">
        <x:v>直近棚卸日</x:v>
      </x:c>
      <x:c r="Q5" s="29" t="str">
        <x:v>棚卸頻度日数</x:v>
      </x:c>
      <x:c r="R5" s="29" t="str">
        <x:v>次回棚卸予定日</x:v>
      </x:c>
      <x:c r="S5" s="29" t="str">
        <x:v>リスクタグ</x:v>
      </x:c>
      <x:c r="T5" s="29" t="str">
        <x:v>仕入先</x:v>
      </x:c>
      <x:c r="U5" s="29" t="str">
        <x:v>ステータス</x:v>
      </x:c>
      <x:c r="V5" s="29" t="str">
        <x:v>備考</x:v>
      </x:c>
    </x:row>
    <x:row r="6" ht="18" customHeight="1">
      <x:c r="A6" s="4" t="str">
        <x:v>SKU-1001</x:v>
      </x:c>
      <x:c r="B6" s="4" t="str">
        <x:v>M8ステンレスねじ</x:v>
      </x:c>
      <x:c r="C6" s="4" t="str">
        <x:v>M8×30</x:v>
      </x:c>
      <x:c r="D6" s="4" t="str">
        <x:v>金物部品</x:v>
      </x:c>
      <x:c r="E6" s="4" t="str">
        <x:v>A</x:v>
      </x:c>
      <x:c r="F6" s="4" t="str">
        <x:v>個</x:v>
      </x:c>
      <x:c r="G6" s="4" t="str">
        <x:v>いいえ</x:v>
      </x:c>
      <x:c r="H6" s="4" t="str">
        <x:v>いいえ</x:v>
      </x:c>
      <x:c r="I6" s="4" t="str">
        <x:v>いいえ</x:v>
      </x:c>
      <x:c r="J6" s="50" t="n">
        <x:v>0.08</x:v>
      </x:c>
      <x:c r="K6" s="4" t="str">
        <x:v>中央倉庫</x:v>
      </x:c>
      <x:c r="L6" s="4" t="str">
        <x:v>Aエリア</x:v>
      </x:c>
      <x:c r="M6" s="4" t="str">
        <x:v>A-01-01</x:v>
      </x:c>
      <x:c r="N6" s="52" t="n">
        <x:v>1240</x:v>
      </x:c>
      <x:c r="O6" s="52" t="n">
        <x:v>200</x:v>
      </x:c>
      <x:c r="P6" s="54" t="n">
        <x:v>46130</x:v>
      </x:c>
      <x:c r="Q6" s="54" t="n">
        <x:f>IF(E6="","",IF(E6="A",7,IF(E6="B",30,IF(E6="C",90,""))))</x:f>
        <x:v>7</x:v>
      </x:c>
      <x:c r="R6" s="54" t="n">
        <x:f>IF(P6="","",P6+Q6)</x:f>
        <x:v>46137</x:v>
      </x:c>
      <x:c r="S6" s="4" t="str">
        <x:v>高回転</x:v>
      </x:c>
      <x:c r="T6" s="4" t="str">
        <x:v>標準部品サプライヤー</x:v>
      </x:c>
      <x:c r="U6" s="4" t="str">
        <x:v>有効</x:v>
      </x:c>
      <x:c r="V6" s="34" t="str">
        <x:v>サンプル。置き換え可</x:v>
      </x:c>
    </x:row>
    <x:row r="7" ht="18" customHeight="1">
      <x:c r="A7" s="4" t="str">
        <x:v>SKU-2001</x:v>
      </x:c>
      <x:c r="B7" s="4" t="str">
        <x:v>リチウム電池パック</x:v>
      </x:c>
      <x:c r="C7" s="4" t="str">
        <x:v>48V/20Ah</x:v>
      </x:c>
      <x:c r="D7" s="4" t="str">
        <x:v>高額品</x:v>
      </x:c>
      <x:c r="E7" s="4" t="str">
        <x:v>A</x:v>
      </x:c>
      <x:c r="F7" s="4" t="str">
        <x:v>点</x:v>
      </x:c>
      <x:c r="G7" s="4" t="str">
        <x:v>はい</x:v>
      </x:c>
      <x:c r="H7" s="4" t="str">
        <x:v>はい</x:v>
      </x:c>
      <x:c r="I7" s="4" t="str">
        <x:v>いいえ</x:v>
      </x:c>
      <x:c r="J7" s="50" t="n">
        <x:v>1280</x:v>
      </x:c>
      <x:c r="K7" s="4" t="str">
        <x:v>東日本倉庫</x:v>
      </x:c>
      <x:c r="L7" s="4" t="str">
        <x:v>高額品エリア</x:v>
      </x:c>
      <x:c r="M7" s="4" t="str">
        <x:v>HV-02-03</x:v>
      </x:c>
      <x:c r="N7" s="52" t="n">
        <x:v>45</x:v>
      </x:c>
      <x:c r="O7" s="52" t="n">
        <x:v>10</x:v>
      </x:c>
      <x:c r="P7" s="54" t="n">
        <x:v>46122</x:v>
      </x:c>
      <x:c r="Q7" s="54" t="n">
        <x:f>IF(E7="","",IF(E7="A",7,IF(E7="B",30,IF(E7="C",90,""))))</x:f>
        <x:v>7</x:v>
      </x:c>
      <x:c r="R7" s="54" t="n">
        <x:f>IF(P7="","",P7+Q7)</x:f>
        <x:v>46129</x:v>
      </x:c>
      <x:c r="S7" s="4" t="str">
        <x:v>高价値/シリアル番号</x:v>
      </x:c>
      <x:c r="T7" s="4" t="str">
        <x:v>電池サプライヤー</x:v>
      </x:c>
      <x:c r="U7" s="4" t="str">
        <x:v>有効</x:v>
      </x:c>
      <x:c r="V7" s="34" t="str"/>
    </x:row>
    <x:row r="8" ht="18" customHeight="1">
      <x:c r="A8" s="4" t="str">
        <x:v>SKU-3001</x:v>
      </x:c>
      <x:c r="B8" s="4" t="str">
        <x:v>低温管理試薬</x:v>
      </x:c>
      <x:c r="C8" s="4" t="str">
        <x:v>500ml</x:v>
      </x:c>
      <x:c r="D8" s="4" t="str">
        <x:v>医薬・食品</x:v>
      </x:c>
      <x:c r="E8" s="4" t="str">
        <x:v>B</x:v>
      </x:c>
      <x:c r="F8" s="4" t="str">
        <x:v>箱</x:v>
      </x:c>
      <x:c r="G8" s="4" t="str">
        <x:v>はい</x:v>
      </x:c>
      <x:c r="H8" s="4" t="str">
        <x:v>いいえ</x:v>
      </x:c>
      <x:c r="I8" s="4" t="str">
        <x:v>はい</x:v>
      </x:c>
      <x:c r="J8" s="50" t="n">
        <x:v>260</x:v>
      </x:c>
      <x:c r="K8" s="4" t="str">
        <x:v>西日本倉庫</x:v>
      </x:c>
      <x:c r="L8" s="4" t="str">
        <x:v>低温管理エリア</x:v>
      </x:c>
      <x:c r="M8" s="4" t="str">
        <x:v>COLD-01</x:v>
      </x:c>
      <x:c r="N8" s="52" t="n">
        <x:v>86</x:v>
      </x:c>
      <x:c r="O8" s="52" t="n">
        <x:v>20</x:v>
      </x:c>
      <x:c r="P8" s="54" t="n">
        <x:v>46109</x:v>
      </x:c>
      <x:c r="Q8" s="54" t="n">
        <x:f>IF(E8="","",IF(E8="A",7,IF(E8="B",30,IF(E8="C",90,""))))</x:f>
        <x:v>30</x:v>
      </x:c>
      <x:c r="R8" s="54" t="n">
        <x:f>IF(P8="","",P8+Q8)</x:f>
        <x:v>46139</x:v>
      </x:c>
      <x:c r="S8" s="4" t="str">
        <x:v>期限・ロット</x:v>
      </x:c>
      <x:c r="T8" s="4" t="str">
        <x:v>低温物流サプライヤー</x:v>
      </x:c>
      <x:c r="U8" s="4" t="str">
        <x:v>有効</x:v>
      </x:c>
      <x:c r="V8" s="34" t="str"/>
    </x:row>
    <x:row r="9" ht="18" customHeight="1">
      <x:c r="A9" s="4" t="str">
        <x:v>SKU-4001</x:v>
      </x:c>
      <x:c r="B9" s="4" t="str">
        <x:v>梱包用段ボール箱</x:v>
      </x:c>
      <x:c r="C9" s="4" t="str">
        <x:v>40×30×20</x:v>
      </x:c>
      <x:c r="D9" s="4" t="str">
        <x:v>包装資材</x:v>
      </x:c>
      <x:c r="E9" s="4" t="str">
        <x:v>C</x:v>
      </x:c>
      <x:c r="F9" s="4" t="str">
        <x:v>箱</x:v>
      </x:c>
      <x:c r="G9" s="4" t="str">
        <x:v>いいえ</x:v>
      </x:c>
      <x:c r="H9" s="4" t="str">
        <x:v>いいえ</x:v>
      </x:c>
      <x:c r="I9" s="4" t="str">
        <x:v>いいえ</x:v>
      </x:c>
      <x:c r="J9" s="50" t="n">
        <x:v>3.5</x:v>
      </x:c>
      <x:c r="K9" s="4" t="str">
        <x:v>店舗倉庫</x:v>
      </x:c>
      <x:c r="L9" s="4" t="str">
        <x:v>Bエリア</x:v>
      </x:c>
      <x:c r="M9" s="4" t="str">
        <x:v>B-11-08</x:v>
      </x:c>
      <x:c r="N9" s="52" t="n">
        <x:v>520</x:v>
      </x:c>
      <x:c r="O9" s="52" t="n">
        <x:v>100</x:v>
      </x:c>
      <x:c r="P9" s="54" t="n">
        <x:v>46068</x:v>
      </x:c>
      <x:c r="Q9" s="54" t="n">
        <x:f>IF(E9="","",IF(E9="A",7,IF(E9="B",30,IF(E9="C",90,""))))</x:f>
        <x:v>90</x:v>
      </x:c>
      <x:c r="R9" s="54" t="n">
        <x:f>IF(P9="","",P9+Q9)</x:f>
        <x:v>46158</x:v>
      </x:c>
      <x:c r="S9" s="4" t="str">
        <x:v>低額</x:v>
      </x:c>
      <x:c r="T9" s="4" t="str">
        <x:v>包装資材サプライヤー</x:v>
      </x:c>
      <x:c r="U9" s="4" t="str">
        <x:v>有効</x:v>
      </x:c>
      <x:c r="V9" s="34" t="str"/>
    </x:row>
    <x:row r="10" ht="18" customHeight="1">
      <x:c r="A10" s="4" t="str">
        <x:v>SKU-5001</x:v>
      </x:c>
      <x:c r="B10" s="4" t="str">
        <x:v>返品検査待ち品</x:v>
      </x:c>
      <x:c r="C10" s="4" t="str">
        <x:v>混在</x:v>
      </x:c>
      <x:c r="D10" s="4" t="str">
        <x:v>返品</x:v>
      </x:c>
      <x:c r="E10" s="4" t="str">
        <x:v>B</x:v>
      </x:c>
      <x:c r="F10" s="4" t="str">
        <x:v>点</x:v>
      </x:c>
      <x:c r="G10" s="4" t="str">
        <x:v>はい</x:v>
      </x:c>
      <x:c r="H10" s="4" t="str">
        <x:v>いいえ</x:v>
      </x:c>
      <x:c r="I10" s="4" t="str">
        <x:v>いいえ</x:v>
      </x:c>
      <x:c r="J10" s="50" t="n">
        <x:v>88</x:v>
      </x:c>
      <x:c r="K10" s="4" t="str">
        <x:v>外部委託倉庫</x:v>
      </x:c>
      <x:c r="L10" s="4" t="str">
        <x:v>返品エリア</x:v>
      </x:c>
      <x:c r="M10" s="4" t="str">
        <x:v>RT-01</x:v>
      </x:c>
      <x:c r="N10" s="52" t="n">
        <x:v>72</x:v>
      </x:c>
      <x:c r="O10" s="52" t="n">
        <x:v>0</x:v>
      </x:c>
      <x:c r="P10" s="54" t="n">
        <x:v>46113</x:v>
      </x:c>
      <x:c r="Q10" s="54" t="n">
        <x:f>IF(E10="","",IF(E10="A",7,IF(E10="B",30,IF(E10="C",90,""))))</x:f>
        <x:v>30</x:v>
      </x:c>
      <x:c r="R10" s="54" t="n">
        <x:f>IF(P10="","",P10+Q10)</x:f>
        <x:v>46143</x:v>
      </x:c>
      <x:c r="S10" s="4" t="str">
        <x:v>外部委託・返品</x:v>
      </x:c>
      <x:c r="T10" s="4" t="str">
        <x:v>3PL</x:v>
      </x:c>
      <x:c r="U10" s="4" t="str">
        <x:v>有効</x:v>
      </x:c>
      <x:c r="V10" s="34" t="str"/>
    </x:row>
  </x:sheetData>
  <x:mergeCells count="2">
    <x:mergeCell ref="A1:V1"/>
    <x:mergeCell ref="A2:V3"/>
  </x:mergeCells>
  <x:conditionalFormatting sqref="R6:R205">
    <x:cfRule type="expression" dxfId="0" priority="1">
      <x:formula>AND(R6&lt;&gt;"",R6&lt;TODAY())</x:formula>
    </x:cfRule>
  </x:conditionalFormatting>
  <x:conditionalFormatting sqref="E6:E205">
    <x:cfRule type="expression" dxfId="1" priority="2">
      <x:formula>E6="A"</x:formula>
    </x:cfRule>
  </x:conditionalFormatting>
  <x:dataValidations count="8">
    <x:dataValidation type="list" sqref="E6:E205">
      <x:formula1>"A,B,C"</x:formula1>
    </x:dataValidation>
    <x:dataValidation type="list" sqref="F6:F205">
      <x:formula1>"個,箱,点,kg,m,セット,パレット"</x:formula1>
    </x:dataValidation>
    <x:dataValidation type="list" sqref="G6:G205">
      <x:formula1>"はい,いいえ"</x:formula1>
    </x:dataValidation>
    <x:dataValidation type="list" sqref="H6:H205">
      <x:formula1>"はい,いいえ"</x:formula1>
    </x:dataValidation>
    <x:dataValidation type="list" sqref="I6:I205">
      <x:formula1>"はい,いいえ"</x:formula1>
    </x:dataValidation>
    <x:dataValidation type="list" sqref="K6:K205">
      <x:formula1>"中央倉庫,東日本倉庫,西日本倉庫,店舗倉庫,外部委託倉庫"</x:formula1>
    </x:dataValidation>
    <x:dataValidation type="list" sqref="L6:L205">
      <x:formula1>"Aエリア,Bエリア,低温管理エリア,高額品エリア,返品エリア,ラインサイド倉庫"</x:formula1>
    </x:dataValidation>
    <x:dataValidation type="list" sqref="U6:U205">
      <x:formula1>"有効,停止,確認待ち"</x:formula1>
    </x:dataValidation>
  </x:dataValidations>
  <x:pageMargins left="0.7" right="0.7" top="0.75" bottom="0.75" header="0.3" footer="0.3"/>
  <x:ignoredErrors>
    <x:ignoredError sqref="A1:XFD1048576" evalError="1" twoDigitTextYear="1" numberStoredAsText="1" formula="1" formulaRange="1" unlockedFormula="1" emptyCellReference="1" listDataValidation="1" calculatedColumn="1"/>
  </x:ignoredErrors>
  <x:tableParts count="1">
    <x:tablePart r:id="R8ccacbab35bd4ffb"/>
  </x:tableParts>
</x:worksheet>
</file>

<file path=xl/worksheets/sheet4.xml><?xml version="1.0" encoding="utf-8"?>
<x:worksheet xmlns:ns1="http://schemas.microsoft.com/office/spreadsheetml/2009/9/main" xmlns:ns3="http://schemas.microsoft.com/office/excel/2006/main" xmlns:r="http://schemas.openxmlformats.org/officeDocument/2006/relationships" xmlns:x="http://schemas.openxmlformats.org/spreadsheetml/2006/main">
  <x:sheetFormatPr defaultRowHeight="15"/>
  <x:cols>
    <x:col min="1" max="1" width="17" hidden="0" customWidth="1"/>
    <x:col min="2" max="2" width="10" hidden="0" customWidth="1"/>
    <x:col min="3" max="3" width="13" hidden="0" customWidth="1"/>
    <x:col min="4" max="4" width="24" hidden="0" customWidth="1"/>
    <x:col min="5" max="5" width="18" hidden="0" customWidth="1"/>
    <x:col min="6" max="6" width="10" hidden="0" customWidth="1"/>
    <x:col min="7" max="7" width="10" hidden="0" customWidth="1"/>
    <x:col min="8" max="8" width="13" hidden="0" customWidth="1"/>
    <x:col min="9" max="9" width="13" hidden="0" customWidth="1"/>
    <x:col min="10" max="10" width="14" hidden="0" customWidth="1"/>
    <x:col min="11" max="11" width="12" hidden="0" customWidth="1"/>
    <x:col min="12" max="12" width="12" hidden="0" customWidth="1"/>
    <x:col min="13" max="13" width="12" hidden="0" customWidth="1"/>
    <x:col min="14" max="14" width="12" hidden="0" customWidth="1"/>
    <x:col min="15" max="15" width="32" hidden="0" customWidth="1"/>
  </x:cols>
  <x:sheetData>
    <x:row r="1" ht="30" customHeight="1">
      <x:c r="A1" s="10" t="str">
        <x:v>月次計画｜倉庫、業務場面、棚卸範囲別の予定</x:v>
      </x:c>
      <x:c r="B1" s="10"/>
      <x:c r="C1" s="10"/>
      <x:c r="D1" s="10"/>
      <x:c r="E1" s="10"/>
      <x:c r="F1" s="10"/>
      <x:c r="G1" s="10"/>
      <x:c r="H1" s="10"/>
      <x:c r="I1" s="10"/>
      <x:c r="J1" s="10"/>
      <x:c r="K1" s="10"/>
      <x:c r="L1" s="10"/>
      <x:c r="M1" s="10"/>
      <x:c r="N1" s="10"/>
      <x:c r="O1" s="10"/>
    </x:row>
    <x:row r="2">
      <x:c r="A2" s="16" t="str">
        <x:v>年度または四半期の棚卸方針を月次計画に落とし込むためのシートです。完了行数、差異行数、完了率は循環棚卸記録から自動集計されるため、複数倉庫や複数業務場面のローリング棚卸に向きます。</x:v>
      </x:c>
      <x:c r="B2" s="16"/>
      <x:c r="C2" s="16"/>
      <x:c r="D2" s="16"/>
      <x:c r="E2" s="16"/>
      <x:c r="F2" s="16"/>
      <x:c r="G2" s="16"/>
      <x:c r="H2" s="16"/>
      <x:c r="I2" s="16"/>
      <x:c r="J2" s="16"/>
      <x:c r="K2" s="16"/>
      <x:c r="L2" s="16"/>
      <x:c r="M2" s="16"/>
      <x:c r="N2" s="16"/>
      <x:c r="O2" s="16"/>
    </x:row>
    <x:row r="3">
      <x:c r="A3" s="16"/>
      <x:c r="B3" s="16"/>
      <x:c r="C3" s="16"/>
      <x:c r="D3" s="16"/>
      <x:c r="E3" s="16"/>
      <x:c r="F3" s="16"/>
      <x:c r="G3" s="16"/>
      <x:c r="H3" s="16"/>
      <x:c r="I3" s="16"/>
      <x:c r="J3" s="16"/>
      <x:c r="K3" s="16"/>
      <x:c r="L3" s="16"/>
      <x:c r="M3" s="16"/>
      <x:c r="N3" s="16"/>
      <x:c r="O3" s="16"/>
    </x:row>
    <x:row r="4">
      <x:c r="A4" s="4"/>
      <x:c r="B4" s="4"/>
      <x:c r="C4" s="4"/>
      <x:c r="D4" s="4"/>
      <x:c r="E4" s="4"/>
      <x:c r="F4" s="4"/>
      <x:c r="G4" s="4"/>
      <x:c r="H4" s="4"/>
      <x:c r="I4" s="4"/>
      <x:c r="J4" s="4"/>
      <x:c r="K4" s="4"/>
      <x:c r="L4" s="4"/>
      <x:c r="M4" s="4"/>
      <x:c r="N4" s="4"/>
      <x:c r="O4" s="4"/>
    </x:row>
    <x:row r="5" ht="28" customHeight="1">
      <x:c r="A5" s="29" t="str">
        <x:v>計画番号</x:v>
      </x:c>
      <x:c r="B5" s="29" t="str">
        <x:v>月</x:v>
      </x:c>
      <x:c r="C5" s="29" t="str">
        <x:v>倉庫</x:v>
      </x:c>
      <x:c r="D5" s="29" t="str">
        <x:v>業務場面</x:v>
      </x:c>
      <x:c r="E5" s="29" t="str">
        <x:v>棚卸範囲・エリア</x:v>
      </x:c>
      <x:c r="F5" s="29" t="str">
        <x:v>ABC重点</x:v>
      </x:c>
      <x:c r="G5" s="29" t="str">
        <x:v>計画行数</x:v>
      </x:c>
      <x:c r="H5" s="29" t="str">
        <x:v>計画開始</x:v>
      </x:c>
      <x:c r="I5" s="29" t="str">
        <x:v>計画終了</x:v>
      </x:c>
      <x:c r="J5" s="29" t="str">
        <x:v>責任者</x:v>
      </x:c>
      <x:c r="K5" s="29" t="str">
        <x:v>ステータス</x:v>
      </x:c>
      <x:c r="L5" s="29" t="str">
        <x:v>完了行数</x:v>
      </x:c>
      <x:c r="M5" s="29" t="str">
        <x:v>差異行数</x:v>
      </x:c>
      <x:c r="N5" s="29" t="str">
        <x:v>完了率</x:v>
      </x:c>
      <x:c r="O5" s="29" t="str">
        <x:v>備考</x:v>
      </x:c>
    </x:row>
    <x:row r="6" ht="18" customHeight="1">
      <x:c r="A6" s="4" t="str">
        <x:v>MP-2026-04-01</x:v>
      </x:c>
      <x:c r="B6" s="56" t="str">
        <x:v>2026-04</x:v>
      </x:c>
      <x:c r="C6" s="4" t="str">
        <x:v>中央倉庫</x:v>
      </x:c>
      <x:c r="D6" s="4" t="str">
        <x:v>単一倉庫の日常循環棚卸</x:v>
      </x:c>
      <x:c r="E6" s="4" t="str">
        <x:v>Aエリア/高回転</x:v>
      </x:c>
      <x:c r="F6" s="4" t="str">
        <x:v>A</x:v>
      </x:c>
      <x:c r="G6" s="4" t="n">
        <x:v>80</x:v>
      </x:c>
      <x:c r="H6" s="54" t="n">
        <x:v>46113</x:v>
      </x:c>
      <x:c r="I6" s="54" t="n">
        <x:v>46142</x:v>
      </x:c>
      <x:c r="J6" s="4" t="str">
        <x:v>倉庫責任者</x:v>
      </x:c>
      <x:c r="K6" s="4" t="str">
        <x:v>実行中</x:v>
      </x:c>
      <x:c r="L6" s="4" t="n">
        <x:f>IF(A6="","",COUNTIFS('循環棚卸記録'!$B$6:$B$205,"&gt;="&amp;H6,'循環棚卸記録'!$B$6:$B$205,"&lt;="&amp;I6,'循環棚卸記録'!$C$6:$C$205,C6,'循環棚卸記録'!$T$6:$T$205,"&lt;&gt;未開始"))</x:f>
        <x:v>1</x:v>
      </x:c>
      <x:c r="M6" s="4" t="n">
        <x:f>IF(A6="","",COUNTIFS('循環棚卸記録'!$B$6:$B$205,"&gt;="&amp;H6,'循環棚卸記録'!$B$6:$B$205,"&lt;="&amp;I6,'循環棚卸記録'!$C$6:$C$205,C6,'循環棚卸記録'!$R$6:$R$205,"要確認"))</x:f>
        <x:v>1</x:v>
      </x:c>
      <x:c r="N6" s="58" t="n">
        <x:f>IF(A6="","",IF(G6=0,0,L6/G6))</x:f>
        <x:v>0.0125</x:v>
      </x:c>
      <x:c r="O6" s="34" t="str">
        <x:v>日常ローリング棚卸</x:v>
      </x:c>
    </x:row>
    <x:row r="7" ht="18" customHeight="1">
      <x:c r="A7" s="4" t="str">
        <x:v>MP-2026-04-02</x:v>
      </x:c>
      <x:c r="B7" s="56" t="str">
        <x:v>2026-04</x:v>
      </x:c>
      <x:c r="C7" s="4" t="str">
        <x:v>東日本倉庫</x:v>
      </x:c>
      <x:c r="D7" s="4" t="str">
        <x:v>高額品棚卸</x:v>
      </x:c>
      <x:c r="E7" s="4" t="str">
        <x:v>高額品エリア</x:v>
      </x:c>
      <x:c r="F7" s="4" t="str">
        <x:v>A</x:v>
      </x:c>
      <x:c r="G7" s="4" t="n">
        <x:v>35</x:v>
      </x:c>
      <x:c r="H7" s="54" t="n">
        <x:v>46120</x:v>
      </x:c>
      <x:c r="I7" s="54" t="n">
        <x:v>46137</x:v>
      </x:c>
      <x:c r="J7" s="4" t="str">
        <x:v>鈴木花子</x:v>
      </x:c>
      <x:c r="K7" s="4" t="str">
        <x:v>実行中</x:v>
      </x:c>
      <x:c r="L7" s="4" t="n">
        <x:f>IF(A7="","",COUNTIFS('循環棚卸記録'!$B$6:$B$205,"&gt;="&amp;H7,'循環棚卸記録'!$B$6:$B$205,"&lt;="&amp;I7,'循環棚卸記録'!$C$6:$C$205,C7,'循環棚卸記録'!$T$6:$T$205,"&lt;&gt;未開始"))</x:f>
        <x:v>1</x:v>
      </x:c>
      <x:c r="M7" s="4" t="n">
        <x:f>IF(A7="","",COUNTIFS('循環棚卸記録'!$B$6:$B$205,"&gt;="&amp;H7,'循環棚卸記録'!$B$6:$B$205,"&lt;="&amp;I7,'循環棚卸記録'!$C$6:$C$205,C7,'循環棚卸記録'!$R$6:$R$205,"要確認"))</x:f>
        <x:v>0</x:v>
      </x:c>
      <x:c r="N7" s="58" t="n">
        <x:f>IF(A7="","",IF(G7=0,0,L7/G7))</x:f>
        <x:v>0.02857142857142857</x:v>
      </x:c>
      <x:c r="O7" s="34" t="str">
        <x:v>高額在庫の特別確認</x:v>
      </x:c>
    </x:row>
    <x:row r="8" ht="18" customHeight="1">
      <x:c r="A8" s="4" t="str">
        <x:v>MP-2026-05-01</x:v>
      </x:c>
      <x:c r="B8" s="56" t="str">
        <x:v>2026-05</x:v>
      </x:c>
      <x:c r="C8" s="4" t="str">
        <x:v>西日本倉庫</x:v>
      </x:c>
      <x:c r="D8" s="4" t="str">
        <x:v>食品・医薬コンプライアンス棚卸</x:v>
      </x:c>
      <x:c r="E8" s="4" t="str">
        <x:v>低温管理エリア</x:v>
      </x:c>
      <x:c r="F8" s="4" t="str">
        <x:v>B</x:v>
      </x:c>
      <x:c r="G8" s="4" t="n">
        <x:v>60</x:v>
      </x:c>
      <x:c r="H8" s="54" t="n">
        <x:v>46143</x:v>
      </x:c>
      <x:c r="I8" s="54" t="n">
        <x:v>46173</x:v>
      </x:c>
      <x:c r="J8" s="4" t="str">
        <x:v>品質責任者</x:v>
      </x:c>
      <x:c r="K8" s="4" t="str">
        <x:v>予定済み</x:v>
      </x:c>
      <x:c r="L8" s="4" t="n">
        <x:f>IF(A8="","",COUNTIFS('循環棚卸記録'!$B$6:$B$205,"&gt;="&amp;H8,'循環棚卸記録'!$B$6:$B$205,"&lt;="&amp;I8,'循環棚卸記録'!$C$6:$C$205,C8,'循環棚卸記録'!$T$6:$T$205,"&lt;&gt;未開始"))</x:f>
        <x:v>1</x:v>
      </x:c>
      <x:c r="M8" s="4" t="n">
        <x:f>IF(A8="","",COUNTIFS('循環棚卸記録'!$B$6:$B$205,"&gt;="&amp;H8,'循環棚卸記録'!$B$6:$B$205,"&lt;="&amp;I8,'循環棚卸記録'!$C$6:$C$205,C8,'循環棚卸記録'!$R$6:$R$205,"要確認"))</x:f>
        <x:v>1</x:v>
      </x:c>
      <x:c r="N8" s="58" t="n">
        <x:f>IF(A8="","",IF(G8=0,0,L8/G8))</x:f>
        <x:v>0.016666666666666666</x:v>
      </x:c>
      <x:c r="O8" s="34" t="str">
        <x:v>ロットと期限の確認</x:v>
      </x:c>
    </x:row>
  </x:sheetData>
  <x:mergeCells count="2">
    <x:mergeCell ref="A1:O1"/>
    <x:mergeCell ref="A2:O3"/>
  </x:mergeCells>
  <x:conditionalFormatting sqref="N6:N205">
    <x:cfRule type="dataBar" priority="1">
      <x:dataBar>
        <x:cfvo type="min"/>
        <x:cfvo type="max"/>
        <x:color rgb="93C5FD"/>
      </x:dataBar>
      <x:extLst>
        <x:ext uri="{B025F937-C7B1-47D3-B67F-A62EFF666E3E}">
          <ns1:id>{E62FF76E-F0C7-DB35-FA1E-7AA247E41EB0}</ns1:id>
        </x:ext>
      </x:extLst>
    </x:cfRule>
  </x:conditionalFormatting>
  <x:conditionalFormatting sqref="K6:K205">
    <x:cfRule type="expression" dxfId="2" priority="2">
      <x:formula>K6="完了"</x:formula>
    </x:cfRule>
  </x:conditionalFormatting>
  <x:dataValidations count="5">
    <x:dataValidation type="list" sqref="C6:C205">
      <x:formula1>"中央倉庫,東日本倉庫,西日本倉庫,店舗倉庫,外部委託倉庫"</x:formula1>
    </x:dataValidation>
    <x:dataValidation type="list" sqref="D6:D205">
      <x:formula1>"単一倉庫の日常循環棚卸,複数倉庫の共同棚卸,ロットと期限管理,シリアル番号付き資産棚卸,高額品棚卸,ラインサイド倉庫棚卸,EC・小売在庫棚卸,外部委託倉庫・委託在庫棚卸,食品・医薬コンプライアンス棚卸,緊急抽出棚卸・例外再棚卸"</x:formula1>
    </x:dataValidation>
    <x:dataValidation type="list" sqref="F6:F205">
      <x:formula1>"A,B,C"</x:formula1>
    </x:dataValidation>
    <x:dataValidation type="list" sqref="J6:J205">
      <x:formula1>"佐藤太郎,鈴木花子,高橋健,田中美咲,倉庫責任者,経理確認者,品質責任者"</x:formula1>
    </x:dataValidation>
    <x:dataValidation type="list" sqref="K6:K205">
      <x:formula1>"下書き,予定済み,実行中,完了,一時停止"</x:formula1>
    </x:dataValidation>
  </x:dataValidations>
  <x:pageMargins left="0.7" right="0.7" top="0.75" bottom="0.75" header="0.3" footer="0.3"/>
  <x:ignoredErrors>
    <x:ignoredError sqref="A1:XFD1048576" evalError="1" twoDigitTextYear="1" numberStoredAsText="1" formula="1" formulaRange="1" unlockedFormula="1" emptyCellReference="1" listDataValidation="1" calculatedColumn="1"/>
  </x:ignoredErrors>
  <x:tableParts count="1">
    <x:tablePart r:id="R7340202e572c4783"/>
  </x:tableParts>
  <x:extLst>
    <x:ext uri="{78C0D931-6437-407d-A8EE-F0AAD7539E65}">
      <ns1:conditionalFormattings>
        <ns1:conditionalFormatting>
          <ns1:cfRule type="dataBar" priority="1" id="{E62FF76E-F0C7-DB35-FA1E-7AA247E41EB0}">
            <ns1:dataBar gradient="1">
              <ns1:cfvo type="min"/>
              <ns1:cfvo type="max"/>
              <ns1:fillColor rgb="93C5FD"/>
            </ns1:dataBar>
          </ns1:cfRule>
          <ns3:sqref>N6:N205</ns3:sqref>
        </ns1:conditionalFormatting>
      </ns1:conditionalFormattings>
    </x:ext>
  </x:extLst>
</x:worksheet>
</file>

<file path=xl/worksheets/sheet5.xml><?xml version="1.0" encoding="utf-8"?>
<x:worksheet xmlns:r="http://schemas.openxmlformats.org/officeDocument/2006/relationships" xmlns:x="http://schemas.openxmlformats.org/spreadsheetml/2006/main">
  <x:sheetFormatPr defaultRowHeight="15"/>
  <x:cols>
    <x:col min="1" max="1" width="17" hidden="0" customWidth="1"/>
    <x:col min="2" max="2" width="17" hidden="0" customWidth="1"/>
    <x:col min="3" max="3" width="13" hidden="0" customWidth="1"/>
    <x:col min="4" max="4" width="13" hidden="0" customWidth="1"/>
    <x:col min="5" max="5" width="12" hidden="0" customWidth="1"/>
    <x:col min="6" max="6" width="14" hidden="0" customWidth="1"/>
    <x:col min="7" max="7" width="14" hidden="0" customWidth="1"/>
    <x:col min="8" max="8" width="22" hidden="0" customWidth="1"/>
    <x:col min="9" max="9" width="18" hidden="0" customWidth="1"/>
    <x:col min="10" max="10" width="15" hidden="0" customWidth="1"/>
    <x:col min="11" max="11" width="12" hidden="0" customWidth="1"/>
    <x:col min="12" max="12" width="14" hidden="0" customWidth="1"/>
    <x:col min="13" max="13" width="12" hidden="0" customWidth="1"/>
    <x:col min="14" max="14" width="10" hidden="0" customWidth="1"/>
    <x:col min="15" max="15" width="10" hidden="0" customWidth="1"/>
    <x:col min="16" max="16" width="12" hidden="0" customWidth="1"/>
    <x:col min="17" max="17" width="32" hidden="0" customWidth="1"/>
  </x:cols>
  <x:sheetData>
    <x:row r="1" ht="30" customHeight="1">
      <x:c r="A1" s="10" t="str">
        <x:v>週次棚卸リスト｜現場タスク割当と実行追跡</x:v>
      </x:c>
      <x:c r="B1" s="10"/>
      <x:c r="C1" s="10"/>
      <x:c r="D1" s="10"/>
      <x:c r="E1" s="10"/>
      <x:c r="F1" s="10"/>
      <x:c r="G1" s="10"/>
      <x:c r="H1" s="10"/>
      <x:c r="I1" s="10"/>
      <x:c r="J1" s="10"/>
      <x:c r="K1" s="10"/>
      <x:c r="L1" s="10"/>
      <x:c r="M1" s="10"/>
      <x:c r="N1" s="10"/>
      <x:c r="O1" s="10"/>
      <x:c r="P1" s="10"/>
      <x:c r="Q1" s="10"/>
    </x:row>
    <x:row r="2">
      <x:c r="A2" s="16" t="str">
        <x:v>月次計画を日次または週次の実行タスクに分解します。SKUを入力すると、品目名、帳簿数量、単位が品目台帳から自動表示されます。棚卸種別や担当者分担にも対応します。</x:v>
      </x:c>
      <x:c r="B2" s="16"/>
      <x:c r="C2" s="16"/>
      <x:c r="D2" s="16"/>
      <x:c r="E2" s="16"/>
      <x:c r="F2" s="16"/>
      <x:c r="G2" s="16"/>
      <x:c r="H2" s="16"/>
      <x:c r="I2" s="16"/>
      <x:c r="J2" s="16"/>
      <x:c r="K2" s="16"/>
      <x:c r="L2" s="16"/>
      <x:c r="M2" s="16"/>
      <x:c r="N2" s="16"/>
      <x:c r="O2" s="16"/>
      <x:c r="P2" s="16"/>
      <x:c r="Q2" s="16"/>
    </x:row>
    <x:row r="3">
      <x:c r="A3" s="16"/>
      <x:c r="B3" s="16"/>
      <x:c r="C3" s="16"/>
      <x:c r="D3" s="16"/>
      <x:c r="E3" s="16"/>
      <x:c r="F3" s="16"/>
      <x:c r="G3" s="16"/>
      <x:c r="H3" s="16"/>
      <x:c r="I3" s="16"/>
      <x:c r="J3" s="16"/>
      <x:c r="K3" s="16"/>
      <x:c r="L3" s="16"/>
      <x:c r="M3" s="16"/>
      <x:c r="N3" s="16"/>
      <x:c r="O3" s="16"/>
      <x:c r="P3" s="16"/>
      <x:c r="Q3" s="16"/>
    </x:row>
    <x:row r="4">
      <x:c r="A4" s="4"/>
      <x:c r="B4" s="4"/>
      <x:c r="C4" s="4"/>
      <x:c r="D4" s="4"/>
      <x:c r="E4" s="4"/>
      <x:c r="F4" s="4"/>
      <x:c r="G4" s="4"/>
      <x:c r="H4" s="4"/>
      <x:c r="I4" s="4"/>
      <x:c r="J4" s="4"/>
      <x:c r="K4" s="4"/>
      <x:c r="L4" s="4"/>
      <x:c r="M4" s="4"/>
      <x:c r="N4" s="4"/>
      <x:c r="O4" s="4"/>
      <x:c r="P4" s="4"/>
      <x:c r="Q4" s="4"/>
    </x:row>
    <x:row r="5" ht="28" customHeight="1">
      <x:c r="A5" s="29" t="str">
        <x:v>タスクID</x:v>
      </x:c>
      <x:c r="B5" s="29" t="str">
        <x:v>月次計画番号</x:v>
      </x:c>
      <x:c r="C5" s="29" t="str">
        <x:v>予定日</x:v>
      </x:c>
      <x:c r="D5" s="29" t="str">
        <x:v>倉庫</x:v>
      </x:c>
      <x:c r="E5" s="29" t="str">
        <x:v>エリア</x:v>
      </x:c>
      <x:c r="F5" s="29" t="str">
        <x:v>ロケーション・通路</x:v>
      </x:c>
      <x:c r="G5" s="29" t="str">
        <x:v>SKU</x:v>
      </x:c>
      <x:c r="H5" s="29" t="str">
        <x:v>品目名</x:v>
      </x:c>
      <x:c r="I5" s="29" t="str">
        <x:v>ロット・シリアル・期限</x:v>
      </x:c>
      <x:c r="J5" s="29" t="str">
        <x:v>棚卸種別</x:v>
      </x:c>
      <x:c r="K5" s="29" t="str">
        <x:v>棚卸担当者</x:v>
      </x:c>
      <x:c r="L5" s="29" t="str">
        <x:v>確認者</x:v>
      </x:c>
      <x:c r="M5" s="29" t="str">
        <x:v>帳簿数量</x:v>
      </x:c>
      <x:c r="N5" s="29" t="str">
        <x:v>単位</x:v>
      </x:c>
      <x:c r="O5" s="29" t="str">
        <x:v>優先度</x:v>
      </x:c>
      <x:c r="P5" s="29" t="str">
        <x:v>ステータス</x:v>
      </x:c>
      <x:c r="Q5" s="29" t="str">
        <x:v>現場メモ</x:v>
      </x:c>
    </x:row>
    <x:row r="6" ht="18" customHeight="1">
      <x:c r="A6" s="4" t="str">
        <x:v>WK-2026-04-001</x:v>
      </x:c>
      <x:c r="B6" s="4" t="str">
        <x:v>MP-2026-04-01</x:v>
      </x:c>
      <x:c r="C6" s="54" t="n">
        <x:v>46130</x:v>
      </x:c>
      <x:c r="D6" s="4" t="str">
        <x:v>中央倉庫</x:v>
      </x:c>
      <x:c r="E6" s="4" t="str">
        <x:v>Aエリア</x:v>
      </x:c>
      <x:c r="F6" s="4" t="str">
        <x:v>A-01-01</x:v>
      </x:c>
      <x:c r="G6" s="4" t="str">
        <x:v>SKU-1001</x:v>
      </x:c>
      <x:c r="H6" s="4" t="str">
        <x:f>IF(G6="","",IFERROR(VLOOKUP(G6,'品目台帳'!$A$6:$V$205,2,FALSE),""))</x:f>
        <x:v>M8ステンレスねじ</x:v>
      </x:c>
      <x:c r="I6" s="4" t="str"/>
      <x:c r="J6" s="4" t="str">
        <x:v>循環棚卸</x:v>
      </x:c>
      <x:c r="K6" s="4" t="str">
        <x:v>佐藤太郎</x:v>
      </x:c>
      <x:c r="L6" s="4" t="str">
        <x:v>倉庫責任者</x:v>
      </x:c>
      <x:c r="M6" s="52" t="n">
        <x:f>IF(G6="","",IFERROR(VLOOKUP(G6,'品目台帳'!$A$6:$V$205,14,FALSE),""))</x:f>
        <x:v>1240</x:v>
      </x:c>
      <x:c r="N6" s="4" t="str">
        <x:f>IF(G6="","",IFERROR(VLOOKUP(G6,'品目台帳'!$A$6:$V$205,6,FALSE),""))</x:f>
        <x:v>個</x:v>
      </x:c>
      <x:c r="O6" s="4" t="str">
        <x:v>高</x:v>
      </x:c>
      <x:c r="P6" s="4" t="str">
        <x:v>提出済み</x:v>
      </x:c>
      <x:c r="Q6" s="34" t="str">
        <x:v>通路3、高回転品を抽出確認</x:v>
      </x:c>
    </x:row>
    <x:row r="7" ht="18" customHeight="1">
      <x:c r="A7" s="4" t="str">
        <x:v>WK-2026-04-002</x:v>
      </x:c>
      <x:c r="B7" s="4" t="str">
        <x:v>MP-2026-04-02</x:v>
      </x:c>
      <x:c r="C7" s="54" t="n">
        <x:v>46132</x:v>
      </x:c>
      <x:c r="D7" s="4" t="str">
        <x:v>東日本倉庫</x:v>
      </x:c>
      <x:c r="E7" s="4" t="str">
        <x:v>高額品エリア</x:v>
      </x:c>
      <x:c r="F7" s="4" t="str">
        <x:v>HV-02-03</x:v>
      </x:c>
      <x:c r="G7" s="4" t="str">
        <x:v>SKU-2001</x:v>
      </x:c>
      <x:c r="H7" s="4" t="str">
        <x:f>IF(G7="","",IFERROR(VLOOKUP(G7,'品目台帳'!$A$6:$V$205,2,FALSE),""))</x:f>
        <x:v>リチウム電池パック</x:v>
      </x:c>
      <x:c r="I7" s="4" t="str">
        <x:v>シリアル番号を1点ずつ確認</x:v>
      </x:c>
      <x:c r="J7" s="4" t="str">
        <x:v>顧客・監査棚卸</x:v>
      </x:c>
      <x:c r="K7" s="4" t="str">
        <x:v>鈴木花子</x:v>
      </x:c>
      <x:c r="L7" s="4" t="str">
        <x:v>経理確認者</x:v>
      </x:c>
      <x:c r="M7" s="52" t="n">
        <x:f>IF(G7="","",IFERROR(VLOOKUP(G7,'品目台帳'!$A$6:$V$205,14,FALSE),""))</x:f>
        <x:v>45</x:v>
      </x:c>
      <x:c r="N7" s="4" t="str">
        <x:f>IF(G7="","",IFERROR(VLOOKUP(G7,'品目台帳'!$A$6:$V$205,6,FALSE),""))</x:f>
        <x:v>点</x:v>
      </x:c>
      <x:c r="O7" s="4" t="str">
        <x:v>高</x:v>
      </x:c>
      <x:c r="P7" s="4" t="str">
        <x:v>確認待ち</x:v>
      </x:c>
      <x:c r="Q7" s="34" t="str">
        <x:v>高額品重点対応</x:v>
      </x:c>
    </x:row>
    <x:row r="8" ht="18" customHeight="1">
      <x:c r="A8" s="4" t="str">
        <x:v>WK-2026-05-001</x:v>
      </x:c>
      <x:c r="B8" s="4" t="str">
        <x:v>MP-2026-05-01</x:v>
      </x:c>
      <x:c r="C8" s="54" t="n">
        <x:v>46147</x:v>
      </x:c>
      <x:c r="D8" s="4" t="str">
        <x:v>西日本倉庫</x:v>
      </x:c>
      <x:c r="E8" s="4" t="str">
        <x:v>低温管理エリア</x:v>
      </x:c>
      <x:c r="F8" s="4" t="str">
        <x:v>COLD-01</x:v>
      </x:c>
      <x:c r="G8" s="4" t="str">
        <x:v>SKU-3001</x:v>
      </x:c>
      <x:c r="H8" s="4" t="str">
        <x:f>IF(G8="","",IFERROR(VLOOKUP(G8,'品目台帳'!$A$6:$V$205,2,FALSE),""))</x:f>
        <x:v>低温管理試薬</x:v>
      </x:c>
      <x:c r="I8" s="4" t="str">
        <x:v>ロット番号・期限</x:v>
      </x:c>
      <x:c r="J8" s="4" t="str">
        <x:v>循環棚卸</x:v>
      </x:c>
      <x:c r="K8" s="4" t="str">
        <x:v>高橋健</x:v>
      </x:c>
      <x:c r="L8" s="4" t="str">
        <x:v>品質責任者</x:v>
      </x:c>
      <x:c r="M8" s="52" t="n">
        <x:f>IF(G8="","",IFERROR(VLOOKUP(G8,'品目台帳'!$A$6:$V$205,14,FALSE),""))</x:f>
        <x:v>86</x:v>
      </x:c>
      <x:c r="N8" s="4" t="str">
        <x:f>IF(G8="","",IFERROR(VLOOKUP(G8,'品目台帳'!$A$6:$V$205,6,FALSE),""))</x:f>
        <x:v>箱</x:v>
      </x:c>
      <x:c r="O8" s="4" t="str">
        <x:v>中</x:v>
      </x:c>
      <x:c r="P8" s="4" t="str">
        <x:v>未開始</x:v>
      </x:c>
      <x:c r="Q8" s="34" t="str">
        <x:v>低温管理在庫</x:v>
      </x:c>
    </x:row>
  </x:sheetData>
  <x:mergeCells count="2">
    <x:mergeCell ref="A1:Q1"/>
    <x:mergeCell ref="A2:Q3"/>
  </x:mergeCells>
  <x:conditionalFormatting sqref="P6:P205">
    <x:cfRule type="expression" dxfId="3" priority="1">
      <x:formula>P6="確認待ち"</x:formula>
    </x:cfRule>
    <x:cfRule type="expression" dxfId="4" priority="2">
      <x:formula>P6="クローズ済み"</x:formula>
    </x:cfRule>
  </x:conditionalFormatting>
  <x:conditionalFormatting sqref="O6:O205">
    <x:cfRule type="expression" dxfId="5" priority="3">
      <x:formula>O6="高"</x:formula>
    </x:cfRule>
  </x:conditionalFormatting>
  <x:dataValidations count="6">
    <x:dataValidation type="list" sqref="D6:D205">
      <x:formula1>"中央倉庫,東日本倉庫,西日本倉庫,店舗倉庫,外部委託倉庫"</x:formula1>
    </x:dataValidation>
    <x:dataValidation type="list" sqref="E6:E205">
      <x:formula1>"Aエリア,Bエリア,低温管理エリア,高額品エリア,返品エリア,ラインサイド倉庫"</x:formula1>
    </x:dataValidation>
    <x:dataValidation type="list" sqref="J6:J205">
      <x:formula1>"循環棚卸,抽出棚卸,再棚卸,全数棚卸補完,例外棚卸,顧客・監査棚卸"</x:formula1>
    </x:dataValidation>
    <x:dataValidation type="list" sqref="K6:L205">
      <x:formula1>"佐藤太郎,鈴木花子,高橋健,田中美咲,倉庫責任者,経理確認者,品質責任者"</x:formula1>
    </x:dataValidation>
    <x:dataValidation type="list" sqref="O6:O205">
      <x:formula1>"高,中,低"</x:formula1>
    </x:dataValidation>
    <x:dataValidation type="list" sqref="P6:P205">
      <x:formula1>"未開始,棚卸中,提出済み,確認待ち,クローズ済み"</x:formula1>
    </x:dataValidation>
  </x:dataValidations>
  <x:pageMargins left="0.7" right="0.7" top="0.75" bottom="0.75" header="0.3" footer="0.3"/>
  <x:ignoredErrors>
    <x:ignoredError sqref="A1:XFD1048576" evalError="1" twoDigitTextYear="1" numberStoredAsText="1" formula="1" formulaRange="1" unlockedFormula="1" emptyCellReference="1" listDataValidation="1" calculatedColumn="1"/>
  </x:ignoredErrors>
  <x:tableParts count="1">
    <x:tablePart r:id="Rfd5ebc073b5d435f"/>
  </x:tableParts>
</x:worksheet>
</file>

<file path=xl/worksheets/sheet6.xml><?xml version="1.0" encoding="utf-8"?>
<x:worksheet xmlns:r="http://schemas.openxmlformats.org/officeDocument/2006/relationships" xmlns:x="http://schemas.openxmlformats.org/spreadsheetml/2006/main">
  <x:sheetFormatPr defaultRowHeight="15"/>
  <x:cols>
    <x:col min="1" max="1" width="17" hidden="0" customWidth="1"/>
    <x:col min="2" max="2" width="13" hidden="0" customWidth="1"/>
    <x:col min="3" max="3" width="13" hidden="0" customWidth="1"/>
    <x:col min="4" max="4" width="12" hidden="0" customWidth="1"/>
    <x:col min="5" max="5" width="14" hidden="0" customWidth="1"/>
    <x:col min="6" max="6" width="14" hidden="0" customWidth="1"/>
    <x:col min="7" max="7" width="22" hidden="0" customWidth="1"/>
    <x:col min="8" max="8" width="22" hidden="0" customWidth="1"/>
    <x:col min="9" max="9" width="15" hidden="0" customWidth="1"/>
    <x:col min="10" max="10" width="12" hidden="0" customWidth="1"/>
    <x:col min="11" max="11" width="14" hidden="0" customWidth="1"/>
    <x:col min="12" max="12" width="12" hidden="0" customWidth="1"/>
    <x:col min="13" max="13" width="12" hidden="0" customWidth="1"/>
    <x:col min="14" max="14" width="12" hidden="0" customWidth="1"/>
    <x:col min="15" max="15" width="12" hidden="0" customWidth="1"/>
    <x:col min="16" max="16" width="13" hidden="0" customWidth="1"/>
    <x:col min="17" max="17" width="12" hidden="0" customWidth="1"/>
    <x:col min="18" max="18" width="12" hidden="0" customWidth="1"/>
    <x:col min="19" max="19" width="20" hidden="0" customWidth="1"/>
    <x:col min="20" max="20" width="12" hidden="0" customWidth="1"/>
    <x:col min="21" max="21" width="18" hidden="0" customWidth="1"/>
    <x:col min="22" max="22" width="34" hidden="0" customWidth="1"/>
  </x:cols>
  <x:sheetData>
    <x:row r="1" ht="30" customHeight="1">
      <x:c r="A1" s="10" t="str">
        <x:v>循環棚卸記録｜実数入力、差異計算、確認判定</x:v>
      </x:c>
      <x:c r="B1" s="10"/>
      <x:c r="C1" s="10"/>
      <x:c r="D1" s="10"/>
      <x:c r="E1" s="10"/>
      <x:c r="F1" s="10"/>
      <x:c r="G1" s="10"/>
      <x:c r="H1" s="10"/>
      <x:c r="I1" s="10"/>
      <x:c r="J1" s="10"/>
      <x:c r="K1" s="10"/>
      <x:c r="L1" s="10"/>
      <x:c r="M1" s="10"/>
      <x:c r="N1" s="10"/>
      <x:c r="O1" s="10"/>
      <x:c r="P1" s="10"/>
      <x:c r="Q1" s="10"/>
      <x:c r="R1" s="10"/>
      <x:c r="S1" s="10"/>
      <x:c r="T1" s="10"/>
      <x:c r="U1" s="10"/>
      <x:c r="V1" s="10"/>
    </x:row>
    <x:row r="2">
      <x:c r="A2" s="16" t="str">
        <x:v>中心となる入力シートです。棚卸日、倉庫、SKU、実数量を入力します。品目名、帳簿数量、標準原価を自動表示し、差異数量、差異金額、差異率、確認要いいえを計算します。</x:v>
      </x:c>
      <x:c r="B2" s="16"/>
      <x:c r="C2" s="16"/>
      <x:c r="D2" s="16"/>
      <x:c r="E2" s="16"/>
      <x:c r="F2" s="16"/>
      <x:c r="G2" s="16"/>
      <x:c r="H2" s="16"/>
      <x:c r="I2" s="16"/>
      <x:c r="J2" s="16"/>
      <x:c r="K2" s="16"/>
      <x:c r="L2" s="16"/>
      <x:c r="M2" s="16"/>
      <x:c r="N2" s="16"/>
      <x:c r="O2" s="16"/>
      <x:c r="P2" s="16"/>
      <x:c r="Q2" s="16"/>
      <x:c r="R2" s="16"/>
      <x:c r="S2" s="16"/>
      <x:c r="T2" s="16"/>
      <x:c r="U2" s="16"/>
      <x:c r="V2" s="16"/>
    </x:row>
    <x:row r="3">
      <x:c r="A3" s="16"/>
      <x:c r="B3" s="16"/>
      <x:c r="C3" s="16"/>
      <x:c r="D3" s="16"/>
      <x:c r="E3" s="16"/>
      <x:c r="F3" s="16"/>
      <x:c r="G3" s="16"/>
      <x:c r="H3" s="16"/>
      <x:c r="I3" s="16"/>
      <x:c r="J3" s="16"/>
      <x:c r="K3" s="16"/>
      <x:c r="L3" s="16"/>
      <x:c r="M3" s="16"/>
      <x:c r="N3" s="16"/>
      <x:c r="O3" s="16"/>
      <x:c r="P3" s="16"/>
      <x:c r="Q3" s="16"/>
      <x:c r="R3" s="16"/>
      <x:c r="S3" s="16"/>
      <x:c r="T3" s="16"/>
      <x:c r="U3" s="16"/>
      <x:c r="V3" s="16"/>
    </x:row>
    <x:row r="4">
      <x:c r="A4" s="4"/>
      <x:c r="B4" s="4"/>
      <x:c r="C4" s="4"/>
      <x:c r="D4" s="4"/>
      <x:c r="E4" s="4"/>
      <x:c r="F4" s="4"/>
      <x:c r="G4" s="4"/>
      <x:c r="H4" s="4"/>
      <x:c r="I4" s="4"/>
      <x:c r="J4" s="4"/>
      <x:c r="K4" s="4"/>
      <x:c r="L4" s="4"/>
      <x:c r="M4" s="4"/>
      <x:c r="N4" s="4"/>
      <x:c r="O4" s="4"/>
      <x:c r="P4" s="4"/>
      <x:c r="Q4" s="4"/>
      <x:c r="R4" s="4"/>
      <x:c r="S4" s="4"/>
      <x:c r="T4" s="4"/>
      <x:c r="U4" s="4"/>
      <x:c r="V4" s="4"/>
    </x:row>
    <x:row r="5" ht="28" customHeight="1">
      <x:c r="A5" s="29" t="str">
        <x:v>記録ID</x:v>
      </x:c>
      <x:c r="B5" s="29" t="str">
        <x:v>棚卸日</x:v>
      </x:c>
      <x:c r="C5" s="29" t="str">
        <x:v>倉庫</x:v>
      </x:c>
      <x:c r="D5" s="29" t="str">
        <x:v>エリア</x:v>
      </x:c>
      <x:c r="E5" s="29" t="str">
        <x:v>ロケーション・通路</x:v>
      </x:c>
      <x:c r="F5" s="29" t="str">
        <x:v>SKU</x:v>
      </x:c>
      <x:c r="G5" s="29" t="str">
        <x:v>品目名</x:v>
      </x:c>
      <x:c r="H5" s="29" t="str">
        <x:v>ロット・シリアル番号・期限</x:v>
      </x:c>
      <x:c r="I5" s="29" t="str">
        <x:v>棚卸種別</x:v>
      </x:c>
      <x:c r="J5" s="29" t="str">
        <x:v>棚卸担当者</x:v>
      </x:c>
      <x:c r="K5" s="29" t="str">
        <x:v>確認者</x:v>
      </x:c>
      <x:c r="L5" s="29" t="str">
        <x:v>帳簿数量</x:v>
      </x:c>
      <x:c r="M5" s="29" t="str">
        <x:v>実数量</x:v>
      </x:c>
      <x:c r="N5" s="29" t="str">
        <x:v>差異数量</x:v>
      </x:c>
      <x:c r="O5" s="29" t="str">
        <x:v>標準原価</x:v>
      </x:c>
      <x:c r="P5" s="29" t="str">
        <x:v>差異金額</x:v>
      </x:c>
      <x:c r="Q5" s="29" t="str">
        <x:v>差異率</x:v>
      </x:c>
      <x:c r="R5" s="29" t="str">
        <x:v>差異判定</x:v>
      </x:c>
      <x:c r="S5" s="29" t="str">
        <x:v>差異理由</x:v>
      </x:c>
      <x:c r="T5" s="29" t="str">
        <x:v>処理ステータス</x:v>
      </x:c>
      <x:c r="U5" s="29" t="str">
        <x:v>添付資料・証憑</x:v>
      </x:c>
      <x:c r="V5" s="29" t="str">
        <x:v>備考</x:v>
      </x:c>
    </x:row>
    <x:row r="6" ht="18" customHeight="1">
      <x:c r="A6" s="4" t="str">
        <x:v>CC-2026-04-001</x:v>
      </x:c>
      <x:c r="B6" s="54" t="n">
        <x:v>46130</x:v>
      </x:c>
      <x:c r="C6" s="4" t="str">
        <x:v>中央倉庫</x:v>
      </x:c>
      <x:c r="D6" s="4" t="str">
        <x:v>Aエリア</x:v>
      </x:c>
      <x:c r="E6" s="4" t="str">
        <x:v>A-01-01</x:v>
      </x:c>
      <x:c r="F6" s="4" t="str">
        <x:v>SKU-1001</x:v>
      </x:c>
      <x:c r="G6" s="4" t="str">
        <x:f>IF(F6="","",IFERROR(VLOOKUP(F6,'品目台帳'!$A$6:$V$205,2,FALSE),""))</x:f>
        <x:v>M8ステンレスねじ</x:v>
      </x:c>
      <x:c r="H6" s="34" t="str"/>
      <x:c r="I6" s="4" t="str">
        <x:v>循環棚卸</x:v>
      </x:c>
      <x:c r="J6" s="4" t="str">
        <x:v>佐藤太郎</x:v>
      </x:c>
      <x:c r="K6" s="4" t="str">
        <x:v>倉庫責任者</x:v>
      </x:c>
      <x:c r="L6" s="52" t="n">
        <x:f>IF(F6="","",IFERROR(VLOOKUP(F6,'品目台帳'!$A$6:$V$205,14,FALSE),""))</x:f>
        <x:v>1240</x:v>
      </x:c>
      <x:c r="M6" s="52" t="n">
        <x:v>1228</x:v>
      </x:c>
      <x:c r="N6" s="52" t="n">
        <x:f>IF(F6="","",M6-L6)</x:f>
        <x:v>-12</x:v>
      </x:c>
      <x:c r="O6" s="52" t="n">
        <x:f>IF(F6="","",IFERROR(VLOOKUP(F6,'品目台帳'!$A$6:$V$205,10,FALSE),0))</x:f>
        <x:v>0.08</x:v>
      </x:c>
      <x:c r="P6" s="52" t="n">
        <x:f>IF(F6="","",N6*O6)</x:f>
        <x:v>-0.96</x:v>
      </x:c>
      <x:c r="Q6" s="44" t="n">
        <x:f>IF(F6="","",IF(L6=0,IF(M6=0,0,1),N6/L6))</x:f>
        <x:v>-0.00967741935483871</x:v>
      </x:c>
      <x:c r="R6" s="4" t="str">
        <x:f>IF(F6="","",IF(OR(ABS(N6)&gt;'基本設定'!$B$6,ABS(P6)&gt;'基本設定'!$B$7,ABS(Q6)&gt;'基本設定'!$B$8),"要確認","正常"))</x:f>
        <x:v>要確認</x:v>
      </x:c>
      <x:c r="S6" s="4" t="str">
        <x:v>ピッキング・出荷ミス</x:v>
      </x:c>
      <x:c r="T6" s="4" t="str">
        <x:v>確認待ち</x:v>
      </x:c>
      <x:c r="U6" s="4" t="str"/>
      <x:c r="V6" s="34" t="str">
        <x:v>例：帳簿1240、実数1228</x:v>
      </x:c>
    </x:row>
    <x:row r="7" ht="18" customHeight="1">
      <x:c r="A7" s="4" t="str">
        <x:v>CC-2026-04-002</x:v>
      </x:c>
      <x:c r="B7" s="54" t="n">
        <x:v>46132</x:v>
      </x:c>
      <x:c r="C7" s="4" t="str">
        <x:v>東日本倉庫</x:v>
      </x:c>
      <x:c r="D7" s="4" t="str">
        <x:v>高額品エリア</x:v>
      </x:c>
      <x:c r="E7" s="4" t="str">
        <x:v>HV-02-03</x:v>
      </x:c>
      <x:c r="F7" s="4" t="str">
        <x:v>SKU-2001</x:v>
      </x:c>
      <x:c r="G7" s="4" t="str">
        <x:f>IF(F7="","",IFERROR(VLOOKUP(F7,'品目台帳'!$A$6:$V$205,2,FALSE),""))</x:f>
        <x:v>リチウム電池パック</x:v>
      </x:c>
      <x:c r="H7" s="34" t="str">
        <x:v>SN-202604-A</x:v>
      </x:c>
      <x:c r="I7" s="4" t="str">
        <x:v>顧客・監査棚卸</x:v>
      </x:c>
      <x:c r="J7" s="4" t="str">
        <x:v>鈴木花子</x:v>
      </x:c>
      <x:c r="K7" s="4" t="str">
        <x:v>経理確認者</x:v>
      </x:c>
      <x:c r="L7" s="52" t="n">
        <x:f>IF(F7="","",IFERROR(VLOOKUP(F7,'品目台帳'!$A$6:$V$205,14,FALSE),""))</x:f>
        <x:v>45</x:v>
      </x:c>
      <x:c r="M7" s="52" t="n">
        <x:v>45</x:v>
      </x:c>
      <x:c r="N7" s="52" t="n">
        <x:f>IF(F7="","",M7-L7)</x:f>
        <x:v>0</x:v>
      </x:c>
      <x:c r="O7" s="52" t="n">
        <x:f>IF(F7="","",IFERROR(VLOOKUP(F7,'品目台帳'!$A$6:$V$205,10,FALSE),0))</x:f>
        <x:v>1280</x:v>
      </x:c>
      <x:c r="P7" s="52" t="n">
        <x:f>IF(F7="","",N7*O7)</x:f>
        <x:v>0</x:v>
      </x:c>
      <x:c r="Q7" s="44" t="n">
        <x:f>IF(F7="","",IF(L7=0,IF(M7=0,0,1),N7/L7))</x:f>
        <x:v>0</x:v>
      </x:c>
      <x:c r="R7" s="4" t="str">
        <x:f>IF(F7="","",IF(OR(ABS(N7)&gt;'基本設定'!$B$6,ABS(P7)&gt;'基本設定'!$B$7,ABS(Q7)&gt;'基本設定'!$B$8),"要確認","正常"))</x:f>
        <x:v>正常</x:v>
      </x:c>
      <x:c r="S7" s="4" t="str"/>
      <x:c r="T7" s="4" t="str">
        <x:v>確認済み</x:v>
      </x:c>
      <x:c r="U7" s="4" t="str"/>
      <x:c r="V7" s="34" t="str">
        <x:v>高額品に差異なし</x:v>
      </x:c>
    </x:row>
    <x:row r="8" ht="18" customHeight="1">
      <x:c r="A8" s="4" t="str">
        <x:v>CC-2026-05-001</x:v>
      </x:c>
      <x:c r="B8" s="54" t="n">
        <x:v>46147</x:v>
      </x:c>
      <x:c r="C8" s="4" t="str">
        <x:v>西日本倉庫</x:v>
      </x:c>
      <x:c r="D8" s="4" t="str">
        <x:v>低温管理エリア</x:v>
      </x:c>
      <x:c r="E8" s="4" t="str">
        <x:v>COLD-01</x:v>
      </x:c>
      <x:c r="F8" s="4" t="str">
        <x:v>SKU-3001</x:v>
      </x:c>
      <x:c r="G8" s="4" t="str">
        <x:f>IF(F8="","",IFERROR(VLOOKUP(F8,'品目台帳'!$A$6:$V$205,2,FALSE),""))</x:f>
        <x:v>低温管理試薬</x:v>
      </x:c>
      <x:c r="H8" s="34" t="str">
        <x:v>LOT-202603/EXP2027</x:v>
      </x:c>
      <x:c r="I8" s="4" t="str">
        <x:v>循環棚卸</x:v>
      </x:c>
      <x:c r="J8" s="4" t="str">
        <x:v>高橋健</x:v>
      </x:c>
      <x:c r="K8" s="4" t="str">
        <x:v>品質責任者</x:v>
      </x:c>
      <x:c r="L8" s="52" t="n">
        <x:f>IF(F8="","",IFERROR(VLOOKUP(F8,'品目台帳'!$A$6:$V$205,14,FALSE),""))</x:f>
        <x:v>86</x:v>
      </x:c>
      <x:c r="M8" s="52" t="n">
        <x:v>83</x:v>
      </x:c>
      <x:c r="N8" s="52" t="n">
        <x:f>IF(F8="","",M8-L8)</x:f>
        <x:v>-3</x:v>
      </x:c>
      <x:c r="O8" s="52" t="n">
        <x:f>IF(F8="","",IFERROR(VLOOKUP(F8,'品目台帳'!$A$6:$V$205,10,FALSE),0))</x:f>
        <x:v>260</x:v>
      </x:c>
      <x:c r="P8" s="52" t="n">
        <x:f>IF(F8="","",N8*O8)</x:f>
        <x:v>-780</x:v>
      </x:c>
      <x:c r="Q8" s="44" t="n">
        <x:f>IF(F8="","",IF(L8=0,IF(M8=0,0,1),N8/L8))</x:f>
        <x:v>-0.03488372093023256</x:v>
      </x:c>
      <x:c r="R8" s="4" t="str">
        <x:f>IF(F8="","",IF(OR(ABS(N8)&gt;'基本設定'!$B$6,ABS(P8)&gt;'基本設定'!$B$7,ABS(Q8)&gt;'基本設定'!$B$8),"要確認","正常"))</x:f>
        <x:v>要確認</x:v>
      </x:c>
      <x:c r="S8" s="4" t="str">
        <x:v>ロット・期限の取り違え</x:v>
      </x:c>
      <x:c r="T8" s="4" t="str">
        <x:v>確認待ち</x:v>
      </x:c>
      <x:c r="U8" s="4" t="str"/>
      <x:c r="V8" s="34" t="str">
        <x:v>低温管理品のロット番号を再確認</x:v>
      </x:c>
    </x:row>
  </x:sheetData>
  <x:mergeCells count="2">
    <x:mergeCell ref="A1:V1"/>
    <x:mergeCell ref="A2:V3"/>
  </x:mergeCells>
  <x:conditionalFormatting sqref="R6:R205">
    <x:cfRule type="expression" dxfId="8" priority="3">
      <x:formula>R6="要確認"</x:formula>
    </x:cfRule>
    <x:cfRule type="expression" dxfId="9" priority="4">
      <x:formula>R6="正常"</x:formula>
    </x:cfRule>
  </x:conditionalFormatting>
  <x:conditionalFormatting sqref="T6:T205">
    <x:cfRule type="expression" dxfId="10" priority="5">
      <x:formula>T6="確認待ち"</x:formula>
    </x:cfRule>
    <x:cfRule type="expression" dxfId="11" priority="6">
      <x:formula>T6="クローズ"</x:formula>
    </x:cfRule>
  </x:conditionalFormatting>
  <x:conditionalFormatting sqref="N6:N205">
    <x:cfRule type="expression" dxfId="18" priority="7">
      <x:formula>AND(N6&lt;&gt;"",N6&lt;0)</x:formula>
    </x:cfRule>
    <x:cfRule type="expression" dxfId="19" priority="8">
      <x:formula>AND(N6&lt;&gt;"",N6&gt;0)</x:formula>
    </x:cfRule>
  </x:conditionalFormatting>
  <x:conditionalFormatting sqref="P6:P205">
    <x:cfRule type="expression" dxfId="20" priority="9">
      <x:formula>AND(P6&lt;&gt;"",P6&lt;0)</x:formula>
    </x:cfRule>
    <x:cfRule type="expression" dxfId="21" priority="10">
      <x:formula>AND(P6&lt;&gt;"",P6&gt;0)</x:formula>
    </x:cfRule>
  </x:conditionalFormatting>
  <x:dataValidations count="6">
    <x:dataValidation type="list" sqref="C6:C205">
      <x:formula1>"中央倉庫,東日本倉庫,西日本倉庫,店舗倉庫,外部委託倉庫"</x:formula1>
    </x:dataValidation>
    <x:dataValidation type="list" sqref="D6:D205">
      <x:formula1>"Aエリア,Bエリア,低温管理エリア,高額品エリア,返品エリア,ラインサイド倉庫"</x:formula1>
    </x:dataValidation>
    <x:dataValidation type="list" sqref="I6:I205">
      <x:formula1>"循環棚卸,抽出棚卸,再棚卸,全数棚卸補完,例外棚卸,顧客・監査棚卸"</x:formula1>
    </x:dataValidation>
    <x:dataValidation type="list" sqref="J6:K205">
      <x:formula1>"佐藤太郎,鈴木花子,高橋健,田中美咲,倉庫責任者,経理確認者,品質責任者"</x:formula1>
    </x:dataValidation>
    <x:dataValidation type="list" sqref="S6:S205">
      <x:formula1>"帳簿処理の遅れ,入出荷記録の誤り,ピッキング・出荷ミス,入庫棚入れミス,ロケーション移動の未登録,廃棄・ロスの未記録,ロット・期限の取り違え,システム単位換算ミス,棚卸誤差,確認待ち"</x:formula1>
    </x:dataValidation>
    <x:dataValidation type="list" sqref="T6:T205">
      <x:formula1>"未開始,棚卸中,提出済み,確認待ち,確認済み,修正済み,クローズ"</x:formula1>
    </x:dataValidation>
  </x:dataValidations>
  <x:pageMargins left="0.7" right="0.7" top="0.75" bottom="0.75" header="0.3" footer="0.3"/>
  <x:ignoredErrors>
    <x:ignoredError sqref="A1:XFD1048576" evalError="1" twoDigitTextYear="1" numberStoredAsText="1" formula="1" formulaRange="1" unlockedFormula="1" emptyCellReference="1" listDataValidation="1" calculatedColumn="1"/>
  </x:ignoredErrors>
  <x:tableParts count="1">
    <x:tablePart r:id="R9436120918a44522"/>
  </x:tableParts>
</x:worksheet>
</file>

<file path=xl/worksheets/sheet7.xml><?xml version="1.0" encoding="utf-8"?>
<x:worksheet xmlns:r="http://schemas.openxmlformats.org/officeDocument/2006/relationships" xmlns:x="http://schemas.openxmlformats.org/spreadsheetml/2006/main">
  <x:sheetFormatPr defaultRowHeight="15"/>
  <x:cols>
    <x:col min="1" max="1" width="14" hidden="0" customWidth="1"/>
    <x:col min="2" max="2" width="17" hidden="0" customWidth="1"/>
    <x:col min="3" max="3" width="13" hidden="0" customWidth="1"/>
    <x:col min="4" max="4" width="12" hidden="0" customWidth="1"/>
    <x:col min="5" max="5" width="14" hidden="0" customWidth="1"/>
    <x:col min="6" max="6" width="22" hidden="0" customWidth="1"/>
    <x:col min="7" max="7" width="12" hidden="0" customWidth="1"/>
    <x:col min="8" max="8" width="13" hidden="0" customWidth="1"/>
    <x:col min="9" max="9" width="12" hidden="0" customWidth="1"/>
    <x:col min="10" max="10" width="20" hidden="0" customWidth="1"/>
    <x:col min="11" max="11" width="16" hidden="0" customWidth="1"/>
    <x:col min="12" max="12" width="18" hidden="0" customWidth="1"/>
    <x:col min="13" max="13" width="12" hidden="0" customWidth="1"/>
    <x:col min="14" max="14" width="14" hidden="0" customWidth="1"/>
    <x:col min="15" max="15" width="12" hidden="0" customWidth="1"/>
    <x:col min="16" max="16" width="13" hidden="0" customWidth="1"/>
    <x:col min="17" max="17" width="14" hidden="0" customWidth="1"/>
    <x:col min="18" max="18" width="12" hidden="0" customWidth="1"/>
    <x:col min="19" max="19" width="12" hidden="0" customWidth="1"/>
    <x:col min="20" max="20" width="34" hidden="0" customWidth="1"/>
  </x:cols>
  <x:sheetData>
    <x:row r="1" ht="30" customHeight="1">
      <x:c r="A1" s="10" t="str">
        <x:v>差異と修正｜根本原因、承認、修正履歴、クローズ</x:v>
      </x:c>
      <x:c r="B1" s="10"/>
      <x:c r="C1" s="10"/>
      <x:c r="D1" s="10"/>
      <x:c r="E1" s="10"/>
      <x:c r="F1" s="10"/>
      <x:c r="G1" s="10"/>
      <x:c r="H1" s="10"/>
      <x:c r="I1" s="10"/>
      <x:c r="J1" s="10"/>
      <x:c r="K1" s="10"/>
      <x:c r="L1" s="10"/>
      <x:c r="M1" s="10"/>
      <x:c r="N1" s="10"/>
      <x:c r="O1" s="10"/>
      <x:c r="P1" s="10"/>
      <x:c r="Q1" s="10"/>
      <x:c r="R1" s="10"/>
      <x:c r="S1" s="10"/>
      <x:c r="T1" s="10"/>
    </x:row>
    <x:row r="2">
      <x:c r="A2" s="16" t="str">
        <x:v>このシートは「循環棚卸記録」の差異行に対応し、確認が必要な記録の主要情報を自動表示します。根本原因、修正方法、承認ステータス、修正完了日、クローズ状態、備考を管理してください。</x:v>
      </x:c>
      <x:c r="B2" s="16"/>
      <x:c r="C2" s="16"/>
      <x:c r="D2" s="16"/>
      <x:c r="E2" s="16"/>
      <x:c r="F2" s="16"/>
      <x:c r="G2" s="16"/>
      <x:c r="H2" s="16"/>
      <x:c r="I2" s="16"/>
      <x:c r="J2" s="16"/>
      <x:c r="K2" s="16"/>
      <x:c r="L2" s="16"/>
      <x:c r="M2" s="16"/>
      <x:c r="N2" s="16"/>
      <x:c r="O2" s="16"/>
      <x:c r="P2" s="16"/>
      <x:c r="Q2" s="16"/>
      <x:c r="R2" s="16"/>
      <x:c r="S2" s="16"/>
      <x:c r="T2" s="16"/>
    </x:row>
    <x:row r="3">
      <x:c r="A3" s="16"/>
      <x:c r="B3" s="16"/>
      <x:c r="C3" s="16"/>
      <x:c r="D3" s="16"/>
      <x:c r="E3" s="16"/>
      <x:c r="F3" s="16"/>
      <x:c r="G3" s="16"/>
      <x:c r="H3" s="16"/>
      <x:c r="I3" s="16"/>
      <x:c r="J3" s="16"/>
      <x:c r="K3" s="16"/>
      <x:c r="L3" s="16"/>
      <x:c r="M3" s="16"/>
      <x:c r="N3" s="16"/>
      <x:c r="O3" s="16"/>
      <x:c r="P3" s="16"/>
      <x:c r="Q3" s="16"/>
      <x:c r="R3" s="16"/>
      <x:c r="S3" s="16"/>
      <x:c r="T3" s="16"/>
    </x:row>
    <x:row r="4">
      <x:c r="A4" s="4"/>
      <x:c r="B4" s="4"/>
      <x:c r="C4" s="4"/>
      <x:c r="D4" s="4"/>
      <x:c r="E4" s="4"/>
      <x:c r="F4" s="4"/>
      <x:c r="G4" s="4"/>
      <x:c r="H4" s="4"/>
      <x:c r="I4" s="4"/>
      <x:c r="J4" s="4"/>
      <x:c r="K4" s="4"/>
      <x:c r="L4" s="4"/>
      <x:c r="M4" s="4"/>
      <x:c r="N4" s="4"/>
      <x:c r="O4" s="4"/>
      <x:c r="P4" s="4"/>
      <x:c r="Q4" s="4"/>
      <x:c r="R4" s="4"/>
      <x:c r="S4" s="4"/>
      <x:c r="T4" s="4"/>
    </x:row>
    <x:row r="5" ht="28" customHeight="1">
      <x:c r="A5" s="29" t="str">
        <x:v>差異票ID</x:v>
      </x:c>
      <x:c r="B5" s="29" t="str">
        <x:v>元記録ID</x:v>
      </x:c>
      <x:c r="C5" s="29" t="str">
        <x:v>棚卸日</x:v>
      </x:c>
      <x:c r="D5" s="29" t="str">
        <x:v>倉庫</x:v>
      </x:c>
      <x:c r="E5" s="29" t="str">
        <x:v>SKU</x:v>
      </x:c>
      <x:c r="F5" s="29" t="str">
        <x:v>品目名</x:v>
      </x:c>
      <x:c r="G5" s="29" t="str">
        <x:v>差異数量</x:v>
      </x:c>
      <x:c r="H5" s="29" t="str">
        <x:v>差異金額</x:v>
      </x:c>
      <x:c r="I5" s="29" t="str">
        <x:v>差異率</x:v>
      </x:c>
      <x:c r="J5" s="29" t="str">
        <x:v>差異理由</x:v>
      </x:c>
      <x:c r="K5" s="29" t="str">
        <x:v>根本原因分類</x:v>
      </x:c>
      <x:c r="L5" s="29" t="str">
        <x:v>修正方法</x:v>
      </x:c>
      <x:c r="M5" s="29" t="str">
        <x:v>修正数量</x:v>
      </x:c>
      <x:c r="N5" s="29" t="str">
        <x:v>承認者</x:v>
      </x:c>
      <x:c r="O5" s="29" t="str">
        <x:v>承認ステータス</x:v>
      </x:c>
      <x:c r="P5" s="29" t="str">
        <x:v>修正完了日</x:v>
      </x:c>
      <x:c r="Q5" s="29" t="str">
        <x:v>確認者</x:v>
      </x:c>
      <x:c r="R5" s="29" t="str">
        <x:v>クローズ状態</x:v>
      </x:c>
      <x:c r="S5" s="29" t="str">
        <x:v>期限超過フラグ</x:v>
      </x:c>
      <x:c r="T5" s="29" t="str">
        <x:v>備考</x:v>
      </x:c>
    </x:row>
    <x:row r="6" ht="18" customHeight="1">
      <x:c r="A6" s="4" t="str">
        <x:f>IF('循環棚卸記録'!R6="要確認","VAR-"&amp;TEXT(ROW()-5,"0000"),"")</x:f>
        <x:v>VAR-0001</x:v>
      </x:c>
      <x:c r="B6" s="4" t="str">
        <x:f>IF(A6="","",'循環棚卸記録'!A6)</x:f>
        <x:v>CC-2026-04-001</x:v>
      </x:c>
      <x:c r="C6" s="54" t="n">
        <x:f>IF(A6="","",'循環棚卸記録'!B6)</x:f>
        <x:v>46130</x:v>
      </x:c>
      <x:c r="D6" s="4" t="str">
        <x:f>IF(A6="","",'循環棚卸記録'!C6)</x:f>
        <x:v>中央倉庫</x:v>
      </x:c>
      <x:c r="E6" s="4" t="str">
        <x:f>IF(A6="","",'循環棚卸記録'!F6)</x:f>
        <x:v>SKU-1001</x:v>
      </x:c>
      <x:c r="F6" s="4" t="str">
        <x:f>IF(A6="","",'循環棚卸記録'!G6)</x:f>
        <x:v>M8ステンレスねじ</x:v>
      </x:c>
      <x:c r="G6" s="52" t="n">
        <x:f>IF(A6="","",'循環棚卸記録'!N6)</x:f>
        <x:v>-12</x:v>
      </x:c>
      <x:c r="H6" s="52" t="n">
        <x:f>IF(A6="","",'循環棚卸記録'!P6)</x:f>
        <x:v>-0.96</x:v>
      </x:c>
      <x:c r="I6" s="44" t="n">
        <x:f>IF(A6="","",'循環棚卸記録'!Q6)</x:f>
        <x:v>-0.00967741935483871</x:v>
      </x:c>
      <x:c r="J6" s="4" t="str">
        <x:f>IF(A6="","",'循環棚卸記録'!S6)</x:f>
        <x:v>ピッキング・出荷ミス</x:v>
      </x:c>
      <x:c r="K6" s="4" t="str">
        <x:v>作業者操作問題</x:v>
      </x:c>
      <x:c r="L6" s="4" t="str">
        <x:v>在庫数量調整</x:v>
      </x:c>
      <x:c r="M6" s="4" t="n">
        <x:f>IF(A6="","",G6)</x:f>
        <x:v>-12</x:v>
      </x:c>
      <x:c r="N6" s="4" t="str">
        <x:v>経理確認者</x:v>
      </x:c>
      <x:c r="O6" s="4" t="str">
        <x:v>承認待ち</x:v>
      </x:c>
      <x:c r="P6" s="54"/>
      <x:c r="Q6" s="4" t="str">
        <x:v>倉庫責任者</x:v>
      </x:c>
      <x:c r="R6" s="4" t="str">
        <x:v>未クローズ</x:v>
      </x:c>
      <x:c r="S6" s="4" t="str">
        <x:f>IF(A6="","",IF(R6="クローズ済み","クローズ済み",IF(TODAY()-C6&gt;'基本設定'!$B$9,"期限超過","期限内")))</x:f>
        <x:v>期限超過</x:v>
      </x:c>
      <x:c r="T6" s="34" t="str">
        <x:v>出荷ミスの確認が必要</x:v>
      </x:c>
    </x:row>
    <x:row r="7" ht="18" customHeight="1">
      <x:c r="A7" s="4" t="str">
        <x:f>IF('循環棚卸記録'!R7="要確認","VAR-"&amp;TEXT(ROW()-5,"0000"),"")</x:f>
      </x:c>
      <x:c r="B7" s="4" t="str">
        <x:f>IF(A7="","",'循環棚卸記録'!A7)</x:f>
      </x:c>
      <x:c r="C7" s="54" t="str">
        <x:f>IF(A7="","",'循環棚卸記録'!B7)</x:f>
      </x:c>
      <x:c r="D7" s="4" t="str">
        <x:f>IF(A7="","",'循環棚卸記録'!C7)</x:f>
      </x:c>
      <x:c r="E7" s="4" t="str">
        <x:f>IF(A7="","",'循環棚卸記録'!F7)</x:f>
      </x:c>
      <x:c r="F7" s="4" t="str">
        <x:f>IF(A7="","",'循環棚卸記録'!G7)</x:f>
      </x:c>
      <x:c r="G7" s="52" t="str">
        <x:f>IF(A7="","",'循環棚卸記録'!N7)</x:f>
      </x:c>
      <x:c r="H7" s="52" t="str">
        <x:f>IF(A7="","",'循環棚卸記録'!P7)</x:f>
      </x:c>
      <x:c r="I7" s="44" t="str">
        <x:f>IF(A7="","",'循環棚卸記録'!Q7)</x:f>
      </x:c>
      <x:c r="J7" s="4" t="str">
        <x:f>IF(A7="","",'循環棚卸記録'!S7)</x:f>
      </x:c>
      <x:c r="K7" s="4" t="str"/>
      <x:c r="L7" s="4" t="str"/>
      <x:c r="M7" s="4" t="str">
        <x:f>IF(A7="","",G7)</x:f>
      </x:c>
      <x:c r="N7" s="4" t="str"/>
      <x:c r="O7" s="4" t="str"/>
      <x:c r="P7" s="54"/>
      <x:c r="Q7" s="4" t="str"/>
      <x:c r="R7" s="4" t="str"/>
      <x:c r="S7" s="4" t="str">
        <x:f>IF(A7="","",IF(R7="クローズ済み","クローズ済み",IF(TODAY()-C7&gt;'基本設定'!$B$9,"期限超過","期限内")))</x:f>
      </x:c>
      <x:c r="T7" s="34" t="str"/>
    </x:row>
    <x:row r="8" ht="18" customHeight="1">
      <x:c r="A8" s="4" t="str">
        <x:f>IF('循環棚卸記録'!R8="要確認","VAR-"&amp;TEXT(ROW()-5,"0000"),"")</x:f>
        <x:v>VAR-0003</x:v>
      </x:c>
      <x:c r="B8" s="4" t="str">
        <x:f>IF(A8="","",'循環棚卸記録'!A8)</x:f>
        <x:v>CC-2026-05-001</x:v>
      </x:c>
      <x:c r="C8" s="54" t="n">
        <x:f>IF(A8="","",'循環棚卸記録'!B8)</x:f>
        <x:v>46147</x:v>
      </x:c>
      <x:c r="D8" s="4" t="str">
        <x:f>IF(A8="","",'循環棚卸記録'!C8)</x:f>
        <x:v>西日本倉庫</x:v>
      </x:c>
      <x:c r="E8" s="4" t="str">
        <x:f>IF(A8="","",'循環棚卸記録'!F8)</x:f>
        <x:v>SKU-3001</x:v>
      </x:c>
      <x:c r="F8" s="4" t="str">
        <x:f>IF(A8="","",'循環棚卸記録'!G8)</x:f>
        <x:v>低温管理試薬</x:v>
      </x:c>
      <x:c r="G8" s="52" t="n">
        <x:f>IF(A8="","",'循環棚卸記録'!N8)</x:f>
        <x:v>-3</x:v>
      </x:c>
      <x:c r="H8" s="52" t="n">
        <x:f>IF(A8="","",'循環棚卸記録'!P8)</x:f>
        <x:v>-780</x:v>
      </x:c>
      <x:c r="I8" s="44" t="n">
        <x:f>IF(A8="","",'循環棚卸記録'!Q8)</x:f>
        <x:v>-0.03488372093023256</x:v>
      </x:c>
      <x:c r="J8" s="4" t="str">
        <x:f>IF(A8="","",'循環棚卸記録'!S8)</x:f>
        <x:v>ロット・期限の取り違え</x:v>
      </x:c>
      <x:c r="K8" s="4" t="str">
        <x:v>システムマスタ問題</x:v>
      </x:c>
      <x:c r="L8" s="4" t="str">
        <x:v>ロット・シリアル修正</x:v>
      </x:c>
      <x:c r="M8" s="4" t="n">
        <x:f>IF(A8="","",G8)</x:f>
        <x:v>-3</x:v>
      </x:c>
      <x:c r="N8" s="4" t="str">
        <x:v>品質責任者</x:v>
      </x:c>
      <x:c r="O8" s="4" t="str">
        <x:v>承認待ち</x:v>
      </x:c>
      <x:c r="P8" s="54"/>
      <x:c r="Q8" s="4" t="str">
        <x:v>品質責任者</x:v>
      </x:c>
      <x:c r="R8" s="4" t="str">
        <x:v>未クローズ</x:v>
      </x:c>
      <x:c r="S8" s="4" t="str">
        <x:f>IF(A8="","",IF(R8="クローズ済み","クローズ済み",IF(TODAY()-C8&gt;'基本設定'!$B$9,"期限超過","期限内")))</x:f>
        <x:v>期限内</x:v>
      </x:c>
      <x:c r="T8" s="34" t="str">
        <x:v>ロット番号と期限の確認が必要</x:v>
      </x:c>
    </x:row>
  </x:sheetData>
  <x:mergeCells count="2">
    <x:mergeCell ref="A1:T1"/>
    <x:mergeCell ref="A2:T3"/>
  </x:mergeCells>
  <x:conditionalFormatting sqref="S6:S205">
    <x:cfRule type="expression" dxfId="12" priority="1">
      <x:formula>S6="期限超過"</x:formula>
    </x:cfRule>
  </x:conditionalFormatting>
  <x:conditionalFormatting sqref="R6:R205">
    <x:cfRule type="expression" dxfId="13" priority="2">
      <x:formula>R6="クローズ済み"</x:formula>
    </x:cfRule>
  </x:conditionalFormatting>
  <x:conditionalFormatting sqref="O6:O205">
    <x:cfRule type="expression" dxfId="14" priority="3">
      <x:formula>O6="差し戻し"</x:formula>
    </x:cfRule>
  </x:conditionalFormatting>
  <x:dataValidations count="6">
    <x:dataValidation type="list" sqref="K6:K205">
      <x:formula1>"プロセス問題,システムマスタ問題,作業者操作問題,仕入先・顧客起因の誤り,ロス・廃棄,盗難・安全問題,未定"</x:formula1>
    </x:dataValidation>
    <x:dataValidation type="list" sqref="L6:L205">
      <x:formula1>"調整不要,在庫数量調整,ロケーション調整,ロット・シリアル修正,入出庫伝票の追加入力,廃棄・ロス処理,在庫凍結,詳細調査へエスカレーション"</x:formula1>
    </x:dataValidation>
    <x:dataValidation type="list" sqref="N6:N205">
      <x:formula1>"佐藤太郎,鈴木花子,高橋健,田中美咲,倉庫責任者,経理確認者,品質責任者"</x:formula1>
    </x:dataValidation>
    <x:dataValidation type="list" sqref="O6:O205">
      <x:formula1>"承認待ち,承認済み,差し戻し,承認不要"</x:formula1>
    </x:dataValidation>
    <x:dataValidation type="list" sqref="Q6:Q205">
      <x:formula1>"佐藤太郎,鈴木花子,高橋健,田中美咲,倉庫責任者,経理確認者,品質責任者"</x:formula1>
    </x:dataValidation>
    <x:dataValidation type="list" sqref="R6:R205">
      <x:formula1>"未クローズ,クローズ済み"</x:formula1>
    </x:dataValidation>
  </x:dataValidations>
  <x:pageMargins left="0.7" right="0.7" top="0.75" bottom="0.75" header="0.3" footer="0.3"/>
  <x:ignoredErrors>
    <x:ignoredError sqref="A1:XFD1048576" evalError="1" twoDigitTextYear="1" numberStoredAsText="1" formula="1" formulaRange="1" unlockedFormula="1" emptyCellReference="1" listDataValidation="1" calculatedColumn="1"/>
  </x:ignoredErrors>
  <x:tableParts count="1">
    <x:tablePart r:id="R957e9ddb7f81469d"/>
  </x:tableParts>
</x:worksheet>
</file>

<file path=xl/worksheets/sheet8.xml><?xml version="1.0" encoding="utf-8"?>
<x:worksheet xmlns:r="http://schemas.openxmlformats.org/officeDocument/2006/relationships" xmlns:x="http://schemas.openxmlformats.org/spreadsheetml/2006/main">
  <x:sheetFormatPr defaultRowHeight="15"/>
  <x:cols>
    <x:col min="1" max="1" width="16" hidden="0" customWidth="1"/>
    <x:col min="2" max="2" width="12" hidden="0" customWidth="1"/>
    <x:col min="3" max="3" width="16" hidden="0" customWidth="1"/>
    <x:col min="4" max="4" width="18" hidden="0" customWidth="1"/>
    <x:col min="5" max="5" width="12" hidden="0" customWidth="1"/>
    <x:col min="6" max="6" width="12" hidden="0" customWidth="1"/>
    <x:col min="7" max="7" width="16" hidden="0" customWidth="1"/>
    <x:col min="8" max="8" width="22" hidden="0" customWidth="1"/>
    <x:col min="9" max="9" width="12" hidden="0" customWidth="1"/>
    <x:col min="10" max="10" width="12" hidden="0" customWidth="1"/>
    <x:col min="11" max="11" width="12" hidden="0" customWidth="1"/>
    <x:col min="12" max="12" width="12" hidden="0" customWidth="1"/>
    <x:col min="13" max="13" width="12" hidden="0" customWidth="1"/>
    <x:col min="14" max="14" width="12" hidden="0" customWidth="1"/>
  </x:cols>
  <x:sheetData>
    <x:row r="1" ht="30" customHeight="1">
      <x:c r="A1" s="10" t="str">
        <x:v>循環棚卸ダッシュボード</x:v>
      </x:c>
      <x:c r="B1" s="10"/>
      <x:c r="C1" s="10"/>
      <x:c r="D1" s="10"/>
      <x:c r="E1" s="10"/>
      <x:c r="F1" s="10"/>
      <x:c r="G1" s="10"/>
      <x:c r="H1" s="10"/>
      <x:c r="I1" s="10"/>
      <x:c r="J1" s="10"/>
      <x:c r="K1" s="10"/>
      <x:c r="L1" s="10"/>
      <x:c r="M1" s="10"/>
      <x:c r="N1" s="10"/>
    </x:row>
    <x:row r="2">
      <x:c r="A2" s="16" t="str">
        <x:v>現在の循環棚卸の進捗、差異規模、未クローズ事項、主な差異理由をすばやく確認するためのシートです。主要指標は各シートから自動集計されます。サンプルデータを置き換えた後、Excelで開くと数式が更新されます。</x:v>
      </x:c>
      <x:c r="B2" s="16"/>
      <x:c r="C2" s="16"/>
      <x:c r="D2" s="16"/>
      <x:c r="E2" s="16"/>
      <x:c r="F2" s="16"/>
      <x:c r="G2" s="16"/>
      <x:c r="H2" s="16"/>
      <x:c r="I2" s="16"/>
      <x:c r="J2" s="16"/>
      <x:c r="K2" s="16"/>
      <x:c r="L2" s="16"/>
      <x:c r="M2" s="16"/>
      <x:c r="N2" s="16"/>
    </x:row>
    <x:row r="3">
      <x:c r="A3" s="16"/>
      <x:c r="B3" s="16"/>
      <x:c r="C3" s="16"/>
      <x:c r="D3" s="16"/>
      <x:c r="E3" s="16"/>
      <x:c r="F3" s="16"/>
      <x:c r="G3" s="16"/>
      <x:c r="H3" s="16"/>
      <x:c r="I3" s="16"/>
      <x:c r="J3" s="16"/>
      <x:c r="K3" s="16"/>
      <x:c r="L3" s="16"/>
      <x:c r="M3" s="16"/>
      <x:c r="N3" s="16"/>
    </x:row>
    <x:row r="4">
      <x:c r="A4" s="4"/>
      <x:c r="B4" s="4"/>
      <x:c r="C4" s="4"/>
      <x:c r="D4" s="4"/>
      <x:c r="E4" s="4"/>
      <x:c r="F4" s="4"/>
      <x:c r="G4" s="4"/>
      <x:c r="H4" s="4"/>
      <x:c r="I4" s="4"/>
      <x:c r="J4" s="4"/>
      <x:c r="K4" s="4"/>
      <x:c r="L4" s="4"/>
      <x:c r="M4" s="4"/>
      <x:c r="N4" s="4"/>
    </x:row>
    <x:row r="5" ht="22" customHeight="1">
      <x:c r="A5" s="22" t="str">
        <x:v>主要指標</x:v>
      </x:c>
      <x:c r="B5" s="22"/>
      <x:c r="C5" s="22"/>
      <x:c r="D5" s="22"/>
      <x:c r="E5" s="22"/>
      <x:c r="F5" s="22"/>
      <x:c r="G5" s="22"/>
      <x:c r="H5" s="22"/>
      <x:c r="I5" s="22"/>
      <x:c r="J5" s="22"/>
      <x:c r="K5" s="22"/>
      <x:c r="L5" s="22"/>
      <x:c r="M5" s="22"/>
      <x:c r="N5" s="22"/>
    </x:row>
    <x:row r="6" ht="28" customHeight="1">
      <x:c r="A6" s="62" t="str">
        <x:v>計画タスク数</x:v>
      </x:c>
      <x:c r="B6" s="62"/>
      <x:c r="C6" s="62" t="str">
        <x:v>提出済み・クローズ済み棚卸</x:v>
      </x:c>
      <x:c r="D6" s="62"/>
      <x:c r="E6" s="62" t="str">
        <x:v>確認が必要な差異行</x:v>
      </x:c>
      <x:c r="F6" s="62"/>
      <x:c r="G6" s="62" t="str">
        <x:v>未クローズ差異</x:v>
      </x:c>
      <x:c r="H6" s="62"/>
      <x:c r="I6" s="62" t="str">
        <x:v>在庫精度</x:v>
      </x:c>
      <x:c r="J6" s="62"/>
      <x:c r="K6" s="62" t="str">
        <x:v>累計差異金額</x:v>
      </x:c>
      <x:c r="L6" s="62"/>
      <x:c r="M6" s="62" t="str">
        <x:v>期限超過差異項目</x:v>
      </x:c>
      <x:c r="N6" s="62"/>
    </x:row>
    <x:row r="7" ht="28" customHeight="1">
      <x:c r="A7" s="68" t="n">
        <x:f>COUNTA('週次棚卸リスト'!$A$6:$A$205)</x:f>
        <x:v>3</x:v>
      </x:c>
      <x:c r="B7" s="68"/>
      <x:c r="C7" s="68" t="n">
        <x:f>COUNTIF('循環棚卸記録'!$T$6:$T$205,"提出済み")+COUNTIF('循環棚卸記録'!$T$6:$T$205,"確認待ち")+COUNTIF('循環棚卸記録'!$T$6:$T$205,"確認済み")+COUNTIF('循環棚卸記録'!$T$6:$T$205,"修正済み")+COUNTIF('循環棚卸記録'!$T$6:$T$205,"クローズ")</x:f>
        <x:v>3</x:v>
      </x:c>
      <x:c r="D7" s="68"/>
      <x:c r="E7" s="68" t="n">
        <x:f>COUNTIF('循環棚卸記録'!$R$6:$R$205,"要確認")</x:f>
        <x:v>2</x:v>
      </x:c>
      <x:c r="F7" s="68"/>
      <x:c r="G7" s="68" t="n">
        <x:f>SUMPRODUCT(--('差異と修正'!$A$6:$A$205&lt;&gt;""),--('差異と修正'!$R$6:$R$205&lt;&gt;"クローズ済み"))</x:f>
        <x:v>2</x:v>
      </x:c>
      <x:c r="H7" s="68"/>
      <x:c r="I7" s="72" t="n">
        <x:f>IF(COUNTA('循環棚卸記録'!$A$6:$A$205)=0,0,1-COUNTIF('循環棚卸記録'!$R$6:$R$205,"要確認")/COUNTA('循環棚卸記録'!$A$6:$A$205))</x:f>
        <x:v>0.33333333333333337</x:v>
      </x:c>
      <x:c r="J7" s="68"/>
      <x:c r="K7" s="74" t="n">
        <x:f>SUM('循環棚卸記録'!$P$6:$P$205)</x:f>
        <x:v>-780.96</x:v>
      </x:c>
      <x:c r="L7" s="68"/>
      <x:c r="M7" s="68" t="n">
        <x:f>COUNTIF('差異と修正'!$S$6:$S$205,"期限超過")</x:f>
        <x:v>1</x:v>
      </x:c>
      <x:c r="N7" s="68"/>
    </x:row>
    <x:row r="8" ht="28" customHeight="1">
      <x:c r="A8" s="68"/>
      <x:c r="B8" s="68"/>
      <x:c r="C8" s="68"/>
      <x:c r="D8" s="68"/>
      <x:c r="E8" s="68"/>
      <x:c r="F8" s="68"/>
      <x:c r="G8" s="68"/>
      <x:c r="H8" s="68"/>
      <x:c r="I8" s="68"/>
      <x:c r="J8" s="68"/>
      <x:c r="K8" s="68"/>
      <x:c r="L8" s="68"/>
      <x:c r="M8" s="68"/>
      <x:c r="N8" s="68"/>
    </x:row>
    <x:row r="9">
      <x:c r="A9" s="4"/>
      <x:c r="B9" s="4"/>
      <x:c r="C9" s="4"/>
      <x:c r="D9" s="4"/>
      <x:c r="E9" s="4"/>
      <x:c r="F9" s="4"/>
      <x:c r="G9" s="4"/>
      <x:c r="H9" s="4"/>
      <x:c r="I9" s="4"/>
      <x:c r="J9" s="4"/>
      <x:c r="K9" s="4"/>
      <x:c r="L9" s="4"/>
      <x:c r="M9" s="4"/>
      <x:c r="N9" s="4"/>
    </x:row>
    <x:row r="10" ht="22" customHeight="1">
      <x:c r="A10" s="22" t="str">
        <x:v>現在のパラメータ</x:v>
      </x:c>
      <x:c r="B10" s="22"/>
      <x:c r="C10" s="22"/>
      <x:c r="D10" s="22"/>
      <x:c r="E10" s="22"/>
      <x:c r="F10" s="22"/>
      <x:c r="G10" s="22"/>
      <x:c r="H10" s="22"/>
      <x:c r="I10" s="22"/>
      <x:c r="J10" s="22"/>
      <x:c r="K10" s="22"/>
      <x:c r="L10" s="22"/>
      <x:c r="M10" s="22"/>
      <x:c r="N10" s="22"/>
    </x:row>
    <x:row r="11" ht="22" customHeight="1">
      <x:c r="A11" s="29" t="str">
        <x:v>差異数量しきい値</x:v>
      </x:c>
      <x:c r="B11" s="4" t="n">
        <x:f>'基本設定'!B6</x:f>
        <x:v>0</x:v>
      </x:c>
      <x:c r="C11" s="29" t="str">
        <x:v>差異金額しきい値</x:v>
      </x:c>
      <x:c r="D11" s="50" t="n">
        <x:f>'基本設定'!B7</x:f>
        <x:v>500</x:v>
      </x:c>
      <x:c r="E11" s="29" t="str">
        <x:v>差異率しきい値</x:v>
      </x:c>
      <x:c r="F11" s="44" t="n">
        <x:f>'基本設定'!B8</x:f>
        <x:v>0.01</x:v>
      </x:c>
      <x:c r="G11" s="29" t="str">
        <x:v>修正期限日数</x:v>
      </x:c>
      <x:c r="H11" s="4" t="n">
        <x:f>'基本設定'!B9</x:f>
        <x:v>7</x:v>
      </x:c>
      <x:c r="I11" s="4"/>
      <x:c r="J11" s="4"/>
      <x:c r="K11" s="4"/>
      <x:c r="L11" s="4"/>
      <x:c r="M11" s="4"/>
      <x:c r="N11" s="4"/>
    </x:row>
    <x:row r="12" ht="22" customHeight="1">
      <x:c r="A12" s="29" t="str">
        <x:v>既定倉庫</x:v>
      </x:c>
      <x:c r="B12" s="4" t="str">
        <x:f>'基本設定'!G8</x:f>
        <x:v>中央倉庫</x:v>
      </x:c>
      <x:c r="C12" s="29" t="str">
        <x:v>在庫システム</x:v>
      </x:c>
      <x:c r="D12" s="4" t="str">
        <x:f>'基本設定'!G9</x:f>
        <x:v>ERP、WMS、手作業台帳</x:v>
      </x:c>
      <x:c r="E12" s="29" t="str">
        <x:v>テンプレート責任者</x:v>
      </x:c>
      <x:c r="F12" s="4" t="str">
        <x:f>'基本設定'!G10</x:f>
        <x:v>倉庫責任者</x:v>
      </x:c>
      <x:c r="G12" s="29" t="str">
        <x:v>出典</x:v>
      </x:c>
      <x:c r="H12" s="4" t="str">
        <x:v>https://finitefield.org/excel-templates/warehouse-management/cycle-count-log/</x:v>
      </x:c>
      <x:c r="I12" s="4"/>
      <x:c r="J12" s="4"/>
      <x:c r="K12" s="4"/>
      <x:c r="L12" s="4"/>
      <x:c r="M12" s="4"/>
      <x:c r="N12" s="4"/>
    </x:row>
    <x:row r="13">
      <x:c r="A13" s="4"/>
      <x:c r="B13" s="4"/>
      <x:c r="C13" s="4"/>
      <x:c r="D13" s="4"/>
      <x:c r="E13" s="4"/>
      <x:c r="F13" s="4"/>
      <x:c r="G13" s="4"/>
      <x:c r="H13" s="4"/>
      <x:c r="I13" s="4"/>
      <x:c r="J13" s="4"/>
      <x:c r="K13" s="4"/>
      <x:c r="L13" s="4"/>
      <x:c r="M13" s="4"/>
      <x:c r="N13" s="4"/>
    </x:row>
    <x:row r="14" ht="22" customHeight="1">
      <x:c r="A14" s="22" t="str">
        <x:v>棚卸記録ステータス分布</x:v>
      </x:c>
      <x:c r="B14" s="22"/>
      <x:c r="C14" s="4"/>
      <x:c r="D14" s="22" t="str">
        <x:v>差異理由分布</x:v>
      </x:c>
      <x:c r="E14" s="22"/>
      <x:c r="F14" s="4"/>
      <x:c r="G14" s="4"/>
      <x:c r="H14" s="4"/>
      <x:c r="I14" s="4"/>
      <x:c r="J14" s="4"/>
      <x:c r="K14" s="4"/>
      <x:c r="L14" s="4"/>
      <x:c r="M14" s="4"/>
      <x:c r="N14" s="4"/>
    </x:row>
    <x:row r="15" ht="28" customHeight="1">
      <x:c r="A15" s="29" t="str">
        <x:v>ステータス</x:v>
      </x:c>
      <x:c r="B15" s="29" t="str">
        <x:v>数量</x:v>
      </x:c>
      <x:c r="C15" s="4"/>
      <x:c r="D15" s="29" t="str">
        <x:v>差異理由</x:v>
      </x:c>
      <x:c r="E15" s="29" t="str">
        <x:v>数量</x:v>
      </x:c>
      <x:c r="F15" s="4"/>
      <x:c r="G15" s="4"/>
      <x:c r="H15" s="4"/>
      <x:c r="I15" s="4"/>
      <x:c r="J15" s="4"/>
      <x:c r="K15" s="4"/>
      <x:c r="L15" s="4"/>
      <x:c r="M15" s="4"/>
      <x:c r="N15" s="4"/>
    </x:row>
    <x:row r="16">
      <x:c r="A16" s="4" t="str">
        <x:v>未開始</x:v>
      </x:c>
      <x:c r="B16" s="4" t="n">
        <x:f>COUNTIF('循環棚卸記録'!$T$6:$T$205,A16)</x:f>
        <x:v>0</x:v>
      </x:c>
      <x:c r="C16" s="4"/>
      <x:c r="D16" s="4" t="str">
        <x:v>帳簿処理の遅れ</x:v>
      </x:c>
      <x:c r="E16" s="4" t="n">
        <x:f>COUNTIF('循環棚卸記録'!$S$6:$S$205,D16)</x:f>
        <x:v>0</x:v>
      </x:c>
      <x:c r="F16" s="4"/>
      <x:c r="G16" s="4"/>
      <x:c r="H16" s="4"/>
      <x:c r="I16" s="4"/>
      <x:c r="J16" s="4"/>
      <x:c r="K16" s="4"/>
      <x:c r="L16" s="4"/>
      <x:c r="M16" s="4"/>
      <x:c r="N16" s="4"/>
    </x:row>
    <x:row r="17">
      <x:c r="A17" s="4" t="str">
        <x:v>棚卸中</x:v>
      </x:c>
      <x:c r="B17" s="4" t="n">
        <x:f>COUNTIF('循環棚卸記録'!$T$6:$T$205,A17)</x:f>
        <x:v>0</x:v>
      </x:c>
      <x:c r="C17" s="4"/>
      <x:c r="D17" s="4" t="str">
        <x:v>入出荷記録の誤り</x:v>
      </x:c>
      <x:c r="E17" s="4" t="n">
        <x:f>COUNTIF('循環棚卸記録'!$S$6:$S$205,D17)</x:f>
        <x:v>0</x:v>
      </x:c>
      <x:c r="F17" s="4"/>
      <x:c r="G17" s="4"/>
      <x:c r="H17" s="4"/>
      <x:c r="I17" s="4"/>
      <x:c r="J17" s="4"/>
      <x:c r="K17" s="4"/>
      <x:c r="L17" s="4"/>
      <x:c r="M17" s="4"/>
      <x:c r="N17" s="4"/>
    </x:row>
    <x:row r="18">
      <x:c r="A18" s="4" t="str">
        <x:v>提出済み</x:v>
      </x:c>
      <x:c r="B18" s="4" t="n">
        <x:f>COUNTIF('循環棚卸記録'!$T$6:$T$205,A18)</x:f>
        <x:v>0</x:v>
      </x:c>
      <x:c r="C18" s="4"/>
      <x:c r="D18" s="4" t="str">
        <x:v>ピッキング・出荷ミス</x:v>
      </x:c>
      <x:c r="E18" s="4" t="n">
        <x:f>COUNTIF('循環棚卸記録'!$S$6:$S$205,D18)</x:f>
        <x:v>1</x:v>
      </x:c>
      <x:c r="F18" s="4"/>
      <x:c r="G18" s="4"/>
      <x:c r="H18" s="4"/>
      <x:c r="I18" s="4"/>
      <x:c r="J18" s="4"/>
      <x:c r="K18" s="4"/>
      <x:c r="L18" s="4"/>
      <x:c r="M18" s="4"/>
      <x:c r="N18" s="4"/>
    </x:row>
    <x:row r="19">
      <x:c r="A19" s="4" t="str">
        <x:v>確認待ち</x:v>
      </x:c>
      <x:c r="B19" s="4" t="n">
        <x:f>COUNTIF('循環棚卸記録'!$T$6:$T$205,A19)</x:f>
        <x:v>2</x:v>
      </x:c>
      <x:c r="C19" s="4"/>
      <x:c r="D19" s="4" t="str">
        <x:v>入庫棚入れミス</x:v>
      </x:c>
      <x:c r="E19" s="4" t="n">
        <x:f>COUNTIF('循環棚卸記録'!$S$6:$S$205,D19)</x:f>
        <x:v>0</x:v>
      </x:c>
      <x:c r="F19" s="4"/>
      <x:c r="G19" s="4"/>
      <x:c r="H19" s="4"/>
      <x:c r="I19" s="4"/>
      <x:c r="J19" s="4"/>
      <x:c r="K19" s="4"/>
      <x:c r="L19" s="4"/>
      <x:c r="M19" s="4"/>
      <x:c r="N19" s="4"/>
    </x:row>
    <x:row r="20">
      <x:c r="A20" s="4" t="str">
        <x:v>確認済み</x:v>
      </x:c>
      <x:c r="B20" s="4" t="n">
        <x:f>COUNTIF('循環棚卸記録'!$T$6:$T$205,A20)</x:f>
        <x:v>1</x:v>
      </x:c>
      <x:c r="C20" s="4"/>
      <x:c r="D20" s="4" t="str">
        <x:v>ロケーション移動の未登録</x:v>
      </x:c>
      <x:c r="E20" s="4" t="n">
        <x:f>COUNTIF('循環棚卸記録'!$S$6:$S$205,D20)</x:f>
        <x:v>0</x:v>
      </x:c>
      <x:c r="F20" s="4"/>
      <x:c r="G20" s="4"/>
      <x:c r="H20" s="4"/>
      <x:c r="I20" s="4"/>
      <x:c r="J20" s="4"/>
      <x:c r="K20" s="4"/>
      <x:c r="L20" s="4"/>
      <x:c r="M20" s="4"/>
      <x:c r="N20" s="4"/>
    </x:row>
    <x:row r="21">
      <x:c r="A21" s="4" t="str">
        <x:v>修正済み</x:v>
      </x:c>
      <x:c r="B21" s="4" t="n">
        <x:f>COUNTIF('循環棚卸記録'!$T$6:$T$205,A21)</x:f>
        <x:v>0</x:v>
      </x:c>
      <x:c r="C21" s="4"/>
      <x:c r="D21" s="4" t="str">
        <x:v>廃棄・ロスの未記録</x:v>
      </x:c>
      <x:c r="E21" s="4" t="n">
        <x:f>COUNTIF('循環棚卸記録'!$S$6:$S$205,D21)</x:f>
        <x:v>0</x:v>
      </x:c>
      <x:c r="F21" s="4"/>
      <x:c r="G21" s="4"/>
      <x:c r="H21" s="4"/>
      <x:c r="I21" s="4"/>
      <x:c r="J21" s="4"/>
      <x:c r="K21" s="4"/>
      <x:c r="L21" s="4"/>
      <x:c r="M21" s="4"/>
      <x:c r="N21" s="4"/>
    </x:row>
    <x:row r="22">
      <x:c r="A22" s="4" t="str">
        <x:v>クローズ</x:v>
      </x:c>
      <x:c r="B22" s="4" t="n">
        <x:f>COUNTIF('循環棚卸記録'!$T$6:$T$205,A22)</x:f>
        <x:v>0</x:v>
      </x:c>
      <x:c r="C22" s="4"/>
      <x:c r="D22" s="4" t="str">
        <x:v>ロット・期限の取り違え</x:v>
      </x:c>
      <x:c r="E22" s="4" t="n">
        <x:f>COUNTIF('循環棚卸記録'!$S$6:$S$205,D22)</x:f>
        <x:v>1</x:v>
      </x:c>
      <x:c r="F22" s="4"/>
      <x:c r="G22" s="4"/>
      <x:c r="H22" s="4"/>
      <x:c r="I22" s="4"/>
      <x:c r="J22" s="4"/>
      <x:c r="K22" s="4"/>
      <x:c r="L22" s="4"/>
      <x:c r="M22" s="4"/>
      <x:c r="N22" s="4"/>
    </x:row>
    <x:row r="23">
      <x:c r="A23" s="4"/>
      <x:c r="B23" s="4"/>
      <x:c r="C23" s="4"/>
      <x:c r="D23" s="4" t="str">
        <x:v>システム単位換算ミス</x:v>
      </x:c>
      <x:c r="E23" s="4" t="n">
        <x:f>COUNTIF('循環棚卸記録'!$S$6:$S$205,D23)</x:f>
        <x:v>0</x:v>
      </x:c>
      <x:c r="F23" s="4"/>
      <x:c r="G23" s="4"/>
      <x:c r="H23" s="4"/>
      <x:c r="I23" s="4"/>
      <x:c r="J23" s="4"/>
      <x:c r="K23" s="4"/>
      <x:c r="L23" s="4"/>
      <x:c r="M23" s="4"/>
      <x:c r="N23" s="4"/>
    </x:row>
    <x:row r="24">
      <x:c r="A24" s="4"/>
      <x:c r="B24" s="4"/>
      <x:c r="C24" s="4"/>
      <x:c r="D24" s="4" t="str">
        <x:v>棚卸誤差</x:v>
      </x:c>
      <x:c r="E24" s="4" t="n">
        <x:f>COUNTIF('循環棚卸記録'!$S$6:$S$205,D24)</x:f>
        <x:v>0</x:v>
      </x:c>
      <x:c r="F24" s="4"/>
      <x:c r="G24" s="4"/>
      <x:c r="H24" s="4"/>
      <x:c r="I24" s="4"/>
      <x:c r="J24" s="4"/>
      <x:c r="K24" s="4"/>
      <x:c r="L24" s="4"/>
      <x:c r="M24" s="4"/>
      <x:c r="N24" s="4"/>
    </x:row>
    <x:row r="25">
      <x:c r="A25" s="4"/>
      <x:c r="B25" s="4"/>
      <x:c r="C25" s="4"/>
      <x:c r="D25" s="4" t="str">
        <x:v>確認待ち</x:v>
      </x:c>
      <x:c r="E25" s="4" t="n">
        <x:f>COUNTIF('循環棚卸記録'!$S$6:$S$205,D25)</x:f>
        <x:v>0</x:v>
      </x:c>
      <x:c r="F25" s="4"/>
      <x:c r="G25" s="4"/>
      <x:c r="H25" s="4"/>
      <x:c r="I25" s="4"/>
      <x:c r="J25" s="4"/>
      <x:c r="K25" s="4"/>
      <x:c r="L25" s="4"/>
      <x:c r="M25" s="4"/>
      <x:c r="N25" s="4"/>
    </x:row>
    <x:row r="26">
      <x:c r="A26" s="4"/>
      <x:c r="B26" s="4"/>
      <x:c r="C26" s="4"/>
      <x:c r="D26" s="4"/>
      <x:c r="E26" s="4"/>
      <x:c r="F26" s="4"/>
      <x:c r="G26" s="4"/>
      <x:c r="H26" s="4"/>
      <x:c r="I26" s="4"/>
      <x:c r="J26" s="4"/>
      <x:c r="K26" s="4"/>
      <x:c r="L26" s="4"/>
      <x:c r="M26" s="4"/>
      <x:c r="N26" s="4"/>
    </x:row>
    <x:row r="27" ht="22" customHeight="1">
      <x:c r="A27" s="22" t="str">
        <x:v>対応待ちリスト（重要なヒントを自動集計）</x:v>
      </x:c>
      <x:c r="B27" s="22"/>
      <x:c r="C27" s="22"/>
      <x:c r="D27" s="22"/>
      <x:c r="E27" s="22"/>
      <x:c r="F27" s="4"/>
      <x:c r="G27" s="4"/>
      <x:c r="H27" s="4"/>
      <x:c r="I27" s="4"/>
      <x:c r="J27" s="4"/>
      <x:c r="K27" s="4"/>
      <x:c r="L27" s="4"/>
      <x:c r="M27" s="4"/>
      <x:c r="N27" s="4"/>
    </x:row>
    <x:row r="28" ht="28" customHeight="1">
      <x:c r="A28" s="29" t="str">
        <x:v>ヒント</x:v>
      </x:c>
      <x:c r="B28" s="29" t="str">
        <x:v>数式・説明</x:v>
      </x:c>
      <x:c r="C28" s="29" t="str">
        <x:v>対応案</x:v>
      </x:c>
      <x:c r="D28" s="4"/>
      <x:c r="E28" s="4"/>
      <x:c r="F28" s="4"/>
      <x:c r="G28" s="4"/>
      <x:c r="H28" s="4"/>
      <x:c r="I28" s="4"/>
      <x:c r="J28" s="4"/>
      <x:c r="K28" s="4"/>
      <x:c r="L28" s="4"/>
      <x:c r="M28" s="4"/>
      <x:c r="N28" s="4"/>
    </x:row>
    <x:row r="29" ht="32" customHeight="1">
      <x:c r="A29" s="4" t="str">
        <x:v>確認が必要な差異があります</x:v>
      </x:c>
      <x:c r="B29" s="4" t="str">
        <x:f>IF(E7&gt;0,"はい","いいえ")</x:f>
        <x:v>はい</x:v>
      </x:c>
      <x:c r="C29" s="34" t="str">
        <x:v>「差異と修正」を確認し、根本原因と修正方法を補足してください。</x:v>
      </x:c>
      <x:c r="D29" s="4"/>
      <x:c r="E29" s="4"/>
      <x:c r="F29" s="4"/>
      <x:c r="G29" s="4"/>
      <x:c r="H29" s="4"/>
      <x:c r="I29" s="4"/>
      <x:c r="J29" s="4"/>
      <x:c r="K29" s="4"/>
      <x:c r="L29" s="4"/>
      <x:c r="M29" s="4"/>
      <x:c r="N29" s="4"/>
    </x:row>
    <x:row r="30" ht="32" customHeight="1">
      <x:c r="A30" s="4" t="str">
        <x:v>期限超過事項があります</x:v>
      </x:c>
      <x:c r="B30" s="4" t="str">
        <x:f>IF(M7&gt;0,"はい","いいえ")</x:f>
        <x:v>はい</x:v>
      </x:c>
      <x:c r="C30" s="34" t="str">
        <x:v>期限超過フラグが「期限超過」の行を優先処理してください。</x:v>
      </x:c>
      <x:c r="D30" s="4"/>
      <x:c r="E30" s="4"/>
      <x:c r="F30" s="4"/>
      <x:c r="G30" s="4"/>
      <x:c r="H30" s="4"/>
      <x:c r="I30" s="4"/>
      <x:c r="J30" s="4"/>
      <x:c r="K30" s="4"/>
      <x:c r="L30" s="4"/>
      <x:c r="M30" s="4"/>
      <x:c r="N30" s="4"/>
    </x:row>
    <x:row r="31" ht="32" customHeight="1">
      <x:c r="A31" s="4" t="str">
        <x:v>高額品棚卸</x:v>
      </x:c>
      <x:c r="B31" s="4" t="str">
        <x:v>品目台帳のリスクタグを参照</x:v>
      </x:c>
      <x:c r="C31" s="34" t="str">
        <x:v>差異金額がしきい値を超える場合は、承認後の調整を推奨します。</x:v>
      </x:c>
      <x:c r="D31" s="4"/>
      <x:c r="E31" s="4"/>
      <x:c r="F31" s="4"/>
      <x:c r="G31" s="4"/>
      <x:c r="H31" s="4"/>
      <x:c r="I31" s="4"/>
      <x:c r="J31" s="4"/>
      <x:c r="K31" s="4"/>
      <x:c r="L31" s="4"/>
      <x:c r="M31" s="4"/>
      <x:c r="N31" s="4"/>
    </x:row>
    <x:row r="32" ht="32" customHeight="1">
      <x:c r="A32" s="4" t="str">
        <x:v>複数倉庫連携</x:v>
      </x:c>
      <x:c r="B32" s="4" t="str">
        <x:v>倉庫別に月次計画と週次棚卸リストを絞り込む</x:v>
      </x:c>
      <x:c r="C32" s="34" t="str">
        <x:v>各倉庫の責任者とクローズ状態を確認</x:v>
      </x:c>
      <x:c r="D32" s="4"/>
      <x:c r="E32" s="4"/>
      <x:c r="F32" s="4"/>
      <x:c r="G32" s="4"/>
      <x:c r="H32" s="4"/>
      <x:c r="I32" s="4"/>
      <x:c r="J32" s="4"/>
      <x:c r="K32" s="4"/>
      <x:c r="L32" s="4"/>
      <x:c r="M32" s="4"/>
      <x:c r="N32" s="4"/>
    </x:row>
  </x:sheetData>
  <x:mergeCells count="21">
    <x:mergeCell ref="A1:N1"/>
    <x:mergeCell ref="A2:N3"/>
    <x:mergeCell ref="A5:N5"/>
    <x:mergeCell ref="A6:B6"/>
    <x:mergeCell ref="A7:B8"/>
    <x:mergeCell ref="C6:D6"/>
    <x:mergeCell ref="C7:D8"/>
    <x:mergeCell ref="E6:F6"/>
    <x:mergeCell ref="E7:F8"/>
    <x:mergeCell ref="G6:H6"/>
    <x:mergeCell ref="G7:H8"/>
    <x:mergeCell ref="I6:J6"/>
    <x:mergeCell ref="I7:J8"/>
    <x:mergeCell ref="K6:L6"/>
    <x:mergeCell ref="K7:L8"/>
    <x:mergeCell ref="M6:N6"/>
    <x:mergeCell ref="M7:N8"/>
    <x:mergeCell ref="A10:N10"/>
    <x:mergeCell ref="A14:B14"/>
    <x:mergeCell ref="D14:E14"/>
    <x:mergeCell ref="A27:E27"/>
  </x:mergeCells>
  <x:conditionalFormatting sqref="E7:F8">
    <x:cfRule type="cellIs" dxfId="15" priority="1" operator="greaterThan">
      <x:formula>0</x:formula>
    </x:cfRule>
  </x:conditionalFormatting>
  <x:conditionalFormatting sqref="G7:H8">
    <x:cfRule type="cellIs" dxfId="16" priority="2" operator="greaterThan">
      <x:formula>0</x:formula>
    </x:cfRule>
  </x:conditionalFormatting>
  <x:conditionalFormatting sqref="M7:N8">
    <x:cfRule type="cellIs" dxfId="17" priority="3" operator="greaterThan">
      <x:formula>0</x:formula>
    </x:cfRule>
  </x:conditionalFormatting>
  <x:pageMargins left="0.7" right="0.7" top="0.75" bottom="0.75" header="0.3" footer="0.3"/>
  <x:ignoredErrors>
    <x:ignoredError sqref="A1:XFD1048576" evalError="1" twoDigitTextYear="1" numberStoredAsText="1" formula="1" formulaRange="1" unlockedFormula="1" emptyCellReference="1" listDataValidation="1" calculatedColumn="1"/>
  </x:ignoredErrors>
  <x:drawing r:id="Rfe6afe8bafe845f0"/>
</x:worksheet>
</file>