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jpeg" ContentType="image/jpeg"/>
  <Default Extension="tiff" ContentType="image/tiff"/>
  <Default Extension="emf" ContentType="image/x-emf"/>
  <Default Extension="wmf" ContentType="image/x-wmf"/>
  <Default Extension="emz" ContentType="image/x-emz"/>
  <Default Extension="png" ContentType="image/png"/>
  <Default Extension="gif" ContentType="image/gif"/>
  <Default Extension="svg" ContentType="image/svg"/>
  <Default Extension="wmz" ContentType="image/x-w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<sst xmlns="http://schemas.openxmlformats.org/spreadsheetml/2006/main" count="62" uniqueCount="62">
  <si>
    <t>自动安全库存与订货点计算器模板</t>
  </si>
  <si>
    <t>用服务水平、销量波动和供应商提前期计算安全库存、订货点和建议订货量。</t>
  </si>
  <si>
    <t>指标</t>
  </si>
  <si>
    <t>数值</t>
  </si>
  <si>
    <t>说明</t>
  </si>
  <si>
    <t>公式</t>
  </si>
  <si>
    <t>标准差法</t>
  </si>
  <si>
    <t>安全库存公式</t>
  </si>
  <si>
    <t>输入</t>
  </si>
  <si>
    <t>4 项</t>
  </si>
  <si>
    <t>核心变量</t>
  </si>
  <si>
    <t>预警</t>
  </si>
  <si>
    <t>红色</t>
  </si>
  <si>
    <t>库存不足</t>
  </si>
  <si>
    <t>输出</t>
  </si>
  <si>
    <t>3 项</t>
  </si>
  <si>
    <t>安全库存、订货点、订货量</t>
  </si>
  <si>
    <t>补货判断输入例</t>
  </si>
  <si>
    <t>同一行即可看到当前库存、提前期、安全库存和建议订货量。</t>
  </si>
  <si>
    <t>品项</t>
  </si>
  <si>
    <t>华东仓常温饮品</t>
  </si>
  <si>
    <t>服务水平</t>
  </si>
  <si>
    <t>95%</t>
  </si>
  <si>
    <t>供应商提前期</t>
  </si>
  <si>
    <t>7 天</t>
  </si>
  <si>
    <t>当前库存</t>
  </si>
  <si>
    <t>320 件</t>
  </si>
  <si>
    <t>建议订货量</t>
  </si>
  <si>
    <t>185 件</t>
  </si>
  <si>
    <t>安全库存与订货点模型</t>
  </si>
  <si>
    <t>公式：安全库存 = 服务系数 × 日需求标准差 × 供应商提前期平方根。</t>
  </si>
  <si>
    <t>品项编号</t>
  </si>
  <si>
    <t>品项名称</t>
  </si>
  <si>
    <t>日均销量</t>
  </si>
  <si>
    <t>销量方差</t>
  </si>
  <si>
    <t>服务系数</t>
  </si>
  <si>
    <t>日需求标准差</t>
  </si>
  <si>
    <t>安全库存</t>
  </si>
  <si>
    <t>订货点</t>
  </si>
  <si>
    <t>状态</t>
  </si>
  <si>
    <t>A</t>
  </si>
  <si>
    <t>B</t>
  </si>
  <si>
    <t>深圳仓连接器</t>
  </si>
  <si>
    <t>C</t>
  </si>
  <si>
    <t>成都仓包装纸箱</t>
  </si>
  <si>
    <t>D</t>
  </si>
  <si>
    <t>北京仓清洁用品</t>
  </si>
  <si>
    <t>E</t>
  </si>
  <si>
    <t>广州仓备用电池</t>
  </si>
  <si>
    <t>当前库存与订货点对比</t>
  </si>
  <si>
    <t>使用说明</t>
  </si>
  <si>
    <t>先填写输入区，再查看计算结果和图表；带颜色的单元格表示需要优先关注。 安全库存公式：服务系数 × 日需求标准差 × 供应商提前期平方根。</t>
  </si>
  <si>
    <t>步骤</t>
  </si>
  <si>
    <t>操作</t>
  </si>
  <si>
    <t>1</t>
  </si>
  <si>
    <t>填写需求波动 - 输入日均销量和销量方差，避免只凭经验设置库存。</t>
  </si>
  <si>
    <t>2</t>
  </si>
  <si>
    <t>选择服务水平 - 用服务水平换算服务系数，让缺货风险有统一口径。</t>
  </si>
  <si>
    <t>3</t>
  </si>
  <si>
    <t>检查订货点 - 订货点等于提前期需求加安全库存。</t>
  </si>
  <si>
    <t>4</t>
  </si>
  <si>
    <t>处理红色预警 - 当前库存低于订货点时，优先安排补货。</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</si>
</sst>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当前库存与订货点对比</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'图表'!$B$3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'图表'!$A$4:$A$8</f>
            </strRef>
          </cat>
          <val>
            <numRef>
              <f>'图表'!$B$4:$B$8</f>
            </numRef>
          </val>
          <smooth val="0"/>
        </ser>
        <ser>
          <idx val="1"/>
          <order val="1"/>
          <tx>
            <strRef>
              <f>'图表'!$C$3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'图表'!$A$4:$A$8</f>
            </strRef>
          </cat>
          <val>
            <numRef>
              <f>'图表'!$C$4:$C$8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29</v>
      </c>
      <c r="B1" s="1"/>
      <c r="C1" s="1"/>
      <c r="D1" s="1"/>
      <c r="E1" s="1"/>
      <c r="F1" s="1"/>
      <c r="G1" s="1"/>
      <c r="H1" s="1"/>
      <c r="I1" s="1"/>
      <c r="J1" s="1"/>
      <c r="K1" s="1"/>
      <c r="L1" s="1"/>
      <c r="M1" s="1"/>
    </row>
    <row r="2">
      <c r="A2" s="2" t="s">
        <v>30</v>
      </c>
      <c r="B2" s="2"/>
      <c r="C2" s="2"/>
      <c r="D2" s="2"/>
      <c r="E2" s="2"/>
      <c r="F2" s="2"/>
      <c r="G2" s="2"/>
      <c r="H2" s="2"/>
      <c r="I2" s="2"/>
      <c r="J2" s="2"/>
      <c r="K2" s="2"/>
      <c r="L2" s="2"/>
      <c r="M2" s="2"/>
    </row>
    <row r="3"/>
    <row r="4">
      <c r="A4" s="3" t="s">
        <v>31</v>
      </c>
      <c r="B4" s="3" t="s">
        <v>32</v>
      </c>
      <c r="C4" s="3" t="s">
        <v>25</v>
      </c>
      <c r="D4" s="3" t="s">
        <v>33</v>
      </c>
      <c r="E4" s="3" t="s">
        <v>34</v>
      </c>
      <c r="F4" s="3" t="s">
        <v>23</v>
      </c>
      <c r="G4" s="3" t="s">
        <v>21</v>
      </c>
      <c r="H4" s="3" t="s">
        <v>35</v>
      </c>
      <c r="I4" s="3" t="s">
        <v>36</v>
      </c>
      <c r="J4" s="3" t="s">
        <v>37</v>
      </c>
      <c r="K4" s="3" t="s">
        <v>38</v>
      </c>
      <c r="L4" s="3" t="s">
        <v>27</v>
      </c>
      <c r="M4" s="3" t="s">
        <v>39</v>
      </c>
    </row>
    <row r="5">
      <c r="A5" s="6" t="s">
        <v>40</v>
      </c>
      <c r="B5" s="6" t="s">
        <v>20</v>
      </c>
      <c r="C5" s="4">
        <v>320</v>
      </c>
      <c r="D5" s="4">
        <v>74</v>
      </c>
      <c r="E5" s="4">
        <v>196</v>
      </c>
      <c r="F5" s="4">
        <v>7</v>
      </c>
      <c r="G5" s="8">
        <v>0.95</v>
      </c>
      <c r="H5" s="5" t="str">
        <f>NORM.S.INV(G5)</f>
      </c>
      <c r="I5" s="5" t="str">
        <f>SQRT(E5)</f>
      </c>
      <c r="J5" s="5" t="str">
        <f>H5*I5*SQRT(F5)</f>
      </c>
      <c r="K5" s="5" t="str">
        <f>D5*F5+J5</f>
      </c>
      <c r="L5" s="5" t="str">
        <f>MAX(0,K5-C5)</f>
      </c>
      <c r="M5" s="6" t="str">
        <f>IF(C5&lt;K5,"需处理","正常")</f>
      </c>
    </row>
    <row r="6">
      <c r="A6" s="6" t="s">
        <v>41</v>
      </c>
      <c r="B6" s="6" t="s">
        <v>42</v>
      </c>
      <c r="C6" s="4">
        <v>210</v>
      </c>
      <c r="D6" s="4">
        <v>38</v>
      </c>
      <c r="E6" s="4">
        <v>64</v>
      </c>
      <c r="F6" s="4">
        <v>10</v>
      </c>
      <c r="G6" s="8">
        <v>0.95</v>
      </c>
      <c r="H6" s="5" t="str">
        <f>NORM.S.INV(G6)</f>
      </c>
      <c r="I6" s="5" t="str">
        <f>SQRT(E6)</f>
      </c>
      <c r="J6" s="5" t="str">
        <f>H6*I6*SQRT(F6)</f>
      </c>
      <c r="K6" s="5" t="str">
        <f>D6*F6+J6</f>
      </c>
      <c r="L6" s="5" t="str">
        <f>MAX(0,K6-C6)</f>
      </c>
      <c r="M6" s="6" t="str">
        <f>IF(C6&lt;K6,"需处理","正常")</f>
      </c>
    </row>
    <row r="7">
      <c r="A7" s="6" t="s">
        <v>43</v>
      </c>
      <c r="B7" s="6" t="s">
        <v>44</v>
      </c>
      <c r="C7" s="4">
        <v>125</v>
      </c>
      <c r="D7" s="4">
        <v>18</v>
      </c>
      <c r="E7" s="4">
        <v>36</v>
      </c>
      <c r="F7" s="4">
        <v>14</v>
      </c>
      <c r="G7" s="8">
        <v>0.98</v>
      </c>
      <c r="H7" s="5" t="str">
        <f>NORM.S.INV(G7)</f>
      </c>
      <c r="I7" s="5" t="str">
        <f>SQRT(E7)</f>
      </c>
      <c r="J7" s="5" t="str">
        <f>H7*I7*SQRT(F7)</f>
      </c>
      <c r="K7" s="5" t="str">
        <f>D7*F7+J7</f>
      </c>
      <c r="L7" s="5" t="str">
        <f>MAX(0,K7-C7)</f>
      </c>
      <c r="M7" s="6" t="str">
        <f>IF(C7&lt;K7,"需处理","正常")</f>
      </c>
    </row>
    <row r="8">
      <c r="A8" s="6" t="s">
        <v>45</v>
      </c>
      <c r="B8" s="6" t="s">
        <v>46</v>
      </c>
      <c r="C8" s="4">
        <v>460</v>
      </c>
      <c r="D8" s="4">
        <v>52</v>
      </c>
      <c r="E8" s="4">
        <v>100</v>
      </c>
      <c r="F8" s="4">
        <v>5</v>
      </c>
      <c r="G8" s="8">
        <v>0.9</v>
      </c>
      <c r="H8" s="5" t="str">
        <f>NORM.S.INV(G8)</f>
      </c>
      <c r="I8" s="5" t="str">
        <f>SQRT(E8)</f>
      </c>
      <c r="J8" s="5" t="str">
        <f>H8*I8*SQRT(F8)</f>
      </c>
      <c r="K8" s="5" t="str">
        <f>D8*F8+J8</f>
      </c>
      <c r="L8" s="5" t="str">
        <f>MAX(0,K8-C8)</f>
      </c>
      <c r="M8" s="6" t="str">
        <f>IF(C8&lt;K8,"需处理","正常")</f>
      </c>
    </row>
    <row r="9">
      <c r="A9" s="6" t="s">
        <v>47</v>
      </c>
      <c r="B9" s="6" t="s">
        <v>48</v>
      </c>
      <c r="C9" s="4">
        <v>88</v>
      </c>
      <c r="D9" s="4">
        <v>22</v>
      </c>
      <c r="E9" s="4">
        <v>121</v>
      </c>
      <c r="F9" s="4">
        <v>12</v>
      </c>
      <c r="G9" s="8">
        <v>0.95</v>
      </c>
      <c r="H9" s="5" t="str">
        <f>NORM.S.INV(G9)</f>
      </c>
      <c r="I9" s="5" t="str">
        <f>SQRT(E9)</f>
      </c>
      <c r="J9" s="5" t="str">
        <f>H9*I9*SQRT(F9)</f>
      </c>
      <c r="K9" s="5" t="str">
        <f>D9*F9+J9</f>
      </c>
      <c r="L9" s="5" t="str">
        <f>MAX(0,K9-C9)</f>
      </c>
      <c r="M9" s="6" t="str">
        <f>IF(C9&lt;K9,"需处理","正常")</f>
      </c>
    </row>
  </sheetData>
  <mergeCells count="2">
    <mergeCell ref="A1:M1"/>
    <mergeCell ref="A2:M2"/>
  </mergeCells>
  <conditionalFormatting sqref="A5:M9">
    <cfRule type="expression" dxfId="0" priority="1">
      <formula>=$C5&lt;$K5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8</v>
      </c>
      <c r="B5" s="3" t="s">
        <v>3</v>
      </c>
    </row>
    <row r="6">
      <c r="A6" t="s">
        <v>19</v>
      </c>
      <c r="B6" t="s">
        <v>20</v>
      </c>
    </row>
    <row r="7">
      <c r="A7" t="s">
        <v>21</v>
      </c>
      <c r="B7" t="s">
        <v>22</v>
      </c>
    </row>
    <row r="8">
      <c r="A8" t="s">
        <v>23</v>
      </c>
      <c r="B8" t="s">
        <v>24</v>
      </c>
    </row>
    <row r="9">
      <c r="A9" t="s">
        <v>25</v>
      </c>
      <c r="B9" t="s">
        <v>26</v>
      </c>
    </row>
    <row r="10">
      <c r="A10" t="s">
        <v>27</v>
      </c>
      <c r="B10" t="s">
        <v>28</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49</v>
      </c>
      <c r="B1" s="1"/>
      <c r="C1" s="1"/>
      <c r="D1" s="1"/>
      <c r="E1" s="1"/>
      <c r="F1" s="1"/>
    </row>
    <row r="2"/>
    <row r="3">
      <c r="A3" s="3" t="s">
        <v>19</v>
      </c>
      <c r="B3" s="3" t="s">
        <v>25</v>
      </c>
      <c r="C3" s="3" t="s">
        <v>38</v>
      </c>
    </row>
    <row r="4">
      <c r="A4" t="str">
        <f>'输入与计算'!A5</f>
      </c>
      <c r="B4" t="str">
        <f>'输入与计算'!C5</f>
      </c>
      <c r="C4" t="str">
        <f>'输入与计算'!K5</f>
      </c>
    </row>
    <row r="5">
      <c r="A5" t="str">
        <f>'输入与计算'!A6</f>
      </c>
      <c r="B5" t="str">
        <f>'输入与计算'!C6</f>
      </c>
      <c r="C5" t="str">
        <f>'输入与计算'!K6</f>
      </c>
    </row>
    <row r="6">
      <c r="A6" t="str">
        <f>'输入与计算'!A7</f>
      </c>
      <c r="B6" t="str">
        <f>'输入与计算'!C7</f>
      </c>
      <c r="C6" t="str">
        <f>'输入与计算'!K7</f>
      </c>
    </row>
    <row r="7">
      <c r="A7" t="str">
        <f>'输入与计算'!A8</f>
      </c>
      <c r="B7" t="str">
        <f>'输入与计算'!C8</f>
      </c>
      <c r="C7" t="str">
        <f>'输入与计算'!K8</f>
      </c>
    </row>
    <row r="8">
      <c r="A8" t="str">
        <f>'输入与计算'!A9</f>
      </c>
      <c r="B8" t="str">
        <f>'输入与计算'!C9</f>
      </c>
      <c r="C8" t="str">
        <f>'输入与计算'!K9</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50</v>
      </c>
      <c r="B1" s="1"/>
      <c r="C1" s="1"/>
      <c r="D1" s="1"/>
      <c r="E1" s="1"/>
      <c r="F1" s="1"/>
    </row>
    <row r="2">
      <c r="A2" s="2" t="s">
        <v>51</v>
      </c>
      <c r="B2" s="2"/>
      <c r="C2" s="2"/>
      <c r="D2" s="2"/>
      <c r="E2" s="2"/>
      <c r="F2" s="2"/>
    </row>
    <row r="3">
      <c r="A3" s="2"/>
      <c r="B3" s="2"/>
      <c r="C3" s="2"/>
      <c r="D3" s="2"/>
      <c r="E3" s="2"/>
      <c r="F3" s="2"/>
    </row>
    <row r="4"/>
    <row r="5">
      <c r="A5" s="3" t="s">
        <v>52</v>
      </c>
      <c r="B5" s="3" t="s">
        <v>53</v>
      </c>
    </row>
    <row r="6">
      <c r="A6" t="s">
        <v>54</v>
      </c>
      <c r="B6" t="s">
        <v>55</v>
      </c>
    </row>
    <row r="7">
      <c r="A7" t="s">
        <v>56</v>
      </c>
      <c r="B7" t="s">
        <v>57</v>
      </c>
    </row>
    <row r="8">
      <c r="A8" t="s">
        <v>58</v>
      </c>
      <c r="B8" t="s">
        <v>59</v>
      </c>
    </row>
    <row r="9">
      <c r="A9" t="s">
        <v>60</v>
      </c>
      <c r="B9" t="s">
        <v>61</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自动安全库存与订货点计算器模板</dc:title>
  <dc:creator>Finite Field</dc:creator>
  <dc:description>用服务水平、销量波动和供应商提前期计算安全库存、订货点和建议订货量。</dc:description>
  <lastModifiedBy/>
  <dcterms:created xsi:type="dcterms:W3CDTF">2006-09-16T00:00:00Z</dcterms:created>
  <dcterms:modified xsi:type="dcterms:W3CDTF">2006-09-16T00:00:00Z</dcterms:modified>
  <category>Supply Chain</category>
</coreProperties>
</file>