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544477ff73bd4639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Instrucciones" sheetId="1" r:id="R2f1a74f4f5064735"/>
    <sheet name="Panel de control" sheetId="2" r:id="R88fa978211204351"/>
    <sheet name="Parámetros de configuración" sheetId="3" r:id="R96bc6b72e3f1431e"/>
    <sheet name="Historial de demanda" sheetId="4" r:id="R9b459478f4b34c4b"/>
    <sheet name="Calculador de SKU" sheetId="5" r:id="R41284ce6e0a4405d"/>
    <sheet name="Explicación de fórmulas" sheetId="6" r:id="Rb071f0bab5c74986"/>
  </sheets>
</workbook>
</file>

<file path=xl/sharedStrings.xml><?xml version="1.0" encoding="utf-8"?>
<sst xmlns="http://schemas.openxmlformats.org/spreadsheetml/2006/main" count="386" uniqueCount="236">
  <si>
    <t>Plantilla de cálculo de stock de seguridad y punto de reorden</t>
  </si>
  <si>
    <t>Celdas de entrada</t>
  </si>
  <si>
    <t>Suficiente</t>
  </si>
  <si>
    <t>Panel de control</t>
  </si>
  <si>
    <t>Nombre del producto</t>
  </si>
  <si>
    <t>Parámetros de configuración</t>
  </si>
  <si>
    <t>Condición de decisión</t>
  </si>
  <si>
    <t>Historial de demanda</t>
  </si>
  <si>
    <t>Notas de entrada</t>
  </si>
  <si>
    <t>Calculador de SKU</t>
  </si>
  <si>
    <t>Explicación de fórmulas</t>
  </si>
  <si>
    <t>Calculador de SKU!I6</t>
  </si>
  <si>
    <t>Calcula automáticamente el stock de seguridad, el punto de reorden (ROP) y la cantidad sugerida de orden por SKU usando el método de desviación estándar.</t>
  </si>
  <si>
    <t>Propósito</t>
  </si>
  <si>
    <t>Una plantilla estándar de cálculo de stock de seguridad y punto de reorden diseñada para evitar el exceso de inventario mientras se minimizan los desabastecimientos, considerando la variación de la demanda y los tiempos de entrega.</t>
  </si>
  <si>
    <t>Flujo de operación (4 pasos)</t>
  </si>
  <si>
    <t>Step</t>
  </si>
  <si>
    <t>Elemento</t>
  </si>
  <si>
    <t>Contenido</t>
  </si>
  <si>
    <t>Ingresar historial de demanda</t>
  </si>
  <si>
    <t>En la hoja 'Historial de demanda', ingrese la fecha, el código SKU, el nombre del producto y la cantidad demandada (envíos o ventas).</t>
  </si>
  <si>
    <t>Ingresar parámetros de SKU</t>
  </si>
  <si>
    <t>En la hoja 'Calculador de SKU', ingrese y seleccione el inventario actual, el nivel de servicio y el tiempo de entrega del proveedor (días).</t>
  </si>
  <si>
    <t>Revisar los resultados calculados</t>
  </si>
  <si>
    <t>La demanda diaria promedio, la desviación estándar, el factor de seguridad, el stock de seguridad, el punto de reorden y la cantidad sugerida se calculan automáticamente.</t>
  </si>
  <si>
    <t>Decidir mediante el panel de control</t>
  </si>
  <si>
    <t>En la hoja 'Panel de control', verifique los SKU que requieren reorden, los SKU con riesgo de desabastecimiento y la cantidad por categoría.</t>
  </si>
  <si>
    <t>Leyenda (Guía de código de colores)</t>
  </si>
  <si>
    <t>Clasificación</t>
  </si>
  <si>
    <t>Descripción</t>
  </si>
  <si>
    <t>Ejemplo de visualización</t>
  </si>
  <si>
    <t>Celdas para entrada manual. Utilizadas para códigos SKU, nombres de productos, inventario actual, tiempos de entrega, etc.</t>
  </si>
  <si>
    <t>Celdas de opción de menú desplegable</t>
  </si>
  <si>
    <t>Celdas para seleccionar de una lista desplegable. Utilizadas para niveles de servicio, categorías, etc.</t>
  </si>
  <si>
    <t>Celdas calculadas</t>
  </si>
  <si>
    <t>Celdas completadas automáticamente por fórmulas. No sobrescribir.</t>
  </si>
  <si>
    <t>Insignia de estado: Suficiente</t>
  </si>
  <si>
    <t>El inventario actual está por encima del punto de reorden, asegurando al menos el nivel de stock de seguridad.</t>
  </si>
  <si>
    <t>Insignia de estado: Reorden requerida</t>
  </si>
  <si>
    <t>El inventario actual es menor o igual al punto de reorden, lo que indica que se recomienda el reabastecimiento.</t>
  </si>
  <si>
    <t>Reorden requerida</t>
  </si>
  <si>
    <t>Insignia de estado: Riesgo de desabastecimiento</t>
  </si>
  <si>
    <t>El inventario actual es menor o igual al nivel de stock de seguridad, lo que indica un alto riesgo de desabastecimiento.</t>
  </si>
  <si>
    <t>Riesgo de desabastecimiento</t>
  </si>
  <si>
    <t>Notas importantes de uso</t>
  </si>
  <si>
    <t>La estacionalidad, las promociones, los datos faltantes, las cantidades mínimas, los incrementos de pedido y las restricciones de almacenamiento varían según el negocio. Use las cantidades sugeridas como ejemplo estándar de cálculo y verifíquelas con sus reglas de negocio antes de realizar un pedido.</t>
  </si>
  <si>
    <t>Agrupa las decisiones de reabastecimiento por SKU para identificar rápidamente artículos que requieren reorden o con riesgo de desabastecimiento.</t>
  </si>
  <si>
    <t>Total de SKUs</t>
  </si>
  <si>
    <t>SKUs a reordenar</t>
  </si>
  <si>
    <t>SKUs con riesgo de desabastecimiento</t>
  </si>
  <si>
    <t>Inventario actual total</t>
  </si>
  <si>
    <t>SKUs registrados</t>
  </si>
  <si>
    <t>Por debajo del punto de reorden</t>
  </si>
  <si>
    <t>Por debajo del stock de seguridad</t>
  </si>
  <si>
    <t>Total de todos los SKUs</t>
  </si>
  <si>
    <t>Proporción del estado del inventario</t>
  </si>
  <si>
    <t>Cantidad de reorden y riesgo de desabastecimiento por categoría</t>
  </si>
  <si>
    <t>Decisión de reabastecimiento</t>
  </si>
  <si>
    <t>Cantidad</t>
  </si>
  <si>
    <t>Proporción</t>
  </si>
  <si>
    <t>Categoría</t>
  </si>
  <si>
    <t>Cantidad de SKUs</t>
  </si>
  <si>
    <t>20%</t>
  </si>
  <si>
    <t>Bebidas temp. ambiente</t>
  </si>
  <si>
    <t>60%</t>
  </si>
  <si>
    <t>Alimentos congelados</t>
  </si>
  <si>
    <t>Artículos diarios</t>
  </si>
  <si>
    <t>Medicamentos libres de receta</t>
  </si>
  <si>
    <t>Artículos generales</t>
  </si>
  <si>
    <t>Lista de monitoreo por SKU (Referencia automática del Calculador de SKU)</t>
  </si>
  <si>
    <t>Código SKU</t>
  </si>
  <si>
    <t>Inventario actual</t>
  </si>
  <si>
    <t>Stock de seguridad</t>
  </si>
  <si>
    <t>Punto de reorden</t>
  </si>
  <si>
    <t>Cantidad de orden sugerida</t>
  </si>
  <si>
    <t>SKU001</t>
  </si>
  <si>
    <t>Almacén Kanto Bebida Temp Amb 500ml Té Verde</t>
  </si>
  <si>
    <t>SKU002</t>
  </si>
  <si>
    <t>Almacén Kansai Alimento Congelado Udon Congelado</t>
  </si>
  <si>
    <t>SKU003</t>
  </si>
  <si>
    <t>Almacén Chubu Artículos Diarios Toallitas Desinfectantes</t>
  </si>
  <si>
    <t>SKU004</t>
  </si>
  <si>
    <t>Almacén Kyushu Medicamento Libre de Receta Jabón de Manos</t>
  </si>
  <si>
    <t>SKU005</t>
  </si>
  <si>
    <t>Almacén Kanto Bebida Temp Amb Agua Con Gas Caja</t>
  </si>
  <si>
    <t>Administra los datos maestros como los niveles de servicio, factores de seguridad (valores z), reabastecimiento y categorías.</t>
  </si>
  <si>
    <t>Nivel de servicio y factor de seguridad</t>
  </si>
  <si>
    <t>Otras definiciones</t>
  </si>
  <si>
    <t>Nivel de servicio</t>
  </si>
  <si>
    <t>Factor de seguridad (valor z)</t>
  </si>
  <si>
    <t>Valor configurado</t>
  </si>
  <si>
    <t>Notas</t>
  </si>
  <si>
    <t>90%</t>
  </si>
  <si>
    <t>Para artículos estándar donde se desea mantener bajos los costos</t>
  </si>
  <si>
    <t>Unidad de demanda</t>
  </si>
  <si>
    <t>Demanda diaria</t>
  </si>
  <si>
    <t>Registra las cantidades de envío o ventas en base diaria</t>
  </si>
  <si>
    <t>95%</t>
  </si>
  <si>
    <t>Para artículos importantes comunes y SKUs donde se deben evitar desabastecimientos</t>
  </si>
  <si>
    <t>Cálculo de stock de seguridad</t>
  </si>
  <si>
    <t>Método de desviación estándar</t>
  </si>
  <si>
    <t>Variación de la demanda × Raíz cuadrada del tiempo de entrega × valor z</t>
  </si>
  <si>
    <t>98%</t>
  </si>
  <si>
    <t>Para SKUs críticos con baja tolerancia al desabastecimiento</t>
  </si>
  <si>
    <t>Punto de reorden − Inventario actual</t>
  </si>
  <si>
    <t>Calculado automáticamente solo cuando está por debajo del punto de reorden</t>
  </si>
  <si>
    <t>Lote mínimo a ajustar por separado</t>
  </si>
  <si>
    <t>99%</t>
  </si>
  <si>
    <t>Para SKUs que requieren niveles de servicio extremadamente altos</t>
  </si>
  <si>
    <t>Desviación estándar</t>
  </si>
  <si>
    <t>Desviación estándar muestral</t>
  </si>
  <si>
    <t>Calculado por SKU a partir del historial de demanda</t>
  </si>
  <si>
    <t>Definición del estado de la decisión de reabastecimiento</t>
  </si>
  <si>
    <t>Estado</t>
  </si>
  <si>
    <t>Color de visualización</t>
  </si>
  <si>
    <t>Pauta de acción</t>
  </si>
  <si>
    <t>Inventario actual &gt; Punto de reorden</t>
  </si>
  <si>
    <t>Verde claro</t>
  </si>
  <si>
    <t>Monitoreo de rutina. No se requiere pedido hasta la próxima revisión.</t>
  </si>
  <si>
    <t>Stock de seguridad &lt; Inventario actual &lt;= Punto de reorden</t>
  </si>
  <si>
    <t>Amarillo claro</t>
  </si>
  <si>
    <t>Considerar pedido de reabastecimiento de rutina.</t>
  </si>
  <si>
    <t>Inventario actual &lt;= Stock de seguridad</t>
  </si>
  <si>
    <t>Rojo claro</t>
  </si>
  <si>
    <t>Priorizar reabastecimiento de emergencia, artículos alternativos y verificación del tiempo de entrega.</t>
  </si>
  <si>
    <t>Maestro de categorías (Opciones desplegables del Calculador de SKU)</t>
  </si>
  <si>
    <t>Bebidas almacenadas a temp. ambiente, cajas</t>
  </si>
  <si>
    <t>Productos congelados</t>
  </si>
  <si>
    <t>Prestar atención a la variación del tiempo de entrega</t>
  </si>
  <si>
    <t>Consumibles y artículos para el hogar</t>
  </si>
  <si>
    <t>Productos relacionados con la higiene y salud</t>
  </si>
  <si>
    <t>Baja tolerancia al desabastecimiento</t>
  </si>
  <si>
    <t>Artículos varios generales</t>
  </si>
  <si>
    <t>Registra los envíos diarios y los logros de ventas. Sirve como fuente de datos para el promedio de la demanda y la desviación estándar en la hoja del Calculador de SKU.</t>
  </si>
  <si>
    <t>ID de datos</t>
  </si>
  <si>
    <t>Fecha</t>
  </si>
  <si>
    <t>Cantidad de demanda</t>
  </si>
  <si>
    <t>DH001</t>
  </si>
  <si>
    <t>• Los códigos SKU deben coincidir con los de la hoja de Calculador de SKU.
• Ingrese las cantidades de demanda en la misma unidad.
• Para los SKU con alta estacionalidad, realice el análisis dividiendo los periodos.</t>
  </si>
  <si>
    <t>DH002</t>
  </si>
  <si>
    <t>DH003</t>
  </si>
  <si>
    <t>DH004</t>
  </si>
  <si>
    <t>DH005</t>
  </si>
  <si>
    <t>DH006</t>
  </si>
  <si>
    <t>DH007</t>
  </si>
  <si>
    <t>DH008</t>
  </si>
  <si>
    <t>DH009</t>
  </si>
  <si>
    <t>DH010</t>
  </si>
  <si>
    <t>DH011</t>
  </si>
  <si>
    <t>DH012</t>
  </si>
  <si>
    <t>DH013</t>
  </si>
  <si>
    <t>DH014</t>
  </si>
  <si>
    <t>DH015</t>
  </si>
  <si>
    <t>DH016</t>
  </si>
  <si>
    <t>DH017</t>
  </si>
  <si>
    <t>DH018</t>
  </si>
  <si>
    <t>DH019</t>
  </si>
  <si>
    <t>DH020</t>
  </si>
  <si>
    <t>DH021</t>
  </si>
  <si>
    <t>DH022</t>
  </si>
  <si>
    <t>DH023</t>
  </si>
  <si>
    <t>DH024</t>
  </si>
  <si>
    <t>DH025</t>
  </si>
  <si>
    <t>DH026</t>
  </si>
  <si>
    <t>DH027</t>
  </si>
  <si>
    <t>DH028</t>
  </si>
  <si>
    <t>DH029</t>
  </si>
  <si>
    <t>DH030</t>
  </si>
  <si>
    <t>DH031</t>
  </si>
  <si>
    <t>DH032</t>
  </si>
  <si>
    <t>DH033</t>
  </si>
  <si>
    <t>DH034</t>
  </si>
  <si>
    <t>DH035</t>
  </si>
  <si>
    <t>Calcula automáticamente el stock de seguridad, el punto de reorden (ROP), la cantidad sugerida de orden y la decisión de reabastecimiento para cada SKU.</t>
  </si>
  <si>
    <t>Insignia de estado</t>
  </si>
  <si>
    <t>Tiempo de entrega del proveedor (días)</t>
  </si>
  <si>
    <t>Demanda diaria promedio</t>
  </si>
  <si>
    <t>Desviación estándar de la demanda diaria</t>
  </si>
  <si>
    <t>Punto de reorden (ROP)</t>
  </si>
  <si>
    <t>Explica la teoría de cálculo para el stock de seguridad y el punto de reorden (ROP), junto con las funciones principales de Excel utilizadas en esta plantilla.</t>
  </si>
  <si>
    <t>Teoría básica</t>
  </si>
  <si>
    <t>Fórmula</t>
  </si>
  <si>
    <t>Significado</t>
  </si>
  <si>
    <t>Factor de seguridad (valor z) × Desviación estándar de la demanda diaria × SQRT(Tiempo de entrega)</t>
  </si>
  <si>
    <t>Cantidad de inventario mantenida para protegerse contra fluctuaciones en la demanda e incertidumbres durante el tiempo de entrega.</t>
  </si>
  <si>
    <t>Demanda diaria promedio × Tiempo de entrega + Stock de seguridad</t>
  </si>
  <si>
    <t>Nivel de referencia. Cuando el inventario actual cae por debajo de este punto, se debe considerar el pedido de reabastecimiento.</t>
  </si>
  <si>
    <t>SI(Inventario actual &lt; Punto de reorden, Punto de reorden − Inventario actual, 0)</t>
  </si>
  <si>
    <t>Muestra la cantidad de reabastecimiento para restaurar el stock al punto de reorden, solo cuando el inventario actual es inferior a este.</t>
  </si>
  <si>
    <t>SI(Inventario actual &lt;= Stock de seguridad, Riesgo de desabastecimiento, SI(Inventario actual &lt;= Punto de reorden, Reorden requerida, Suficiente))</t>
  </si>
  <si>
    <t>Evalúa primero la disponibilidad del stock de seguridad, luego compara el inventario actual con el punto de reorden.</t>
  </si>
  <si>
    <t>Funciones de Excel principales utilizadas en la hoja de Calculador de SKU</t>
  </si>
  <si>
    <t>Función</t>
  </si>
  <si>
    <t>Ubicación de uso</t>
  </si>
  <si>
    <t>NORMSINV</t>
  </si>
  <si>
    <t>Configuración!B6:B9</t>
  </si>
  <si>
    <t>Calcula el factor de seguridad (valor z) a partir del nivel de servicio. Ej: para 95% es aprox. 1.645.</t>
  </si>
  <si>
    <t>VLOOKUP</t>
  </si>
  <si>
    <t>Calculador de SKU!I6:I105</t>
  </si>
  <si>
    <t>Obtiene el valor z correspondiente al nivel de servicio seleccionado para cada SKU desde la hoja de configuración.</t>
  </si>
  <si>
    <t>SQRT</t>
  </si>
  <si>
    <t>Calculador de SKU!H6:H105 / J6:J105</t>
  </si>
  <si>
    <t>Refleja la variación de la demanda durante el tiempo de entrega utilizando la escala de raíz cuadarada.</t>
  </si>
  <si>
    <t>IF</t>
  </si>
  <si>
    <t>Calculador de SKU!L6:M105</t>
  </si>
  <si>
    <t>Cambia automáticamente la pantalla de decisión de reabastecimiento en función de si está por debajo del punto de reorden.</t>
  </si>
  <si>
    <t>AVERAGEIF</t>
  </si>
  <si>
    <t>Calculador de SKU!G6:G105</t>
  </si>
  <si>
    <t>Calcula la demanda diaria promedio por SKU a partir del historial de demanda.</t>
  </si>
  <si>
    <t>SUMPRODUCT</t>
  </si>
  <si>
    <t>Calculador de SKU!H6:H105</t>
  </si>
  <si>
    <t>Calcula la desviación estándar utilizando la suma de los cuadrados de las cantidades de demanda por SKU.</t>
  </si>
  <si>
    <t>Fórmulas de celda representativas (Ejemplos)</t>
  </si>
  <si>
    <t>Objetivo</t>
  </si>
  <si>
    <t>Celda</t>
  </si>
  <si>
    <t>Calculador de SKU!G6</t>
  </si>
  <si>
    <t>Obtiene la demanda promedio para SKU001 del historial de demanda usando SI + PROMEDIO.SI.</t>
  </si>
  <si>
    <t>Calculador de SKU!H6</t>
  </si>
  <si>
    <t>Calcula la desviación estándar muestral por SKU usando una combinación de CONTAR.SI, SUMAPRODUCTO y RAIZ.</t>
  </si>
  <si>
    <t>Obtiene el factor de seguridad correspondiente a un nivel de servicio de 95% usando BUSCARV.</t>
  </si>
  <si>
    <t>Calculador de SKU!J6</t>
  </si>
  <si>
    <t>Calcula el stock de seguridad como una cantidad entera usando REDONDEAR(I6*H6*RAIZ(F6),0).</t>
  </si>
  <si>
    <t>Calculador de SKU!K6</t>
  </si>
  <si>
    <t>Suma la demanda del tiempo de entrega y el stock de seguridad usando REDONDEAR(G6*F6+J6,0).</t>
  </si>
  <si>
    <t>Calculador de SKU!M6</t>
  </si>
  <si>
    <t>Muestra 'Riesgo de desabastecimiento' si es menor o igual al stock de seguridad, 'Reorden requerida' si es menor o igual al punto de reorden, y 'Suficiente' en caso contrario.</t>
  </si>
  <si>
    <t>Puntos de ajuste práctico</t>
  </si>
  <si>
    <t>Elemento de ajuste</t>
  </si>
  <si>
    <t>Lote mínimo de orden (MOQ)</t>
  </si>
  <si>
    <t>Para redondear la cantidad de orden sugerida a lotes de orden, agregue la función CEILING o similar.</t>
  </si>
  <si>
    <t>Variación del tiempo de entrega</t>
  </si>
  <si>
    <t>Si el tiempo de entrega del proveedor varía significativamente, puede ampliar el modelo para considerar la desviación estándar del tiempo de entrega.</t>
  </si>
  <si>
    <t>Estacionalidad y promociones</t>
  </si>
  <si>
    <t>La precisión mejora al calcular la demanda promedio y la desviación estándar por separado para periodos estacionales, promocionales y regulares.</t>
  </si>
  <si>
    <t>Valores atípicos</t>
  </si>
  <si>
    <t>Incluir días de desabastecimiento o envíos masivos temporales puede inflar la desviación estándar. Considere tratar los valores atípicos.</t>
  </si>
</sst>
</file>

<file path=xl/styles.xml><?xml version="1.0" encoding="utf-8"?>
<styleSheet xmlns="http://schemas.openxmlformats.org/spreadsheetml/2006/main">
  <numFmts count="6">
    <numFmt numFmtId="200" formatCode="0%"/>
    <numFmt numFmtId="201" formatCode="#,##0"/>
    <numFmt numFmtId="202" formatCode="0.000"/>
    <numFmt numFmtId="203" formatCode="yyyy-mm-dd"/>
    <numFmt numFmtId="204" formatCode="0"/>
    <numFmt numFmtId="205" formatCode="0.0"/>
  </numFmts>
  <fonts count="12">
    <font>
      <sz val="11"/>
      <name val="Carlito"/>
    </font>
    <font>
      <sz val="10"/>
      <color rgb="FF1F2937"/>
      <name val="Yu Gothic"/>
    </font>
    <font>
      <b val="1"/>
      <sz val="18"/>
      <color rgb="FFFFFFFF"/>
      <name val="Yu Gothic"/>
    </font>
    <font>
      <sz val="10"/>
      <color rgb="FF2D3748"/>
      <name val="Yu Gothic"/>
    </font>
    <font>
      <b val="1"/>
      <sz val="11"/>
      <color rgb="FF115E59"/>
      <name val="Yu Gothic"/>
    </font>
    <font>
      <b val="1"/>
      <sz val="10"/>
      <color rgb="FFFFFFFF"/>
      <name val="Yu Gothic"/>
    </font>
    <font>
      <b val="1"/>
      <sz val="10"/>
      <color rgb="FF03543F"/>
      <name val="Yu Gothic"/>
    </font>
    <font>
      <b val="1"/>
      <sz val="10"/>
      <color rgb="FF723B13"/>
      <name val="Yu Gothic"/>
    </font>
    <font>
      <b val="1"/>
      <sz val="10"/>
      <color rgb="FF9B1C1C"/>
      <name val="Yu Gothic"/>
    </font>
    <font>
      <b val="1"/>
      <sz val="20"/>
      <color rgb="FF2D3748"/>
      <name val="Yu Gothic"/>
    </font>
    <font>
      <sz val="9"/>
      <color rgb="FF6B7280"/>
      <name val="Yu Gothic"/>
    </font>
    <font>
      <b val="1"/>
      <sz val="10"/>
      <color rgb="FF1F2937"/>
      <name val="Yu Gothic"/>
    </font>
  </fonts>
  <fills count="13">
    <fill>
      <patternFill patternType="none"/>
    </fill>
    <fill>
      <patternFill patternType="gray125"/>
    </fill>
    <fill>
      <patternFill patternType="solid">
        <fgColor rgb="FF115E59"/>
      </patternFill>
    </fill>
    <fill>
      <patternFill patternType="solid">
        <fgColor rgb="FFE6F4F1"/>
      </patternFill>
    </fill>
    <fill>
      <patternFill patternType="solid">
        <fgColor rgb="FFF8FAFC"/>
      </patternFill>
    </fill>
    <fill>
      <patternFill patternType="solid">
        <fgColor rgb="FFFFFFFF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ECFDF5"/>
      </patternFill>
    </fill>
    <fill>
      <patternFill patternType="solid">
        <fgColor rgb="FFDEF7EC"/>
      </patternFill>
    </fill>
    <fill>
      <patternFill patternType="solid">
        <fgColor rgb="FFFDF6B2"/>
      </patternFill>
    </fill>
    <fill>
      <patternFill patternType="solid">
        <fgColor rgb="FFFDE8E8"/>
      </patternFill>
    </fill>
    <fill>
      <patternFill patternType="solid">
        <fgColor rgb="FFF7FAFC"/>
      </patternFill>
    </fill>
  </fills>
  <borders count="20">
    <border/>
    <border/>
    <border>
      <left style="thin">
        <color rgb="FFD1D5DB"/>
      </left>
      <top style="thin">
        <color rgb="FFD1D5DB"/>
      </top>
    </border>
    <border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top style="thin">
        <color rgb="FFD1D5DB"/>
      </top>
    </border>
    <border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</borders>
  <cellStyleXfs count="1">
    <xf numFmtId="0" fontId="0" fillId="0" borderId="0"/>
  </cellStyleXfs>
  <cellXfs count="272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1" fillId="2" borderId="1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1" fillId="3" borderId="0" xfId="0" applyNumberFormat="true" applyFont="true" applyFill="true" applyBorder="true" applyAlignment="true">
      <alignment vertical="center"/>
    </xf>
    <xf numFmtId="0" fontId="3" fillId="3" borderId="0" xfId="0" applyNumberFormat="true" applyFont="true" applyFill="true" applyBorder="true" applyAlignment="true">
      <alignment vertical="center"/>
    </xf>
    <xf numFmtId="0" fontId="3" fillId="3" borderId="0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 applyAlignment="true">
      <alignment horizontal="left" vertical="center" wrapText="true"/>
    </xf>
    <xf numFmtId="0" fontId="1" fillId="3" borderId="1" xfId="0" applyNumberFormat="true" applyFont="true" applyFill="true" applyBorder="true" applyAlignment="true">
      <alignment vertical="center"/>
    </xf>
    <xf numFmtId="0" fontId="3" fillId="3" borderId="1" xfId="0" applyNumberFormat="true" applyFont="true" applyFill="true" applyBorder="true" applyAlignment="true">
      <alignment vertical="center"/>
    </xf>
    <xf numFmtId="0" fontId="3" fillId="3" borderId="1" xfId="0" applyNumberFormat="true" applyFont="true" applyFill="true" applyBorder="true" applyAlignment="true">
      <alignment vertical="center" wrapText="true"/>
    </xf>
    <xf numFmtId="0" fontId="3" fillId="3" borderId="1" xfId="0" applyNumberFormat="true" applyFont="true" applyFill="true" applyBorder="true" applyAlignment="true">
      <alignment horizontal="left" vertical="center" wrapText="true"/>
    </xf>
    <xf numFmtId="0" fontId="4" fillId="3" borderId="0" xfId="0" applyNumberFormat="true" applyFont="true" applyFill="true" applyBorder="true" applyAlignment="true">
      <alignment vertical="center"/>
    </xf>
    <xf numFmtId="0" fontId="4" fillId="3" borderId="0" xfId="0" applyNumberFormat="true" applyFont="true" applyFill="true" applyBorder="true" applyAlignment="true">
      <alignment vertical="center" wrapText="true"/>
    </xf>
    <xf numFmtId="0" fontId="4" fillId="3" borderId="0" xfId="0" applyNumberFormat="true" applyFont="true" applyFill="true" applyBorder="true" applyAlignment="true">
      <alignment horizontal="left" vertical="center" wrapText="true"/>
    </xf>
    <xf numFmtId="0" fontId="4" fillId="3" borderId="1" xfId="0" applyNumberFormat="true" applyFont="true" applyFill="true" applyBorder="true" applyAlignment="true">
      <alignment vertical="center"/>
    </xf>
    <xf numFmtId="0" fontId="4" fillId="3" borderId="1" xfId="0" applyNumberFormat="true" applyFont="true" applyFill="true" applyBorder="true" applyAlignment="true">
      <alignment vertical="center" wrapText="true"/>
    </xf>
    <xf numFmtId="0" fontId="4" fillId="3" borderId="1" xfId="0" applyNumberFormat="true" applyFont="true" applyFill="true" applyBorder="true" applyAlignment="true">
      <alignment horizontal="left" vertical="center" wrapText="true"/>
    </xf>
    <xf numFmtId="0" fontId="1" fillId="4" borderId="0" xfId="0" applyNumberFormat="true" applyFont="true" applyFill="true" applyBorder="true" applyAlignment="true">
      <alignment vertical="center"/>
    </xf>
    <xf numFmtId="0" fontId="1" fillId="4" borderId="2" xfId="0" applyNumberFormat="true" applyFont="true" applyFill="true" applyBorder="true" applyAlignment="true">
      <alignment vertical="center"/>
    </xf>
    <xf numFmtId="0" fontId="1" fillId="4" borderId="3" xfId="0" applyNumberFormat="true" applyFont="true" applyFill="true" applyBorder="true" applyAlignment="true">
      <alignment vertical="center"/>
    </xf>
    <xf numFmtId="0" fontId="1" fillId="4" borderId="4" xfId="0" applyNumberFormat="true" applyFont="true" applyFill="true" applyBorder="true" applyAlignment="true">
      <alignment vertical="center"/>
    </xf>
    <xf numFmtId="0" fontId="1" fillId="4" borderId="5" xfId="0" applyNumberFormat="true" applyFont="true" applyFill="true" applyBorder="true" applyAlignment="true">
      <alignment vertical="center"/>
    </xf>
    <xf numFmtId="0" fontId="1" fillId="4" borderId="6" xfId="0" applyNumberFormat="true" applyFont="true" applyFill="true" applyBorder="true" applyAlignment="true">
      <alignment vertical="center"/>
    </xf>
    <xf numFmtId="0" fontId="1" fillId="4" borderId="7" xfId="0" applyNumberFormat="true" applyFont="true" applyFill="true" applyBorder="true" applyAlignment="true">
      <alignment vertical="center"/>
    </xf>
    <xf numFmtId="0" fontId="1" fillId="4" borderId="8" xfId="0" applyNumberFormat="true" applyFont="true" applyFill="true" applyBorder="true" applyAlignment="true">
      <alignment vertical="center"/>
    </xf>
    <xf numFmtId="0" fontId="1" fillId="4" borderId="9" xfId="0" applyNumberFormat="true" applyFont="true" applyFill="true" applyBorder="true" applyAlignment="true">
      <alignment vertical="center"/>
    </xf>
    <xf numFmtId="0" fontId="1" fillId="4" borderId="2" xfId="0" applyNumberFormat="true" applyFont="true" applyFill="true" applyBorder="true" applyAlignment="true">
      <alignment vertical="center" wrapText="true"/>
    </xf>
    <xf numFmtId="0" fontId="1" fillId="4" borderId="3" xfId="0" applyNumberFormat="true" applyFont="true" applyFill="true" applyBorder="true" applyAlignment="true">
      <alignment vertical="center" wrapText="true"/>
    </xf>
    <xf numFmtId="0" fontId="1" fillId="4" borderId="4" xfId="0" applyNumberFormat="true" applyFont="true" applyFill="true" applyBorder="true" applyAlignment="true">
      <alignment vertical="center" wrapText="true"/>
    </xf>
    <xf numFmtId="0" fontId="1" fillId="4" borderId="5" xfId="0" applyNumberFormat="true" applyFont="true" applyFill="true" applyBorder="true" applyAlignment="true">
      <alignment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1" fillId="4" borderId="6" xfId="0" applyNumberFormat="true" applyFont="true" applyFill="true" applyBorder="true" applyAlignment="true">
      <alignment vertical="center" wrapText="true"/>
    </xf>
    <xf numFmtId="0" fontId="1" fillId="4" borderId="7" xfId="0" applyNumberFormat="true" applyFont="true" applyFill="true" applyBorder="true" applyAlignment="true">
      <alignment vertical="center" wrapText="true"/>
    </xf>
    <xf numFmtId="0" fontId="1" fillId="4" borderId="8" xfId="0" applyNumberFormat="true" applyFont="true" applyFill="true" applyBorder="true" applyAlignment="true">
      <alignment vertical="center" wrapText="true"/>
    </xf>
    <xf numFmtId="0" fontId="1" fillId="4" borderId="9" xfId="0" applyNumberFormat="true" applyFont="true" applyFill="true" applyBorder="true" applyAlignment="true">
      <alignment vertical="center" wrapText="true"/>
    </xf>
    <xf numFmtId="0" fontId="1" fillId="4" borderId="2" xfId="0" applyNumberFormat="true" applyFont="true" applyFill="true" applyBorder="true" applyAlignment="true">
      <alignment vertical="top" wrapText="true"/>
    </xf>
    <xf numFmtId="0" fontId="1" fillId="4" borderId="3" xfId="0" applyNumberFormat="true" applyFont="true" applyFill="true" applyBorder="true" applyAlignment="true">
      <alignment vertical="top" wrapText="true"/>
    </xf>
    <xf numFmtId="0" fontId="1" fillId="4" borderId="4" xfId="0" applyNumberFormat="true" applyFont="true" applyFill="true" applyBorder="true" applyAlignment="true">
      <alignment vertical="top" wrapText="true"/>
    </xf>
    <xf numFmtId="0" fontId="1" fillId="4" borderId="5" xfId="0" applyNumberFormat="true" applyFont="true" applyFill="true" applyBorder="true" applyAlignment="true">
      <alignment vertical="top" wrapText="true"/>
    </xf>
    <xf numFmtId="0" fontId="1" fillId="4" borderId="0" xfId="0" applyNumberFormat="true" applyFont="true" applyFill="true" applyBorder="true" applyAlignment="true">
      <alignment vertical="top" wrapText="true"/>
    </xf>
    <xf numFmtId="0" fontId="1" fillId="4" borderId="6" xfId="0" applyNumberFormat="true" applyFont="true" applyFill="true" applyBorder="true" applyAlignment="true">
      <alignment vertical="top" wrapText="true"/>
    </xf>
    <xf numFmtId="0" fontId="1" fillId="4" borderId="7" xfId="0" applyNumberFormat="true" applyFont="true" applyFill="true" applyBorder="true" applyAlignment="true">
      <alignment vertical="top" wrapText="true"/>
    </xf>
    <xf numFmtId="0" fontId="1" fillId="4" borderId="8" xfId="0" applyNumberFormat="true" applyFont="true" applyFill="true" applyBorder="true" applyAlignment="true">
      <alignment vertical="top" wrapText="true"/>
    </xf>
    <xf numFmtId="0" fontId="1" fillId="4" borderId="9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center"/>
    </xf>
    <xf numFmtId="0" fontId="1" fillId="4" borderId="10" xfId="0" applyNumberFormat="true" applyFont="true" applyFill="true" applyBorder="true" applyAlignment="true">
      <alignment vertical="center"/>
    </xf>
    <xf numFmtId="0" fontId="1" fillId="4" borderId="11" xfId="0" applyNumberFormat="true" applyFont="true" applyFill="true" applyBorder="true" applyAlignment="true">
      <alignment vertical="center"/>
    </xf>
    <xf numFmtId="0" fontId="1" fillId="4" borderId="12" xfId="0" applyNumberFormat="true" applyFont="true" applyFill="true" applyBorder="true" applyAlignment="true">
      <alignment vertical="center"/>
    </xf>
    <xf numFmtId="0" fontId="1" fillId="4" borderId="13" xfId="0" applyNumberFormat="true" applyFont="true" applyFill="true" applyBorder="true" applyAlignment="true">
      <alignment vertical="center"/>
    </xf>
    <xf numFmtId="0" fontId="1" fillId="4" borderId="14" xfId="0" applyNumberFormat="true" applyFont="true" applyFill="true" applyBorder="true" applyAlignment="true">
      <alignment vertical="center"/>
    </xf>
    <xf numFmtId="0" fontId="1" fillId="4" borderId="15" xfId="0" applyNumberFormat="true" applyFont="true" applyFill="true" applyBorder="true" applyAlignment="true">
      <alignment vertical="center"/>
    </xf>
    <xf numFmtId="0" fontId="1" fillId="4" borderId="16" xfId="0" applyNumberFormat="true" applyFont="true" applyFill="true" applyBorder="true" applyAlignment="true">
      <alignment vertical="center"/>
    </xf>
    <xf numFmtId="0" fontId="1" fillId="4" borderId="17" xfId="0" applyNumberFormat="true" applyFont="true" applyFill="true" applyBorder="true" applyAlignment="true">
      <alignment vertical="center"/>
    </xf>
    <xf numFmtId="0" fontId="1" fillId="4" borderId="10" xfId="0" applyNumberFormat="true" applyFont="true" applyFill="true" applyBorder="true" applyAlignment="true">
      <alignment vertical="center" wrapText="true"/>
    </xf>
    <xf numFmtId="0" fontId="1" fillId="4" borderId="11" xfId="0" applyNumberFormat="true" applyFont="true" applyFill="true" applyBorder="true" applyAlignment="true">
      <alignment vertical="center" wrapText="true"/>
    </xf>
    <xf numFmtId="0" fontId="1" fillId="4" borderId="12" xfId="0" applyNumberFormat="true" applyFont="true" applyFill="true" applyBorder="true" applyAlignment="true">
      <alignment vertical="center" wrapText="true"/>
    </xf>
    <xf numFmtId="0" fontId="1" fillId="4" borderId="13" xfId="0" applyNumberFormat="true" applyFont="true" applyFill="true" applyBorder="true" applyAlignment="true">
      <alignment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1" fillId="4" borderId="14" xfId="0" applyNumberFormat="true" applyFont="true" applyFill="true" applyBorder="true" applyAlignment="true">
      <alignment vertical="center" wrapText="true"/>
    </xf>
    <xf numFmtId="0" fontId="1" fillId="4" borderId="15" xfId="0" applyNumberFormat="true" applyFont="true" applyFill="true" applyBorder="true" applyAlignment="true">
      <alignment vertical="center" wrapText="true"/>
    </xf>
    <xf numFmtId="0" fontId="1" fillId="4" borderId="16" xfId="0" applyNumberFormat="true" applyFont="true" applyFill="true" applyBorder="true" applyAlignment="true">
      <alignment vertical="center" wrapText="true"/>
    </xf>
    <xf numFmtId="0" fontId="1" fillId="4" borderId="17" xfId="0" applyNumberFormat="true" applyFont="true" applyFill="true" applyBorder="true" applyAlignment="true">
      <alignment vertical="center" wrapText="true"/>
    </xf>
    <xf numFmtId="0" fontId="1" fillId="4" borderId="10" xfId="0" applyNumberFormat="true" applyFont="true" applyFill="true" applyBorder="true" applyAlignment="true">
      <alignment vertical="top" wrapText="true"/>
    </xf>
    <xf numFmtId="0" fontId="1" fillId="4" borderId="11" xfId="0" applyNumberFormat="true" applyFont="true" applyFill="true" applyBorder="true" applyAlignment="true">
      <alignment vertical="top" wrapText="true"/>
    </xf>
    <xf numFmtId="0" fontId="1" fillId="4" borderId="12" xfId="0" applyNumberFormat="true" applyFont="true" applyFill="true" applyBorder="true" applyAlignment="true">
      <alignment vertical="top" wrapText="true"/>
    </xf>
    <xf numFmtId="0" fontId="1" fillId="4" borderId="13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top" wrapText="true"/>
    </xf>
    <xf numFmtId="0" fontId="1" fillId="4" borderId="14" xfId="0" applyNumberFormat="true" applyFont="true" applyFill="true" applyBorder="true" applyAlignment="true">
      <alignment vertical="top" wrapText="true"/>
    </xf>
    <xf numFmtId="0" fontId="1" fillId="4" borderId="15" xfId="0" applyNumberFormat="true" applyFont="true" applyFill="true" applyBorder="true" applyAlignment="true">
      <alignment vertical="top" wrapText="true"/>
    </xf>
    <xf numFmtId="0" fontId="1" fillId="4" borderId="16" xfId="0" applyNumberFormat="true" applyFont="true" applyFill="true" applyBorder="true" applyAlignment="true">
      <alignment vertical="top" wrapText="true"/>
    </xf>
    <xf numFmtId="0" fontId="1" fillId="4" borderId="17" xfId="0" applyNumberFormat="true" applyFont="true" applyFill="true" applyBorder="true" applyAlignment="true">
      <alignment vertical="top" wrapText="true"/>
    </xf>
    <xf numFmtId="0" fontId="5" fillId="2" borderId="0" xfId="0" applyNumberFormat="true" applyFont="true" applyFill="true" applyBorder="true" applyAlignment="true">
      <alignment vertical="center"/>
    </xf>
    <xf numFmtId="0" fontId="5" fillId="2" borderId="18" xfId="0" applyNumberFormat="true" applyFont="true" applyFill="true" applyBorder="true" applyAlignment="true">
      <alignment vertical="center"/>
    </xf>
    <xf numFmtId="0" fontId="5" fillId="2" borderId="18" xfId="0" applyNumberFormat="true" applyFont="true" applyFill="true" applyBorder="true" applyAlignment="true">
      <alignment vertical="center" wrapText="true"/>
    </xf>
    <xf numFmtId="0" fontId="5" fillId="2" borderId="18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vertical="center"/>
    </xf>
    <xf numFmtId="0" fontId="5" fillId="2" borderId="19" xfId="0" applyNumberFormat="true" applyFont="true" applyFill="true" applyBorder="true" applyAlignment="true">
      <alignment vertical="center"/>
    </xf>
    <xf numFmtId="0" fontId="5" fillId="2" borderId="19" xfId="0" applyNumberFormat="true" applyFont="true" applyFill="true" applyBorder="true" applyAlignment="true">
      <alignment vertical="center" wrapText="true"/>
    </xf>
    <xf numFmtId="0" fontId="5" fillId="2" borderId="19" xfId="0" applyNumberFormat="true" applyFont="true" applyFill="true" applyBorder="true" applyAlignment="true">
      <alignment horizontal="center" vertical="center" wrapText="true"/>
    </xf>
    <xf numFmtId="0" fontId="1" fillId="5" borderId="0" xfId="0" applyNumberFormat="true" applyFont="true" applyFill="true" applyBorder="true" applyAlignment="true">
      <alignment vertical="center"/>
    </xf>
    <xf numFmtId="0" fontId="1" fillId="5" borderId="18" xfId="0" applyNumberFormat="true" applyFont="true" applyFill="true" applyBorder="true" applyAlignment="true">
      <alignment vertical="center"/>
    </xf>
    <xf numFmtId="0" fontId="1" fillId="5" borderId="18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/>
    </xf>
    <xf numFmtId="0" fontId="1" fillId="5" borderId="19" xfId="0" applyNumberFormat="true" applyFont="true" applyFill="true" applyBorder="true" applyAlignment="true">
      <alignment vertical="center"/>
    </xf>
    <xf numFmtId="0" fontId="1" fillId="5" borderId="19" xfId="0" applyNumberFormat="true" applyFont="true" applyFill="true" applyBorder="true" applyAlignment="true">
      <alignment vertical="center" wrapText="true"/>
    </xf>
    <xf numFmtId="0" fontId="1" fillId="5" borderId="18" xfId="0" applyNumberFormat="true" applyFont="true" applyFill="true" applyBorder="true" applyAlignment="true">
      <alignment horizontal="center" vertical="center" wrapText="true"/>
    </xf>
    <xf numFmtId="0" fontId="1" fillId="5" borderId="19" xfId="0" applyNumberFormat="true" applyFont="true" applyFill="true" applyBorder="true" applyAlignment="true">
      <alignment horizontal="center" vertical="center" wrapText="true"/>
    </xf>
    <xf numFmtId="0" fontId="1" fillId="6" borderId="18" xfId="0" applyNumberFormat="true" applyFont="true" applyFill="true" applyBorder="true" applyAlignment="true">
      <alignment vertical="center" wrapText="true"/>
    </xf>
    <xf numFmtId="0" fontId="1" fillId="6" borderId="19" xfId="0" applyNumberFormat="true" applyFont="true" applyFill="true" applyBorder="true" applyAlignment="true">
      <alignment vertical="center" wrapText="true"/>
    </xf>
    <xf numFmtId="0" fontId="1" fillId="7" borderId="18" xfId="0" applyNumberFormat="true" applyFont="true" applyFill="true" applyBorder="true" applyAlignment="true">
      <alignment vertical="center" wrapText="true"/>
    </xf>
    <xf numFmtId="0" fontId="1" fillId="7" borderId="19" xfId="0" applyNumberFormat="true" applyFont="true" applyFill="true" applyBorder="true" applyAlignment="true">
      <alignment vertical="center" wrapText="true"/>
    </xf>
    <xf numFmtId="0" fontId="1" fillId="8" borderId="18" xfId="0" applyNumberFormat="true" applyFont="true" applyFill="true" applyBorder="true" applyAlignment="true">
      <alignment vertical="center" wrapText="true"/>
    </xf>
    <xf numFmtId="0" fontId="1" fillId="8" borderId="19" xfId="0" applyNumberFormat="true" applyFont="true" applyFill="true" applyBorder="true" applyAlignment="true">
      <alignment vertical="center" wrapText="true"/>
    </xf>
    <xf numFmtId="0" fontId="1" fillId="9" borderId="18" xfId="0" applyNumberFormat="true" applyFont="true" applyFill="true" applyBorder="true" applyAlignment="true">
      <alignment vertical="center" wrapText="true"/>
    </xf>
    <xf numFmtId="0" fontId="6" fillId="9" borderId="18" xfId="0" applyNumberFormat="true" applyFont="true" applyFill="true" applyBorder="true" applyAlignment="true">
      <alignment vertical="center" wrapText="true"/>
    </xf>
    <xf numFmtId="0" fontId="6" fillId="9" borderId="18" xfId="0" applyNumberFormat="true" applyFont="true" applyFill="true" applyBorder="true" applyAlignment="true">
      <alignment horizontal="center" vertical="center" wrapText="true"/>
    </xf>
    <xf numFmtId="0" fontId="1" fillId="9" borderId="19" xfId="0" applyNumberFormat="true" applyFont="true" applyFill="true" applyBorder="true" applyAlignment="true">
      <alignment vertical="center" wrapText="true"/>
    </xf>
    <xf numFmtId="0" fontId="6" fillId="9" borderId="19" xfId="0" applyNumberFormat="true" applyFont="true" applyFill="true" applyBorder="true" applyAlignment="true">
      <alignment vertical="center" wrapText="true"/>
    </xf>
    <xf numFmtId="0" fontId="6" fillId="9" borderId="19" xfId="0" applyNumberFormat="true" applyFont="true" applyFill="true" applyBorder="true" applyAlignment="true">
      <alignment horizontal="center" vertical="center" wrapText="true"/>
    </xf>
    <xf numFmtId="0" fontId="1" fillId="10" borderId="18" xfId="0" applyNumberFormat="true" applyFont="true" applyFill="true" applyBorder="true" applyAlignment="true">
      <alignment vertical="center" wrapText="true"/>
    </xf>
    <xf numFmtId="0" fontId="7" fillId="10" borderId="18" xfId="0" applyNumberFormat="true" applyFont="true" applyFill="true" applyBorder="true" applyAlignment="true">
      <alignment vertical="center" wrapText="true"/>
    </xf>
    <xf numFmtId="0" fontId="7" fillId="10" borderId="18" xfId="0" applyNumberFormat="true" applyFont="true" applyFill="true" applyBorder="true" applyAlignment="true">
      <alignment horizontal="center" vertical="center" wrapText="true"/>
    </xf>
    <xf numFmtId="0" fontId="1" fillId="10" borderId="19" xfId="0" applyNumberFormat="true" applyFont="true" applyFill="true" applyBorder="true" applyAlignment="true">
      <alignment vertical="center" wrapText="true"/>
    </xf>
    <xf numFmtId="0" fontId="7" fillId="10" borderId="19" xfId="0" applyNumberFormat="true" applyFont="true" applyFill="true" applyBorder="true" applyAlignment="true">
      <alignment vertical="center" wrapText="true"/>
    </xf>
    <xf numFmtId="0" fontId="7" fillId="10" borderId="19" xfId="0" applyNumberFormat="true" applyFont="true" applyFill="true" applyBorder="true" applyAlignment="true">
      <alignment horizontal="center" vertical="center" wrapText="true"/>
    </xf>
    <xf numFmtId="0" fontId="1" fillId="11" borderId="18" xfId="0" applyNumberFormat="true" applyFont="true" applyFill="true" applyBorder="true" applyAlignment="true">
      <alignment vertical="center" wrapText="true"/>
    </xf>
    <xf numFmtId="0" fontId="8" fillId="11" borderId="18" xfId="0" applyNumberFormat="true" applyFont="true" applyFill="true" applyBorder="true" applyAlignment="true">
      <alignment vertical="center" wrapText="true"/>
    </xf>
    <xf numFmtId="0" fontId="8" fillId="11" borderId="18" xfId="0" applyNumberFormat="true" applyFont="true" applyFill="true" applyBorder="true" applyAlignment="true">
      <alignment horizontal="center" vertical="center" wrapText="true"/>
    </xf>
    <xf numFmtId="0" fontId="1" fillId="11" borderId="19" xfId="0" applyNumberFormat="true" applyFont="true" applyFill="true" applyBorder="true" applyAlignment="true">
      <alignment vertical="center" wrapText="true"/>
    </xf>
    <xf numFmtId="0" fontId="8" fillId="11" borderId="19" xfId="0" applyNumberFormat="true" applyFont="true" applyFill="true" applyBorder="true" applyAlignment="true">
      <alignment vertical="center" wrapText="true"/>
    </xf>
    <xf numFmtId="0" fontId="8" fillId="11" borderId="19" xfId="0" applyNumberFormat="true" applyFont="true" applyFill="true" applyBorder="true" applyAlignment="true">
      <alignment horizontal="center" vertical="center" wrapText="true"/>
    </xf>
    <xf numFmtId="0" fontId="1" fillId="12" borderId="0" xfId="0" applyNumberFormat="true" applyFont="true" applyFill="true" applyBorder="true" applyAlignment="true">
      <alignment vertical="center"/>
    </xf>
    <xf numFmtId="0" fontId="1" fillId="12" borderId="2" xfId="0" applyNumberFormat="true" applyFont="true" applyFill="true" applyBorder="true" applyAlignment="true">
      <alignment vertical="center"/>
    </xf>
    <xf numFmtId="0" fontId="1" fillId="12" borderId="3" xfId="0" applyNumberFormat="true" applyFont="true" applyFill="true" applyBorder="true" applyAlignment="true">
      <alignment vertical="center"/>
    </xf>
    <xf numFmtId="0" fontId="1" fillId="12" borderId="4" xfId="0" applyNumberFormat="true" applyFont="true" applyFill="true" applyBorder="true" applyAlignment="true">
      <alignment vertical="center"/>
    </xf>
    <xf numFmtId="0" fontId="1" fillId="12" borderId="5" xfId="0" applyNumberFormat="true" applyFont="true" applyFill="true" applyBorder="true" applyAlignment="true">
      <alignment vertical="center"/>
    </xf>
    <xf numFmtId="0" fontId="1" fillId="12" borderId="6" xfId="0" applyNumberFormat="true" applyFont="true" applyFill="true" applyBorder="true" applyAlignment="true">
      <alignment vertical="center"/>
    </xf>
    <xf numFmtId="0" fontId="1" fillId="12" borderId="7" xfId="0" applyNumberFormat="true" applyFont="true" applyFill="true" applyBorder="true" applyAlignment="true">
      <alignment vertical="center"/>
    </xf>
    <xf numFmtId="0" fontId="1" fillId="12" borderId="8" xfId="0" applyNumberFormat="true" applyFont="true" applyFill="true" applyBorder="true" applyAlignment="true">
      <alignment vertical="center"/>
    </xf>
    <xf numFmtId="0" fontId="1" fillId="12" borderId="9" xfId="0" applyNumberFormat="true" applyFont="true" applyFill="true" applyBorder="true" applyAlignment="true">
      <alignment vertical="center"/>
    </xf>
    <xf numFmtId="0" fontId="1" fillId="12" borderId="2" xfId="0" applyNumberFormat="true" applyFont="true" applyFill="true" applyBorder="true" applyAlignment="true">
      <alignment vertical="center" wrapText="true"/>
    </xf>
    <xf numFmtId="0" fontId="1" fillId="12" borderId="3" xfId="0" applyNumberFormat="true" applyFont="true" applyFill="true" applyBorder="true" applyAlignment="true">
      <alignment vertical="center" wrapText="true"/>
    </xf>
    <xf numFmtId="0" fontId="1" fillId="12" borderId="4" xfId="0" applyNumberFormat="true" applyFont="true" applyFill="true" applyBorder="true" applyAlignment="true">
      <alignment vertical="center" wrapText="true"/>
    </xf>
    <xf numFmtId="0" fontId="1" fillId="12" borderId="5" xfId="0" applyNumberFormat="true" applyFont="true" applyFill="true" applyBorder="true" applyAlignment="true">
      <alignment vertical="center" wrapText="true"/>
    </xf>
    <xf numFmtId="0" fontId="1" fillId="12" borderId="0" xfId="0" applyNumberFormat="true" applyFont="true" applyFill="true" applyBorder="true" applyAlignment="true">
      <alignment vertical="center" wrapText="true"/>
    </xf>
    <xf numFmtId="0" fontId="1" fillId="12" borderId="6" xfId="0" applyNumberFormat="true" applyFont="true" applyFill="true" applyBorder="true" applyAlignment="true">
      <alignment vertical="center" wrapText="true"/>
    </xf>
    <xf numFmtId="0" fontId="1" fillId="12" borderId="7" xfId="0" applyNumberFormat="true" applyFont="true" applyFill="true" applyBorder="true" applyAlignment="true">
      <alignment vertical="center" wrapText="true"/>
    </xf>
    <xf numFmtId="0" fontId="1" fillId="12" borderId="8" xfId="0" applyNumberFormat="true" applyFont="true" applyFill="true" applyBorder="true" applyAlignment="true">
      <alignment vertical="center" wrapText="true"/>
    </xf>
    <xf numFmtId="0" fontId="1" fillId="12" borderId="9" xfId="0" applyNumberFormat="true" applyFont="true" applyFill="true" applyBorder="true" applyAlignment="true">
      <alignment vertical="center" wrapText="true"/>
    </xf>
    <xf numFmtId="0" fontId="1" fillId="12" borderId="2" xfId="0" applyNumberFormat="true" applyFont="true" applyFill="true" applyBorder="true" applyAlignment="true">
      <alignment vertical="top" wrapText="true"/>
    </xf>
    <xf numFmtId="0" fontId="1" fillId="12" borderId="3" xfId="0" applyNumberFormat="true" applyFont="true" applyFill="true" applyBorder="true" applyAlignment="true">
      <alignment vertical="top" wrapText="true"/>
    </xf>
    <xf numFmtId="0" fontId="1" fillId="12" borderId="4" xfId="0" applyNumberFormat="true" applyFont="true" applyFill="true" applyBorder="true" applyAlignment="true">
      <alignment vertical="top" wrapText="true"/>
    </xf>
    <xf numFmtId="0" fontId="1" fillId="12" borderId="5" xfId="0" applyNumberFormat="true" applyFont="true" applyFill="true" applyBorder="true" applyAlignment="true">
      <alignment vertical="top" wrapText="true"/>
    </xf>
    <xf numFmtId="0" fontId="1" fillId="12" borderId="0" xfId="0" applyNumberFormat="true" applyFont="true" applyFill="true" applyBorder="true" applyAlignment="true">
      <alignment vertical="top" wrapText="true"/>
    </xf>
    <xf numFmtId="0" fontId="1" fillId="12" borderId="6" xfId="0" applyNumberFormat="true" applyFont="true" applyFill="true" applyBorder="true" applyAlignment="true">
      <alignment vertical="top" wrapText="true"/>
    </xf>
    <xf numFmtId="0" fontId="1" fillId="12" borderId="7" xfId="0" applyNumberFormat="true" applyFont="true" applyFill="true" applyBorder="true" applyAlignment="true">
      <alignment vertical="top" wrapText="true"/>
    </xf>
    <xf numFmtId="0" fontId="1" fillId="12" borderId="8" xfId="0" applyNumberFormat="true" applyFont="true" applyFill="true" applyBorder="true" applyAlignment="true">
      <alignment vertical="top" wrapText="true"/>
    </xf>
    <xf numFmtId="0" fontId="1" fillId="12" borderId="9" xfId="0" applyNumberFormat="true" applyFont="true" applyFill="true" applyBorder="true" applyAlignment="true">
      <alignment vertical="top" wrapText="true"/>
    </xf>
    <xf numFmtId="0" fontId="1" fillId="12" borderId="1" xfId="0" applyNumberFormat="true" applyFont="true" applyFill="true" applyBorder="true" applyAlignment="true">
      <alignment vertical="center"/>
    </xf>
    <xf numFmtId="0" fontId="1" fillId="12" borderId="10" xfId="0" applyNumberFormat="true" applyFont="true" applyFill="true" applyBorder="true" applyAlignment="true">
      <alignment vertical="center"/>
    </xf>
    <xf numFmtId="0" fontId="1" fillId="12" borderId="11" xfId="0" applyNumberFormat="true" applyFont="true" applyFill="true" applyBorder="true" applyAlignment="true">
      <alignment vertical="center"/>
    </xf>
    <xf numFmtId="0" fontId="1" fillId="12" borderId="12" xfId="0" applyNumberFormat="true" applyFont="true" applyFill="true" applyBorder="true" applyAlignment="true">
      <alignment vertical="center"/>
    </xf>
    <xf numFmtId="0" fontId="1" fillId="12" borderId="13" xfId="0" applyNumberFormat="true" applyFont="true" applyFill="true" applyBorder="true" applyAlignment="true">
      <alignment vertical="center"/>
    </xf>
    <xf numFmtId="0" fontId="1" fillId="12" borderId="14" xfId="0" applyNumberFormat="true" applyFont="true" applyFill="true" applyBorder="true" applyAlignment="true">
      <alignment vertical="center"/>
    </xf>
    <xf numFmtId="0" fontId="1" fillId="12" borderId="15" xfId="0" applyNumberFormat="true" applyFont="true" applyFill="true" applyBorder="true" applyAlignment="true">
      <alignment vertical="center"/>
    </xf>
    <xf numFmtId="0" fontId="1" fillId="12" borderId="16" xfId="0" applyNumberFormat="true" applyFont="true" applyFill="true" applyBorder="true" applyAlignment="true">
      <alignment vertical="center"/>
    </xf>
    <xf numFmtId="0" fontId="1" fillId="12" borderId="17" xfId="0" applyNumberFormat="true" applyFont="true" applyFill="true" applyBorder="true" applyAlignment="true">
      <alignment vertical="center"/>
    </xf>
    <xf numFmtId="0" fontId="1" fillId="12" borderId="10" xfId="0" applyNumberFormat="true" applyFont="true" applyFill="true" applyBorder="true" applyAlignment="true">
      <alignment vertical="center" wrapText="true"/>
    </xf>
    <xf numFmtId="0" fontId="1" fillId="12" borderId="11" xfId="0" applyNumberFormat="true" applyFont="true" applyFill="true" applyBorder="true" applyAlignment="true">
      <alignment vertical="center" wrapText="true"/>
    </xf>
    <xf numFmtId="0" fontId="1" fillId="12" borderId="12" xfId="0" applyNumberFormat="true" applyFont="true" applyFill="true" applyBorder="true" applyAlignment="true">
      <alignment vertical="center" wrapText="true"/>
    </xf>
    <xf numFmtId="0" fontId="1" fillId="12" borderId="13" xfId="0" applyNumberFormat="true" applyFont="true" applyFill="true" applyBorder="true" applyAlignment="true">
      <alignment vertical="center" wrapText="true"/>
    </xf>
    <xf numFmtId="0" fontId="1" fillId="12" borderId="1" xfId="0" applyNumberFormat="true" applyFont="true" applyFill="true" applyBorder="true" applyAlignment="true">
      <alignment vertical="center" wrapText="true"/>
    </xf>
    <xf numFmtId="0" fontId="1" fillId="12" borderId="14" xfId="0" applyNumberFormat="true" applyFont="true" applyFill="true" applyBorder="true" applyAlignment="true">
      <alignment vertical="center" wrapText="true"/>
    </xf>
    <xf numFmtId="0" fontId="1" fillId="12" borderId="15" xfId="0" applyNumberFormat="true" applyFont="true" applyFill="true" applyBorder="true" applyAlignment="true">
      <alignment vertical="center" wrapText="true"/>
    </xf>
    <xf numFmtId="0" fontId="1" fillId="12" borderId="16" xfId="0" applyNumberFormat="true" applyFont="true" applyFill="true" applyBorder="true" applyAlignment="true">
      <alignment vertical="center" wrapText="true"/>
    </xf>
    <xf numFmtId="0" fontId="1" fillId="12" borderId="17" xfId="0" applyNumberFormat="true" applyFont="true" applyFill="true" applyBorder="true" applyAlignment="true">
      <alignment vertical="center" wrapText="true"/>
    </xf>
    <xf numFmtId="0" fontId="1" fillId="12" borderId="10" xfId="0" applyNumberFormat="true" applyFont="true" applyFill="true" applyBorder="true" applyAlignment="true">
      <alignment vertical="top" wrapText="true"/>
    </xf>
    <xf numFmtId="0" fontId="1" fillId="12" borderId="11" xfId="0" applyNumberFormat="true" applyFont="true" applyFill="true" applyBorder="true" applyAlignment="true">
      <alignment vertical="top" wrapText="true"/>
    </xf>
    <xf numFmtId="0" fontId="1" fillId="12" borderId="12" xfId="0" applyNumberFormat="true" applyFont="true" applyFill="true" applyBorder="true" applyAlignment="true">
      <alignment vertical="top" wrapText="true"/>
    </xf>
    <xf numFmtId="0" fontId="1" fillId="12" borderId="13" xfId="0" applyNumberFormat="true" applyFont="true" applyFill="true" applyBorder="true" applyAlignment="true">
      <alignment vertical="top" wrapText="true"/>
    </xf>
    <xf numFmtId="0" fontId="1" fillId="12" borderId="1" xfId="0" applyNumberFormat="true" applyFont="true" applyFill="true" applyBorder="true" applyAlignment="true">
      <alignment vertical="top" wrapText="true"/>
    </xf>
    <xf numFmtId="0" fontId="1" fillId="12" borderId="14" xfId="0" applyNumberFormat="true" applyFont="true" applyFill="true" applyBorder="true" applyAlignment="true">
      <alignment vertical="top" wrapText="true"/>
    </xf>
    <xf numFmtId="0" fontId="1" fillId="12" borderId="15" xfId="0" applyNumberFormat="true" applyFont="true" applyFill="true" applyBorder="true" applyAlignment="true">
      <alignment vertical="top" wrapText="true"/>
    </xf>
    <xf numFmtId="0" fontId="1" fillId="12" borderId="16" xfId="0" applyNumberFormat="true" applyFont="true" applyFill="true" applyBorder="true" applyAlignment="true">
      <alignment vertical="top" wrapText="true"/>
    </xf>
    <xf numFmtId="0" fontId="1" fillId="12" borderId="17" xfId="0" applyNumberFormat="true" applyFont="true" applyFill="true" applyBorder="true" applyAlignment="true">
      <alignment vertical="top" wrapText="true"/>
    </xf>
    <xf numFmtId="0" fontId="1" fillId="4" borderId="2" xfId="0" applyNumberFormat="true" applyFont="true" applyFill="true" applyBorder="true" applyAlignment="true">
      <alignment horizontal="center" vertical="center" wrapText="true"/>
    </xf>
    <xf numFmtId="0" fontId="1" fillId="4" borderId="3" xfId="0" applyNumberFormat="true" applyFont="true" applyFill="true" applyBorder="true" applyAlignment="true">
      <alignment horizontal="center" vertical="center" wrapText="true"/>
    </xf>
    <xf numFmtId="0" fontId="1" fillId="4" borderId="4" xfId="0" applyNumberFormat="true" applyFont="true" applyFill="true" applyBorder="true" applyAlignment="true">
      <alignment horizontal="center" vertical="center" wrapText="true"/>
    </xf>
    <xf numFmtId="0" fontId="1" fillId="4" borderId="5" xfId="0" applyNumberFormat="true" applyFont="true" applyFill="true" applyBorder="true" applyAlignment="true">
      <alignment horizontal="center" vertical="center" wrapText="true"/>
    </xf>
    <xf numFmtId="0" fontId="1" fillId="4" borderId="0" xfId="0" applyNumberFormat="true" applyFont="true" applyFill="true" applyBorder="true" applyAlignment="true">
      <alignment horizontal="center" vertical="center" wrapText="true"/>
    </xf>
    <xf numFmtId="0" fontId="1" fillId="4" borderId="6" xfId="0" applyNumberFormat="true" applyFont="true" applyFill="true" applyBorder="true" applyAlignment="true">
      <alignment horizontal="center" vertical="center" wrapText="true"/>
    </xf>
    <xf numFmtId="0" fontId="1" fillId="4" borderId="7" xfId="0" applyNumberFormat="true" applyFont="true" applyFill="true" applyBorder="true" applyAlignment="true">
      <alignment horizontal="center" vertical="center" wrapText="true"/>
    </xf>
    <xf numFmtId="0" fontId="1" fillId="4" borderId="8" xfId="0" applyNumberFormat="true" applyFont="true" applyFill="true" applyBorder="true" applyAlignment="true">
      <alignment horizontal="center" vertical="center" wrapText="true"/>
    </xf>
    <xf numFmtId="0" fontId="1" fillId="4" borderId="9" xfId="0" applyNumberFormat="true" applyFont="true" applyFill="true" applyBorder="true" applyAlignment="true">
      <alignment horizontal="center" vertical="center" wrapText="true"/>
    </xf>
    <xf numFmtId="0" fontId="1" fillId="4" borderId="10" xfId="0" applyNumberFormat="true" applyFont="true" applyFill="true" applyBorder="true" applyAlignment="true">
      <alignment horizontal="center" vertical="center" wrapText="true"/>
    </xf>
    <xf numFmtId="0" fontId="1" fillId="4" borderId="11" xfId="0" applyNumberFormat="true" applyFont="true" applyFill="true" applyBorder="true" applyAlignment="true">
      <alignment horizontal="center" vertical="center" wrapText="true"/>
    </xf>
    <xf numFmtId="0" fontId="1" fillId="4" borderId="12" xfId="0" applyNumberFormat="true" applyFont="true" applyFill="true" applyBorder="true" applyAlignment="true">
      <alignment horizontal="center" vertical="center" wrapText="true"/>
    </xf>
    <xf numFmtId="0" fontId="1" fillId="4" borderId="13" xfId="0" applyNumberFormat="true" applyFont="true" applyFill="true" applyBorder="true" applyAlignment="true">
      <alignment horizontal="center" vertical="center" wrapText="true"/>
    </xf>
    <xf numFmtId="0" fontId="1" fillId="4" borderId="1" xfId="0" applyNumberFormat="true" applyFont="true" applyFill="true" applyBorder="true" applyAlignment="true">
      <alignment horizontal="center" vertical="center" wrapText="true"/>
    </xf>
    <xf numFmtId="0" fontId="1" fillId="4" borderId="14" xfId="0" applyNumberFormat="true" applyFont="true" applyFill="true" applyBorder="true" applyAlignment="true">
      <alignment horizontal="center" vertical="center" wrapText="true"/>
    </xf>
    <xf numFmtId="0" fontId="1" fillId="4" borderId="15" xfId="0" applyNumberFormat="true" applyFont="true" applyFill="true" applyBorder="true" applyAlignment="true">
      <alignment horizontal="center" vertical="center" wrapText="true"/>
    </xf>
    <xf numFmtId="0" fontId="1" fillId="4" borderId="16" xfId="0" applyNumberFormat="true" applyFont="true" applyFill="true" applyBorder="true" applyAlignment="true">
      <alignment horizontal="center" vertical="center" wrapText="true"/>
    </xf>
    <xf numFmtId="0" fontId="1" fillId="4" borderId="17" xfId="0" applyNumberFormat="true" applyFont="true" applyFill="true" applyBorder="true" applyAlignment="true">
      <alignment horizontal="center" vertical="center" wrapText="true"/>
    </xf>
    <xf numFmtId="0" fontId="1" fillId="2" borderId="2" xfId="0" applyNumberFormat="true" applyFont="true" applyFill="true" applyBorder="true" applyAlignment="true">
      <alignment horizontal="center" vertical="center" wrapText="true"/>
    </xf>
    <xf numFmtId="0" fontId="1" fillId="2" borderId="3" xfId="0" applyNumberFormat="true" applyFont="true" applyFill="true" applyBorder="true" applyAlignment="true">
      <alignment horizontal="center" vertical="center" wrapText="true"/>
    </xf>
    <xf numFmtId="0" fontId="1" fillId="2" borderId="4" xfId="0" applyNumberFormat="true" applyFont="true" applyFill="true" applyBorder="true" applyAlignment="true">
      <alignment horizontal="center" vertic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1" fillId="2" borderId="10" xfId="0" applyNumberFormat="true" applyFont="true" applyFill="true" applyBorder="true" applyAlignment="true">
      <alignment horizontal="center" vertical="center" wrapText="true"/>
    </xf>
    <xf numFmtId="0" fontId="1" fillId="2" borderId="11" xfId="0" applyNumberFormat="true" applyFont="true" applyFill="true" applyBorder="true" applyAlignment="true">
      <alignment horizontal="center" vertical="center" wrapText="true"/>
    </xf>
    <xf numFmtId="0" fontId="1" fillId="2" borderId="12" xfId="0" applyNumberFormat="true" applyFont="true" applyFill="true" applyBorder="true" applyAlignment="true">
      <alignment horizontal="center" vertical="center" wrapText="true"/>
    </xf>
    <xf numFmtId="0" fontId="5" fillId="2" borderId="10" xfId="0" applyNumberFormat="true" applyFont="true" applyFill="true" applyBorder="true" applyAlignment="true">
      <alignment horizontal="center" vertical="center" wrapText="true"/>
    </xf>
    <xf numFmtId="0" fontId="5" fillId="2" borderId="11" xfId="0" applyNumberFormat="true" applyFont="true" applyFill="true" applyBorder="true" applyAlignment="true">
      <alignment horizontal="center" vertical="center" wrapText="true"/>
    </xf>
    <xf numFmtId="0" fontId="5" fillId="2" borderId="12" xfId="0" applyNumberFormat="true" applyFont="true" applyFill="true" applyBorder="true" applyAlignment="true">
      <alignment horizontal="center" vertical="center" wrapText="true"/>
    </xf>
    <xf numFmtId="0" fontId="1" fillId="5" borderId="5" xfId="0" applyNumberFormat="true" applyFont="true" applyFill="true" applyBorder="true" applyAlignment="true">
      <alignment horizontal="center" vertical="center" wrapText="true"/>
    </xf>
    <xf numFmtId="0" fontId="9" fillId="5" borderId="5" xfId="0" applyNumberFormat="true" applyFont="true" applyFill="true" applyBorder="true" applyAlignment="true">
      <alignment horizontal="center" vertical="center" wrapText="true"/>
    </xf>
    <xf numFmtId="0" fontId="1" fillId="5" borderId="13" xfId="0" applyNumberFormat="true" applyFont="true" applyFill="true" applyBorder="true" applyAlignment="true">
      <alignment horizontal="center" vertical="center" wrapText="true"/>
    </xf>
    <xf numFmtId="0" fontId="9" fillId="5" borderId="13" xfId="0" applyNumberFormat="true" applyFont="true" applyFill="true" applyBorder="true" applyAlignment="true">
      <alignment horizontal="center" vertical="center" wrapText="true"/>
    </xf>
    <xf numFmtId="0" fontId="1" fillId="12" borderId="7" xfId="0" applyNumberFormat="true" applyFont="true" applyFill="true" applyBorder="true" applyAlignment="true">
      <alignment horizontal="center" vertical="center" wrapText="true"/>
    </xf>
    <xf numFmtId="0" fontId="10" fillId="12" borderId="7" xfId="0" applyNumberFormat="true" applyFont="true" applyFill="true" applyBorder="true" applyAlignment="true">
      <alignment horizontal="center" vertical="center" wrapText="true"/>
    </xf>
    <xf numFmtId="0" fontId="1" fillId="12" borderId="15" xfId="0" applyNumberFormat="true" applyFont="true" applyFill="true" applyBorder="true" applyAlignment="true">
      <alignment horizontal="center" vertical="center" wrapText="true"/>
    </xf>
    <xf numFmtId="0" fontId="10" fillId="12" borderId="15" xfId="0" applyNumberFormat="true" applyFont="true" applyFill="true" applyBorder="true" applyAlignment="true">
      <alignment horizontal="center" vertical="center" wrapText="true"/>
    </xf>
    <xf numFmtId="200" fontId="1" fillId="5" borderId="18" xfId="0" applyNumberFormat="true" applyFont="true" applyFill="true" applyBorder="true" applyAlignment="true">
      <alignment vertical="center" wrapText="true"/>
    </xf>
    <xf numFmtId="200" fontId="1" fillId="5" borderId="19" xfId="0" applyNumberFormat="true" applyFont="true" applyFill="true" applyBorder="true" applyAlignment="true">
      <alignment vertical="center" wrapText="true"/>
    </xf>
    <xf numFmtId="201" fontId="1" fillId="5" borderId="18" xfId="0" applyNumberFormat="true" applyFont="true" applyFill="true" applyBorder="true" applyAlignment="true">
      <alignment vertical="center" wrapText="true"/>
    </xf>
    <xf numFmtId="201" fontId="1" fillId="5" borderId="19" xfId="0" applyNumberFormat="true" applyFont="true" applyFill="true" applyBorder="true" applyAlignment="true">
      <alignment vertical="center" wrapText="true"/>
    </xf>
    <xf numFmtId="202" fontId="1" fillId="5" borderId="18" xfId="0" applyNumberFormat="true" applyFont="true" applyFill="true" applyBorder="true" applyAlignment="true">
      <alignment vertical="center" wrapText="true"/>
    </xf>
    <xf numFmtId="202" fontId="1" fillId="5" borderId="19" xfId="0" applyNumberFormat="true" applyFont="true" applyFill="true" applyBorder="true" applyAlignment="true">
      <alignment vertical="center" wrapText="true"/>
    </xf>
    <xf numFmtId="200" fontId="1" fillId="7" borderId="18" xfId="0" applyNumberFormat="true" applyFont="true" applyFill="true" applyBorder="true" applyAlignment="true">
      <alignment vertical="center" wrapText="true"/>
    </xf>
    <xf numFmtId="200" fontId="1" fillId="7" borderId="19" xfId="0" applyNumberFormat="true" applyFont="true" applyFill="true" applyBorder="true" applyAlignment="true">
      <alignment vertical="center" wrapText="true"/>
    </xf>
    <xf numFmtId="202" fontId="1" fillId="8" borderId="18" xfId="0" applyNumberFormat="true" applyFont="true" applyFill="true" applyBorder="true" applyAlignment="true">
      <alignment vertical="center" wrapText="true"/>
    </xf>
    <xf numFmtId="202" fontId="1" fillId="8" borderId="19" xfId="0" applyNumberFormat="true" applyFont="true" applyFill="true" applyBorder="true" applyAlignment="true">
      <alignment vertical="center" wrapText="true"/>
    </xf>
    <xf numFmtId="0" fontId="1" fillId="6" borderId="0" xfId="0" applyNumberFormat="true" applyFont="true" applyFill="true" applyBorder="true" applyAlignment="true">
      <alignment vertical="center"/>
    </xf>
    <xf numFmtId="0" fontId="1" fillId="6" borderId="18" xfId="0" applyNumberFormat="true" applyFont="true" applyFill="true" applyBorder="true" applyAlignment="true">
      <alignment vertical="center"/>
    </xf>
    <xf numFmtId="0" fontId="1" fillId="6" borderId="1" xfId="0" applyNumberFormat="true" applyFont="true" applyFill="true" applyBorder="true" applyAlignment="true">
      <alignment vertical="center"/>
    </xf>
    <xf numFmtId="0" fontId="1" fillId="6" borderId="19" xfId="0" applyNumberFormat="true" applyFont="true" applyFill="true" applyBorder="true" applyAlignment="true">
      <alignment vertical="center"/>
    </xf>
    <xf numFmtId="203" fontId="1" fillId="6" borderId="18" xfId="0" applyNumberFormat="true" applyFont="true" applyFill="true" applyBorder="true" applyAlignment="true">
      <alignment vertical="center" wrapText="true"/>
    </xf>
    <xf numFmtId="203" fontId="1" fillId="6" borderId="19" xfId="0" applyNumberFormat="true" applyFont="true" applyFill="true" applyBorder="true" applyAlignment="true">
      <alignment vertical="center" wrapText="true"/>
    </xf>
    <xf numFmtId="201" fontId="1" fillId="6" borderId="18" xfId="0" applyNumberFormat="true" applyFont="true" applyFill="true" applyBorder="true" applyAlignment="true">
      <alignment vertical="center" wrapText="true"/>
    </xf>
    <xf numFmtId="201" fontId="1" fillId="6" borderId="19" xfId="0" applyNumberFormat="true" applyFont="true" applyFill="true" applyBorder="true" applyAlignment="true">
      <alignment vertical="center" wrapText="true"/>
    </xf>
    <xf numFmtId="0" fontId="11" fillId="6" borderId="0" xfId="0" applyNumberFormat="true" applyFont="true" applyFill="true" applyBorder="true" applyAlignment="true">
      <alignment vertical="center"/>
    </xf>
    <xf numFmtId="0" fontId="11" fillId="6" borderId="18" xfId="0" applyNumberFormat="true" applyFont="true" applyFill="true" applyBorder="true" applyAlignment="true">
      <alignment vertical="center"/>
    </xf>
    <xf numFmtId="0" fontId="11" fillId="6" borderId="18" xfId="0" applyNumberFormat="true" applyFont="true" applyFill="true" applyBorder="true" applyAlignment="true">
      <alignment horizontal="center" vertical="center"/>
    </xf>
    <xf numFmtId="0" fontId="11" fillId="6" borderId="1" xfId="0" applyNumberFormat="true" applyFont="true" applyFill="true" applyBorder="true" applyAlignment="true">
      <alignment vertical="center"/>
    </xf>
    <xf numFmtId="0" fontId="11" fillId="6" borderId="19" xfId="0" applyNumberFormat="true" applyFont="true" applyFill="true" applyBorder="true" applyAlignment="true">
      <alignment vertical="center"/>
    </xf>
    <xf numFmtId="0" fontId="11" fillId="6" borderId="19" xfId="0" applyNumberFormat="true" applyFont="true" applyFill="true" applyBorder="true" applyAlignment="true">
      <alignment horizontal="center" vertical="center"/>
    </xf>
    <xf numFmtId="0" fontId="1" fillId="7" borderId="0" xfId="0" applyNumberFormat="true" applyFont="true" applyFill="true" applyBorder="true" applyAlignment="true">
      <alignment vertical="center"/>
    </xf>
    <xf numFmtId="0" fontId="11" fillId="7" borderId="0" xfId="0" applyNumberFormat="true" applyFont="true" applyFill="true" applyBorder="true" applyAlignment="true">
      <alignment vertical="center"/>
    </xf>
    <xf numFmtId="0" fontId="11" fillId="7" borderId="18" xfId="0" applyNumberFormat="true" applyFont="true" applyFill="true" applyBorder="true" applyAlignment="true">
      <alignment vertical="center"/>
    </xf>
    <xf numFmtId="0" fontId="11" fillId="7" borderId="18" xfId="0" applyNumberFormat="true" applyFont="true" applyFill="true" applyBorder="true" applyAlignment="true">
      <alignment horizontal="center" vertical="center"/>
    </xf>
    <xf numFmtId="0" fontId="1" fillId="7" borderId="1" xfId="0" applyNumberFormat="true" applyFont="true" applyFill="true" applyBorder="true" applyAlignment="true">
      <alignment vertical="center"/>
    </xf>
    <xf numFmtId="0" fontId="11" fillId="7" borderId="1" xfId="0" applyNumberFormat="true" applyFont="true" applyFill="true" applyBorder="true" applyAlignment="true">
      <alignment vertical="center"/>
    </xf>
    <xf numFmtId="0" fontId="11" fillId="7" borderId="19" xfId="0" applyNumberFormat="true" applyFont="true" applyFill="true" applyBorder="true" applyAlignment="true">
      <alignment vertical="center"/>
    </xf>
    <xf numFmtId="0" fontId="11" fillId="7" borderId="19" xfId="0" applyNumberFormat="true" applyFont="true" applyFill="true" applyBorder="true" applyAlignment="true">
      <alignment horizontal="center" vertical="center"/>
    </xf>
    <xf numFmtId="0" fontId="1" fillId="8" borderId="0" xfId="0" applyNumberFormat="true" applyFont="true" applyFill="true" applyBorder="true" applyAlignment="true">
      <alignment vertical="center"/>
    </xf>
    <xf numFmtId="0" fontId="11" fillId="8" borderId="0" xfId="0" applyNumberFormat="true" applyFont="true" applyFill="true" applyBorder="true" applyAlignment="true">
      <alignment vertical="center"/>
    </xf>
    <xf numFmtId="0" fontId="11" fillId="8" borderId="18" xfId="0" applyNumberFormat="true" applyFont="true" applyFill="true" applyBorder="true" applyAlignment="true">
      <alignment vertical="center"/>
    </xf>
    <xf numFmtId="0" fontId="11" fillId="8" borderId="18" xfId="0" applyNumberFormat="true" applyFont="true" applyFill="true" applyBorder="true" applyAlignment="true">
      <alignment horizontal="center" vertical="center"/>
    </xf>
    <xf numFmtId="0" fontId="1" fillId="8" borderId="1" xfId="0" applyNumberFormat="true" applyFont="true" applyFill="true" applyBorder="true" applyAlignment="true">
      <alignment vertical="center"/>
    </xf>
    <xf numFmtId="0" fontId="11" fillId="8" borderId="1" xfId="0" applyNumberFormat="true" applyFont="true" applyFill="true" applyBorder="true" applyAlignment="true">
      <alignment vertical="center"/>
    </xf>
    <xf numFmtId="0" fontId="11" fillId="8" borderId="19" xfId="0" applyNumberFormat="true" applyFont="true" applyFill="true" applyBorder="true" applyAlignment="true">
      <alignment vertical="center"/>
    </xf>
    <xf numFmtId="0" fontId="11" fillId="8" borderId="19" xfId="0" applyNumberFormat="true" applyFont="true" applyFill="true" applyBorder="true" applyAlignment="true">
      <alignment horizontal="center" vertical="center"/>
    </xf>
    <xf numFmtId="0" fontId="1" fillId="10" borderId="0" xfId="0" applyNumberFormat="true" applyFont="true" applyFill="true" applyBorder="true" applyAlignment="true">
      <alignment vertical="center"/>
    </xf>
    <xf numFmtId="0" fontId="7" fillId="10" borderId="0" xfId="0" applyNumberFormat="true" applyFont="true" applyFill="true" applyBorder="true" applyAlignment="true">
      <alignment vertical="center"/>
    </xf>
    <xf numFmtId="0" fontId="7" fillId="10" borderId="18" xfId="0" applyNumberFormat="true" applyFont="true" applyFill="true" applyBorder="true" applyAlignment="true">
      <alignment vertical="center"/>
    </xf>
    <xf numFmtId="0" fontId="7" fillId="10" borderId="18" xfId="0" applyNumberFormat="true" applyFont="true" applyFill="true" applyBorder="true" applyAlignment="true">
      <alignment horizontal="center" vertical="center"/>
    </xf>
    <xf numFmtId="0" fontId="1" fillId="10" borderId="1" xfId="0" applyNumberFormat="true" applyFont="true" applyFill="true" applyBorder="true" applyAlignment="true">
      <alignment vertical="center"/>
    </xf>
    <xf numFmtId="0" fontId="7" fillId="10" borderId="1" xfId="0" applyNumberFormat="true" applyFont="true" applyFill="true" applyBorder="true" applyAlignment="true">
      <alignment vertical="center"/>
    </xf>
    <xf numFmtId="0" fontId="7" fillId="10" borderId="19" xfId="0" applyNumberFormat="true" applyFont="true" applyFill="true" applyBorder="true" applyAlignment="true">
      <alignment vertical="center"/>
    </xf>
    <xf numFmtId="0" fontId="7" fillId="10" borderId="19" xfId="0" applyNumberFormat="true" applyFont="true" applyFill="true" applyBorder="true" applyAlignment="true">
      <alignment horizontal="center" vertical="center"/>
    </xf>
    <xf numFmtId="0" fontId="1" fillId="8" borderId="18" xfId="0" applyNumberFormat="true" applyFont="true" applyFill="true" applyBorder="true" applyAlignment="true">
      <alignment vertical="center"/>
    </xf>
    <xf numFmtId="0" fontId="1" fillId="8" borderId="19" xfId="0" applyNumberFormat="true" applyFont="true" applyFill="true" applyBorder="true" applyAlignment="true">
      <alignment vertical="center"/>
    </xf>
    <xf numFmtId="204" fontId="1" fillId="6" borderId="18" xfId="0" applyNumberFormat="true" applyFont="true" applyFill="true" applyBorder="true" applyAlignment="true">
      <alignment vertical="center" wrapText="true"/>
    </xf>
    <xf numFmtId="204" fontId="1" fillId="6" borderId="19" xfId="0" applyNumberFormat="true" applyFont="true" applyFill="true" applyBorder="true" applyAlignment="true">
      <alignment vertical="center" wrapText="true"/>
    </xf>
    <xf numFmtId="205" fontId="1" fillId="8" borderId="18" xfId="0" applyNumberFormat="true" applyFont="true" applyFill="true" applyBorder="true" applyAlignment="true">
      <alignment vertical="center" wrapText="true"/>
    </xf>
    <xf numFmtId="205" fontId="1" fillId="8" borderId="19" xfId="0" applyNumberFormat="true" applyFont="true" applyFill="true" applyBorder="true" applyAlignment="true">
      <alignment vertical="center" wrapText="true"/>
    </xf>
    <xf numFmtId="201" fontId="1" fillId="8" borderId="18" xfId="0" applyNumberFormat="true" applyFont="true" applyFill="true" applyBorder="true" applyAlignment="true">
      <alignment vertical="center" wrapText="true"/>
    </xf>
    <xf numFmtId="201" fontId="1" fillId="8" borderId="19" xfId="0" applyNumberFormat="true" applyFont="true" applyFill="true" applyBorder="true" applyAlignment="true">
      <alignment vertical="center" wrapText="true"/>
    </xf>
    <xf numFmtId="0" fontId="1" fillId="8" borderId="18" xfId="0" applyNumberFormat="true" applyFont="true" applyFill="true" applyBorder="true" applyAlignment="true">
      <alignment horizontal="center" vertical="center" wrapText="true"/>
    </xf>
    <xf numFmtId="0" fontId="1" fillId="8" borderId="19" xfId="0" applyNumberFormat="true" applyFont="true" applyFill="true" applyBorder="true" applyAlignment="true">
      <alignment horizontal="center" vertical="center" wrapText="true"/>
    </xf>
  </cellXfs>
  <cellStyles count="1">
    <cellStyle name="Normal" xfId="0"/>
  </cellStyles>
  <dxfs count="6"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</dxfs>
</styleSheet>
</file>

<file path=xl/_rels/workbook.xml.rels><?xml version="1.0" encoding="UTF-8"?>
<Relationships xmlns="http://schemas.openxmlformats.org/package/2006/relationships"><Relationship Id="R50cb8eca9a484263" Target="styles.xml" Type="http://schemas.openxmlformats.org/officeDocument/2006/relationships/styles"></Relationship><Relationship Id="R96c4ed5f218047d0" Target="theme/theme1.xml" Type="http://schemas.openxmlformats.org/officeDocument/2006/relationships/theme"></Relationship><Relationship Id="R0bd454050be54c10" Target="sharedStrings.xml" Type="http://schemas.openxmlformats.org/officeDocument/2006/relationships/sharedStrings"></Relationship><Relationship Id="R2f1a74f4f5064735" Target="worksheets/sheet1.xml" Type="http://schemas.openxmlformats.org/officeDocument/2006/relationships/worksheet"></Relationship><Relationship Id="R88fa978211204351" Target="worksheets/sheet2.xml" Type="http://schemas.openxmlformats.org/officeDocument/2006/relationships/worksheet"></Relationship><Relationship Id="R96bc6b72e3f1431e" Target="worksheets/sheet3.xml" Type="http://schemas.openxmlformats.org/officeDocument/2006/relationships/worksheet"></Relationship><Relationship Id="R9b459478f4b34c4b" Target="worksheets/sheet4.xml" Type="http://schemas.openxmlformats.org/officeDocument/2006/relationships/worksheet"></Relationship><Relationship Id="R41284ce6e0a4405d" Target="worksheets/sheet5.xml" Type="http://schemas.openxmlformats.org/officeDocument/2006/relationships/worksheet"></Relationship><Relationship Id="Rb071f0bab5c74986" Target="worksheets/sheet6.xml" Type="http://schemas.openxmlformats.org/officeDocument/2006/relationships/worksheet"></Relationship></Relationships>
</file>

<file path=xl/tables/table1.xml><?xml version="1.0" encoding="utf-8"?>
<x:table xmlns:x="http://schemas.openxmlformats.org/spreadsheetml/2006/main" id="1" name="DashboardStatusSummary" displayName="DashboardStatusSummary" ref="A11:C14" headerRowCount="1">
  <x:tableColumns count="3">
    <x:tableColumn id="1" name="Decisión de reabastecimiento"/>
    <x:tableColumn id="2" name="Cantidad"/>
    <x:tableColumn id="3" name="Proporción"/>
  </x:tableColumns>
  <x:tableStyleInfo name="TableStyleMedium2" showRowStripes="1"/>
</x:table>
</file>

<file path=xl/tables/table2.xml><?xml version="1.0" encoding="utf-8"?>
<x:table xmlns:x="http://schemas.openxmlformats.org/spreadsheetml/2006/main" id="2" name="DashboardCategorySummary" displayName="DashboardCategorySummary" ref="E11:H16" headerRowCount="1">
  <x:tableColumns count="4">
    <x:tableColumn id="1" name="Categoría"/>
    <x:tableColumn id="2" name="Reorden requerida"/>
    <x:tableColumn id="3" name="Riesgo de desabastecimiento"/>
    <x:tableColumn id="4" name="Cantidad de SKUs"/>
  </x:tableColumns>
  <x:tableStyleInfo name="TableStyleMedium2" showRowStripes="1"/>
</x:table>
</file>

<file path=xl/tables/table3.xml><?xml version="1.0" encoding="utf-8"?>
<x:table xmlns:x="http://schemas.openxmlformats.org/spreadsheetml/2006/main" id="3" name="ServiceLevelMaster" displayName="ServiceLevelMaster" ref="A5:C9" headerRowCount="1">
  <x:tableColumns count="3">
    <x:tableColumn id="1" name="Nivel de servicio"/>
    <x:tableColumn id="2" name="Factor de seguridad (valor z)"/>
    <x:tableColumn id="3" name="Descripción"/>
  </x:tableColumns>
  <x:tableStyleInfo name="TableStyleMedium2" showRowStripes="1"/>
</x:table>
</file>

<file path=xl/tables/table4.xml><?xml version="1.0" encoding="utf-8"?>
<x:table xmlns:x="http://schemas.openxmlformats.org/spreadsheetml/2006/main" id="4" name="StatusDefinitionMaster" displayName="StatusDefinitionMaster" ref="A13:D16" headerRowCount="1">
  <x:tableColumns count="4">
    <x:tableColumn id="1" name="Estado"/>
    <x:tableColumn id="2" name="Condición de decisión"/>
    <x:tableColumn id="3" name="Color de visualización"/>
    <x:tableColumn id="4" name="Pauta de acción"/>
  </x:tableColumns>
  <x:tableStyleInfo name="TableStyleMedium2" showRowStripes="1"/>
</x:table>
</file>

<file path=xl/tables/table5.xml><?xml version="1.0" encoding="utf-8"?>
<x:table xmlns:x="http://schemas.openxmlformats.org/spreadsheetml/2006/main" id="5" name="CategoryMaster" displayName="CategoryMaster" ref="A21:C26" headerRowCount="1">
  <x:tableColumns count="3">
    <x:tableColumn id="1" name="Categoría"/>
    <x:tableColumn id="2" name="Descripción"/>
    <x:tableColumn id="3" name="Notas"/>
  </x:tableColumns>
  <x:tableStyleInfo name="TableStyleMedium2" showRowStripes="1"/>
</x:table>
</file>

<file path=xl/tables/table6.xml><?xml version="1.0" encoding="utf-8"?>
<x:table xmlns:x="http://schemas.openxmlformats.org/spreadsheetml/2006/main" id="6" name="DemandHistoryTable" displayName="DemandHistoryTable" ref="A5:E200" headerRowCount="1">
  <x:tableColumns count="5">
    <x:tableColumn id="1" name="ID de datos"/>
    <x:tableColumn id="2" name="Fecha"/>
    <x:tableColumn id="3" name="Código SKU"/>
    <x:tableColumn id="4" name="Nombre del producto"/>
    <x:tableColumn id="5" name="Cantidad de demanda"/>
  </x:tableColumns>
  <x:tableStyleInfo name="TableStyleMedium2" showRowStripes="1"/>
</x:table>
</file>

<file path=xl/tables/table7.xml><?xml version="1.0" encoding="utf-8"?>
<x:table xmlns:x="http://schemas.openxmlformats.org/spreadsheetml/2006/main" id="7" name="SKUCalculatorTable" displayName="SKUCalculatorTable" ref="A5:M105" headerRowCount="1">
  <x:tableColumns count="13">
    <x:tableColumn id="1" name="Código SKU"/>
    <x:tableColumn id="2" name="Nombre del producto"/>
    <x:tableColumn id="3" name="Categoría"/>
    <x:tableColumn id="4" name="Inventario actual"/>
    <x:tableColumn id="5" name="Nivel de servicio"/>
    <x:tableColumn id="6" name="Tiempo de entrega del proveedor (días)"/>
    <x:tableColumn id="7" name="Demanda diaria promedio"/>
    <x:tableColumn id="8" name="Desviación estándar de la demanda diaria"/>
    <x:tableColumn id="9" name="Factor de seguridad (valor z)"/>
    <x:tableColumn id="10" name="Stock de seguridad"/>
    <x:tableColumn id="11" name="Punto de reorden (ROP)"/>
    <x:tableColumn id="12" name="Cantidad de orden sugerida"/>
    <x:tableColumn id="13" name="Decisión de reabastecimiento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../tables/table1.xml" Id="R1d7d704607a44172" /><Relationship Type="http://schemas.openxmlformats.org/officeDocument/2006/relationships/table" Target="../tables/table2.xml" Id="R360c71838b8e458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3.xml" Id="R6c285e3cb7834907" /><Relationship Type="http://schemas.openxmlformats.org/officeDocument/2006/relationships/table" Target="../tables/table4.xml" Id="Re058f392102b4712" /><Relationship Type="http://schemas.openxmlformats.org/officeDocument/2006/relationships/table" Target="../tables/table5.xml" Id="R2eb20861ae5b42f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6.xml" Id="Rcc50258a454a4fb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7.xml" Id="R53edaf1b3d484608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4"/>
    <col customWidth="true" max="2" min="2" width="22"/>
    <col customWidth="true" max="3" min="3" width="46"/>
    <col customWidth="true" max="4" min="4" width="18"/>
    <col customWidth="true" max="5" min="5" width="22"/>
    <col customWidth="true" max="8" min="6" width="18"/>
  </cols>
  <sheetData>
    <row r="1" ht="34" customHeight="true">
      <c r="A1" s="9" t="s">
        <v>0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12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13</v>
      </c>
      <c r="B4" s="4"/>
      <c r="C4" s="4"/>
      <c r="D4" s="4"/>
      <c r="E4" s="4"/>
      <c r="F4" s="4"/>
      <c r="G4" s="4"/>
      <c r="H4" s="4"/>
    </row>
    <row r="5">
      <c r="A5" s="46" t="s">
        <v>14</v>
      </c>
      <c r="B5" s="47"/>
      <c r="C5" s="47"/>
      <c r="D5" s="47"/>
      <c r="E5" s="47"/>
      <c r="F5" s="47"/>
      <c r="G5" s="47"/>
      <c r="H5" s="48"/>
    </row>
    <row r="6">
      <c r="A6" s="49"/>
      <c r="B6" s="50"/>
      <c r="C6" s="50"/>
      <c r="D6" s="50"/>
      <c r="E6" s="50"/>
      <c r="F6" s="50"/>
      <c r="G6" s="50"/>
      <c r="H6" s="51"/>
    </row>
    <row r="7">
      <c r="A7" s="52"/>
      <c r="B7" s="53"/>
      <c r="C7" s="53"/>
      <c r="D7" s="53"/>
      <c r="E7" s="53"/>
      <c r="F7" s="53"/>
      <c r="G7" s="53"/>
      <c r="H7" s="54"/>
    </row>
    <row r="8">
      <c r="A8" s="4"/>
      <c r="B8" s="4"/>
      <c r="C8" s="4"/>
      <c r="D8" s="4"/>
      <c r="E8" s="4"/>
      <c r="F8" s="4"/>
      <c r="G8" s="4"/>
      <c r="H8" s="4"/>
    </row>
    <row r="9">
      <c r="A9" s="24" t="s">
        <v>15</v>
      </c>
      <c r="B9" s="4"/>
      <c r="C9" s="4"/>
      <c r="D9" s="4"/>
      <c r="E9" s="4"/>
      <c r="F9" s="4"/>
      <c r="G9" s="4"/>
      <c r="H9" s="4"/>
    </row>
    <row r="10" ht="26" customHeight="true">
      <c r="A10" s="85" t="s">
        <v>16</v>
      </c>
      <c r="B10" s="85" t="s">
        <v>17</v>
      </c>
      <c r="C10" s="85" t="s">
        <v>18</v>
      </c>
      <c r="D10" s="4"/>
      <c r="E10" s="4"/>
      <c r="F10" s="4"/>
      <c r="G10" s="4"/>
      <c r="H10" s="4"/>
    </row>
    <row r="11" ht="20" customHeight="true">
      <c r="A11" s="96" t="str">
        <v>1</v>
      </c>
      <c r="B11" s="92" t="s">
        <v>19</v>
      </c>
      <c r="C11" s="92" t="s">
        <v>20</v>
      </c>
      <c r="D11" s="4"/>
      <c r="E11" s="4"/>
      <c r="F11" s="4"/>
      <c r="G11" s="4"/>
      <c r="H11" s="4"/>
    </row>
    <row r="12" ht="20" customHeight="true">
      <c r="A12" s="96" t="str">
        <v>2</v>
      </c>
      <c r="B12" s="92" t="s">
        <v>21</v>
      </c>
      <c r="C12" s="92" t="s">
        <v>22</v>
      </c>
      <c r="D12" s="4"/>
      <c r="E12" s="4"/>
      <c r="F12" s="4"/>
      <c r="G12" s="4"/>
      <c r="H12" s="4"/>
    </row>
    <row r="13" ht="20" customHeight="true">
      <c r="A13" s="96" t="str">
        <v>3</v>
      </c>
      <c r="B13" s="92" t="s">
        <v>23</v>
      </c>
      <c r="C13" s="92" t="s">
        <v>24</v>
      </c>
      <c r="D13" s="4"/>
      <c r="E13" s="4"/>
      <c r="F13" s="4"/>
      <c r="G13" s="4"/>
      <c r="H13" s="4"/>
    </row>
    <row r="14" ht="20" customHeight="true">
      <c r="A14" s="96" t="str">
        <v>4</v>
      </c>
      <c r="B14" s="92" t="s">
        <v>25</v>
      </c>
      <c r="C14" s="92" t="s">
        <v>26</v>
      </c>
      <c r="D14" s="4"/>
      <c r="E14" s="4"/>
      <c r="F14" s="4"/>
      <c r="G14" s="4"/>
      <c r="H14" s="4"/>
    </row>
    <row r="15">
      <c r="A15" s="4"/>
      <c r="B15" s="4"/>
      <c r="C15" s="4"/>
      <c r="D15" s="4"/>
      <c r="E15" s="4"/>
      <c r="F15" s="4"/>
      <c r="G15" s="4"/>
      <c r="H15" s="4"/>
    </row>
    <row r="16">
      <c r="A16" s="4"/>
      <c r="B16" s="4"/>
      <c r="C16" s="4"/>
      <c r="D16" s="4"/>
      <c r="E16" s="4"/>
      <c r="F16" s="4"/>
      <c r="G16" s="4"/>
      <c r="H16" s="4"/>
    </row>
    <row r="17">
      <c r="A17" s="24" t="s">
        <v>27</v>
      </c>
      <c r="B17" s="4"/>
      <c r="C17" s="4"/>
      <c r="D17" s="4"/>
      <c r="E17" s="4"/>
      <c r="F17" s="4"/>
      <c r="G17" s="4"/>
      <c r="H17" s="4"/>
    </row>
    <row r="18" ht="26" customHeight="true">
      <c r="A18" s="85" t="s">
        <v>28</v>
      </c>
      <c r="B18" s="85" t="s">
        <v>29</v>
      </c>
      <c r="C18" s="85" t="s">
        <v>30</v>
      </c>
      <c r="D18" s="4"/>
      <c r="E18" s="4"/>
      <c r="F18" s="4"/>
      <c r="G18" s="4"/>
      <c r="H18" s="4"/>
    </row>
    <row r="19" ht="20" customHeight="true">
      <c r="A19" s="98" t="s">
        <v>1</v>
      </c>
      <c r="B19" s="92" t="s">
        <v>31</v>
      </c>
      <c r="C19" s="92"/>
      <c r="D19" s="4"/>
      <c r="E19" s="4"/>
      <c r="F19" s="4"/>
      <c r="G19" s="4"/>
      <c r="H19" s="4"/>
    </row>
    <row r="20" ht="20" customHeight="true">
      <c r="A20" s="100" t="s">
        <v>32</v>
      </c>
      <c r="B20" s="92" t="s">
        <v>33</v>
      </c>
      <c r="C20" s="92"/>
      <c r="D20" s="4"/>
      <c r="E20" s="4"/>
      <c r="F20" s="4"/>
      <c r="G20" s="4"/>
      <c r="H20" s="4"/>
    </row>
    <row r="21" ht="20" customHeight="true">
      <c r="A21" s="102" t="s">
        <v>34</v>
      </c>
      <c r="B21" s="92" t="s">
        <v>35</v>
      </c>
      <c r="C21" s="92"/>
      <c r="D21" s="4"/>
      <c r="E21" s="4"/>
      <c r="F21" s="4"/>
      <c r="G21" s="4"/>
      <c r="H21" s="4"/>
    </row>
    <row r="22" ht="20" customHeight="true">
      <c r="A22" s="92" t="s">
        <v>36</v>
      </c>
      <c r="B22" s="92" t="s">
        <v>37</v>
      </c>
      <c r="C22" s="106" t="s">
        <v>2</v>
      </c>
      <c r="D22" s="4"/>
      <c r="E22" s="4"/>
      <c r="F22" s="4"/>
      <c r="G22" s="4"/>
      <c r="H22" s="4"/>
    </row>
    <row r="23" ht="20" customHeight="true">
      <c r="A23" s="92" t="s">
        <v>38</v>
      </c>
      <c r="B23" s="92" t="s">
        <v>39</v>
      </c>
      <c r="C23" s="112" t="s">
        <v>40</v>
      </c>
      <c r="D23" s="4"/>
      <c r="E23" s="4"/>
      <c r="F23" s="4"/>
      <c r="G23" s="4"/>
      <c r="H23" s="4"/>
    </row>
    <row r="24" ht="20" customHeight="true">
      <c r="A24" s="92" t="s">
        <v>41</v>
      </c>
      <c r="B24" s="92" t="s">
        <v>42</v>
      </c>
      <c r="C24" s="118" t="s">
        <v>43</v>
      </c>
      <c r="D24" s="4"/>
      <c r="E24" s="4"/>
      <c r="F24" s="4"/>
      <c r="G24" s="4"/>
      <c r="H24" s="4"/>
    </row>
    <row r="25">
      <c r="A25" s="4"/>
      <c r="B25" s="4"/>
      <c r="C25" s="4"/>
      <c r="D25" s="4"/>
      <c r="E25" s="4"/>
      <c r="F25" s="4"/>
      <c r="G25" s="4"/>
      <c r="H25" s="4"/>
    </row>
    <row r="26">
      <c r="A26" s="4"/>
      <c r="B26" s="4"/>
      <c r="C26" s="4"/>
      <c r="D26" s="4"/>
      <c r="E26" s="4"/>
      <c r="F26" s="4"/>
      <c r="G26" s="4"/>
      <c r="H26" s="4"/>
    </row>
    <row r="27">
      <c r="A27" s="24" t="s">
        <v>44</v>
      </c>
      <c r="B27" s="4"/>
      <c r="C27" s="4"/>
      <c r="D27" s="4"/>
      <c r="E27" s="4"/>
      <c r="F27" s="4"/>
      <c r="G27" s="4"/>
      <c r="H27" s="4"/>
    </row>
    <row r="28">
      <c r="A28" s="140" t="s">
        <v>45</v>
      </c>
      <c r="B28" s="141"/>
      <c r="C28" s="141"/>
      <c r="D28" s="141"/>
      <c r="E28" s="141"/>
      <c r="F28" s="141"/>
      <c r="G28" s="141"/>
      <c r="H28" s="142"/>
    </row>
    <row r="29">
      <c r="A29" s="143"/>
      <c r="B29" s="144"/>
      <c r="C29" s="144"/>
      <c r="D29" s="144"/>
      <c r="E29" s="144"/>
      <c r="F29" s="144"/>
      <c r="G29" s="144"/>
      <c r="H29" s="145"/>
    </row>
    <row r="30">
      <c r="A30" s="143"/>
      <c r="B30" s="144"/>
      <c r="C30" s="144"/>
      <c r="D30" s="144"/>
      <c r="E30" s="144"/>
      <c r="F30" s="144"/>
      <c r="G30" s="144"/>
      <c r="H30" s="145"/>
    </row>
    <row r="31">
      <c r="A31" s="146"/>
      <c r="B31" s="147"/>
      <c r="C31" s="147"/>
      <c r="D31" s="147"/>
      <c r="E31" s="147"/>
      <c r="F31" s="147"/>
      <c r="G31" s="147"/>
      <c r="H31" s="148"/>
    </row>
    <row r="32">
      <c r="A32" s="4"/>
      <c r="B32" s="4"/>
      <c r="C32" s="4"/>
      <c r="D32" s="4"/>
      <c r="E32" s="4"/>
      <c r="F32" s="4"/>
      <c r="G32" s="4"/>
      <c r="H32" s="4"/>
    </row>
    <row r="33">
      <c r="A33" s="4"/>
      <c r="B33" s="4"/>
      <c r="C33" s="4"/>
      <c r="D33" s="4"/>
      <c r="E33" s="4"/>
      <c r="F33" s="4"/>
      <c r="G33" s="4"/>
      <c r="H33" s="4"/>
    </row>
    <row r="34">
      <c r="A34" s="4"/>
      <c r="B34" s="4"/>
      <c r="C34" s="4"/>
      <c r="D34" s="4"/>
      <c r="E34" s="4"/>
      <c r="F34" s="4"/>
      <c r="G34" s="4"/>
      <c r="H34" s="4"/>
    </row>
    <row r="35">
      <c r="A35" s="4"/>
      <c r="B35" s="4"/>
      <c r="C35" s="4"/>
      <c r="D35" s="4"/>
      <c r="E35" s="4"/>
      <c r="F35" s="4"/>
      <c r="G35" s="4"/>
      <c r="H35" s="4"/>
    </row>
    <row r="36">
      <c r="A36" s="4"/>
      <c r="B36" s="4"/>
      <c r="C36" s="4"/>
      <c r="D36" s="4"/>
      <c r="E36" s="4"/>
      <c r="F36" s="4"/>
      <c r="G36" s="4"/>
      <c r="H36" s="4"/>
    </row>
    <row r="37">
      <c r="A37" s="4"/>
      <c r="B37" s="4"/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</sheetData>
  <mergeCells count="8">
    <mergeCell ref="A1:H1"/>
    <mergeCell ref="A2:H2"/>
    <mergeCell ref="A4:H4"/>
    <mergeCell ref="A5:H7"/>
    <mergeCell ref="A9:H9"/>
    <mergeCell ref="A17:H17"/>
    <mergeCell ref="A27:H27"/>
    <mergeCell ref="A28:H3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32"/>
    <col customWidth="true" max="3" min="3" width="12"/>
    <col customWidth="true" max="4" min="4" width="14"/>
    <col customWidth="true" max="6" min="5" width="12"/>
    <col customWidth="true" max="7" min="7" width="14"/>
    <col customWidth="true" max="9" min="8" width="12"/>
    <col customWidth="true" max="10" min="10" width="14"/>
    <col customWidth="true" max="12" min="11" width="12"/>
  </cols>
  <sheetData>
    <row r="1" ht="34" customHeight="true">
      <c r="A1" s="9" t="s">
        <v>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4" customHeight="true">
      <c r="A2" s="17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>
      <c r="A4" s="197" t="s">
        <v>47</v>
      </c>
      <c r="B4" s="198"/>
      <c r="C4" s="199"/>
      <c r="D4" s="197" t="s">
        <v>48</v>
      </c>
      <c r="E4" s="198"/>
      <c r="F4" s="199"/>
      <c r="G4" s="197" t="s">
        <v>49</v>
      </c>
      <c r="H4" s="198"/>
      <c r="I4" s="199"/>
      <c r="J4" s="197" t="s">
        <v>50</v>
      </c>
      <c r="K4" s="198"/>
      <c r="L4" s="199"/>
    </row>
    <row r="5">
      <c r="A5" s="207" t="n">
        <f>COUNTA('Calculador de SKU'!$A$6:$A$105)</f>
        <v>5</v>
      </c>
      <c r="B5" s="180"/>
      <c r="C5" s="181"/>
      <c r="D5" s="207" t="n">
        <f>COUNTIF('Calculador de SKU'!$M$6:$M$105,"要発注")</f>
        <v>3</v>
      </c>
      <c r="E5" s="180"/>
      <c r="F5" s="181"/>
      <c r="G5" s="207" t="n">
        <f>COUNTIF('Calculador de SKU'!$M$6:$M$105,"欠品リスク")</f>
        <v>1</v>
      </c>
      <c r="H5" s="180"/>
      <c r="I5" s="181"/>
      <c r="J5" s="207" t="n">
        <f>SUM('Calculador de SKU'!$D$6:$D$105)</f>
        <v>1335</v>
      </c>
      <c r="K5" s="180"/>
      <c r="L5" s="181"/>
    </row>
    <row r="6">
      <c r="A6" s="179"/>
      <c r="B6" s="180"/>
      <c r="C6" s="181"/>
      <c r="D6" s="179"/>
      <c r="E6" s="180"/>
      <c r="F6" s="181"/>
      <c r="G6" s="179"/>
      <c r="H6" s="180"/>
      <c r="I6" s="181"/>
      <c r="J6" s="179"/>
      <c r="K6" s="180"/>
      <c r="L6" s="181"/>
    </row>
    <row r="7">
      <c r="A7" s="211" t="s">
        <v>51</v>
      </c>
      <c r="B7" s="183"/>
      <c r="C7" s="184"/>
      <c r="D7" s="211" t="s">
        <v>52</v>
      </c>
      <c r="E7" s="183"/>
      <c r="F7" s="184"/>
      <c r="G7" s="211" t="s">
        <v>53</v>
      </c>
      <c r="H7" s="183"/>
      <c r="I7" s="184"/>
      <c r="J7" s="211" t="s">
        <v>54</v>
      </c>
      <c r="K7" s="183"/>
      <c r="L7" s="18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>
      <c r="A10" s="24" t="s">
        <v>55</v>
      </c>
      <c r="B10" s="4"/>
      <c r="C10" s="4"/>
      <c r="D10" s="4"/>
      <c r="E10" s="24" t="s">
        <v>56</v>
      </c>
      <c r="F10" s="4"/>
      <c r="G10" s="4"/>
      <c r="H10" s="4"/>
      <c r="I10" s="4"/>
      <c r="J10" s="4"/>
      <c r="K10" s="4"/>
      <c r="L10" s="4"/>
    </row>
    <row r="11" ht="26" customHeight="true">
      <c r="A11" s="85" t="s">
        <v>57</v>
      </c>
      <c r="B11" s="85" t="s">
        <v>58</v>
      </c>
      <c r="C11" s="85" t="s">
        <v>59</v>
      </c>
      <c r="D11" s="4"/>
      <c r="E11" s="85" t="s">
        <v>60</v>
      </c>
      <c r="F11" s="85" t="s">
        <v>40</v>
      </c>
      <c r="G11" s="85" t="s">
        <v>43</v>
      </c>
      <c r="H11" s="85" t="s">
        <v>61</v>
      </c>
      <c r="I11" s="4"/>
      <c r="J11" s="4"/>
      <c r="K11" s="4"/>
      <c r="L11" s="4"/>
    </row>
    <row r="12" ht="20" customHeight="true">
      <c r="A12" s="106" t="s">
        <v>2</v>
      </c>
      <c r="B12" s="216" t="n">
        <f>COUNTIF('Calculador de SKU'!$M$6:$M$105,A12)</f>
        <v>1</v>
      </c>
      <c r="C12" s="214" t="s">
        <v>62</v>
      </c>
      <c r="D12" s="4"/>
      <c r="E12" s="92" t="s">
        <v>63</v>
      </c>
      <c r="F12" s="216" t="n">
        <f>COUNTIFS('Calculador de SKU'!$C$6:$C$105,E12,'Calculador de SKU'!$M$6:$M$105,"要発注")</f>
        <v>1</v>
      </c>
      <c r="G12" s="216" t="n">
        <f>COUNTIFS('Calculador de SKU'!$C$6:$C$105,E12,'Calculador de SKU'!$M$6:$M$105,"欠品リスク")</f>
        <v>0</v>
      </c>
      <c r="H12" s="216" t="n">
        <f>COUNTIF('Calculador de SKU'!$C$6:$C$105,E12)</f>
        <v>2</v>
      </c>
      <c r="I12" s="4"/>
      <c r="J12" s="4"/>
      <c r="K12" s="4"/>
      <c r="L12" s="4"/>
    </row>
    <row r="13" ht="20" customHeight="true">
      <c r="A13" s="112" t="s">
        <v>40</v>
      </c>
      <c r="B13" s="216" t="n">
        <f>COUNTIF('Calculador de SKU'!$M$6:$M$105,A13)</f>
        <v>3</v>
      </c>
      <c r="C13" s="214" t="s">
        <v>64</v>
      </c>
      <c r="D13" s="4"/>
      <c r="E13" s="92" t="s">
        <v>65</v>
      </c>
      <c r="F13" s="216" t="n">
        <f>COUNTIFS('Calculador de SKU'!$C$6:$C$105,E13,'Calculador de SKU'!$M$6:$M$105,"要発注")</f>
        <v>1</v>
      </c>
      <c r="G13" s="216" t="n">
        <f>COUNTIFS('Calculador de SKU'!$C$6:$C$105,E13,'Calculador de SKU'!$M$6:$M$105,"欠品リスク")</f>
        <v>0</v>
      </c>
      <c r="H13" s="216" t="n">
        <f>COUNTIF('Calculador de SKU'!$C$6:$C$105,E13)</f>
        <v>1</v>
      </c>
      <c r="I13" s="4"/>
      <c r="J13" s="4"/>
      <c r="K13" s="4"/>
      <c r="L13" s="4"/>
    </row>
    <row r="14" ht="20" customHeight="true">
      <c r="A14" s="118" t="s">
        <v>43</v>
      </c>
      <c r="B14" s="216" t="n">
        <f>COUNTIF('Calculador de SKU'!$M$6:$M$105,A14)</f>
        <v>1</v>
      </c>
      <c r="C14" s="214" t="s">
        <v>62</v>
      </c>
      <c r="D14" s="4"/>
      <c r="E14" s="92" t="s">
        <v>66</v>
      </c>
      <c r="F14" s="216" t="n">
        <f>COUNTIFS('Calculador de SKU'!$C$6:$C$105,E14,'Calculador de SKU'!$M$6:$M$105,"要発注")</f>
        <v>1</v>
      </c>
      <c r="G14" s="216" t="n">
        <f>COUNTIFS('Calculador de SKU'!$C$6:$C$105,E14,'Calculador de SKU'!$M$6:$M$105,"欠品リスク")</f>
        <v>0</v>
      </c>
      <c r="H14" s="216" t="n">
        <f>COUNTIF('Calculador de SKU'!$C$6:$C$105,E14)</f>
        <v>1</v>
      </c>
      <c r="I14" s="4"/>
      <c r="J14" s="4"/>
      <c r="K14" s="4"/>
      <c r="L14" s="4"/>
    </row>
    <row r="15" ht="20" customHeight="true">
      <c r="A15" s="4"/>
      <c r="B15" s="4"/>
      <c r="C15" s="4"/>
      <c r="D15" s="4"/>
      <c r="E15" s="92" t="s">
        <v>67</v>
      </c>
      <c r="F15" s="216" t="n">
        <f>COUNTIFS('Calculador de SKU'!$C$6:$C$105,E15,'Calculador de SKU'!$M$6:$M$105,"要発注")</f>
        <v>0</v>
      </c>
      <c r="G15" s="216" t="n">
        <f>COUNTIFS('Calculador de SKU'!$C$6:$C$105,E15,'Calculador de SKU'!$M$6:$M$105,"欠品リスク")</f>
        <v>1</v>
      </c>
      <c r="H15" s="216" t="n">
        <f>COUNTIF('Calculador de SKU'!$C$6:$C$105,E15)</f>
        <v>1</v>
      </c>
      <c r="I15" s="4"/>
      <c r="J15" s="4"/>
      <c r="K15" s="4"/>
      <c r="L15" s="4"/>
    </row>
    <row r="16" ht="20" customHeight="true">
      <c r="A16" s="4"/>
      <c r="B16" s="4"/>
      <c r="C16" s="4"/>
      <c r="D16" s="4"/>
      <c r="E16" s="92" t="s">
        <v>68</v>
      </c>
      <c r="F16" s="216" t="n">
        <f>COUNTIFS('Calculador de SKU'!$C$6:$C$105,E16,'Calculador de SKU'!$M$6:$M$105,"要発注")</f>
        <v>0</v>
      </c>
      <c r="G16" s="216" t="n">
        <f>COUNTIFS('Calculador de SKU'!$C$6:$C$105,E16,'Calculador de SKU'!$M$6:$M$105,"欠品リスク")</f>
        <v>0</v>
      </c>
      <c r="H16" s="216" t="n">
        <f>COUNTIF('Calculador de SKU'!$C$6:$C$105,E16)</f>
        <v>0</v>
      </c>
      <c r="I16" s="4"/>
      <c r="J16" s="4"/>
      <c r="K16" s="4"/>
      <c r="L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>
      <c r="A19" s="24" t="s">
        <v>69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ht="26" customHeight="true">
      <c r="A20" s="85" t="s">
        <v>70</v>
      </c>
      <c r="B20" s="85" t="s">
        <v>4</v>
      </c>
      <c r="C20" s="85" t="s">
        <v>71</v>
      </c>
      <c r="D20" s="85" t="s">
        <v>72</v>
      </c>
      <c r="E20" s="85" t="s">
        <v>73</v>
      </c>
      <c r="F20" s="85" t="s">
        <v>74</v>
      </c>
      <c r="G20" s="85" t="s">
        <v>57</v>
      </c>
      <c r="H20" s="4"/>
      <c r="I20" s="4"/>
      <c r="J20" s="4"/>
      <c r="K20" s="4"/>
      <c r="L20" s="4"/>
    </row>
    <row r="21" ht="34" customHeight="true">
      <c r="A21" s="92" t="s">
        <v>75</v>
      </c>
      <c r="B21" s="92" t="s">
        <v>76</v>
      </c>
      <c r="C21" s="216" t="n">
        <f>'Calculador de SKU'!$D$6</f>
        <v>760</v>
      </c>
      <c r="D21" s="216" t="n">
        <f>'Calculador de SKU'!$J$6</f>
        <v>25</v>
      </c>
      <c r="E21" s="216" t="n">
        <f>'Calculador de SKU'!$K$6</f>
        <v>632</v>
      </c>
      <c r="F21" s="216" t="n">
        <f>'Calculador de SKU'!$L$6</f>
        <v>0</v>
      </c>
      <c r="G21" s="96" t="s">
        <v>2</v>
      </c>
      <c r="H21" s="4"/>
      <c r="I21" s="4"/>
      <c r="J21" s="4"/>
      <c r="K21" s="4"/>
      <c r="L21" s="4"/>
    </row>
    <row r="22" ht="34" customHeight="true">
      <c r="A22" s="92" t="s">
        <v>77</v>
      </c>
      <c r="B22" s="92" t="s">
        <v>78</v>
      </c>
      <c r="C22" s="216" t="n">
        <f>'Calculador de SKU'!$D$7</f>
        <v>220</v>
      </c>
      <c r="D22" s="216" t="n">
        <f>'Calculador de SKU'!$J$7</f>
        <v>56</v>
      </c>
      <c r="E22" s="216" t="n">
        <f>'Calculador de SKU'!$K$7</f>
        <v>587</v>
      </c>
      <c r="F22" s="216" t="n">
        <f>'Calculador de SKU'!$L$7</f>
        <v>367</v>
      </c>
      <c r="G22" s="96" t="s">
        <v>40</v>
      </c>
      <c r="H22" s="4"/>
      <c r="I22" s="4"/>
      <c r="J22" s="4"/>
      <c r="K22" s="4"/>
      <c r="L22" s="4"/>
    </row>
    <row r="23" ht="34" customHeight="true">
      <c r="A23" s="92" t="s">
        <v>79</v>
      </c>
      <c r="B23" s="92" t="s">
        <v>80</v>
      </c>
      <c r="C23" s="216" t="n">
        <f>'Calculador de SKU'!$D$8</f>
        <v>180</v>
      </c>
      <c r="D23" s="216" t="n">
        <f>'Calculador de SKU'!$J$8</f>
        <v>28</v>
      </c>
      <c r="E23" s="216" t="n">
        <f>'Calculador de SKU'!$K$8</f>
        <v>340</v>
      </c>
      <c r="F23" s="216" t="n">
        <f>'Calculador de SKU'!$L$8</f>
        <v>160</v>
      </c>
      <c r="G23" s="96" t="s">
        <v>40</v>
      </c>
      <c r="H23" s="4"/>
      <c r="I23" s="4"/>
      <c r="J23" s="4"/>
      <c r="K23" s="4"/>
      <c r="L23" s="4"/>
    </row>
    <row r="24" ht="34" customHeight="true">
      <c r="A24" s="92" t="s">
        <v>81</v>
      </c>
      <c r="B24" s="92" t="s">
        <v>82</v>
      </c>
      <c r="C24" s="216" t="n">
        <f>'Calculador de SKU'!$D$9</f>
        <v>45</v>
      </c>
      <c r="D24" s="216" t="n">
        <f>'Calculador de SKU'!$J$9</f>
        <v>79</v>
      </c>
      <c r="E24" s="216" t="n">
        <f>'Calculador de SKU'!$K$9</f>
        <v>362</v>
      </c>
      <c r="F24" s="216" t="n">
        <f>'Calculador de SKU'!$L$9</f>
        <v>317</v>
      </c>
      <c r="G24" s="96" t="s">
        <v>43</v>
      </c>
      <c r="H24" s="4"/>
      <c r="I24" s="4"/>
      <c r="J24" s="4"/>
      <c r="K24" s="4"/>
      <c r="L24" s="4"/>
    </row>
    <row r="25" ht="34" customHeight="true">
      <c r="A25" s="92" t="s">
        <v>83</v>
      </c>
      <c r="B25" s="92" t="s">
        <v>84</v>
      </c>
      <c r="C25" s="216" t="n">
        <f>'Calculador de SKU'!$D$10</f>
        <v>130</v>
      </c>
      <c r="D25" s="216" t="n">
        <f>'Calculador de SKU'!$J$10</f>
        <v>11</v>
      </c>
      <c r="E25" s="216" t="n">
        <f>'Calculador de SKU'!$K$10</f>
        <v>194</v>
      </c>
      <c r="F25" s="216" t="n">
        <f>'Calculador de SKU'!$L$10</f>
        <v>64</v>
      </c>
      <c r="G25" s="96" t="s">
        <v>40</v>
      </c>
      <c r="H25" s="4"/>
      <c r="I25" s="4"/>
      <c r="J25" s="4"/>
      <c r="K25" s="4"/>
      <c r="L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</sheetData>
  <mergeCells count="17">
    <mergeCell ref="A1:L1"/>
    <mergeCell ref="A2:L2"/>
    <mergeCell ref="A4:C4"/>
    <mergeCell ref="A5:C6"/>
    <mergeCell ref="A7:C7"/>
    <mergeCell ref="D4:F4"/>
    <mergeCell ref="D5:F6"/>
    <mergeCell ref="D7:F7"/>
    <mergeCell ref="G4:I4"/>
    <mergeCell ref="G5:I6"/>
    <mergeCell ref="G7:I7"/>
    <mergeCell ref="J4:L4"/>
    <mergeCell ref="J5:L6"/>
    <mergeCell ref="J7:L7"/>
    <mergeCell ref="A10:C10"/>
    <mergeCell ref="E10:H10"/>
    <mergeCell ref="A19:L19"/>
  </mergeCells>
  <conditionalFormatting sqref="C12:C14">
    <cfRule type="dataBar" priority="1">
      <dataBar>
        <cfvo type="min"/>
        <cfvo type="max"/>
        <color rgb="6B7280"/>
      </dataBar>
      <extLst>
        <x:ext xmlns:x14="http://schemas.microsoft.com/office/spreadsheetml/2009/9/main" uri="{B025F937-C7B1-47D3-B67F-A62EFF666E3E}">
          <x14:id>{A48076E9-E6FD-0228-BCB1-FD2D2F7A7014}</x14:id>
        </x:ext>
      </extLst>
    </cfRule>
  </conditionalFormatting>
  <conditionalFormatting sqref="F12:G16">
    <cfRule type="dataBar" priority="2">
      <dataBar>
        <cfvo type="min"/>
        <cfvo type="max"/>
        <color rgb="9CA3AF"/>
      </dataBar>
      <extLst>
        <x:ext xmlns:x14="http://schemas.microsoft.com/office/spreadsheetml/2009/9/main" uri="{B025F937-C7B1-47D3-B67F-A62EFF666E3E}">
          <x14:id>{6F9867C0-0CA4-3F35-E5FD-612E4148C264}</x14:id>
        </x:ext>
      </extLst>
    </cfRule>
  </conditionalFormatting>
  <conditionalFormatting sqref="G21:G25">
    <cfRule type="expression" dxfId="0" priority="3">
      <formula>$G21="Suficiente"</formula>
    </cfRule>
    <cfRule type="expression" dxfId="1" priority="4">
      <formula>$G21="要発注"</formula>
    </cfRule>
    <cfRule type="expression" dxfId="2" priority="5">
      <formula>$G21="欠品リスク"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2">
    <tablePart r:id="R1d7d704607a44172"/>
    <tablePart r:id="R360c71838b8e4584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A48076E9-E6FD-0228-BCB1-FD2D2F7A7014}">
            <x14:dataBar gradient="1">
              <x14:cfvo type="min"/>
              <x14:cfvo type="max"/>
              <x14:fillColor rgb="6B7280"/>
            </x14:dataBar>
          </x14:cfRule>
          <xm:sqref>C12:C14</xm:sqref>
        </x14:conditionalFormatting>
        <x14:conditionalFormatting>
          <x14:cfRule type="dataBar" priority="2" id="{6F9867C0-0CA4-3F35-E5FD-612E4148C264}">
            <x14:dataBar gradient="1">
              <x14:cfvo type="min"/>
              <x14:cfvo type="max"/>
              <x14:fillColor rgb="9CA3AF"/>
            </x14:dataBar>
          </x14:cfRule>
          <xm:sqref>F12:G16</xm:sqref>
        </x14:conditionalFormatting>
      </x14:conditionalFormattings>
    </x:ext>
  </extLst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8"/>
    <col customWidth="true" max="2" min="2" width="24"/>
    <col customWidth="true" max="3" min="3" width="42"/>
    <col customWidth="true" max="4" min="4" width="18"/>
    <col customWidth="true" max="8" min="5" width="22"/>
  </cols>
  <sheetData>
    <row r="1" ht="34" customHeight="true">
      <c r="A1" s="9" t="s">
        <v>5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85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86</v>
      </c>
      <c r="B4" s="4"/>
      <c r="C4" s="4"/>
      <c r="D4" s="4"/>
      <c r="E4" s="24" t="s">
        <v>87</v>
      </c>
      <c r="F4" s="4"/>
      <c r="G4" s="4"/>
      <c r="H4" s="4"/>
    </row>
    <row r="5" ht="26" customHeight="true">
      <c r="A5" s="85" t="s">
        <v>88</v>
      </c>
      <c r="B5" s="85" t="s">
        <v>89</v>
      </c>
      <c r="C5" s="85" t="s">
        <v>29</v>
      </c>
      <c r="D5" s="4"/>
      <c r="E5" s="85" t="s">
        <v>17</v>
      </c>
      <c r="F5" s="85" t="s">
        <v>90</v>
      </c>
      <c r="G5" s="85" t="s">
        <v>29</v>
      </c>
      <c r="H5" s="85" t="s">
        <v>91</v>
      </c>
    </row>
    <row r="6" ht="20" customHeight="true">
      <c r="A6" s="220" t="s">
        <v>92</v>
      </c>
      <c r="B6" s="222" t="n">
        <f>NORMSINV(A6)</f>
        <v>1.2815515655446008</v>
      </c>
      <c r="C6" s="92" t="s">
        <v>93</v>
      </c>
      <c r="D6" s="4"/>
      <c r="E6" s="92" t="s">
        <v>94</v>
      </c>
      <c r="F6" s="92" t="s">
        <v>95</v>
      </c>
      <c r="G6" s="92" t="s">
        <v>96</v>
      </c>
      <c r="H6" s="92"/>
    </row>
    <row r="7" ht="20" customHeight="true">
      <c r="A7" s="220" t="s">
        <v>97</v>
      </c>
      <c r="B7" s="222" t="n">
        <f>NORMSINV(A7)</f>
        <v>1.6448536269514724</v>
      </c>
      <c r="C7" s="92" t="s">
        <v>98</v>
      </c>
      <c r="D7" s="4"/>
      <c r="E7" s="92" t="s">
        <v>99</v>
      </c>
      <c r="F7" s="92" t="s">
        <v>100</v>
      </c>
      <c r="G7" s="92" t="s">
        <v>101</v>
      </c>
      <c r="H7" s="92"/>
    </row>
    <row r="8" ht="20" customHeight="true">
      <c r="A8" s="220" t="s">
        <v>102</v>
      </c>
      <c r="B8" s="222" t="n">
        <f>NORMSINV(A8)</f>
        <v>2.053748910631823</v>
      </c>
      <c r="C8" s="92" t="s">
        <v>103</v>
      </c>
      <c r="D8" s="4"/>
      <c r="E8" s="92" t="s">
        <v>74</v>
      </c>
      <c r="F8" s="92" t="s">
        <v>104</v>
      </c>
      <c r="G8" s="92" t="s">
        <v>105</v>
      </c>
      <c r="H8" s="92" t="s">
        <v>106</v>
      </c>
    </row>
    <row r="9" ht="20" customHeight="true">
      <c r="A9" s="220" t="s">
        <v>107</v>
      </c>
      <c r="B9" s="222" t="n">
        <f>NORMSINV(A9)</f>
        <v>2.3263478740408416</v>
      </c>
      <c r="C9" s="92" t="s">
        <v>108</v>
      </c>
      <c r="D9" s="4"/>
      <c r="E9" s="92" t="s">
        <v>109</v>
      </c>
      <c r="F9" s="92" t="s">
        <v>110</v>
      </c>
      <c r="G9" s="92" t="s">
        <v>111</v>
      </c>
      <c r="H9" s="92"/>
    </row>
    <row r="10">
      <c r="A10" s="4"/>
      <c r="B10" s="4"/>
      <c r="C10" s="4"/>
      <c r="D10" s="4"/>
      <c r="E10" s="4"/>
      <c r="F10" s="4"/>
      <c r="G10" s="4"/>
      <c r="H10" s="4"/>
    </row>
    <row r="11">
      <c r="A11" s="4"/>
      <c r="B11" s="4"/>
      <c r="C11" s="4"/>
      <c r="D11" s="4"/>
      <c r="E11" s="4"/>
      <c r="F11" s="4"/>
      <c r="G11" s="4"/>
      <c r="H11" s="4"/>
    </row>
    <row r="12">
      <c r="A12" s="24" t="s">
        <v>112</v>
      </c>
      <c r="B12" s="4"/>
      <c r="C12" s="4"/>
      <c r="D12" s="4"/>
      <c r="E12" s="4"/>
      <c r="F12" s="4"/>
      <c r="G12" s="4"/>
      <c r="H12" s="4"/>
    </row>
    <row r="13" ht="26" customHeight="true">
      <c r="A13" s="85" t="s">
        <v>113</v>
      </c>
      <c r="B13" s="85" t="s">
        <v>6</v>
      </c>
      <c r="C13" s="85" t="s">
        <v>114</v>
      </c>
      <c r="D13" s="85" t="s">
        <v>115</v>
      </c>
      <c r="E13" s="4"/>
      <c r="F13" s="4"/>
      <c r="G13" s="4"/>
      <c r="H13" s="4"/>
    </row>
    <row r="14" ht="20" customHeight="true">
      <c r="A14" s="106" t="s">
        <v>2</v>
      </c>
      <c r="B14" s="92" t="s">
        <v>116</v>
      </c>
      <c r="C14" s="92" t="s">
        <v>117</v>
      </c>
      <c r="D14" s="92" t="s">
        <v>118</v>
      </c>
      <c r="E14" s="4"/>
      <c r="F14" s="4"/>
      <c r="G14" s="4"/>
      <c r="H14" s="4"/>
    </row>
    <row r="15" ht="20" customHeight="true">
      <c r="A15" s="112" t="s">
        <v>40</v>
      </c>
      <c r="B15" s="92" t="s">
        <v>119</v>
      </c>
      <c r="C15" s="92" t="s">
        <v>120</v>
      </c>
      <c r="D15" s="92" t="s">
        <v>121</v>
      </c>
      <c r="E15" s="4"/>
      <c r="F15" s="4"/>
      <c r="G15" s="4"/>
      <c r="H15" s="4"/>
    </row>
    <row r="16" ht="20" customHeight="true">
      <c r="A16" s="118" t="s">
        <v>43</v>
      </c>
      <c r="B16" s="92" t="s">
        <v>122</v>
      </c>
      <c r="C16" s="92" t="s">
        <v>123</v>
      </c>
      <c r="D16" s="92" t="s">
        <v>124</v>
      </c>
      <c r="E16" s="4"/>
      <c r="F16" s="4"/>
      <c r="G16" s="4"/>
      <c r="H16" s="4"/>
    </row>
    <row r="17">
      <c r="A17" s="4"/>
      <c r="B17" s="4"/>
      <c r="C17" s="4"/>
      <c r="D17" s="4"/>
      <c r="E17" s="4"/>
      <c r="F17" s="4"/>
      <c r="G17" s="4"/>
      <c r="H17" s="4"/>
    </row>
    <row r="18">
      <c r="A18" s="4"/>
      <c r="B18" s="4"/>
      <c r="C18" s="4"/>
      <c r="D18" s="4"/>
      <c r="E18" s="4"/>
      <c r="F18" s="4"/>
      <c r="G18" s="4"/>
      <c r="H18" s="4"/>
    </row>
    <row r="19">
      <c r="A19" s="4"/>
      <c r="B19" s="4"/>
      <c r="C19" s="4"/>
      <c r="D19" s="4"/>
      <c r="E19" s="4"/>
      <c r="F19" s="4"/>
      <c r="G19" s="4"/>
      <c r="H19" s="4"/>
    </row>
    <row r="20">
      <c r="A20" s="24" t="s">
        <v>125</v>
      </c>
      <c r="B20" s="4"/>
      <c r="C20" s="4"/>
      <c r="D20" s="4"/>
      <c r="E20" s="4"/>
      <c r="F20" s="4"/>
      <c r="G20" s="4"/>
      <c r="H20" s="4"/>
    </row>
    <row r="21" ht="26" customHeight="true">
      <c r="A21" s="85" t="s">
        <v>60</v>
      </c>
      <c r="B21" s="85" t="s">
        <v>29</v>
      </c>
      <c r="C21" s="85" t="s">
        <v>91</v>
      </c>
      <c r="D21" s="4"/>
      <c r="E21" s="4"/>
      <c r="F21" s="4"/>
      <c r="G21" s="4"/>
      <c r="H21" s="4"/>
    </row>
    <row r="22" ht="20" customHeight="true">
      <c r="A22" s="100" t="s">
        <v>63</v>
      </c>
      <c r="B22" s="92" t="s">
        <v>126</v>
      </c>
      <c r="C22" s="92"/>
      <c r="D22" s="4"/>
      <c r="E22" s="4"/>
      <c r="F22" s="4"/>
      <c r="G22" s="4"/>
      <c r="H22" s="4"/>
    </row>
    <row r="23" ht="20" customHeight="true">
      <c r="A23" s="100" t="s">
        <v>65</v>
      </c>
      <c r="B23" s="92" t="s">
        <v>127</v>
      </c>
      <c r="C23" s="92" t="s">
        <v>128</v>
      </c>
      <c r="D23" s="4"/>
      <c r="E23" s="4"/>
      <c r="F23" s="4"/>
      <c r="G23" s="4"/>
      <c r="H23" s="4"/>
    </row>
    <row r="24" ht="20" customHeight="true">
      <c r="A24" s="100" t="s">
        <v>66</v>
      </c>
      <c r="B24" s="92" t="s">
        <v>129</v>
      </c>
      <c r="C24" s="92"/>
      <c r="D24" s="4"/>
      <c r="E24" s="4"/>
      <c r="F24" s="4"/>
      <c r="G24" s="4"/>
      <c r="H24" s="4"/>
    </row>
    <row r="25" ht="20" customHeight="true">
      <c r="A25" s="100" t="s">
        <v>67</v>
      </c>
      <c r="B25" s="92" t="s">
        <v>130</v>
      </c>
      <c r="C25" s="92" t="s">
        <v>131</v>
      </c>
      <c r="D25" s="4"/>
      <c r="E25" s="4"/>
      <c r="F25" s="4"/>
      <c r="G25" s="4"/>
      <c r="H25" s="4"/>
    </row>
    <row r="26" ht="20" customHeight="true">
      <c r="A26" s="100" t="s">
        <v>68</v>
      </c>
      <c r="B26" s="92" t="s">
        <v>132</v>
      </c>
      <c r="C26" s="92"/>
      <c r="D26" s="4"/>
      <c r="E26" s="4"/>
      <c r="F26" s="4"/>
      <c r="G26" s="4"/>
      <c r="H26" s="4"/>
    </row>
    <row r="27">
      <c r="A27" s="4"/>
      <c r="B27" s="4"/>
      <c r="C27" s="4"/>
      <c r="D27" s="4"/>
      <c r="E27" s="4"/>
      <c r="F27" s="4"/>
      <c r="G27" s="4"/>
      <c r="H27" s="4"/>
    </row>
    <row r="28">
      <c r="A28" s="4"/>
      <c r="B28" s="4"/>
      <c r="C28" s="4"/>
      <c r="D28" s="4"/>
      <c r="E28" s="4"/>
      <c r="F28" s="4"/>
      <c r="G28" s="4"/>
      <c r="H28" s="4"/>
    </row>
    <row r="29">
      <c r="A29" s="4"/>
      <c r="B29" s="4"/>
      <c r="C29" s="4"/>
      <c r="D29" s="4"/>
      <c r="E29" s="4"/>
      <c r="F29" s="4"/>
      <c r="G29" s="4"/>
      <c r="H29" s="4"/>
    </row>
    <row r="30">
      <c r="A30" s="4"/>
      <c r="B30" s="4"/>
      <c r="C30" s="4"/>
      <c r="D30" s="4"/>
      <c r="E30" s="4"/>
      <c r="F30" s="4"/>
      <c r="G30" s="4"/>
      <c r="H30" s="4"/>
    </row>
    <row r="31">
      <c r="A31" s="4"/>
      <c r="B31" s="4"/>
      <c r="C31" s="4"/>
      <c r="D31" s="4"/>
      <c r="E31" s="4"/>
      <c r="F31" s="4"/>
      <c r="G31" s="4"/>
      <c r="H31" s="4"/>
    </row>
    <row r="32">
      <c r="A32" s="4"/>
      <c r="B32" s="4"/>
      <c r="C32" s="4"/>
      <c r="D32" s="4"/>
      <c r="E32" s="4"/>
      <c r="F32" s="4"/>
      <c r="G32" s="4"/>
      <c r="H32" s="4"/>
    </row>
    <row r="33">
      <c r="A33" s="4"/>
      <c r="B33" s="4"/>
      <c r="C33" s="4"/>
      <c r="D33" s="4"/>
      <c r="E33" s="4"/>
      <c r="F33" s="4"/>
      <c r="G33" s="4"/>
      <c r="H33" s="4"/>
    </row>
    <row r="34">
      <c r="A34" s="4"/>
      <c r="B34" s="4"/>
      <c r="C34" s="4"/>
      <c r="D34" s="4"/>
      <c r="E34" s="4"/>
      <c r="F34" s="4"/>
      <c r="G34" s="4"/>
      <c r="H34" s="4"/>
    </row>
    <row r="35">
      <c r="A35" s="4"/>
      <c r="B35" s="4"/>
      <c r="C35" s="4"/>
      <c r="D35" s="4"/>
      <c r="E35" s="4"/>
      <c r="F35" s="4"/>
      <c r="G35" s="4"/>
      <c r="H35" s="4"/>
    </row>
    <row r="36">
      <c r="A36" s="4"/>
      <c r="B36" s="4"/>
      <c r="C36" s="4"/>
      <c r="D36" s="4"/>
      <c r="E36" s="4"/>
      <c r="F36" s="4"/>
      <c r="G36" s="4"/>
      <c r="H36" s="4"/>
    </row>
    <row r="37">
      <c r="A37" s="4"/>
      <c r="B37" s="4"/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  <row r="61">
      <c r="A61" s="4"/>
      <c r="B61" s="4"/>
      <c r="C61" s="4"/>
      <c r="D61" s="4"/>
      <c r="E61" s="4"/>
      <c r="F61" s="4"/>
      <c r="G61" s="4"/>
      <c r="H61" s="4"/>
    </row>
    <row r="62">
      <c r="A62" s="4"/>
      <c r="B62" s="4"/>
      <c r="C62" s="4"/>
      <c r="D62" s="4"/>
      <c r="E62" s="4"/>
      <c r="F62" s="4"/>
      <c r="G62" s="4"/>
      <c r="H62" s="4"/>
    </row>
    <row r="63">
      <c r="A63" s="4"/>
      <c r="B63" s="4"/>
      <c r="C63" s="4"/>
      <c r="D63" s="4"/>
      <c r="E63" s="4"/>
      <c r="F63" s="4"/>
      <c r="G63" s="4"/>
      <c r="H63" s="4"/>
    </row>
    <row r="64">
      <c r="A64" s="4"/>
      <c r="B64" s="4"/>
      <c r="C64" s="4"/>
      <c r="D64" s="4"/>
      <c r="E64" s="4"/>
      <c r="F64" s="4"/>
      <c r="G64" s="4"/>
      <c r="H64" s="4"/>
    </row>
    <row r="65">
      <c r="A65" s="4"/>
      <c r="B65" s="4"/>
      <c r="C65" s="4"/>
      <c r="D65" s="4"/>
      <c r="E65" s="4"/>
      <c r="F65" s="4"/>
      <c r="G65" s="4"/>
      <c r="H65" s="4"/>
    </row>
    <row r="66">
      <c r="A66" s="4"/>
      <c r="B66" s="4"/>
      <c r="C66" s="4"/>
      <c r="D66" s="4"/>
      <c r="E66" s="4"/>
      <c r="F66" s="4"/>
      <c r="G66" s="4"/>
      <c r="H66" s="4"/>
    </row>
    <row r="67">
      <c r="A67" s="4"/>
      <c r="B67" s="4"/>
      <c r="C67" s="4"/>
      <c r="D67" s="4"/>
      <c r="E67" s="4"/>
      <c r="F67" s="4"/>
      <c r="G67" s="4"/>
      <c r="H67" s="4"/>
    </row>
    <row r="68">
      <c r="A68" s="4"/>
      <c r="B68" s="4"/>
      <c r="C68" s="4"/>
      <c r="D68" s="4"/>
      <c r="E68" s="4"/>
      <c r="F68" s="4"/>
      <c r="G68" s="4"/>
      <c r="H68" s="4"/>
    </row>
    <row r="69">
      <c r="A69" s="4"/>
      <c r="B69" s="4"/>
      <c r="C69" s="4"/>
      <c r="D69" s="4"/>
      <c r="E69" s="4"/>
      <c r="F69" s="4"/>
      <c r="G69" s="4"/>
      <c r="H69" s="4"/>
    </row>
    <row r="70">
      <c r="A70" s="4"/>
      <c r="B70" s="4"/>
      <c r="C70" s="4"/>
      <c r="D70" s="4"/>
      <c r="E70" s="4"/>
      <c r="F70" s="4"/>
      <c r="G70" s="4"/>
      <c r="H70" s="4"/>
    </row>
    <row r="71">
      <c r="A71" s="4"/>
      <c r="B71" s="4"/>
      <c r="C71" s="4"/>
      <c r="D71" s="4"/>
      <c r="E71" s="4"/>
      <c r="F71" s="4"/>
      <c r="G71" s="4"/>
      <c r="H71" s="4"/>
    </row>
    <row r="72">
      <c r="A72" s="4"/>
      <c r="B72" s="4"/>
      <c r="C72" s="4"/>
      <c r="D72" s="4"/>
      <c r="E72" s="4"/>
      <c r="F72" s="4"/>
      <c r="G72" s="4"/>
      <c r="H72" s="4"/>
    </row>
    <row r="73">
      <c r="A73" s="4"/>
      <c r="B73" s="4"/>
      <c r="C73" s="4"/>
      <c r="D73" s="4"/>
      <c r="E73" s="4"/>
      <c r="F73" s="4"/>
      <c r="G73" s="4"/>
      <c r="H73" s="4"/>
    </row>
    <row r="74">
      <c r="A74" s="4"/>
      <c r="B74" s="4"/>
      <c r="C74" s="4"/>
      <c r="D74" s="4"/>
      <c r="E74" s="4"/>
      <c r="F74" s="4"/>
      <c r="G74" s="4"/>
      <c r="H74" s="4"/>
    </row>
    <row r="75">
      <c r="A75" s="4"/>
      <c r="B75" s="4"/>
      <c r="C75" s="4"/>
      <c r="D75" s="4"/>
      <c r="E75" s="4"/>
      <c r="F75" s="4"/>
      <c r="G75" s="4"/>
      <c r="H75" s="4"/>
    </row>
    <row r="76">
      <c r="A76" s="4"/>
      <c r="B76" s="4"/>
      <c r="C76" s="4"/>
      <c r="D76" s="4"/>
      <c r="E76" s="4"/>
      <c r="F76" s="4"/>
      <c r="G76" s="4"/>
      <c r="H76" s="4"/>
    </row>
    <row r="77">
      <c r="A77" s="4"/>
      <c r="B77" s="4"/>
      <c r="C77" s="4"/>
      <c r="D77" s="4"/>
      <c r="E77" s="4"/>
      <c r="F77" s="4"/>
      <c r="G77" s="4"/>
      <c r="H77" s="4"/>
    </row>
    <row r="78">
      <c r="A78" s="4"/>
      <c r="B78" s="4"/>
      <c r="C78" s="4"/>
      <c r="D78" s="4"/>
      <c r="E78" s="4"/>
      <c r="F78" s="4"/>
      <c r="G78" s="4"/>
      <c r="H78" s="4"/>
    </row>
    <row r="79">
      <c r="A79" s="4"/>
      <c r="B79" s="4"/>
      <c r="C79" s="4"/>
      <c r="D79" s="4"/>
      <c r="E79" s="4"/>
      <c r="F79" s="4"/>
      <c r="G79" s="4"/>
      <c r="H79" s="4"/>
    </row>
    <row r="80">
      <c r="A80" s="4"/>
      <c r="B80" s="4"/>
      <c r="C80" s="4"/>
      <c r="D80" s="4"/>
      <c r="E80" s="4"/>
      <c r="F80" s="4"/>
      <c r="G80" s="4"/>
      <c r="H80" s="4"/>
    </row>
  </sheetData>
  <mergeCells count="6">
    <mergeCell ref="A1:H1"/>
    <mergeCell ref="A2:H2"/>
    <mergeCell ref="A4:C4"/>
    <mergeCell ref="A12:D12"/>
    <mergeCell ref="A20:C20"/>
    <mergeCell ref="E4:H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3">
    <tablePart r:id="R6c285e3cb7834907"/>
    <tablePart r:id="Re058f392102b4712"/>
    <tablePart r:id="R2eb20861ae5b42f6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4"/>
    <col customWidth="true" max="3" min="3" width="16"/>
    <col customWidth="true" max="4" min="4" width="34"/>
    <col customWidth="true" max="5" min="5" width="12"/>
    <col customWidth="true" max="8" min="6" width="18"/>
  </cols>
  <sheetData>
    <row r="1" ht="34" customHeight="true">
      <c r="A1" s="9" t="s">
        <v>7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133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4"/>
      <c r="B4" s="4"/>
      <c r="C4" s="4"/>
      <c r="D4" s="4"/>
      <c r="E4" s="4"/>
      <c r="F4" s="4"/>
      <c r="G4" s="4"/>
      <c r="H4" s="4"/>
    </row>
    <row r="5" ht="26" customHeight="true">
      <c r="A5" s="85" t="s">
        <v>134</v>
      </c>
      <c r="B5" s="85" t="s">
        <v>135</v>
      </c>
      <c r="C5" s="85" t="s">
        <v>70</v>
      </c>
      <c r="D5" s="85" t="s">
        <v>4</v>
      </c>
      <c r="E5" s="85" t="s">
        <v>136</v>
      </c>
      <c r="F5" s="4"/>
      <c r="G5" s="85" t="s">
        <v>8</v>
      </c>
      <c r="H5" s="85"/>
    </row>
    <row r="6" ht="20" customHeight="true">
      <c r="A6" s="98" t="s">
        <v>137</v>
      </c>
      <c r="B6" s="228" t="n">
        <v>46174</v>
      </c>
      <c r="C6" s="98" t="s">
        <v>75</v>
      </c>
      <c r="D6" s="98" t="s">
        <v>76</v>
      </c>
      <c r="E6" s="230" t="n">
        <v>112</v>
      </c>
      <c r="F6" s="4"/>
      <c r="G6" s="140" t="s">
        <v>138</v>
      </c>
      <c r="H6" s="142"/>
    </row>
    <row r="7" ht="20" customHeight="true">
      <c r="A7" s="98" t="s">
        <v>139</v>
      </c>
      <c r="B7" s="228" t="n">
        <v>46175</v>
      </c>
      <c r="C7" s="98" t="s">
        <v>75</v>
      </c>
      <c r="D7" s="98" t="s">
        <v>76</v>
      </c>
      <c r="E7" s="230" t="n">
        <v>118</v>
      </c>
      <c r="F7" s="4"/>
      <c r="G7" s="143"/>
      <c r="H7" s="145"/>
    </row>
    <row r="8" ht="20" customHeight="true">
      <c r="A8" s="98" t="s">
        <v>140</v>
      </c>
      <c r="B8" s="228" t="n">
        <v>46176</v>
      </c>
      <c r="C8" s="98" t="s">
        <v>75</v>
      </c>
      <c r="D8" s="98" t="s">
        <v>76</v>
      </c>
      <c r="E8" s="230" t="n">
        <v>125</v>
      </c>
      <c r="F8" s="4"/>
      <c r="G8" s="143"/>
      <c r="H8" s="145"/>
    </row>
    <row r="9" ht="20" customHeight="true">
      <c r="A9" s="98" t="s">
        <v>141</v>
      </c>
      <c r="B9" s="228" t="n">
        <v>46177</v>
      </c>
      <c r="C9" s="98" t="s">
        <v>75</v>
      </c>
      <c r="D9" s="98" t="s">
        <v>76</v>
      </c>
      <c r="E9" s="230" t="n">
        <v>131</v>
      </c>
      <c r="F9" s="4"/>
      <c r="G9" s="143"/>
      <c r="H9" s="145"/>
    </row>
    <row r="10" ht="20" customHeight="true">
      <c r="A10" s="98" t="s">
        <v>142</v>
      </c>
      <c r="B10" s="228" t="n">
        <v>46178</v>
      </c>
      <c r="C10" s="98" t="s">
        <v>75</v>
      </c>
      <c r="D10" s="98" t="s">
        <v>76</v>
      </c>
      <c r="E10" s="230" t="n">
        <v>120</v>
      </c>
      <c r="F10" s="4"/>
      <c r="G10" s="143"/>
      <c r="H10" s="145"/>
    </row>
    <row r="11" ht="20" customHeight="true">
      <c r="A11" s="98" t="s">
        <v>143</v>
      </c>
      <c r="B11" s="228" t="n">
        <v>46179</v>
      </c>
      <c r="C11" s="98" t="s">
        <v>75</v>
      </c>
      <c r="D11" s="98" t="s">
        <v>76</v>
      </c>
      <c r="E11" s="230" t="n">
        <v>116</v>
      </c>
      <c r="F11" s="4"/>
      <c r="G11" s="146"/>
      <c r="H11" s="148"/>
    </row>
    <row r="12" ht="20" customHeight="true">
      <c r="A12" s="98" t="s">
        <v>144</v>
      </c>
      <c r="B12" s="228" t="n">
        <v>46180</v>
      </c>
      <c r="C12" s="98" t="s">
        <v>75</v>
      </c>
      <c r="D12" s="98" t="s">
        <v>76</v>
      </c>
      <c r="E12" s="230" t="n">
        <v>128</v>
      </c>
      <c r="F12" s="4"/>
      <c r="G12" s="4"/>
      <c r="H12" s="4"/>
    </row>
    <row r="13" ht="20" customHeight="true">
      <c r="A13" s="98" t="s">
        <v>145</v>
      </c>
      <c r="B13" s="228" t="n">
        <v>46174</v>
      </c>
      <c r="C13" s="98" t="s">
        <v>77</v>
      </c>
      <c r="D13" s="98" t="s">
        <v>78</v>
      </c>
      <c r="E13" s="230" t="n">
        <v>52</v>
      </c>
      <c r="F13" s="4"/>
      <c r="G13" s="4"/>
      <c r="H13" s="4"/>
    </row>
    <row r="14" ht="20" customHeight="true">
      <c r="A14" s="98" t="s">
        <v>146</v>
      </c>
      <c r="B14" s="228" t="n">
        <v>46175</v>
      </c>
      <c r="C14" s="98" t="s">
        <v>77</v>
      </c>
      <c r="D14" s="98" t="s">
        <v>78</v>
      </c>
      <c r="E14" s="230" t="n">
        <v>74</v>
      </c>
      <c r="F14" s="4"/>
      <c r="G14" s="4"/>
      <c r="H14" s="4"/>
    </row>
    <row r="15" ht="20" customHeight="true">
      <c r="A15" s="98" t="s">
        <v>147</v>
      </c>
      <c r="B15" s="228" t="n">
        <v>46176</v>
      </c>
      <c r="C15" s="98" t="s">
        <v>77</v>
      </c>
      <c r="D15" s="98" t="s">
        <v>78</v>
      </c>
      <c r="E15" s="230" t="n">
        <v>66</v>
      </c>
      <c r="F15" s="4"/>
      <c r="G15" s="4"/>
      <c r="H15" s="4"/>
    </row>
    <row r="16" ht="20" customHeight="true">
      <c r="A16" s="98" t="s">
        <v>148</v>
      </c>
      <c r="B16" s="228" t="n">
        <v>46177</v>
      </c>
      <c r="C16" s="98" t="s">
        <v>77</v>
      </c>
      <c r="D16" s="98" t="s">
        <v>78</v>
      </c>
      <c r="E16" s="230" t="n">
        <v>81</v>
      </c>
      <c r="F16" s="4"/>
      <c r="G16" s="4"/>
      <c r="H16" s="4"/>
    </row>
    <row r="17" ht="20" customHeight="true">
      <c r="A17" s="98" t="s">
        <v>149</v>
      </c>
      <c r="B17" s="228" t="n">
        <v>46178</v>
      </c>
      <c r="C17" s="98" t="s">
        <v>77</v>
      </c>
      <c r="D17" s="98" t="s">
        <v>78</v>
      </c>
      <c r="E17" s="230" t="n">
        <v>59</v>
      </c>
      <c r="F17" s="4"/>
      <c r="G17" s="4"/>
      <c r="H17" s="4"/>
    </row>
    <row r="18" ht="20" customHeight="true">
      <c r="A18" s="98" t="s">
        <v>150</v>
      </c>
      <c r="B18" s="228" t="n">
        <v>46179</v>
      </c>
      <c r="C18" s="98" t="s">
        <v>77</v>
      </c>
      <c r="D18" s="98" t="s">
        <v>78</v>
      </c>
      <c r="E18" s="230" t="n">
        <v>63</v>
      </c>
      <c r="F18" s="4"/>
      <c r="G18" s="4"/>
      <c r="H18" s="4"/>
    </row>
    <row r="19" ht="20" customHeight="true">
      <c r="A19" s="98" t="s">
        <v>151</v>
      </c>
      <c r="B19" s="228" t="n">
        <v>46180</v>
      </c>
      <c r="C19" s="98" t="s">
        <v>77</v>
      </c>
      <c r="D19" s="98" t="s">
        <v>78</v>
      </c>
      <c r="E19" s="230" t="n">
        <v>70</v>
      </c>
      <c r="F19" s="4"/>
      <c r="G19" s="4"/>
      <c r="H19" s="4"/>
    </row>
    <row r="20" ht="20" customHeight="true">
      <c r="A20" s="98" t="s">
        <v>152</v>
      </c>
      <c r="B20" s="228" t="n">
        <v>46174</v>
      </c>
      <c r="C20" s="98" t="s">
        <v>79</v>
      </c>
      <c r="D20" s="98" t="s">
        <v>80</v>
      </c>
      <c r="E20" s="230" t="n">
        <v>42</v>
      </c>
      <c r="F20" s="4"/>
      <c r="G20" s="4"/>
      <c r="H20" s="4"/>
    </row>
    <row r="21" ht="20" customHeight="true">
      <c r="A21" s="98" t="s">
        <v>153</v>
      </c>
      <c r="B21" s="228" t="n">
        <v>46175</v>
      </c>
      <c r="C21" s="98" t="s">
        <v>79</v>
      </c>
      <c r="D21" s="98" t="s">
        <v>80</v>
      </c>
      <c r="E21" s="230" t="n">
        <v>55</v>
      </c>
      <c r="F21" s="4"/>
      <c r="G21" s="4"/>
      <c r="H21" s="4"/>
    </row>
    <row r="22" ht="20" customHeight="true">
      <c r="A22" s="98" t="s">
        <v>154</v>
      </c>
      <c r="B22" s="228" t="n">
        <v>46176</v>
      </c>
      <c r="C22" s="98" t="s">
        <v>79</v>
      </c>
      <c r="D22" s="98" t="s">
        <v>80</v>
      </c>
      <c r="E22" s="230" t="n">
        <v>49</v>
      </c>
      <c r="F22" s="4"/>
      <c r="G22" s="4"/>
      <c r="H22" s="4"/>
    </row>
    <row r="23" ht="20" customHeight="true">
      <c r="A23" s="98" t="s">
        <v>155</v>
      </c>
      <c r="B23" s="228" t="n">
        <v>46177</v>
      </c>
      <c r="C23" s="98" t="s">
        <v>79</v>
      </c>
      <c r="D23" s="98" t="s">
        <v>80</v>
      </c>
      <c r="E23" s="230" t="n">
        <v>62</v>
      </c>
      <c r="F23" s="4"/>
      <c r="G23" s="4"/>
      <c r="H23" s="4"/>
    </row>
    <row r="24" ht="20" customHeight="true">
      <c r="A24" s="98" t="s">
        <v>156</v>
      </c>
      <c r="B24" s="228" t="n">
        <v>46178</v>
      </c>
      <c r="C24" s="98" t="s">
        <v>79</v>
      </c>
      <c r="D24" s="98" t="s">
        <v>80</v>
      </c>
      <c r="E24" s="230" t="n">
        <v>51</v>
      </c>
      <c r="F24" s="4"/>
      <c r="G24" s="4"/>
      <c r="H24" s="4"/>
    </row>
    <row r="25" ht="20" customHeight="true">
      <c r="A25" s="98" t="s">
        <v>157</v>
      </c>
      <c r="B25" s="228" t="n">
        <v>46179</v>
      </c>
      <c r="C25" s="98" t="s">
        <v>79</v>
      </c>
      <c r="D25" s="98" t="s">
        <v>80</v>
      </c>
      <c r="E25" s="230" t="n">
        <v>47</v>
      </c>
      <c r="F25" s="4"/>
      <c r="G25" s="4"/>
      <c r="H25" s="4"/>
    </row>
    <row r="26" ht="20" customHeight="true">
      <c r="A26" s="98" t="s">
        <v>158</v>
      </c>
      <c r="B26" s="228" t="n">
        <v>46180</v>
      </c>
      <c r="C26" s="98" t="s">
        <v>79</v>
      </c>
      <c r="D26" s="98" t="s">
        <v>80</v>
      </c>
      <c r="E26" s="230" t="n">
        <v>58</v>
      </c>
      <c r="F26" s="4"/>
      <c r="G26" s="4"/>
      <c r="H26" s="4"/>
    </row>
    <row r="27" ht="20" customHeight="true">
      <c r="A27" s="98" t="s">
        <v>159</v>
      </c>
      <c r="B27" s="228" t="n">
        <v>46174</v>
      </c>
      <c r="C27" s="98" t="s">
        <v>81</v>
      </c>
      <c r="D27" s="98" t="s">
        <v>82</v>
      </c>
      <c r="E27" s="230" t="n">
        <v>18</v>
      </c>
      <c r="F27" s="4"/>
      <c r="G27" s="4"/>
      <c r="H27" s="4"/>
    </row>
    <row r="28" ht="20" customHeight="true">
      <c r="A28" s="98" t="s">
        <v>160</v>
      </c>
      <c r="B28" s="228" t="n">
        <v>46175</v>
      </c>
      <c r="C28" s="98" t="s">
        <v>81</v>
      </c>
      <c r="D28" s="98" t="s">
        <v>82</v>
      </c>
      <c r="E28" s="230" t="n">
        <v>32</v>
      </c>
      <c r="F28" s="4"/>
      <c r="G28" s="4"/>
      <c r="H28" s="4"/>
    </row>
    <row r="29" ht="20" customHeight="true">
      <c r="A29" s="98" t="s">
        <v>161</v>
      </c>
      <c r="B29" s="228" t="n">
        <v>46176</v>
      </c>
      <c r="C29" s="98" t="s">
        <v>81</v>
      </c>
      <c r="D29" s="98" t="s">
        <v>82</v>
      </c>
      <c r="E29" s="230" t="n">
        <v>21</v>
      </c>
      <c r="F29" s="4"/>
      <c r="G29" s="4"/>
      <c r="H29" s="4"/>
    </row>
    <row r="30" ht="20" customHeight="true">
      <c r="A30" s="98" t="s">
        <v>162</v>
      </c>
      <c r="B30" s="228" t="n">
        <v>46177</v>
      </c>
      <c r="C30" s="98" t="s">
        <v>81</v>
      </c>
      <c r="D30" s="98" t="s">
        <v>82</v>
      </c>
      <c r="E30" s="230" t="n">
        <v>44</v>
      </c>
      <c r="F30" s="4"/>
      <c r="G30" s="4"/>
      <c r="H30" s="4"/>
    </row>
    <row r="31" ht="20" customHeight="true">
      <c r="A31" s="98" t="s">
        <v>163</v>
      </c>
      <c r="B31" s="228" t="n">
        <v>46178</v>
      </c>
      <c r="C31" s="98" t="s">
        <v>81</v>
      </c>
      <c r="D31" s="98" t="s">
        <v>82</v>
      </c>
      <c r="E31" s="230" t="n">
        <v>16</v>
      </c>
      <c r="F31" s="4"/>
      <c r="G31" s="4"/>
      <c r="H31" s="4"/>
    </row>
    <row r="32" ht="20" customHeight="true">
      <c r="A32" s="98" t="s">
        <v>164</v>
      </c>
      <c r="B32" s="228" t="n">
        <v>46179</v>
      </c>
      <c r="C32" s="98" t="s">
        <v>81</v>
      </c>
      <c r="D32" s="98" t="s">
        <v>82</v>
      </c>
      <c r="E32" s="230" t="n">
        <v>39</v>
      </c>
      <c r="F32" s="4"/>
      <c r="G32" s="4"/>
      <c r="H32" s="4"/>
    </row>
    <row r="33" ht="20" customHeight="true">
      <c r="A33" s="98" t="s">
        <v>165</v>
      </c>
      <c r="B33" s="228" t="n">
        <v>46180</v>
      </c>
      <c r="C33" s="98" t="s">
        <v>81</v>
      </c>
      <c r="D33" s="98" t="s">
        <v>82</v>
      </c>
      <c r="E33" s="230" t="n">
        <v>28</v>
      </c>
      <c r="F33" s="4"/>
      <c r="G33" s="4"/>
      <c r="H33" s="4"/>
    </row>
    <row r="34" ht="20" customHeight="true">
      <c r="A34" s="98" t="s">
        <v>166</v>
      </c>
      <c r="B34" s="228" t="n">
        <v>46174</v>
      </c>
      <c r="C34" s="98" t="s">
        <v>83</v>
      </c>
      <c r="D34" s="98" t="s">
        <v>84</v>
      </c>
      <c r="E34" s="230" t="n">
        <v>38</v>
      </c>
      <c r="F34" s="4"/>
      <c r="G34" s="4"/>
      <c r="H34" s="4"/>
    </row>
    <row r="35" ht="20" customHeight="true">
      <c r="A35" s="98" t="s">
        <v>167</v>
      </c>
      <c r="B35" s="228" t="n">
        <v>46175</v>
      </c>
      <c r="C35" s="98" t="s">
        <v>83</v>
      </c>
      <c r="D35" s="98" t="s">
        <v>84</v>
      </c>
      <c r="E35" s="230" t="n">
        <v>45</v>
      </c>
      <c r="F35" s="4"/>
      <c r="G35" s="4"/>
      <c r="H35" s="4"/>
    </row>
    <row r="36" ht="20" customHeight="true">
      <c r="A36" s="98" t="s">
        <v>168</v>
      </c>
      <c r="B36" s="228" t="n">
        <v>46176</v>
      </c>
      <c r="C36" s="98" t="s">
        <v>83</v>
      </c>
      <c r="D36" s="98" t="s">
        <v>84</v>
      </c>
      <c r="E36" s="230" t="n">
        <v>48</v>
      </c>
      <c r="F36" s="4"/>
      <c r="G36" s="4"/>
      <c r="H36" s="4"/>
    </row>
    <row r="37" ht="20" customHeight="true">
      <c r="A37" s="98" t="s">
        <v>169</v>
      </c>
      <c r="B37" s="228" t="n">
        <v>46177</v>
      </c>
      <c r="C37" s="98" t="s">
        <v>83</v>
      </c>
      <c r="D37" s="98" t="s">
        <v>84</v>
      </c>
      <c r="E37" s="230" t="n">
        <v>51</v>
      </c>
      <c r="F37" s="4"/>
      <c r="G37" s="4"/>
      <c r="H37" s="4"/>
    </row>
    <row r="38" ht="20" customHeight="true">
      <c r="A38" s="98" t="s">
        <v>170</v>
      </c>
      <c r="B38" s="228" t="n">
        <v>46178</v>
      </c>
      <c r="C38" s="98" t="s">
        <v>83</v>
      </c>
      <c r="D38" s="98" t="s">
        <v>84</v>
      </c>
      <c r="E38" s="230" t="n">
        <v>43</v>
      </c>
      <c r="F38" s="4"/>
      <c r="G38" s="4"/>
      <c r="H38" s="4"/>
    </row>
    <row r="39" ht="20" customHeight="true">
      <c r="A39" s="98" t="s">
        <v>171</v>
      </c>
      <c r="B39" s="228" t="n">
        <v>46179</v>
      </c>
      <c r="C39" s="98" t="s">
        <v>83</v>
      </c>
      <c r="D39" s="98" t="s">
        <v>84</v>
      </c>
      <c r="E39" s="230" t="n">
        <v>46</v>
      </c>
      <c r="F39" s="4"/>
      <c r="G39" s="4"/>
      <c r="H39" s="4"/>
    </row>
    <row r="40" ht="20" customHeight="true">
      <c r="A40" s="98" t="s">
        <v>172</v>
      </c>
      <c r="B40" s="228" t="n">
        <v>46180</v>
      </c>
      <c r="C40" s="98" t="s">
        <v>83</v>
      </c>
      <c r="D40" s="98" t="s">
        <v>84</v>
      </c>
      <c r="E40" s="230" t="n">
        <v>49</v>
      </c>
      <c r="F40" s="4"/>
      <c r="G40" s="4"/>
      <c r="H40" s="4"/>
    </row>
    <row r="41" ht="20" customHeight="true">
      <c r="A41" s="98"/>
      <c r="B41" s="228"/>
      <c r="C41" s="98"/>
      <c r="D41" s="98"/>
      <c r="E41" s="230"/>
      <c r="F41" s="4"/>
      <c r="G41" s="4"/>
      <c r="H41" s="4"/>
    </row>
    <row r="42" ht="20" customHeight="true">
      <c r="A42" s="98"/>
      <c r="B42" s="228"/>
      <c r="C42" s="98"/>
      <c r="D42" s="98"/>
      <c r="E42" s="230"/>
      <c r="F42" s="4"/>
      <c r="G42" s="4"/>
      <c r="H42" s="4"/>
    </row>
    <row r="43" ht="20" customHeight="true">
      <c r="A43" s="98"/>
      <c r="B43" s="228"/>
      <c r="C43" s="98"/>
      <c r="D43" s="98"/>
      <c r="E43" s="230"/>
      <c r="F43" s="4"/>
      <c r="G43" s="4"/>
      <c r="H43" s="4"/>
    </row>
    <row r="44" ht="20" customHeight="true">
      <c r="A44" s="98"/>
      <c r="B44" s="228"/>
      <c r="C44" s="98"/>
      <c r="D44" s="98"/>
      <c r="E44" s="230"/>
      <c r="F44" s="4"/>
      <c r="G44" s="4"/>
      <c r="H44" s="4"/>
    </row>
    <row r="45" ht="20" customHeight="true">
      <c r="A45" s="98"/>
      <c r="B45" s="228"/>
      <c r="C45" s="98"/>
      <c r="D45" s="98"/>
      <c r="E45" s="230"/>
      <c r="F45" s="4"/>
      <c r="G45" s="4"/>
      <c r="H45" s="4"/>
    </row>
    <row r="46" ht="20" customHeight="true">
      <c r="A46" s="98"/>
      <c r="B46" s="228"/>
      <c r="C46" s="98"/>
      <c r="D46" s="98"/>
      <c r="E46" s="230"/>
      <c r="F46" s="4"/>
      <c r="G46" s="4"/>
      <c r="H46" s="4"/>
    </row>
    <row r="47" ht="20" customHeight="true">
      <c r="A47" s="98"/>
      <c r="B47" s="228"/>
      <c r="C47" s="98"/>
      <c r="D47" s="98"/>
      <c r="E47" s="230"/>
      <c r="F47" s="4"/>
      <c r="G47" s="4"/>
      <c r="H47" s="4"/>
    </row>
    <row r="48" ht="20" customHeight="true">
      <c r="A48" s="98"/>
      <c r="B48" s="228"/>
      <c r="C48" s="98"/>
      <c r="D48" s="98"/>
      <c r="E48" s="230"/>
      <c r="F48" s="4"/>
      <c r="G48" s="4"/>
      <c r="H48" s="4"/>
    </row>
    <row r="49" ht="20" customHeight="true">
      <c r="A49" s="98"/>
      <c r="B49" s="228"/>
      <c r="C49" s="98"/>
      <c r="D49" s="98"/>
      <c r="E49" s="230"/>
      <c r="F49" s="4"/>
      <c r="G49" s="4"/>
      <c r="H49" s="4"/>
    </row>
    <row r="50" ht="20" customHeight="true">
      <c r="A50" s="98"/>
      <c r="B50" s="228"/>
      <c r="C50" s="98"/>
      <c r="D50" s="98"/>
      <c r="E50" s="230"/>
      <c r="F50" s="4"/>
      <c r="G50" s="4"/>
      <c r="H50" s="4"/>
    </row>
    <row r="51" ht="20" customHeight="true">
      <c r="A51" s="98"/>
      <c r="B51" s="228"/>
      <c r="C51" s="98"/>
      <c r="D51" s="98"/>
      <c r="E51" s="230"/>
      <c r="F51" s="4"/>
      <c r="G51" s="4"/>
      <c r="H51" s="4"/>
    </row>
    <row r="52" ht="20" customHeight="true">
      <c r="A52" s="98"/>
      <c r="B52" s="228"/>
      <c r="C52" s="98"/>
      <c r="D52" s="98"/>
      <c r="E52" s="230"/>
      <c r="F52" s="4"/>
      <c r="G52" s="4"/>
      <c r="H52" s="4"/>
    </row>
    <row r="53" ht="20" customHeight="true">
      <c r="A53" s="98"/>
      <c r="B53" s="228"/>
      <c r="C53" s="98"/>
      <c r="D53" s="98"/>
      <c r="E53" s="230"/>
      <c r="F53" s="4"/>
      <c r="G53" s="4"/>
      <c r="H53" s="4"/>
    </row>
    <row r="54" ht="20" customHeight="true">
      <c r="A54" s="98"/>
      <c r="B54" s="228"/>
      <c r="C54" s="98"/>
      <c r="D54" s="98"/>
      <c r="E54" s="230"/>
      <c r="F54" s="4"/>
      <c r="G54" s="4"/>
      <c r="H54" s="4"/>
    </row>
    <row r="55" ht="20" customHeight="true">
      <c r="A55" s="98"/>
      <c r="B55" s="228"/>
      <c r="C55" s="98"/>
      <c r="D55" s="98"/>
      <c r="E55" s="230"/>
      <c r="F55" s="4"/>
      <c r="G55" s="4"/>
      <c r="H55" s="4"/>
    </row>
    <row r="56" ht="20" customHeight="true">
      <c r="A56" s="98"/>
      <c r="B56" s="228"/>
      <c r="C56" s="98"/>
      <c r="D56" s="98"/>
      <c r="E56" s="230"/>
      <c r="F56" s="4"/>
      <c r="G56" s="4"/>
      <c r="H56" s="4"/>
    </row>
    <row r="57" ht="20" customHeight="true">
      <c r="A57" s="98"/>
      <c r="B57" s="228"/>
      <c r="C57" s="98"/>
      <c r="D57" s="98"/>
      <c r="E57" s="230"/>
      <c r="F57" s="4"/>
      <c r="G57" s="4"/>
      <c r="H57" s="4"/>
    </row>
    <row r="58" ht="20" customHeight="true">
      <c r="A58" s="98"/>
      <c r="B58" s="228"/>
      <c r="C58" s="98"/>
      <c r="D58" s="98"/>
      <c r="E58" s="230"/>
      <c r="F58" s="4"/>
      <c r="G58" s="4"/>
      <c r="H58" s="4"/>
    </row>
    <row r="59" ht="20" customHeight="true">
      <c r="A59" s="98"/>
      <c r="B59" s="228"/>
      <c r="C59" s="98"/>
      <c r="D59" s="98"/>
      <c r="E59" s="230"/>
      <c r="F59" s="4"/>
      <c r="G59" s="4"/>
      <c r="H59" s="4"/>
    </row>
    <row r="60" ht="20" customHeight="true">
      <c r="A60" s="98"/>
      <c r="B60" s="228"/>
      <c r="C60" s="98"/>
      <c r="D60" s="98"/>
      <c r="E60" s="230"/>
      <c r="F60" s="4"/>
      <c r="G60" s="4"/>
      <c r="H60" s="4"/>
    </row>
    <row r="61" ht="20" customHeight="true">
      <c r="A61" s="98"/>
      <c r="B61" s="228"/>
      <c r="C61" s="98"/>
      <c r="D61" s="98"/>
      <c r="E61" s="230"/>
      <c r="F61" s="4"/>
      <c r="G61" s="4"/>
      <c r="H61" s="4"/>
    </row>
    <row r="62" ht="20" customHeight="true">
      <c r="A62" s="98"/>
      <c r="B62" s="228"/>
      <c r="C62" s="98"/>
      <c r="D62" s="98"/>
      <c r="E62" s="230"/>
      <c r="F62" s="4"/>
      <c r="G62" s="4"/>
      <c r="H62" s="4"/>
    </row>
    <row r="63" ht="20" customHeight="true">
      <c r="A63" s="98"/>
      <c r="B63" s="228"/>
      <c r="C63" s="98"/>
      <c r="D63" s="98"/>
      <c r="E63" s="230"/>
      <c r="F63" s="4"/>
      <c r="G63" s="4"/>
      <c r="H63" s="4"/>
    </row>
    <row r="64" ht="20" customHeight="true">
      <c r="A64" s="98"/>
      <c r="B64" s="228"/>
      <c r="C64" s="98"/>
      <c r="D64" s="98"/>
      <c r="E64" s="230"/>
      <c r="F64" s="4"/>
      <c r="G64" s="4"/>
      <c r="H64" s="4"/>
    </row>
    <row r="65" ht="20" customHeight="true">
      <c r="A65" s="98"/>
      <c r="B65" s="228"/>
      <c r="C65" s="98"/>
      <c r="D65" s="98"/>
      <c r="E65" s="230"/>
      <c r="F65" s="4"/>
      <c r="G65" s="4"/>
      <c r="H65" s="4"/>
    </row>
    <row r="66" ht="20" customHeight="true">
      <c r="A66" s="98"/>
      <c r="B66" s="228"/>
      <c r="C66" s="98"/>
      <c r="D66" s="98"/>
      <c r="E66" s="230"/>
      <c r="F66" s="4"/>
      <c r="G66" s="4"/>
      <c r="H66" s="4"/>
    </row>
    <row r="67" ht="20" customHeight="true">
      <c r="A67" s="98"/>
      <c r="B67" s="228"/>
      <c r="C67" s="98"/>
      <c r="D67" s="98"/>
      <c r="E67" s="230"/>
      <c r="F67" s="4"/>
      <c r="G67" s="4"/>
      <c r="H67" s="4"/>
    </row>
    <row r="68" ht="20" customHeight="true">
      <c r="A68" s="98"/>
      <c r="B68" s="228"/>
      <c r="C68" s="98"/>
      <c r="D68" s="98"/>
      <c r="E68" s="230"/>
      <c r="F68" s="4"/>
      <c r="G68" s="4"/>
      <c r="H68" s="4"/>
    </row>
    <row r="69" ht="20" customHeight="true">
      <c r="A69" s="98"/>
      <c r="B69" s="228"/>
      <c r="C69" s="98"/>
      <c r="D69" s="98"/>
      <c r="E69" s="230"/>
      <c r="F69" s="4"/>
      <c r="G69" s="4"/>
      <c r="H69" s="4"/>
    </row>
    <row r="70" ht="20" customHeight="true">
      <c r="A70" s="98"/>
      <c r="B70" s="228"/>
      <c r="C70" s="98"/>
      <c r="D70" s="98"/>
      <c r="E70" s="230"/>
      <c r="F70" s="4"/>
      <c r="G70" s="4"/>
      <c r="H70" s="4"/>
    </row>
    <row r="71" ht="20" customHeight="true">
      <c r="A71" s="98"/>
      <c r="B71" s="228"/>
      <c r="C71" s="98"/>
      <c r="D71" s="98"/>
      <c r="E71" s="230"/>
      <c r="F71" s="4"/>
      <c r="G71" s="4"/>
      <c r="H71" s="4"/>
    </row>
    <row r="72" ht="20" customHeight="true">
      <c r="A72" s="98"/>
      <c r="B72" s="228"/>
      <c r="C72" s="98"/>
      <c r="D72" s="98"/>
      <c r="E72" s="230"/>
      <c r="F72" s="4"/>
      <c r="G72" s="4"/>
      <c r="H72" s="4"/>
    </row>
    <row r="73" ht="20" customHeight="true">
      <c r="A73" s="98"/>
      <c r="B73" s="228"/>
      <c r="C73" s="98"/>
      <c r="D73" s="98"/>
      <c r="E73" s="230"/>
      <c r="F73" s="4"/>
      <c r="G73" s="4"/>
      <c r="H73" s="4"/>
    </row>
    <row r="74" ht="20" customHeight="true">
      <c r="A74" s="98"/>
      <c r="B74" s="228"/>
      <c r="C74" s="98"/>
      <c r="D74" s="98"/>
      <c r="E74" s="230"/>
      <c r="F74" s="4"/>
      <c r="G74" s="4"/>
      <c r="H74" s="4"/>
    </row>
    <row r="75" ht="20" customHeight="true">
      <c r="A75" s="98"/>
      <c r="B75" s="228"/>
      <c r="C75" s="98"/>
      <c r="D75" s="98"/>
      <c r="E75" s="230"/>
      <c r="F75" s="4"/>
      <c r="G75" s="4"/>
      <c r="H75" s="4"/>
    </row>
    <row r="76" ht="20" customHeight="true">
      <c r="A76" s="98"/>
      <c r="B76" s="228"/>
      <c r="C76" s="98"/>
      <c r="D76" s="98"/>
      <c r="E76" s="230"/>
      <c r="F76" s="4"/>
      <c r="G76" s="4"/>
      <c r="H76" s="4"/>
    </row>
    <row r="77" ht="20" customHeight="true">
      <c r="A77" s="98"/>
      <c r="B77" s="228"/>
      <c r="C77" s="98"/>
      <c r="D77" s="98"/>
      <c r="E77" s="230"/>
      <c r="F77" s="4"/>
      <c r="G77" s="4"/>
      <c r="H77" s="4"/>
    </row>
    <row r="78" ht="20" customHeight="true">
      <c r="A78" s="98"/>
      <c r="B78" s="228"/>
      <c r="C78" s="98"/>
      <c r="D78" s="98"/>
      <c r="E78" s="230"/>
      <c r="F78" s="4"/>
      <c r="G78" s="4"/>
      <c r="H78" s="4"/>
    </row>
    <row r="79" ht="20" customHeight="true">
      <c r="A79" s="98"/>
      <c r="B79" s="228"/>
      <c r="C79" s="98"/>
      <c r="D79" s="98"/>
      <c r="E79" s="230"/>
      <c r="F79" s="4"/>
      <c r="G79" s="4"/>
      <c r="H79" s="4"/>
    </row>
    <row r="80" ht="20" customHeight="true">
      <c r="A80" s="98"/>
      <c r="B80" s="228"/>
      <c r="C80" s="98"/>
      <c r="D80" s="98"/>
      <c r="E80" s="230"/>
      <c r="F80" s="4"/>
      <c r="G80" s="4"/>
      <c r="H80" s="4"/>
    </row>
    <row r="81" ht="20" customHeight="true">
      <c r="A81" s="98"/>
      <c r="B81" s="228"/>
      <c r="C81" s="98"/>
      <c r="D81" s="98"/>
      <c r="E81" s="230"/>
      <c r="F81" s="4"/>
      <c r="G81" s="4"/>
      <c r="H81" s="4"/>
    </row>
    <row r="82" ht="20" customHeight="true">
      <c r="A82" s="98"/>
      <c r="B82" s="228"/>
      <c r="C82" s="98"/>
      <c r="D82" s="98"/>
      <c r="E82" s="230"/>
      <c r="F82" s="4"/>
      <c r="G82" s="4"/>
      <c r="H82" s="4"/>
    </row>
    <row r="83" ht="20" customHeight="true">
      <c r="A83" s="98"/>
      <c r="B83" s="228"/>
      <c r="C83" s="98"/>
      <c r="D83" s="98"/>
      <c r="E83" s="230"/>
      <c r="F83" s="4"/>
      <c r="G83" s="4"/>
      <c r="H83" s="4"/>
    </row>
    <row r="84" ht="20" customHeight="true">
      <c r="A84" s="98"/>
      <c r="B84" s="228"/>
      <c r="C84" s="98"/>
      <c r="D84" s="98"/>
      <c r="E84" s="230"/>
      <c r="F84" s="4"/>
      <c r="G84" s="4"/>
      <c r="H84" s="4"/>
    </row>
    <row r="85" ht="20" customHeight="true">
      <c r="A85" s="98"/>
      <c r="B85" s="228"/>
      <c r="C85" s="98"/>
      <c r="D85" s="98"/>
      <c r="E85" s="230"/>
      <c r="F85" s="4"/>
      <c r="G85" s="4"/>
      <c r="H85" s="4"/>
    </row>
    <row r="86" ht="20" customHeight="true">
      <c r="A86" s="98"/>
      <c r="B86" s="228"/>
      <c r="C86" s="98"/>
      <c r="D86" s="98"/>
      <c r="E86" s="230"/>
      <c r="F86" s="4"/>
      <c r="G86" s="4"/>
      <c r="H86" s="4"/>
    </row>
    <row r="87" ht="20" customHeight="true">
      <c r="A87" s="98"/>
      <c r="B87" s="228"/>
      <c r="C87" s="98"/>
      <c r="D87" s="98"/>
      <c r="E87" s="230"/>
      <c r="F87" s="4"/>
      <c r="G87" s="4"/>
      <c r="H87" s="4"/>
    </row>
    <row r="88" ht="20" customHeight="true">
      <c r="A88" s="98"/>
      <c r="B88" s="228"/>
      <c r="C88" s="98"/>
      <c r="D88" s="98"/>
      <c r="E88" s="230"/>
      <c r="F88" s="4"/>
      <c r="G88" s="4"/>
      <c r="H88" s="4"/>
    </row>
    <row r="89" ht="20" customHeight="true">
      <c r="A89" s="98"/>
      <c r="B89" s="228"/>
      <c r="C89" s="98"/>
      <c r="D89" s="98"/>
      <c r="E89" s="230"/>
      <c r="F89" s="4"/>
      <c r="G89" s="4"/>
      <c r="H89" s="4"/>
    </row>
    <row r="90" ht="20" customHeight="true">
      <c r="A90" s="98"/>
      <c r="B90" s="228"/>
      <c r="C90" s="98"/>
      <c r="D90" s="98"/>
      <c r="E90" s="230"/>
      <c r="F90" s="4"/>
      <c r="G90" s="4"/>
      <c r="H90" s="4"/>
    </row>
    <row r="91" ht="20" customHeight="true">
      <c r="A91" s="98"/>
      <c r="B91" s="228"/>
      <c r="C91" s="98"/>
      <c r="D91" s="98"/>
      <c r="E91" s="230"/>
      <c r="F91" s="4"/>
      <c r="G91" s="4"/>
      <c r="H91" s="4"/>
    </row>
    <row r="92" ht="20" customHeight="true">
      <c r="A92" s="98"/>
      <c r="B92" s="228"/>
      <c r="C92" s="98"/>
      <c r="D92" s="98"/>
      <c r="E92" s="230"/>
      <c r="F92" s="4"/>
      <c r="G92" s="4"/>
      <c r="H92" s="4"/>
    </row>
    <row r="93" ht="20" customHeight="true">
      <c r="A93" s="98"/>
      <c r="B93" s="228"/>
      <c r="C93" s="98"/>
      <c r="D93" s="98"/>
      <c r="E93" s="230"/>
      <c r="F93" s="4"/>
      <c r="G93" s="4"/>
      <c r="H93" s="4"/>
    </row>
    <row r="94" ht="20" customHeight="true">
      <c r="A94" s="98"/>
      <c r="B94" s="228"/>
      <c r="C94" s="98"/>
      <c r="D94" s="98"/>
      <c r="E94" s="230"/>
      <c r="F94" s="4"/>
      <c r="G94" s="4"/>
      <c r="H94" s="4"/>
    </row>
    <row r="95" ht="20" customHeight="true">
      <c r="A95" s="98"/>
      <c r="B95" s="228"/>
      <c r="C95" s="98"/>
      <c r="D95" s="98"/>
      <c r="E95" s="230"/>
      <c r="F95" s="4"/>
      <c r="G95" s="4"/>
      <c r="H95" s="4"/>
    </row>
    <row r="96" ht="20" customHeight="true">
      <c r="A96" s="98"/>
      <c r="B96" s="228"/>
      <c r="C96" s="98"/>
      <c r="D96" s="98"/>
      <c r="E96" s="230"/>
      <c r="F96" s="4"/>
      <c r="G96" s="4"/>
      <c r="H96" s="4"/>
    </row>
    <row r="97" ht="20" customHeight="true">
      <c r="A97" s="98"/>
      <c r="B97" s="228"/>
      <c r="C97" s="98"/>
      <c r="D97" s="98"/>
      <c r="E97" s="230"/>
      <c r="F97" s="4"/>
      <c r="G97" s="4"/>
      <c r="H97" s="4"/>
    </row>
    <row r="98" ht="20" customHeight="true">
      <c r="A98" s="98"/>
      <c r="B98" s="228"/>
      <c r="C98" s="98"/>
      <c r="D98" s="98"/>
      <c r="E98" s="230"/>
      <c r="F98" s="4"/>
      <c r="G98" s="4"/>
      <c r="H98" s="4"/>
    </row>
    <row r="99" ht="20" customHeight="true">
      <c r="A99" s="98"/>
      <c r="B99" s="228"/>
      <c r="C99" s="98"/>
      <c r="D99" s="98"/>
      <c r="E99" s="230"/>
      <c r="F99" s="4"/>
      <c r="G99" s="4"/>
      <c r="H99" s="4"/>
    </row>
    <row r="100" ht="20" customHeight="true">
      <c r="A100" s="98"/>
      <c r="B100" s="228"/>
      <c r="C100" s="98"/>
      <c r="D100" s="98"/>
      <c r="E100" s="230"/>
      <c r="F100" s="4"/>
      <c r="G100" s="4"/>
      <c r="H100" s="4"/>
    </row>
    <row r="101" ht="20" customHeight="true">
      <c r="A101" s="98"/>
      <c r="B101" s="228"/>
      <c r="C101" s="98"/>
      <c r="D101" s="98"/>
      <c r="E101" s="230"/>
      <c r="F101" s="4"/>
      <c r="G101" s="4"/>
      <c r="H101" s="4"/>
    </row>
    <row r="102" ht="20" customHeight="true">
      <c r="A102" s="98"/>
      <c r="B102" s="228"/>
      <c r="C102" s="98"/>
      <c r="D102" s="98"/>
      <c r="E102" s="230"/>
      <c r="F102" s="4"/>
      <c r="G102" s="4"/>
      <c r="H102" s="4"/>
    </row>
    <row r="103" ht="20" customHeight="true">
      <c r="A103" s="98"/>
      <c r="B103" s="228"/>
      <c r="C103" s="98"/>
      <c r="D103" s="98"/>
      <c r="E103" s="230"/>
      <c r="F103" s="4"/>
      <c r="G103" s="4"/>
      <c r="H103" s="4"/>
    </row>
    <row r="104" ht="20" customHeight="true">
      <c r="A104" s="98"/>
      <c r="B104" s="228"/>
      <c r="C104" s="98"/>
      <c r="D104" s="98"/>
      <c r="E104" s="230"/>
      <c r="F104" s="4"/>
      <c r="G104" s="4"/>
      <c r="H104" s="4"/>
    </row>
    <row r="105" ht="20" customHeight="true">
      <c r="A105" s="98"/>
      <c r="B105" s="228"/>
      <c r="C105" s="98"/>
      <c r="D105" s="98"/>
      <c r="E105" s="230"/>
      <c r="F105" s="4"/>
      <c r="G105" s="4"/>
      <c r="H105" s="4"/>
    </row>
    <row r="106" ht="20" customHeight="true">
      <c r="A106" s="98"/>
      <c r="B106" s="228"/>
      <c r="C106" s="98"/>
      <c r="D106" s="98"/>
      <c r="E106" s="230"/>
      <c r="F106" s="4"/>
      <c r="G106" s="4"/>
      <c r="H106" s="4"/>
    </row>
    <row r="107" ht="20" customHeight="true">
      <c r="A107" s="98"/>
      <c r="B107" s="228"/>
      <c r="C107" s="98"/>
      <c r="D107" s="98"/>
      <c r="E107" s="230"/>
      <c r="F107" s="4"/>
      <c r="G107" s="4"/>
      <c r="H107" s="4"/>
    </row>
    <row r="108" ht="20" customHeight="true">
      <c r="A108" s="98"/>
      <c r="B108" s="228"/>
      <c r="C108" s="98"/>
      <c r="D108" s="98"/>
      <c r="E108" s="230"/>
      <c r="F108" s="4"/>
      <c r="G108" s="4"/>
      <c r="H108" s="4"/>
    </row>
    <row r="109" ht="20" customHeight="true">
      <c r="A109" s="98"/>
      <c r="B109" s="228"/>
      <c r="C109" s="98"/>
      <c r="D109" s="98"/>
      <c r="E109" s="230"/>
      <c r="F109" s="4"/>
      <c r="G109" s="4"/>
      <c r="H109" s="4"/>
    </row>
    <row r="110" ht="20" customHeight="true">
      <c r="A110" s="98"/>
      <c r="B110" s="228"/>
      <c r="C110" s="98"/>
      <c r="D110" s="98"/>
      <c r="E110" s="230"/>
      <c r="F110" s="4"/>
      <c r="G110" s="4"/>
      <c r="H110" s="4"/>
    </row>
    <row r="111" ht="20" customHeight="true">
      <c r="A111" s="98"/>
      <c r="B111" s="228"/>
      <c r="C111" s="98"/>
      <c r="D111" s="98"/>
      <c r="E111" s="230"/>
      <c r="F111" s="4"/>
      <c r="G111" s="4"/>
      <c r="H111" s="4"/>
    </row>
    <row r="112" ht="20" customHeight="true">
      <c r="A112" s="98"/>
      <c r="B112" s="228"/>
      <c r="C112" s="98"/>
      <c r="D112" s="98"/>
      <c r="E112" s="230"/>
      <c r="F112" s="4"/>
      <c r="G112" s="4"/>
      <c r="H112" s="4"/>
    </row>
    <row r="113" ht="20" customHeight="true">
      <c r="A113" s="98"/>
      <c r="B113" s="228"/>
      <c r="C113" s="98"/>
      <c r="D113" s="98"/>
      <c r="E113" s="230"/>
      <c r="F113" s="4"/>
      <c r="G113" s="4"/>
      <c r="H113" s="4"/>
    </row>
    <row r="114" ht="20" customHeight="true">
      <c r="A114" s="98"/>
      <c r="B114" s="228"/>
      <c r="C114" s="98"/>
      <c r="D114" s="98"/>
      <c r="E114" s="230"/>
      <c r="F114" s="4"/>
      <c r="G114" s="4"/>
      <c r="H114" s="4"/>
    </row>
    <row r="115" ht="20" customHeight="true">
      <c r="A115" s="98"/>
      <c r="B115" s="228"/>
      <c r="C115" s="98"/>
      <c r="D115" s="98"/>
      <c r="E115" s="230"/>
      <c r="F115" s="4"/>
      <c r="G115" s="4"/>
      <c r="H115" s="4"/>
    </row>
    <row r="116" ht="20" customHeight="true">
      <c r="A116" s="98"/>
      <c r="B116" s="228"/>
      <c r="C116" s="98"/>
      <c r="D116" s="98"/>
      <c r="E116" s="230"/>
      <c r="F116" s="4"/>
      <c r="G116" s="4"/>
      <c r="H116" s="4"/>
    </row>
    <row r="117" ht="20" customHeight="true">
      <c r="A117" s="98"/>
      <c r="B117" s="228"/>
      <c r="C117" s="98"/>
      <c r="D117" s="98"/>
      <c r="E117" s="230"/>
      <c r="F117" s="4"/>
      <c r="G117" s="4"/>
      <c r="H117" s="4"/>
    </row>
    <row r="118" ht="20" customHeight="true">
      <c r="A118" s="98"/>
      <c r="B118" s="228"/>
      <c r="C118" s="98"/>
      <c r="D118" s="98"/>
      <c r="E118" s="230"/>
      <c r="F118" s="4"/>
      <c r="G118" s="4"/>
      <c r="H118" s="4"/>
    </row>
    <row r="119" ht="20" customHeight="true">
      <c r="A119" s="98"/>
      <c r="B119" s="228"/>
      <c r="C119" s="98"/>
      <c r="D119" s="98"/>
      <c r="E119" s="230"/>
      <c r="F119" s="4"/>
      <c r="G119" s="4"/>
      <c r="H119" s="4"/>
    </row>
    <row r="120" ht="20" customHeight="true">
      <c r="A120" s="98"/>
      <c r="B120" s="228"/>
      <c r="C120" s="98"/>
      <c r="D120" s="98"/>
      <c r="E120" s="230"/>
      <c r="F120" s="4"/>
      <c r="G120" s="4"/>
      <c r="H120" s="4"/>
    </row>
    <row r="121" ht="20" customHeight="true">
      <c r="A121" s="98"/>
      <c r="B121" s="228"/>
      <c r="C121" s="98"/>
      <c r="D121" s="98"/>
      <c r="E121" s="230"/>
      <c r="F121" s="4"/>
      <c r="G121" s="4"/>
      <c r="H121" s="4"/>
    </row>
    <row r="122" ht="20" customHeight="true">
      <c r="A122" s="98"/>
      <c r="B122" s="228"/>
      <c r="C122" s="98"/>
      <c r="D122" s="98"/>
      <c r="E122" s="230"/>
      <c r="F122" s="4"/>
      <c r="G122" s="4"/>
      <c r="H122" s="4"/>
    </row>
    <row r="123" ht="20" customHeight="true">
      <c r="A123" s="98"/>
      <c r="B123" s="228"/>
      <c r="C123" s="98"/>
      <c r="D123" s="98"/>
      <c r="E123" s="230"/>
      <c r="F123" s="4"/>
      <c r="G123" s="4"/>
      <c r="H123" s="4"/>
    </row>
    <row r="124" ht="20" customHeight="true">
      <c r="A124" s="98"/>
      <c r="B124" s="228"/>
      <c r="C124" s="98"/>
      <c r="D124" s="98"/>
      <c r="E124" s="230"/>
      <c r="F124" s="4"/>
      <c r="G124" s="4"/>
      <c r="H124" s="4"/>
    </row>
    <row r="125" ht="20" customHeight="true">
      <c r="A125" s="98"/>
      <c r="B125" s="228"/>
      <c r="C125" s="98"/>
      <c r="D125" s="98"/>
      <c r="E125" s="230"/>
      <c r="F125" s="4"/>
      <c r="G125" s="4"/>
      <c r="H125" s="4"/>
    </row>
    <row r="126" ht="20" customHeight="true">
      <c r="A126" s="98"/>
      <c r="B126" s="228"/>
      <c r="C126" s="98"/>
      <c r="D126" s="98"/>
      <c r="E126" s="230"/>
      <c r="F126" s="4"/>
      <c r="G126" s="4"/>
      <c r="H126" s="4"/>
    </row>
    <row r="127" ht="20" customHeight="true">
      <c r="A127" s="98"/>
      <c r="B127" s="228"/>
      <c r="C127" s="98"/>
      <c r="D127" s="98"/>
      <c r="E127" s="230"/>
      <c r="F127" s="4"/>
      <c r="G127" s="4"/>
      <c r="H127" s="4"/>
    </row>
    <row r="128" ht="20" customHeight="true">
      <c r="A128" s="98"/>
      <c r="B128" s="228"/>
      <c r="C128" s="98"/>
      <c r="D128" s="98"/>
      <c r="E128" s="230"/>
      <c r="F128" s="4"/>
      <c r="G128" s="4"/>
      <c r="H128" s="4"/>
    </row>
    <row r="129" ht="20" customHeight="true">
      <c r="A129" s="98"/>
      <c r="B129" s="228"/>
      <c r="C129" s="98"/>
      <c r="D129" s="98"/>
      <c r="E129" s="230"/>
      <c r="F129" s="4"/>
      <c r="G129" s="4"/>
      <c r="H129" s="4"/>
    </row>
    <row r="130" ht="20" customHeight="true">
      <c r="A130" s="98"/>
      <c r="B130" s="228"/>
      <c r="C130" s="98"/>
      <c r="D130" s="98"/>
      <c r="E130" s="230"/>
      <c r="F130" s="4"/>
      <c r="G130" s="4"/>
      <c r="H130" s="4"/>
    </row>
    <row r="131" ht="20" customHeight="true">
      <c r="A131" s="98"/>
      <c r="B131" s="228"/>
      <c r="C131" s="98"/>
      <c r="D131" s="98"/>
      <c r="E131" s="230"/>
      <c r="F131" s="4"/>
      <c r="G131" s="4"/>
      <c r="H131" s="4"/>
    </row>
    <row r="132" ht="20" customHeight="true">
      <c r="A132" s="98"/>
      <c r="B132" s="228"/>
      <c r="C132" s="98"/>
      <c r="D132" s="98"/>
      <c r="E132" s="230"/>
      <c r="F132" s="4"/>
      <c r="G132" s="4"/>
      <c r="H132" s="4"/>
    </row>
    <row r="133" ht="20" customHeight="true">
      <c r="A133" s="98"/>
      <c r="B133" s="228"/>
      <c r="C133" s="98"/>
      <c r="D133" s="98"/>
      <c r="E133" s="230"/>
      <c r="F133" s="4"/>
      <c r="G133" s="4"/>
      <c r="H133" s="4"/>
    </row>
    <row r="134" ht="20" customHeight="true">
      <c r="A134" s="98"/>
      <c r="B134" s="228"/>
      <c r="C134" s="98"/>
      <c r="D134" s="98"/>
      <c r="E134" s="230"/>
      <c r="F134" s="4"/>
      <c r="G134" s="4"/>
      <c r="H134" s="4"/>
    </row>
    <row r="135" ht="20" customHeight="true">
      <c r="A135" s="98"/>
      <c r="B135" s="228"/>
      <c r="C135" s="98"/>
      <c r="D135" s="98"/>
      <c r="E135" s="230"/>
      <c r="F135" s="4"/>
      <c r="G135" s="4"/>
      <c r="H135" s="4"/>
    </row>
    <row r="136" ht="20" customHeight="true">
      <c r="A136" s="98"/>
      <c r="B136" s="228"/>
      <c r="C136" s="98"/>
      <c r="D136" s="98"/>
      <c r="E136" s="230"/>
      <c r="F136" s="4"/>
      <c r="G136" s="4"/>
      <c r="H136" s="4"/>
    </row>
    <row r="137" ht="20" customHeight="true">
      <c r="A137" s="98"/>
      <c r="B137" s="228"/>
      <c r="C137" s="98"/>
      <c r="D137" s="98"/>
      <c r="E137" s="230"/>
      <c r="F137" s="4"/>
      <c r="G137" s="4"/>
      <c r="H137" s="4"/>
    </row>
    <row r="138" ht="20" customHeight="true">
      <c r="A138" s="98"/>
      <c r="B138" s="228"/>
      <c r="C138" s="98"/>
      <c r="D138" s="98"/>
      <c r="E138" s="230"/>
      <c r="F138" s="4"/>
      <c r="G138" s="4"/>
      <c r="H138" s="4"/>
    </row>
    <row r="139" ht="20" customHeight="true">
      <c r="A139" s="98"/>
      <c r="B139" s="228"/>
      <c r="C139" s="98"/>
      <c r="D139" s="98"/>
      <c r="E139" s="230"/>
      <c r="F139" s="4"/>
      <c r="G139" s="4"/>
      <c r="H139" s="4"/>
    </row>
    <row r="140" ht="20" customHeight="true">
      <c r="A140" s="98"/>
      <c r="B140" s="228"/>
      <c r="C140" s="98"/>
      <c r="D140" s="98"/>
      <c r="E140" s="230"/>
      <c r="F140" s="4"/>
      <c r="G140" s="4"/>
      <c r="H140" s="4"/>
    </row>
    <row r="141" ht="20" customHeight="true">
      <c r="A141" s="98"/>
      <c r="B141" s="228"/>
      <c r="C141" s="98"/>
      <c r="D141" s="98"/>
      <c r="E141" s="230"/>
      <c r="F141" s="4"/>
      <c r="G141" s="4"/>
      <c r="H141" s="4"/>
    </row>
    <row r="142" ht="20" customHeight="true">
      <c r="A142" s="98"/>
      <c r="B142" s="228"/>
      <c r="C142" s="98"/>
      <c r="D142" s="98"/>
      <c r="E142" s="230"/>
      <c r="F142" s="4"/>
      <c r="G142" s="4"/>
      <c r="H142" s="4"/>
    </row>
    <row r="143" ht="20" customHeight="true">
      <c r="A143" s="98"/>
      <c r="B143" s="228"/>
      <c r="C143" s="98"/>
      <c r="D143" s="98"/>
      <c r="E143" s="230"/>
      <c r="F143" s="4"/>
      <c r="G143" s="4"/>
      <c r="H143" s="4"/>
    </row>
    <row r="144" ht="20" customHeight="true">
      <c r="A144" s="98"/>
      <c r="B144" s="228"/>
      <c r="C144" s="98"/>
      <c r="D144" s="98"/>
      <c r="E144" s="230"/>
      <c r="F144" s="4"/>
      <c r="G144" s="4"/>
      <c r="H144" s="4"/>
    </row>
    <row r="145" ht="20" customHeight="true">
      <c r="A145" s="98"/>
      <c r="B145" s="228"/>
      <c r="C145" s="98"/>
      <c r="D145" s="98"/>
      <c r="E145" s="230"/>
      <c r="F145" s="4"/>
      <c r="G145" s="4"/>
      <c r="H145" s="4"/>
    </row>
    <row r="146" ht="20" customHeight="true">
      <c r="A146" s="98"/>
      <c r="B146" s="228"/>
      <c r="C146" s="98"/>
      <c r="D146" s="98"/>
      <c r="E146" s="230"/>
      <c r="F146" s="4"/>
      <c r="G146" s="4"/>
      <c r="H146" s="4"/>
    </row>
    <row r="147" ht="20" customHeight="true">
      <c r="A147" s="98"/>
      <c r="B147" s="228"/>
      <c r="C147" s="98"/>
      <c r="D147" s="98"/>
      <c r="E147" s="230"/>
      <c r="F147" s="4"/>
      <c r="G147" s="4"/>
      <c r="H147" s="4"/>
    </row>
    <row r="148" ht="20" customHeight="true">
      <c r="A148" s="98"/>
      <c r="B148" s="228"/>
      <c r="C148" s="98"/>
      <c r="D148" s="98"/>
      <c r="E148" s="230"/>
      <c r="F148" s="4"/>
      <c r="G148" s="4"/>
      <c r="H148" s="4"/>
    </row>
    <row r="149" ht="20" customHeight="true">
      <c r="A149" s="98"/>
      <c r="B149" s="228"/>
      <c r="C149" s="98"/>
      <c r="D149" s="98"/>
      <c r="E149" s="230"/>
      <c r="F149" s="4"/>
      <c r="G149" s="4"/>
      <c r="H149" s="4"/>
    </row>
    <row r="150" ht="20" customHeight="true">
      <c r="A150" s="98"/>
      <c r="B150" s="228"/>
      <c r="C150" s="98"/>
      <c r="D150" s="98"/>
      <c r="E150" s="230"/>
      <c r="F150" s="4"/>
      <c r="G150" s="4"/>
      <c r="H150" s="4"/>
    </row>
    <row r="151" ht="20" customHeight="true">
      <c r="A151" s="98"/>
      <c r="B151" s="228"/>
      <c r="C151" s="98"/>
      <c r="D151" s="98"/>
      <c r="E151" s="230"/>
      <c r="F151" s="4"/>
      <c r="G151" s="4"/>
      <c r="H151" s="4"/>
    </row>
    <row r="152" ht="20" customHeight="true">
      <c r="A152" s="98"/>
      <c r="B152" s="228"/>
      <c r="C152" s="98"/>
      <c r="D152" s="98"/>
      <c r="E152" s="230"/>
      <c r="F152" s="4"/>
      <c r="G152" s="4"/>
      <c r="H152" s="4"/>
    </row>
    <row r="153" ht="20" customHeight="true">
      <c r="A153" s="98"/>
      <c r="B153" s="228"/>
      <c r="C153" s="98"/>
      <c r="D153" s="98"/>
      <c r="E153" s="230"/>
      <c r="F153" s="4"/>
      <c r="G153" s="4"/>
      <c r="H153" s="4"/>
    </row>
    <row r="154" ht="20" customHeight="true">
      <c r="A154" s="98"/>
      <c r="B154" s="228"/>
      <c r="C154" s="98"/>
      <c r="D154" s="98"/>
      <c r="E154" s="230"/>
      <c r="F154" s="4"/>
      <c r="G154" s="4"/>
      <c r="H154" s="4"/>
    </row>
    <row r="155" ht="20" customHeight="true">
      <c r="A155" s="98"/>
      <c r="B155" s="228"/>
      <c r="C155" s="98"/>
      <c r="D155" s="98"/>
      <c r="E155" s="230"/>
      <c r="F155" s="4"/>
      <c r="G155" s="4"/>
      <c r="H155" s="4"/>
    </row>
    <row r="156" ht="20" customHeight="true">
      <c r="A156" s="98"/>
      <c r="B156" s="228"/>
      <c r="C156" s="98"/>
      <c r="D156" s="98"/>
      <c r="E156" s="230"/>
      <c r="F156" s="4"/>
      <c r="G156" s="4"/>
      <c r="H156" s="4"/>
    </row>
    <row r="157" ht="20" customHeight="true">
      <c r="A157" s="98"/>
      <c r="B157" s="228"/>
      <c r="C157" s="98"/>
      <c r="D157" s="98"/>
      <c r="E157" s="230"/>
      <c r="F157" s="4"/>
      <c r="G157" s="4"/>
      <c r="H157" s="4"/>
    </row>
    <row r="158" ht="20" customHeight="true">
      <c r="A158" s="98"/>
      <c r="B158" s="228"/>
      <c r="C158" s="98"/>
      <c r="D158" s="98"/>
      <c r="E158" s="230"/>
      <c r="F158" s="4"/>
      <c r="G158" s="4"/>
      <c r="H158" s="4"/>
    </row>
    <row r="159" ht="20" customHeight="true">
      <c r="A159" s="98"/>
      <c r="B159" s="228"/>
      <c r="C159" s="98"/>
      <c r="D159" s="98"/>
      <c r="E159" s="230"/>
      <c r="F159" s="4"/>
      <c r="G159" s="4"/>
      <c r="H159" s="4"/>
    </row>
    <row r="160" ht="20" customHeight="true">
      <c r="A160" s="98"/>
      <c r="B160" s="228"/>
      <c r="C160" s="98"/>
      <c r="D160" s="98"/>
      <c r="E160" s="230"/>
      <c r="F160" s="4"/>
      <c r="G160" s="4"/>
      <c r="H160" s="4"/>
    </row>
    <row r="161" ht="20" customHeight="true">
      <c r="A161" s="98"/>
      <c r="B161" s="228"/>
      <c r="C161" s="98"/>
      <c r="D161" s="98"/>
      <c r="E161" s="230"/>
      <c r="F161" s="4"/>
      <c r="G161" s="4"/>
      <c r="H161" s="4"/>
    </row>
    <row r="162" ht="20" customHeight="true">
      <c r="A162" s="98"/>
      <c r="B162" s="228"/>
      <c r="C162" s="98"/>
      <c r="D162" s="98"/>
      <c r="E162" s="230"/>
      <c r="F162" s="4"/>
      <c r="G162" s="4"/>
      <c r="H162" s="4"/>
    </row>
    <row r="163" ht="20" customHeight="true">
      <c r="A163" s="98"/>
      <c r="B163" s="228"/>
      <c r="C163" s="98"/>
      <c r="D163" s="98"/>
      <c r="E163" s="230"/>
      <c r="F163" s="4"/>
      <c r="G163" s="4"/>
      <c r="H163" s="4"/>
    </row>
    <row r="164" ht="20" customHeight="true">
      <c r="A164" s="98"/>
      <c r="B164" s="228"/>
      <c r="C164" s="98"/>
      <c r="D164" s="98"/>
      <c r="E164" s="230"/>
      <c r="F164" s="4"/>
      <c r="G164" s="4"/>
      <c r="H164" s="4"/>
    </row>
    <row r="165" ht="20" customHeight="true">
      <c r="A165" s="98"/>
      <c r="B165" s="228"/>
      <c r="C165" s="98"/>
      <c r="D165" s="98"/>
      <c r="E165" s="230"/>
      <c r="F165" s="4"/>
      <c r="G165" s="4"/>
      <c r="H165" s="4"/>
    </row>
    <row r="166" ht="20" customHeight="true">
      <c r="A166" s="98"/>
      <c r="B166" s="228"/>
      <c r="C166" s="98"/>
      <c r="D166" s="98"/>
      <c r="E166" s="230"/>
      <c r="F166" s="4"/>
      <c r="G166" s="4"/>
      <c r="H166" s="4"/>
    </row>
    <row r="167" ht="20" customHeight="true">
      <c r="A167" s="98"/>
      <c r="B167" s="228"/>
      <c r="C167" s="98"/>
      <c r="D167" s="98"/>
      <c r="E167" s="230"/>
      <c r="F167" s="4"/>
      <c r="G167" s="4"/>
      <c r="H167" s="4"/>
    </row>
    <row r="168" ht="20" customHeight="true">
      <c r="A168" s="98"/>
      <c r="B168" s="228"/>
      <c r="C168" s="98"/>
      <c r="D168" s="98"/>
      <c r="E168" s="230"/>
      <c r="F168" s="4"/>
      <c r="G168" s="4"/>
      <c r="H168" s="4"/>
    </row>
    <row r="169" ht="20" customHeight="true">
      <c r="A169" s="98"/>
      <c r="B169" s="228"/>
      <c r="C169" s="98"/>
      <c r="D169" s="98"/>
      <c r="E169" s="230"/>
      <c r="F169" s="4"/>
      <c r="G169" s="4"/>
      <c r="H169" s="4"/>
    </row>
    <row r="170" ht="20" customHeight="true">
      <c r="A170" s="98"/>
      <c r="B170" s="228"/>
      <c r="C170" s="98"/>
      <c r="D170" s="98"/>
      <c r="E170" s="230"/>
      <c r="F170" s="4"/>
      <c r="G170" s="4"/>
      <c r="H170" s="4"/>
    </row>
    <row r="171" ht="20" customHeight="true">
      <c r="A171" s="98"/>
      <c r="B171" s="228"/>
      <c r="C171" s="98"/>
      <c r="D171" s="98"/>
      <c r="E171" s="230"/>
      <c r="F171" s="4"/>
      <c r="G171" s="4"/>
      <c r="H171" s="4"/>
    </row>
    <row r="172" ht="20" customHeight="true">
      <c r="A172" s="98"/>
      <c r="B172" s="228"/>
      <c r="C172" s="98"/>
      <c r="D172" s="98"/>
      <c r="E172" s="230"/>
      <c r="F172" s="4"/>
      <c r="G172" s="4"/>
      <c r="H172" s="4"/>
    </row>
    <row r="173" ht="20" customHeight="true">
      <c r="A173" s="98"/>
      <c r="B173" s="228"/>
      <c r="C173" s="98"/>
      <c r="D173" s="98"/>
      <c r="E173" s="230"/>
      <c r="F173" s="4"/>
      <c r="G173" s="4"/>
      <c r="H173" s="4"/>
    </row>
    <row r="174" ht="20" customHeight="true">
      <c r="A174" s="98"/>
      <c r="B174" s="228"/>
      <c r="C174" s="98"/>
      <c r="D174" s="98"/>
      <c r="E174" s="230"/>
      <c r="F174" s="4"/>
      <c r="G174" s="4"/>
      <c r="H174" s="4"/>
    </row>
    <row r="175" ht="20" customHeight="true">
      <c r="A175" s="98"/>
      <c r="B175" s="228"/>
      <c r="C175" s="98"/>
      <c r="D175" s="98"/>
      <c r="E175" s="230"/>
      <c r="F175" s="4"/>
      <c r="G175" s="4"/>
      <c r="H175" s="4"/>
    </row>
    <row r="176" ht="20" customHeight="true">
      <c r="A176" s="98"/>
      <c r="B176" s="228"/>
      <c r="C176" s="98"/>
      <c r="D176" s="98"/>
      <c r="E176" s="230"/>
      <c r="F176" s="4"/>
      <c r="G176" s="4"/>
      <c r="H176" s="4"/>
    </row>
    <row r="177" ht="20" customHeight="true">
      <c r="A177" s="98"/>
      <c r="B177" s="228"/>
      <c r="C177" s="98"/>
      <c r="D177" s="98"/>
      <c r="E177" s="230"/>
      <c r="F177" s="4"/>
      <c r="G177" s="4"/>
      <c r="H177" s="4"/>
    </row>
    <row r="178" ht="20" customHeight="true">
      <c r="A178" s="98"/>
      <c r="B178" s="228"/>
      <c r="C178" s="98"/>
      <c r="D178" s="98"/>
      <c r="E178" s="230"/>
      <c r="F178" s="4"/>
      <c r="G178" s="4"/>
      <c r="H178" s="4"/>
    </row>
    <row r="179" ht="20" customHeight="true">
      <c r="A179" s="98"/>
      <c r="B179" s="228"/>
      <c r="C179" s="98"/>
      <c r="D179" s="98"/>
      <c r="E179" s="230"/>
      <c r="F179" s="4"/>
      <c r="G179" s="4"/>
      <c r="H179" s="4"/>
    </row>
    <row r="180" ht="20" customHeight="true">
      <c r="A180" s="98"/>
      <c r="B180" s="228"/>
      <c r="C180" s="98"/>
      <c r="D180" s="98"/>
      <c r="E180" s="230"/>
      <c r="F180" s="4"/>
      <c r="G180" s="4"/>
      <c r="H180" s="4"/>
    </row>
    <row r="181" ht="20" customHeight="true">
      <c r="A181" s="98"/>
      <c r="B181" s="228"/>
      <c r="C181" s="98"/>
      <c r="D181" s="98"/>
      <c r="E181" s="230"/>
      <c r="F181" s="4"/>
      <c r="G181" s="4"/>
      <c r="H181" s="4"/>
    </row>
    <row r="182" ht="20" customHeight="true">
      <c r="A182" s="98"/>
      <c r="B182" s="228"/>
      <c r="C182" s="98"/>
      <c r="D182" s="98"/>
      <c r="E182" s="230"/>
      <c r="F182" s="4"/>
      <c r="G182" s="4"/>
      <c r="H182" s="4"/>
    </row>
    <row r="183" ht="20" customHeight="true">
      <c r="A183" s="98"/>
      <c r="B183" s="228"/>
      <c r="C183" s="98"/>
      <c r="D183" s="98"/>
      <c r="E183" s="230"/>
      <c r="F183" s="4"/>
      <c r="G183" s="4"/>
      <c r="H183" s="4"/>
    </row>
    <row r="184" ht="20" customHeight="true">
      <c r="A184" s="98"/>
      <c r="B184" s="228"/>
      <c r="C184" s="98"/>
      <c r="D184" s="98"/>
      <c r="E184" s="230"/>
      <c r="F184" s="4"/>
      <c r="G184" s="4"/>
      <c r="H184" s="4"/>
    </row>
    <row r="185" ht="20" customHeight="true">
      <c r="A185" s="98"/>
      <c r="B185" s="228"/>
      <c r="C185" s="98"/>
      <c r="D185" s="98"/>
      <c r="E185" s="230"/>
      <c r="F185" s="4"/>
      <c r="G185" s="4"/>
      <c r="H185" s="4"/>
    </row>
    <row r="186" ht="20" customHeight="true">
      <c r="A186" s="98"/>
      <c r="B186" s="228"/>
      <c r="C186" s="98"/>
      <c r="D186" s="98"/>
      <c r="E186" s="230"/>
      <c r="F186" s="4"/>
      <c r="G186" s="4"/>
      <c r="H186" s="4"/>
    </row>
    <row r="187" ht="20" customHeight="true">
      <c r="A187" s="98"/>
      <c r="B187" s="228"/>
      <c r="C187" s="98"/>
      <c r="D187" s="98"/>
      <c r="E187" s="230"/>
      <c r="F187" s="4"/>
      <c r="G187" s="4"/>
      <c r="H187" s="4"/>
    </row>
    <row r="188" ht="20" customHeight="true">
      <c r="A188" s="98"/>
      <c r="B188" s="228"/>
      <c r="C188" s="98"/>
      <c r="D188" s="98"/>
      <c r="E188" s="230"/>
      <c r="F188" s="4"/>
      <c r="G188" s="4"/>
      <c r="H188" s="4"/>
    </row>
    <row r="189" ht="20" customHeight="true">
      <c r="A189" s="98"/>
      <c r="B189" s="228"/>
      <c r="C189" s="98"/>
      <c r="D189" s="98"/>
      <c r="E189" s="230"/>
      <c r="F189" s="4"/>
      <c r="G189" s="4"/>
      <c r="H189" s="4"/>
    </row>
    <row r="190" ht="20" customHeight="true">
      <c r="A190" s="98"/>
      <c r="B190" s="228"/>
      <c r="C190" s="98"/>
      <c r="D190" s="98"/>
      <c r="E190" s="230"/>
      <c r="F190" s="4"/>
      <c r="G190" s="4"/>
      <c r="H190" s="4"/>
    </row>
    <row r="191" ht="20" customHeight="true">
      <c r="A191" s="98"/>
      <c r="B191" s="228"/>
      <c r="C191" s="98"/>
      <c r="D191" s="98"/>
      <c r="E191" s="230"/>
      <c r="F191" s="4"/>
      <c r="G191" s="4"/>
      <c r="H191" s="4"/>
    </row>
    <row r="192" ht="20" customHeight="true">
      <c r="A192" s="98"/>
      <c r="B192" s="228"/>
      <c r="C192" s="98"/>
      <c r="D192" s="98"/>
      <c r="E192" s="230"/>
      <c r="F192" s="4"/>
      <c r="G192" s="4"/>
      <c r="H192" s="4"/>
    </row>
    <row r="193" ht="20" customHeight="true">
      <c r="A193" s="98"/>
      <c r="B193" s="228"/>
      <c r="C193" s="98"/>
      <c r="D193" s="98"/>
      <c r="E193" s="230"/>
      <c r="F193" s="4"/>
      <c r="G193" s="4"/>
      <c r="H193" s="4"/>
    </row>
    <row r="194" ht="20" customHeight="true">
      <c r="A194" s="98"/>
      <c r="B194" s="228"/>
      <c r="C194" s="98"/>
      <c r="D194" s="98"/>
      <c r="E194" s="230"/>
      <c r="F194" s="4"/>
      <c r="G194" s="4"/>
      <c r="H194" s="4"/>
    </row>
    <row r="195" ht="20" customHeight="true">
      <c r="A195" s="98"/>
      <c r="B195" s="228"/>
      <c r="C195" s="98"/>
      <c r="D195" s="98"/>
      <c r="E195" s="230"/>
      <c r="F195" s="4"/>
      <c r="G195" s="4"/>
      <c r="H195" s="4"/>
    </row>
    <row r="196" ht="20" customHeight="true">
      <c r="A196" s="98"/>
      <c r="B196" s="228"/>
      <c r="C196" s="98"/>
      <c r="D196" s="98"/>
      <c r="E196" s="230"/>
      <c r="F196" s="4"/>
      <c r="G196" s="4"/>
      <c r="H196" s="4"/>
    </row>
    <row r="197" ht="20" customHeight="true">
      <c r="A197" s="98"/>
      <c r="B197" s="228"/>
      <c r="C197" s="98"/>
      <c r="D197" s="98"/>
      <c r="E197" s="230"/>
      <c r="F197" s="4"/>
      <c r="G197" s="4"/>
      <c r="H197" s="4"/>
    </row>
    <row r="198" ht="20" customHeight="true">
      <c r="A198" s="98"/>
      <c r="B198" s="228"/>
      <c r="C198" s="98"/>
      <c r="D198" s="98"/>
      <c r="E198" s="230"/>
      <c r="F198" s="4"/>
      <c r="G198" s="4"/>
      <c r="H198" s="4"/>
    </row>
    <row r="199" ht="20" customHeight="true">
      <c r="A199" s="98"/>
      <c r="B199" s="228"/>
      <c r="C199" s="98"/>
      <c r="D199" s="98"/>
      <c r="E199" s="230"/>
      <c r="F199" s="4"/>
      <c r="G199" s="4"/>
      <c r="H199" s="4"/>
    </row>
    <row r="200" ht="20" customHeight="true">
      <c r="A200" s="98"/>
      <c r="B200" s="228"/>
      <c r="C200" s="98"/>
      <c r="D200" s="98"/>
      <c r="E200" s="230"/>
      <c r="F200" s="4"/>
      <c r="G200" s="4"/>
      <c r="H200" s="4"/>
    </row>
    <row r="201">
      <c r="A201" s="4"/>
      <c r="B201" s="4"/>
      <c r="C201" s="4"/>
      <c r="D201" s="4"/>
      <c r="E201" s="4"/>
      <c r="F201" s="4"/>
      <c r="G201" s="4"/>
      <c r="H201" s="4"/>
    </row>
    <row r="202">
      <c r="A202" s="4"/>
      <c r="B202" s="4"/>
      <c r="C202" s="4"/>
      <c r="D202" s="4"/>
      <c r="E202" s="4"/>
      <c r="F202" s="4"/>
      <c r="G202" s="4"/>
      <c r="H202" s="4"/>
    </row>
    <row r="203">
      <c r="A203" s="4"/>
      <c r="B203" s="4"/>
      <c r="C203" s="4"/>
      <c r="D203" s="4"/>
      <c r="E203" s="4"/>
      <c r="F203" s="4"/>
      <c r="G203" s="4"/>
      <c r="H203" s="4"/>
    </row>
    <row r="204">
      <c r="A204" s="4"/>
      <c r="B204" s="4"/>
      <c r="C204" s="4"/>
      <c r="D204" s="4"/>
      <c r="E204" s="4"/>
      <c r="F204" s="4"/>
      <c r="G204" s="4"/>
      <c r="H204" s="4"/>
    </row>
    <row r="205">
      <c r="A205" s="4"/>
      <c r="B205" s="4"/>
      <c r="C205" s="4"/>
      <c r="D205" s="4"/>
      <c r="E205" s="4"/>
      <c r="F205" s="4"/>
      <c r="G205" s="4"/>
      <c r="H205" s="4"/>
    </row>
    <row r="206">
      <c r="A206" s="4"/>
      <c r="B206" s="4"/>
      <c r="C206" s="4"/>
      <c r="D206" s="4"/>
      <c r="E206" s="4"/>
      <c r="F206" s="4"/>
      <c r="G206" s="4"/>
      <c r="H206" s="4"/>
    </row>
    <row r="207">
      <c r="A207" s="4"/>
      <c r="B207" s="4"/>
      <c r="C207" s="4"/>
      <c r="D207" s="4"/>
      <c r="E207" s="4"/>
      <c r="F207" s="4"/>
      <c r="G207" s="4"/>
      <c r="H207" s="4"/>
    </row>
    <row r="208">
      <c r="A208" s="4"/>
      <c r="B208" s="4"/>
      <c r="C208" s="4"/>
      <c r="D208" s="4"/>
      <c r="E208" s="4"/>
      <c r="F208" s="4"/>
      <c r="G208" s="4"/>
      <c r="H208" s="4"/>
    </row>
    <row r="209">
      <c r="A209" s="4"/>
      <c r="B209" s="4"/>
      <c r="C209" s="4"/>
      <c r="D209" s="4"/>
      <c r="E209" s="4"/>
      <c r="F209" s="4"/>
      <c r="G209" s="4"/>
      <c r="H209" s="4"/>
    </row>
    <row r="210">
      <c r="A210" s="4"/>
      <c r="B210" s="4"/>
      <c r="C210" s="4"/>
      <c r="D210" s="4"/>
      <c r="E210" s="4"/>
      <c r="F210" s="4"/>
      <c r="G210" s="4"/>
      <c r="H210" s="4"/>
    </row>
    <row r="211">
      <c r="A211" s="4"/>
      <c r="B211" s="4"/>
      <c r="C211" s="4"/>
      <c r="D211" s="4"/>
      <c r="E211" s="4"/>
      <c r="F211" s="4"/>
      <c r="G211" s="4"/>
      <c r="H211" s="4"/>
    </row>
    <row r="212">
      <c r="A212" s="4"/>
      <c r="B212" s="4"/>
      <c r="C212" s="4"/>
      <c r="D212" s="4"/>
      <c r="E212" s="4"/>
      <c r="F212" s="4"/>
      <c r="G212" s="4"/>
      <c r="H212" s="4"/>
    </row>
    <row r="213">
      <c r="A213" s="4"/>
      <c r="B213" s="4"/>
      <c r="C213" s="4"/>
      <c r="D213" s="4"/>
      <c r="E213" s="4"/>
      <c r="F213" s="4"/>
      <c r="G213" s="4"/>
      <c r="H213" s="4"/>
    </row>
    <row r="214">
      <c r="A214" s="4"/>
      <c r="B214" s="4"/>
      <c r="C214" s="4"/>
      <c r="D214" s="4"/>
      <c r="E214" s="4"/>
      <c r="F214" s="4"/>
      <c r="G214" s="4"/>
      <c r="H214" s="4"/>
    </row>
    <row r="215">
      <c r="A215" s="4"/>
      <c r="B215" s="4"/>
      <c r="C215" s="4"/>
      <c r="D215" s="4"/>
      <c r="E215" s="4"/>
      <c r="F215" s="4"/>
      <c r="G215" s="4"/>
      <c r="H215" s="4"/>
    </row>
    <row r="216">
      <c r="A216" s="4"/>
      <c r="B216" s="4"/>
      <c r="C216" s="4"/>
      <c r="D216" s="4"/>
      <c r="E216" s="4"/>
      <c r="F216" s="4"/>
      <c r="G216" s="4"/>
      <c r="H216" s="4"/>
    </row>
    <row r="217">
      <c r="A217" s="4"/>
      <c r="B217" s="4"/>
      <c r="C217" s="4"/>
      <c r="D217" s="4"/>
      <c r="E217" s="4"/>
      <c r="F217" s="4"/>
      <c r="G217" s="4"/>
      <c r="H217" s="4"/>
    </row>
    <row r="218">
      <c r="A218" s="4"/>
      <c r="B218" s="4"/>
      <c r="C218" s="4"/>
      <c r="D218" s="4"/>
      <c r="E218" s="4"/>
      <c r="F218" s="4"/>
      <c r="G218" s="4"/>
      <c r="H218" s="4"/>
    </row>
    <row r="219">
      <c r="A219" s="4"/>
      <c r="B219" s="4"/>
      <c r="C219" s="4"/>
      <c r="D219" s="4"/>
      <c r="E219" s="4"/>
      <c r="F219" s="4"/>
      <c r="G219" s="4"/>
      <c r="H219" s="4"/>
    </row>
    <row r="220">
      <c r="A220" s="4"/>
      <c r="B220" s="4"/>
      <c r="C220" s="4"/>
      <c r="D220" s="4"/>
      <c r="E220" s="4"/>
      <c r="F220" s="4"/>
      <c r="G220" s="4"/>
      <c r="H220" s="4"/>
    </row>
  </sheetData>
  <mergeCells count="4">
    <mergeCell ref="A1:H1"/>
    <mergeCell ref="A2:H2"/>
    <mergeCell ref="G5:H5"/>
    <mergeCell ref="G6:H11"/>
  </mergeCells>
  <conditionalFormatting sqref="E6:E200">
    <cfRule type="dataBar" priority="1">
      <dataBar>
        <cfvo type="min"/>
        <cfvo type="max"/>
        <color rgb="6B7280"/>
      </dataBar>
      <extLst>
        <x:ext xmlns:x14="http://schemas.microsoft.com/office/spreadsheetml/2009/9/main" uri="{B025F937-C7B1-47D3-B67F-A62EFF666E3E}">
          <x14:id>{545D91E7-027C-9061-850B-5E12B703305C}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cc50258a454a4fb7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545D91E7-027C-9061-850B-5E12B703305C}">
            <x14:dataBar gradient="1">
              <x14:cfvo type="min"/>
              <x14:cfvo type="max"/>
              <x14:fillColor rgb="6B7280"/>
            </x14:dataBar>
          </x14:cfRule>
          <xm:sqref>E6:E200</xm:sqref>
        </x14:conditionalFormatting>
      </x14:conditionalFormattings>
    </x:ext>
  </extLst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32"/>
    <col customWidth="true" max="3" min="3" width="14"/>
    <col customWidth="true" max="4" min="4" width="11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17"/>
    <col customWidth="true" max="11" min="10" width="13"/>
    <col customWidth="true" max="12" min="12" width="14"/>
    <col customWidth="true" max="13" min="13" width="16"/>
    <col customWidth="true" max="14" min="14" width="8"/>
  </cols>
  <sheetData>
    <row r="1" ht="34" customHeight="true">
      <c r="A1" s="9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4" customHeight="true">
      <c r="A2" s="17" t="s">
        <v>173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>
      <c r="A3" s="234" t="s">
        <v>1</v>
      </c>
      <c r="B3" s="241" t="s">
        <v>32</v>
      </c>
      <c r="C3" s="249" t="s">
        <v>34</v>
      </c>
      <c r="D3" s="257" t="s">
        <v>174</v>
      </c>
      <c r="E3" s="4"/>
      <c r="F3" s="4"/>
      <c r="G3" s="4"/>
      <c r="H3" s="4"/>
      <c r="I3" s="4"/>
      <c r="J3" s="4"/>
      <c r="K3" s="4"/>
      <c r="L3" s="4"/>
      <c r="M3" s="4"/>
      <c r="N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26" customHeight="true">
      <c r="A5" s="85" t="s">
        <v>70</v>
      </c>
      <c r="B5" s="85" t="s">
        <v>4</v>
      </c>
      <c r="C5" s="85" t="s">
        <v>60</v>
      </c>
      <c r="D5" s="85" t="s">
        <v>71</v>
      </c>
      <c r="E5" s="85" t="s">
        <v>88</v>
      </c>
      <c r="F5" s="85" t="s">
        <v>175</v>
      </c>
      <c r="G5" s="85" t="s">
        <v>176</v>
      </c>
      <c r="H5" s="85" t="s">
        <v>177</v>
      </c>
      <c r="I5" s="85" t="s">
        <v>89</v>
      </c>
      <c r="J5" s="85" t="s">
        <v>72</v>
      </c>
      <c r="K5" s="85" t="s">
        <v>178</v>
      </c>
      <c r="L5" s="85" t="s">
        <v>74</v>
      </c>
      <c r="M5" s="85" t="s">
        <v>57</v>
      </c>
      <c r="N5" s="4"/>
    </row>
    <row r="6" ht="20" customHeight="true">
      <c r="A6" s="98" t="s">
        <v>75</v>
      </c>
      <c r="B6" s="98" t="s">
        <v>76</v>
      </c>
      <c r="C6" s="100" t="s">
        <v>63</v>
      </c>
      <c r="D6" s="230" t="n">
        <v>760</v>
      </c>
      <c r="E6" s="220" t="s">
        <v>97</v>
      </c>
      <c r="F6" s="264" t="n">
        <v>5</v>
      </c>
      <c r="G6" s="266" t="n">
        <f>IF($A6="","",IFERROR(AVERAGEIF('Historial de demanda'!$C$6:$C$200,A6,'Historial de demanda'!$E$6:$E$200),0))</f>
        <v>121.42857142857143</v>
      </c>
      <c r="H6" s="266" t="n">
        <f>IF($A6="","",IF(COUNTIF('Historial de demanda'!$C$6:$C$200,A6)&gt;1,SQRT((SUMPRODUCT(('Historial de demanda'!$C$6:$C$200=A6)*('Historial de demanda'!$E$6:$E$200)^2)-COUNTIF('Historial de demanda'!$C$6:$C$200,A6)*G6^2)/(COUNTIF('Historial de demanda'!$C$6:$C$200,A6)-1)),0))</f>
        <v>6.827814263660508</v>
      </c>
      <c r="I6" s="222" t="n">
        <f>IF($A6="","",IFERROR(VLOOKUP(E6,'Parámetros de configuración'!$A$6:$B$9,2,FALSE),0))</f>
        <v>1.6448536269514724</v>
      </c>
      <c r="J6" s="268" t="n">
        <f>IF($A6="","",ROUND(I6*H6*SQRT(F6),0))</f>
        <v>25</v>
      </c>
      <c r="K6" s="268" t="n">
        <f>IF($A6="","",ROUND(G6*F6+J6,0))</f>
        <v>632</v>
      </c>
      <c r="L6" s="268" t="n">
        <f>IF($A6="","",IF(D6&lt;K6,ROUND(K6-D6,0),0))</f>
        <v>0</v>
      </c>
      <c r="M6" s="270" t="s">
        <v>2</v>
      </c>
      <c r="N6" s="4"/>
    </row>
    <row r="7" ht="20" customHeight="true">
      <c r="A7" s="98" t="s">
        <v>77</v>
      </c>
      <c r="B7" s="98" t="s">
        <v>78</v>
      </c>
      <c r="C7" s="100" t="s">
        <v>65</v>
      </c>
      <c r="D7" s="230" t="n">
        <v>220</v>
      </c>
      <c r="E7" s="220" t="s">
        <v>102</v>
      </c>
      <c r="F7" s="264" t="n">
        <v>8</v>
      </c>
      <c r="G7" s="266" t="n">
        <f>IF($A7="","",IFERROR(AVERAGEIF('Historial de demanda'!$C$6:$C$200,A7,'Historial de demanda'!$E$6:$E$200),0))</f>
        <v>66.42857142857143</v>
      </c>
      <c r="H7" s="266" t="n">
        <f>IF($A7="","",IF(COUNTIF('Historial de demanda'!$C$6:$C$200,A7)&gt;1,SQRT((SUMPRODUCT(('Historial de demanda'!$C$6:$C$200=A7)*('Historial de demanda'!$E$6:$E$200)^2)-COUNTIF('Historial de demanda'!$C$6:$C$200,A7)*G7^2)/(COUNTIF('Historial de demanda'!$C$6:$C$200,A7)-1)),0))</f>
        <v>9.64118151226192</v>
      </c>
      <c r="I7" s="222" t="n">
        <f>IF($A7="","",IFERROR(VLOOKUP(E7,'Parámetros de configuración'!$A$6:$B$9,2,FALSE),0))</f>
        <v>2.053748910631823</v>
      </c>
      <c r="J7" s="268" t="n">
        <f>IF($A7="","",ROUND(I7*H7*SQRT(F7),0))</f>
        <v>56</v>
      </c>
      <c r="K7" s="268" t="n">
        <f>IF($A7="","",ROUND(G7*F7+J7,0))</f>
        <v>587</v>
      </c>
      <c r="L7" s="268" t="n">
        <f>IF($A7="","",IF(D7&lt;K7,ROUND(K7-D7,0),0))</f>
        <v>367</v>
      </c>
      <c r="M7" s="270" t="s">
        <v>40</v>
      </c>
      <c r="N7" s="4"/>
    </row>
    <row r="8" ht="20" customHeight="true">
      <c r="A8" s="98" t="s">
        <v>79</v>
      </c>
      <c r="B8" s="98" t="s">
        <v>80</v>
      </c>
      <c r="C8" s="100" t="s">
        <v>66</v>
      </c>
      <c r="D8" s="230" t="n">
        <v>180</v>
      </c>
      <c r="E8" s="220" t="s">
        <v>97</v>
      </c>
      <c r="F8" s="264" t="n">
        <v>6</v>
      </c>
      <c r="G8" s="266" t="n">
        <f>IF($A8="","",IFERROR(AVERAGEIF('Historial de demanda'!$C$6:$C$200,A8,'Historial de demanda'!$E$6:$E$200),0))</f>
        <v>52</v>
      </c>
      <c r="H8" s="266" t="n">
        <f>IF($A8="","",IF(COUNTIF('Historial de demanda'!$C$6:$C$200,A8)&gt;1,SQRT((SUMPRODUCT(('Historial de demanda'!$C$6:$C$200=A8)*('Historial de demanda'!$E$6:$E$200)^2)-COUNTIF('Historial de demanda'!$C$6:$C$200,A8)*G8^2)/(COUNTIF('Historial de demanda'!$C$6:$C$200,A8)-1)),0))</f>
        <v>6.831300510639732</v>
      </c>
      <c r="I8" s="222" t="n">
        <f>IF($A8="","",IFERROR(VLOOKUP(E8,'Parámetros de configuración'!$A$6:$B$9,2,FALSE),0))</f>
        <v>1.6448536269514724</v>
      </c>
      <c r="J8" s="268" t="n">
        <f>IF($A8="","",ROUND(I8*H8*SQRT(F8),0))</f>
        <v>28</v>
      </c>
      <c r="K8" s="268" t="n">
        <f>IF($A8="","",ROUND(G8*F8+J8,0))</f>
        <v>340</v>
      </c>
      <c r="L8" s="268" t="n">
        <f>IF($A8="","",IF(D8&lt;K8,ROUND(K8-D8,0),0))</f>
        <v>160</v>
      </c>
      <c r="M8" s="270" t="s">
        <v>40</v>
      </c>
      <c r="N8" s="4"/>
    </row>
    <row r="9" ht="20" customHeight="true">
      <c r="A9" s="98" t="s">
        <v>81</v>
      </c>
      <c r="B9" s="98" t="s">
        <v>82</v>
      </c>
      <c r="C9" s="100" t="s">
        <v>67</v>
      </c>
      <c r="D9" s="230" t="n">
        <v>45</v>
      </c>
      <c r="E9" s="220" t="s">
        <v>107</v>
      </c>
      <c r="F9" s="264" t="n">
        <v>10</v>
      </c>
      <c r="G9" s="266" t="n">
        <f>IF($A9="","",IFERROR(AVERAGEIF('Historial de demanda'!$C$6:$C$200,A9,'Historial de demanda'!$E$6:$E$200),0))</f>
        <v>28.285714285714285</v>
      </c>
      <c r="H9" s="266" t="n">
        <f>IF($A9="","",IF(COUNTIF('Historial de demanda'!$C$6:$C$200,A9)&gt;1,SQRT((SUMPRODUCT(('Historial de demanda'!$C$6:$C$200=A9)*('Historial de demanda'!$E$6:$E$200)^2)-COUNTIF('Historial de demanda'!$C$6:$C$200,A9)*G9^2)/(COUNTIF('Historial de demanda'!$C$6:$C$200,A9)-1)),0))</f>
        <v>10.688222267435089</v>
      </c>
      <c r="I9" s="222" t="n">
        <f>IF($A9="","",IFERROR(VLOOKUP(E9,'Parámetros de configuración'!$A$6:$B$9,2,FALSE),0))</f>
        <v>2.3263478740408416</v>
      </c>
      <c r="J9" s="268" t="n">
        <f>IF($A9="","",ROUND(I9*H9*SQRT(F9),0))</f>
        <v>79</v>
      </c>
      <c r="K9" s="268" t="n">
        <f>IF($A9="","",ROUND(G9*F9+J9,0))</f>
        <v>362</v>
      </c>
      <c r="L9" s="268" t="n">
        <f>IF($A9="","",IF(D9&lt;K9,ROUND(K9-D9,0),0))</f>
        <v>317</v>
      </c>
      <c r="M9" s="270" t="s">
        <v>43</v>
      </c>
      <c r="N9" s="4"/>
    </row>
    <row r="10" ht="20" customHeight="true">
      <c r="A10" s="98" t="s">
        <v>83</v>
      </c>
      <c r="B10" s="98" t="s">
        <v>84</v>
      </c>
      <c r="C10" s="100" t="s">
        <v>63</v>
      </c>
      <c r="D10" s="230" t="n">
        <v>130</v>
      </c>
      <c r="E10" s="220" t="s">
        <v>92</v>
      </c>
      <c r="F10" s="264" t="n">
        <v>4</v>
      </c>
      <c r="G10" s="266" t="n">
        <f>IF($A10="","",IFERROR(AVERAGEIF('Historial de demanda'!$C$6:$C$200,A10,'Historial de demanda'!$E$6:$E$200),0))</f>
        <v>45.714285714285715</v>
      </c>
      <c r="H10" s="266" t="n">
        <f>IF($A10="","",IF(COUNTIF('Historial de demanda'!$C$6:$C$200,A10)&gt;1,SQRT((SUMPRODUCT(('Historial de demanda'!$C$6:$C$200=A10)*('Historial de demanda'!$E$6:$E$200)^2)-COUNTIF('Historial de demanda'!$C$6:$C$200,A10)*G10^2)/(COUNTIF('Historial de demanda'!$C$6:$C$200,A10)-1)),0))</f>
        <v>4.309458036856658</v>
      </c>
      <c r="I10" s="222" t="n">
        <f>IF($A10="","",IFERROR(VLOOKUP(E10,'Parámetros de configuración'!$A$6:$B$9,2,FALSE),0))</f>
        <v>1.2815515655446008</v>
      </c>
      <c r="J10" s="268" t="n">
        <f>IF($A10="","",ROUND(I10*H10*SQRT(F10),0))</f>
        <v>11</v>
      </c>
      <c r="K10" s="268" t="n">
        <f>IF($A10="","",ROUND(G10*F10+J10,0))</f>
        <v>194</v>
      </c>
      <c r="L10" s="268" t="n">
        <f>IF($A10="","",IF(D10&lt;K10,ROUND(K10-D10,0),0))</f>
        <v>64</v>
      </c>
      <c r="M10" s="270" t="s">
        <v>40</v>
      </c>
      <c r="N10" s="4"/>
    </row>
    <row r="11" ht="20" customHeight="true">
      <c r="A11" s="98"/>
      <c r="B11" s="98"/>
      <c r="C11" s="100"/>
      <c r="D11" s="230"/>
      <c r="E11" s="220"/>
      <c r="F11" s="264"/>
      <c r="G11" s="266"/>
      <c r="H11" s="266"/>
      <c r="I11" s="222"/>
      <c r="J11" s="268" t="str">
        <f>IF($A11="","",ROUND(I11*H11*SQRT(F11),0))</f>
      </c>
      <c r="K11" s="268" t="str">
        <f>IF($A11="","",ROUND(G11*F11+J11,0))</f>
      </c>
      <c r="L11" s="268" t="str">
        <f>IF($A11="","",IF(D11&lt;K11,ROUND(K11-D11,0),0))</f>
      </c>
      <c r="M11" s="270" t="str">
        <f>IF($A11="","",IF(D11&lt;=J11,"欠品リスク",IF(D11&lt;=K11,"要発注","Suficiente")))</f>
      </c>
      <c r="N11" s="4"/>
    </row>
    <row r="12" ht="20" customHeight="true">
      <c r="A12" s="98"/>
      <c r="B12" s="98"/>
      <c r="C12" s="100"/>
      <c r="D12" s="230"/>
      <c r="E12" s="220"/>
      <c r="F12" s="264"/>
      <c r="G12" s="266"/>
      <c r="H12" s="266"/>
      <c r="I12" s="222"/>
      <c r="J12" s="268" t="str">
        <f>IF($A12="","",ROUND(I12*H12*SQRT(F12),0))</f>
      </c>
      <c r="K12" s="268" t="str">
        <f>IF($A12="","",ROUND(G12*F12+J12,0))</f>
      </c>
      <c r="L12" s="268" t="str">
        <f>IF($A12="","",IF(D12&lt;K12,ROUND(K12-D12,0),0))</f>
      </c>
      <c r="M12" s="270" t="str">
        <f>IF($A12="","",IF(D12&lt;=J12,"欠品リスク",IF(D12&lt;=K12,"要発注","Suficiente")))</f>
      </c>
      <c r="N12" s="4"/>
    </row>
    <row r="13" ht="20" customHeight="true">
      <c r="A13" s="98"/>
      <c r="B13" s="98"/>
      <c r="C13" s="100"/>
      <c r="D13" s="230"/>
      <c r="E13" s="220"/>
      <c r="F13" s="264"/>
      <c r="G13" s="266"/>
      <c r="H13" s="266"/>
      <c r="I13" s="222"/>
      <c r="J13" s="268" t="str">
        <f>IF($A13="","",ROUND(I13*H13*SQRT(F13),0))</f>
      </c>
      <c r="K13" s="268" t="str">
        <f>IF($A13="","",ROUND(G13*F13+J13,0))</f>
      </c>
      <c r="L13" s="268" t="str">
        <f>IF($A13="","",IF(D13&lt;K13,ROUND(K13-D13,0),0))</f>
      </c>
      <c r="M13" s="270" t="str">
        <f>IF($A13="","",IF(D13&lt;=J13,"欠品リスク",IF(D13&lt;=K13,"要発注","Suficiente")))</f>
      </c>
      <c r="N13" s="4"/>
    </row>
    <row r="14" ht="20" customHeight="true">
      <c r="A14" s="98"/>
      <c r="B14" s="98"/>
      <c r="C14" s="100"/>
      <c r="D14" s="230"/>
      <c r="E14" s="220"/>
      <c r="F14" s="264"/>
      <c r="G14" s="266"/>
      <c r="H14" s="266"/>
      <c r="I14" s="222"/>
      <c r="J14" s="268" t="str">
        <f>IF($A14="","",ROUND(I14*H14*SQRT(F14),0))</f>
      </c>
      <c r="K14" s="268" t="str">
        <f>IF($A14="","",ROUND(G14*F14+J14,0))</f>
      </c>
      <c r="L14" s="268" t="str">
        <f>IF($A14="","",IF(D14&lt;K14,ROUND(K14-D14,0),0))</f>
      </c>
      <c r="M14" s="270" t="str">
        <f>IF($A14="","",IF(D14&lt;=J14,"欠品リスク",IF(D14&lt;=K14,"要発注","Suficiente")))</f>
      </c>
      <c r="N14" s="4"/>
    </row>
    <row r="15" ht="20" customHeight="true">
      <c r="A15" s="98"/>
      <c r="B15" s="98"/>
      <c r="C15" s="100"/>
      <c r="D15" s="230"/>
      <c r="E15" s="220"/>
      <c r="F15" s="264"/>
      <c r="G15" s="266"/>
      <c r="H15" s="266"/>
      <c r="I15" s="222"/>
      <c r="J15" s="268" t="str">
        <f>IF($A15="","",ROUND(I15*H15*SQRT(F15),0))</f>
      </c>
      <c r="K15" s="268" t="str">
        <f>IF($A15="","",ROUND(G15*F15+J15,0))</f>
      </c>
      <c r="L15" s="268" t="str">
        <f>IF($A15="","",IF(D15&lt;K15,ROUND(K15-D15,0),0))</f>
      </c>
      <c r="M15" s="270" t="str">
        <f>IF($A15="","",IF(D15&lt;=J15,"欠品リスク",IF(D15&lt;=K15,"要発注","Suficiente")))</f>
      </c>
      <c r="N15" s="4"/>
    </row>
    <row r="16" ht="20" customHeight="true">
      <c r="A16" s="98"/>
      <c r="B16" s="98"/>
      <c r="C16" s="100"/>
      <c r="D16" s="230"/>
      <c r="E16" s="220"/>
      <c r="F16" s="264"/>
      <c r="G16" s="266"/>
      <c r="H16" s="266"/>
      <c r="I16" s="222"/>
      <c r="J16" s="268" t="str">
        <f>IF($A16="","",ROUND(I16*H16*SQRT(F16),0))</f>
      </c>
      <c r="K16" s="268" t="str">
        <f>IF($A16="","",ROUND(G16*F16+J16,0))</f>
      </c>
      <c r="L16" s="268" t="str">
        <f>IF($A16="","",IF(D16&lt;K16,ROUND(K16-D16,0),0))</f>
      </c>
      <c r="M16" s="270" t="str">
        <f>IF($A16="","",IF(D16&lt;=J16,"欠品リスク",IF(D16&lt;=K16,"要発注","Suficiente")))</f>
      </c>
      <c r="N16" s="4"/>
    </row>
    <row r="17" ht="20" customHeight="true">
      <c r="A17" s="98"/>
      <c r="B17" s="98"/>
      <c r="C17" s="100"/>
      <c r="D17" s="230"/>
      <c r="E17" s="220"/>
      <c r="F17" s="264"/>
      <c r="G17" s="266"/>
      <c r="H17" s="266"/>
      <c r="I17" s="222"/>
      <c r="J17" s="268" t="str">
        <f>IF($A17="","",ROUND(I17*H17*SQRT(F17),0))</f>
      </c>
      <c r="K17" s="268" t="str">
        <f>IF($A17="","",ROUND(G17*F17+J17,0))</f>
      </c>
      <c r="L17" s="268" t="str">
        <f>IF($A17="","",IF(D17&lt;K17,ROUND(K17-D17,0),0))</f>
      </c>
      <c r="M17" s="270" t="str">
        <f>IF($A17="","",IF(D17&lt;=J17,"欠品リスク",IF(D17&lt;=K17,"要発注","Suficiente")))</f>
      </c>
      <c r="N17" s="4"/>
    </row>
    <row r="18" ht="20" customHeight="true">
      <c r="A18" s="98"/>
      <c r="B18" s="98"/>
      <c r="C18" s="100"/>
      <c r="D18" s="230"/>
      <c r="E18" s="220"/>
      <c r="F18" s="264"/>
      <c r="G18" s="266"/>
      <c r="H18" s="266"/>
      <c r="I18" s="222"/>
      <c r="J18" s="268" t="str">
        <f>IF($A18="","",ROUND(I18*H18*SQRT(F18),0))</f>
      </c>
      <c r="K18" s="268" t="str">
        <f>IF($A18="","",ROUND(G18*F18+J18,0))</f>
      </c>
      <c r="L18" s="268" t="str">
        <f>IF($A18="","",IF(D18&lt;K18,ROUND(K18-D18,0),0))</f>
      </c>
      <c r="M18" s="270" t="str">
        <f>IF($A18="","",IF(D18&lt;=J18,"欠品リスク",IF(D18&lt;=K18,"要発注","Suficiente")))</f>
      </c>
      <c r="N18" s="4"/>
    </row>
    <row r="19" ht="20" customHeight="true">
      <c r="A19" s="98"/>
      <c r="B19" s="98"/>
      <c r="C19" s="100"/>
      <c r="D19" s="230"/>
      <c r="E19" s="220"/>
      <c r="F19" s="264"/>
      <c r="G19" s="266"/>
      <c r="H19" s="266"/>
      <c r="I19" s="222"/>
      <c r="J19" s="268" t="str">
        <f>IF($A19="","",ROUND(I19*H19*SQRT(F19),0))</f>
      </c>
      <c r="K19" s="268" t="str">
        <f>IF($A19="","",ROUND(G19*F19+J19,0))</f>
      </c>
      <c r="L19" s="268" t="str">
        <f>IF($A19="","",IF(D19&lt;K19,ROUND(K19-D19,0),0))</f>
      </c>
      <c r="M19" s="270" t="str">
        <f>IF($A19="","",IF(D19&lt;=J19,"欠品リスク",IF(D19&lt;=K19,"要発注","Suficiente")))</f>
      </c>
      <c r="N19" s="4"/>
    </row>
    <row r="20" ht="20" customHeight="true">
      <c r="A20" s="98"/>
      <c r="B20" s="98"/>
      <c r="C20" s="100"/>
      <c r="D20" s="230"/>
      <c r="E20" s="220"/>
      <c r="F20" s="264"/>
      <c r="G20" s="266"/>
      <c r="H20" s="266"/>
      <c r="I20" s="222"/>
      <c r="J20" s="268" t="str">
        <f>IF($A20="","",ROUND(I20*H20*SQRT(F20),0))</f>
      </c>
      <c r="K20" s="268" t="str">
        <f>IF($A20="","",ROUND(G20*F20+J20,0))</f>
      </c>
      <c r="L20" s="268" t="str">
        <f>IF($A20="","",IF(D20&lt;K20,ROUND(K20-D20,0),0))</f>
      </c>
      <c r="M20" s="270" t="str">
        <f>IF($A20="","",IF(D20&lt;=J20,"欠品リスク",IF(D20&lt;=K20,"要発注","Suficiente")))</f>
      </c>
      <c r="N20" s="4"/>
    </row>
    <row r="21" ht="20" customHeight="true">
      <c r="A21" s="98"/>
      <c r="B21" s="98"/>
      <c r="C21" s="100"/>
      <c r="D21" s="230"/>
      <c r="E21" s="220"/>
      <c r="F21" s="264"/>
      <c r="G21" s="266"/>
      <c r="H21" s="266"/>
      <c r="I21" s="222"/>
      <c r="J21" s="268" t="str">
        <f>IF($A21="","",ROUND(I21*H21*SQRT(F21),0))</f>
      </c>
      <c r="K21" s="268" t="str">
        <f>IF($A21="","",ROUND(G21*F21+J21,0))</f>
      </c>
      <c r="L21" s="268" t="str">
        <f>IF($A21="","",IF(D21&lt;K21,ROUND(K21-D21,0),0))</f>
      </c>
      <c r="M21" s="270" t="str">
        <f>IF($A21="","",IF(D21&lt;=J21,"欠品リスク",IF(D21&lt;=K21,"要発注","Suficiente")))</f>
      </c>
      <c r="N21" s="4"/>
    </row>
    <row r="22" ht="20" customHeight="true">
      <c r="A22" s="98"/>
      <c r="B22" s="98"/>
      <c r="C22" s="100"/>
      <c r="D22" s="230"/>
      <c r="E22" s="220"/>
      <c r="F22" s="264"/>
      <c r="G22" s="266"/>
      <c r="H22" s="266"/>
      <c r="I22" s="222"/>
      <c r="J22" s="268" t="str">
        <f>IF($A22="","",ROUND(I22*H22*SQRT(F22),0))</f>
      </c>
      <c r="K22" s="268" t="str">
        <f>IF($A22="","",ROUND(G22*F22+J22,0))</f>
      </c>
      <c r="L22" s="268" t="str">
        <f>IF($A22="","",IF(D22&lt;K22,ROUND(K22-D22,0),0))</f>
      </c>
      <c r="M22" s="270" t="str">
        <f>IF($A22="","",IF(D22&lt;=J22,"欠品リスク",IF(D22&lt;=K22,"要発注","Suficiente")))</f>
      </c>
      <c r="N22" s="4"/>
    </row>
    <row r="23" ht="20" customHeight="true">
      <c r="A23" s="98"/>
      <c r="B23" s="98"/>
      <c r="C23" s="100"/>
      <c r="D23" s="230"/>
      <c r="E23" s="220"/>
      <c r="F23" s="264"/>
      <c r="G23" s="266"/>
      <c r="H23" s="266"/>
      <c r="I23" s="222"/>
      <c r="J23" s="268" t="str">
        <f>IF($A23="","",ROUND(I23*H23*SQRT(F23),0))</f>
      </c>
      <c r="K23" s="268" t="str">
        <f>IF($A23="","",ROUND(G23*F23+J23,0))</f>
      </c>
      <c r="L23" s="268" t="str">
        <f>IF($A23="","",IF(D23&lt;K23,ROUND(K23-D23,0),0))</f>
      </c>
      <c r="M23" s="270" t="str">
        <f>IF($A23="","",IF(D23&lt;=J23,"欠品リスク",IF(D23&lt;=K23,"要発注","Suficiente")))</f>
      </c>
      <c r="N23" s="4"/>
    </row>
    <row r="24" ht="20" customHeight="true">
      <c r="A24" s="98"/>
      <c r="B24" s="98"/>
      <c r="C24" s="100"/>
      <c r="D24" s="230"/>
      <c r="E24" s="220"/>
      <c r="F24" s="264"/>
      <c r="G24" s="266"/>
      <c r="H24" s="266"/>
      <c r="I24" s="222"/>
      <c r="J24" s="268" t="str">
        <f>IF($A24="","",ROUND(I24*H24*SQRT(F24),0))</f>
      </c>
      <c r="K24" s="268" t="str">
        <f>IF($A24="","",ROUND(G24*F24+J24,0))</f>
      </c>
      <c r="L24" s="268" t="str">
        <f>IF($A24="","",IF(D24&lt;K24,ROUND(K24-D24,0),0))</f>
      </c>
      <c r="M24" s="270" t="str">
        <f>IF($A24="","",IF(D24&lt;=J24,"欠品リスク",IF(D24&lt;=K24,"要発注","Suficiente")))</f>
      </c>
      <c r="N24" s="4"/>
    </row>
    <row r="25" ht="20" customHeight="true">
      <c r="A25" s="98"/>
      <c r="B25" s="98"/>
      <c r="C25" s="100"/>
      <c r="D25" s="230"/>
      <c r="E25" s="220"/>
      <c r="F25" s="264"/>
      <c r="G25" s="266"/>
      <c r="H25" s="266"/>
      <c r="I25" s="222"/>
      <c r="J25" s="268" t="str">
        <f>IF($A25="","",ROUND(I25*H25*SQRT(F25),0))</f>
      </c>
      <c r="K25" s="268" t="str">
        <f>IF($A25="","",ROUND(G25*F25+J25,0))</f>
      </c>
      <c r="L25" s="268" t="str">
        <f>IF($A25="","",IF(D25&lt;K25,ROUND(K25-D25,0),0))</f>
      </c>
      <c r="M25" s="270" t="str">
        <f>IF($A25="","",IF(D25&lt;=J25,"欠品リスク",IF(D25&lt;=K25,"要発注","Suficiente")))</f>
      </c>
      <c r="N25" s="4"/>
    </row>
    <row r="26" ht="20" customHeight="true">
      <c r="A26" s="98"/>
      <c r="B26" s="98"/>
      <c r="C26" s="100"/>
      <c r="D26" s="230"/>
      <c r="E26" s="220"/>
      <c r="F26" s="264"/>
      <c r="G26" s="266"/>
      <c r="H26" s="266"/>
      <c r="I26" s="222"/>
      <c r="J26" s="268" t="str">
        <f>IF($A26="","",ROUND(I26*H26*SQRT(F26),0))</f>
      </c>
      <c r="K26" s="268" t="str">
        <f>IF($A26="","",ROUND(G26*F26+J26,0))</f>
      </c>
      <c r="L26" s="268" t="str">
        <f>IF($A26="","",IF(D26&lt;K26,ROUND(K26-D26,0),0))</f>
      </c>
      <c r="M26" s="270" t="str">
        <f>IF($A26="","",IF(D26&lt;=J26,"欠品リスク",IF(D26&lt;=K26,"要発注","Suficiente")))</f>
      </c>
      <c r="N26" s="4"/>
    </row>
    <row r="27" ht="20" customHeight="true">
      <c r="A27" s="98"/>
      <c r="B27" s="98"/>
      <c r="C27" s="100"/>
      <c r="D27" s="230"/>
      <c r="E27" s="220"/>
      <c r="F27" s="264"/>
      <c r="G27" s="266"/>
      <c r="H27" s="266"/>
      <c r="I27" s="222"/>
      <c r="J27" s="268" t="str">
        <f>IF($A27="","",ROUND(I27*H27*SQRT(F27),0))</f>
      </c>
      <c r="K27" s="268" t="str">
        <f>IF($A27="","",ROUND(G27*F27+J27,0))</f>
      </c>
      <c r="L27" s="268" t="str">
        <f>IF($A27="","",IF(D27&lt;K27,ROUND(K27-D27,0),0))</f>
      </c>
      <c r="M27" s="270" t="str">
        <f>IF($A27="","",IF(D27&lt;=J27,"欠品リスク",IF(D27&lt;=K27,"要発注","Suficiente")))</f>
      </c>
      <c r="N27" s="4"/>
    </row>
    <row r="28" ht="20" customHeight="true">
      <c r="A28" s="98"/>
      <c r="B28" s="98"/>
      <c r="C28" s="100"/>
      <c r="D28" s="230"/>
      <c r="E28" s="220"/>
      <c r="F28" s="264"/>
      <c r="G28" s="266"/>
      <c r="H28" s="266"/>
      <c r="I28" s="222"/>
      <c r="J28" s="268" t="str">
        <f>IF($A28="","",ROUND(I28*H28*SQRT(F28),0))</f>
      </c>
      <c r="K28" s="268" t="str">
        <f>IF($A28="","",ROUND(G28*F28+J28,0))</f>
      </c>
      <c r="L28" s="268" t="str">
        <f>IF($A28="","",IF(D28&lt;K28,ROUND(K28-D28,0),0))</f>
      </c>
      <c r="M28" s="270" t="str">
        <f>IF($A28="","",IF(D28&lt;=J28,"欠品リスク",IF(D28&lt;=K28,"要発注","Suficiente")))</f>
      </c>
      <c r="N28" s="4"/>
    </row>
    <row r="29" ht="20" customHeight="true">
      <c r="A29" s="98"/>
      <c r="B29" s="98"/>
      <c r="C29" s="100"/>
      <c r="D29" s="230"/>
      <c r="E29" s="220"/>
      <c r="F29" s="264"/>
      <c r="G29" s="266"/>
      <c r="H29" s="266"/>
      <c r="I29" s="222"/>
      <c r="J29" s="268" t="str">
        <f>IF($A29="","",ROUND(I29*H29*SQRT(F29),0))</f>
      </c>
      <c r="K29" s="268" t="str">
        <f>IF($A29="","",ROUND(G29*F29+J29,0))</f>
      </c>
      <c r="L29" s="268" t="str">
        <f>IF($A29="","",IF(D29&lt;K29,ROUND(K29-D29,0),0))</f>
      </c>
      <c r="M29" s="270" t="str">
        <f>IF($A29="","",IF(D29&lt;=J29,"欠品リスク",IF(D29&lt;=K29,"要発注","Suficiente")))</f>
      </c>
      <c r="N29" s="4"/>
    </row>
    <row r="30" ht="20" customHeight="true">
      <c r="A30" s="98"/>
      <c r="B30" s="98"/>
      <c r="C30" s="100"/>
      <c r="D30" s="230"/>
      <c r="E30" s="220"/>
      <c r="F30" s="264"/>
      <c r="G30" s="266"/>
      <c r="H30" s="266"/>
      <c r="I30" s="222"/>
      <c r="J30" s="268" t="str">
        <f>IF($A30="","",ROUND(I30*H30*SQRT(F30),0))</f>
      </c>
      <c r="K30" s="268" t="str">
        <f>IF($A30="","",ROUND(G30*F30+J30,0))</f>
      </c>
      <c r="L30" s="268" t="str">
        <f>IF($A30="","",IF(D30&lt;K30,ROUND(K30-D30,0),0))</f>
      </c>
      <c r="M30" s="270" t="str">
        <f>IF($A30="","",IF(D30&lt;=J30,"欠品リスク",IF(D30&lt;=K30,"要発注","Suficiente")))</f>
      </c>
      <c r="N30" s="4"/>
    </row>
    <row r="31" ht="20" customHeight="true">
      <c r="A31" s="98"/>
      <c r="B31" s="98"/>
      <c r="C31" s="100"/>
      <c r="D31" s="230"/>
      <c r="E31" s="220"/>
      <c r="F31" s="264"/>
      <c r="G31" s="266"/>
      <c r="H31" s="266"/>
      <c r="I31" s="222"/>
      <c r="J31" s="268" t="str">
        <f>IF($A31="","",ROUND(I31*H31*SQRT(F31),0))</f>
      </c>
      <c r="K31" s="268" t="str">
        <f>IF($A31="","",ROUND(G31*F31+J31,0))</f>
      </c>
      <c r="L31" s="268" t="str">
        <f>IF($A31="","",IF(D31&lt;K31,ROUND(K31-D31,0),0))</f>
      </c>
      <c r="M31" s="270" t="str">
        <f>IF($A31="","",IF(D31&lt;=J31,"欠品リスク",IF(D31&lt;=K31,"要発注","Suficiente")))</f>
      </c>
      <c r="N31" s="4"/>
    </row>
    <row r="32" ht="20" customHeight="true">
      <c r="A32" s="98"/>
      <c r="B32" s="98"/>
      <c r="C32" s="100"/>
      <c r="D32" s="230"/>
      <c r="E32" s="220"/>
      <c r="F32" s="264"/>
      <c r="G32" s="266"/>
      <c r="H32" s="266"/>
      <c r="I32" s="222"/>
      <c r="J32" s="268" t="str">
        <f>IF($A32="","",ROUND(I32*H32*SQRT(F32),0))</f>
      </c>
      <c r="K32" s="268" t="str">
        <f>IF($A32="","",ROUND(G32*F32+J32,0))</f>
      </c>
      <c r="L32" s="268" t="str">
        <f>IF($A32="","",IF(D32&lt;K32,ROUND(K32-D32,0),0))</f>
      </c>
      <c r="M32" s="270" t="str">
        <f>IF($A32="","",IF(D32&lt;=J32,"欠品リスク",IF(D32&lt;=K32,"要発注","Suficiente")))</f>
      </c>
      <c r="N32" s="4"/>
    </row>
    <row r="33" ht="20" customHeight="true">
      <c r="A33" s="98"/>
      <c r="B33" s="98"/>
      <c r="C33" s="100"/>
      <c r="D33" s="230"/>
      <c r="E33" s="220"/>
      <c r="F33" s="264"/>
      <c r="G33" s="266"/>
      <c r="H33" s="266"/>
      <c r="I33" s="222"/>
      <c r="J33" s="268" t="str">
        <f>IF($A33="","",ROUND(I33*H33*SQRT(F33),0))</f>
      </c>
      <c r="K33" s="268" t="str">
        <f>IF($A33="","",ROUND(G33*F33+J33,0))</f>
      </c>
      <c r="L33" s="268" t="str">
        <f>IF($A33="","",IF(D33&lt;K33,ROUND(K33-D33,0),0))</f>
      </c>
      <c r="M33" s="270" t="str">
        <f>IF($A33="","",IF(D33&lt;=J33,"欠品リスク",IF(D33&lt;=K33,"要発注","Suficiente")))</f>
      </c>
      <c r="N33" s="4"/>
    </row>
    <row r="34" ht="20" customHeight="true">
      <c r="A34" s="98"/>
      <c r="B34" s="98"/>
      <c r="C34" s="100"/>
      <c r="D34" s="230"/>
      <c r="E34" s="220"/>
      <c r="F34" s="264"/>
      <c r="G34" s="266"/>
      <c r="H34" s="266"/>
      <c r="I34" s="222"/>
      <c r="J34" s="268" t="str">
        <f>IF($A34="","",ROUND(I34*H34*SQRT(F34),0))</f>
      </c>
      <c r="K34" s="268" t="str">
        <f>IF($A34="","",ROUND(G34*F34+J34,0))</f>
      </c>
      <c r="L34" s="268" t="str">
        <f>IF($A34="","",IF(D34&lt;K34,ROUND(K34-D34,0),0))</f>
      </c>
      <c r="M34" s="270" t="str">
        <f>IF($A34="","",IF(D34&lt;=J34,"欠品リスク",IF(D34&lt;=K34,"要発注","Suficiente")))</f>
      </c>
      <c r="N34" s="4"/>
    </row>
    <row r="35" ht="20" customHeight="true">
      <c r="A35" s="98"/>
      <c r="B35" s="98"/>
      <c r="C35" s="100"/>
      <c r="D35" s="230"/>
      <c r="E35" s="220"/>
      <c r="F35" s="264"/>
      <c r="G35" s="266"/>
      <c r="H35" s="266"/>
      <c r="I35" s="222"/>
      <c r="J35" s="268" t="str">
        <f>IF($A35="","",ROUND(I35*H35*SQRT(F35),0))</f>
      </c>
      <c r="K35" s="268" t="str">
        <f>IF($A35="","",ROUND(G35*F35+J35,0))</f>
      </c>
      <c r="L35" s="268" t="str">
        <f>IF($A35="","",IF(D35&lt;K35,ROUND(K35-D35,0),0))</f>
      </c>
      <c r="M35" s="270" t="str">
        <f>IF($A35="","",IF(D35&lt;=J35,"欠品リスク",IF(D35&lt;=K35,"要発注","Suficiente")))</f>
      </c>
      <c r="N35" s="4"/>
    </row>
    <row r="36" ht="20" customHeight="true">
      <c r="A36" s="98"/>
      <c r="B36" s="98"/>
      <c r="C36" s="100"/>
      <c r="D36" s="230"/>
      <c r="E36" s="220"/>
      <c r="F36" s="264"/>
      <c r="G36" s="266"/>
      <c r="H36" s="266"/>
      <c r="I36" s="222"/>
      <c r="J36" s="268" t="str">
        <f>IF($A36="","",ROUND(I36*H36*SQRT(F36),0))</f>
      </c>
      <c r="K36" s="268" t="str">
        <f>IF($A36="","",ROUND(G36*F36+J36,0))</f>
      </c>
      <c r="L36" s="268" t="str">
        <f>IF($A36="","",IF(D36&lt;K36,ROUND(K36-D36,0),0))</f>
      </c>
      <c r="M36" s="270" t="str">
        <f>IF($A36="","",IF(D36&lt;=J36,"欠品リスク",IF(D36&lt;=K36,"要発注","Suficiente")))</f>
      </c>
      <c r="N36" s="4"/>
    </row>
    <row r="37" ht="20" customHeight="true">
      <c r="A37" s="98"/>
      <c r="B37" s="98"/>
      <c r="C37" s="100"/>
      <c r="D37" s="230"/>
      <c r="E37" s="220"/>
      <c r="F37" s="264"/>
      <c r="G37" s="266"/>
      <c r="H37" s="266"/>
      <c r="I37" s="222"/>
      <c r="J37" s="268" t="str">
        <f>IF($A37="","",ROUND(I37*H37*SQRT(F37),0))</f>
      </c>
      <c r="K37" s="268" t="str">
        <f>IF($A37="","",ROUND(G37*F37+J37,0))</f>
      </c>
      <c r="L37" s="268" t="str">
        <f>IF($A37="","",IF(D37&lt;K37,ROUND(K37-D37,0),0))</f>
      </c>
      <c r="M37" s="270" t="str">
        <f>IF($A37="","",IF(D37&lt;=J37,"欠品リスク",IF(D37&lt;=K37,"要発注","Suficiente")))</f>
      </c>
      <c r="N37" s="4"/>
    </row>
    <row r="38" ht="20" customHeight="true">
      <c r="A38" s="98"/>
      <c r="B38" s="98"/>
      <c r="C38" s="100"/>
      <c r="D38" s="230"/>
      <c r="E38" s="220"/>
      <c r="F38" s="264"/>
      <c r="G38" s="266"/>
      <c r="H38" s="266"/>
      <c r="I38" s="222"/>
      <c r="J38" s="268" t="str">
        <f>IF($A38="","",ROUND(I38*H38*SQRT(F38),0))</f>
      </c>
      <c r="K38" s="268" t="str">
        <f>IF($A38="","",ROUND(G38*F38+J38,0))</f>
      </c>
      <c r="L38" s="268" t="str">
        <f>IF($A38="","",IF(D38&lt;K38,ROUND(K38-D38,0),0))</f>
      </c>
      <c r="M38" s="270" t="str">
        <f>IF($A38="","",IF(D38&lt;=J38,"欠品リスク",IF(D38&lt;=K38,"要発注","Suficiente")))</f>
      </c>
      <c r="N38" s="4"/>
    </row>
    <row r="39" ht="20" customHeight="true">
      <c r="A39" s="98"/>
      <c r="B39" s="98"/>
      <c r="C39" s="100"/>
      <c r="D39" s="230"/>
      <c r="E39" s="220"/>
      <c r="F39" s="264"/>
      <c r="G39" s="266"/>
      <c r="H39" s="266"/>
      <c r="I39" s="222"/>
      <c r="J39" s="268" t="str">
        <f>IF($A39="","",ROUND(I39*H39*SQRT(F39),0))</f>
      </c>
      <c r="K39" s="268" t="str">
        <f>IF($A39="","",ROUND(G39*F39+J39,0))</f>
      </c>
      <c r="L39" s="268" t="str">
        <f>IF($A39="","",IF(D39&lt;K39,ROUND(K39-D39,0),0))</f>
      </c>
      <c r="M39" s="270" t="str">
        <f>IF($A39="","",IF(D39&lt;=J39,"欠品リスク",IF(D39&lt;=K39,"要発注","Suficiente")))</f>
      </c>
      <c r="N39" s="4"/>
    </row>
    <row r="40" ht="20" customHeight="true">
      <c r="A40" s="98"/>
      <c r="B40" s="98"/>
      <c r="C40" s="100"/>
      <c r="D40" s="230"/>
      <c r="E40" s="220"/>
      <c r="F40" s="264"/>
      <c r="G40" s="266"/>
      <c r="H40" s="266"/>
      <c r="I40" s="222"/>
      <c r="J40" s="268" t="str">
        <f>IF($A40="","",ROUND(I40*H40*SQRT(F40),0))</f>
      </c>
      <c r="K40" s="268" t="str">
        <f>IF($A40="","",ROUND(G40*F40+J40,0))</f>
      </c>
      <c r="L40" s="268" t="str">
        <f>IF($A40="","",IF(D40&lt;K40,ROUND(K40-D40,0),0))</f>
      </c>
      <c r="M40" s="270" t="str">
        <f>IF($A40="","",IF(D40&lt;=J40,"欠品リスク",IF(D40&lt;=K40,"要発注","Suficiente")))</f>
      </c>
      <c r="N40" s="4"/>
    </row>
    <row r="41" ht="20" customHeight="true">
      <c r="A41" s="98"/>
      <c r="B41" s="98"/>
      <c r="C41" s="100"/>
      <c r="D41" s="230"/>
      <c r="E41" s="220"/>
      <c r="F41" s="264"/>
      <c r="G41" s="266"/>
      <c r="H41" s="266"/>
      <c r="I41" s="222"/>
      <c r="J41" s="268" t="str">
        <f>IF($A41="","",ROUND(I41*H41*SQRT(F41),0))</f>
      </c>
      <c r="K41" s="268" t="str">
        <f>IF($A41="","",ROUND(G41*F41+J41,0))</f>
      </c>
      <c r="L41" s="268" t="str">
        <f>IF($A41="","",IF(D41&lt;K41,ROUND(K41-D41,0),0))</f>
      </c>
      <c r="M41" s="270" t="str">
        <f>IF($A41="","",IF(D41&lt;=J41,"欠品リスク",IF(D41&lt;=K41,"要発注","Suficiente")))</f>
      </c>
      <c r="N41" s="4"/>
    </row>
    <row r="42" ht="20" customHeight="true">
      <c r="A42" s="98"/>
      <c r="B42" s="98"/>
      <c r="C42" s="100"/>
      <c r="D42" s="230"/>
      <c r="E42" s="220"/>
      <c r="F42" s="264"/>
      <c r="G42" s="266"/>
      <c r="H42" s="266"/>
      <c r="I42" s="222"/>
      <c r="J42" s="268" t="str">
        <f>IF($A42="","",ROUND(I42*H42*SQRT(F42),0))</f>
      </c>
      <c r="K42" s="268" t="str">
        <f>IF($A42="","",ROUND(G42*F42+J42,0))</f>
      </c>
      <c r="L42" s="268" t="str">
        <f>IF($A42="","",IF(D42&lt;K42,ROUND(K42-D42,0),0))</f>
      </c>
      <c r="M42" s="270" t="str">
        <f>IF($A42="","",IF(D42&lt;=J42,"欠品リスク",IF(D42&lt;=K42,"要発注","Suficiente")))</f>
      </c>
      <c r="N42" s="4"/>
    </row>
    <row r="43" ht="20" customHeight="true">
      <c r="A43" s="98"/>
      <c r="B43" s="98"/>
      <c r="C43" s="100"/>
      <c r="D43" s="230"/>
      <c r="E43" s="220"/>
      <c r="F43" s="264"/>
      <c r="G43" s="266"/>
      <c r="H43" s="266"/>
      <c r="I43" s="222"/>
      <c r="J43" s="268" t="str">
        <f>IF($A43="","",ROUND(I43*H43*SQRT(F43),0))</f>
      </c>
      <c r="K43" s="268" t="str">
        <f>IF($A43="","",ROUND(G43*F43+J43,0))</f>
      </c>
      <c r="L43" s="268" t="str">
        <f>IF($A43="","",IF(D43&lt;K43,ROUND(K43-D43,0),0))</f>
      </c>
      <c r="M43" s="270" t="str">
        <f>IF($A43="","",IF(D43&lt;=J43,"欠品リスク",IF(D43&lt;=K43,"要発注","Suficiente")))</f>
      </c>
      <c r="N43" s="4"/>
    </row>
    <row r="44" ht="20" customHeight="true">
      <c r="A44" s="98"/>
      <c r="B44" s="98"/>
      <c r="C44" s="100"/>
      <c r="D44" s="230"/>
      <c r="E44" s="220"/>
      <c r="F44" s="264"/>
      <c r="G44" s="266"/>
      <c r="H44" s="266"/>
      <c r="I44" s="222"/>
      <c r="J44" s="268" t="str">
        <f>IF($A44="","",ROUND(I44*H44*SQRT(F44),0))</f>
      </c>
      <c r="K44" s="268" t="str">
        <f>IF($A44="","",ROUND(G44*F44+J44,0))</f>
      </c>
      <c r="L44" s="268" t="str">
        <f>IF($A44="","",IF(D44&lt;K44,ROUND(K44-D44,0),0))</f>
      </c>
      <c r="M44" s="270" t="str">
        <f>IF($A44="","",IF(D44&lt;=J44,"欠品リスク",IF(D44&lt;=K44,"要発注","Suficiente")))</f>
      </c>
      <c r="N44" s="4"/>
    </row>
    <row r="45" ht="20" customHeight="true">
      <c r="A45" s="98"/>
      <c r="B45" s="98"/>
      <c r="C45" s="100"/>
      <c r="D45" s="230"/>
      <c r="E45" s="220"/>
      <c r="F45" s="264"/>
      <c r="G45" s="266"/>
      <c r="H45" s="266"/>
      <c r="I45" s="222"/>
      <c r="J45" s="268" t="str">
        <f>IF($A45="","",ROUND(I45*H45*SQRT(F45),0))</f>
      </c>
      <c r="K45" s="268" t="str">
        <f>IF($A45="","",ROUND(G45*F45+J45,0))</f>
      </c>
      <c r="L45" s="268" t="str">
        <f>IF($A45="","",IF(D45&lt;K45,ROUND(K45-D45,0),0))</f>
      </c>
      <c r="M45" s="270" t="str">
        <f>IF($A45="","",IF(D45&lt;=J45,"欠品リスク",IF(D45&lt;=K45,"要発注","Suficiente")))</f>
      </c>
      <c r="N45" s="4"/>
    </row>
    <row r="46" ht="20" customHeight="true">
      <c r="A46" s="98"/>
      <c r="B46" s="98"/>
      <c r="C46" s="100"/>
      <c r="D46" s="230"/>
      <c r="E46" s="220"/>
      <c r="F46" s="264"/>
      <c r="G46" s="266"/>
      <c r="H46" s="266"/>
      <c r="I46" s="222"/>
      <c r="J46" s="268" t="str">
        <f>IF($A46="","",ROUND(I46*H46*SQRT(F46),0))</f>
      </c>
      <c r="K46" s="268" t="str">
        <f>IF($A46="","",ROUND(G46*F46+J46,0))</f>
      </c>
      <c r="L46" s="268" t="str">
        <f>IF($A46="","",IF(D46&lt;K46,ROUND(K46-D46,0),0))</f>
      </c>
      <c r="M46" s="270" t="str">
        <f>IF($A46="","",IF(D46&lt;=J46,"欠品リスク",IF(D46&lt;=K46,"要発注","Suficiente")))</f>
      </c>
      <c r="N46" s="4"/>
    </row>
    <row r="47" ht="20" customHeight="true">
      <c r="A47" s="98"/>
      <c r="B47" s="98"/>
      <c r="C47" s="100"/>
      <c r="D47" s="230"/>
      <c r="E47" s="220"/>
      <c r="F47" s="264"/>
      <c r="G47" s="266"/>
      <c r="H47" s="266"/>
      <c r="I47" s="222"/>
      <c r="J47" s="268" t="str">
        <f>IF($A47="","",ROUND(I47*H47*SQRT(F47),0))</f>
      </c>
      <c r="K47" s="268" t="str">
        <f>IF($A47="","",ROUND(G47*F47+J47,0))</f>
      </c>
      <c r="L47" s="268" t="str">
        <f>IF($A47="","",IF(D47&lt;K47,ROUND(K47-D47,0),0))</f>
      </c>
      <c r="M47" s="270" t="str">
        <f>IF($A47="","",IF(D47&lt;=J47,"欠品リスク",IF(D47&lt;=K47,"要発注","Suficiente")))</f>
      </c>
      <c r="N47" s="4"/>
    </row>
    <row r="48" ht="20" customHeight="true">
      <c r="A48" s="98"/>
      <c r="B48" s="98"/>
      <c r="C48" s="100"/>
      <c r="D48" s="230"/>
      <c r="E48" s="220"/>
      <c r="F48" s="264"/>
      <c r="G48" s="266"/>
      <c r="H48" s="266"/>
      <c r="I48" s="222"/>
      <c r="J48" s="268" t="str">
        <f>IF($A48="","",ROUND(I48*H48*SQRT(F48),0))</f>
      </c>
      <c r="K48" s="268" t="str">
        <f>IF($A48="","",ROUND(G48*F48+J48,0))</f>
      </c>
      <c r="L48" s="268" t="str">
        <f>IF($A48="","",IF(D48&lt;K48,ROUND(K48-D48,0),0))</f>
      </c>
      <c r="M48" s="270" t="str">
        <f>IF($A48="","",IF(D48&lt;=J48,"欠品リスク",IF(D48&lt;=K48,"要発注","Suficiente")))</f>
      </c>
      <c r="N48" s="4"/>
    </row>
    <row r="49" ht="20" customHeight="true">
      <c r="A49" s="98"/>
      <c r="B49" s="98"/>
      <c r="C49" s="100"/>
      <c r="D49" s="230"/>
      <c r="E49" s="220"/>
      <c r="F49" s="264"/>
      <c r="G49" s="266"/>
      <c r="H49" s="266"/>
      <c r="I49" s="222"/>
      <c r="J49" s="268" t="str">
        <f>IF($A49="","",ROUND(I49*H49*SQRT(F49),0))</f>
      </c>
      <c r="K49" s="268" t="str">
        <f>IF($A49="","",ROUND(G49*F49+J49,0))</f>
      </c>
      <c r="L49" s="268" t="str">
        <f>IF($A49="","",IF(D49&lt;K49,ROUND(K49-D49,0),0))</f>
      </c>
      <c r="M49" s="270" t="str">
        <f>IF($A49="","",IF(D49&lt;=J49,"欠品リスク",IF(D49&lt;=K49,"要発注","Suficiente")))</f>
      </c>
      <c r="N49" s="4"/>
    </row>
    <row r="50" ht="20" customHeight="true">
      <c r="A50" s="98"/>
      <c r="B50" s="98"/>
      <c r="C50" s="100"/>
      <c r="D50" s="230"/>
      <c r="E50" s="220"/>
      <c r="F50" s="264"/>
      <c r="G50" s="266"/>
      <c r="H50" s="266"/>
      <c r="I50" s="222"/>
      <c r="J50" s="268" t="str">
        <f>IF($A50="","",ROUND(I50*H50*SQRT(F50),0))</f>
      </c>
      <c r="K50" s="268" t="str">
        <f>IF($A50="","",ROUND(G50*F50+J50,0))</f>
      </c>
      <c r="L50" s="268" t="str">
        <f>IF($A50="","",IF(D50&lt;K50,ROUND(K50-D50,0),0))</f>
      </c>
      <c r="M50" s="270" t="str">
        <f>IF($A50="","",IF(D50&lt;=J50,"欠品リスク",IF(D50&lt;=K50,"要発注","Suficiente")))</f>
      </c>
      <c r="N50" s="4"/>
    </row>
    <row r="51" ht="20" customHeight="true">
      <c r="A51" s="98"/>
      <c r="B51" s="98"/>
      <c r="C51" s="100"/>
      <c r="D51" s="230"/>
      <c r="E51" s="220"/>
      <c r="F51" s="264"/>
      <c r="G51" s="266"/>
      <c r="H51" s="266"/>
      <c r="I51" s="222"/>
      <c r="J51" s="268" t="str">
        <f>IF($A51="","",ROUND(I51*H51*SQRT(F51),0))</f>
      </c>
      <c r="K51" s="268" t="str">
        <f>IF($A51="","",ROUND(G51*F51+J51,0))</f>
      </c>
      <c r="L51" s="268" t="str">
        <f>IF($A51="","",IF(D51&lt;K51,ROUND(K51-D51,0),0))</f>
      </c>
      <c r="M51" s="270" t="str">
        <f>IF($A51="","",IF(D51&lt;=J51,"欠品リスク",IF(D51&lt;=K51,"要発注","Suficiente")))</f>
      </c>
      <c r="N51" s="4"/>
    </row>
    <row r="52" ht="20" customHeight="true">
      <c r="A52" s="98"/>
      <c r="B52" s="98"/>
      <c r="C52" s="100"/>
      <c r="D52" s="230"/>
      <c r="E52" s="220"/>
      <c r="F52" s="264"/>
      <c r="G52" s="266"/>
      <c r="H52" s="266"/>
      <c r="I52" s="222"/>
      <c r="J52" s="268" t="str">
        <f>IF($A52="","",ROUND(I52*H52*SQRT(F52),0))</f>
      </c>
      <c r="K52" s="268" t="str">
        <f>IF($A52="","",ROUND(G52*F52+J52,0))</f>
      </c>
      <c r="L52" s="268" t="str">
        <f>IF($A52="","",IF(D52&lt;K52,ROUND(K52-D52,0),0))</f>
      </c>
      <c r="M52" s="270" t="str">
        <f>IF($A52="","",IF(D52&lt;=J52,"欠品リスク",IF(D52&lt;=K52,"要発注","Suficiente")))</f>
      </c>
      <c r="N52" s="4"/>
    </row>
    <row r="53" ht="20" customHeight="true">
      <c r="A53" s="98"/>
      <c r="B53" s="98"/>
      <c r="C53" s="100"/>
      <c r="D53" s="230"/>
      <c r="E53" s="220"/>
      <c r="F53" s="264"/>
      <c r="G53" s="266"/>
      <c r="H53" s="266"/>
      <c r="I53" s="222"/>
      <c r="J53" s="268" t="str">
        <f>IF($A53="","",ROUND(I53*H53*SQRT(F53),0))</f>
      </c>
      <c r="K53" s="268" t="str">
        <f>IF($A53="","",ROUND(G53*F53+J53,0))</f>
      </c>
      <c r="L53" s="268" t="str">
        <f>IF($A53="","",IF(D53&lt;K53,ROUND(K53-D53,0),0))</f>
      </c>
      <c r="M53" s="270" t="str">
        <f>IF($A53="","",IF(D53&lt;=J53,"欠品リスク",IF(D53&lt;=K53,"要発注","Suficiente")))</f>
      </c>
      <c r="N53" s="4"/>
    </row>
    <row r="54" ht="20" customHeight="true">
      <c r="A54" s="98"/>
      <c r="B54" s="98"/>
      <c r="C54" s="100"/>
      <c r="D54" s="230"/>
      <c r="E54" s="220"/>
      <c r="F54" s="264"/>
      <c r="G54" s="266"/>
      <c r="H54" s="266"/>
      <c r="I54" s="222"/>
      <c r="J54" s="268" t="str">
        <f>IF($A54="","",ROUND(I54*H54*SQRT(F54),0))</f>
      </c>
      <c r="K54" s="268" t="str">
        <f>IF($A54="","",ROUND(G54*F54+J54,0))</f>
      </c>
      <c r="L54" s="268" t="str">
        <f>IF($A54="","",IF(D54&lt;K54,ROUND(K54-D54,0),0))</f>
      </c>
      <c r="M54" s="270" t="str">
        <f>IF($A54="","",IF(D54&lt;=J54,"欠品リスク",IF(D54&lt;=K54,"要発注","Suficiente")))</f>
      </c>
      <c r="N54" s="4"/>
    </row>
    <row r="55" ht="20" customHeight="true">
      <c r="A55" s="98"/>
      <c r="B55" s="98"/>
      <c r="C55" s="100"/>
      <c r="D55" s="230"/>
      <c r="E55" s="220"/>
      <c r="F55" s="264"/>
      <c r="G55" s="266"/>
      <c r="H55" s="266"/>
      <c r="I55" s="222"/>
      <c r="J55" s="268" t="str">
        <f>IF($A55="","",ROUND(I55*H55*SQRT(F55),0))</f>
      </c>
      <c r="K55" s="268" t="str">
        <f>IF($A55="","",ROUND(G55*F55+J55,0))</f>
      </c>
      <c r="L55" s="268" t="str">
        <f>IF($A55="","",IF(D55&lt;K55,ROUND(K55-D55,0),0))</f>
      </c>
      <c r="M55" s="270" t="str">
        <f>IF($A55="","",IF(D55&lt;=J55,"欠品リスク",IF(D55&lt;=K55,"要発注","Suficiente")))</f>
      </c>
      <c r="N55" s="4"/>
    </row>
    <row r="56" ht="20" customHeight="true">
      <c r="A56" s="98"/>
      <c r="B56" s="98"/>
      <c r="C56" s="100"/>
      <c r="D56" s="230"/>
      <c r="E56" s="220"/>
      <c r="F56" s="264"/>
      <c r="G56" s="266"/>
      <c r="H56" s="266"/>
      <c r="I56" s="222"/>
      <c r="J56" s="268" t="str">
        <f>IF($A56="","",ROUND(I56*H56*SQRT(F56),0))</f>
      </c>
      <c r="K56" s="268" t="str">
        <f>IF($A56="","",ROUND(G56*F56+J56,0))</f>
      </c>
      <c r="L56" s="268" t="str">
        <f>IF($A56="","",IF(D56&lt;K56,ROUND(K56-D56,0),0))</f>
      </c>
      <c r="M56" s="270" t="str">
        <f>IF($A56="","",IF(D56&lt;=J56,"欠品リスク",IF(D56&lt;=K56,"要発注","Suficiente")))</f>
      </c>
      <c r="N56" s="4"/>
    </row>
    <row r="57" ht="20" customHeight="true">
      <c r="A57" s="98"/>
      <c r="B57" s="98"/>
      <c r="C57" s="100"/>
      <c r="D57" s="230"/>
      <c r="E57" s="220"/>
      <c r="F57" s="264"/>
      <c r="G57" s="266"/>
      <c r="H57" s="266"/>
      <c r="I57" s="222"/>
      <c r="J57" s="268" t="str">
        <f>IF($A57="","",ROUND(I57*H57*SQRT(F57),0))</f>
      </c>
      <c r="K57" s="268" t="str">
        <f>IF($A57="","",ROUND(G57*F57+J57,0))</f>
      </c>
      <c r="L57" s="268" t="str">
        <f>IF($A57="","",IF(D57&lt;K57,ROUND(K57-D57,0),0))</f>
      </c>
      <c r="M57" s="270" t="str">
        <f>IF($A57="","",IF(D57&lt;=J57,"欠品リスク",IF(D57&lt;=K57,"要発注","Suficiente")))</f>
      </c>
      <c r="N57" s="4"/>
    </row>
    <row r="58" ht="20" customHeight="true">
      <c r="A58" s="98"/>
      <c r="B58" s="98"/>
      <c r="C58" s="100"/>
      <c r="D58" s="230"/>
      <c r="E58" s="220"/>
      <c r="F58" s="264"/>
      <c r="G58" s="266"/>
      <c r="H58" s="266"/>
      <c r="I58" s="222"/>
      <c r="J58" s="268" t="str">
        <f>IF($A58="","",ROUND(I58*H58*SQRT(F58),0))</f>
      </c>
      <c r="K58" s="268" t="str">
        <f>IF($A58="","",ROUND(G58*F58+J58,0))</f>
      </c>
      <c r="L58" s="268" t="str">
        <f>IF($A58="","",IF(D58&lt;K58,ROUND(K58-D58,0),0))</f>
      </c>
      <c r="M58" s="270" t="str">
        <f>IF($A58="","",IF(D58&lt;=J58,"欠品リスク",IF(D58&lt;=K58,"要発注","Suficiente")))</f>
      </c>
      <c r="N58" s="4"/>
    </row>
    <row r="59" ht="20" customHeight="true">
      <c r="A59" s="98"/>
      <c r="B59" s="98"/>
      <c r="C59" s="100"/>
      <c r="D59" s="230"/>
      <c r="E59" s="220"/>
      <c r="F59" s="264"/>
      <c r="G59" s="266"/>
      <c r="H59" s="266"/>
      <c r="I59" s="222"/>
      <c r="J59" s="268" t="str">
        <f>IF($A59="","",ROUND(I59*H59*SQRT(F59),0))</f>
      </c>
      <c r="K59" s="268" t="str">
        <f>IF($A59="","",ROUND(G59*F59+J59,0))</f>
      </c>
      <c r="L59" s="268" t="str">
        <f>IF($A59="","",IF(D59&lt;K59,ROUND(K59-D59,0),0))</f>
      </c>
      <c r="M59" s="270" t="str">
        <f>IF($A59="","",IF(D59&lt;=J59,"欠品リスク",IF(D59&lt;=K59,"要発注","Suficiente")))</f>
      </c>
      <c r="N59" s="4"/>
    </row>
    <row r="60" ht="20" customHeight="true">
      <c r="A60" s="98"/>
      <c r="B60" s="98"/>
      <c r="C60" s="100"/>
      <c r="D60" s="230"/>
      <c r="E60" s="220"/>
      <c r="F60" s="264"/>
      <c r="G60" s="266"/>
      <c r="H60" s="266"/>
      <c r="I60" s="222"/>
      <c r="J60" s="268" t="str">
        <f>IF($A60="","",ROUND(I60*H60*SQRT(F60),0))</f>
      </c>
      <c r="K60" s="268" t="str">
        <f>IF($A60="","",ROUND(G60*F60+J60,0))</f>
      </c>
      <c r="L60" s="268" t="str">
        <f>IF($A60="","",IF(D60&lt;K60,ROUND(K60-D60,0),0))</f>
      </c>
      <c r="M60" s="270" t="str">
        <f>IF($A60="","",IF(D60&lt;=J60,"欠品リスク",IF(D60&lt;=K60,"要発注","Suficiente")))</f>
      </c>
      <c r="N60" s="4"/>
    </row>
    <row r="61" ht="20" customHeight="true">
      <c r="A61" s="98"/>
      <c r="B61" s="98"/>
      <c r="C61" s="100"/>
      <c r="D61" s="230"/>
      <c r="E61" s="220"/>
      <c r="F61" s="264"/>
      <c r="G61" s="266"/>
      <c r="H61" s="266"/>
      <c r="I61" s="222"/>
      <c r="J61" s="268" t="str">
        <f>IF($A61="","",ROUND(I61*H61*SQRT(F61),0))</f>
      </c>
      <c r="K61" s="268" t="str">
        <f>IF($A61="","",ROUND(G61*F61+J61,0))</f>
      </c>
      <c r="L61" s="268" t="str">
        <f>IF($A61="","",IF(D61&lt;K61,ROUND(K61-D61,0),0))</f>
      </c>
      <c r="M61" s="270" t="str">
        <f>IF($A61="","",IF(D61&lt;=J61,"欠品リスク",IF(D61&lt;=K61,"要発注","Suficiente")))</f>
      </c>
      <c r="N61" s="4"/>
    </row>
    <row r="62" ht="20" customHeight="true">
      <c r="A62" s="98"/>
      <c r="B62" s="98"/>
      <c r="C62" s="100"/>
      <c r="D62" s="230"/>
      <c r="E62" s="220"/>
      <c r="F62" s="264"/>
      <c r="G62" s="266"/>
      <c r="H62" s="266"/>
      <c r="I62" s="222"/>
      <c r="J62" s="268" t="str">
        <f>IF($A62="","",ROUND(I62*H62*SQRT(F62),0))</f>
      </c>
      <c r="K62" s="268" t="str">
        <f>IF($A62="","",ROUND(G62*F62+J62,0))</f>
      </c>
      <c r="L62" s="268" t="str">
        <f>IF($A62="","",IF(D62&lt;K62,ROUND(K62-D62,0),0))</f>
      </c>
      <c r="M62" s="270" t="str">
        <f>IF($A62="","",IF(D62&lt;=J62,"欠品リスク",IF(D62&lt;=K62,"要発注","Suficiente")))</f>
      </c>
      <c r="N62" s="4"/>
    </row>
    <row r="63" ht="20" customHeight="true">
      <c r="A63" s="98"/>
      <c r="B63" s="98"/>
      <c r="C63" s="100"/>
      <c r="D63" s="230"/>
      <c r="E63" s="220"/>
      <c r="F63" s="264"/>
      <c r="G63" s="266"/>
      <c r="H63" s="266"/>
      <c r="I63" s="222"/>
      <c r="J63" s="268" t="str">
        <f>IF($A63="","",ROUND(I63*H63*SQRT(F63),0))</f>
      </c>
      <c r="K63" s="268" t="str">
        <f>IF($A63="","",ROUND(G63*F63+J63,0))</f>
      </c>
      <c r="L63" s="268" t="str">
        <f>IF($A63="","",IF(D63&lt;K63,ROUND(K63-D63,0),0))</f>
      </c>
      <c r="M63" s="270" t="str">
        <f>IF($A63="","",IF(D63&lt;=J63,"欠品リスク",IF(D63&lt;=K63,"要発注","Suficiente")))</f>
      </c>
      <c r="N63" s="4"/>
    </row>
    <row r="64" ht="20" customHeight="true">
      <c r="A64" s="98"/>
      <c r="B64" s="98"/>
      <c r="C64" s="100"/>
      <c r="D64" s="230"/>
      <c r="E64" s="220"/>
      <c r="F64" s="264"/>
      <c r="G64" s="266"/>
      <c r="H64" s="266"/>
      <c r="I64" s="222"/>
      <c r="J64" s="268" t="str">
        <f>IF($A64="","",ROUND(I64*H64*SQRT(F64),0))</f>
      </c>
      <c r="K64" s="268" t="str">
        <f>IF($A64="","",ROUND(G64*F64+J64,0))</f>
      </c>
      <c r="L64" s="268" t="str">
        <f>IF($A64="","",IF(D64&lt;K64,ROUND(K64-D64,0),0))</f>
      </c>
      <c r="M64" s="270" t="str">
        <f>IF($A64="","",IF(D64&lt;=J64,"欠品リスク",IF(D64&lt;=K64,"要発注","Suficiente")))</f>
      </c>
      <c r="N64" s="4"/>
    </row>
    <row r="65" ht="20" customHeight="true">
      <c r="A65" s="98"/>
      <c r="B65" s="98"/>
      <c r="C65" s="100"/>
      <c r="D65" s="230"/>
      <c r="E65" s="220"/>
      <c r="F65" s="264"/>
      <c r="G65" s="266"/>
      <c r="H65" s="266"/>
      <c r="I65" s="222"/>
      <c r="J65" s="268" t="str">
        <f>IF($A65="","",ROUND(I65*H65*SQRT(F65),0))</f>
      </c>
      <c r="K65" s="268" t="str">
        <f>IF($A65="","",ROUND(G65*F65+J65,0))</f>
      </c>
      <c r="L65" s="268" t="str">
        <f>IF($A65="","",IF(D65&lt;K65,ROUND(K65-D65,0),0))</f>
      </c>
      <c r="M65" s="270" t="str">
        <f>IF($A65="","",IF(D65&lt;=J65,"欠品リスク",IF(D65&lt;=K65,"要発注","Suficiente")))</f>
      </c>
      <c r="N65" s="4"/>
    </row>
    <row r="66" ht="20" customHeight="true">
      <c r="A66" s="98"/>
      <c r="B66" s="98"/>
      <c r="C66" s="100"/>
      <c r="D66" s="230"/>
      <c r="E66" s="220"/>
      <c r="F66" s="264"/>
      <c r="G66" s="266"/>
      <c r="H66" s="266"/>
      <c r="I66" s="222"/>
      <c r="J66" s="268" t="str">
        <f>IF($A66="","",ROUND(I66*H66*SQRT(F66),0))</f>
      </c>
      <c r="K66" s="268" t="str">
        <f>IF($A66="","",ROUND(G66*F66+J66,0))</f>
      </c>
      <c r="L66" s="268" t="str">
        <f>IF($A66="","",IF(D66&lt;K66,ROUND(K66-D66,0),0))</f>
      </c>
      <c r="M66" s="270" t="str">
        <f>IF($A66="","",IF(D66&lt;=J66,"欠品リスク",IF(D66&lt;=K66,"要発注","Suficiente")))</f>
      </c>
      <c r="N66" s="4"/>
    </row>
    <row r="67" ht="20" customHeight="true">
      <c r="A67" s="98"/>
      <c r="B67" s="98"/>
      <c r="C67" s="100"/>
      <c r="D67" s="230"/>
      <c r="E67" s="220"/>
      <c r="F67" s="264"/>
      <c r="G67" s="266"/>
      <c r="H67" s="266"/>
      <c r="I67" s="222"/>
      <c r="J67" s="268" t="str">
        <f>IF($A67="","",ROUND(I67*H67*SQRT(F67),0))</f>
      </c>
      <c r="K67" s="268" t="str">
        <f>IF($A67="","",ROUND(G67*F67+J67,0))</f>
      </c>
      <c r="L67" s="268" t="str">
        <f>IF($A67="","",IF(D67&lt;K67,ROUND(K67-D67,0),0))</f>
      </c>
      <c r="M67" s="270" t="str">
        <f>IF($A67="","",IF(D67&lt;=J67,"欠品リスク",IF(D67&lt;=K67,"要発注","Suficiente")))</f>
      </c>
      <c r="N67" s="4"/>
    </row>
    <row r="68" ht="20" customHeight="true">
      <c r="A68" s="98"/>
      <c r="B68" s="98"/>
      <c r="C68" s="100"/>
      <c r="D68" s="230"/>
      <c r="E68" s="220"/>
      <c r="F68" s="264"/>
      <c r="G68" s="266"/>
      <c r="H68" s="266"/>
      <c r="I68" s="222"/>
      <c r="J68" s="268" t="str">
        <f>IF($A68="","",ROUND(I68*H68*SQRT(F68),0))</f>
      </c>
      <c r="K68" s="268" t="str">
        <f>IF($A68="","",ROUND(G68*F68+J68,0))</f>
      </c>
      <c r="L68" s="268" t="str">
        <f>IF($A68="","",IF(D68&lt;K68,ROUND(K68-D68,0),0))</f>
      </c>
      <c r="M68" s="270" t="str">
        <f>IF($A68="","",IF(D68&lt;=J68,"欠品リスク",IF(D68&lt;=K68,"要発注","Suficiente")))</f>
      </c>
      <c r="N68" s="4"/>
    </row>
    <row r="69" ht="20" customHeight="true">
      <c r="A69" s="98"/>
      <c r="B69" s="98"/>
      <c r="C69" s="100"/>
      <c r="D69" s="230"/>
      <c r="E69" s="220"/>
      <c r="F69" s="264"/>
      <c r="G69" s="266"/>
      <c r="H69" s="266"/>
      <c r="I69" s="222"/>
      <c r="J69" s="268" t="str">
        <f>IF($A69="","",ROUND(I69*H69*SQRT(F69),0))</f>
      </c>
      <c r="K69" s="268" t="str">
        <f>IF($A69="","",ROUND(G69*F69+J69,0))</f>
      </c>
      <c r="L69" s="268" t="str">
        <f>IF($A69="","",IF(D69&lt;K69,ROUND(K69-D69,0),0))</f>
      </c>
      <c r="M69" s="270" t="str">
        <f>IF($A69="","",IF(D69&lt;=J69,"欠品リスク",IF(D69&lt;=K69,"要発注","Suficiente")))</f>
      </c>
      <c r="N69" s="4"/>
    </row>
    <row r="70" ht="20" customHeight="true">
      <c r="A70" s="98"/>
      <c r="B70" s="98"/>
      <c r="C70" s="100"/>
      <c r="D70" s="230"/>
      <c r="E70" s="220"/>
      <c r="F70" s="264"/>
      <c r="G70" s="266"/>
      <c r="H70" s="266"/>
      <c r="I70" s="222"/>
      <c r="J70" s="268" t="str">
        <f>IF($A70="","",ROUND(I70*H70*SQRT(F70),0))</f>
      </c>
      <c r="K70" s="268" t="str">
        <f>IF($A70="","",ROUND(G70*F70+J70,0))</f>
      </c>
      <c r="L70" s="268" t="str">
        <f>IF($A70="","",IF(D70&lt;K70,ROUND(K70-D70,0),0))</f>
      </c>
      <c r="M70" s="270" t="str">
        <f>IF($A70="","",IF(D70&lt;=J70,"欠品リスク",IF(D70&lt;=K70,"要発注","Suficiente")))</f>
      </c>
      <c r="N70" s="4"/>
    </row>
    <row r="71" ht="20" customHeight="true">
      <c r="A71" s="98"/>
      <c r="B71" s="98"/>
      <c r="C71" s="100"/>
      <c r="D71" s="230"/>
      <c r="E71" s="220"/>
      <c r="F71" s="264"/>
      <c r="G71" s="266"/>
      <c r="H71" s="266"/>
      <c r="I71" s="222"/>
      <c r="J71" s="268" t="str">
        <f>IF($A71="","",ROUND(I71*H71*SQRT(F71),0))</f>
      </c>
      <c r="K71" s="268" t="str">
        <f>IF($A71="","",ROUND(G71*F71+J71,0))</f>
      </c>
      <c r="L71" s="268" t="str">
        <f>IF($A71="","",IF(D71&lt;K71,ROUND(K71-D71,0),0))</f>
      </c>
      <c r="M71" s="270" t="str">
        <f>IF($A71="","",IF(D71&lt;=J71,"欠品リスク",IF(D71&lt;=K71,"要発注","Suficiente")))</f>
      </c>
      <c r="N71" s="4"/>
    </row>
    <row r="72" ht="20" customHeight="true">
      <c r="A72" s="98"/>
      <c r="B72" s="98"/>
      <c r="C72" s="100"/>
      <c r="D72" s="230"/>
      <c r="E72" s="220"/>
      <c r="F72" s="264"/>
      <c r="G72" s="266"/>
      <c r="H72" s="266"/>
      <c r="I72" s="222"/>
      <c r="J72" s="268" t="str">
        <f>IF($A72="","",ROUND(I72*H72*SQRT(F72),0))</f>
      </c>
      <c r="K72" s="268" t="str">
        <f>IF($A72="","",ROUND(G72*F72+J72,0))</f>
      </c>
      <c r="L72" s="268" t="str">
        <f>IF($A72="","",IF(D72&lt;K72,ROUND(K72-D72,0),0))</f>
      </c>
      <c r="M72" s="270" t="str">
        <f>IF($A72="","",IF(D72&lt;=J72,"欠品リスク",IF(D72&lt;=K72,"要発注","Suficiente")))</f>
      </c>
      <c r="N72" s="4"/>
    </row>
    <row r="73" ht="20" customHeight="true">
      <c r="A73" s="98"/>
      <c r="B73" s="98"/>
      <c r="C73" s="100"/>
      <c r="D73" s="230"/>
      <c r="E73" s="220"/>
      <c r="F73" s="264"/>
      <c r="G73" s="266"/>
      <c r="H73" s="266"/>
      <c r="I73" s="222"/>
      <c r="J73" s="268" t="str">
        <f>IF($A73="","",ROUND(I73*H73*SQRT(F73),0))</f>
      </c>
      <c r="K73" s="268" t="str">
        <f>IF($A73="","",ROUND(G73*F73+J73,0))</f>
      </c>
      <c r="L73" s="268" t="str">
        <f>IF($A73="","",IF(D73&lt;K73,ROUND(K73-D73,0),0))</f>
      </c>
      <c r="M73" s="270" t="str">
        <f>IF($A73="","",IF(D73&lt;=J73,"欠品リスク",IF(D73&lt;=K73,"要発注","Suficiente")))</f>
      </c>
      <c r="N73" s="4"/>
    </row>
    <row r="74" ht="20" customHeight="true">
      <c r="A74" s="98"/>
      <c r="B74" s="98"/>
      <c r="C74" s="100"/>
      <c r="D74" s="230"/>
      <c r="E74" s="220"/>
      <c r="F74" s="264"/>
      <c r="G74" s="266"/>
      <c r="H74" s="266"/>
      <c r="I74" s="222"/>
      <c r="J74" s="268" t="str">
        <f>IF($A74="","",ROUND(I74*H74*SQRT(F74),0))</f>
      </c>
      <c r="K74" s="268" t="str">
        <f>IF($A74="","",ROUND(G74*F74+J74,0))</f>
      </c>
      <c r="L74" s="268" t="str">
        <f>IF($A74="","",IF(D74&lt;K74,ROUND(K74-D74,0),0))</f>
      </c>
      <c r="M74" s="270" t="str">
        <f>IF($A74="","",IF(D74&lt;=J74,"欠品リスク",IF(D74&lt;=K74,"要発注","Suficiente")))</f>
      </c>
      <c r="N74" s="4"/>
    </row>
    <row r="75" ht="20" customHeight="true">
      <c r="A75" s="98"/>
      <c r="B75" s="98"/>
      <c r="C75" s="100"/>
      <c r="D75" s="230"/>
      <c r="E75" s="220"/>
      <c r="F75" s="264"/>
      <c r="G75" s="266"/>
      <c r="H75" s="266"/>
      <c r="I75" s="222"/>
      <c r="J75" s="268" t="str">
        <f>IF($A75="","",ROUND(I75*H75*SQRT(F75),0))</f>
      </c>
      <c r="K75" s="268" t="str">
        <f>IF($A75="","",ROUND(G75*F75+J75,0))</f>
      </c>
      <c r="L75" s="268" t="str">
        <f>IF($A75="","",IF(D75&lt;K75,ROUND(K75-D75,0),0))</f>
      </c>
      <c r="M75" s="270" t="str">
        <f>IF($A75="","",IF(D75&lt;=J75,"欠品リスク",IF(D75&lt;=K75,"要発注","Suficiente")))</f>
      </c>
      <c r="N75" s="4"/>
    </row>
    <row r="76" ht="20" customHeight="true">
      <c r="A76" s="98"/>
      <c r="B76" s="98"/>
      <c r="C76" s="100"/>
      <c r="D76" s="230"/>
      <c r="E76" s="220"/>
      <c r="F76" s="264"/>
      <c r="G76" s="266"/>
      <c r="H76" s="266"/>
      <c r="I76" s="222"/>
      <c r="J76" s="268" t="str">
        <f>IF($A76="","",ROUND(I76*H76*SQRT(F76),0))</f>
      </c>
      <c r="K76" s="268" t="str">
        <f>IF($A76="","",ROUND(G76*F76+J76,0))</f>
      </c>
      <c r="L76" s="268" t="str">
        <f>IF($A76="","",IF(D76&lt;K76,ROUND(K76-D76,0),0))</f>
      </c>
      <c r="M76" s="270" t="str">
        <f>IF($A76="","",IF(D76&lt;=J76,"欠品リスク",IF(D76&lt;=K76,"要発注","Suficiente")))</f>
      </c>
      <c r="N76" s="4"/>
    </row>
    <row r="77" ht="20" customHeight="true">
      <c r="A77" s="98"/>
      <c r="B77" s="98"/>
      <c r="C77" s="100"/>
      <c r="D77" s="230"/>
      <c r="E77" s="220"/>
      <c r="F77" s="264"/>
      <c r="G77" s="266"/>
      <c r="H77" s="266"/>
      <c r="I77" s="222"/>
      <c r="J77" s="268" t="str">
        <f>IF($A77="","",ROUND(I77*H77*SQRT(F77),0))</f>
      </c>
      <c r="K77" s="268" t="str">
        <f>IF($A77="","",ROUND(G77*F77+J77,0))</f>
      </c>
      <c r="L77" s="268" t="str">
        <f>IF($A77="","",IF(D77&lt;K77,ROUND(K77-D77,0),0))</f>
      </c>
      <c r="M77" s="270" t="str">
        <f>IF($A77="","",IF(D77&lt;=J77,"欠品リスク",IF(D77&lt;=K77,"要発注","Suficiente")))</f>
      </c>
      <c r="N77" s="4"/>
    </row>
    <row r="78" ht="20" customHeight="true">
      <c r="A78" s="98"/>
      <c r="B78" s="98"/>
      <c r="C78" s="100"/>
      <c r="D78" s="230"/>
      <c r="E78" s="220"/>
      <c r="F78" s="264"/>
      <c r="G78" s="266"/>
      <c r="H78" s="266"/>
      <c r="I78" s="222"/>
      <c r="J78" s="268" t="str">
        <f>IF($A78="","",ROUND(I78*H78*SQRT(F78),0))</f>
      </c>
      <c r="K78" s="268" t="str">
        <f>IF($A78="","",ROUND(G78*F78+J78,0))</f>
      </c>
      <c r="L78" s="268" t="str">
        <f>IF($A78="","",IF(D78&lt;K78,ROUND(K78-D78,0),0))</f>
      </c>
      <c r="M78" s="270" t="str">
        <f>IF($A78="","",IF(D78&lt;=J78,"欠品リスク",IF(D78&lt;=K78,"要発注","Suficiente")))</f>
      </c>
      <c r="N78" s="4"/>
    </row>
    <row r="79" ht="20" customHeight="true">
      <c r="A79" s="98"/>
      <c r="B79" s="98"/>
      <c r="C79" s="100"/>
      <c r="D79" s="230"/>
      <c r="E79" s="220"/>
      <c r="F79" s="264"/>
      <c r="G79" s="266"/>
      <c r="H79" s="266"/>
      <c r="I79" s="222"/>
      <c r="J79" s="268" t="str">
        <f>IF($A79="","",ROUND(I79*H79*SQRT(F79),0))</f>
      </c>
      <c r="K79" s="268" t="str">
        <f>IF($A79="","",ROUND(G79*F79+J79,0))</f>
      </c>
      <c r="L79" s="268" t="str">
        <f>IF($A79="","",IF(D79&lt;K79,ROUND(K79-D79,0),0))</f>
      </c>
      <c r="M79" s="270" t="str">
        <f>IF($A79="","",IF(D79&lt;=J79,"欠品リスク",IF(D79&lt;=K79,"要発注","Suficiente")))</f>
      </c>
      <c r="N79" s="4"/>
    </row>
    <row r="80" ht="20" customHeight="true">
      <c r="A80" s="98"/>
      <c r="B80" s="98"/>
      <c r="C80" s="100"/>
      <c r="D80" s="230"/>
      <c r="E80" s="220"/>
      <c r="F80" s="264"/>
      <c r="G80" s="266"/>
      <c r="H80" s="266"/>
      <c r="I80" s="222"/>
      <c r="J80" s="268" t="str">
        <f>IF($A80="","",ROUND(I80*H80*SQRT(F80),0))</f>
      </c>
      <c r="K80" s="268" t="str">
        <f>IF($A80="","",ROUND(G80*F80+J80,0))</f>
      </c>
      <c r="L80" s="268" t="str">
        <f>IF($A80="","",IF(D80&lt;K80,ROUND(K80-D80,0),0))</f>
      </c>
      <c r="M80" s="270" t="str">
        <f>IF($A80="","",IF(D80&lt;=J80,"欠品リスク",IF(D80&lt;=K80,"要発注","Suficiente")))</f>
      </c>
      <c r="N80" s="4"/>
    </row>
    <row r="81" ht="20" customHeight="true">
      <c r="A81" s="98"/>
      <c r="B81" s="98"/>
      <c r="C81" s="100"/>
      <c r="D81" s="230"/>
      <c r="E81" s="220"/>
      <c r="F81" s="264"/>
      <c r="G81" s="266"/>
      <c r="H81" s="266"/>
      <c r="I81" s="222"/>
      <c r="J81" s="268" t="str">
        <f>IF($A81="","",ROUND(I81*H81*SQRT(F81),0))</f>
      </c>
      <c r="K81" s="268" t="str">
        <f>IF($A81="","",ROUND(G81*F81+J81,0))</f>
      </c>
      <c r="L81" s="268" t="str">
        <f>IF($A81="","",IF(D81&lt;K81,ROUND(K81-D81,0),0))</f>
      </c>
      <c r="M81" s="270" t="str">
        <f>IF($A81="","",IF(D81&lt;=J81,"欠品リスク",IF(D81&lt;=K81,"要発注","Suficiente")))</f>
      </c>
      <c r="N81" s="4"/>
    </row>
    <row r="82" ht="20" customHeight="true">
      <c r="A82" s="98"/>
      <c r="B82" s="98"/>
      <c r="C82" s="100"/>
      <c r="D82" s="230"/>
      <c r="E82" s="220"/>
      <c r="F82" s="264"/>
      <c r="G82" s="266"/>
      <c r="H82" s="266"/>
      <c r="I82" s="222"/>
      <c r="J82" s="268" t="str">
        <f>IF($A82="","",ROUND(I82*H82*SQRT(F82),0))</f>
      </c>
      <c r="K82" s="268" t="str">
        <f>IF($A82="","",ROUND(G82*F82+J82,0))</f>
      </c>
      <c r="L82" s="268" t="str">
        <f>IF($A82="","",IF(D82&lt;K82,ROUND(K82-D82,0),0))</f>
      </c>
      <c r="M82" s="270" t="str">
        <f>IF($A82="","",IF(D82&lt;=J82,"欠品リスク",IF(D82&lt;=K82,"要発注","Suficiente")))</f>
      </c>
      <c r="N82" s="4"/>
    </row>
    <row r="83" ht="20" customHeight="true">
      <c r="A83" s="98"/>
      <c r="B83" s="98"/>
      <c r="C83" s="100"/>
      <c r="D83" s="230"/>
      <c r="E83" s="220"/>
      <c r="F83" s="264"/>
      <c r="G83" s="266"/>
      <c r="H83" s="266"/>
      <c r="I83" s="222"/>
      <c r="J83" s="268" t="str">
        <f>IF($A83="","",ROUND(I83*H83*SQRT(F83),0))</f>
      </c>
      <c r="K83" s="268" t="str">
        <f>IF($A83="","",ROUND(G83*F83+J83,0))</f>
      </c>
      <c r="L83" s="268" t="str">
        <f>IF($A83="","",IF(D83&lt;K83,ROUND(K83-D83,0),0))</f>
      </c>
      <c r="M83" s="270" t="str">
        <f>IF($A83="","",IF(D83&lt;=J83,"欠品リスク",IF(D83&lt;=K83,"要発注","Suficiente")))</f>
      </c>
      <c r="N83" s="4"/>
    </row>
    <row r="84" ht="20" customHeight="true">
      <c r="A84" s="98"/>
      <c r="B84" s="98"/>
      <c r="C84" s="100"/>
      <c r="D84" s="230"/>
      <c r="E84" s="220"/>
      <c r="F84" s="264"/>
      <c r="G84" s="266"/>
      <c r="H84" s="266"/>
      <c r="I84" s="222"/>
      <c r="J84" s="268" t="str">
        <f>IF($A84="","",ROUND(I84*H84*SQRT(F84),0))</f>
      </c>
      <c r="K84" s="268" t="str">
        <f>IF($A84="","",ROUND(G84*F84+J84,0))</f>
      </c>
      <c r="L84" s="268" t="str">
        <f>IF($A84="","",IF(D84&lt;K84,ROUND(K84-D84,0),0))</f>
      </c>
      <c r="M84" s="270" t="str">
        <f>IF($A84="","",IF(D84&lt;=J84,"欠品リスク",IF(D84&lt;=K84,"要発注","Suficiente")))</f>
      </c>
      <c r="N84" s="4"/>
    </row>
    <row r="85" ht="20" customHeight="true">
      <c r="A85" s="98"/>
      <c r="B85" s="98"/>
      <c r="C85" s="100"/>
      <c r="D85" s="230"/>
      <c r="E85" s="220"/>
      <c r="F85" s="264"/>
      <c r="G85" s="266"/>
      <c r="H85" s="266"/>
      <c r="I85" s="222"/>
      <c r="J85" s="268" t="str">
        <f>IF($A85="","",ROUND(I85*H85*SQRT(F85),0))</f>
      </c>
      <c r="K85" s="268" t="str">
        <f>IF($A85="","",ROUND(G85*F85+J85,0))</f>
      </c>
      <c r="L85" s="268" t="str">
        <f>IF($A85="","",IF(D85&lt;K85,ROUND(K85-D85,0),0))</f>
      </c>
      <c r="M85" s="270" t="str">
        <f>IF($A85="","",IF(D85&lt;=J85,"欠品リスク",IF(D85&lt;=K85,"要発注","Suficiente")))</f>
      </c>
      <c r="N85" s="4"/>
    </row>
    <row r="86" ht="20" customHeight="true">
      <c r="A86" s="98"/>
      <c r="B86" s="98"/>
      <c r="C86" s="100"/>
      <c r="D86" s="230"/>
      <c r="E86" s="220"/>
      <c r="F86" s="264"/>
      <c r="G86" s="266"/>
      <c r="H86" s="266"/>
      <c r="I86" s="222"/>
      <c r="J86" s="268" t="str">
        <f>IF($A86="","",ROUND(I86*H86*SQRT(F86),0))</f>
      </c>
      <c r="K86" s="268" t="str">
        <f>IF($A86="","",ROUND(G86*F86+J86,0))</f>
      </c>
      <c r="L86" s="268" t="str">
        <f>IF($A86="","",IF(D86&lt;K86,ROUND(K86-D86,0),0))</f>
      </c>
      <c r="M86" s="270" t="str">
        <f>IF($A86="","",IF(D86&lt;=J86,"欠品リスク",IF(D86&lt;=K86,"要発注","Suficiente")))</f>
      </c>
      <c r="N86" s="4"/>
    </row>
    <row r="87" ht="20" customHeight="true">
      <c r="A87" s="98"/>
      <c r="B87" s="98"/>
      <c r="C87" s="100"/>
      <c r="D87" s="230"/>
      <c r="E87" s="220"/>
      <c r="F87" s="264"/>
      <c r="G87" s="266"/>
      <c r="H87" s="266"/>
      <c r="I87" s="222"/>
      <c r="J87" s="268" t="str">
        <f>IF($A87="","",ROUND(I87*H87*SQRT(F87),0))</f>
      </c>
      <c r="K87" s="268" t="str">
        <f>IF($A87="","",ROUND(G87*F87+J87,0))</f>
      </c>
      <c r="L87" s="268" t="str">
        <f>IF($A87="","",IF(D87&lt;K87,ROUND(K87-D87,0),0))</f>
      </c>
      <c r="M87" s="270" t="str">
        <f>IF($A87="","",IF(D87&lt;=J87,"欠品リスク",IF(D87&lt;=K87,"要発注","Suficiente")))</f>
      </c>
      <c r="N87" s="4"/>
    </row>
    <row r="88" ht="20" customHeight="true">
      <c r="A88" s="98"/>
      <c r="B88" s="98"/>
      <c r="C88" s="100"/>
      <c r="D88" s="230"/>
      <c r="E88" s="220"/>
      <c r="F88" s="264"/>
      <c r="G88" s="266"/>
      <c r="H88" s="266"/>
      <c r="I88" s="222"/>
      <c r="J88" s="268" t="str">
        <f>IF($A88="","",ROUND(I88*H88*SQRT(F88),0))</f>
      </c>
      <c r="K88" s="268" t="str">
        <f>IF($A88="","",ROUND(G88*F88+J88,0))</f>
      </c>
      <c r="L88" s="268" t="str">
        <f>IF($A88="","",IF(D88&lt;K88,ROUND(K88-D88,0),0))</f>
      </c>
      <c r="M88" s="270" t="str">
        <f>IF($A88="","",IF(D88&lt;=J88,"欠品リスク",IF(D88&lt;=K88,"要発注","Suficiente")))</f>
      </c>
      <c r="N88" s="4"/>
    </row>
    <row r="89" ht="20" customHeight="true">
      <c r="A89" s="98"/>
      <c r="B89" s="98"/>
      <c r="C89" s="100"/>
      <c r="D89" s="230"/>
      <c r="E89" s="220"/>
      <c r="F89" s="264"/>
      <c r="G89" s="266"/>
      <c r="H89" s="266"/>
      <c r="I89" s="222"/>
      <c r="J89" s="268" t="str">
        <f>IF($A89="","",ROUND(I89*H89*SQRT(F89),0))</f>
      </c>
      <c r="K89" s="268" t="str">
        <f>IF($A89="","",ROUND(G89*F89+J89,0))</f>
      </c>
      <c r="L89" s="268" t="str">
        <f>IF($A89="","",IF(D89&lt;K89,ROUND(K89-D89,0),0))</f>
      </c>
      <c r="M89" s="270" t="str">
        <f>IF($A89="","",IF(D89&lt;=J89,"欠品リスク",IF(D89&lt;=K89,"要発注","Suficiente")))</f>
      </c>
      <c r="N89" s="4"/>
    </row>
    <row r="90" ht="20" customHeight="true">
      <c r="A90" s="98"/>
      <c r="B90" s="98"/>
      <c r="C90" s="100"/>
      <c r="D90" s="230"/>
      <c r="E90" s="220"/>
      <c r="F90" s="264"/>
      <c r="G90" s="266"/>
      <c r="H90" s="266"/>
      <c r="I90" s="222"/>
      <c r="J90" s="268" t="str">
        <f>IF($A90="","",ROUND(I90*H90*SQRT(F90),0))</f>
      </c>
      <c r="K90" s="268" t="str">
        <f>IF($A90="","",ROUND(G90*F90+J90,0))</f>
      </c>
      <c r="L90" s="268" t="str">
        <f>IF($A90="","",IF(D90&lt;K90,ROUND(K90-D90,0),0))</f>
      </c>
      <c r="M90" s="270" t="str">
        <f>IF($A90="","",IF(D90&lt;=J90,"欠品リスク",IF(D90&lt;=K90,"要発注","Suficiente")))</f>
      </c>
      <c r="N90" s="4"/>
    </row>
    <row r="91" ht="20" customHeight="true">
      <c r="A91" s="98"/>
      <c r="B91" s="98"/>
      <c r="C91" s="100"/>
      <c r="D91" s="230"/>
      <c r="E91" s="220"/>
      <c r="F91" s="264"/>
      <c r="G91" s="266"/>
      <c r="H91" s="266"/>
      <c r="I91" s="222"/>
      <c r="J91" s="268" t="str">
        <f>IF($A91="","",ROUND(I91*H91*SQRT(F91),0))</f>
      </c>
      <c r="K91" s="268" t="str">
        <f>IF($A91="","",ROUND(G91*F91+J91,0))</f>
      </c>
      <c r="L91" s="268" t="str">
        <f>IF($A91="","",IF(D91&lt;K91,ROUND(K91-D91,0),0))</f>
      </c>
      <c r="M91" s="270" t="str">
        <f>IF($A91="","",IF(D91&lt;=J91,"欠品リスク",IF(D91&lt;=K91,"要発注","Suficiente")))</f>
      </c>
      <c r="N91" s="4"/>
    </row>
    <row r="92" ht="20" customHeight="true">
      <c r="A92" s="98"/>
      <c r="B92" s="98"/>
      <c r="C92" s="100"/>
      <c r="D92" s="230"/>
      <c r="E92" s="220"/>
      <c r="F92" s="264"/>
      <c r="G92" s="266"/>
      <c r="H92" s="266"/>
      <c r="I92" s="222"/>
      <c r="J92" s="268" t="str">
        <f>IF($A92="","",ROUND(I92*H92*SQRT(F92),0))</f>
      </c>
      <c r="K92" s="268" t="str">
        <f>IF($A92="","",ROUND(G92*F92+J92,0))</f>
      </c>
      <c r="L92" s="268" t="str">
        <f>IF($A92="","",IF(D92&lt;K92,ROUND(K92-D92,0),0))</f>
      </c>
      <c r="M92" s="270" t="str">
        <f>IF($A92="","",IF(D92&lt;=J92,"欠品リスク",IF(D92&lt;=K92,"要発注","Suficiente")))</f>
      </c>
      <c r="N92" s="4"/>
    </row>
    <row r="93" ht="20" customHeight="true">
      <c r="A93" s="98"/>
      <c r="B93" s="98"/>
      <c r="C93" s="100"/>
      <c r="D93" s="230"/>
      <c r="E93" s="220"/>
      <c r="F93" s="264"/>
      <c r="G93" s="266"/>
      <c r="H93" s="266"/>
      <c r="I93" s="222"/>
      <c r="J93" s="268" t="str">
        <f>IF($A93="","",ROUND(I93*H93*SQRT(F93),0))</f>
      </c>
      <c r="K93" s="268" t="str">
        <f>IF($A93="","",ROUND(G93*F93+J93,0))</f>
      </c>
      <c r="L93" s="268" t="str">
        <f>IF($A93="","",IF(D93&lt;K93,ROUND(K93-D93,0),0))</f>
      </c>
      <c r="M93" s="270" t="str">
        <f>IF($A93="","",IF(D93&lt;=J93,"欠品リスク",IF(D93&lt;=K93,"要発注","Suficiente")))</f>
      </c>
      <c r="N93" s="4"/>
    </row>
    <row r="94" ht="20" customHeight="true">
      <c r="A94" s="98"/>
      <c r="B94" s="98"/>
      <c r="C94" s="100"/>
      <c r="D94" s="230"/>
      <c r="E94" s="220"/>
      <c r="F94" s="264"/>
      <c r="G94" s="266"/>
      <c r="H94" s="266"/>
      <c r="I94" s="222"/>
      <c r="J94" s="268" t="str">
        <f>IF($A94="","",ROUND(I94*H94*SQRT(F94),0))</f>
      </c>
      <c r="K94" s="268" t="str">
        <f>IF($A94="","",ROUND(G94*F94+J94,0))</f>
      </c>
      <c r="L94" s="268" t="str">
        <f>IF($A94="","",IF(D94&lt;K94,ROUND(K94-D94,0),0))</f>
      </c>
      <c r="M94" s="270" t="str">
        <f>IF($A94="","",IF(D94&lt;=J94,"欠品リスク",IF(D94&lt;=K94,"要発注","Suficiente")))</f>
      </c>
      <c r="N94" s="4"/>
    </row>
    <row r="95" ht="20" customHeight="true">
      <c r="A95" s="98"/>
      <c r="B95" s="98"/>
      <c r="C95" s="100"/>
      <c r="D95" s="230"/>
      <c r="E95" s="220"/>
      <c r="F95" s="264"/>
      <c r="G95" s="266"/>
      <c r="H95" s="266"/>
      <c r="I95" s="222"/>
      <c r="J95" s="268" t="str">
        <f>IF($A95="","",ROUND(I95*H95*SQRT(F95),0))</f>
      </c>
      <c r="K95" s="268" t="str">
        <f>IF($A95="","",ROUND(G95*F95+J95,0))</f>
      </c>
      <c r="L95" s="268" t="str">
        <f>IF($A95="","",IF(D95&lt;K95,ROUND(K95-D95,0),0))</f>
      </c>
      <c r="M95" s="270" t="str">
        <f>IF($A95="","",IF(D95&lt;=J95,"欠品リスク",IF(D95&lt;=K95,"要発注","Suficiente")))</f>
      </c>
      <c r="N95" s="4"/>
    </row>
    <row r="96" ht="20" customHeight="true">
      <c r="A96" s="98"/>
      <c r="B96" s="98"/>
      <c r="C96" s="100"/>
      <c r="D96" s="230"/>
      <c r="E96" s="220"/>
      <c r="F96" s="264"/>
      <c r="G96" s="266"/>
      <c r="H96" s="266"/>
      <c r="I96" s="222"/>
      <c r="J96" s="268" t="str">
        <f>IF($A96="","",ROUND(I96*H96*SQRT(F96),0))</f>
      </c>
      <c r="K96" s="268" t="str">
        <f>IF($A96="","",ROUND(G96*F96+J96,0))</f>
      </c>
      <c r="L96" s="268" t="str">
        <f>IF($A96="","",IF(D96&lt;K96,ROUND(K96-D96,0),0))</f>
      </c>
      <c r="M96" s="270" t="str">
        <f>IF($A96="","",IF(D96&lt;=J96,"欠品リスク",IF(D96&lt;=K96,"要発注","Suficiente")))</f>
      </c>
      <c r="N96" s="4"/>
    </row>
    <row r="97" ht="20" customHeight="true">
      <c r="A97" s="98"/>
      <c r="B97" s="98"/>
      <c r="C97" s="100"/>
      <c r="D97" s="230"/>
      <c r="E97" s="220"/>
      <c r="F97" s="264"/>
      <c r="G97" s="266"/>
      <c r="H97" s="266"/>
      <c r="I97" s="222"/>
      <c r="J97" s="268" t="str">
        <f>IF($A97="","",ROUND(I97*H97*SQRT(F97),0))</f>
      </c>
      <c r="K97" s="268" t="str">
        <f>IF($A97="","",ROUND(G97*F97+J97,0))</f>
      </c>
      <c r="L97" s="268" t="str">
        <f>IF($A97="","",IF(D97&lt;K97,ROUND(K97-D97,0),0))</f>
      </c>
      <c r="M97" s="270" t="str">
        <f>IF($A97="","",IF(D97&lt;=J97,"欠品リスク",IF(D97&lt;=K97,"要発注","Suficiente")))</f>
      </c>
      <c r="N97" s="4"/>
    </row>
    <row r="98" ht="20" customHeight="true">
      <c r="A98" s="98"/>
      <c r="B98" s="98"/>
      <c r="C98" s="100"/>
      <c r="D98" s="230"/>
      <c r="E98" s="220"/>
      <c r="F98" s="264"/>
      <c r="G98" s="266"/>
      <c r="H98" s="266"/>
      <c r="I98" s="222"/>
      <c r="J98" s="268" t="str">
        <f>IF($A98="","",ROUND(I98*H98*SQRT(F98),0))</f>
      </c>
      <c r="K98" s="268" t="str">
        <f>IF($A98="","",ROUND(G98*F98+J98,0))</f>
      </c>
      <c r="L98" s="268" t="str">
        <f>IF($A98="","",IF(D98&lt;K98,ROUND(K98-D98,0),0))</f>
      </c>
      <c r="M98" s="270" t="str">
        <f>IF($A98="","",IF(D98&lt;=J98,"欠品リスク",IF(D98&lt;=K98,"要発注","Suficiente")))</f>
      </c>
      <c r="N98" s="4"/>
    </row>
    <row r="99" ht="20" customHeight="true">
      <c r="A99" s="98"/>
      <c r="B99" s="98"/>
      <c r="C99" s="100"/>
      <c r="D99" s="230"/>
      <c r="E99" s="220"/>
      <c r="F99" s="264"/>
      <c r="G99" s="266"/>
      <c r="H99" s="266"/>
      <c r="I99" s="222"/>
      <c r="J99" s="268" t="str">
        <f>IF($A99="","",ROUND(I99*H99*SQRT(F99),0))</f>
      </c>
      <c r="K99" s="268" t="str">
        <f>IF($A99="","",ROUND(G99*F99+J99,0))</f>
      </c>
      <c r="L99" s="268" t="str">
        <f>IF($A99="","",IF(D99&lt;K99,ROUND(K99-D99,0),0))</f>
      </c>
      <c r="M99" s="270" t="str">
        <f>IF($A99="","",IF(D99&lt;=J99,"欠品リスク",IF(D99&lt;=K99,"要発注","Suficiente")))</f>
      </c>
      <c r="N99" s="4"/>
    </row>
    <row r="100" ht="20" customHeight="true">
      <c r="A100" s="98"/>
      <c r="B100" s="98"/>
      <c r="C100" s="100"/>
      <c r="D100" s="230"/>
      <c r="E100" s="220"/>
      <c r="F100" s="264"/>
      <c r="G100" s="266"/>
      <c r="H100" s="266"/>
      <c r="I100" s="222"/>
      <c r="J100" s="268" t="str">
        <f>IF($A100="","",ROUND(I100*H100*SQRT(F100),0))</f>
      </c>
      <c r="K100" s="268" t="str">
        <f>IF($A100="","",ROUND(G100*F100+J100,0))</f>
      </c>
      <c r="L100" s="268" t="str">
        <f>IF($A100="","",IF(D100&lt;K100,ROUND(K100-D100,0),0))</f>
      </c>
      <c r="M100" s="270" t="str">
        <f>IF($A100="","",IF(D100&lt;=J100,"欠品リスク",IF(D100&lt;=K100,"要発注","Suficiente")))</f>
      </c>
      <c r="N100" s="4"/>
    </row>
    <row r="101" ht="20" customHeight="true">
      <c r="A101" s="98"/>
      <c r="B101" s="98"/>
      <c r="C101" s="100"/>
      <c r="D101" s="230"/>
      <c r="E101" s="220"/>
      <c r="F101" s="264"/>
      <c r="G101" s="266"/>
      <c r="H101" s="266"/>
      <c r="I101" s="222"/>
      <c r="J101" s="268" t="str">
        <f>IF($A101="","",ROUND(I101*H101*SQRT(F101),0))</f>
      </c>
      <c r="K101" s="268" t="str">
        <f>IF($A101="","",ROUND(G101*F101+J101,0))</f>
      </c>
      <c r="L101" s="268" t="str">
        <f>IF($A101="","",IF(D101&lt;K101,ROUND(K101-D101,0),0))</f>
      </c>
      <c r="M101" s="270" t="str">
        <f>IF($A101="","",IF(D101&lt;=J101,"欠品リスク",IF(D101&lt;=K101,"要発注","Suficiente")))</f>
      </c>
      <c r="N101" s="4"/>
    </row>
    <row r="102" ht="20" customHeight="true">
      <c r="A102" s="98"/>
      <c r="B102" s="98"/>
      <c r="C102" s="100"/>
      <c r="D102" s="230"/>
      <c r="E102" s="220"/>
      <c r="F102" s="264"/>
      <c r="G102" s="266"/>
      <c r="H102" s="266"/>
      <c r="I102" s="222"/>
      <c r="J102" s="268" t="str">
        <f>IF($A102="","",ROUND(I102*H102*SQRT(F102),0))</f>
      </c>
      <c r="K102" s="268" t="str">
        <f>IF($A102="","",ROUND(G102*F102+J102,0))</f>
      </c>
      <c r="L102" s="268" t="str">
        <f>IF($A102="","",IF(D102&lt;K102,ROUND(K102-D102,0),0))</f>
      </c>
      <c r="M102" s="270" t="str">
        <f>IF($A102="","",IF(D102&lt;=J102,"欠品リスク",IF(D102&lt;=K102,"要発注","Suficiente")))</f>
      </c>
      <c r="N102" s="4"/>
    </row>
    <row r="103" ht="20" customHeight="true">
      <c r="A103" s="98"/>
      <c r="B103" s="98"/>
      <c r="C103" s="100"/>
      <c r="D103" s="230"/>
      <c r="E103" s="220"/>
      <c r="F103" s="264"/>
      <c r="G103" s="266"/>
      <c r="H103" s="266"/>
      <c r="I103" s="222"/>
      <c r="J103" s="268" t="str">
        <f>IF($A103="","",ROUND(I103*H103*SQRT(F103),0))</f>
      </c>
      <c r="K103" s="268" t="str">
        <f>IF($A103="","",ROUND(G103*F103+J103,0))</f>
      </c>
      <c r="L103" s="268" t="str">
        <f>IF($A103="","",IF(D103&lt;K103,ROUND(K103-D103,0),0))</f>
      </c>
      <c r="M103" s="270" t="str">
        <f>IF($A103="","",IF(D103&lt;=J103,"欠品リスク",IF(D103&lt;=K103,"要発注","Suficiente")))</f>
      </c>
      <c r="N103" s="4"/>
    </row>
    <row r="104" ht="20" customHeight="true">
      <c r="A104" s="98"/>
      <c r="B104" s="98"/>
      <c r="C104" s="100"/>
      <c r="D104" s="230"/>
      <c r="E104" s="220"/>
      <c r="F104" s="264"/>
      <c r="G104" s="266"/>
      <c r="H104" s="266"/>
      <c r="I104" s="222"/>
      <c r="J104" s="268" t="str">
        <f>IF($A104="","",ROUND(I104*H104*SQRT(F104),0))</f>
      </c>
      <c r="K104" s="268" t="str">
        <f>IF($A104="","",ROUND(G104*F104+J104,0))</f>
      </c>
      <c r="L104" s="268" t="str">
        <f>IF($A104="","",IF(D104&lt;K104,ROUND(K104-D104,0),0))</f>
      </c>
      <c r="M104" s="270" t="str">
        <f>IF($A104="","",IF(D104&lt;=J104,"欠品リスク",IF(D104&lt;=K104,"要発注","Suficiente")))</f>
      </c>
      <c r="N104" s="4"/>
    </row>
    <row r="105" ht="20" customHeight="true">
      <c r="A105" s="98"/>
      <c r="B105" s="98"/>
      <c r="C105" s="100"/>
      <c r="D105" s="230"/>
      <c r="E105" s="220"/>
      <c r="F105" s="264"/>
      <c r="G105" s="266"/>
      <c r="H105" s="266"/>
      <c r="I105" s="222"/>
      <c r="J105" s="268" t="str">
        <f>IF($A105="","",ROUND(I105*H105*SQRT(F105),0))</f>
      </c>
      <c r="K105" s="268" t="str">
        <f>IF($A105="","",ROUND(G105*F105+J105,0))</f>
      </c>
      <c r="L105" s="268" t="str">
        <f>IF($A105="","",IF(D105&lt;K105,ROUND(K105-D105,0),0))</f>
      </c>
      <c r="M105" s="270" t="str">
        <f>IF($A105="","",IF(D105&lt;=J105,"欠品リスク",IF(D105&lt;=K105,"要発注","Suficiente")))</f>
      </c>
      <c r="N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</sheetData>
  <mergeCells count="2">
    <mergeCell ref="A1:N1"/>
    <mergeCell ref="A2:N2"/>
  </mergeCells>
  <conditionalFormatting sqref="M6:M105">
    <cfRule type="expression" dxfId="3" priority="1">
      <formula>$M6="Suficiente"</formula>
    </cfRule>
    <cfRule type="expression" dxfId="4" priority="2">
      <formula>$M6="要発注"</formula>
    </cfRule>
    <cfRule type="expression" dxfId="5" priority="3">
      <formula>$M6="欠品リスク"</formula>
    </cfRule>
  </conditionalFormatting>
  <conditionalFormatting sqref="L6:L105">
    <cfRule type="dataBar" priority="4">
      <dataBar>
        <cfvo type="min"/>
        <cfvo type="max"/>
        <color rgb="9CA3AF"/>
      </dataBar>
      <extLst>
        <x:ext xmlns:x14="http://schemas.microsoft.com/office/spreadsheetml/2009/9/main" uri="{B025F937-C7B1-47D3-B67F-A62EFF666E3E}">
          <x14:id>{9EE3541F-0A93-CCC1-8606-BACB6D926B62}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E6:E105" type="list">
      <formula1>'Parámetros de configuración'!$A$6:$A$9</formula1>
    </dataValidation>
    <dataValidation allowBlank="false" sqref="C6:C105" type="list">
      <formula1>'Parámetros de configuración'!$A$22:$A$26</formula1>
    </dataValidation>
  </dataValidations>
  <pageMargins left="0.7" right="0.7" top="0.75" bottom="0.75" header="0.3" footer="0.3"/>
  <tableParts count="1">
    <tablePart r:id="R53edaf1b3d484608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4" id="{9EE3541F-0A93-CCC1-8606-BACB6D926B62}">
            <x14:dataBar gradient="1">
              <x14:cfvo type="min"/>
              <x14:cfvo type="max"/>
              <x14:fillColor rgb="9CA3AF"/>
            </x14:dataBar>
          </x14:cfRule>
          <xm:sqref>L6:L105</xm:sqref>
        </x14:conditionalFormatting>
      </x14:conditionalFormattings>
    </x:ext>
  </extLst>
</worksheet>
</file>

<file path=xl/worksheets/sheet6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1" min="1" width="20"/>
    <col customWidth="true" max="2" min="2" width="38"/>
    <col customWidth="true" max="3" min="3" width="56"/>
    <col customWidth="true" max="4" min="4" width="22"/>
    <col customWidth="true" max="8" min="5" width="18"/>
  </cols>
  <sheetData>
    <row r="1" ht="34" customHeight="true">
      <c r="A1" s="9" t="s">
        <v>10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179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180</v>
      </c>
      <c r="B4" s="4"/>
      <c r="C4" s="4"/>
      <c r="D4" s="4"/>
      <c r="E4" s="4"/>
      <c r="F4" s="4"/>
      <c r="G4" s="4"/>
      <c r="H4" s="4"/>
    </row>
    <row r="5" ht="26" customHeight="true">
      <c r="A5" s="85" t="s">
        <v>17</v>
      </c>
      <c r="B5" s="85" t="s">
        <v>181</v>
      </c>
      <c r="C5" s="85" t="s">
        <v>182</v>
      </c>
      <c r="D5" s="4"/>
      <c r="E5" s="4"/>
      <c r="F5" s="4"/>
      <c r="G5" s="4"/>
      <c r="H5" s="4"/>
    </row>
    <row r="6" ht="20" customHeight="true">
      <c r="A6" s="92" t="s">
        <v>72</v>
      </c>
      <c r="B6" s="92" t="s">
        <v>183</v>
      </c>
      <c r="C6" s="92" t="s">
        <v>184</v>
      </c>
      <c r="D6" s="4"/>
      <c r="E6" s="4"/>
      <c r="F6" s="4"/>
      <c r="G6" s="4"/>
      <c r="H6" s="4"/>
    </row>
    <row r="7" ht="20" customHeight="true">
      <c r="A7" s="92" t="s">
        <v>178</v>
      </c>
      <c r="B7" s="92" t="s">
        <v>185</v>
      </c>
      <c r="C7" s="92" t="s">
        <v>186</v>
      </c>
      <c r="D7" s="4"/>
      <c r="E7" s="4"/>
      <c r="F7" s="4"/>
      <c r="G7" s="4"/>
      <c r="H7" s="4"/>
    </row>
    <row r="8" ht="20" customHeight="true">
      <c r="A8" s="92" t="s">
        <v>74</v>
      </c>
      <c r="B8" s="92" t="s">
        <v>187</v>
      </c>
      <c r="C8" s="92" t="s">
        <v>188</v>
      </c>
      <c r="D8" s="4"/>
      <c r="E8" s="4"/>
      <c r="F8" s="4"/>
      <c r="G8" s="4"/>
      <c r="H8" s="4"/>
    </row>
    <row r="9" ht="20" customHeight="true">
      <c r="A9" s="92" t="s">
        <v>57</v>
      </c>
      <c r="B9" s="92" t="s">
        <v>189</v>
      </c>
      <c r="C9" s="92" t="s">
        <v>190</v>
      </c>
      <c r="D9" s="4"/>
      <c r="E9" s="4"/>
      <c r="F9" s="4"/>
      <c r="G9" s="4"/>
      <c r="H9" s="4"/>
    </row>
    <row r="10">
      <c r="A10" s="4"/>
      <c r="B10" s="4"/>
      <c r="C10" s="4"/>
      <c r="D10" s="4"/>
      <c r="E10" s="4"/>
      <c r="F10" s="4"/>
      <c r="G10" s="4"/>
      <c r="H10" s="4"/>
    </row>
    <row r="11">
      <c r="A11" s="4"/>
      <c r="B11" s="4"/>
      <c r="C11" s="4"/>
      <c r="D11" s="4"/>
      <c r="E11" s="4"/>
      <c r="F11" s="4"/>
      <c r="G11" s="4"/>
      <c r="H11" s="4"/>
    </row>
    <row r="12">
      <c r="A12" s="24" t="s">
        <v>191</v>
      </c>
      <c r="B12" s="4"/>
      <c r="C12" s="4"/>
      <c r="D12" s="4"/>
      <c r="E12" s="4"/>
      <c r="F12" s="4"/>
      <c r="G12" s="4"/>
      <c r="H12" s="4"/>
    </row>
    <row r="13" ht="26" customHeight="true">
      <c r="A13" s="85" t="s">
        <v>192</v>
      </c>
      <c r="B13" s="85" t="s">
        <v>193</v>
      </c>
      <c r="C13" s="85" t="s">
        <v>29</v>
      </c>
      <c r="D13" s="4"/>
      <c r="E13" s="4"/>
      <c r="F13" s="4"/>
      <c r="G13" s="4"/>
      <c r="H13" s="4"/>
    </row>
    <row r="14" ht="20" customHeight="true">
      <c r="A14" s="92" t="s">
        <v>194</v>
      </c>
      <c r="B14" s="92" t="s">
        <v>195</v>
      </c>
      <c r="C14" s="92" t="s">
        <v>196</v>
      </c>
      <c r="D14" s="4"/>
      <c r="E14" s="4"/>
      <c r="F14" s="4"/>
      <c r="G14" s="4"/>
      <c r="H14" s="4"/>
    </row>
    <row r="15" ht="20" customHeight="true">
      <c r="A15" s="92" t="s">
        <v>197</v>
      </c>
      <c r="B15" s="92" t="s">
        <v>198</v>
      </c>
      <c r="C15" s="92" t="s">
        <v>199</v>
      </c>
      <c r="D15" s="4"/>
      <c r="E15" s="4"/>
      <c r="F15" s="4"/>
      <c r="G15" s="4"/>
      <c r="H15" s="4"/>
    </row>
    <row r="16" ht="20" customHeight="true">
      <c r="A16" s="92" t="s">
        <v>200</v>
      </c>
      <c r="B16" s="92" t="s">
        <v>201</v>
      </c>
      <c r="C16" s="92" t="s">
        <v>202</v>
      </c>
      <c r="D16" s="4"/>
      <c r="E16" s="4"/>
      <c r="F16" s="4"/>
      <c r="G16" s="4"/>
      <c r="H16" s="4"/>
    </row>
    <row r="17" ht="20" customHeight="true">
      <c r="A17" s="92" t="s">
        <v>203</v>
      </c>
      <c r="B17" s="92" t="s">
        <v>204</v>
      </c>
      <c r="C17" s="92" t="s">
        <v>205</v>
      </c>
      <c r="D17" s="4"/>
      <c r="E17" s="4"/>
      <c r="F17" s="4"/>
      <c r="G17" s="4"/>
      <c r="H17" s="4"/>
    </row>
    <row r="18" ht="20" customHeight="true">
      <c r="A18" s="92" t="s">
        <v>206</v>
      </c>
      <c r="B18" s="92" t="s">
        <v>207</v>
      </c>
      <c r="C18" s="92" t="s">
        <v>208</v>
      </c>
      <c r="D18" s="4"/>
      <c r="E18" s="4"/>
      <c r="F18" s="4"/>
      <c r="G18" s="4"/>
      <c r="H18" s="4"/>
    </row>
    <row r="19" ht="20" customHeight="true">
      <c r="A19" s="92" t="s">
        <v>209</v>
      </c>
      <c r="B19" s="92" t="s">
        <v>210</v>
      </c>
      <c r="C19" s="92" t="s">
        <v>211</v>
      </c>
      <c r="D19" s="4"/>
      <c r="E19" s="4"/>
      <c r="F19" s="4"/>
      <c r="G19" s="4"/>
      <c r="H19" s="4"/>
    </row>
    <row r="20">
      <c r="A20" s="4"/>
      <c r="B20" s="4"/>
      <c r="C20" s="4"/>
      <c r="D20" s="4"/>
      <c r="E20" s="4"/>
      <c r="F20" s="4"/>
      <c r="G20" s="4"/>
      <c r="H20" s="4"/>
    </row>
    <row r="21">
      <c r="A21" s="4"/>
      <c r="B21" s="4"/>
      <c r="C21" s="4"/>
      <c r="D21" s="4"/>
      <c r="E21" s="4"/>
      <c r="F21" s="4"/>
      <c r="G21" s="4"/>
      <c r="H21" s="4"/>
    </row>
    <row r="22">
      <c r="A22" s="24" t="s">
        <v>212</v>
      </c>
      <c r="B22" s="4"/>
      <c r="C22" s="4"/>
      <c r="D22" s="4"/>
      <c r="E22" s="4"/>
      <c r="F22" s="4"/>
      <c r="G22" s="4"/>
      <c r="H22" s="4"/>
    </row>
    <row r="23" ht="26" customHeight="true">
      <c r="A23" s="85" t="s">
        <v>213</v>
      </c>
      <c r="B23" s="85" t="s">
        <v>214</v>
      </c>
      <c r="C23" s="85" t="s">
        <v>29</v>
      </c>
      <c r="D23" s="4"/>
      <c r="E23" s="4"/>
      <c r="F23" s="4"/>
      <c r="G23" s="4"/>
      <c r="H23" s="4"/>
    </row>
    <row r="24" ht="20" customHeight="true">
      <c r="A24" s="92" t="s">
        <v>176</v>
      </c>
      <c r="B24" s="92" t="s">
        <v>215</v>
      </c>
      <c r="C24" s="92" t="s">
        <v>216</v>
      </c>
      <c r="D24" s="4"/>
      <c r="E24" s="4"/>
      <c r="F24" s="4"/>
      <c r="G24" s="4"/>
      <c r="H24" s="4"/>
    </row>
    <row r="25" ht="20" customHeight="true">
      <c r="A25" s="92" t="s">
        <v>177</v>
      </c>
      <c r="B25" s="92" t="s">
        <v>217</v>
      </c>
      <c r="C25" s="92" t="s">
        <v>218</v>
      </c>
      <c r="D25" s="4"/>
      <c r="E25" s="4"/>
      <c r="F25" s="4"/>
      <c r="G25" s="4"/>
      <c r="H25" s="4"/>
    </row>
    <row r="26" ht="20" customHeight="true">
      <c r="A26" s="92" t="s">
        <v>89</v>
      </c>
      <c r="B26" s="92" t="s">
        <v>11</v>
      </c>
      <c r="C26" s="92" t="s">
        <v>219</v>
      </c>
      <c r="D26" s="4"/>
      <c r="E26" s="4"/>
      <c r="F26" s="4"/>
      <c r="G26" s="4"/>
      <c r="H26" s="4"/>
    </row>
    <row r="27" ht="20" customHeight="true">
      <c r="A27" s="92" t="s">
        <v>72</v>
      </c>
      <c r="B27" s="92" t="s">
        <v>220</v>
      </c>
      <c r="C27" s="92" t="s">
        <v>221</v>
      </c>
      <c r="D27" s="4"/>
      <c r="E27" s="4"/>
      <c r="F27" s="4"/>
      <c r="G27" s="4"/>
      <c r="H27" s="4"/>
    </row>
    <row r="28" ht="20" customHeight="true">
      <c r="A28" s="92" t="s">
        <v>178</v>
      </c>
      <c r="B28" s="92" t="s">
        <v>222</v>
      </c>
      <c r="C28" s="92" t="s">
        <v>223</v>
      </c>
      <c r="D28" s="4"/>
      <c r="E28" s="4"/>
      <c r="F28" s="4"/>
      <c r="G28" s="4"/>
      <c r="H28" s="4"/>
    </row>
    <row r="29" ht="20" customHeight="true">
      <c r="A29" s="92" t="s">
        <v>57</v>
      </c>
      <c r="B29" s="92" t="s">
        <v>224</v>
      </c>
      <c r="C29" s="92" t="s">
        <v>225</v>
      </c>
      <c r="D29" s="4"/>
      <c r="E29" s="4"/>
      <c r="F29" s="4"/>
      <c r="G29" s="4"/>
      <c r="H29" s="4"/>
    </row>
    <row r="30">
      <c r="A30" s="4"/>
      <c r="B30" s="4"/>
      <c r="C30" s="4"/>
      <c r="D30" s="4"/>
      <c r="E30" s="4"/>
      <c r="F30" s="4"/>
      <c r="G30" s="4"/>
      <c r="H30" s="4"/>
    </row>
    <row r="31">
      <c r="A31" s="4"/>
      <c r="B31" s="4"/>
      <c r="C31" s="4"/>
      <c r="D31" s="4"/>
      <c r="E31" s="4"/>
      <c r="F31" s="4"/>
      <c r="G31" s="4"/>
      <c r="H31" s="4"/>
    </row>
    <row r="32">
      <c r="A32" s="24" t="s">
        <v>226</v>
      </c>
      <c r="B32" s="4"/>
      <c r="C32" s="4"/>
      <c r="D32" s="4"/>
      <c r="E32" s="4"/>
      <c r="F32" s="4"/>
      <c r="G32" s="4"/>
      <c r="H32" s="4"/>
    </row>
    <row r="33" ht="26" customHeight="true">
      <c r="A33" s="85" t="s">
        <v>227</v>
      </c>
      <c r="B33" s="85" t="s">
        <v>29</v>
      </c>
      <c r="C33" s="4"/>
      <c r="D33" s="4"/>
      <c r="E33" s="4"/>
      <c r="F33" s="4"/>
      <c r="G33" s="4"/>
      <c r="H33" s="4"/>
    </row>
    <row r="34" ht="20" customHeight="true">
      <c r="A34" s="92" t="s">
        <v>228</v>
      </c>
      <c r="B34" s="92" t="s">
        <v>229</v>
      </c>
      <c r="C34" s="4"/>
      <c r="D34" s="4"/>
      <c r="E34" s="4"/>
      <c r="F34" s="4"/>
      <c r="G34" s="4"/>
      <c r="H34" s="4"/>
    </row>
    <row r="35" ht="20" customHeight="true">
      <c r="A35" s="92" t="s">
        <v>230</v>
      </c>
      <c r="B35" s="92" t="s">
        <v>231</v>
      </c>
      <c r="C35" s="4"/>
      <c r="D35" s="4"/>
      <c r="E35" s="4"/>
      <c r="F35" s="4"/>
      <c r="G35" s="4"/>
      <c r="H35" s="4"/>
    </row>
    <row r="36" ht="20" customHeight="true">
      <c r="A36" s="92" t="s">
        <v>232</v>
      </c>
      <c r="B36" s="92" t="s">
        <v>233</v>
      </c>
      <c r="C36" s="4"/>
      <c r="D36" s="4"/>
      <c r="E36" s="4"/>
      <c r="F36" s="4"/>
      <c r="G36" s="4"/>
      <c r="H36" s="4"/>
    </row>
    <row r="37" ht="20" customHeight="true">
      <c r="A37" s="92" t="s">
        <v>234</v>
      </c>
      <c r="B37" s="92" t="s">
        <v>235</v>
      </c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  <row r="61">
      <c r="A61" s="4"/>
      <c r="B61" s="4"/>
      <c r="C61" s="4"/>
      <c r="D61" s="4"/>
      <c r="E61" s="4"/>
      <c r="F61" s="4"/>
      <c r="G61" s="4"/>
      <c r="H61" s="4"/>
    </row>
    <row r="62">
      <c r="A62" s="4"/>
      <c r="B62" s="4"/>
      <c r="C62" s="4"/>
      <c r="D62" s="4"/>
      <c r="E62" s="4"/>
      <c r="F62" s="4"/>
      <c r="G62" s="4"/>
      <c r="H62" s="4"/>
    </row>
    <row r="63">
      <c r="A63" s="4"/>
      <c r="B63" s="4"/>
      <c r="C63" s="4"/>
      <c r="D63" s="4"/>
      <c r="E63" s="4"/>
      <c r="F63" s="4"/>
      <c r="G63" s="4"/>
      <c r="H63" s="4"/>
    </row>
    <row r="64">
      <c r="A64" s="4"/>
      <c r="B64" s="4"/>
      <c r="C64" s="4"/>
      <c r="D64" s="4"/>
      <c r="E64" s="4"/>
      <c r="F64" s="4"/>
      <c r="G64" s="4"/>
      <c r="H64" s="4"/>
    </row>
    <row r="65">
      <c r="A65" s="4"/>
      <c r="B65" s="4"/>
      <c r="C65" s="4"/>
      <c r="D65" s="4"/>
      <c r="E65" s="4"/>
      <c r="F65" s="4"/>
      <c r="G65" s="4"/>
      <c r="H65" s="4"/>
    </row>
    <row r="66">
      <c r="A66" s="4"/>
      <c r="B66" s="4"/>
      <c r="C66" s="4"/>
      <c r="D66" s="4"/>
      <c r="E66" s="4"/>
      <c r="F66" s="4"/>
      <c r="G66" s="4"/>
      <c r="H66" s="4"/>
    </row>
    <row r="67">
      <c r="A67" s="4"/>
      <c r="B67" s="4"/>
      <c r="C67" s="4"/>
      <c r="D67" s="4"/>
      <c r="E67" s="4"/>
      <c r="F67" s="4"/>
      <c r="G67" s="4"/>
      <c r="H67" s="4"/>
    </row>
    <row r="68">
      <c r="A68" s="4"/>
      <c r="B68" s="4"/>
      <c r="C68" s="4"/>
      <c r="D68" s="4"/>
      <c r="E68" s="4"/>
      <c r="F68" s="4"/>
      <c r="G68" s="4"/>
      <c r="H68" s="4"/>
    </row>
    <row r="69">
      <c r="A69" s="4"/>
      <c r="B69" s="4"/>
      <c r="C69" s="4"/>
      <c r="D69" s="4"/>
      <c r="E69" s="4"/>
      <c r="F69" s="4"/>
      <c r="G69" s="4"/>
      <c r="H69" s="4"/>
    </row>
    <row r="70">
      <c r="A70" s="4"/>
      <c r="B70" s="4"/>
      <c r="C70" s="4"/>
      <c r="D70" s="4"/>
      <c r="E70" s="4"/>
      <c r="F70" s="4"/>
      <c r="G70" s="4"/>
      <c r="H70" s="4"/>
    </row>
    <row r="71">
      <c r="A71" s="4"/>
      <c r="B71" s="4"/>
      <c r="C71" s="4"/>
      <c r="D71" s="4"/>
      <c r="E71" s="4"/>
      <c r="F71" s="4"/>
      <c r="G71" s="4"/>
      <c r="H71" s="4"/>
    </row>
    <row r="72">
      <c r="A72" s="4"/>
      <c r="B72" s="4"/>
      <c r="C72" s="4"/>
      <c r="D72" s="4"/>
      <c r="E72" s="4"/>
      <c r="F72" s="4"/>
      <c r="G72" s="4"/>
      <c r="H72" s="4"/>
    </row>
    <row r="73">
      <c r="A73" s="4"/>
      <c r="B73" s="4"/>
      <c r="C73" s="4"/>
      <c r="D73" s="4"/>
      <c r="E73" s="4"/>
      <c r="F73" s="4"/>
      <c r="G73" s="4"/>
      <c r="H73" s="4"/>
    </row>
    <row r="74">
      <c r="A74" s="4"/>
      <c r="B74" s="4"/>
      <c r="C74" s="4"/>
      <c r="D74" s="4"/>
      <c r="E74" s="4"/>
      <c r="F74" s="4"/>
      <c r="G74" s="4"/>
      <c r="H74" s="4"/>
    </row>
    <row r="75">
      <c r="A75" s="4"/>
      <c r="B75" s="4"/>
      <c r="C75" s="4"/>
      <c r="D75" s="4"/>
      <c r="E75" s="4"/>
      <c r="F75" s="4"/>
      <c r="G75" s="4"/>
      <c r="H75" s="4"/>
    </row>
    <row r="76">
      <c r="A76" s="4"/>
      <c r="B76" s="4"/>
      <c r="C76" s="4"/>
      <c r="D76" s="4"/>
      <c r="E76" s="4"/>
      <c r="F76" s="4"/>
      <c r="G76" s="4"/>
      <c r="H76" s="4"/>
    </row>
    <row r="77">
      <c r="A77" s="4"/>
      <c r="B77" s="4"/>
      <c r="C77" s="4"/>
      <c r="D77" s="4"/>
      <c r="E77" s="4"/>
      <c r="F77" s="4"/>
      <c r="G77" s="4"/>
      <c r="H77" s="4"/>
    </row>
    <row r="78">
      <c r="A78" s="4"/>
      <c r="B78" s="4"/>
      <c r="C78" s="4"/>
      <c r="D78" s="4"/>
      <c r="E78" s="4"/>
      <c r="F78" s="4"/>
      <c r="G78" s="4"/>
      <c r="H78" s="4"/>
    </row>
    <row r="79">
      <c r="A79" s="4"/>
      <c r="B79" s="4"/>
      <c r="C79" s="4"/>
      <c r="D79" s="4"/>
      <c r="E79" s="4"/>
      <c r="F79" s="4"/>
      <c r="G79" s="4"/>
      <c r="H79" s="4"/>
    </row>
    <row r="80">
      <c r="A80" s="4"/>
      <c r="B80" s="4"/>
      <c r="C80" s="4"/>
      <c r="D80" s="4"/>
      <c r="E80" s="4"/>
      <c r="F80" s="4"/>
      <c r="G80" s="4"/>
      <c r="H80" s="4"/>
    </row>
  </sheetData>
  <mergeCells count="6">
    <mergeCell ref="A1:H1"/>
    <mergeCell ref="A2:H2"/>
    <mergeCell ref="A4:H4"/>
    <mergeCell ref="A12:H12"/>
    <mergeCell ref="A22:H22"/>
    <mergeCell ref="A32:H3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cálculo de stock de seguridad y punto de reorden</dc:title>
  <dc:creator>Finite Field</dc:creator>
  <dc:description>Plantilla Excel para calcular el stock de seguridad, el punto de reorden (ROP) y la cantidad sugerida de orden.</dc:description>
  <lastModifiedBy/>
  <category>Supply Chain</category>
</coreProperties>
</file>