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d53766eb2dfd4e19"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Instruksi" sheetId="1" r:id="R4151e73b1d22442d"/>
    <sheet name="Dasbor" sheetId="2" r:id="Re0dc99ad958c4371"/>
    <sheet name="Should-Cost Breakdown" sheetId="3" r:id="R37675ced82164133"/>
    <sheet name="Material Price Simulation" sheetId="4" r:id="R10f350cb5eae48da"/>
    <sheet name="Settings" sheetId="5" r:id="Rda8c9d6e84994b13"/>
  </sheets>
</workbook>
</file>

<file path=xl/sharedStrings.xml><?xml version="1.0" encoding="utf-8"?>
<sst xmlns="http://schemas.openxmlformats.org/spreadsheetml/2006/main" count="330" uniqueCount="212">
  <si>
    <t>Dasbor</t>
  </si>
  <si>
    <t>Should-Cost Breakdown</t>
  </si>
  <si>
    <t>Material Price Simulation</t>
  </si>
  <si>
    <t>Settings</t>
  </si>
  <si>
    <t>Procurement Should-Cost Breakdown Template</t>
  </si>
  <si>
    <t>A procurement and purchasing template to break down supplier quotes into cost components, logically justifying negotiation room and raw material price hike impacts.</t>
  </si>
  <si>
    <t>Objective</t>
  </si>
  <si>
    <t>This template breaks down quote prices into 5 cost components: (1) Direct Materials, (2) Direct Labor, (3) Manufacturing Overhead, (4) Logistics, and (5) Supplier Profit, visualizing the variance between the calculated Should Cost and the supplier's quote. It also simulates the impact of raw material price hikes on the total product cost by adjusting raw material price increase rates.</t>
  </si>
  <si>
    <t>Operation Steps (4 Steps)</t>
  </si>
  <si>
    <t>Step</t>
  </si>
  <si>
    <t>Task</t>
  </si>
  <si>
    <t>Details</t>
  </si>
  <si>
    <t>1</t>
  </si>
  <si>
    <t>Verify Master Settings</t>
  </si>
  <si>
    <t>Register material rates, target supplier margin %, and threshold parameters.</t>
  </si>
  <si>
    <t>2</t>
  </si>
  <si>
    <t>Enter 5 Cost Elements</t>
  </si>
  <si>
    <t>Enter product details, cost components, and supplier quotes.</t>
  </si>
  <si>
    <t>3</t>
  </si>
  <si>
    <t>Enter Material Increase Rate</t>
  </si>
  <si>
    <t>Enter scenarios for material types, composition %, and increase rates.</t>
  </si>
  <si>
    <t>4</t>
  </si>
  <si>
    <t>Analyze on Dashboard</t>
  </si>
  <si>
    <t>Verify priority negotiation items using KPIs and comparison tables.</t>
  </si>
  <si>
    <t>Legend &amp; Color Guide</t>
  </si>
  <si>
    <t>Classification</t>
  </si>
  <si>
    <t>Meaning</t>
  </si>
  <si>
    <t>Color</t>
  </si>
  <si>
    <t>Input Cell</t>
  </si>
  <si>
    <t>Enter values or percentages directly</t>
  </si>
  <si>
    <t>Selection Cell</t>
  </si>
  <si>
    <t>Select from dropdown</t>
  </si>
  <si>
    <t>Formula Cell</t>
  </si>
  <si>
    <t>Formula Auto-calculated</t>
  </si>
  <si>
    <t>Priority Negotiation</t>
  </si>
  <si>
    <t>差異率が大きい品目</t>
  </si>
  <si>
    <t>Material Hike Warning</t>
  </si>
  <si>
    <t>Items highly impacted by material hikes</t>
  </si>
  <si>
    <t>数式の見どころ</t>
  </si>
  <si>
    <t>• Supplier Margin = SUM(Direct Materials:Logistics) × Target Profit Margin
• Calculated Should Cost = Total Cost + Supplier Margin
• Negotiation Variance % = Negotiation Variance / Supplier Quote
• Material Cost Variance Impact = PRODUCT(Should Cost, Material Composition %, Material Increase Rate)
• Target Profit Margin and Material Base Rates are referenced from Settings via VLOOKUP.</t>
  </si>
  <si>
    <t>List potential savings, average variance %, and material price hike impacts to identify priority items for negotiation.</t>
  </si>
  <si>
    <t>Registered Products</t>
  </si>
  <si>
    <t>Total Potential Savings</t>
  </si>
  <si>
    <t>平均交渉差異率</t>
  </si>
  <si>
    <t>Total Material Hike Impact</t>
  </si>
  <si>
    <t>5</t>
  </si>
  <si>
    <t>¥4,576</t>
  </si>
  <si>
    <t>7.0%</t>
  </si>
  <si>
    <t>¥4,505</t>
  </si>
  <si>
    <t>Product Comparison (Quote vs Should Cost)</t>
  </si>
  <si>
    <t>Product Name</t>
  </si>
  <si>
    <t>Supplier Quote Price</t>
  </si>
  <si>
    <t>Should Cost</t>
  </si>
  <si>
    <t>Negotiation Variance</t>
  </si>
  <si>
    <t>Variance %</t>
  </si>
  <si>
    <t>Action Plan</t>
  </si>
  <si>
    <t>Aluminum Bracket</t>
  </si>
  <si>
    <t>¥11,200</t>
  </si>
  <si>
    <t>¥9,968</t>
  </si>
  <si>
    <t>¥1,232</t>
  </si>
  <si>
    <t>11.0%</t>
  </si>
  <si>
    <t>Steel Frame</t>
  </si>
  <si>
    <t>¥23,800</t>
  </si>
  <si>
    <t>¥22,148</t>
  </si>
  <si>
    <t>¥1,652</t>
  </si>
  <si>
    <t>6.9%</t>
  </si>
  <si>
    <t>Conditional Negotiation</t>
  </si>
  <si>
    <t>Resin Cover</t>
  </si>
  <si>
    <t>¥6,500</t>
  </si>
  <si>
    <t>¥5,610</t>
  </si>
  <si>
    <t>¥890</t>
  </si>
  <si>
    <t>13.7%</t>
  </si>
  <si>
    <t>SUS Shaft</t>
  </si>
  <si>
    <t>¥14,500</t>
  </si>
  <si>
    <t>¥14,490</t>
  </si>
  <si>
    <t>¥10</t>
  </si>
  <si>
    <t>0.1%</t>
  </si>
  <si>
    <t>Reasonable Level</t>
  </si>
  <si>
    <t>Copper Busbar</t>
  </si>
  <si>
    <t>¥24,200</t>
  </si>
  <si>
    <t>¥23,408</t>
  </si>
  <si>
    <t>¥792</t>
  </si>
  <si>
    <t>3.3%</t>
  </si>
  <si>
    <t>Material Price Hike Impact Summary</t>
  </si>
  <si>
    <t>Primary Materials</t>
  </si>
  <si>
    <t>Increase Rate</t>
  </si>
  <si>
    <t>Impact Amount</t>
  </si>
  <si>
    <t>Estimated Total Cost</t>
  </si>
  <si>
    <t>Aluminum</t>
  </si>
  <si>
    <t>10.0%</t>
  </si>
  <si>
    <t>¥578</t>
  </si>
  <si>
    <t>¥10,546</t>
  </si>
  <si>
    <t>Iron</t>
  </si>
  <si>
    <t>8.0%</t>
  </si>
  <si>
    <t>¥1,099</t>
  </si>
  <si>
    <t>¥23,247</t>
  </si>
  <si>
    <t>Resin</t>
  </si>
  <si>
    <t>6.0%</t>
  </si>
  <si>
    <t>¥145</t>
  </si>
  <si>
    <t>¥5,755</t>
  </si>
  <si>
    <t>Stainless Steel</t>
  </si>
  <si>
    <t>9.0%</t>
  </si>
  <si>
    <t>¥717</t>
  </si>
  <si>
    <t>¥15,207</t>
  </si>
  <si>
    <t>Copper</t>
  </si>
  <si>
    <t>12.0%</t>
  </si>
  <si>
    <t>¥1,966</t>
  </si>
  <si>
    <t>¥25,374</t>
  </si>
  <si>
    <t>Break down into 5 cost components (Direct Materials, Direct Labor, Manufacturing Overhead, Logistics, and Markup), visualizing the variance from the supplier quote as negotiation room.</t>
  </si>
  <si>
    <t>Product Code</t>
  </si>
  <si>
    <t>Supplier Name</t>
  </si>
  <si>
    <t>Direct Materials</t>
  </si>
  <si>
    <t>Direct Labor</t>
  </si>
  <si>
    <t>Manufacturing Overhead</t>
  </si>
  <si>
    <t>Logistics</t>
  </si>
  <si>
    <t>Target Margin %</t>
  </si>
  <si>
    <t>Supplier Markup</t>
  </si>
  <si>
    <t>Calculated Should Cost
(Should Cost)</t>
  </si>
  <si>
    <t>Negotiation Variance Amount</t>
  </si>
  <si>
    <t>Negotiation Variance %</t>
  </si>
  <si>
    <t>P-1001</t>
  </si>
  <si>
    <t>Takayama Precision</t>
  </si>
  <si>
    <t>¥5,200</t>
  </si>
  <si>
    <t>¥1,800</t>
  </si>
  <si>
    <t>¥1,250</t>
  </si>
  <si>
    <t>¥650</t>
  </si>
  <si>
    <t>¥1,068</t>
  </si>
  <si>
    <t>P-1002</t>
  </si>
  <si>
    <t>Yamato Machining</t>
  </si>
  <si>
    <t>¥10,800</t>
  </si>
  <si>
    <t>¥4,200</t>
  </si>
  <si>
    <t>¥3,100</t>
  </si>
  <si>
    <t>¥1,500</t>
  </si>
  <si>
    <t>13.0%</t>
  </si>
  <si>
    <t>¥2,548</t>
  </si>
  <si>
    <t>P-1003</t>
  </si>
  <si>
    <t>Unitech Plastics</t>
  </si>
  <si>
    <t>¥2,500</t>
  </si>
  <si>
    <t>¥1,300</t>
  </si>
  <si>
    <t>¥900</t>
  </si>
  <si>
    <t>¥400</t>
  </si>
  <si>
    <t>¥510</t>
  </si>
  <si>
    <t>P-1004</t>
  </si>
  <si>
    <t>Kansai Metal Works</t>
  </si>
  <si>
    <t>¥7,600</t>
  </si>
  <si>
    <t>¥2,400</t>
  </si>
  <si>
    <t>¥1,700</t>
  </si>
  <si>
    <t>15.0%</t>
  </si>
  <si>
    <t>¥1,890</t>
  </si>
  <si>
    <t>P-1005</t>
  </si>
  <si>
    <t>Tokai Parts Industry</t>
  </si>
  <si>
    <t>¥15,400</t>
  </si>
  <si>
    <t>¥2,600</t>
  </si>
  <si>
    <t>¥2,100</t>
  </si>
  <si>
    <t>¥800</t>
  </si>
  <si>
    <t>¥2,508</t>
  </si>
  <si>
    <t>Adjusting the primary material price increase rates updates the raw material impact and the simulated total cost for each product.</t>
  </si>
  <si>
    <t>Primary Material Type</t>
  </si>
  <si>
    <t>Material Composition %</t>
  </si>
  <si>
    <t>Base Material Price</t>
  </si>
  <si>
    <t>Material Price Increase Rate</t>
  </si>
  <si>
    <t>Material Cost Variance Impact</t>
  </si>
  <si>
    <t>Simulated Total Cost</t>
  </si>
  <si>
    <t>58.0%</t>
  </si>
  <si>
    <t>¥420</t>
  </si>
  <si>
    <t>62.0%</t>
  </si>
  <si>
    <t>43.0%</t>
  </si>
  <si>
    <t>¥320</t>
  </si>
  <si>
    <t>55.0%</t>
  </si>
  <si>
    <t>¥520</t>
  </si>
  <si>
    <t>70.0%</t>
  </si>
  <si>
    <t>Manage primary material rates, target supplier margin %, supplier info, and threshold parameters. Formulas reference values on this sheet.</t>
  </si>
  <si>
    <t>Base Rate (JPY/kg)</t>
  </si>
  <si>
    <t>Standard Increase Rate</t>
  </si>
  <si>
    <t>Notes</t>
  </si>
  <si>
    <t>Purchasing Lead</t>
  </si>
  <si>
    <t>Main Items</t>
  </si>
  <si>
    <t>Estimated average for extrusion &amp; sheets</t>
  </si>
  <si>
    <t>Sato</t>
  </si>
  <si>
    <t>Aluminum Machining</t>
  </si>
  <si>
    <t>Estimated average for general steel</t>
  </si>
  <si>
    <t>Tanaka</t>
  </si>
  <si>
    <t>Welded Frame</t>
  </si>
  <si>
    <t>Pellets for injection molding</t>
  </si>
  <si>
    <t>Yamamoto</t>
  </si>
  <si>
    <t>Molded Plastic Parts</t>
  </si>
  <si>
    <t>SUS304 Equivalent</t>
  </si>
  <si>
    <t>Nakamura</t>
  </si>
  <si>
    <t>Stainless Steel Cutting</t>
  </si>
  <si>
    <t>For electrical/conductive materials</t>
  </si>
  <si>
    <t>Suzuki</t>
  </si>
  <si>
    <t>Copper &amp; Electrical Parts</t>
  </si>
  <si>
    <t>Decision Criteria</t>
  </si>
  <si>
    <t>Threshold</t>
  </si>
  <si>
    <t>Description</t>
  </si>
  <si>
    <t>Standard Processing</t>
  </si>
  <si>
    <t>Mass production machining &amp; assembly</t>
  </si>
  <si>
    <t>Priority Negotiation (High)</t>
  </si>
  <si>
    <t>Quote price is 10%+ higher than Should Cost</t>
  </si>
  <si>
    <t>High-Precision Machining</t>
  </si>
  <si>
    <t>Items with high precision / QA requirements</t>
  </si>
  <si>
    <t>Conditional Negotiation (Medium)</t>
  </si>
  <si>
    <t>Quote price is 6%+ higher than Should Cost</t>
  </si>
  <si>
    <t>Resin Molding</t>
  </si>
  <si>
    <t>Verify mold amortization separately</t>
  </si>
  <si>
    <t>3.0%</t>
  </si>
  <si>
    <t>Material hike impact is 3%+ of estimated total cost</t>
  </si>
  <si>
    <t>Including Logistics</t>
  </si>
  <si>
    <t>Guide for contracts including logistics</t>
  </si>
  <si>
    <t>Default Material Increase Rate</t>
  </si>
  <si>
    <t>シナリオ入力時の初期値</t>
  </si>
  <si>
    <t>加工区分</t>
  </si>
</sst>
</file>

<file path=xl/styles.xml><?xml version="1.0" encoding="utf-8"?>
<styleSheet xmlns="http://schemas.openxmlformats.org/spreadsheetml/2006/main">
  <numFmts count="2">
    <numFmt numFmtId="200" formatCode="¥#,##0"/>
    <numFmt numFmtId="201" formatCode="0.0%"/>
  </numFmts>
  <fonts count="8">
    <font>
      <sz val="11"/>
      <name val="Carlito"/>
    </font>
    <font>
      <sz val="10"/>
      <color rgb="FF111827"/>
      <name val="Yu Gothic"/>
    </font>
    <font>
      <b val="1"/>
      <sz val="16"/>
      <color rgb="FFFFFFFF"/>
      <name val="Yu Gothic"/>
    </font>
    <font>
      <sz val="10"/>
      <color rgb="FF475569"/>
      <name val="Yu Gothic"/>
    </font>
    <font>
      <b val="1"/>
      <sz val="10"/>
      <color rgb="FFFFFFFF"/>
      <name val="Yu Gothic"/>
    </font>
    <font>
      <b val="1"/>
      <sz val="9"/>
      <color rgb="FF475569"/>
      <name val="Yu Gothic"/>
    </font>
    <font>
      <b val="1"/>
      <sz val="18"/>
      <color rgb="FF1B365D"/>
      <name val="Yu Gothic"/>
    </font>
    <font>
      <b val="1"/>
      <sz val="11"/>
      <color rgb="FFFFFFFF"/>
      <name val="Yu Gothic"/>
    </font>
  </fonts>
  <fills count="13">
    <fill>
      <patternFill patternType="none"/>
    </fill>
    <fill>
      <patternFill patternType="gray125"/>
    </fill>
    <fill>
      <patternFill patternType="solid">
        <fgColor rgb="FFF8FAFC"/>
      </patternFill>
    </fill>
    <fill>
      <patternFill patternType="solid">
        <fgColor rgb="FF1B365D"/>
      </patternFill>
    </fill>
    <fill>
      <patternFill patternType="solid">
        <fgColor rgb="FFEAF2F8"/>
      </patternFill>
    </fill>
    <fill>
      <patternFill patternType="solid">
        <fgColor rgb="FF115E59"/>
      </patternFill>
    </fill>
    <fill>
      <patternFill patternType="solid">
        <fgColor rgb="FFFFFFFF"/>
      </patternFill>
    </fill>
    <fill>
      <patternFill patternType="solid">
        <fgColor rgb="FFF0F4F8"/>
      </patternFill>
    </fill>
    <fill>
      <patternFill patternType="solid">
        <fgColor rgb="FFFEF3C7"/>
      </patternFill>
    </fill>
    <fill>
      <patternFill patternType="solid">
        <fgColor rgb="FFF7FAFC"/>
      </patternFill>
    </fill>
    <fill>
      <patternFill patternType="solid">
        <fgColor rgb="FF2D3748"/>
      </patternFill>
    </fill>
    <fill>
      <patternFill patternType="solid">
        <fgColor rgb="FFFDF6B2"/>
      </patternFill>
    </fill>
    <fill>
      <patternFill patternType="solid">
        <fgColor rgb="FFFDE8E8"/>
      </patternFill>
    </fill>
  </fills>
  <borders count="24">
    <border/>
    <border/>
    <border>
      <left style="thin">
        <color rgb="FF94A3B8"/>
      </left>
      <right style="thin">
        <color rgb="FF94A3B8"/>
      </right>
      <top style="thin">
        <color rgb="FF94A3B8"/>
      </top>
      <bottom style="thin">
        <color rgb="FF94A3B8"/>
      </bottom>
    </border>
    <border>
      <left style="thin">
        <color rgb="FF94A3B8"/>
      </left>
      <right style="thin">
        <color rgb="FF94A3B8"/>
      </right>
      <top style="thin">
        <color rgb="FF94A3B8"/>
      </top>
      <bottom style="thin">
        <color rgb="FF94A3B8"/>
      </bottom>
    </border>
    <border>
      <left style="thin">
        <color rgb="FFE2E8F0"/>
      </left>
      <right style="thin">
        <color rgb="FFE2E8F0"/>
      </right>
      <top style="thin">
        <color rgb="FFE2E8F0"/>
      </top>
      <bottom style="thin">
        <color rgb="FFE2E8F0"/>
      </bottom>
    </border>
    <border>
      <left style="thin">
        <color rgb="FFE2E8F0"/>
      </left>
      <right style="thin">
        <color rgb="FFE2E8F0"/>
      </right>
      <top style="thin">
        <color rgb="FFE2E8F0"/>
      </top>
      <bottom style="thin">
        <color rgb="FFE2E8F0"/>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right style="thin">
        <color rgb="FFCBD5E1"/>
      </right>
      <top style="thin">
        <color rgb="FFCBD5E1"/>
      </top>
      <bottom style="thin">
        <color rgb="FFCBD5E1"/>
      </bottom>
    </border>
    <border>
      <left style="thin">
        <color rgb="FFCBD5E1"/>
      </left>
      <right style="thin">
        <color rgb="FFCBD5E1"/>
      </right>
      <top style="thin">
        <color rgb="FFCBD5E1"/>
      </top>
      <bottom style="thin">
        <color rgb="FFCBD5E1"/>
      </bottom>
    </border>
  </borders>
  <cellStyleXfs count="1">
    <xf numFmtId="0" fontId="0" fillId="0" borderId="0"/>
  </cellStyleXfs>
  <cellXfs count="126">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1"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horizontal="left" vertical="center" wrapText="true"/>
    </xf>
    <xf numFmtId="0" fontId="1"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horizontal="left" vertical="center" wrapText="true"/>
    </xf>
    <xf numFmtId="0" fontId="1"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horizontal="center" vertical="center" wrapText="true"/>
    </xf>
    <xf numFmtId="0" fontId="1"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horizontal="center" vertical="center" wrapText="true"/>
    </xf>
    <xf numFmtId="0" fontId="4" fillId="5" borderId="2" xfId="0" applyNumberFormat="true" applyFont="true" applyFill="true" applyBorder="true" applyAlignment="true">
      <alignment horizontal="center" vertical="center" wrapText="true"/>
    </xf>
    <xf numFmtId="0" fontId="4" fillId="5"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1" xfId="0" applyNumberFormat="true" applyFont="true" applyFill="true" applyBorder="true" applyAlignment="true">
      <alignment vertical="center" wrapText="true"/>
    </xf>
    <xf numFmtId="0" fontId="1" fillId="6" borderId="4" xfId="0" applyNumberFormat="true" applyFont="true" applyFill="true" applyBorder="true" applyAlignment="true">
      <alignment vertical="center" wrapText="true"/>
    </xf>
    <xf numFmtId="0" fontId="1" fillId="6" borderId="5"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200" fontId="1" fillId="7" borderId="4" xfId="0" applyNumberFormat="true" applyFont="true" applyFill="true" applyBorder="true" applyAlignment="true">
      <alignment vertical="center" wrapText="true"/>
    </xf>
    <xf numFmtId="200" fontId="1" fillId="7" borderId="5" xfId="0" applyNumberFormat="true" applyFont="true" applyFill="true" applyBorder="true" applyAlignment="true">
      <alignment vertical="center" wrapText="true"/>
    </xf>
    <xf numFmtId="201" fontId="1" fillId="7" borderId="4" xfId="0" applyNumberFormat="true" applyFont="true" applyFill="true" applyBorder="true" applyAlignment="true">
      <alignment vertical="center" wrapText="true"/>
    </xf>
    <xf numFmtId="201" fontId="1" fillId="7" borderId="5"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vertical="center" wrapText="true"/>
    </xf>
    <xf numFmtId="0" fontId="4" fillId="3" borderId="1"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center" vertical="center" wrapText="true"/>
    </xf>
    <xf numFmtId="0" fontId="4" fillId="3" borderId="3" xfId="0" applyNumberFormat="true" applyFont="true" applyFill="true" applyBorder="true" applyAlignment="true">
      <alignment horizontal="center" vertical="center" wrapText="true"/>
    </xf>
    <xf numFmtId="0" fontId="1" fillId="8" borderId="4"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9" borderId="4" xfId="0" applyNumberFormat="true" applyFont="true" applyFill="true" applyBorder="true" applyAlignment="true">
      <alignment vertical="center" wrapText="true"/>
    </xf>
    <xf numFmtId="0" fontId="1" fillId="9" borderId="5" xfId="0" applyNumberFormat="true" applyFont="true" applyFill="true" applyBorder="true" applyAlignment="true">
      <alignment vertical="center" wrapText="true"/>
    </xf>
    <xf numFmtId="201" fontId="1" fillId="9" borderId="4" xfId="0" applyNumberFormat="true" applyFont="true" applyFill="true" applyBorder="true" applyAlignment="true">
      <alignment vertical="center" wrapText="true"/>
    </xf>
    <xf numFmtId="201" fontId="1" fillId="9" borderId="5" xfId="0" applyNumberFormat="true" applyFont="true" applyFill="true" applyBorder="true" applyAlignment="true">
      <alignment vertical="center" wrapText="true"/>
    </xf>
    <xf numFmtId="200" fontId="1" fillId="9" borderId="4" xfId="0" applyNumberFormat="true" applyFont="true" applyFill="true" applyBorder="true" applyAlignment="true">
      <alignment vertical="center" wrapText="true"/>
    </xf>
    <xf numFmtId="200" fontId="1" fillId="9" borderId="5" xfId="0" applyNumberFormat="true" applyFont="true" applyFill="true" applyBorder="true" applyAlignment="true">
      <alignment vertical="center" wrapText="true"/>
    </xf>
    <xf numFmtId="0" fontId="1" fillId="6" borderId="6" xfId="0" applyNumberFormat="true" applyFont="true" applyFill="true" applyBorder="true" applyAlignment="true">
      <alignment vertical="center" wrapText="true"/>
    </xf>
    <xf numFmtId="0" fontId="1" fillId="6" borderId="7"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1" fillId="6" borderId="9" xfId="0" applyNumberFormat="true" applyFont="true" applyFill="true" applyBorder="true" applyAlignment="true">
      <alignment vertical="center" wrapText="true"/>
    </xf>
    <xf numFmtId="0" fontId="1" fillId="6" borderId="10" xfId="0" applyNumberFormat="true" applyFont="true" applyFill="true" applyBorder="true" applyAlignment="true">
      <alignment vertical="center" wrapText="true"/>
    </xf>
    <xf numFmtId="0" fontId="1" fillId="6" borderId="11" xfId="0" applyNumberFormat="true" applyFont="true" applyFill="true" applyBorder="true" applyAlignment="true">
      <alignment vertical="center" wrapText="true"/>
    </xf>
    <xf numFmtId="0" fontId="1" fillId="6" borderId="12" xfId="0" applyNumberFormat="true" applyFont="true" applyFill="true" applyBorder="true" applyAlignment="true">
      <alignment vertical="center" wrapText="true"/>
    </xf>
    <xf numFmtId="0" fontId="1" fillId="6" borderId="13" xfId="0" applyNumberFormat="true" applyFont="true" applyFill="true" applyBorder="true" applyAlignment="true">
      <alignment vertical="center" wrapText="true"/>
    </xf>
    <xf numFmtId="0" fontId="1" fillId="6" borderId="14" xfId="0" applyNumberFormat="true" applyFont="true" applyFill="true" applyBorder="true" applyAlignment="true">
      <alignment vertical="center" wrapText="true"/>
    </xf>
    <xf numFmtId="0" fontId="1" fillId="6" borderId="15"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1" fillId="6" borderId="17" xfId="0" applyNumberFormat="true" applyFont="true" applyFill="true" applyBorder="true" applyAlignment="true">
      <alignment vertical="center" wrapText="true"/>
    </xf>
    <xf numFmtId="0" fontId="1" fillId="6" borderId="18" xfId="0" applyNumberFormat="true" applyFont="true" applyFill="true" applyBorder="true" applyAlignment="true">
      <alignment vertical="center" wrapText="true"/>
    </xf>
    <xf numFmtId="0" fontId="1" fillId="6" borderId="19" xfId="0" applyNumberFormat="true" applyFont="true" applyFill="true" applyBorder="true" applyAlignment="true">
      <alignment vertical="center" wrapText="true"/>
    </xf>
    <xf numFmtId="0" fontId="1" fillId="6" borderId="20" xfId="0" applyNumberFormat="true" applyFont="true" applyFill="true" applyBorder="true" applyAlignment="true">
      <alignment vertical="center" wrapText="true"/>
    </xf>
    <xf numFmtId="0" fontId="1" fillId="6" borderId="21" xfId="0" applyNumberFormat="true" applyFont="true" applyFill="true" applyBorder="true" applyAlignment="true">
      <alignment vertical="center" wrapText="true"/>
    </xf>
    <xf numFmtId="0" fontId="5" fillId="6" borderId="6" xfId="0" applyNumberFormat="true" applyFont="true" applyFill="true" applyBorder="true" applyAlignment="true">
      <alignment vertical="center" wrapText="true"/>
    </xf>
    <xf numFmtId="0" fontId="5" fillId="6" borderId="6" xfId="0" applyNumberFormat="true" applyFont="true" applyFill="true" applyBorder="true" applyAlignment="true">
      <alignment horizontal="left" vertical="center" wrapText="true"/>
    </xf>
    <xf numFmtId="0" fontId="5" fillId="6" borderId="14" xfId="0" applyNumberFormat="true" applyFont="true" applyFill="true" applyBorder="true" applyAlignment="true">
      <alignment vertical="center" wrapText="true"/>
    </xf>
    <xf numFmtId="0" fontId="5" fillId="6" borderId="14" xfId="0" applyNumberFormat="true" applyFont="true" applyFill="true" applyBorder="true" applyAlignment="true">
      <alignment horizontal="left" vertical="center" wrapText="true"/>
    </xf>
    <xf numFmtId="0" fontId="6" fillId="6" borderId="9" xfId="0" applyNumberFormat="true" applyFont="true" applyFill="true" applyBorder="true" applyAlignment="true">
      <alignment vertical="center" wrapText="true"/>
    </xf>
    <xf numFmtId="0" fontId="6" fillId="6" borderId="9" xfId="0" applyNumberFormat="true" applyFont="true" applyFill="true" applyBorder="true" applyAlignment="true">
      <alignment horizontal="left" vertical="center" wrapText="true"/>
    </xf>
    <xf numFmtId="0" fontId="6" fillId="6" borderId="17" xfId="0" applyNumberFormat="true" applyFont="true" applyFill="true" applyBorder="true" applyAlignment="true">
      <alignment vertical="center" wrapText="true"/>
    </xf>
    <xf numFmtId="0" fontId="6" fillId="6" borderId="17" xfId="0" applyNumberFormat="true" applyFont="true" applyFill="true" applyBorder="true" applyAlignment="true">
      <alignment horizontal="left" vertical="center" wrapText="true"/>
    </xf>
    <xf numFmtId="0" fontId="1"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horizontal="left" vertical="center" wrapText="true"/>
    </xf>
    <xf numFmtId="0" fontId="1"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horizontal="left" vertical="center" wrapText="true"/>
    </xf>
    <xf numFmtId="200" fontId="1" fillId="6" borderId="4" xfId="0" applyNumberFormat="true" applyFont="true" applyFill="true" applyBorder="true" applyAlignment="true">
      <alignment vertical="center" wrapText="true"/>
    </xf>
    <xf numFmtId="200" fontId="1" fillId="6" borderId="5" xfId="0" applyNumberFormat="true" applyFont="true" applyFill="true" applyBorder="true" applyAlignment="true">
      <alignment vertical="center" wrapText="true"/>
    </xf>
    <xf numFmtId="201" fontId="1" fillId="6" borderId="4" xfId="0" applyNumberFormat="true" applyFont="true" applyFill="true" applyBorder="true" applyAlignment="true">
      <alignment vertical="center" wrapText="true"/>
    </xf>
    <xf numFmtId="201" fontId="1" fillId="6" borderId="5"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top" wrapText="true"/>
    </xf>
    <xf numFmtId="0" fontId="1" fillId="6" borderId="1" xfId="0" applyNumberFormat="true" applyFont="true" applyFill="true" applyBorder="true" applyAlignment="true">
      <alignment vertical="top" wrapText="true"/>
    </xf>
    <xf numFmtId="0" fontId="1" fillId="6" borderId="6" xfId="0" applyNumberFormat="true" applyFont="true" applyFill="true" applyBorder="true" applyAlignment="true">
      <alignment vertical="top" wrapText="true"/>
    </xf>
    <xf numFmtId="0" fontId="1" fillId="6" borderId="7" xfId="0" applyNumberFormat="true" applyFont="true" applyFill="true" applyBorder="true" applyAlignment="true">
      <alignment vertical="top" wrapText="true"/>
    </xf>
    <xf numFmtId="0" fontId="1" fillId="6" borderId="8" xfId="0" applyNumberFormat="true" applyFont="true" applyFill="true" applyBorder="true" applyAlignment="true">
      <alignment vertical="top" wrapText="true"/>
    </xf>
    <xf numFmtId="0" fontId="1" fillId="6" borderId="9" xfId="0" applyNumberFormat="true" applyFont="true" applyFill="true" applyBorder="true" applyAlignment="true">
      <alignment vertical="top" wrapText="true"/>
    </xf>
    <xf numFmtId="0" fontId="1" fillId="6" borderId="10" xfId="0" applyNumberFormat="true" applyFont="true" applyFill="true" applyBorder="true" applyAlignment="true">
      <alignment vertical="top" wrapText="true"/>
    </xf>
    <xf numFmtId="0" fontId="1" fillId="6" borderId="11" xfId="0" applyNumberFormat="true" applyFont="true" applyFill="true" applyBorder="true" applyAlignment="true">
      <alignment vertical="top" wrapText="true"/>
    </xf>
    <xf numFmtId="0" fontId="1" fillId="6" borderId="12" xfId="0" applyNumberFormat="true" applyFont="true" applyFill="true" applyBorder="true" applyAlignment="true">
      <alignment vertical="top" wrapText="true"/>
    </xf>
    <xf numFmtId="0" fontId="1" fillId="6" borderId="13" xfId="0" applyNumberFormat="true" applyFont="true" applyFill="true" applyBorder="true" applyAlignment="true">
      <alignment vertical="top" wrapText="true"/>
    </xf>
    <xf numFmtId="0" fontId="1" fillId="6" borderId="14" xfId="0" applyNumberFormat="true" applyFont="true" applyFill="true" applyBorder="true" applyAlignment="true">
      <alignment vertical="top" wrapText="true"/>
    </xf>
    <xf numFmtId="0" fontId="1" fillId="6" borderId="15" xfId="0" applyNumberFormat="true" applyFont="true" applyFill="true" applyBorder="true" applyAlignment="true">
      <alignment vertical="top" wrapText="true"/>
    </xf>
    <xf numFmtId="0" fontId="1" fillId="6" borderId="16" xfId="0" applyNumberFormat="true" applyFont="true" applyFill="true" applyBorder="true" applyAlignment="true">
      <alignment vertical="top" wrapText="true"/>
    </xf>
    <xf numFmtId="0" fontId="1" fillId="6" borderId="17" xfId="0" applyNumberFormat="true" applyFont="true" applyFill="true" applyBorder="true" applyAlignment="true">
      <alignment vertical="top" wrapText="true"/>
    </xf>
    <xf numFmtId="0" fontId="1" fillId="6" borderId="18" xfId="0" applyNumberFormat="true" applyFont="true" applyFill="true" applyBorder="true" applyAlignment="true">
      <alignment vertical="top" wrapText="true"/>
    </xf>
    <xf numFmtId="0" fontId="1" fillId="6" borderId="19" xfId="0" applyNumberFormat="true" applyFont="true" applyFill="true" applyBorder="true" applyAlignment="true">
      <alignment vertical="top" wrapText="true"/>
    </xf>
    <xf numFmtId="0" fontId="1" fillId="6" borderId="20" xfId="0" applyNumberFormat="true" applyFont="true" applyFill="true" applyBorder="true" applyAlignment="true">
      <alignment vertical="top" wrapText="true"/>
    </xf>
    <xf numFmtId="0" fontId="1" fillId="6" borderId="21" xfId="0" applyNumberFormat="true" applyFont="true" applyFill="true" applyBorder="true" applyAlignment="true">
      <alignment vertical="top" wrapText="true"/>
    </xf>
    <xf numFmtId="0" fontId="1"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horizontal="center" vertical="center" wrapText="true"/>
    </xf>
    <xf numFmtId="0" fontId="1"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horizontal="center" vertical="center" wrapText="true"/>
    </xf>
    <xf numFmtId="0" fontId="1" fillId="7" borderId="22" xfId="0" applyNumberFormat="true" applyFont="true" applyFill="true" applyBorder="true" applyAlignment="true">
      <alignment vertical="center" wrapText="true"/>
    </xf>
    <xf numFmtId="0" fontId="1" fillId="7" borderId="23" xfId="0" applyNumberFormat="true" applyFont="true" applyFill="true" applyBorder="true" applyAlignment="true">
      <alignment vertical="center" wrapText="true"/>
    </xf>
    <xf numFmtId="0" fontId="1" fillId="8" borderId="22" xfId="0" applyNumberFormat="true" applyFont="true" applyFill="true" applyBorder="true" applyAlignment="true">
      <alignment vertical="center" wrapText="true"/>
    </xf>
    <xf numFmtId="0" fontId="1" fillId="8" borderId="23" xfId="0" applyNumberFormat="true" applyFont="true" applyFill="true" applyBorder="true" applyAlignment="true">
      <alignment vertical="center" wrapText="true"/>
    </xf>
    <xf numFmtId="0" fontId="1" fillId="9" borderId="22" xfId="0" applyNumberFormat="true" applyFont="true" applyFill="true" applyBorder="true" applyAlignment="true">
      <alignment vertical="center" wrapText="true"/>
    </xf>
    <xf numFmtId="0" fontId="1" fillId="9" borderId="23" xfId="0" applyNumberFormat="true" applyFont="true" applyFill="true" applyBorder="true" applyAlignment="true">
      <alignment vertical="center" wrapText="true"/>
    </xf>
    <xf numFmtId="0" fontId="1" fillId="11" borderId="4" xfId="0" applyNumberFormat="true" applyFont="true" applyFill="true" applyBorder="true" applyAlignment="true">
      <alignment vertical="center" wrapText="true"/>
    </xf>
    <xf numFmtId="0" fontId="1" fillId="11" borderId="5" xfId="0" applyNumberFormat="true" applyFont="true" applyFill="true" applyBorder="true" applyAlignment="true">
      <alignment vertical="center" wrapText="true"/>
    </xf>
    <xf numFmtId="0" fontId="1" fillId="11" borderId="22" xfId="0" applyNumberFormat="true" applyFont="true" applyFill="true" applyBorder="true" applyAlignment="true">
      <alignment vertical="center" wrapText="true"/>
    </xf>
    <xf numFmtId="0" fontId="1" fillId="11" borderId="23" xfId="0" applyNumberFormat="true" applyFont="true" applyFill="true" applyBorder="true" applyAlignment="true">
      <alignment vertical="center" wrapText="true"/>
    </xf>
    <xf numFmtId="0" fontId="1" fillId="12" borderId="4" xfId="0" applyNumberFormat="true" applyFont="true" applyFill="true" applyBorder="true" applyAlignment="true">
      <alignment vertical="center" wrapText="true"/>
    </xf>
    <xf numFmtId="0" fontId="1" fillId="12" borderId="5" xfId="0" applyNumberFormat="true" applyFont="true" applyFill="true" applyBorder="true" applyAlignment="true">
      <alignment vertical="center" wrapText="true"/>
    </xf>
    <xf numFmtId="0" fontId="1" fillId="12" borderId="22" xfId="0" applyNumberFormat="true" applyFont="true" applyFill="true" applyBorder="true" applyAlignment="true">
      <alignment vertical="center" wrapText="true"/>
    </xf>
    <xf numFmtId="0" fontId="1" fillId="12" borderId="23" xfId="0" applyNumberFormat="true" applyFont="true" applyFill="true" applyBorder="true" applyAlignment="true">
      <alignment vertical="center" wrapText="true"/>
    </xf>
  </cellXfs>
  <cellStyles count="1">
    <cellStyle name="Normal" xfId="0"/>
  </cellStyles>
  <dxfs count="9">
    <dxf>
      <font>
        <color rgb="FF723B13"/>
      </font>
      <fill>
        <patternFill patternType="solid">
          <bgColor rgb="FFFDF6B2"/>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s>
</styleSheet>
</file>

<file path=xl/_rels/workbook.xml.rels><?xml version="1.0" encoding="UTF-8"?>
<Relationships xmlns="http://schemas.openxmlformats.org/package/2006/relationships"><Relationship Id="Rdc70251f08584b44" Target="styles.xml" Type="http://schemas.openxmlformats.org/officeDocument/2006/relationships/styles"></Relationship><Relationship Id="Rf3cc70ed624e4b3b" Target="theme/theme1.xml" Type="http://schemas.openxmlformats.org/officeDocument/2006/relationships/theme"></Relationship><Relationship Id="R4a4ec6b2475947ab" Target="sharedStrings.xml" Type="http://schemas.openxmlformats.org/officeDocument/2006/relationships/sharedStrings"></Relationship><Relationship Id="R4151e73b1d22442d" Target="worksheets/sheet1.xml" Type="http://schemas.openxmlformats.org/officeDocument/2006/relationships/worksheet"></Relationship><Relationship Id="Re0dc99ad958c4371" Target="worksheets/sheet2.xml" Type="http://schemas.openxmlformats.org/officeDocument/2006/relationships/worksheet"></Relationship><Relationship Id="R37675ced82164133" Target="worksheets/sheet3.xml" Type="http://schemas.openxmlformats.org/officeDocument/2006/relationships/worksheet"></Relationship><Relationship Id="R10f350cb5eae48da" Target="worksheets/sheet4.xml" Type="http://schemas.openxmlformats.org/officeDocument/2006/relationships/worksheet"></Relationship><Relationship Id="Rda8c9d6e84994b13"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b44e2603454e4cee" /></Relationships>
</file>

<file path=xl/drawings/charts/chart1.xml><?xml version="1.0" encoding="utf-8"?>
<c:chartSpace xmlns:c="http://schemas.openxmlformats.org/drawingml/2006/chart">
  <c:lang val="en-US"/>
  <c:roundedCorners val="0"/>
  <c:chart>
    <c:plotArea>
      <c:layout/>
      <c:barChart>
        <c:barDir val="bar"/>
        <c:grouping val="clustered"/>
        <c:varyColors val="0"/>
        <c:ser>
          <c:idx val="0"/>
          <c:order val="0"/>
          <c:tx>
            <c:v>仕入先提示価格</c:v>
          </c:tx>
          <c:cat>
            <c:strRef>
              <c:f>'Dasbor'!$A$11:$A$15</c:f>
              <c:strCache>
                <c:ptCount val="0"/>
              </c:strCache>
            </c:strRef>
          </c:cat>
          <c:val>
            <c:numRef>
              <c:f>'Dasbor'!$B$11:$B$15</c:f>
              <c:numCache>
                <c:formatCode>¥#,##0</c:formatCode>
                <c:ptCount val="0"/>
              </c:numCache>
            </c:numRef>
          </c:val>
        </c:ser>
        <c:ser>
          <c:idx val="1"/>
          <c:order val="1"/>
          <c:tx>
            <c:v>Should Cost</c:v>
          </c:tx>
          <c:cat>
            <c:strRef>
              <c:f>'Dasbor'!$A$11:$A$15</c:f>
              <c:strCache>
                <c:ptCount val="0"/>
              </c:strCache>
            </c:strRef>
          </c:cat>
          <c:val>
            <c:numRef>
              <c:f>'Dasbor'!$C$11:$C$15</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7</xdr:col>
      <xdr:colOff>0</xdr:colOff>
      <xdr:row>7</xdr:row>
      <xdr:rowOff>0</xdr:rowOff>
    </xdr:from>
    <xdr:to>
      <xdr:col>12</xdr:col>
      <xdr:colOff>0</xdr:colOff>
      <xdr:row>23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44e2603454e4cee"/>
        </a:graphicData>
      </a:graphic>
    </xdr:graphicFrame>
    <xdr:clientData/>
  </xdr:twoCellAnchor>
</xdr:wsDr>
</file>

<file path=xl/tables/table1.xml><?xml version="1.0" encoding="utf-8"?>
<x:table xmlns:x="http://schemas.openxmlformats.org/spreadsheetml/2006/main" id="5" name="ShouldCostTable" displayName="ShouldCostTable" ref="A4:N104" headerRowCount="1">
  <x:tableColumns count="14">
    <x:tableColumn id="1" name="Product Code"/>
    <x:tableColumn id="2" name="Product Name"/>
    <x:tableColumn id="3" name="Supplier Name"/>
    <x:tableColumn id="4" name="Direct Materials"/>
    <x:tableColumn id="5" name="Direct Labor"/>
    <x:tableColumn id="6" name="Manufacturing Overhead"/>
    <x:tableColumn id="7" name="Logistics"/>
    <x:tableColumn id="8" name="Target Margin %"/>
    <x:tableColumn id="9" name="Supplier Markup"/>
    <x:tableColumn id="10" name="Calculated Should Cost&#10;(Should Cost)"/>
    <x:tableColumn id="11" name="Supplier Quote Price"/>
    <x:tableColumn id="12" name="Negotiation Variance Amount"/>
    <x:tableColumn id="13" name="Negotiation Variance %"/>
    <x:tableColumn id="14" name="Action Plan"/>
  </x:tableColumns>
  <x:tableStyleInfo name="TableStyleMedium2" showRowStripes="1"/>
</x:table>
</file>

<file path=xl/tables/table2.xml><?xml version="1.0" encoding="utf-8"?>
<x:table xmlns:x="http://schemas.openxmlformats.org/spreadsheetml/2006/main" id="6" name="MaterialSimulationTable" displayName="MaterialSimulationTable" ref="A4:H104" headerRowCount="1">
  <x:tableColumns count="8">
    <x:tableColumn id="1" name="Product Code"/>
    <x:tableColumn id="2" name="Product Name"/>
    <x:tableColumn id="3" name="Primary Material Type"/>
    <x:tableColumn id="4" name="Material Composition %"/>
    <x:tableColumn id="5" name="Base Material Price"/>
    <x:tableColumn id="6" name="Material Price Increase Rate"/>
    <x:tableColumn id="7" name="Material Cost Variance Impact"/>
    <x:tableColumn id="8" name="Simulated Total Cost"/>
  </x:tableColumns>
  <x:tableStyleInfo name="TableStyleMedium2" showRowStripes="1"/>
</x:table>
</file>

<file path=xl/tables/table3.xml><?xml version="1.0" encoding="utf-8"?>
<x:table xmlns:x="http://schemas.openxmlformats.org/spreadsheetml/2006/main" id="1" name="MaterialMaster" displayName="MaterialMaster" ref="B4:E9" headerRowCount="1">
  <x:tableColumns count="4">
    <x:tableColumn id="1" name="Primary Material Type"/>
    <x:tableColumn id="2" name="Base Rate (JPY/kg)"/>
    <x:tableColumn id="3" name="Standard Increase Rate"/>
    <x:tableColumn id="4" name="Notes"/>
  </x:tableColumns>
  <x:tableStyleInfo name="TableStyleMedium2" showRowStripes="1"/>
</x:table>
</file>

<file path=xl/tables/table4.xml><?xml version="1.0" encoding="utf-8"?>
<x:table xmlns:x="http://schemas.openxmlformats.org/spreadsheetml/2006/main" id="2" name="ProfitRateMaster" displayName="ProfitRateMaster" ref="B12:D16" headerRowCount="1">
  <x:tableColumns count="3">
    <x:tableColumn id="1" name="加工区分"/>
    <x:tableColumn id="2" name="Target Margin %"/>
    <x:tableColumn id="3" name="Notes"/>
  </x:tableColumns>
  <x:tableStyleInfo name="TableStyleMedium2" showRowStripes="1"/>
</x:table>
</file>

<file path=xl/tables/table5.xml><?xml version="1.0" encoding="utf-8"?>
<x:table xmlns:x="http://schemas.openxmlformats.org/spreadsheetml/2006/main" id="3" name="SupplierMaster" displayName="SupplierMaster" ref="H4:K9" headerRowCount="1">
  <x:tableColumns count="4">
    <x:tableColumn id="1" name="Supplier Name"/>
    <x:tableColumn id="2" name="Purchasing Lead"/>
    <x:tableColumn id="3" name="Main Items"/>
    <x:tableColumn id="4" name="Target Margin %"/>
  </x:tableColumns>
  <x:tableStyleInfo name="TableStyleMedium2" showRowStripes="1"/>
</x:table>
</file>

<file path=xl/tables/table6.xml><?xml version="1.0" encoding="utf-8"?>
<x:table xmlns:x="http://schemas.openxmlformats.org/spreadsheetml/2006/main" id="4" name="ThresholdMaster" displayName="ThresholdMaster" ref="H12:J16" headerRowCount="1">
  <x:tableColumns count="3">
    <x:tableColumn id="1" name="Decision Criteria"/>
    <x:tableColumn id="2" name="Threshold"/>
    <x:tableColumn id="3" name="Description"/>
  </x:tableColumns>
  <x:tableStyleInfo name="TableStyleMedium2" showRowStripes="1"/>
</x:table>
</file>

<file path=xl/theme/theme1.xml><?xml version="1.0" encoding="utf-8"?>
<a:theme xmlns:a="http://schemas.openxmlformats.org/drawingml/2006/main" xmlns:r="http://schemas.openxmlformats.org/officeDocument/2006/relationships" name="ShouldCostNavy">
  <a:themeElements>
    <a:clrScheme name="ShouldCostNavy">
      <a:dk1>
        <a:srgbClr val="111827"/>
      </a:dk1>
      <a:lt1>
        <a:srgbClr val="FFFFFF"/>
      </a:lt1>
      <a:dk2>
        <a:srgbClr val="0E2841"/>
      </a:dk2>
      <a:lt2>
        <a:srgbClr val="F8FAFC"/>
      </a:lt2>
      <a:accent1>
        <a:srgbClr val="1B365D"/>
      </a:accent1>
      <a:accent2>
        <a:srgbClr val="115E59"/>
      </a:accent2>
      <a:accent3>
        <a:srgbClr val="64748B"/>
      </a:accent3>
      <a:accent4>
        <a:srgbClr val="94A3B8"/>
      </a:accent4>
      <a:accent5>
        <a:srgbClr val="0F766E"/>
      </a:accent5>
      <a:accent6>
        <a:srgbClr val="B45309"/>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ShouldCost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31a32034d27849a3" /></Relationships>
</file>

<file path=xl/worksheets/_rels/sheet3.xml.rels>&#65279;<?xml version="1.0" encoding="utf-8"?><Relationships xmlns="http://schemas.openxmlformats.org/package/2006/relationships"><Relationship Type="http://schemas.openxmlformats.org/officeDocument/2006/relationships/table" Target="../tables/table1.xml" Id="R02a54a7c5a664b21" /></Relationships>
</file>

<file path=xl/worksheets/_rels/sheet4.xml.rels>&#65279;<?xml version="1.0" encoding="utf-8"?><Relationships xmlns="http://schemas.openxmlformats.org/package/2006/relationships"><Relationship Type="http://schemas.openxmlformats.org/officeDocument/2006/relationships/table" Target="../tables/table2.xml" Id="R1e22d960f99e42df" /></Relationships>
</file>

<file path=xl/worksheets/_rels/sheet5.xml.rels>&#65279;<?xml version="1.0" encoding="utf-8"?><Relationships xmlns="http://schemas.openxmlformats.org/package/2006/relationships"><Relationship Type="http://schemas.openxmlformats.org/officeDocument/2006/relationships/table" Target="../tables/table3.xml" Id="Rfefbc76fff574f1c" /><Relationship Type="http://schemas.openxmlformats.org/officeDocument/2006/relationships/table" Target="../tables/table4.xml" Id="Rc1dedaa0cae2476e" /><Relationship Type="http://schemas.openxmlformats.org/officeDocument/2006/relationships/table" Target="../tables/table5.xml" Id="Rbd67748d10f04201" /><Relationship Type="http://schemas.openxmlformats.org/officeDocument/2006/relationships/table" Target="../tables/table6.xml" Id="R954c6d882d0e46b3"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0"/>
    <col customWidth="true" max="2" min="2" width="22"/>
    <col customWidth="true" max="3" min="3" width="70"/>
    <col customWidth="true" max="4" min="4" width="4"/>
    <col customWidth="true" max="8" min="5" width="12"/>
  </cols>
  <sheetData>
    <row r="1" ht="32" customHeight="true">
      <c r="A1" s="12" t="s">
        <v>4</v>
      </c>
      <c r="B1" s="12"/>
      <c r="C1" s="12"/>
      <c r="D1" s="12"/>
      <c r="E1" s="12"/>
      <c r="F1" s="12"/>
      <c r="G1" s="12"/>
      <c r="H1" s="12"/>
    </row>
    <row r="2" ht="24" customHeight="true">
      <c r="A2" s="18" t="s">
        <v>5</v>
      </c>
      <c r="B2" s="18"/>
      <c r="C2" s="18"/>
      <c r="D2" s="18"/>
      <c r="E2" s="18"/>
      <c r="F2" s="18"/>
      <c r="G2" s="18"/>
      <c r="H2" s="18"/>
    </row>
    <row r="3">
      <c r="A3" s="8"/>
      <c r="B3" s="8"/>
      <c r="C3" s="8"/>
      <c r="D3" s="8"/>
      <c r="E3" s="8"/>
      <c r="F3" s="8"/>
      <c r="G3" s="8"/>
      <c r="H3" s="8"/>
    </row>
    <row r="4" ht="24" customHeight="true">
      <c r="A4" s="80" t="s">
        <v>6</v>
      </c>
      <c r="B4" s="80"/>
      <c r="C4" s="80"/>
      <c r="D4" s="80"/>
      <c r="E4" s="80"/>
      <c r="F4" s="80"/>
      <c r="G4" s="80"/>
      <c r="H4" s="80"/>
    </row>
    <row r="5" ht="54" customHeight="true">
      <c r="A5" s="90" t="s">
        <v>7</v>
      </c>
      <c r="B5" s="91"/>
      <c r="C5" s="91"/>
      <c r="D5" s="91"/>
      <c r="E5" s="91"/>
      <c r="F5" s="91"/>
      <c r="G5" s="91"/>
      <c r="H5" s="92"/>
    </row>
    <row r="6" ht="54" customHeight="true">
      <c r="A6" s="93"/>
      <c r="B6" s="88"/>
      <c r="C6" s="88"/>
      <c r="D6" s="88"/>
      <c r="E6" s="88"/>
      <c r="F6" s="88"/>
      <c r="G6" s="88"/>
      <c r="H6" s="94"/>
    </row>
    <row r="7" ht="54" customHeight="true">
      <c r="A7" s="95"/>
      <c r="B7" s="96"/>
      <c r="C7" s="96"/>
      <c r="D7" s="96"/>
      <c r="E7" s="96"/>
      <c r="F7" s="96"/>
      <c r="G7" s="96"/>
      <c r="H7" s="97"/>
    </row>
    <row r="8">
      <c r="A8" s="8"/>
      <c r="B8" s="8"/>
      <c r="C8" s="8"/>
      <c r="D8" s="8"/>
      <c r="E8" s="8"/>
      <c r="F8" s="8"/>
      <c r="G8" s="8"/>
      <c r="H8" s="8"/>
    </row>
    <row r="9" ht="24" customHeight="true">
      <c r="A9" s="80" t="s">
        <v>8</v>
      </c>
      <c r="B9" s="80"/>
      <c r="C9" s="80"/>
      <c r="D9" s="80"/>
      <c r="E9" s="80"/>
      <c r="F9" s="80"/>
      <c r="G9" s="80"/>
      <c r="H9" s="80"/>
    </row>
    <row r="10" ht="26" customHeight="true">
      <c r="A10" s="44" t="s">
        <v>9</v>
      </c>
      <c r="B10" s="44" t="s">
        <v>10</v>
      </c>
      <c r="C10" s="44" t="s">
        <v>11</v>
      </c>
      <c r="D10" s="8"/>
      <c r="E10" s="8"/>
      <c r="F10" s="8"/>
      <c r="G10" s="8"/>
      <c r="H10" s="8"/>
    </row>
    <row r="11" ht="24" customHeight="true">
      <c r="A11" s="108" t="s">
        <v>12</v>
      </c>
      <c r="B11" s="32" t="s">
        <v>13</v>
      </c>
      <c r="C11" s="32" t="s">
        <v>14</v>
      </c>
      <c r="D11" s="8"/>
      <c r="E11" s="8"/>
      <c r="F11" s="8"/>
      <c r="G11" s="8"/>
      <c r="H11" s="8"/>
    </row>
    <row r="12" ht="24" customHeight="true">
      <c r="A12" s="108" t="s">
        <v>15</v>
      </c>
      <c r="B12" s="32" t="s">
        <v>16</v>
      </c>
      <c r="C12" s="32" t="s">
        <v>17</v>
      </c>
      <c r="D12" s="8"/>
      <c r="E12" s="8"/>
      <c r="F12" s="8"/>
      <c r="G12" s="8"/>
      <c r="H12" s="8"/>
    </row>
    <row r="13" ht="24" customHeight="true">
      <c r="A13" s="108" t="s">
        <v>18</v>
      </c>
      <c r="B13" s="32" t="s">
        <v>19</v>
      </c>
      <c r="C13" s="32" t="s">
        <v>20</v>
      </c>
      <c r="D13" s="8"/>
      <c r="E13" s="8"/>
      <c r="F13" s="8"/>
      <c r="G13" s="8"/>
      <c r="H13" s="8"/>
    </row>
    <row r="14" ht="24" customHeight="true">
      <c r="A14" s="108" t="s">
        <v>21</v>
      </c>
      <c r="B14" s="32" t="s">
        <v>22</v>
      </c>
      <c r="C14" s="32" t="s">
        <v>23</v>
      </c>
      <c r="D14" s="8"/>
      <c r="E14" s="8"/>
      <c r="F14" s="8"/>
      <c r="G14" s="8"/>
      <c r="H14" s="8"/>
    </row>
    <row r="15">
      <c r="A15" s="8"/>
      <c r="B15" s="8"/>
      <c r="C15" s="8"/>
      <c r="D15" s="8"/>
      <c r="E15" s="8"/>
      <c r="F15" s="8"/>
      <c r="G15" s="8"/>
      <c r="H15" s="8"/>
    </row>
    <row r="16">
      <c r="A16" s="8"/>
      <c r="B16" s="8"/>
      <c r="C16" s="8"/>
      <c r="D16" s="8"/>
      <c r="E16" s="8"/>
      <c r="F16" s="8"/>
      <c r="G16" s="8"/>
      <c r="H16" s="8"/>
    </row>
    <row r="17" ht="24" customHeight="true">
      <c r="A17" s="80" t="s">
        <v>24</v>
      </c>
      <c r="B17" s="80"/>
      <c r="C17" s="80"/>
      <c r="D17" s="80"/>
      <c r="E17" s="80"/>
      <c r="F17" s="80"/>
      <c r="G17" s="80"/>
      <c r="H17" s="80"/>
    </row>
    <row r="18" ht="26" customHeight="true">
      <c r="A18" s="44" t="s">
        <v>25</v>
      </c>
      <c r="B18" s="44" t="s">
        <v>26</v>
      </c>
      <c r="C18" s="44" t="s">
        <v>27</v>
      </c>
      <c r="D18" s="8"/>
      <c r="E18" s="8"/>
      <c r="F18" s="8"/>
      <c r="G18" s="8"/>
      <c r="H18" s="8"/>
    </row>
    <row r="19" ht="22" customHeight="true">
      <c r="A19" s="32" t="s">
        <v>28</v>
      </c>
      <c r="B19" s="32" t="s">
        <v>29</v>
      </c>
      <c r="C19" s="112"/>
      <c r="D19" s="8"/>
      <c r="E19" s="8"/>
      <c r="F19" s="8"/>
      <c r="G19" s="8"/>
      <c r="H19" s="8"/>
    </row>
    <row r="20" ht="22" customHeight="true">
      <c r="A20" s="32" t="s">
        <v>30</v>
      </c>
      <c r="B20" s="32" t="s">
        <v>31</v>
      </c>
      <c r="C20" s="114"/>
      <c r="D20" s="8"/>
      <c r="E20" s="8"/>
      <c r="F20" s="8"/>
      <c r="G20" s="8"/>
      <c r="H20" s="8"/>
    </row>
    <row r="21" ht="22" customHeight="true">
      <c r="A21" s="32" t="s">
        <v>32</v>
      </c>
      <c r="B21" s="32" t="s">
        <v>33</v>
      </c>
      <c r="C21" s="116"/>
      <c r="D21" s="8"/>
      <c r="E21" s="8"/>
      <c r="F21" s="8"/>
      <c r="G21" s="8"/>
      <c r="H21" s="8"/>
    </row>
    <row r="22" ht="22" customHeight="true">
      <c r="A22" s="32" t="s">
        <v>34</v>
      </c>
      <c r="B22" s="32" t="s">
        <v>35</v>
      </c>
      <c r="C22" s="120"/>
      <c r="D22" s="8"/>
      <c r="E22" s="8"/>
      <c r="F22" s="8"/>
      <c r="G22" s="8"/>
      <c r="H22" s="8"/>
    </row>
    <row r="23" ht="22" customHeight="true">
      <c r="A23" s="32" t="s">
        <v>36</v>
      </c>
      <c r="B23" s="32" t="s">
        <v>37</v>
      </c>
      <c r="C23" s="124"/>
      <c r="D23" s="8"/>
      <c r="E23" s="8"/>
      <c r="F23" s="8"/>
      <c r="G23" s="8"/>
      <c r="H23" s="8"/>
    </row>
    <row r="24">
      <c r="A24" s="8"/>
      <c r="B24" s="8"/>
      <c r="C24" s="8"/>
      <c r="D24" s="8"/>
      <c r="E24" s="8"/>
      <c r="F24" s="8"/>
      <c r="G24" s="8"/>
      <c r="H24" s="8"/>
    </row>
    <row r="25">
      <c r="A25" s="8"/>
      <c r="B25" s="8"/>
      <c r="C25" s="8"/>
      <c r="D25" s="8"/>
      <c r="E25" s="8"/>
      <c r="F25" s="8"/>
      <c r="G25" s="8"/>
      <c r="H25" s="8"/>
    </row>
    <row r="26" ht="24" customHeight="true">
      <c r="A26" s="80" t="s">
        <v>38</v>
      </c>
      <c r="B26" s="80"/>
      <c r="C26" s="80"/>
      <c r="D26" s="80"/>
      <c r="E26" s="80"/>
      <c r="F26" s="80"/>
      <c r="G26" s="80"/>
      <c r="H26" s="80"/>
    </row>
    <row r="27" ht="70" customHeight="true">
      <c r="A27" s="90" t="s">
        <v>39</v>
      </c>
      <c r="B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7" s="92"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8" ht="70" customHeight="true">
      <c r="A28"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8"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9" ht="70" customHeight="true">
      <c r="A29"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9"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0" ht="70" customHeight="true">
      <c r="A30" s="95"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30" s="97"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1">
      <c r="A31" s="8"/>
      <c r="B31" s="8"/>
      <c r="C31" s="8"/>
      <c r="D31" s="8"/>
      <c r="E31" s="8"/>
      <c r="F31" s="8"/>
      <c r="G31" s="8"/>
      <c r="H31" s="8"/>
    </row>
    <row r="32">
      <c r="A32" s="8"/>
      <c r="B32" s="8"/>
      <c r="C32" s="8"/>
      <c r="D32" s="8"/>
      <c r="E32" s="8"/>
      <c r="F32" s="8"/>
      <c r="G32" s="8"/>
      <c r="H32" s="8"/>
    </row>
    <row r="33">
      <c r="A33" s="8"/>
      <c r="B33" s="8"/>
      <c r="C33" s="8"/>
      <c r="D33" s="8"/>
      <c r="E33" s="8"/>
      <c r="F33" s="8"/>
      <c r="G33" s="8"/>
      <c r="H33" s="8"/>
    </row>
    <row r="34">
      <c r="A34" s="8"/>
      <c r="B34" s="8"/>
      <c r="C34" s="8"/>
      <c r="D34" s="8"/>
      <c r="E34" s="8"/>
      <c r="F34" s="8"/>
      <c r="G34" s="8"/>
      <c r="H34" s="8"/>
    </row>
    <row r="35">
      <c r="A35" s="8"/>
      <c r="B35" s="8"/>
      <c r="C35" s="8"/>
      <c r="D35" s="8"/>
      <c r="E35" s="8"/>
      <c r="F35" s="8"/>
      <c r="G35" s="8"/>
      <c r="H35" s="8"/>
    </row>
    <row r="36">
      <c r="A36" s="8"/>
      <c r="B36" s="8"/>
      <c r="C36" s="8"/>
      <c r="D36" s="8"/>
      <c r="E36" s="8"/>
      <c r="F36" s="8"/>
      <c r="G36" s="8"/>
      <c r="H36" s="8"/>
    </row>
    <row r="37">
      <c r="A37" s="8"/>
      <c r="B37" s="8"/>
      <c r="C37" s="8"/>
      <c r="D37" s="8"/>
      <c r="E37" s="8"/>
      <c r="F37" s="8"/>
      <c r="G37" s="8"/>
      <c r="H37" s="8"/>
    </row>
    <row r="38">
      <c r="A38" s="8"/>
      <c r="B38" s="8"/>
      <c r="C38" s="8"/>
      <c r="D38" s="8"/>
      <c r="E38" s="8"/>
      <c r="F38" s="8"/>
      <c r="G38" s="8"/>
      <c r="H38" s="8"/>
    </row>
    <row r="39">
      <c r="A39" s="8"/>
      <c r="B39" s="8"/>
      <c r="C39" s="8"/>
      <c r="D39" s="8"/>
      <c r="E39" s="8"/>
      <c r="F39" s="8"/>
      <c r="G39" s="8"/>
      <c r="H39" s="8"/>
    </row>
    <row r="40">
      <c r="A40" s="8"/>
      <c r="B40" s="8"/>
      <c r="C40" s="8"/>
      <c r="D40" s="8"/>
      <c r="E40" s="8"/>
      <c r="F40" s="8"/>
      <c r="G40" s="8"/>
      <c r="H40" s="8"/>
    </row>
    <row r="41">
      <c r="A41" s="8"/>
      <c r="B41" s="8"/>
      <c r="C41" s="8"/>
      <c r="D41" s="8"/>
      <c r="E41" s="8"/>
      <c r="F41" s="8"/>
      <c r="G41" s="8"/>
      <c r="H41" s="8"/>
    </row>
    <row r="42">
      <c r="A42" s="8"/>
      <c r="B42" s="8"/>
      <c r="C42" s="8"/>
      <c r="D42" s="8"/>
      <c r="E42" s="8"/>
      <c r="F42" s="8"/>
      <c r="G42" s="8"/>
      <c r="H42" s="8"/>
    </row>
    <row r="43">
      <c r="A43" s="8"/>
      <c r="B43" s="8"/>
      <c r="C43" s="8"/>
      <c r="D43" s="8"/>
      <c r="E43" s="8"/>
      <c r="F43" s="8"/>
      <c r="G43" s="8"/>
      <c r="H43" s="8"/>
    </row>
    <row r="44">
      <c r="A44" s="8"/>
      <c r="B44" s="8"/>
      <c r="C44" s="8"/>
      <c r="D44" s="8"/>
      <c r="E44" s="8"/>
      <c r="F44" s="8"/>
      <c r="G44" s="8"/>
      <c r="H44" s="8"/>
    </row>
    <row r="45">
      <c r="A45" s="8"/>
      <c r="B45" s="8"/>
      <c r="C45" s="8"/>
      <c r="D45" s="8"/>
      <c r="E45" s="8"/>
      <c r="F45" s="8"/>
      <c r="G45" s="8"/>
      <c r="H45" s="8"/>
    </row>
    <row r="46">
      <c r="A46" s="8"/>
      <c r="B46" s="8"/>
      <c r="C46" s="8"/>
      <c r="D46" s="8"/>
      <c r="E46" s="8"/>
      <c r="F46" s="8"/>
      <c r="G46" s="8"/>
      <c r="H46" s="8"/>
    </row>
    <row r="47">
      <c r="A47" s="8"/>
      <c r="B47" s="8"/>
      <c r="C47" s="8"/>
      <c r="D47" s="8"/>
      <c r="E47" s="8"/>
      <c r="F47" s="8"/>
      <c r="G47" s="8"/>
      <c r="H47" s="8"/>
    </row>
    <row r="48">
      <c r="A48" s="8"/>
      <c r="B48" s="8"/>
      <c r="C48" s="8"/>
      <c r="D48" s="8"/>
      <c r="E48" s="8"/>
      <c r="F48" s="8"/>
      <c r="G48" s="8"/>
      <c r="H48" s="8"/>
    </row>
    <row r="49">
      <c r="A49" s="8"/>
      <c r="B49" s="8"/>
      <c r="C49" s="8"/>
      <c r="D49" s="8"/>
      <c r="E49" s="8"/>
      <c r="F49" s="8"/>
      <c r="G49" s="8"/>
      <c r="H49" s="8"/>
    </row>
    <row r="50">
      <c r="A50" s="8"/>
      <c r="B50" s="8"/>
      <c r="C50" s="8"/>
      <c r="D50" s="8"/>
      <c r="E50" s="8"/>
      <c r="F50" s="8"/>
      <c r="G50" s="8"/>
      <c r="H50" s="8"/>
    </row>
    <row r="51">
      <c r="A51" s="8"/>
      <c r="B51" s="8"/>
      <c r="C51" s="8"/>
      <c r="D51" s="8"/>
      <c r="E51" s="8"/>
      <c r="F51" s="8"/>
      <c r="G51" s="8"/>
      <c r="H51" s="8"/>
    </row>
    <row r="52">
      <c r="A52" s="8"/>
      <c r="B52" s="8"/>
      <c r="C52" s="8"/>
      <c r="D52" s="8"/>
      <c r="E52" s="8"/>
      <c r="F52" s="8"/>
      <c r="G52" s="8"/>
      <c r="H52" s="8"/>
    </row>
    <row r="53">
      <c r="A53" s="8"/>
      <c r="B53" s="8"/>
      <c r="C53" s="8"/>
      <c r="D53" s="8"/>
      <c r="E53" s="8"/>
      <c r="F53" s="8"/>
      <c r="G53" s="8"/>
      <c r="H53" s="8"/>
    </row>
    <row r="54">
      <c r="A54" s="8"/>
      <c r="B54" s="8"/>
      <c r="C54" s="8"/>
      <c r="D54" s="8"/>
      <c r="E54" s="8"/>
      <c r="F54" s="8"/>
      <c r="G54" s="8"/>
      <c r="H54" s="8"/>
    </row>
    <row r="55">
      <c r="A55" s="8"/>
      <c r="B55" s="8"/>
      <c r="C55" s="8"/>
      <c r="D55" s="8"/>
      <c r="E55" s="8"/>
      <c r="F55" s="8"/>
      <c r="G55" s="8"/>
      <c r="H55" s="8"/>
    </row>
    <row r="56">
      <c r="A56" s="8"/>
      <c r="B56" s="8"/>
      <c r="C56" s="8"/>
      <c r="D56" s="8"/>
      <c r="E56" s="8"/>
      <c r="F56" s="8"/>
      <c r="G56" s="8"/>
      <c r="H56" s="8"/>
    </row>
    <row r="57">
      <c r="A57" s="8"/>
      <c r="B57" s="8"/>
      <c r="C57" s="8"/>
      <c r="D57" s="8"/>
      <c r="E57" s="8"/>
      <c r="F57" s="8"/>
      <c r="G57" s="8"/>
      <c r="H57" s="8"/>
    </row>
    <row r="58">
      <c r="A58" s="8"/>
      <c r="B58" s="8"/>
      <c r="C58" s="8"/>
      <c r="D58" s="8"/>
      <c r="E58" s="8"/>
      <c r="F58" s="8"/>
      <c r="G58" s="8"/>
      <c r="H58" s="8"/>
    </row>
    <row r="59">
      <c r="A59" s="8"/>
      <c r="B59" s="8"/>
      <c r="C59" s="8"/>
      <c r="D59" s="8"/>
      <c r="E59" s="8"/>
      <c r="F59" s="8"/>
      <c r="G59" s="8"/>
      <c r="H59" s="8"/>
    </row>
    <row r="60">
      <c r="A60" s="8"/>
      <c r="B60" s="8"/>
      <c r="C60" s="8"/>
      <c r="D60" s="8"/>
      <c r="E60" s="8"/>
      <c r="F60" s="8"/>
      <c r="G60" s="8"/>
      <c r="H60" s="8"/>
    </row>
    <row r="61">
      <c r="A61" s="8"/>
      <c r="B61" s="8"/>
      <c r="C61" s="8"/>
      <c r="D61" s="8"/>
      <c r="E61" s="8"/>
      <c r="F61" s="8"/>
      <c r="G61" s="8"/>
      <c r="H61" s="8"/>
    </row>
    <row r="62">
      <c r="A62" s="8"/>
      <c r="B62" s="8"/>
      <c r="C62" s="8"/>
      <c r="D62" s="8"/>
      <c r="E62" s="8"/>
      <c r="F62" s="8"/>
      <c r="G62" s="8"/>
      <c r="H62" s="8"/>
    </row>
    <row r="63">
      <c r="A63" s="8"/>
      <c r="B63" s="8"/>
      <c r="C63" s="8"/>
      <c r="D63" s="8"/>
      <c r="E63" s="8"/>
      <c r="F63" s="8"/>
      <c r="G63" s="8"/>
      <c r="H63" s="8"/>
    </row>
    <row r="64">
      <c r="A64" s="8"/>
      <c r="B64" s="8"/>
      <c r="C64" s="8"/>
      <c r="D64" s="8"/>
      <c r="E64" s="8"/>
      <c r="F64" s="8"/>
      <c r="G64" s="8"/>
      <c r="H64" s="8"/>
    </row>
    <row r="65">
      <c r="A65" s="8"/>
      <c r="B65" s="8"/>
      <c r="C65" s="8"/>
      <c r="D65" s="8"/>
      <c r="E65" s="8"/>
      <c r="F65" s="8"/>
      <c r="G65" s="8"/>
      <c r="H65" s="8"/>
    </row>
    <row r="66">
      <c r="A66" s="8"/>
      <c r="B66" s="8"/>
      <c r="C66" s="8"/>
      <c r="D66" s="8"/>
      <c r="E66" s="8"/>
      <c r="F66" s="8"/>
      <c r="G66" s="8"/>
      <c r="H66" s="8"/>
    </row>
    <row r="67">
      <c r="A67" s="8"/>
      <c r="B67" s="8"/>
      <c r="C67" s="8"/>
      <c r="D67" s="8"/>
      <c r="E67" s="8"/>
      <c r="F67" s="8"/>
      <c r="G67" s="8"/>
      <c r="H67" s="8"/>
    </row>
    <row r="68">
      <c r="A68" s="8"/>
      <c r="B68" s="8"/>
      <c r="C68" s="8"/>
      <c r="D68" s="8"/>
      <c r="E68" s="8"/>
      <c r="F68" s="8"/>
      <c r="G68" s="8"/>
      <c r="H68" s="8"/>
    </row>
    <row r="69">
      <c r="A69" s="8"/>
      <c r="B69" s="8"/>
      <c r="C69" s="8"/>
      <c r="D69" s="8"/>
      <c r="E69" s="8"/>
      <c r="F69" s="8"/>
      <c r="G69" s="8"/>
      <c r="H69" s="8"/>
    </row>
    <row r="70">
      <c r="A70" s="8"/>
      <c r="B70" s="8"/>
      <c r="C70" s="8"/>
      <c r="D70" s="8"/>
      <c r="E70" s="8"/>
      <c r="F70" s="8"/>
      <c r="G70" s="8"/>
      <c r="H70" s="8"/>
    </row>
  </sheetData>
  <mergeCells count="8">
    <mergeCell ref="A1:H1"/>
    <mergeCell ref="A2:H2"/>
    <mergeCell ref="A4:H4"/>
    <mergeCell ref="A5:H7"/>
    <mergeCell ref="A9:H9"/>
    <mergeCell ref="A17:H17"/>
    <mergeCell ref="A26:H26"/>
    <mergeCell ref="A27:H30"/>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4" min="2" width="16"/>
    <col customWidth="true" max="5" min="5" width="12"/>
    <col customWidth="true" max="6" min="6" width="15"/>
    <col customWidth="true" max="7" min="7" width="3"/>
    <col customWidth="true" max="12" min="8" width="18"/>
  </cols>
  <sheetData>
    <row r="1" ht="32" customHeight="true">
      <c r="A1" s="12" t="s">
        <v>0</v>
      </c>
      <c r="B1" s="12"/>
      <c r="C1" s="12"/>
      <c r="D1" s="12"/>
      <c r="E1" s="12"/>
      <c r="F1" s="12"/>
      <c r="G1" s="12"/>
      <c r="H1" s="12"/>
      <c r="I1" s="12"/>
      <c r="J1" s="12"/>
      <c r="K1" s="12"/>
      <c r="L1" s="12"/>
    </row>
    <row r="2" ht="24" customHeight="true">
      <c r="A2" s="18" t="s">
        <v>40</v>
      </c>
      <c r="B2" s="18"/>
      <c r="C2" s="18"/>
      <c r="D2" s="18"/>
      <c r="E2" s="18"/>
      <c r="F2" s="18"/>
      <c r="G2" s="18"/>
      <c r="H2" s="18"/>
      <c r="I2" s="18"/>
      <c r="J2" s="18"/>
      <c r="K2" s="18"/>
      <c r="L2" s="18"/>
    </row>
    <row r="3">
      <c r="A3" s="8"/>
      <c r="B3" s="8"/>
      <c r="C3" s="8"/>
      <c r="D3" s="8"/>
      <c r="E3" s="8"/>
      <c r="F3" s="8"/>
      <c r="G3" s="8"/>
      <c r="H3" s="8"/>
      <c r="I3" s="8"/>
      <c r="J3" s="8"/>
      <c r="K3" s="8"/>
      <c r="L3" s="8"/>
    </row>
    <row r="4">
      <c r="A4" s="71" t="s">
        <v>41</v>
      </c>
      <c r="B4" s="55"/>
      <c r="C4" s="56"/>
      <c r="D4" s="71" t="s">
        <v>42</v>
      </c>
      <c r="E4" s="55"/>
      <c r="F4" s="56"/>
      <c r="G4" s="71" t="s">
        <v>43</v>
      </c>
      <c r="H4" s="55"/>
      <c r="I4" s="56"/>
      <c r="J4" s="71" t="s">
        <v>44</v>
      </c>
      <c r="K4" s="55"/>
      <c r="L4" s="56"/>
    </row>
    <row r="5">
      <c r="A5" s="75" t="s">
        <v>45</v>
      </c>
      <c r="B5" s="30"/>
      <c r="C5" s="58"/>
      <c r="D5" s="75" t="s">
        <v>46</v>
      </c>
      <c r="E5" s="30"/>
      <c r="F5" s="58"/>
      <c r="G5" s="75" t="s">
        <v>47</v>
      </c>
      <c r="H5" s="30"/>
      <c r="I5" s="58"/>
      <c r="J5" s="75" t="s">
        <v>48</v>
      </c>
      <c r="K5" s="30"/>
      <c r="L5" s="58"/>
    </row>
    <row r="6">
      <c r="A6" s="59"/>
      <c r="B6" s="60"/>
      <c r="C6" s="61"/>
      <c r="D6" s="59"/>
      <c r="E6" s="60"/>
      <c r="F6" s="61"/>
      <c r="G6" s="59"/>
      <c r="H6" s="60"/>
      <c r="I6" s="61"/>
      <c r="J6" s="59"/>
      <c r="K6" s="60"/>
      <c r="L6" s="61"/>
    </row>
    <row r="7">
      <c r="A7" s="8"/>
      <c r="B7" s="8"/>
      <c r="C7" s="8"/>
      <c r="D7" s="8"/>
      <c r="E7" s="8"/>
      <c r="F7" s="8"/>
      <c r="G7" s="8"/>
      <c r="H7" s="8"/>
      <c r="I7" s="8"/>
      <c r="J7" s="8"/>
      <c r="K7" s="8"/>
      <c r="L7" s="8"/>
    </row>
    <row r="8" ht="24" customHeight="true">
      <c r="A8" s="80" t="s">
        <v>49</v>
      </c>
      <c r="B8" s="80"/>
      <c r="C8" s="80"/>
      <c r="D8" s="80"/>
      <c r="E8" s="80"/>
      <c r="F8" s="80"/>
      <c r="G8" s="8"/>
      <c r="H8" s="8"/>
      <c r="I8" s="8"/>
      <c r="J8" s="8"/>
      <c r="K8" s="8"/>
      <c r="L8" s="8"/>
    </row>
    <row r="9">
      <c r="A9" s="8"/>
      <c r="B9" s="8"/>
      <c r="C9" s="8"/>
      <c r="D9" s="8"/>
      <c r="E9" s="8"/>
      <c r="F9" s="8"/>
      <c r="G9" s="8"/>
      <c r="H9" s="8"/>
      <c r="I9" s="8"/>
      <c r="J9" s="8"/>
      <c r="K9" s="8"/>
      <c r="L9" s="8"/>
    </row>
    <row r="10" ht="26" customHeight="true">
      <c r="A10" s="44" t="s">
        <v>50</v>
      </c>
      <c r="B10" s="44" t="s">
        <v>51</v>
      </c>
      <c r="C10" s="44" t="s">
        <v>52</v>
      </c>
      <c r="D10" s="44" t="s">
        <v>53</v>
      </c>
      <c r="E10" s="44" t="s">
        <v>54</v>
      </c>
      <c r="F10" s="44" t="s">
        <v>55</v>
      </c>
      <c r="G10" s="8"/>
      <c r="H10" s="8"/>
      <c r="I10" s="8"/>
      <c r="J10" s="8"/>
      <c r="K10" s="8"/>
      <c r="L10" s="8"/>
    </row>
    <row r="11" ht="20" customHeight="true">
      <c r="A11" s="32" t="s">
        <v>56</v>
      </c>
      <c r="B11" s="84" t="s">
        <v>57</v>
      </c>
      <c r="C11" s="84" t="s">
        <v>58</v>
      </c>
      <c r="D11" s="84" t="s">
        <v>59</v>
      </c>
      <c r="E11" s="86" t="s">
        <v>60</v>
      </c>
      <c r="F11" s="32" t="s">
        <v>34</v>
      </c>
      <c r="G11" s="8"/>
      <c r="H11" s="8"/>
      <c r="I11" s="8"/>
      <c r="J11" s="8"/>
      <c r="K11" s="8"/>
      <c r="L11" s="8"/>
    </row>
    <row r="12" ht="20" customHeight="true">
      <c r="A12" s="32" t="s">
        <v>61</v>
      </c>
      <c r="B12" s="84" t="s">
        <v>62</v>
      </c>
      <c r="C12" s="84" t="s">
        <v>63</v>
      </c>
      <c r="D12" s="84" t="s">
        <v>64</v>
      </c>
      <c r="E12" s="86" t="s">
        <v>65</v>
      </c>
      <c r="F12" s="32" t="s">
        <v>66</v>
      </c>
      <c r="G12" s="8"/>
      <c r="H12" s="8"/>
      <c r="I12" s="8"/>
      <c r="J12" s="8"/>
      <c r="K12" s="8"/>
      <c r="L12" s="8"/>
    </row>
    <row r="13" ht="20" customHeight="true">
      <c r="A13" s="32" t="s">
        <v>67</v>
      </c>
      <c r="B13" s="84" t="s">
        <v>68</v>
      </c>
      <c r="C13" s="84" t="s">
        <v>69</v>
      </c>
      <c r="D13" s="84" t="s">
        <v>70</v>
      </c>
      <c r="E13" s="86" t="s">
        <v>71</v>
      </c>
      <c r="F13" s="32" t="s">
        <v>34</v>
      </c>
      <c r="G13" s="8"/>
      <c r="H13" s="8"/>
      <c r="I13" s="8"/>
      <c r="J13" s="8"/>
      <c r="K13" s="8"/>
      <c r="L13" s="8"/>
    </row>
    <row r="14" ht="20" customHeight="true">
      <c r="A14" s="32" t="s">
        <v>72</v>
      </c>
      <c r="B14" s="84" t="s">
        <v>73</v>
      </c>
      <c r="C14" s="84" t="s">
        <v>74</v>
      </c>
      <c r="D14" s="84" t="s">
        <v>75</v>
      </c>
      <c r="E14" s="86" t="s">
        <v>76</v>
      </c>
      <c r="F14" s="32" t="s">
        <v>77</v>
      </c>
      <c r="G14" s="8"/>
      <c r="H14" s="8"/>
      <c r="I14" s="8"/>
      <c r="J14" s="8"/>
      <c r="K14" s="8"/>
      <c r="L14" s="8"/>
    </row>
    <row r="15" ht="20" customHeight="true">
      <c r="A15" s="32" t="s">
        <v>78</v>
      </c>
      <c r="B15" s="84" t="s">
        <v>79</v>
      </c>
      <c r="C15" s="84" t="s">
        <v>80</v>
      </c>
      <c r="D15" s="84" t="s">
        <v>81</v>
      </c>
      <c r="E15" s="86" t="s">
        <v>82</v>
      </c>
      <c r="F15" s="32" t="s">
        <v>77</v>
      </c>
      <c r="G15" s="8"/>
      <c r="H15" s="8"/>
      <c r="I15" s="8"/>
      <c r="J15" s="8"/>
      <c r="K15" s="8"/>
      <c r="L15" s="8"/>
    </row>
    <row r="16">
      <c r="A16" s="8"/>
      <c r="B16" s="8"/>
      <c r="C16" s="8"/>
      <c r="D16" s="8"/>
      <c r="E16" s="8"/>
      <c r="F16" s="8"/>
      <c r="G16" s="8"/>
      <c r="H16" s="8"/>
      <c r="I16" s="8"/>
      <c r="J16" s="8"/>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ht="24" customHeight="true">
      <c r="A19" s="80" t="s">
        <v>83</v>
      </c>
      <c r="B19" s="80"/>
      <c r="C19" s="80"/>
      <c r="D19" s="80"/>
      <c r="E19" s="80"/>
      <c r="F19" s="80"/>
      <c r="G19" s="8"/>
      <c r="H19" s="8"/>
      <c r="I19" s="8"/>
      <c r="J19" s="8"/>
      <c r="K19" s="8"/>
      <c r="L19" s="8"/>
    </row>
    <row r="20">
      <c r="A20" s="8"/>
      <c r="B20" s="8"/>
      <c r="C20" s="8"/>
      <c r="D20" s="8"/>
      <c r="E20" s="8"/>
      <c r="F20" s="8"/>
      <c r="G20" s="8"/>
      <c r="H20" s="8"/>
      <c r="I20" s="8"/>
      <c r="J20" s="8"/>
      <c r="K20" s="8"/>
      <c r="L20" s="8"/>
    </row>
    <row r="21" ht="26" customHeight="true">
      <c r="A21" s="44" t="s">
        <v>50</v>
      </c>
      <c r="B21" s="44" t="s">
        <v>84</v>
      </c>
      <c r="C21" s="44" t="s">
        <v>85</v>
      </c>
      <c r="D21" s="44" t="s">
        <v>86</v>
      </c>
      <c r="E21" s="44" t="s">
        <v>87</v>
      </c>
      <c r="F21" s="8"/>
      <c r="G21" s="8"/>
      <c r="H21" s="8"/>
      <c r="I21" s="8"/>
      <c r="J21" s="8"/>
      <c r="K21" s="8"/>
      <c r="L21" s="8"/>
    </row>
    <row r="22" ht="20" customHeight="true">
      <c r="A22" s="32" t="s">
        <v>56</v>
      </c>
      <c r="B22" s="32" t="s">
        <v>88</v>
      </c>
      <c r="C22" s="86" t="s">
        <v>89</v>
      </c>
      <c r="D22" s="84" t="s">
        <v>90</v>
      </c>
      <c r="E22" s="84" t="s">
        <v>91</v>
      </c>
      <c r="F22" s="8"/>
      <c r="G22" s="8"/>
      <c r="H22" s="8"/>
      <c r="I22" s="8"/>
      <c r="J22" s="8"/>
      <c r="K22" s="8"/>
      <c r="L22" s="8"/>
    </row>
    <row r="23" ht="20" customHeight="true">
      <c r="A23" s="32" t="s">
        <v>61</v>
      </c>
      <c r="B23" s="32" t="s">
        <v>92</v>
      </c>
      <c r="C23" s="86" t="s">
        <v>93</v>
      </c>
      <c r="D23" s="84" t="s">
        <v>94</v>
      </c>
      <c r="E23" s="84" t="s">
        <v>95</v>
      </c>
      <c r="F23" s="8"/>
      <c r="G23" s="8"/>
      <c r="H23" s="8"/>
      <c r="I23" s="8"/>
      <c r="J23" s="8"/>
      <c r="K23" s="8"/>
      <c r="L23" s="8"/>
    </row>
    <row r="24" ht="20" customHeight="true">
      <c r="A24" s="32" t="s">
        <v>67</v>
      </c>
      <c r="B24" s="32" t="s">
        <v>96</v>
      </c>
      <c r="C24" s="86" t="s">
        <v>97</v>
      </c>
      <c r="D24" s="84" t="s">
        <v>98</v>
      </c>
      <c r="E24" s="84" t="s">
        <v>99</v>
      </c>
      <c r="F24" s="8"/>
      <c r="G24" s="8"/>
      <c r="H24" s="8"/>
      <c r="I24" s="8"/>
      <c r="J24" s="8"/>
      <c r="K24" s="8"/>
      <c r="L24" s="8"/>
    </row>
    <row r="25" ht="20" customHeight="true">
      <c r="A25" s="32" t="s">
        <v>72</v>
      </c>
      <c r="B25" s="32" t="s">
        <v>100</v>
      </c>
      <c r="C25" s="86" t="s">
        <v>101</v>
      </c>
      <c r="D25" s="84" t="s">
        <v>102</v>
      </c>
      <c r="E25" s="84" t="s">
        <v>103</v>
      </c>
      <c r="F25" s="8"/>
      <c r="G25" s="8"/>
      <c r="H25" s="8"/>
      <c r="I25" s="8"/>
      <c r="J25" s="8"/>
      <c r="K25" s="8"/>
      <c r="L25" s="8"/>
    </row>
    <row r="26" ht="20" customHeight="true">
      <c r="A26" s="32" t="s">
        <v>78</v>
      </c>
      <c r="B26" s="32" t="s">
        <v>104</v>
      </c>
      <c r="C26" s="86" t="s">
        <v>105</v>
      </c>
      <c r="D26" s="84" t="s">
        <v>106</v>
      </c>
      <c r="E26" s="84" t="s">
        <v>107</v>
      </c>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sheetData>
  <mergeCells count="12">
    <mergeCell ref="A1:L1"/>
    <mergeCell ref="A2:L2"/>
    <mergeCell ref="A4:C4"/>
    <mergeCell ref="A5:C6"/>
    <mergeCell ref="D4:F4"/>
    <mergeCell ref="D5:F6"/>
    <mergeCell ref="G4:I4"/>
    <mergeCell ref="G5:I6"/>
    <mergeCell ref="J4:L4"/>
    <mergeCell ref="J5:L6"/>
    <mergeCell ref="A8:F8"/>
    <mergeCell ref="A19:F19"/>
  </mergeCells>
  <conditionalFormatting sqref="B11:C15">
    <cfRule type="dataBar" priority="1">
      <dataBar>
        <cfvo type="min"/>
        <cfvo type="max"/>
        <color rgb="1B365D"/>
      </dataBar>
      <extLst>
        <x:ext xmlns:x14="http://schemas.microsoft.com/office/spreadsheetml/2009/9/main" uri="{B025F937-C7B1-47D3-B67F-A62EFF666E3E}">
          <x14:id>{DD558E2D-7827-1F71-A894-52F716C9B780}</x14:id>
        </x:ext>
      </extLst>
    </cfRule>
  </conditionalFormatting>
  <conditionalFormatting sqref="F11:F15">
    <cfRule type="expression" dxfId="5" priority="2">
      <formula>F11="Fokus交渉"</formula>
    </cfRule>
    <cfRule type="expression" dxfId="6" priority="3">
      <formula>F11="条件交渉"</formula>
    </cfRule>
    <cfRule type="expression" dxfId="7" priority="4">
      <formula>F11="妥当水準"</formula>
    </cfRule>
  </conditionalFormatting>
  <conditionalFormatting sqref="A22:E26">
    <cfRule type="expression" dxfId="8" priority="5">
      <formula>AND($A22&lt;&gt;"",$E22&lt;&gt;0,$D22/$E22&gt;=0.03)</formula>
    </cfRule>
  </conditionalFormatting>
  <conditionalFormatting sqref="D22:D26">
    <cfRule type="dataBar" priority="6">
      <dataBar>
        <cfvo type="min"/>
        <cfvo type="max"/>
        <color rgb="DC2626"/>
      </dataBar>
      <extLst>
        <x:ext xmlns:x14="http://schemas.microsoft.com/office/spreadsheetml/2009/9/main" uri="{B025F937-C7B1-47D3-B67F-A62EFF666E3E}">
          <x14:id>{FBB810A6-0700-6D4B-E0EB-132B0915CA82}</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31a32034d27849a3"/>
  <extLst>
    <x:ext xmlns:x14="http://schemas.microsoft.com/office/spreadsheetml/2009/9/main" xmlns:xm="http://schemas.microsoft.com/office/excel/2006/main" uri="{78C0D931-6437-407d-A8EE-F0AAD7539E65}">
      <x14:conditionalFormattings>
        <x14:conditionalFormatting>
          <x14:cfRule type="dataBar" priority="1" id="{DD558E2D-7827-1F71-A894-52F716C9B780}">
            <x14:dataBar gradient="1">
              <x14:cfvo type="min"/>
              <x14:cfvo type="max"/>
              <x14:fillColor rgb="1B365D"/>
            </x14:dataBar>
          </x14:cfRule>
          <xm:sqref>B11:C15</xm:sqref>
        </x14:conditionalFormatting>
        <x14:conditionalFormatting>
          <x14:cfRule type="dataBar" priority="6" id="{FBB810A6-0700-6D4B-E0EB-132B0915CA82}">
            <x14:dataBar gradient="1">
              <x14:cfvo type="min"/>
              <x14:cfvo type="max"/>
              <x14:fillColor rgb="DC2626"/>
            </x14:dataBar>
          </x14:cfRule>
          <xm:sqref>D22:D26</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3" min="2" width="22"/>
    <col customWidth="true" max="6" min="4" width="14"/>
    <col customWidth="true" max="7" min="7" width="12"/>
    <col customWidth="true" max="8" min="8" width="14"/>
    <col customWidth="true" max="9" min="9" width="16"/>
    <col customWidth="true" max="10" min="10" width="20"/>
    <col customWidth="true" max="12" min="11" width="16"/>
    <col customWidth="true" max="13" min="13" width="14"/>
    <col customWidth="true" max="14" min="14" width="16"/>
  </cols>
  <sheetData>
    <row r="1" ht="32" customHeight="true">
      <c r="A1" s="12" t="s">
        <v>1</v>
      </c>
      <c r="B1" s="12"/>
      <c r="C1" s="12"/>
      <c r="D1" s="12"/>
      <c r="E1" s="12"/>
      <c r="F1" s="12"/>
      <c r="G1" s="12"/>
      <c r="H1" s="12"/>
      <c r="I1" s="12"/>
      <c r="J1" s="12"/>
      <c r="K1" s="12"/>
      <c r="L1" s="12"/>
      <c r="M1" s="12"/>
      <c r="N1" s="12"/>
    </row>
    <row r="2" ht="24" customHeight="true">
      <c r="A2" s="18" t="s">
        <v>108</v>
      </c>
      <c r="B2" s="18"/>
      <c r="C2" s="18"/>
      <c r="D2" s="18"/>
      <c r="E2" s="18"/>
      <c r="F2" s="18"/>
      <c r="G2" s="18"/>
      <c r="H2" s="18"/>
      <c r="I2" s="18"/>
      <c r="J2" s="18"/>
      <c r="K2" s="18"/>
      <c r="L2" s="18"/>
      <c r="M2" s="18"/>
      <c r="N2" s="18"/>
    </row>
    <row r="3">
      <c r="A3" s="8"/>
      <c r="B3" s="8"/>
      <c r="C3" s="8"/>
      <c r="D3" s="8"/>
      <c r="E3" s="8"/>
      <c r="F3" s="8"/>
      <c r="G3" s="8"/>
      <c r="H3" s="8"/>
      <c r="I3" s="8"/>
      <c r="J3" s="8"/>
      <c r="K3" s="8"/>
      <c r="L3" s="8"/>
      <c r="M3" s="8"/>
      <c r="N3" s="8"/>
    </row>
    <row r="4" ht="28" customHeight="true">
      <c r="A4" s="44" t="s">
        <v>109</v>
      </c>
      <c r="B4" s="44" t="s">
        <v>50</v>
      </c>
      <c r="C4" s="44" t="s">
        <v>110</v>
      </c>
      <c r="D4" s="44" t="s">
        <v>111</v>
      </c>
      <c r="E4" s="44" t="s">
        <v>112</v>
      </c>
      <c r="F4" s="44" t="s">
        <v>113</v>
      </c>
      <c r="G4" s="44" t="s">
        <v>114</v>
      </c>
      <c r="H4" s="44" t="s">
        <v>115</v>
      </c>
      <c r="I4" s="44" t="s">
        <v>116</v>
      </c>
      <c r="J4" s="44" t="s">
        <v>117</v>
      </c>
      <c r="K4" s="44" t="s">
        <v>51</v>
      </c>
      <c r="L4" s="44" t="s">
        <v>118</v>
      </c>
      <c r="M4" s="44" t="s">
        <v>119</v>
      </c>
      <c r="N4" s="44" t="s">
        <v>55</v>
      </c>
    </row>
    <row r="5" ht="20" customHeight="true">
      <c r="A5" s="34" t="s">
        <v>120</v>
      </c>
      <c r="B5" s="34" t="s">
        <v>56</v>
      </c>
      <c r="C5" s="46" t="s">
        <v>121</v>
      </c>
      <c r="D5" s="36" t="s">
        <v>122</v>
      </c>
      <c r="E5" s="36" t="s">
        <v>123</v>
      </c>
      <c r="F5" s="36" t="s">
        <v>124</v>
      </c>
      <c r="G5" s="36" t="s">
        <v>125</v>
      </c>
      <c r="H5" s="50" t="s">
        <v>105</v>
      </c>
      <c r="I5" s="52" t="s">
        <v>126</v>
      </c>
      <c r="J5" s="52" t="s">
        <v>58</v>
      </c>
      <c r="K5" s="36" t="s">
        <v>57</v>
      </c>
      <c r="L5" s="52" t="s">
        <v>59</v>
      </c>
      <c r="M5" s="50" t="s">
        <v>60</v>
      </c>
      <c r="N5" s="48" t="s">
        <v>34</v>
      </c>
    </row>
    <row r="6" ht="20" customHeight="true">
      <c r="A6" s="34" t="s">
        <v>127</v>
      </c>
      <c r="B6" s="34" t="s">
        <v>61</v>
      </c>
      <c r="C6" s="46" t="s">
        <v>128</v>
      </c>
      <c r="D6" s="36" t="s">
        <v>129</v>
      </c>
      <c r="E6" s="36" t="s">
        <v>130</v>
      </c>
      <c r="F6" s="36" t="s">
        <v>131</v>
      </c>
      <c r="G6" s="36" t="s">
        <v>132</v>
      </c>
      <c r="H6" s="50" t="s">
        <v>133</v>
      </c>
      <c r="I6" s="52" t="s">
        <v>134</v>
      </c>
      <c r="J6" s="52" t="s">
        <v>63</v>
      </c>
      <c r="K6" s="36" t="s">
        <v>62</v>
      </c>
      <c r="L6" s="52" t="s">
        <v>64</v>
      </c>
      <c r="M6" s="50" t="s">
        <v>65</v>
      </c>
      <c r="N6" s="48" t="s">
        <v>66</v>
      </c>
    </row>
    <row r="7" ht="20" customHeight="true">
      <c r="A7" s="34" t="s">
        <v>135</v>
      </c>
      <c r="B7" s="34" t="s">
        <v>67</v>
      </c>
      <c r="C7" s="46" t="s">
        <v>136</v>
      </c>
      <c r="D7" s="36" t="s">
        <v>137</v>
      </c>
      <c r="E7" s="36" t="s">
        <v>138</v>
      </c>
      <c r="F7" s="36" t="s">
        <v>139</v>
      </c>
      <c r="G7" s="36" t="s">
        <v>140</v>
      </c>
      <c r="H7" s="50" t="s">
        <v>89</v>
      </c>
      <c r="I7" s="52" t="s">
        <v>141</v>
      </c>
      <c r="J7" s="52" t="s">
        <v>69</v>
      </c>
      <c r="K7" s="36" t="s">
        <v>68</v>
      </c>
      <c r="L7" s="52" t="s">
        <v>70</v>
      </c>
      <c r="M7" s="50" t="s">
        <v>71</v>
      </c>
      <c r="N7" s="48" t="s">
        <v>34</v>
      </c>
    </row>
    <row r="8" ht="20" customHeight="true">
      <c r="A8" s="34" t="s">
        <v>142</v>
      </c>
      <c r="B8" s="34" t="s">
        <v>72</v>
      </c>
      <c r="C8" s="46" t="s">
        <v>143</v>
      </c>
      <c r="D8" s="36" t="s">
        <v>144</v>
      </c>
      <c r="E8" s="36" t="s">
        <v>145</v>
      </c>
      <c r="F8" s="36" t="s">
        <v>146</v>
      </c>
      <c r="G8" s="36" t="s">
        <v>139</v>
      </c>
      <c r="H8" s="50" t="s">
        <v>147</v>
      </c>
      <c r="I8" s="52" t="s">
        <v>148</v>
      </c>
      <c r="J8" s="52" t="s">
        <v>74</v>
      </c>
      <c r="K8" s="36" t="s">
        <v>73</v>
      </c>
      <c r="L8" s="52" t="s">
        <v>75</v>
      </c>
      <c r="M8" s="50" t="s">
        <v>76</v>
      </c>
      <c r="N8" s="48" t="s">
        <v>77</v>
      </c>
    </row>
    <row r="9" ht="20" customHeight="true">
      <c r="A9" s="34" t="s">
        <v>149</v>
      </c>
      <c r="B9" s="34" t="s">
        <v>78</v>
      </c>
      <c r="C9" s="46" t="s">
        <v>150</v>
      </c>
      <c r="D9" s="36" t="s">
        <v>151</v>
      </c>
      <c r="E9" s="36" t="s">
        <v>152</v>
      </c>
      <c r="F9" s="36" t="s">
        <v>153</v>
      </c>
      <c r="G9" s="36" t="s">
        <v>154</v>
      </c>
      <c r="H9" s="50" t="s">
        <v>105</v>
      </c>
      <c r="I9" s="52" t="s">
        <v>155</v>
      </c>
      <c r="J9" s="52" t="s">
        <v>80</v>
      </c>
      <c r="K9" s="36" t="s">
        <v>79</v>
      </c>
      <c r="L9" s="52" t="s">
        <v>81</v>
      </c>
      <c r="M9" s="50" t="s">
        <v>82</v>
      </c>
      <c r="N9" s="48" t="s">
        <v>77</v>
      </c>
    </row>
    <row r="10" ht="20" customHeight="true">
      <c r="A10" s="34"/>
      <c r="B10" s="34"/>
      <c r="C10" s="46"/>
      <c r="D10" s="36"/>
      <c r="E10" s="36"/>
      <c r="F10" s="36"/>
      <c r="G10" s="36"/>
      <c r="H10" s="50" t="str">
        <f>IF(C10="","",IFERROR(VLOOKUP(C10,'Settings'!$H$5:$K$9,4,FALSE),'Settings'!$C$13))</f>
      </c>
      <c r="I10" s="52" t="str">
        <f>IF(A10="","",SUM(D10:G10)*H10)</f>
      </c>
      <c r="J10" s="52" t="str">
        <f>IF(A10="","",SUM(D10:G10)+I10)</f>
      </c>
      <c r="K10" s="36"/>
      <c r="L10" s="52" t="str">
        <f>IF(A10="","",K10-J10)</f>
      </c>
      <c r="M10" s="50" t="str">
        <f>IF(OR(A10="",K10=0),"",L10/K10)</f>
      </c>
      <c r="N10" s="48" t="str">
        <f>IF(A10="","",IF(M10&gt;='Settings'!$I$13,"Fokus交渉",IF(M10&gt;='Settings'!$I$14,"条件交渉","妥当水準")))</f>
      </c>
    </row>
    <row r="11" ht="20" customHeight="true">
      <c r="A11" s="34"/>
      <c r="B11" s="34"/>
      <c r="C11" s="46"/>
      <c r="D11" s="36"/>
      <c r="E11" s="36"/>
      <c r="F11" s="36"/>
      <c r="G11" s="36"/>
      <c r="H11" s="50" t="str">
        <f>IF(C11="","",IFERROR(VLOOKUP(C11,'Settings'!$H$5:$K$9,4,FALSE),'Settings'!$C$13))</f>
      </c>
      <c r="I11" s="52" t="str">
        <f>IF(A11="","",SUM(D11:G11)*H11)</f>
      </c>
      <c r="J11" s="52" t="str">
        <f>IF(A11="","",SUM(D11:G11)+I11)</f>
      </c>
      <c r="K11" s="36"/>
      <c r="L11" s="52" t="str">
        <f>IF(A11="","",K11-J11)</f>
      </c>
      <c r="M11" s="50" t="str">
        <f>IF(OR(A11="",K11=0),"",L11/K11)</f>
      </c>
      <c r="N11" s="48" t="str">
        <f>IF(A11="","",IF(M11&gt;='Settings'!$I$13,"Fokus交渉",IF(M11&gt;='Settings'!$I$14,"条件交渉","妥当水準")))</f>
      </c>
    </row>
    <row r="12" ht="20" customHeight="true">
      <c r="A12" s="34"/>
      <c r="B12" s="34"/>
      <c r="C12" s="46"/>
      <c r="D12" s="36"/>
      <c r="E12" s="36"/>
      <c r="F12" s="36"/>
      <c r="G12" s="36"/>
      <c r="H12" s="50" t="str">
        <f>IF(C12="","",IFERROR(VLOOKUP(C12,'Settings'!$H$5:$K$9,4,FALSE),'Settings'!$C$13))</f>
      </c>
      <c r="I12" s="52" t="str">
        <f>IF(A12="","",SUM(D12:G12)*H12)</f>
      </c>
      <c r="J12" s="52" t="str">
        <f>IF(A12="","",SUM(D12:G12)+I12)</f>
      </c>
      <c r="K12" s="36"/>
      <c r="L12" s="52" t="str">
        <f>IF(A12="","",K12-J12)</f>
      </c>
      <c r="M12" s="50" t="str">
        <f>IF(OR(A12="",K12=0),"",L12/K12)</f>
      </c>
      <c r="N12" s="48" t="str">
        <f>IF(A12="","",IF(M12&gt;='Settings'!$I$13,"Fokus交渉",IF(M12&gt;='Settings'!$I$14,"条件交渉","妥当水準")))</f>
      </c>
    </row>
    <row r="13" ht="20" customHeight="true">
      <c r="A13" s="34"/>
      <c r="B13" s="34"/>
      <c r="C13" s="46"/>
      <c r="D13" s="36"/>
      <c r="E13" s="36"/>
      <c r="F13" s="36"/>
      <c r="G13" s="36"/>
      <c r="H13" s="50" t="str">
        <f>IF(C13="","",IFERROR(VLOOKUP(C13,'Settings'!$H$5:$K$9,4,FALSE),'Settings'!$C$13))</f>
      </c>
      <c r="I13" s="52" t="str">
        <f>IF(A13="","",SUM(D13:G13)*H13)</f>
      </c>
      <c r="J13" s="52" t="str">
        <f>IF(A13="","",SUM(D13:G13)+I13)</f>
      </c>
      <c r="K13" s="36"/>
      <c r="L13" s="52" t="str">
        <f>IF(A13="","",K13-J13)</f>
      </c>
      <c r="M13" s="50" t="str">
        <f>IF(OR(A13="",K13=0),"",L13/K13)</f>
      </c>
      <c r="N13" s="48" t="str">
        <f>IF(A13="","",IF(M13&gt;='Settings'!$I$13,"Fokus交渉",IF(M13&gt;='Settings'!$I$14,"条件交渉","妥当水準")))</f>
      </c>
    </row>
    <row r="14" ht="20" customHeight="true">
      <c r="A14" s="34"/>
      <c r="B14" s="34"/>
      <c r="C14" s="46"/>
      <c r="D14" s="36"/>
      <c r="E14" s="36"/>
      <c r="F14" s="36"/>
      <c r="G14" s="36"/>
      <c r="H14" s="50" t="str">
        <f>IF(C14="","",IFERROR(VLOOKUP(C14,'Settings'!$H$5:$K$9,4,FALSE),'Settings'!$C$13))</f>
      </c>
      <c r="I14" s="52" t="str">
        <f>IF(A14="","",SUM(D14:G14)*H14)</f>
      </c>
      <c r="J14" s="52" t="str">
        <f>IF(A14="","",SUM(D14:G14)+I14)</f>
      </c>
      <c r="K14" s="36"/>
      <c r="L14" s="52" t="str">
        <f>IF(A14="","",K14-J14)</f>
      </c>
      <c r="M14" s="50" t="str">
        <f>IF(OR(A14="",K14=0),"",L14/K14)</f>
      </c>
      <c r="N14" s="48" t="str">
        <f>IF(A14="","",IF(M14&gt;='Settings'!$I$13,"Fokus交渉",IF(M14&gt;='Settings'!$I$14,"条件交渉","妥当水準")))</f>
      </c>
    </row>
    <row r="15" ht="20" customHeight="true">
      <c r="A15" s="34"/>
      <c r="B15" s="34"/>
      <c r="C15" s="46"/>
      <c r="D15" s="36"/>
      <c r="E15" s="36"/>
      <c r="F15" s="36"/>
      <c r="G15" s="36"/>
      <c r="H15" s="50" t="str">
        <f>IF(C15="","",IFERROR(VLOOKUP(C15,'Settings'!$H$5:$K$9,4,FALSE),'Settings'!$C$13))</f>
      </c>
      <c r="I15" s="52" t="str">
        <f>IF(A15="","",SUM(D15:G15)*H15)</f>
      </c>
      <c r="J15" s="52" t="str">
        <f>IF(A15="","",SUM(D15:G15)+I15)</f>
      </c>
      <c r="K15" s="36"/>
      <c r="L15" s="52" t="str">
        <f>IF(A15="","",K15-J15)</f>
      </c>
      <c r="M15" s="50" t="str">
        <f>IF(OR(A15="",K15=0),"",L15/K15)</f>
      </c>
      <c r="N15" s="48" t="str">
        <f>IF(A15="","",IF(M15&gt;='Settings'!$I$13,"Fokus交渉",IF(M15&gt;='Settings'!$I$14,"条件交渉","妥当水準")))</f>
      </c>
    </row>
    <row r="16" ht="20" customHeight="true">
      <c r="A16" s="34"/>
      <c r="B16" s="34"/>
      <c r="C16" s="46"/>
      <c r="D16" s="36"/>
      <c r="E16" s="36"/>
      <c r="F16" s="36"/>
      <c r="G16" s="36"/>
      <c r="H16" s="50" t="str">
        <f>IF(C16="","",IFERROR(VLOOKUP(C16,'Settings'!$H$5:$K$9,4,FALSE),'Settings'!$C$13))</f>
      </c>
      <c r="I16" s="52" t="str">
        <f>IF(A16="","",SUM(D16:G16)*H16)</f>
      </c>
      <c r="J16" s="52" t="str">
        <f>IF(A16="","",SUM(D16:G16)+I16)</f>
      </c>
      <c r="K16" s="36"/>
      <c r="L16" s="52" t="str">
        <f>IF(A16="","",K16-J16)</f>
      </c>
      <c r="M16" s="50" t="str">
        <f>IF(OR(A16="",K16=0),"",L16/K16)</f>
      </c>
      <c r="N16" s="48" t="str">
        <f>IF(A16="","",IF(M16&gt;='Settings'!$I$13,"Fokus交渉",IF(M16&gt;='Settings'!$I$14,"条件交渉","妥当水準")))</f>
      </c>
    </row>
    <row r="17" ht="20" customHeight="true">
      <c r="A17" s="34"/>
      <c r="B17" s="34"/>
      <c r="C17" s="46"/>
      <c r="D17" s="36"/>
      <c r="E17" s="36"/>
      <c r="F17" s="36"/>
      <c r="G17" s="36"/>
      <c r="H17" s="50" t="str">
        <f>IF(C17="","",IFERROR(VLOOKUP(C17,'Settings'!$H$5:$K$9,4,FALSE),'Settings'!$C$13))</f>
      </c>
      <c r="I17" s="52" t="str">
        <f>IF(A17="","",SUM(D17:G17)*H17)</f>
      </c>
      <c r="J17" s="52" t="str">
        <f>IF(A17="","",SUM(D17:G17)+I17)</f>
      </c>
      <c r="K17" s="36"/>
      <c r="L17" s="52" t="str">
        <f>IF(A17="","",K17-J17)</f>
      </c>
      <c r="M17" s="50" t="str">
        <f>IF(OR(A17="",K17=0),"",L17/K17)</f>
      </c>
      <c r="N17" s="48" t="str">
        <f>IF(A17="","",IF(M17&gt;='Settings'!$I$13,"Fokus交渉",IF(M17&gt;='Settings'!$I$14,"条件交渉","妥当水準")))</f>
      </c>
    </row>
    <row r="18" ht="20" customHeight="true">
      <c r="A18" s="34"/>
      <c r="B18" s="34"/>
      <c r="C18" s="46"/>
      <c r="D18" s="36"/>
      <c r="E18" s="36"/>
      <c r="F18" s="36"/>
      <c r="G18" s="36"/>
      <c r="H18" s="50" t="str">
        <f>IF(C18="","",IFERROR(VLOOKUP(C18,'Settings'!$H$5:$K$9,4,FALSE),'Settings'!$C$13))</f>
      </c>
      <c r="I18" s="52" t="str">
        <f>IF(A18="","",SUM(D18:G18)*H18)</f>
      </c>
      <c r="J18" s="52" t="str">
        <f>IF(A18="","",SUM(D18:G18)+I18)</f>
      </c>
      <c r="K18" s="36"/>
      <c r="L18" s="52" t="str">
        <f>IF(A18="","",K18-J18)</f>
      </c>
      <c r="M18" s="50" t="str">
        <f>IF(OR(A18="",K18=0),"",L18/K18)</f>
      </c>
      <c r="N18" s="48" t="str">
        <f>IF(A18="","",IF(M18&gt;='Settings'!$I$13,"Fokus交渉",IF(M18&gt;='Settings'!$I$14,"条件交渉","妥当水準")))</f>
      </c>
    </row>
    <row r="19" ht="20" customHeight="true">
      <c r="A19" s="34"/>
      <c r="B19" s="34"/>
      <c r="C19" s="46"/>
      <c r="D19" s="36"/>
      <c r="E19" s="36"/>
      <c r="F19" s="36"/>
      <c r="G19" s="36"/>
      <c r="H19" s="50" t="str">
        <f>IF(C19="","",IFERROR(VLOOKUP(C19,'Settings'!$H$5:$K$9,4,FALSE),'Settings'!$C$13))</f>
      </c>
      <c r="I19" s="52" t="str">
        <f>IF(A19="","",SUM(D19:G19)*H19)</f>
      </c>
      <c r="J19" s="52" t="str">
        <f>IF(A19="","",SUM(D19:G19)+I19)</f>
      </c>
      <c r="K19" s="36"/>
      <c r="L19" s="52" t="str">
        <f>IF(A19="","",K19-J19)</f>
      </c>
      <c r="M19" s="50" t="str">
        <f>IF(OR(A19="",K19=0),"",L19/K19)</f>
      </c>
      <c r="N19" s="48" t="str">
        <f>IF(A19="","",IF(M19&gt;='Settings'!$I$13,"Fokus交渉",IF(M19&gt;='Settings'!$I$14,"条件交渉","妥当水準")))</f>
      </c>
    </row>
    <row r="20" ht="20" customHeight="true">
      <c r="A20" s="34"/>
      <c r="B20" s="34"/>
      <c r="C20" s="46"/>
      <c r="D20" s="36"/>
      <c r="E20" s="36"/>
      <c r="F20" s="36"/>
      <c r="G20" s="36"/>
      <c r="H20" s="50" t="str">
        <f>IF(C20="","",IFERROR(VLOOKUP(C20,'Settings'!$H$5:$K$9,4,FALSE),'Settings'!$C$13))</f>
      </c>
      <c r="I20" s="52" t="str">
        <f>IF(A20="","",SUM(D20:G20)*H20)</f>
      </c>
      <c r="J20" s="52" t="str">
        <f>IF(A20="","",SUM(D20:G20)+I20)</f>
      </c>
      <c r="K20" s="36"/>
      <c r="L20" s="52" t="str">
        <f>IF(A20="","",K20-J20)</f>
      </c>
      <c r="M20" s="50" t="str">
        <f>IF(OR(A20="",K20=0),"",L20/K20)</f>
      </c>
      <c r="N20" s="48" t="str">
        <f>IF(A20="","",IF(M20&gt;='Settings'!$I$13,"Fokus交渉",IF(M20&gt;='Settings'!$I$14,"条件交渉","妥当水準")))</f>
      </c>
    </row>
    <row r="21" ht="20" customHeight="true">
      <c r="A21" s="34"/>
      <c r="B21" s="34"/>
      <c r="C21" s="46"/>
      <c r="D21" s="36"/>
      <c r="E21" s="36"/>
      <c r="F21" s="36"/>
      <c r="G21" s="36"/>
      <c r="H21" s="50" t="str">
        <f>IF(C21="","",IFERROR(VLOOKUP(C21,'Settings'!$H$5:$K$9,4,FALSE),'Settings'!$C$13))</f>
      </c>
      <c r="I21" s="52" t="str">
        <f>IF(A21="","",SUM(D21:G21)*H21)</f>
      </c>
      <c r="J21" s="52" t="str">
        <f>IF(A21="","",SUM(D21:G21)+I21)</f>
      </c>
      <c r="K21" s="36"/>
      <c r="L21" s="52" t="str">
        <f>IF(A21="","",K21-J21)</f>
      </c>
      <c r="M21" s="50" t="str">
        <f>IF(OR(A21="",K21=0),"",L21/K21)</f>
      </c>
      <c r="N21" s="48" t="str">
        <f>IF(A21="","",IF(M21&gt;='Settings'!$I$13,"Fokus交渉",IF(M21&gt;='Settings'!$I$14,"条件交渉","妥当水準")))</f>
      </c>
    </row>
    <row r="22" ht="20" customHeight="true">
      <c r="A22" s="34"/>
      <c r="B22" s="34"/>
      <c r="C22" s="46"/>
      <c r="D22" s="36"/>
      <c r="E22" s="36"/>
      <c r="F22" s="36"/>
      <c r="G22" s="36"/>
      <c r="H22" s="50" t="str">
        <f>IF(C22="","",IFERROR(VLOOKUP(C22,'Settings'!$H$5:$K$9,4,FALSE),'Settings'!$C$13))</f>
      </c>
      <c r="I22" s="52" t="str">
        <f>IF(A22="","",SUM(D22:G22)*H22)</f>
      </c>
      <c r="J22" s="52" t="str">
        <f>IF(A22="","",SUM(D22:G22)+I22)</f>
      </c>
      <c r="K22" s="36"/>
      <c r="L22" s="52" t="str">
        <f>IF(A22="","",K22-J22)</f>
      </c>
      <c r="M22" s="50" t="str">
        <f>IF(OR(A22="",K22=0),"",L22/K22)</f>
      </c>
      <c r="N22" s="48" t="str">
        <f>IF(A22="","",IF(M22&gt;='Settings'!$I$13,"Fokus交渉",IF(M22&gt;='Settings'!$I$14,"条件交渉","妥当水準")))</f>
      </c>
    </row>
    <row r="23" ht="20" customHeight="true">
      <c r="A23" s="34"/>
      <c r="B23" s="34"/>
      <c r="C23" s="46"/>
      <c r="D23" s="36"/>
      <c r="E23" s="36"/>
      <c r="F23" s="36"/>
      <c r="G23" s="36"/>
      <c r="H23" s="50" t="str">
        <f>IF(C23="","",IFERROR(VLOOKUP(C23,'Settings'!$H$5:$K$9,4,FALSE),'Settings'!$C$13))</f>
      </c>
      <c r="I23" s="52" t="str">
        <f>IF(A23="","",SUM(D23:G23)*H23)</f>
      </c>
      <c r="J23" s="52" t="str">
        <f>IF(A23="","",SUM(D23:G23)+I23)</f>
      </c>
      <c r="K23" s="36"/>
      <c r="L23" s="52" t="str">
        <f>IF(A23="","",K23-J23)</f>
      </c>
      <c r="M23" s="50" t="str">
        <f>IF(OR(A23="",K23=0),"",L23/K23)</f>
      </c>
      <c r="N23" s="48" t="str">
        <f>IF(A23="","",IF(M23&gt;='Settings'!$I$13,"Fokus交渉",IF(M23&gt;='Settings'!$I$14,"条件交渉","妥当水準")))</f>
      </c>
    </row>
    <row r="24" ht="20" customHeight="true">
      <c r="A24" s="34"/>
      <c r="B24" s="34"/>
      <c r="C24" s="46"/>
      <c r="D24" s="36"/>
      <c r="E24" s="36"/>
      <c r="F24" s="36"/>
      <c r="G24" s="36"/>
      <c r="H24" s="50" t="str">
        <f>IF(C24="","",IFERROR(VLOOKUP(C24,'Settings'!$H$5:$K$9,4,FALSE),'Settings'!$C$13))</f>
      </c>
      <c r="I24" s="52" t="str">
        <f>IF(A24="","",SUM(D24:G24)*H24)</f>
      </c>
      <c r="J24" s="52" t="str">
        <f>IF(A24="","",SUM(D24:G24)+I24)</f>
      </c>
      <c r="K24" s="36"/>
      <c r="L24" s="52" t="str">
        <f>IF(A24="","",K24-J24)</f>
      </c>
      <c r="M24" s="50" t="str">
        <f>IF(OR(A24="",K24=0),"",L24/K24)</f>
      </c>
      <c r="N24" s="48" t="str">
        <f>IF(A24="","",IF(M24&gt;='Settings'!$I$13,"Fokus交渉",IF(M24&gt;='Settings'!$I$14,"条件交渉","妥当水準")))</f>
      </c>
    </row>
    <row r="25" ht="20" customHeight="true">
      <c r="A25" s="34"/>
      <c r="B25" s="34"/>
      <c r="C25" s="46"/>
      <c r="D25" s="36"/>
      <c r="E25" s="36"/>
      <c r="F25" s="36"/>
      <c r="G25" s="36"/>
      <c r="H25" s="50" t="str">
        <f>IF(C25="","",IFERROR(VLOOKUP(C25,'Settings'!$H$5:$K$9,4,FALSE),'Settings'!$C$13))</f>
      </c>
      <c r="I25" s="52" t="str">
        <f>IF(A25="","",SUM(D25:G25)*H25)</f>
      </c>
      <c r="J25" s="52" t="str">
        <f>IF(A25="","",SUM(D25:G25)+I25)</f>
      </c>
      <c r="K25" s="36"/>
      <c r="L25" s="52" t="str">
        <f>IF(A25="","",K25-J25)</f>
      </c>
      <c r="M25" s="50" t="str">
        <f>IF(OR(A25="",K25=0),"",L25/K25)</f>
      </c>
      <c r="N25" s="48" t="str">
        <f>IF(A25="","",IF(M25&gt;='Settings'!$I$13,"Fokus交渉",IF(M25&gt;='Settings'!$I$14,"条件交渉","妥当水準")))</f>
      </c>
    </row>
    <row r="26" ht="20" customHeight="true">
      <c r="A26" s="34"/>
      <c r="B26" s="34"/>
      <c r="C26" s="46"/>
      <c r="D26" s="36"/>
      <c r="E26" s="36"/>
      <c r="F26" s="36"/>
      <c r="G26" s="36"/>
      <c r="H26" s="50" t="str">
        <f>IF(C26="","",IFERROR(VLOOKUP(C26,'Settings'!$H$5:$K$9,4,FALSE),'Settings'!$C$13))</f>
      </c>
      <c r="I26" s="52" t="str">
        <f>IF(A26="","",SUM(D26:G26)*H26)</f>
      </c>
      <c r="J26" s="52" t="str">
        <f>IF(A26="","",SUM(D26:G26)+I26)</f>
      </c>
      <c r="K26" s="36"/>
      <c r="L26" s="52" t="str">
        <f>IF(A26="","",K26-J26)</f>
      </c>
      <c r="M26" s="50" t="str">
        <f>IF(OR(A26="",K26=0),"",L26/K26)</f>
      </c>
      <c r="N26" s="48" t="str">
        <f>IF(A26="","",IF(M26&gt;='Settings'!$I$13,"Fokus交渉",IF(M26&gt;='Settings'!$I$14,"条件交渉","妥当水準")))</f>
      </c>
    </row>
    <row r="27" ht="20" customHeight="true">
      <c r="A27" s="34"/>
      <c r="B27" s="34"/>
      <c r="C27" s="46"/>
      <c r="D27" s="36"/>
      <c r="E27" s="36"/>
      <c r="F27" s="36"/>
      <c r="G27" s="36"/>
      <c r="H27" s="50" t="str">
        <f>IF(C27="","",IFERROR(VLOOKUP(C27,'Settings'!$H$5:$K$9,4,FALSE),'Settings'!$C$13))</f>
      </c>
      <c r="I27" s="52" t="str">
        <f>IF(A27="","",SUM(D27:G27)*H27)</f>
      </c>
      <c r="J27" s="52" t="str">
        <f>IF(A27="","",SUM(D27:G27)+I27)</f>
      </c>
      <c r="K27" s="36"/>
      <c r="L27" s="52" t="str">
        <f>IF(A27="","",K27-J27)</f>
      </c>
      <c r="M27" s="50" t="str">
        <f>IF(OR(A27="",K27=0),"",L27/K27)</f>
      </c>
      <c r="N27" s="48" t="str">
        <f>IF(A27="","",IF(M27&gt;='Settings'!$I$13,"Fokus交渉",IF(M27&gt;='Settings'!$I$14,"条件交渉","妥当水準")))</f>
      </c>
    </row>
    <row r="28" ht="20" customHeight="true">
      <c r="A28" s="34"/>
      <c r="B28" s="34"/>
      <c r="C28" s="46"/>
      <c r="D28" s="36"/>
      <c r="E28" s="36"/>
      <c r="F28" s="36"/>
      <c r="G28" s="36"/>
      <c r="H28" s="50" t="str">
        <f>IF(C28="","",IFERROR(VLOOKUP(C28,'Settings'!$H$5:$K$9,4,FALSE),'Settings'!$C$13))</f>
      </c>
      <c r="I28" s="52" t="str">
        <f>IF(A28="","",SUM(D28:G28)*H28)</f>
      </c>
      <c r="J28" s="52" t="str">
        <f>IF(A28="","",SUM(D28:G28)+I28)</f>
      </c>
      <c r="K28" s="36"/>
      <c r="L28" s="52" t="str">
        <f>IF(A28="","",K28-J28)</f>
      </c>
      <c r="M28" s="50" t="str">
        <f>IF(OR(A28="",K28=0),"",L28/K28)</f>
      </c>
      <c r="N28" s="48" t="str">
        <f>IF(A28="","",IF(M28&gt;='Settings'!$I$13,"Fokus交渉",IF(M28&gt;='Settings'!$I$14,"条件交渉","妥当水準")))</f>
      </c>
    </row>
    <row r="29" ht="20" customHeight="true">
      <c r="A29" s="34"/>
      <c r="B29" s="34"/>
      <c r="C29" s="46"/>
      <c r="D29" s="36"/>
      <c r="E29" s="36"/>
      <c r="F29" s="36"/>
      <c r="G29" s="36"/>
      <c r="H29" s="50" t="str">
        <f>IF(C29="","",IFERROR(VLOOKUP(C29,'Settings'!$H$5:$K$9,4,FALSE),'Settings'!$C$13))</f>
      </c>
      <c r="I29" s="52" t="str">
        <f>IF(A29="","",SUM(D29:G29)*H29)</f>
      </c>
      <c r="J29" s="52" t="str">
        <f>IF(A29="","",SUM(D29:G29)+I29)</f>
      </c>
      <c r="K29" s="36"/>
      <c r="L29" s="52" t="str">
        <f>IF(A29="","",K29-J29)</f>
      </c>
      <c r="M29" s="50" t="str">
        <f>IF(OR(A29="",K29=0),"",L29/K29)</f>
      </c>
      <c r="N29" s="48" t="str">
        <f>IF(A29="","",IF(M29&gt;='Settings'!$I$13,"Fokus交渉",IF(M29&gt;='Settings'!$I$14,"条件交渉","妥当水準")))</f>
      </c>
    </row>
    <row r="30" ht="20" customHeight="true">
      <c r="A30" s="34"/>
      <c r="B30" s="34"/>
      <c r="C30" s="46"/>
      <c r="D30" s="36"/>
      <c r="E30" s="36"/>
      <c r="F30" s="36"/>
      <c r="G30" s="36"/>
      <c r="H30" s="50" t="str">
        <f>IF(C30="","",IFERROR(VLOOKUP(C30,'Settings'!$H$5:$K$9,4,FALSE),'Settings'!$C$13))</f>
      </c>
      <c r="I30" s="52" t="str">
        <f>IF(A30="","",SUM(D30:G30)*H30)</f>
      </c>
      <c r="J30" s="52" t="str">
        <f>IF(A30="","",SUM(D30:G30)+I30)</f>
      </c>
      <c r="K30" s="36"/>
      <c r="L30" s="52" t="str">
        <f>IF(A30="","",K30-J30)</f>
      </c>
      <c r="M30" s="50" t="str">
        <f>IF(OR(A30="",K30=0),"",L30/K30)</f>
      </c>
      <c r="N30" s="48" t="str">
        <f>IF(A30="","",IF(M30&gt;='Settings'!$I$13,"Fokus交渉",IF(M30&gt;='Settings'!$I$14,"条件交渉","妥当水準")))</f>
      </c>
    </row>
    <row r="31" ht="20" customHeight="true">
      <c r="A31" s="34"/>
      <c r="B31" s="34"/>
      <c r="C31" s="46"/>
      <c r="D31" s="36"/>
      <c r="E31" s="36"/>
      <c r="F31" s="36"/>
      <c r="G31" s="36"/>
      <c r="H31" s="50" t="str">
        <f>IF(C31="","",IFERROR(VLOOKUP(C31,'Settings'!$H$5:$K$9,4,FALSE),'Settings'!$C$13))</f>
      </c>
      <c r="I31" s="52" t="str">
        <f>IF(A31="","",SUM(D31:G31)*H31)</f>
      </c>
      <c r="J31" s="52" t="str">
        <f>IF(A31="","",SUM(D31:G31)+I31)</f>
      </c>
      <c r="K31" s="36"/>
      <c r="L31" s="52" t="str">
        <f>IF(A31="","",K31-J31)</f>
      </c>
      <c r="M31" s="50" t="str">
        <f>IF(OR(A31="",K31=0),"",L31/K31)</f>
      </c>
      <c r="N31" s="48" t="str">
        <f>IF(A31="","",IF(M31&gt;='Settings'!$I$13,"Fokus交渉",IF(M31&gt;='Settings'!$I$14,"条件交渉","妥当水準")))</f>
      </c>
    </row>
    <row r="32" ht="20" customHeight="true">
      <c r="A32" s="34"/>
      <c r="B32" s="34"/>
      <c r="C32" s="46"/>
      <c r="D32" s="36"/>
      <c r="E32" s="36"/>
      <c r="F32" s="36"/>
      <c r="G32" s="36"/>
      <c r="H32" s="50" t="str">
        <f>IF(C32="","",IFERROR(VLOOKUP(C32,'Settings'!$H$5:$K$9,4,FALSE),'Settings'!$C$13))</f>
      </c>
      <c r="I32" s="52" t="str">
        <f>IF(A32="","",SUM(D32:G32)*H32)</f>
      </c>
      <c r="J32" s="52" t="str">
        <f>IF(A32="","",SUM(D32:G32)+I32)</f>
      </c>
      <c r="K32" s="36"/>
      <c r="L32" s="52" t="str">
        <f>IF(A32="","",K32-J32)</f>
      </c>
      <c r="M32" s="50" t="str">
        <f>IF(OR(A32="",K32=0),"",L32/K32)</f>
      </c>
      <c r="N32" s="48" t="str">
        <f>IF(A32="","",IF(M32&gt;='Settings'!$I$13,"Fokus交渉",IF(M32&gt;='Settings'!$I$14,"条件交渉","妥当水準")))</f>
      </c>
    </row>
    <row r="33" ht="20" customHeight="true">
      <c r="A33" s="34"/>
      <c r="B33" s="34"/>
      <c r="C33" s="46"/>
      <c r="D33" s="36"/>
      <c r="E33" s="36"/>
      <c r="F33" s="36"/>
      <c r="G33" s="36"/>
      <c r="H33" s="50" t="str">
        <f>IF(C33="","",IFERROR(VLOOKUP(C33,'Settings'!$H$5:$K$9,4,FALSE),'Settings'!$C$13))</f>
      </c>
      <c r="I33" s="52" t="str">
        <f>IF(A33="","",SUM(D33:G33)*H33)</f>
      </c>
      <c r="J33" s="52" t="str">
        <f>IF(A33="","",SUM(D33:G33)+I33)</f>
      </c>
      <c r="K33" s="36"/>
      <c r="L33" s="52" t="str">
        <f>IF(A33="","",K33-J33)</f>
      </c>
      <c r="M33" s="50" t="str">
        <f>IF(OR(A33="",K33=0),"",L33/K33)</f>
      </c>
      <c r="N33" s="48" t="str">
        <f>IF(A33="","",IF(M33&gt;='Settings'!$I$13,"Fokus交渉",IF(M33&gt;='Settings'!$I$14,"条件交渉","妥当水準")))</f>
      </c>
    </row>
    <row r="34" ht="20" customHeight="true">
      <c r="A34" s="34"/>
      <c r="B34" s="34"/>
      <c r="C34" s="46"/>
      <c r="D34" s="36"/>
      <c r="E34" s="36"/>
      <c r="F34" s="36"/>
      <c r="G34" s="36"/>
      <c r="H34" s="50" t="str">
        <f>IF(C34="","",IFERROR(VLOOKUP(C34,'Settings'!$H$5:$K$9,4,FALSE),'Settings'!$C$13))</f>
      </c>
      <c r="I34" s="52" t="str">
        <f>IF(A34="","",SUM(D34:G34)*H34)</f>
      </c>
      <c r="J34" s="52" t="str">
        <f>IF(A34="","",SUM(D34:G34)+I34)</f>
      </c>
      <c r="K34" s="36"/>
      <c r="L34" s="52" t="str">
        <f>IF(A34="","",K34-J34)</f>
      </c>
      <c r="M34" s="50" t="str">
        <f>IF(OR(A34="",K34=0),"",L34/K34)</f>
      </c>
      <c r="N34" s="48" t="str">
        <f>IF(A34="","",IF(M34&gt;='Settings'!$I$13,"Fokus交渉",IF(M34&gt;='Settings'!$I$14,"条件交渉","妥当水準")))</f>
      </c>
    </row>
    <row r="35" ht="20" customHeight="true">
      <c r="A35" s="34"/>
      <c r="B35" s="34"/>
      <c r="C35" s="46"/>
      <c r="D35" s="36"/>
      <c r="E35" s="36"/>
      <c r="F35" s="36"/>
      <c r="G35" s="36"/>
      <c r="H35" s="50" t="str">
        <f>IF(C35="","",IFERROR(VLOOKUP(C35,'Settings'!$H$5:$K$9,4,FALSE),'Settings'!$C$13))</f>
      </c>
      <c r="I35" s="52" t="str">
        <f>IF(A35="","",SUM(D35:G35)*H35)</f>
      </c>
      <c r="J35" s="52" t="str">
        <f>IF(A35="","",SUM(D35:G35)+I35)</f>
      </c>
      <c r="K35" s="36"/>
      <c r="L35" s="52" t="str">
        <f>IF(A35="","",K35-J35)</f>
      </c>
      <c r="M35" s="50" t="str">
        <f>IF(OR(A35="",K35=0),"",L35/K35)</f>
      </c>
      <c r="N35" s="48" t="str">
        <f>IF(A35="","",IF(M35&gt;='Settings'!$I$13,"Fokus交渉",IF(M35&gt;='Settings'!$I$14,"条件交渉","妥当水準")))</f>
      </c>
    </row>
    <row r="36" ht="20" customHeight="true">
      <c r="A36" s="34"/>
      <c r="B36" s="34"/>
      <c r="C36" s="46"/>
      <c r="D36" s="36"/>
      <c r="E36" s="36"/>
      <c r="F36" s="36"/>
      <c r="G36" s="36"/>
      <c r="H36" s="50" t="str">
        <f>IF(C36="","",IFERROR(VLOOKUP(C36,'Settings'!$H$5:$K$9,4,FALSE),'Settings'!$C$13))</f>
      </c>
      <c r="I36" s="52" t="str">
        <f>IF(A36="","",SUM(D36:G36)*H36)</f>
      </c>
      <c r="J36" s="52" t="str">
        <f>IF(A36="","",SUM(D36:G36)+I36)</f>
      </c>
      <c r="K36" s="36"/>
      <c r="L36" s="52" t="str">
        <f>IF(A36="","",K36-J36)</f>
      </c>
      <c r="M36" s="50" t="str">
        <f>IF(OR(A36="",K36=0),"",L36/K36)</f>
      </c>
      <c r="N36" s="48" t="str">
        <f>IF(A36="","",IF(M36&gt;='Settings'!$I$13,"Fokus交渉",IF(M36&gt;='Settings'!$I$14,"条件交渉","妥当水準")))</f>
      </c>
    </row>
    <row r="37" ht="20" customHeight="true">
      <c r="A37" s="34"/>
      <c r="B37" s="34"/>
      <c r="C37" s="46"/>
      <c r="D37" s="36"/>
      <c r="E37" s="36"/>
      <c r="F37" s="36"/>
      <c r="G37" s="36"/>
      <c r="H37" s="50" t="str">
        <f>IF(C37="","",IFERROR(VLOOKUP(C37,'Settings'!$H$5:$K$9,4,FALSE),'Settings'!$C$13))</f>
      </c>
      <c r="I37" s="52" t="str">
        <f>IF(A37="","",SUM(D37:G37)*H37)</f>
      </c>
      <c r="J37" s="52" t="str">
        <f>IF(A37="","",SUM(D37:G37)+I37)</f>
      </c>
      <c r="K37" s="36"/>
      <c r="L37" s="52" t="str">
        <f>IF(A37="","",K37-J37)</f>
      </c>
      <c r="M37" s="50" t="str">
        <f>IF(OR(A37="",K37=0),"",L37/K37)</f>
      </c>
      <c r="N37" s="48" t="str">
        <f>IF(A37="","",IF(M37&gt;='Settings'!$I$13,"Fokus交渉",IF(M37&gt;='Settings'!$I$14,"条件交渉","妥当水準")))</f>
      </c>
    </row>
    <row r="38" ht="20" customHeight="true">
      <c r="A38" s="34"/>
      <c r="B38" s="34"/>
      <c r="C38" s="46"/>
      <c r="D38" s="36"/>
      <c r="E38" s="36"/>
      <c r="F38" s="36"/>
      <c r="G38" s="36"/>
      <c r="H38" s="50" t="str">
        <f>IF(C38="","",IFERROR(VLOOKUP(C38,'Settings'!$H$5:$K$9,4,FALSE),'Settings'!$C$13))</f>
      </c>
      <c r="I38" s="52" t="str">
        <f>IF(A38="","",SUM(D38:G38)*H38)</f>
      </c>
      <c r="J38" s="52" t="str">
        <f>IF(A38="","",SUM(D38:G38)+I38)</f>
      </c>
      <c r="K38" s="36"/>
      <c r="L38" s="52" t="str">
        <f>IF(A38="","",K38-J38)</f>
      </c>
      <c r="M38" s="50" t="str">
        <f>IF(OR(A38="",K38=0),"",L38/K38)</f>
      </c>
      <c r="N38" s="48" t="str">
        <f>IF(A38="","",IF(M38&gt;='Settings'!$I$13,"Fokus交渉",IF(M38&gt;='Settings'!$I$14,"条件交渉","妥当水準")))</f>
      </c>
    </row>
    <row r="39" ht="20" customHeight="true">
      <c r="A39" s="34"/>
      <c r="B39" s="34"/>
      <c r="C39" s="46"/>
      <c r="D39" s="36"/>
      <c r="E39" s="36"/>
      <c r="F39" s="36"/>
      <c r="G39" s="36"/>
      <c r="H39" s="50" t="str">
        <f>IF(C39="","",IFERROR(VLOOKUP(C39,'Settings'!$H$5:$K$9,4,FALSE),'Settings'!$C$13))</f>
      </c>
      <c r="I39" s="52" t="str">
        <f>IF(A39="","",SUM(D39:G39)*H39)</f>
      </c>
      <c r="J39" s="52" t="str">
        <f>IF(A39="","",SUM(D39:G39)+I39)</f>
      </c>
      <c r="K39" s="36"/>
      <c r="L39" s="52" t="str">
        <f>IF(A39="","",K39-J39)</f>
      </c>
      <c r="M39" s="50" t="str">
        <f>IF(OR(A39="",K39=0),"",L39/K39)</f>
      </c>
      <c r="N39" s="48" t="str">
        <f>IF(A39="","",IF(M39&gt;='Settings'!$I$13,"Fokus交渉",IF(M39&gt;='Settings'!$I$14,"条件交渉","妥当水準")))</f>
      </c>
    </row>
    <row r="40" ht="20" customHeight="true">
      <c r="A40" s="34"/>
      <c r="B40" s="34"/>
      <c r="C40" s="46"/>
      <c r="D40" s="36"/>
      <c r="E40" s="36"/>
      <c r="F40" s="36"/>
      <c r="G40" s="36"/>
      <c r="H40" s="50" t="str">
        <f>IF(C40="","",IFERROR(VLOOKUP(C40,'Settings'!$H$5:$K$9,4,FALSE),'Settings'!$C$13))</f>
      </c>
      <c r="I40" s="52" t="str">
        <f>IF(A40="","",SUM(D40:G40)*H40)</f>
      </c>
      <c r="J40" s="52" t="str">
        <f>IF(A40="","",SUM(D40:G40)+I40)</f>
      </c>
      <c r="K40" s="36"/>
      <c r="L40" s="52" t="str">
        <f>IF(A40="","",K40-J40)</f>
      </c>
      <c r="M40" s="50" t="str">
        <f>IF(OR(A40="",K40=0),"",L40/K40)</f>
      </c>
      <c r="N40" s="48" t="str">
        <f>IF(A40="","",IF(M40&gt;='Settings'!$I$13,"Fokus交渉",IF(M40&gt;='Settings'!$I$14,"条件交渉","妥当水準")))</f>
      </c>
    </row>
    <row r="41" ht="20" customHeight="true">
      <c r="A41" s="34"/>
      <c r="B41" s="34"/>
      <c r="C41" s="46"/>
      <c r="D41" s="36"/>
      <c r="E41" s="36"/>
      <c r="F41" s="36"/>
      <c r="G41" s="36"/>
      <c r="H41" s="50" t="str">
        <f>IF(C41="","",IFERROR(VLOOKUP(C41,'Settings'!$H$5:$K$9,4,FALSE),'Settings'!$C$13))</f>
      </c>
      <c r="I41" s="52" t="str">
        <f>IF(A41="","",SUM(D41:G41)*H41)</f>
      </c>
      <c r="J41" s="52" t="str">
        <f>IF(A41="","",SUM(D41:G41)+I41)</f>
      </c>
      <c r="K41" s="36"/>
      <c r="L41" s="52" t="str">
        <f>IF(A41="","",K41-J41)</f>
      </c>
      <c r="M41" s="50" t="str">
        <f>IF(OR(A41="",K41=0),"",L41/K41)</f>
      </c>
      <c r="N41" s="48" t="str">
        <f>IF(A41="","",IF(M41&gt;='Settings'!$I$13,"Fokus交渉",IF(M41&gt;='Settings'!$I$14,"条件交渉","妥当水準")))</f>
      </c>
    </row>
    <row r="42" ht="20" customHeight="true">
      <c r="A42" s="34"/>
      <c r="B42" s="34"/>
      <c r="C42" s="46"/>
      <c r="D42" s="36"/>
      <c r="E42" s="36"/>
      <c r="F42" s="36"/>
      <c r="G42" s="36"/>
      <c r="H42" s="50" t="str">
        <f>IF(C42="","",IFERROR(VLOOKUP(C42,'Settings'!$H$5:$K$9,4,FALSE),'Settings'!$C$13))</f>
      </c>
      <c r="I42" s="52" t="str">
        <f>IF(A42="","",SUM(D42:G42)*H42)</f>
      </c>
      <c r="J42" s="52" t="str">
        <f>IF(A42="","",SUM(D42:G42)+I42)</f>
      </c>
      <c r="K42" s="36"/>
      <c r="L42" s="52" t="str">
        <f>IF(A42="","",K42-J42)</f>
      </c>
      <c r="M42" s="50" t="str">
        <f>IF(OR(A42="",K42=0),"",L42/K42)</f>
      </c>
      <c r="N42" s="48" t="str">
        <f>IF(A42="","",IF(M42&gt;='Settings'!$I$13,"Fokus交渉",IF(M42&gt;='Settings'!$I$14,"条件交渉","妥当水準")))</f>
      </c>
    </row>
    <row r="43" ht="20" customHeight="true">
      <c r="A43" s="34"/>
      <c r="B43" s="34"/>
      <c r="C43" s="46"/>
      <c r="D43" s="36"/>
      <c r="E43" s="36"/>
      <c r="F43" s="36"/>
      <c r="G43" s="36"/>
      <c r="H43" s="50" t="str">
        <f>IF(C43="","",IFERROR(VLOOKUP(C43,'Settings'!$H$5:$K$9,4,FALSE),'Settings'!$C$13))</f>
      </c>
      <c r="I43" s="52" t="str">
        <f>IF(A43="","",SUM(D43:G43)*H43)</f>
      </c>
      <c r="J43" s="52" t="str">
        <f>IF(A43="","",SUM(D43:G43)+I43)</f>
      </c>
      <c r="K43" s="36"/>
      <c r="L43" s="52" t="str">
        <f>IF(A43="","",K43-J43)</f>
      </c>
      <c r="M43" s="50" t="str">
        <f>IF(OR(A43="",K43=0),"",L43/K43)</f>
      </c>
      <c r="N43" s="48" t="str">
        <f>IF(A43="","",IF(M43&gt;='Settings'!$I$13,"Fokus交渉",IF(M43&gt;='Settings'!$I$14,"条件交渉","妥当水準")))</f>
      </c>
    </row>
    <row r="44" ht="20" customHeight="true">
      <c r="A44" s="34"/>
      <c r="B44" s="34"/>
      <c r="C44" s="46"/>
      <c r="D44" s="36"/>
      <c r="E44" s="36"/>
      <c r="F44" s="36"/>
      <c r="G44" s="36"/>
      <c r="H44" s="50" t="str">
        <f>IF(C44="","",IFERROR(VLOOKUP(C44,'Settings'!$H$5:$K$9,4,FALSE),'Settings'!$C$13))</f>
      </c>
      <c r="I44" s="52" t="str">
        <f>IF(A44="","",SUM(D44:G44)*H44)</f>
      </c>
      <c r="J44" s="52" t="str">
        <f>IF(A44="","",SUM(D44:G44)+I44)</f>
      </c>
      <c r="K44" s="36"/>
      <c r="L44" s="52" t="str">
        <f>IF(A44="","",K44-J44)</f>
      </c>
      <c r="M44" s="50" t="str">
        <f>IF(OR(A44="",K44=0),"",L44/K44)</f>
      </c>
      <c r="N44" s="48" t="str">
        <f>IF(A44="","",IF(M44&gt;='Settings'!$I$13,"Fokus交渉",IF(M44&gt;='Settings'!$I$14,"条件交渉","妥当水準")))</f>
      </c>
    </row>
    <row r="45" ht="20" customHeight="true">
      <c r="A45" s="34"/>
      <c r="B45" s="34"/>
      <c r="C45" s="46"/>
      <c r="D45" s="36"/>
      <c r="E45" s="36"/>
      <c r="F45" s="36"/>
      <c r="G45" s="36"/>
      <c r="H45" s="50" t="str">
        <f>IF(C45="","",IFERROR(VLOOKUP(C45,'Settings'!$H$5:$K$9,4,FALSE),'Settings'!$C$13))</f>
      </c>
      <c r="I45" s="52" t="str">
        <f>IF(A45="","",SUM(D45:G45)*H45)</f>
      </c>
      <c r="J45" s="52" t="str">
        <f>IF(A45="","",SUM(D45:G45)+I45)</f>
      </c>
      <c r="K45" s="36"/>
      <c r="L45" s="52" t="str">
        <f>IF(A45="","",K45-J45)</f>
      </c>
      <c r="M45" s="50" t="str">
        <f>IF(OR(A45="",K45=0),"",L45/K45)</f>
      </c>
      <c r="N45" s="48" t="str">
        <f>IF(A45="","",IF(M45&gt;='Settings'!$I$13,"Fokus交渉",IF(M45&gt;='Settings'!$I$14,"条件交渉","妥当水準")))</f>
      </c>
    </row>
    <row r="46" ht="20" customHeight="true">
      <c r="A46" s="34"/>
      <c r="B46" s="34"/>
      <c r="C46" s="46"/>
      <c r="D46" s="36"/>
      <c r="E46" s="36"/>
      <c r="F46" s="36"/>
      <c r="G46" s="36"/>
      <c r="H46" s="50" t="str">
        <f>IF(C46="","",IFERROR(VLOOKUP(C46,'Settings'!$H$5:$K$9,4,FALSE),'Settings'!$C$13))</f>
      </c>
      <c r="I46" s="52" t="str">
        <f>IF(A46="","",SUM(D46:G46)*H46)</f>
      </c>
      <c r="J46" s="52" t="str">
        <f>IF(A46="","",SUM(D46:G46)+I46)</f>
      </c>
      <c r="K46" s="36"/>
      <c r="L46" s="52" t="str">
        <f>IF(A46="","",K46-J46)</f>
      </c>
      <c r="M46" s="50" t="str">
        <f>IF(OR(A46="",K46=0),"",L46/K46)</f>
      </c>
      <c r="N46" s="48" t="str">
        <f>IF(A46="","",IF(M46&gt;='Settings'!$I$13,"Fokus交渉",IF(M46&gt;='Settings'!$I$14,"条件交渉","妥当水準")))</f>
      </c>
    </row>
    <row r="47" ht="20" customHeight="true">
      <c r="A47" s="34"/>
      <c r="B47" s="34"/>
      <c r="C47" s="46"/>
      <c r="D47" s="36"/>
      <c r="E47" s="36"/>
      <c r="F47" s="36"/>
      <c r="G47" s="36"/>
      <c r="H47" s="50" t="str">
        <f>IF(C47="","",IFERROR(VLOOKUP(C47,'Settings'!$H$5:$K$9,4,FALSE),'Settings'!$C$13))</f>
      </c>
      <c r="I47" s="52" t="str">
        <f>IF(A47="","",SUM(D47:G47)*H47)</f>
      </c>
      <c r="J47" s="52" t="str">
        <f>IF(A47="","",SUM(D47:G47)+I47)</f>
      </c>
      <c r="K47" s="36"/>
      <c r="L47" s="52" t="str">
        <f>IF(A47="","",K47-J47)</f>
      </c>
      <c r="M47" s="50" t="str">
        <f>IF(OR(A47="",K47=0),"",L47/K47)</f>
      </c>
      <c r="N47" s="48" t="str">
        <f>IF(A47="","",IF(M47&gt;='Settings'!$I$13,"Fokus交渉",IF(M47&gt;='Settings'!$I$14,"条件交渉","妥当水準")))</f>
      </c>
    </row>
    <row r="48" ht="20" customHeight="true">
      <c r="A48" s="34"/>
      <c r="B48" s="34"/>
      <c r="C48" s="46"/>
      <c r="D48" s="36"/>
      <c r="E48" s="36"/>
      <c r="F48" s="36"/>
      <c r="G48" s="36"/>
      <c r="H48" s="50" t="str">
        <f>IF(C48="","",IFERROR(VLOOKUP(C48,'Settings'!$H$5:$K$9,4,FALSE),'Settings'!$C$13))</f>
      </c>
      <c r="I48" s="52" t="str">
        <f>IF(A48="","",SUM(D48:G48)*H48)</f>
      </c>
      <c r="J48" s="52" t="str">
        <f>IF(A48="","",SUM(D48:G48)+I48)</f>
      </c>
      <c r="K48" s="36"/>
      <c r="L48" s="52" t="str">
        <f>IF(A48="","",K48-J48)</f>
      </c>
      <c r="M48" s="50" t="str">
        <f>IF(OR(A48="",K48=0),"",L48/K48)</f>
      </c>
      <c r="N48" s="48" t="str">
        <f>IF(A48="","",IF(M48&gt;='Settings'!$I$13,"Fokus交渉",IF(M48&gt;='Settings'!$I$14,"条件交渉","妥当水準")))</f>
      </c>
    </row>
    <row r="49" ht="20" customHeight="true">
      <c r="A49" s="34"/>
      <c r="B49" s="34"/>
      <c r="C49" s="46"/>
      <c r="D49" s="36"/>
      <c r="E49" s="36"/>
      <c r="F49" s="36"/>
      <c r="G49" s="36"/>
      <c r="H49" s="50" t="str">
        <f>IF(C49="","",IFERROR(VLOOKUP(C49,'Settings'!$H$5:$K$9,4,FALSE),'Settings'!$C$13))</f>
      </c>
      <c r="I49" s="52" t="str">
        <f>IF(A49="","",SUM(D49:G49)*H49)</f>
      </c>
      <c r="J49" s="52" t="str">
        <f>IF(A49="","",SUM(D49:G49)+I49)</f>
      </c>
      <c r="K49" s="36"/>
      <c r="L49" s="52" t="str">
        <f>IF(A49="","",K49-J49)</f>
      </c>
      <c r="M49" s="50" t="str">
        <f>IF(OR(A49="",K49=0),"",L49/K49)</f>
      </c>
      <c r="N49" s="48" t="str">
        <f>IF(A49="","",IF(M49&gt;='Settings'!$I$13,"Fokus交渉",IF(M49&gt;='Settings'!$I$14,"条件交渉","妥当水準")))</f>
      </c>
    </row>
    <row r="50" ht="20" customHeight="true">
      <c r="A50" s="34"/>
      <c r="B50" s="34"/>
      <c r="C50" s="46"/>
      <c r="D50" s="36"/>
      <c r="E50" s="36"/>
      <c r="F50" s="36"/>
      <c r="G50" s="36"/>
      <c r="H50" s="50" t="str">
        <f>IF(C50="","",IFERROR(VLOOKUP(C50,'Settings'!$H$5:$K$9,4,FALSE),'Settings'!$C$13))</f>
      </c>
      <c r="I50" s="52" t="str">
        <f>IF(A50="","",SUM(D50:G50)*H50)</f>
      </c>
      <c r="J50" s="52" t="str">
        <f>IF(A50="","",SUM(D50:G50)+I50)</f>
      </c>
      <c r="K50" s="36"/>
      <c r="L50" s="52" t="str">
        <f>IF(A50="","",K50-J50)</f>
      </c>
      <c r="M50" s="50" t="str">
        <f>IF(OR(A50="",K50=0),"",L50/K50)</f>
      </c>
      <c r="N50" s="48" t="str">
        <f>IF(A50="","",IF(M50&gt;='Settings'!$I$13,"Fokus交渉",IF(M50&gt;='Settings'!$I$14,"条件交渉","妥当水準")))</f>
      </c>
    </row>
    <row r="51" ht="20" customHeight="true">
      <c r="A51" s="34"/>
      <c r="B51" s="34"/>
      <c r="C51" s="46"/>
      <c r="D51" s="36"/>
      <c r="E51" s="36"/>
      <c r="F51" s="36"/>
      <c r="G51" s="36"/>
      <c r="H51" s="50" t="str">
        <f>IF(C51="","",IFERROR(VLOOKUP(C51,'Settings'!$H$5:$K$9,4,FALSE),'Settings'!$C$13))</f>
      </c>
      <c r="I51" s="52" t="str">
        <f>IF(A51="","",SUM(D51:G51)*H51)</f>
      </c>
      <c r="J51" s="52" t="str">
        <f>IF(A51="","",SUM(D51:G51)+I51)</f>
      </c>
      <c r="K51" s="36"/>
      <c r="L51" s="52" t="str">
        <f>IF(A51="","",K51-J51)</f>
      </c>
      <c r="M51" s="50" t="str">
        <f>IF(OR(A51="",K51=0),"",L51/K51)</f>
      </c>
      <c r="N51" s="48" t="str">
        <f>IF(A51="","",IF(M51&gt;='Settings'!$I$13,"Fokus交渉",IF(M51&gt;='Settings'!$I$14,"条件交渉","妥当水準")))</f>
      </c>
    </row>
    <row r="52" ht="20" customHeight="true">
      <c r="A52" s="34"/>
      <c r="B52" s="34"/>
      <c r="C52" s="46"/>
      <c r="D52" s="36"/>
      <c r="E52" s="36"/>
      <c r="F52" s="36"/>
      <c r="G52" s="36"/>
      <c r="H52" s="50" t="str">
        <f>IF(C52="","",IFERROR(VLOOKUP(C52,'Settings'!$H$5:$K$9,4,FALSE),'Settings'!$C$13))</f>
      </c>
      <c r="I52" s="52" t="str">
        <f>IF(A52="","",SUM(D52:G52)*H52)</f>
      </c>
      <c r="J52" s="52" t="str">
        <f>IF(A52="","",SUM(D52:G52)+I52)</f>
      </c>
      <c r="K52" s="36"/>
      <c r="L52" s="52" t="str">
        <f>IF(A52="","",K52-J52)</f>
      </c>
      <c r="M52" s="50" t="str">
        <f>IF(OR(A52="",K52=0),"",L52/K52)</f>
      </c>
      <c r="N52" s="48" t="str">
        <f>IF(A52="","",IF(M52&gt;='Settings'!$I$13,"Fokus交渉",IF(M52&gt;='Settings'!$I$14,"条件交渉","妥当水準")))</f>
      </c>
    </row>
    <row r="53" ht="20" customHeight="true">
      <c r="A53" s="34"/>
      <c r="B53" s="34"/>
      <c r="C53" s="46"/>
      <c r="D53" s="36"/>
      <c r="E53" s="36"/>
      <c r="F53" s="36"/>
      <c r="G53" s="36"/>
      <c r="H53" s="50" t="str">
        <f>IF(C53="","",IFERROR(VLOOKUP(C53,'Settings'!$H$5:$K$9,4,FALSE),'Settings'!$C$13))</f>
      </c>
      <c r="I53" s="52" t="str">
        <f>IF(A53="","",SUM(D53:G53)*H53)</f>
      </c>
      <c r="J53" s="52" t="str">
        <f>IF(A53="","",SUM(D53:G53)+I53)</f>
      </c>
      <c r="K53" s="36"/>
      <c r="L53" s="52" t="str">
        <f>IF(A53="","",K53-J53)</f>
      </c>
      <c r="M53" s="50" t="str">
        <f>IF(OR(A53="",K53=0),"",L53/K53)</f>
      </c>
      <c r="N53" s="48" t="str">
        <f>IF(A53="","",IF(M53&gt;='Settings'!$I$13,"Fokus交渉",IF(M53&gt;='Settings'!$I$14,"条件交渉","妥当水準")))</f>
      </c>
    </row>
    <row r="54" ht="20" customHeight="true">
      <c r="A54" s="34"/>
      <c r="B54" s="34"/>
      <c r="C54" s="46"/>
      <c r="D54" s="36"/>
      <c r="E54" s="36"/>
      <c r="F54" s="36"/>
      <c r="G54" s="36"/>
      <c r="H54" s="50" t="str">
        <f>IF(C54="","",IFERROR(VLOOKUP(C54,'Settings'!$H$5:$K$9,4,FALSE),'Settings'!$C$13))</f>
      </c>
      <c r="I54" s="52" t="str">
        <f>IF(A54="","",SUM(D54:G54)*H54)</f>
      </c>
      <c r="J54" s="52" t="str">
        <f>IF(A54="","",SUM(D54:G54)+I54)</f>
      </c>
      <c r="K54" s="36"/>
      <c r="L54" s="52" t="str">
        <f>IF(A54="","",K54-J54)</f>
      </c>
      <c r="M54" s="50" t="str">
        <f>IF(OR(A54="",K54=0),"",L54/K54)</f>
      </c>
      <c r="N54" s="48" t="str">
        <f>IF(A54="","",IF(M54&gt;='Settings'!$I$13,"Fokus交渉",IF(M54&gt;='Settings'!$I$14,"条件交渉","妥当水準")))</f>
      </c>
    </row>
    <row r="55" ht="20" customHeight="true">
      <c r="A55" s="34"/>
      <c r="B55" s="34"/>
      <c r="C55" s="46"/>
      <c r="D55" s="36"/>
      <c r="E55" s="36"/>
      <c r="F55" s="36"/>
      <c r="G55" s="36"/>
      <c r="H55" s="50" t="str">
        <f>IF(C55="","",IFERROR(VLOOKUP(C55,'Settings'!$H$5:$K$9,4,FALSE),'Settings'!$C$13))</f>
      </c>
      <c r="I55" s="52" t="str">
        <f>IF(A55="","",SUM(D55:G55)*H55)</f>
      </c>
      <c r="J55" s="52" t="str">
        <f>IF(A55="","",SUM(D55:G55)+I55)</f>
      </c>
      <c r="K55" s="36"/>
      <c r="L55" s="52" t="str">
        <f>IF(A55="","",K55-J55)</f>
      </c>
      <c r="M55" s="50" t="str">
        <f>IF(OR(A55="",K55=0),"",L55/K55)</f>
      </c>
      <c r="N55" s="48" t="str">
        <f>IF(A55="","",IF(M55&gt;='Settings'!$I$13,"Fokus交渉",IF(M55&gt;='Settings'!$I$14,"条件交渉","妥当水準")))</f>
      </c>
    </row>
    <row r="56" ht="20" customHeight="true">
      <c r="A56" s="34"/>
      <c r="B56" s="34"/>
      <c r="C56" s="46"/>
      <c r="D56" s="36"/>
      <c r="E56" s="36"/>
      <c r="F56" s="36"/>
      <c r="G56" s="36"/>
      <c r="H56" s="50" t="str">
        <f>IF(C56="","",IFERROR(VLOOKUP(C56,'Settings'!$H$5:$K$9,4,FALSE),'Settings'!$C$13))</f>
      </c>
      <c r="I56" s="52" t="str">
        <f>IF(A56="","",SUM(D56:G56)*H56)</f>
      </c>
      <c r="J56" s="52" t="str">
        <f>IF(A56="","",SUM(D56:G56)+I56)</f>
      </c>
      <c r="K56" s="36"/>
      <c r="L56" s="52" t="str">
        <f>IF(A56="","",K56-J56)</f>
      </c>
      <c r="M56" s="50" t="str">
        <f>IF(OR(A56="",K56=0),"",L56/K56)</f>
      </c>
      <c r="N56" s="48" t="str">
        <f>IF(A56="","",IF(M56&gt;='Settings'!$I$13,"Fokus交渉",IF(M56&gt;='Settings'!$I$14,"条件交渉","妥当水準")))</f>
      </c>
    </row>
    <row r="57" ht="20" customHeight="true">
      <c r="A57" s="34"/>
      <c r="B57" s="34"/>
      <c r="C57" s="46"/>
      <c r="D57" s="36"/>
      <c r="E57" s="36"/>
      <c r="F57" s="36"/>
      <c r="G57" s="36"/>
      <c r="H57" s="50" t="str">
        <f>IF(C57="","",IFERROR(VLOOKUP(C57,'Settings'!$H$5:$K$9,4,FALSE),'Settings'!$C$13))</f>
      </c>
      <c r="I57" s="52" t="str">
        <f>IF(A57="","",SUM(D57:G57)*H57)</f>
      </c>
      <c r="J57" s="52" t="str">
        <f>IF(A57="","",SUM(D57:G57)+I57)</f>
      </c>
      <c r="K57" s="36"/>
      <c r="L57" s="52" t="str">
        <f>IF(A57="","",K57-J57)</f>
      </c>
      <c r="M57" s="50" t="str">
        <f>IF(OR(A57="",K57=0),"",L57/K57)</f>
      </c>
      <c r="N57" s="48" t="str">
        <f>IF(A57="","",IF(M57&gt;='Settings'!$I$13,"Fokus交渉",IF(M57&gt;='Settings'!$I$14,"条件交渉","妥当水準")))</f>
      </c>
    </row>
    <row r="58" ht="20" customHeight="true">
      <c r="A58" s="34"/>
      <c r="B58" s="34"/>
      <c r="C58" s="46"/>
      <c r="D58" s="36"/>
      <c r="E58" s="36"/>
      <c r="F58" s="36"/>
      <c r="G58" s="36"/>
      <c r="H58" s="50" t="str">
        <f>IF(C58="","",IFERROR(VLOOKUP(C58,'Settings'!$H$5:$K$9,4,FALSE),'Settings'!$C$13))</f>
      </c>
      <c r="I58" s="52" t="str">
        <f>IF(A58="","",SUM(D58:G58)*H58)</f>
      </c>
      <c r="J58" s="52" t="str">
        <f>IF(A58="","",SUM(D58:G58)+I58)</f>
      </c>
      <c r="K58" s="36"/>
      <c r="L58" s="52" t="str">
        <f>IF(A58="","",K58-J58)</f>
      </c>
      <c r="M58" s="50" t="str">
        <f>IF(OR(A58="",K58=0),"",L58/K58)</f>
      </c>
      <c r="N58" s="48" t="str">
        <f>IF(A58="","",IF(M58&gt;='Settings'!$I$13,"Fokus交渉",IF(M58&gt;='Settings'!$I$14,"条件交渉","妥当水準")))</f>
      </c>
    </row>
    <row r="59" ht="20" customHeight="true">
      <c r="A59" s="34"/>
      <c r="B59" s="34"/>
      <c r="C59" s="46"/>
      <c r="D59" s="36"/>
      <c r="E59" s="36"/>
      <c r="F59" s="36"/>
      <c r="G59" s="36"/>
      <c r="H59" s="50" t="str">
        <f>IF(C59="","",IFERROR(VLOOKUP(C59,'Settings'!$H$5:$K$9,4,FALSE),'Settings'!$C$13))</f>
      </c>
      <c r="I59" s="52" t="str">
        <f>IF(A59="","",SUM(D59:G59)*H59)</f>
      </c>
      <c r="J59" s="52" t="str">
        <f>IF(A59="","",SUM(D59:G59)+I59)</f>
      </c>
      <c r="K59" s="36"/>
      <c r="L59" s="52" t="str">
        <f>IF(A59="","",K59-J59)</f>
      </c>
      <c r="M59" s="50" t="str">
        <f>IF(OR(A59="",K59=0),"",L59/K59)</f>
      </c>
      <c r="N59" s="48" t="str">
        <f>IF(A59="","",IF(M59&gt;='Settings'!$I$13,"Fokus交渉",IF(M59&gt;='Settings'!$I$14,"条件交渉","妥当水準")))</f>
      </c>
    </row>
    <row r="60" ht="20" customHeight="true">
      <c r="A60" s="34"/>
      <c r="B60" s="34"/>
      <c r="C60" s="46"/>
      <c r="D60" s="36"/>
      <c r="E60" s="36"/>
      <c r="F60" s="36"/>
      <c r="G60" s="36"/>
      <c r="H60" s="50" t="str">
        <f>IF(C60="","",IFERROR(VLOOKUP(C60,'Settings'!$H$5:$K$9,4,FALSE),'Settings'!$C$13))</f>
      </c>
      <c r="I60" s="52" t="str">
        <f>IF(A60="","",SUM(D60:G60)*H60)</f>
      </c>
      <c r="J60" s="52" t="str">
        <f>IF(A60="","",SUM(D60:G60)+I60)</f>
      </c>
      <c r="K60" s="36"/>
      <c r="L60" s="52" t="str">
        <f>IF(A60="","",K60-J60)</f>
      </c>
      <c r="M60" s="50" t="str">
        <f>IF(OR(A60="",K60=0),"",L60/K60)</f>
      </c>
      <c r="N60" s="48" t="str">
        <f>IF(A60="","",IF(M60&gt;='Settings'!$I$13,"Fokus交渉",IF(M60&gt;='Settings'!$I$14,"条件交渉","妥当水準")))</f>
      </c>
    </row>
    <row r="61" ht="20" customHeight="true">
      <c r="A61" s="34"/>
      <c r="B61" s="34"/>
      <c r="C61" s="46"/>
      <c r="D61" s="36"/>
      <c r="E61" s="36"/>
      <c r="F61" s="36"/>
      <c r="G61" s="36"/>
      <c r="H61" s="50" t="str">
        <f>IF(C61="","",IFERROR(VLOOKUP(C61,'Settings'!$H$5:$K$9,4,FALSE),'Settings'!$C$13))</f>
      </c>
      <c r="I61" s="52" t="str">
        <f>IF(A61="","",SUM(D61:G61)*H61)</f>
      </c>
      <c r="J61" s="52" t="str">
        <f>IF(A61="","",SUM(D61:G61)+I61)</f>
      </c>
      <c r="K61" s="36"/>
      <c r="L61" s="52" t="str">
        <f>IF(A61="","",K61-J61)</f>
      </c>
      <c r="M61" s="50" t="str">
        <f>IF(OR(A61="",K61=0),"",L61/K61)</f>
      </c>
      <c r="N61" s="48" t="str">
        <f>IF(A61="","",IF(M61&gt;='Settings'!$I$13,"Fokus交渉",IF(M61&gt;='Settings'!$I$14,"条件交渉","妥当水準")))</f>
      </c>
    </row>
    <row r="62" ht="20" customHeight="true">
      <c r="A62" s="34"/>
      <c r="B62" s="34"/>
      <c r="C62" s="46"/>
      <c r="D62" s="36"/>
      <c r="E62" s="36"/>
      <c r="F62" s="36"/>
      <c r="G62" s="36"/>
      <c r="H62" s="50" t="str">
        <f>IF(C62="","",IFERROR(VLOOKUP(C62,'Settings'!$H$5:$K$9,4,FALSE),'Settings'!$C$13))</f>
      </c>
      <c r="I62" s="52" t="str">
        <f>IF(A62="","",SUM(D62:G62)*H62)</f>
      </c>
      <c r="J62" s="52" t="str">
        <f>IF(A62="","",SUM(D62:G62)+I62)</f>
      </c>
      <c r="K62" s="36"/>
      <c r="L62" s="52" t="str">
        <f>IF(A62="","",K62-J62)</f>
      </c>
      <c r="M62" s="50" t="str">
        <f>IF(OR(A62="",K62=0),"",L62/K62)</f>
      </c>
      <c r="N62" s="48" t="str">
        <f>IF(A62="","",IF(M62&gt;='Settings'!$I$13,"Fokus交渉",IF(M62&gt;='Settings'!$I$14,"条件交渉","妥当水準")))</f>
      </c>
    </row>
    <row r="63" ht="20" customHeight="true">
      <c r="A63" s="34"/>
      <c r="B63" s="34"/>
      <c r="C63" s="46"/>
      <c r="D63" s="36"/>
      <c r="E63" s="36"/>
      <c r="F63" s="36"/>
      <c r="G63" s="36"/>
      <c r="H63" s="50" t="str">
        <f>IF(C63="","",IFERROR(VLOOKUP(C63,'Settings'!$H$5:$K$9,4,FALSE),'Settings'!$C$13))</f>
      </c>
      <c r="I63" s="52" t="str">
        <f>IF(A63="","",SUM(D63:G63)*H63)</f>
      </c>
      <c r="J63" s="52" t="str">
        <f>IF(A63="","",SUM(D63:G63)+I63)</f>
      </c>
      <c r="K63" s="36"/>
      <c r="L63" s="52" t="str">
        <f>IF(A63="","",K63-J63)</f>
      </c>
      <c r="M63" s="50" t="str">
        <f>IF(OR(A63="",K63=0),"",L63/K63)</f>
      </c>
      <c r="N63" s="48" t="str">
        <f>IF(A63="","",IF(M63&gt;='Settings'!$I$13,"Fokus交渉",IF(M63&gt;='Settings'!$I$14,"条件交渉","妥当水準")))</f>
      </c>
    </row>
    <row r="64" ht="20" customHeight="true">
      <c r="A64" s="34"/>
      <c r="B64" s="34"/>
      <c r="C64" s="46"/>
      <c r="D64" s="36"/>
      <c r="E64" s="36"/>
      <c r="F64" s="36"/>
      <c r="G64" s="36"/>
      <c r="H64" s="50" t="str">
        <f>IF(C64="","",IFERROR(VLOOKUP(C64,'Settings'!$H$5:$K$9,4,FALSE),'Settings'!$C$13))</f>
      </c>
      <c r="I64" s="52" t="str">
        <f>IF(A64="","",SUM(D64:G64)*H64)</f>
      </c>
      <c r="J64" s="52" t="str">
        <f>IF(A64="","",SUM(D64:G64)+I64)</f>
      </c>
      <c r="K64" s="36"/>
      <c r="L64" s="52" t="str">
        <f>IF(A64="","",K64-J64)</f>
      </c>
      <c r="M64" s="50" t="str">
        <f>IF(OR(A64="",K64=0),"",L64/K64)</f>
      </c>
      <c r="N64" s="48" t="str">
        <f>IF(A64="","",IF(M64&gt;='Settings'!$I$13,"Fokus交渉",IF(M64&gt;='Settings'!$I$14,"条件交渉","妥当水準")))</f>
      </c>
    </row>
    <row r="65" ht="20" customHeight="true">
      <c r="A65" s="34"/>
      <c r="B65" s="34"/>
      <c r="C65" s="46"/>
      <c r="D65" s="36"/>
      <c r="E65" s="36"/>
      <c r="F65" s="36"/>
      <c r="G65" s="36"/>
      <c r="H65" s="50" t="str">
        <f>IF(C65="","",IFERROR(VLOOKUP(C65,'Settings'!$H$5:$K$9,4,FALSE),'Settings'!$C$13))</f>
      </c>
      <c r="I65" s="52" t="str">
        <f>IF(A65="","",SUM(D65:G65)*H65)</f>
      </c>
      <c r="J65" s="52" t="str">
        <f>IF(A65="","",SUM(D65:G65)+I65)</f>
      </c>
      <c r="K65" s="36"/>
      <c r="L65" s="52" t="str">
        <f>IF(A65="","",K65-J65)</f>
      </c>
      <c r="M65" s="50" t="str">
        <f>IF(OR(A65="",K65=0),"",L65/K65)</f>
      </c>
      <c r="N65" s="48" t="str">
        <f>IF(A65="","",IF(M65&gt;='Settings'!$I$13,"Fokus交渉",IF(M65&gt;='Settings'!$I$14,"条件交渉","妥当水準")))</f>
      </c>
    </row>
    <row r="66" ht="20" customHeight="true">
      <c r="A66" s="34"/>
      <c r="B66" s="34"/>
      <c r="C66" s="46"/>
      <c r="D66" s="36"/>
      <c r="E66" s="36"/>
      <c r="F66" s="36"/>
      <c r="G66" s="36"/>
      <c r="H66" s="50" t="str">
        <f>IF(C66="","",IFERROR(VLOOKUP(C66,'Settings'!$H$5:$K$9,4,FALSE),'Settings'!$C$13))</f>
      </c>
      <c r="I66" s="52" t="str">
        <f>IF(A66="","",SUM(D66:G66)*H66)</f>
      </c>
      <c r="J66" s="52" t="str">
        <f>IF(A66="","",SUM(D66:G66)+I66)</f>
      </c>
      <c r="K66" s="36"/>
      <c r="L66" s="52" t="str">
        <f>IF(A66="","",K66-J66)</f>
      </c>
      <c r="M66" s="50" t="str">
        <f>IF(OR(A66="",K66=0),"",L66/K66)</f>
      </c>
      <c r="N66" s="48" t="str">
        <f>IF(A66="","",IF(M66&gt;='Settings'!$I$13,"Fokus交渉",IF(M66&gt;='Settings'!$I$14,"条件交渉","妥当水準")))</f>
      </c>
    </row>
    <row r="67" ht="20" customHeight="true">
      <c r="A67" s="34"/>
      <c r="B67" s="34"/>
      <c r="C67" s="46"/>
      <c r="D67" s="36"/>
      <c r="E67" s="36"/>
      <c r="F67" s="36"/>
      <c r="G67" s="36"/>
      <c r="H67" s="50" t="str">
        <f>IF(C67="","",IFERROR(VLOOKUP(C67,'Settings'!$H$5:$K$9,4,FALSE),'Settings'!$C$13))</f>
      </c>
      <c r="I67" s="52" t="str">
        <f>IF(A67="","",SUM(D67:G67)*H67)</f>
      </c>
      <c r="J67" s="52" t="str">
        <f>IF(A67="","",SUM(D67:G67)+I67)</f>
      </c>
      <c r="K67" s="36"/>
      <c r="L67" s="52" t="str">
        <f>IF(A67="","",K67-J67)</f>
      </c>
      <c r="M67" s="50" t="str">
        <f>IF(OR(A67="",K67=0),"",L67/K67)</f>
      </c>
      <c r="N67" s="48" t="str">
        <f>IF(A67="","",IF(M67&gt;='Settings'!$I$13,"Fokus交渉",IF(M67&gt;='Settings'!$I$14,"条件交渉","妥当水準")))</f>
      </c>
    </row>
    <row r="68" ht="20" customHeight="true">
      <c r="A68" s="34"/>
      <c r="B68" s="34"/>
      <c r="C68" s="46"/>
      <c r="D68" s="36"/>
      <c r="E68" s="36"/>
      <c r="F68" s="36"/>
      <c r="G68" s="36"/>
      <c r="H68" s="50" t="str">
        <f>IF(C68="","",IFERROR(VLOOKUP(C68,'Settings'!$H$5:$K$9,4,FALSE),'Settings'!$C$13))</f>
      </c>
      <c r="I68" s="52" t="str">
        <f>IF(A68="","",SUM(D68:G68)*H68)</f>
      </c>
      <c r="J68" s="52" t="str">
        <f>IF(A68="","",SUM(D68:G68)+I68)</f>
      </c>
      <c r="K68" s="36"/>
      <c r="L68" s="52" t="str">
        <f>IF(A68="","",K68-J68)</f>
      </c>
      <c r="M68" s="50" t="str">
        <f>IF(OR(A68="",K68=0),"",L68/K68)</f>
      </c>
      <c r="N68" s="48" t="str">
        <f>IF(A68="","",IF(M68&gt;='Settings'!$I$13,"Fokus交渉",IF(M68&gt;='Settings'!$I$14,"条件交渉","妥当水準")))</f>
      </c>
    </row>
    <row r="69" ht="20" customHeight="true">
      <c r="A69" s="34"/>
      <c r="B69" s="34"/>
      <c r="C69" s="46"/>
      <c r="D69" s="36"/>
      <c r="E69" s="36"/>
      <c r="F69" s="36"/>
      <c r="G69" s="36"/>
      <c r="H69" s="50" t="str">
        <f>IF(C69="","",IFERROR(VLOOKUP(C69,'Settings'!$H$5:$K$9,4,FALSE),'Settings'!$C$13))</f>
      </c>
      <c r="I69" s="52" t="str">
        <f>IF(A69="","",SUM(D69:G69)*H69)</f>
      </c>
      <c r="J69" s="52" t="str">
        <f>IF(A69="","",SUM(D69:G69)+I69)</f>
      </c>
      <c r="K69" s="36"/>
      <c r="L69" s="52" t="str">
        <f>IF(A69="","",K69-J69)</f>
      </c>
      <c r="M69" s="50" t="str">
        <f>IF(OR(A69="",K69=0),"",L69/K69)</f>
      </c>
      <c r="N69" s="48" t="str">
        <f>IF(A69="","",IF(M69&gt;='Settings'!$I$13,"Fokus交渉",IF(M69&gt;='Settings'!$I$14,"条件交渉","妥当水準")))</f>
      </c>
    </row>
    <row r="70" ht="20" customHeight="true">
      <c r="A70" s="34"/>
      <c r="B70" s="34"/>
      <c r="C70" s="46"/>
      <c r="D70" s="36"/>
      <c r="E70" s="36"/>
      <c r="F70" s="36"/>
      <c r="G70" s="36"/>
      <c r="H70" s="50" t="str">
        <f>IF(C70="","",IFERROR(VLOOKUP(C70,'Settings'!$H$5:$K$9,4,FALSE),'Settings'!$C$13))</f>
      </c>
      <c r="I70" s="52" t="str">
        <f>IF(A70="","",SUM(D70:G70)*H70)</f>
      </c>
      <c r="J70" s="52" t="str">
        <f>IF(A70="","",SUM(D70:G70)+I70)</f>
      </c>
      <c r="K70" s="36"/>
      <c r="L70" s="52" t="str">
        <f>IF(A70="","",K70-J70)</f>
      </c>
      <c r="M70" s="50" t="str">
        <f>IF(OR(A70="",K70=0),"",L70/K70)</f>
      </c>
      <c r="N70" s="48" t="str">
        <f>IF(A70="","",IF(M70&gt;='Settings'!$I$13,"Fokus交渉",IF(M70&gt;='Settings'!$I$14,"条件交渉","妥当水準")))</f>
      </c>
    </row>
    <row r="71" ht="20" customHeight="true">
      <c r="A71" s="34"/>
      <c r="B71" s="34"/>
      <c r="C71" s="46"/>
      <c r="D71" s="36"/>
      <c r="E71" s="36"/>
      <c r="F71" s="36"/>
      <c r="G71" s="36"/>
      <c r="H71" s="50" t="str">
        <f>IF(C71="","",IFERROR(VLOOKUP(C71,'Settings'!$H$5:$K$9,4,FALSE),'Settings'!$C$13))</f>
      </c>
      <c r="I71" s="52" t="str">
        <f>IF(A71="","",SUM(D71:G71)*H71)</f>
      </c>
      <c r="J71" s="52" t="str">
        <f>IF(A71="","",SUM(D71:G71)+I71)</f>
      </c>
      <c r="K71" s="36"/>
      <c r="L71" s="52" t="str">
        <f>IF(A71="","",K71-J71)</f>
      </c>
      <c r="M71" s="50" t="str">
        <f>IF(OR(A71="",K71=0),"",L71/K71)</f>
      </c>
      <c r="N71" s="48" t="str">
        <f>IF(A71="","",IF(M71&gt;='Settings'!$I$13,"Fokus交渉",IF(M71&gt;='Settings'!$I$14,"条件交渉","妥当水準")))</f>
      </c>
    </row>
    <row r="72" ht="20" customHeight="true">
      <c r="A72" s="34"/>
      <c r="B72" s="34"/>
      <c r="C72" s="46"/>
      <c r="D72" s="36"/>
      <c r="E72" s="36"/>
      <c r="F72" s="36"/>
      <c r="G72" s="36"/>
      <c r="H72" s="50" t="str">
        <f>IF(C72="","",IFERROR(VLOOKUP(C72,'Settings'!$H$5:$K$9,4,FALSE),'Settings'!$C$13))</f>
      </c>
      <c r="I72" s="52" t="str">
        <f>IF(A72="","",SUM(D72:G72)*H72)</f>
      </c>
      <c r="J72" s="52" t="str">
        <f>IF(A72="","",SUM(D72:G72)+I72)</f>
      </c>
      <c r="K72" s="36"/>
      <c r="L72" s="52" t="str">
        <f>IF(A72="","",K72-J72)</f>
      </c>
      <c r="M72" s="50" t="str">
        <f>IF(OR(A72="",K72=0),"",L72/K72)</f>
      </c>
      <c r="N72" s="48" t="str">
        <f>IF(A72="","",IF(M72&gt;='Settings'!$I$13,"Fokus交渉",IF(M72&gt;='Settings'!$I$14,"条件交渉","妥当水準")))</f>
      </c>
    </row>
    <row r="73" ht="20" customHeight="true">
      <c r="A73" s="34"/>
      <c r="B73" s="34"/>
      <c r="C73" s="46"/>
      <c r="D73" s="36"/>
      <c r="E73" s="36"/>
      <c r="F73" s="36"/>
      <c r="G73" s="36"/>
      <c r="H73" s="50" t="str">
        <f>IF(C73="","",IFERROR(VLOOKUP(C73,'Settings'!$H$5:$K$9,4,FALSE),'Settings'!$C$13))</f>
      </c>
      <c r="I73" s="52" t="str">
        <f>IF(A73="","",SUM(D73:G73)*H73)</f>
      </c>
      <c r="J73" s="52" t="str">
        <f>IF(A73="","",SUM(D73:G73)+I73)</f>
      </c>
      <c r="K73" s="36"/>
      <c r="L73" s="52" t="str">
        <f>IF(A73="","",K73-J73)</f>
      </c>
      <c r="M73" s="50" t="str">
        <f>IF(OR(A73="",K73=0),"",L73/K73)</f>
      </c>
      <c r="N73" s="48" t="str">
        <f>IF(A73="","",IF(M73&gt;='Settings'!$I$13,"Fokus交渉",IF(M73&gt;='Settings'!$I$14,"条件交渉","妥当水準")))</f>
      </c>
    </row>
    <row r="74" ht="20" customHeight="true">
      <c r="A74" s="34"/>
      <c r="B74" s="34"/>
      <c r="C74" s="46"/>
      <c r="D74" s="36"/>
      <c r="E74" s="36"/>
      <c r="F74" s="36"/>
      <c r="G74" s="36"/>
      <c r="H74" s="50" t="str">
        <f>IF(C74="","",IFERROR(VLOOKUP(C74,'Settings'!$H$5:$K$9,4,FALSE),'Settings'!$C$13))</f>
      </c>
      <c r="I74" s="52" t="str">
        <f>IF(A74="","",SUM(D74:G74)*H74)</f>
      </c>
      <c r="J74" s="52" t="str">
        <f>IF(A74="","",SUM(D74:G74)+I74)</f>
      </c>
      <c r="K74" s="36"/>
      <c r="L74" s="52" t="str">
        <f>IF(A74="","",K74-J74)</f>
      </c>
      <c r="M74" s="50" t="str">
        <f>IF(OR(A74="",K74=0),"",L74/K74)</f>
      </c>
      <c r="N74" s="48" t="str">
        <f>IF(A74="","",IF(M74&gt;='Settings'!$I$13,"Fokus交渉",IF(M74&gt;='Settings'!$I$14,"条件交渉","妥当水準")))</f>
      </c>
    </row>
    <row r="75" ht="20" customHeight="true">
      <c r="A75" s="34"/>
      <c r="B75" s="34"/>
      <c r="C75" s="46"/>
      <c r="D75" s="36"/>
      <c r="E75" s="36"/>
      <c r="F75" s="36"/>
      <c r="G75" s="36"/>
      <c r="H75" s="50" t="str">
        <f>IF(C75="","",IFERROR(VLOOKUP(C75,'Settings'!$H$5:$K$9,4,FALSE),'Settings'!$C$13))</f>
      </c>
      <c r="I75" s="52" t="str">
        <f>IF(A75="","",SUM(D75:G75)*H75)</f>
      </c>
      <c r="J75" s="52" t="str">
        <f>IF(A75="","",SUM(D75:G75)+I75)</f>
      </c>
      <c r="K75" s="36"/>
      <c r="L75" s="52" t="str">
        <f>IF(A75="","",K75-J75)</f>
      </c>
      <c r="M75" s="50" t="str">
        <f>IF(OR(A75="",K75=0),"",L75/K75)</f>
      </c>
      <c r="N75" s="48" t="str">
        <f>IF(A75="","",IF(M75&gt;='Settings'!$I$13,"Fokus交渉",IF(M75&gt;='Settings'!$I$14,"条件交渉","妥当水準")))</f>
      </c>
    </row>
    <row r="76" ht="20" customHeight="true">
      <c r="A76" s="34"/>
      <c r="B76" s="34"/>
      <c r="C76" s="46"/>
      <c r="D76" s="36"/>
      <c r="E76" s="36"/>
      <c r="F76" s="36"/>
      <c r="G76" s="36"/>
      <c r="H76" s="50" t="str">
        <f>IF(C76="","",IFERROR(VLOOKUP(C76,'Settings'!$H$5:$K$9,4,FALSE),'Settings'!$C$13))</f>
      </c>
      <c r="I76" s="52" t="str">
        <f>IF(A76="","",SUM(D76:G76)*H76)</f>
      </c>
      <c r="J76" s="52" t="str">
        <f>IF(A76="","",SUM(D76:G76)+I76)</f>
      </c>
      <c r="K76" s="36"/>
      <c r="L76" s="52" t="str">
        <f>IF(A76="","",K76-J76)</f>
      </c>
      <c r="M76" s="50" t="str">
        <f>IF(OR(A76="",K76=0),"",L76/K76)</f>
      </c>
      <c r="N76" s="48" t="str">
        <f>IF(A76="","",IF(M76&gt;='Settings'!$I$13,"Fokus交渉",IF(M76&gt;='Settings'!$I$14,"条件交渉","妥当水準")))</f>
      </c>
    </row>
    <row r="77" ht="20" customHeight="true">
      <c r="A77" s="34"/>
      <c r="B77" s="34"/>
      <c r="C77" s="46"/>
      <c r="D77" s="36"/>
      <c r="E77" s="36"/>
      <c r="F77" s="36"/>
      <c r="G77" s="36"/>
      <c r="H77" s="50" t="str">
        <f>IF(C77="","",IFERROR(VLOOKUP(C77,'Settings'!$H$5:$K$9,4,FALSE),'Settings'!$C$13))</f>
      </c>
      <c r="I77" s="52" t="str">
        <f>IF(A77="","",SUM(D77:G77)*H77)</f>
      </c>
      <c r="J77" s="52" t="str">
        <f>IF(A77="","",SUM(D77:G77)+I77)</f>
      </c>
      <c r="K77" s="36"/>
      <c r="L77" s="52" t="str">
        <f>IF(A77="","",K77-J77)</f>
      </c>
      <c r="M77" s="50" t="str">
        <f>IF(OR(A77="",K77=0),"",L77/K77)</f>
      </c>
      <c r="N77" s="48" t="str">
        <f>IF(A77="","",IF(M77&gt;='Settings'!$I$13,"Fokus交渉",IF(M77&gt;='Settings'!$I$14,"条件交渉","妥当水準")))</f>
      </c>
    </row>
    <row r="78" ht="20" customHeight="true">
      <c r="A78" s="34"/>
      <c r="B78" s="34"/>
      <c r="C78" s="46"/>
      <c r="D78" s="36"/>
      <c r="E78" s="36"/>
      <c r="F78" s="36"/>
      <c r="G78" s="36"/>
      <c r="H78" s="50" t="str">
        <f>IF(C78="","",IFERROR(VLOOKUP(C78,'Settings'!$H$5:$K$9,4,FALSE),'Settings'!$C$13))</f>
      </c>
      <c r="I78" s="52" t="str">
        <f>IF(A78="","",SUM(D78:G78)*H78)</f>
      </c>
      <c r="J78" s="52" t="str">
        <f>IF(A78="","",SUM(D78:G78)+I78)</f>
      </c>
      <c r="K78" s="36"/>
      <c r="L78" s="52" t="str">
        <f>IF(A78="","",K78-J78)</f>
      </c>
      <c r="M78" s="50" t="str">
        <f>IF(OR(A78="",K78=0),"",L78/K78)</f>
      </c>
      <c r="N78" s="48" t="str">
        <f>IF(A78="","",IF(M78&gt;='Settings'!$I$13,"Fokus交渉",IF(M78&gt;='Settings'!$I$14,"条件交渉","妥当水準")))</f>
      </c>
    </row>
    <row r="79" ht="20" customHeight="true">
      <c r="A79" s="34"/>
      <c r="B79" s="34"/>
      <c r="C79" s="46"/>
      <c r="D79" s="36"/>
      <c r="E79" s="36"/>
      <c r="F79" s="36"/>
      <c r="G79" s="36"/>
      <c r="H79" s="50" t="str">
        <f>IF(C79="","",IFERROR(VLOOKUP(C79,'Settings'!$H$5:$K$9,4,FALSE),'Settings'!$C$13))</f>
      </c>
      <c r="I79" s="52" t="str">
        <f>IF(A79="","",SUM(D79:G79)*H79)</f>
      </c>
      <c r="J79" s="52" t="str">
        <f>IF(A79="","",SUM(D79:G79)+I79)</f>
      </c>
      <c r="K79" s="36"/>
      <c r="L79" s="52" t="str">
        <f>IF(A79="","",K79-J79)</f>
      </c>
      <c r="M79" s="50" t="str">
        <f>IF(OR(A79="",K79=0),"",L79/K79)</f>
      </c>
      <c r="N79" s="48" t="str">
        <f>IF(A79="","",IF(M79&gt;='Settings'!$I$13,"Fokus交渉",IF(M79&gt;='Settings'!$I$14,"条件交渉","妥当水準")))</f>
      </c>
    </row>
    <row r="80" ht="20" customHeight="true">
      <c r="A80" s="34"/>
      <c r="B80" s="34"/>
      <c r="C80" s="46"/>
      <c r="D80" s="36"/>
      <c r="E80" s="36"/>
      <c r="F80" s="36"/>
      <c r="G80" s="36"/>
      <c r="H80" s="50" t="str">
        <f>IF(C80="","",IFERROR(VLOOKUP(C80,'Settings'!$H$5:$K$9,4,FALSE),'Settings'!$C$13))</f>
      </c>
      <c r="I80" s="52" t="str">
        <f>IF(A80="","",SUM(D80:G80)*H80)</f>
      </c>
      <c r="J80" s="52" t="str">
        <f>IF(A80="","",SUM(D80:G80)+I80)</f>
      </c>
      <c r="K80" s="36"/>
      <c r="L80" s="52" t="str">
        <f>IF(A80="","",K80-J80)</f>
      </c>
      <c r="M80" s="50" t="str">
        <f>IF(OR(A80="",K80=0),"",L80/K80)</f>
      </c>
      <c r="N80" s="48" t="str">
        <f>IF(A80="","",IF(M80&gt;='Settings'!$I$13,"Fokus交渉",IF(M80&gt;='Settings'!$I$14,"条件交渉","妥当水準")))</f>
      </c>
    </row>
    <row r="81" ht="20" customHeight="true">
      <c r="A81" s="34"/>
      <c r="B81" s="34"/>
      <c r="C81" s="46"/>
      <c r="D81" s="36"/>
      <c r="E81" s="36"/>
      <c r="F81" s="36"/>
      <c r="G81" s="36"/>
      <c r="H81" s="50" t="str">
        <f>IF(C81="","",IFERROR(VLOOKUP(C81,'Settings'!$H$5:$K$9,4,FALSE),'Settings'!$C$13))</f>
      </c>
      <c r="I81" s="52" t="str">
        <f>IF(A81="","",SUM(D81:G81)*H81)</f>
      </c>
      <c r="J81" s="52" t="str">
        <f>IF(A81="","",SUM(D81:G81)+I81)</f>
      </c>
      <c r="K81" s="36"/>
      <c r="L81" s="52" t="str">
        <f>IF(A81="","",K81-J81)</f>
      </c>
      <c r="M81" s="50" t="str">
        <f>IF(OR(A81="",K81=0),"",L81/K81)</f>
      </c>
      <c r="N81" s="48" t="str">
        <f>IF(A81="","",IF(M81&gt;='Settings'!$I$13,"Fokus交渉",IF(M81&gt;='Settings'!$I$14,"条件交渉","妥当水準")))</f>
      </c>
    </row>
    <row r="82" ht="20" customHeight="true">
      <c r="A82" s="34"/>
      <c r="B82" s="34"/>
      <c r="C82" s="46"/>
      <c r="D82" s="36"/>
      <c r="E82" s="36"/>
      <c r="F82" s="36"/>
      <c r="G82" s="36"/>
      <c r="H82" s="50" t="str">
        <f>IF(C82="","",IFERROR(VLOOKUP(C82,'Settings'!$H$5:$K$9,4,FALSE),'Settings'!$C$13))</f>
      </c>
      <c r="I82" s="52" t="str">
        <f>IF(A82="","",SUM(D82:G82)*H82)</f>
      </c>
      <c r="J82" s="52" t="str">
        <f>IF(A82="","",SUM(D82:G82)+I82)</f>
      </c>
      <c r="K82" s="36"/>
      <c r="L82" s="52" t="str">
        <f>IF(A82="","",K82-J82)</f>
      </c>
      <c r="M82" s="50" t="str">
        <f>IF(OR(A82="",K82=0),"",L82/K82)</f>
      </c>
      <c r="N82" s="48" t="str">
        <f>IF(A82="","",IF(M82&gt;='Settings'!$I$13,"Fokus交渉",IF(M82&gt;='Settings'!$I$14,"条件交渉","妥当水準")))</f>
      </c>
    </row>
    <row r="83" ht="20" customHeight="true">
      <c r="A83" s="34"/>
      <c r="B83" s="34"/>
      <c r="C83" s="46"/>
      <c r="D83" s="36"/>
      <c r="E83" s="36"/>
      <c r="F83" s="36"/>
      <c r="G83" s="36"/>
      <c r="H83" s="50" t="str">
        <f>IF(C83="","",IFERROR(VLOOKUP(C83,'Settings'!$H$5:$K$9,4,FALSE),'Settings'!$C$13))</f>
      </c>
      <c r="I83" s="52" t="str">
        <f>IF(A83="","",SUM(D83:G83)*H83)</f>
      </c>
      <c r="J83" s="52" t="str">
        <f>IF(A83="","",SUM(D83:G83)+I83)</f>
      </c>
      <c r="K83" s="36"/>
      <c r="L83" s="52" t="str">
        <f>IF(A83="","",K83-J83)</f>
      </c>
      <c r="M83" s="50" t="str">
        <f>IF(OR(A83="",K83=0),"",L83/K83)</f>
      </c>
      <c r="N83" s="48" t="str">
        <f>IF(A83="","",IF(M83&gt;='Settings'!$I$13,"Fokus交渉",IF(M83&gt;='Settings'!$I$14,"条件交渉","妥当水準")))</f>
      </c>
    </row>
    <row r="84" ht="20" customHeight="true">
      <c r="A84" s="34"/>
      <c r="B84" s="34"/>
      <c r="C84" s="46"/>
      <c r="D84" s="36"/>
      <c r="E84" s="36"/>
      <c r="F84" s="36"/>
      <c r="G84" s="36"/>
      <c r="H84" s="50" t="str">
        <f>IF(C84="","",IFERROR(VLOOKUP(C84,'Settings'!$H$5:$K$9,4,FALSE),'Settings'!$C$13))</f>
      </c>
      <c r="I84" s="52" t="str">
        <f>IF(A84="","",SUM(D84:G84)*H84)</f>
      </c>
      <c r="J84" s="52" t="str">
        <f>IF(A84="","",SUM(D84:G84)+I84)</f>
      </c>
      <c r="K84" s="36"/>
      <c r="L84" s="52" t="str">
        <f>IF(A84="","",K84-J84)</f>
      </c>
      <c r="M84" s="50" t="str">
        <f>IF(OR(A84="",K84=0),"",L84/K84)</f>
      </c>
      <c r="N84" s="48" t="str">
        <f>IF(A84="","",IF(M84&gt;='Settings'!$I$13,"Fokus交渉",IF(M84&gt;='Settings'!$I$14,"条件交渉","妥当水準")))</f>
      </c>
    </row>
    <row r="85" ht="20" customHeight="true">
      <c r="A85" s="34"/>
      <c r="B85" s="34"/>
      <c r="C85" s="46"/>
      <c r="D85" s="36"/>
      <c r="E85" s="36"/>
      <c r="F85" s="36"/>
      <c r="G85" s="36"/>
      <c r="H85" s="50" t="str">
        <f>IF(C85="","",IFERROR(VLOOKUP(C85,'Settings'!$H$5:$K$9,4,FALSE),'Settings'!$C$13))</f>
      </c>
      <c r="I85" s="52" t="str">
        <f>IF(A85="","",SUM(D85:G85)*H85)</f>
      </c>
      <c r="J85" s="52" t="str">
        <f>IF(A85="","",SUM(D85:G85)+I85)</f>
      </c>
      <c r="K85" s="36"/>
      <c r="L85" s="52" t="str">
        <f>IF(A85="","",K85-J85)</f>
      </c>
      <c r="M85" s="50" t="str">
        <f>IF(OR(A85="",K85=0),"",L85/K85)</f>
      </c>
      <c r="N85" s="48" t="str">
        <f>IF(A85="","",IF(M85&gt;='Settings'!$I$13,"Fokus交渉",IF(M85&gt;='Settings'!$I$14,"条件交渉","妥当水準")))</f>
      </c>
    </row>
    <row r="86" ht="20" customHeight="true">
      <c r="A86" s="34"/>
      <c r="B86" s="34"/>
      <c r="C86" s="46"/>
      <c r="D86" s="36"/>
      <c r="E86" s="36"/>
      <c r="F86" s="36"/>
      <c r="G86" s="36"/>
      <c r="H86" s="50" t="str">
        <f>IF(C86="","",IFERROR(VLOOKUP(C86,'Settings'!$H$5:$K$9,4,FALSE),'Settings'!$C$13))</f>
      </c>
      <c r="I86" s="52" t="str">
        <f>IF(A86="","",SUM(D86:G86)*H86)</f>
      </c>
      <c r="J86" s="52" t="str">
        <f>IF(A86="","",SUM(D86:G86)+I86)</f>
      </c>
      <c r="K86" s="36"/>
      <c r="L86" s="52" t="str">
        <f>IF(A86="","",K86-J86)</f>
      </c>
      <c r="M86" s="50" t="str">
        <f>IF(OR(A86="",K86=0),"",L86/K86)</f>
      </c>
      <c r="N86" s="48" t="str">
        <f>IF(A86="","",IF(M86&gt;='Settings'!$I$13,"Fokus交渉",IF(M86&gt;='Settings'!$I$14,"条件交渉","妥当水準")))</f>
      </c>
    </row>
    <row r="87" ht="20" customHeight="true">
      <c r="A87" s="34"/>
      <c r="B87" s="34"/>
      <c r="C87" s="46"/>
      <c r="D87" s="36"/>
      <c r="E87" s="36"/>
      <c r="F87" s="36"/>
      <c r="G87" s="36"/>
      <c r="H87" s="50" t="str">
        <f>IF(C87="","",IFERROR(VLOOKUP(C87,'Settings'!$H$5:$K$9,4,FALSE),'Settings'!$C$13))</f>
      </c>
      <c r="I87" s="52" t="str">
        <f>IF(A87="","",SUM(D87:G87)*H87)</f>
      </c>
      <c r="J87" s="52" t="str">
        <f>IF(A87="","",SUM(D87:G87)+I87)</f>
      </c>
      <c r="K87" s="36"/>
      <c r="L87" s="52" t="str">
        <f>IF(A87="","",K87-J87)</f>
      </c>
      <c r="M87" s="50" t="str">
        <f>IF(OR(A87="",K87=0),"",L87/K87)</f>
      </c>
      <c r="N87" s="48" t="str">
        <f>IF(A87="","",IF(M87&gt;='Settings'!$I$13,"Fokus交渉",IF(M87&gt;='Settings'!$I$14,"条件交渉","妥当水準")))</f>
      </c>
    </row>
    <row r="88" ht="20" customHeight="true">
      <c r="A88" s="34"/>
      <c r="B88" s="34"/>
      <c r="C88" s="46"/>
      <c r="D88" s="36"/>
      <c r="E88" s="36"/>
      <c r="F88" s="36"/>
      <c r="G88" s="36"/>
      <c r="H88" s="50" t="str">
        <f>IF(C88="","",IFERROR(VLOOKUP(C88,'Settings'!$H$5:$K$9,4,FALSE),'Settings'!$C$13))</f>
      </c>
      <c r="I88" s="52" t="str">
        <f>IF(A88="","",SUM(D88:G88)*H88)</f>
      </c>
      <c r="J88" s="52" t="str">
        <f>IF(A88="","",SUM(D88:G88)+I88)</f>
      </c>
      <c r="K88" s="36"/>
      <c r="L88" s="52" t="str">
        <f>IF(A88="","",K88-J88)</f>
      </c>
      <c r="M88" s="50" t="str">
        <f>IF(OR(A88="",K88=0),"",L88/K88)</f>
      </c>
      <c r="N88" s="48" t="str">
        <f>IF(A88="","",IF(M88&gt;='Settings'!$I$13,"Fokus交渉",IF(M88&gt;='Settings'!$I$14,"条件交渉","妥当水準")))</f>
      </c>
    </row>
    <row r="89" ht="20" customHeight="true">
      <c r="A89" s="34"/>
      <c r="B89" s="34"/>
      <c r="C89" s="46"/>
      <c r="D89" s="36"/>
      <c r="E89" s="36"/>
      <c r="F89" s="36"/>
      <c r="G89" s="36"/>
      <c r="H89" s="50" t="str">
        <f>IF(C89="","",IFERROR(VLOOKUP(C89,'Settings'!$H$5:$K$9,4,FALSE),'Settings'!$C$13))</f>
      </c>
      <c r="I89" s="52" t="str">
        <f>IF(A89="","",SUM(D89:G89)*H89)</f>
      </c>
      <c r="J89" s="52" t="str">
        <f>IF(A89="","",SUM(D89:G89)+I89)</f>
      </c>
      <c r="K89" s="36"/>
      <c r="L89" s="52" t="str">
        <f>IF(A89="","",K89-J89)</f>
      </c>
      <c r="M89" s="50" t="str">
        <f>IF(OR(A89="",K89=0),"",L89/K89)</f>
      </c>
      <c r="N89" s="48" t="str">
        <f>IF(A89="","",IF(M89&gt;='Settings'!$I$13,"Fokus交渉",IF(M89&gt;='Settings'!$I$14,"条件交渉","妥当水準")))</f>
      </c>
    </row>
    <row r="90" ht="20" customHeight="true">
      <c r="A90" s="34"/>
      <c r="B90" s="34"/>
      <c r="C90" s="46"/>
      <c r="D90" s="36"/>
      <c r="E90" s="36"/>
      <c r="F90" s="36"/>
      <c r="G90" s="36"/>
      <c r="H90" s="50" t="str">
        <f>IF(C90="","",IFERROR(VLOOKUP(C90,'Settings'!$H$5:$K$9,4,FALSE),'Settings'!$C$13))</f>
      </c>
      <c r="I90" s="52" t="str">
        <f>IF(A90="","",SUM(D90:G90)*H90)</f>
      </c>
      <c r="J90" s="52" t="str">
        <f>IF(A90="","",SUM(D90:G90)+I90)</f>
      </c>
      <c r="K90" s="36"/>
      <c r="L90" s="52" t="str">
        <f>IF(A90="","",K90-J90)</f>
      </c>
      <c r="M90" s="50" t="str">
        <f>IF(OR(A90="",K90=0),"",L90/K90)</f>
      </c>
      <c r="N90" s="48" t="str">
        <f>IF(A90="","",IF(M90&gt;='Settings'!$I$13,"Fokus交渉",IF(M90&gt;='Settings'!$I$14,"条件交渉","妥当水準")))</f>
      </c>
    </row>
    <row r="91" ht="20" customHeight="true">
      <c r="A91" s="34"/>
      <c r="B91" s="34"/>
      <c r="C91" s="46"/>
      <c r="D91" s="36"/>
      <c r="E91" s="36"/>
      <c r="F91" s="36"/>
      <c r="G91" s="36"/>
      <c r="H91" s="50" t="str">
        <f>IF(C91="","",IFERROR(VLOOKUP(C91,'Settings'!$H$5:$K$9,4,FALSE),'Settings'!$C$13))</f>
      </c>
      <c r="I91" s="52" t="str">
        <f>IF(A91="","",SUM(D91:G91)*H91)</f>
      </c>
      <c r="J91" s="52" t="str">
        <f>IF(A91="","",SUM(D91:G91)+I91)</f>
      </c>
      <c r="K91" s="36"/>
      <c r="L91" s="52" t="str">
        <f>IF(A91="","",K91-J91)</f>
      </c>
      <c r="M91" s="50" t="str">
        <f>IF(OR(A91="",K91=0),"",L91/K91)</f>
      </c>
      <c r="N91" s="48" t="str">
        <f>IF(A91="","",IF(M91&gt;='Settings'!$I$13,"Fokus交渉",IF(M91&gt;='Settings'!$I$14,"条件交渉","妥当水準")))</f>
      </c>
    </row>
    <row r="92" ht="20" customHeight="true">
      <c r="A92" s="34"/>
      <c r="B92" s="34"/>
      <c r="C92" s="46"/>
      <c r="D92" s="36"/>
      <c r="E92" s="36"/>
      <c r="F92" s="36"/>
      <c r="G92" s="36"/>
      <c r="H92" s="50" t="str">
        <f>IF(C92="","",IFERROR(VLOOKUP(C92,'Settings'!$H$5:$K$9,4,FALSE),'Settings'!$C$13))</f>
      </c>
      <c r="I92" s="52" t="str">
        <f>IF(A92="","",SUM(D92:G92)*H92)</f>
      </c>
      <c r="J92" s="52" t="str">
        <f>IF(A92="","",SUM(D92:G92)+I92)</f>
      </c>
      <c r="K92" s="36"/>
      <c r="L92" s="52" t="str">
        <f>IF(A92="","",K92-J92)</f>
      </c>
      <c r="M92" s="50" t="str">
        <f>IF(OR(A92="",K92=0),"",L92/K92)</f>
      </c>
      <c r="N92" s="48" t="str">
        <f>IF(A92="","",IF(M92&gt;='Settings'!$I$13,"Fokus交渉",IF(M92&gt;='Settings'!$I$14,"条件交渉","妥当水準")))</f>
      </c>
    </row>
    <row r="93" ht="20" customHeight="true">
      <c r="A93" s="34"/>
      <c r="B93" s="34"/>
      <c r="C93" s="46"/>
      <c r="D93" s="36"/>
      <c r="E93" s="36"/>
      <c r="F93" s="36"/>
      <c r="G93" s="36"/>
      <c r="H93" s="50" t="str">
        <f>IF(C93="","",IFERROR(VLOOKUP(C93,'Settings'!$H$5:$K$9,4,FALSE),'Settings'!$C$13))</f>
      </c>
      <c r="I93" s="52" t="str">
        <f>IF(A93="","",SUM(D93:G93)*H93)</f>
      </c>
      <c r="J93" s="52" t="str">
        <f>IF(A93="","",SUM(D93:G93)+I93)</f>
      </c>
      <c r="K93" s="36"/>
      <c r="L93" s="52" t="str">
        <f>IF(A93="","",K93-J93)</f>
      </c>
      <c r="M93" s="50" t="str">
        <f>IF(OR(A93="",K93=0),"",L93/K93)</f>
      </c>
      <c r="N93" s="48" t="str">
        <f>IF(A93="","",IF(M93&gt;='Settings'!$I$13,"Fokus交渉",IF(M93&gt;='Settings'!$I$14,"条件交渉","妥当水準")))</f>
      </c>
    </row>
    <row r="94" ht="20" customHeight="true">
      <c r="A94" s="34"/>
      <c r="B94" s="34"/>
      <c r="C94" s="46"/>
      <c r="D94" s="36"/>
      <c r="E94" s="36"/>
      <c r="F94" s="36"/>
      <c r="G94" s="36"/>
      <c r="H94" s="50" t="str">
        <f>IF(C94="","",IFERROR(VLOOKUP(C94,'Settings'!$H$5:$K$9,4,FALSE),'Settings'!$C$13))</f>
      </c>
      <c r="I94" s="52" t="str">
        <f>IF(A94="","",SUM(D94:G94)*H94)</f>
      </c>
      <c r="J94" s="52" t="str">
        <f>IF(A94="","",SUM(D94:G94)+I94)</f>
      </c>
      <c r="K94" s="36"/>
      <c r="L94" s="52" t="str">
        <f>IF(A94="","",K94-J94)</f>
      </c>
      <c r="M94" s="50" t="str">
        <f>IF(OR(A94="",K94=0),"",L94/K94)</f>
      </c>
      <c r="N94" s="48" t="str">
        <f>IF(A94="","",IF(M94&gt;='Settings'!$I$13,"Fokus交渉",IF(M94&gt;='Settings'!$I$14,"条件交渉","妥当水準")))</f>
      </c>
    </row>
    <row r="95" ht="20" customHeight="true">
      <c r="A95" s="34"/>
      <c r="B95" s="34"/>
      <c r="C95" s="46"/>
      <c r="D95" s="36"/>
      <c r="E95" s="36"/>
      <c r="F95" s="36"/>
      <c r="G95" s="36"/>
      <c r="H95" s="50" t="str">
        <f>IF(C95="","",IFERROR(VLOOKUP(C95,'Settings'!$H$5:$K$9,4,FALSE),'Settings'!$C$13))</f>
      </c>
      <c r="I95" s="52" t="str">
        <f>IF(A95="","",SUM(D95:G95)*H95)</f>
      </c>
      <c r="J95" s="52" t="str">
        <f>IF(A95="","",SUM(D95:G95)+I95)</f>
      </c>
      <c r="K95" s="36"/>
      <c r="L95" s="52" t="str">
        <f>IF(A95="","",K95-J95)</f>
      </c>
      <c r="M95" s="50" t="str">
        <f>IF(OR(A95="",K95=0),"",L95/K95)</f>
      </c>
      <c r="N95" s="48" t="str">
        <f>IF(A95="","",IF(M95&gt;='Settings'!$I$13,"Fokus交渉",IF(M95&gt;='Settings'!$I$14,"条件交渉","妥当水準")))</f>
      </c>
    </row>
    <row r="96" ht="20" customHeight="true">
      <c r="A96" s="34"/>
      <c r="B96" s="34"/>
      <c r="C96" s="46"/>
      <c r="D96" s="36"/>
      <c r="E96" s="36"/>
      <c r="F96" s="36"/>
      <c r="G96" s="36"/>
      <c r="H96" s="50" t="str">
        <f>IF(C96="","",IFERROR(VLOOKUP(C96,'Settings'!$H$5:$K$9,4,FALSE),'Settings'!$C$13))</f>
      </c>
      <c r="I96" s="52" t="str">
        <f>IF(A96="","",SUM(D96:G96)*H96)</f>
      </c>
      <c r="J96" s="52" t="str">
        <f>IF(A96="","",SUM(D96:G96)+I96)</f>
      </c>
      <c r="K96" s="36"/>
      <c r="L96" s="52" t="str">
        <f>IF(A96="","",K96-J96)</f>
      </c>
      <c r="M96" s="50" t="str">
        <f>IF(OR(A96="",K96=0),"",L96/K96)</f>
      </c>
      <c r="N96" s="48" t="str">
        <f>IF(A96="","",IF(M96&gt;='Settings'!$I$13,"Fokus交渉",IF(M96&gt;='Settings'!$I$14,"条件交渉","妥当水準")))</f>
      </c>
    </row>
    <row r="97" ht="20" customHeight="true">
      <c r="A97" s="34"/>
      <c r="B97" s="34"/>
      <c r="C97" s="46"/>
      <c r="D97" s="36"/>
      <c r="E97" s="36"/>
      <c r="F97" s="36"/>
      <c r="G97" s="36"/>
      <c r="H97" s="50" t="str">
        <f>IF(C97="","",IFERROR(VLOOKUP(C97,'Settings'!$H$5:$K$9,4,FALSE),'Settings'!$C$13))</f>
      </c>
      <c r="I97" s="52" t="str">
        <f>IF(A97="","",SUM(D97:G97)*H97)</f>
      </c>
      <c r="J97" s="52" t="str">
        <f>IF(A97="","",SUM(D97:G97)+I97)</f>
      </c>
      <c r="K97" s="36"/>
      <c r="L97" s="52" t="str">
        <f>IF(A97="","",K97-J97)</f>
      </c>
      <c r="M97" s="50" t="str">
        <f>IF(OR(A97="",K97=0),"",L97/K97)</f>
      </c>
      <c r="N97" s="48" t="str">
        <f>IF(A97="","",IF(M97&gt;='Settings'!$I$13,"Fokus交渉",IF(M97&gt;='Settings'!$I$14,"条件交渉","妥当水準")))</f>
      </c>
    </row>
    <row r="98" ht="20" customHeight="true">
      <c r="A98" s="34"/>
      <c r="B98" s="34"/>
      <c r="C98" s="46"/>
      <c r="D98" s="36"/>
      <c r="E98" s="36"/>
      <c r="F98" s="36"/>
      <c r="G98" s="36"/>
      <c r="H98" s="50" t="str">
        <f>IF(C98="","",IFERROR(VLOOKUP(C98,'Settings'!$H$5:$K$9,4,FALSE),'Settings'!$C$13))</f>
      </c>
      <c r="I98" s="52" t="str">
        <f>IF(A98="","",SUM(D98:G98)*H98)</f>
      </c>
      <c r="J98" s="52" t="str">
        <f>IF(A98="","",SUM(D98:G98)+I98)</f>
      </c>
      <c r="K98" s="36"/>
      <c r="L98" s="52" t="str">
        <f>IF(A98="","",K98-J98)</f>
      </c>
      <c r="M98" s="50" t="str">
        <f>IF(OR(A98="",K98=0),"",L98/K98)</f>
      </c>
      <c r="N98" s="48" t="str">
        <f>IF(A98="","",IF(M98&gt;='Settings'!$I$13,"Fokus交渉",IF(M98&gt;='Settings'!$I$14,"条件交渉","妥当水準")))</f>
      </c>
    </row>
    <row r="99" ht="20" customHeight="true">
      <c r="A99" s="34"/>
      <c r="B99" s="34"/>
      <c r="C99" s="46"/>
      <c r="D99" s="36"/>
      <c r="E99" s="36"/>
      <c r="F99" s="36"/>
      <c r="G99" s="36"/>
      <c r="H99" s="50" t="str">
        <f>IF(C99="","",IFERROR(VLOOKUP(C99,'Settings'!$H$5:$K$9,4,FALSE),'Settings'!$C$13))</f>
      </c>
      <c r="I99" s="52" t="str">
        <f>IF(A99="","",SUM(D99:G99)*H99)</f>
      </c>
      <c r="J99" s="52" t="str">
        <f>IF(A99="","",SUM(D99:G99)+I99)</f>
      </c>
      <c r="K99" s="36"/>
      <c r="L99" s="52" t="str">
        <f>IF(A99="","",K99-J99)</f>
      </c>
      <c r="M99" s="50" t="str">
        <f>IF(OR(A99="",K99=0),"",L99/K99)</f>
      </c>
      <c r="N99" s="48" t="str">
        <f>IF(A99="","",IF(M99&gt;='Settings'!$I$13,"Fokus交渉",IF(M99&gt;='Settings'!$I$14,"条件交渉","妥当水準")))</f>
      </c>
    </row>
    <row r="100" ht="20" customHeight="true">
      <c r="A100" s="34"/>
      <c r="B100" s="34"/>
      <c r="C100" s="46"/>
      <c r="D100" s="36"/>
      <c r="E100" s="36"/>
      <c r="F100" s="36"/>
      <c r="G100" s="36"/>
      <c r="H100" s="50" t="str">
        <f>IF(C100="","",IFERROR(VLOOKUP(C100,'Settings'!$H$5:$K$9,4,FALSE),'Settings'!$C$13))</f>
      </c>
      <c r="I100" s="52" t="str">
        <f>IF(A100="","",SUM(D100:G100)*H100)</f>
      </c>
      <c r="J100" s="52" t="str">
        <f>IF(A100="","",SUM(D100:G100)+I100)</f>
      </c>
      <c r="K100" s="36"/>
      <c r="L100" s="52" t="str">
        <f>IF(A100="","",K100-J100)</f>
      </c>
      <c r="M100" s="50" t="str">
        <f>IF(OR(A100="",K100=0),"",L100/K100)</f>
      </c>
      <c r="N100" s="48" t="str">
        <f>IF(A100="","",IF(M100&gt;='Settings'!$I$13,"Fokus交渉",IF(M100&gt;='Settings'!$I$14,"条件交渉","妥当水準")))</f>
      </c>
    </row>
    <row r="101" ht="20" customHeight="true">
      <c r="A101" s="34"/>
      <c r="B101" s="34"/>
      <c r="C101" s="46"/>
      <c r="D101" s="36"/>
      <c r="E101" s="36"/>
      <c r="F101" s="36"/>
      <c r="G101" s="36"/>
      <c r="H101" s="50" t="str">
        <f>IF(C101="","",IFERROR(VLOOKUP(C101,'Settings'!$H$5:$K$9,4,FALSE),'Settings'!$C$13))</f>
      </c>
      <c r="I101" s="52" t="str">
        <f>IF(A101="","",SUM(D101:G101)*H101)</f>
      </c>
      <c r="J101" s="52" t="str">
        <f>IF(A101="","",SUM(D101:G101)+I101)</f>
      </c>
      <c r="K101" s="36"/>
      <c r="L101" s="52" t="str">
        <f>IF(A101="","",K101-J101)</f>
      </c>
      <c r="M101" s="50" t="str">
        <f>IF(OR(A101="",K101=0),"",L101/K101)</f>
      </c>
      <c r="N101" s="48" t="str">
        <f>IF(A101="","",IF(M101&gt;='Settings'!$I$13,"Fokus交渉",IF(M101&gt;='Settings'!$I$14,"条件交渉","妥当水準")))</f>
      </c>
    </row>
    <row r="102" ht="20" customHeight="true">
      <c r="A102" s="34"/>
      <c r="B102" s="34"/>
      <c r="C102" s="46"/>
      <c r="D102" s="36"/>
      <c r="E102" s="36"/>
      <c r="F102" s="36"/>
      <c r="G102" s="36"/>
      <c r="H102" s="50" t="str">
        <f>IF(C102="","",IFERROR(VLOOKUP(C102,'Settings'!$H$5:$K$9,4,FALSE),'Settings'!$C$13))</f>
      </c>
      <c r="I102" s="52" t="str">
        <f>IF(A102="","",SUM(D102:G102)*H102)</f>
      </c>
      <c r="J102" s="52" t="str">
        <f>IF(A102="","",SUM(D102:G102)+I102)</f>
      </c>
      <c r="K102" s="36"/>
      <c r="L102" s="52" t="str">
        <f>IF(A102="","",K102-J102)</f>
      </c>
      <c r="M102" s="50" t="str">
        <f>IF(OR(A102="",K102=0),"",L102/K102)</f>
      </c>
      <c r="N102" s="48" t="str">
        <f>IF(A102="","",IF(M102&gt;='Settings'!$I$13,"Fokus交渉",IF(M102&gt;='Settings'!$I$14,"条件交渉","妥当水準")))</f>
      </c>
    </row>
    <row r="103" ht="20" customHeight="true">
      <c r="A103" s="34"/>
      <c r="B103" s="34"/>
      <c r="C103" s="46"/>
      <c r="D103" s="36"/>
      <c r="E103" s="36"/>
      <c r="F103" s="36"/>
      <c r="G103" s="36"/>
      <c r="H103" s="50" t="str">
        <f>IF(C103="","",IFERROR(VLOOKUP(C103,'Settings'!$H$5:$K$9,4,FALSE),'Settings'!$C$13))</f>
      </c>
      <c r="I103" s="52" t="str">
        <f>IF(A103="","",SUM(D103:G103)*H103)</f>
      </c>
      <c r="J103" s="52" t="str">
        <f>IF(A103="","",SUM(D103:G103)+I103)</f>
      </c>
      <c r="K103" s="36"/>
      <c r="L103" s="52" t="str">
        <f>IF(A103="","",K103-J103)</f>
      </c>
      <c r="M103" s="50" t="str">
        <f>IF(OR(A103="",K103=0),"",L103/K103)</f>
      </c>
      <c r="N103" s="48" t="str">
        <f>IF(A103="","",IF(M103&gt;='Settings'!$I$13,"Fokus交渉",IF(M103&gt;='Settings'!$I$14,"条件交渉","妥当水準")))</f>
      </c>
    </row>
    <row r="104" ht="20" customHeight="true">
      <c r="A104" s="34"/>
      <c r="B104" s="34"/>
      <c r="C104" s="46"/>
      <c r="D104" s="36"/>
      <c r="E104" s="36"/>
      <c r="F104" s="36"/>
      <c r="G104" s="36"/>
      <c r="H104" s="50" t="str">
        <f>IF(C104="","",IFERROR(VLOOKUP(C104,'Settings'!$H$5:$K$9,4,FALSE),'Settings'!$C$13))</f>
      </c>
      <c r="I104" s="52" t="str">
        <f>IF(A104="","",SUM(D104:G104)*H104)</f>
      </c>
      <c r="J104" s="52" t="str">
        <f>IF(A104="","",SUM(D104:G104)+I104)</f>
      </c>
      <c r="K104" s="36"/>
      <c r="L104" s="52" t="str">
        <f>IF(A104="","",K104-J104)</f>
      </c>
      <c r="M104" s="50" t="str">
        <f>IF(OR(A104="",K104=0),"",L104/K104)</f>
      </c>
      <c r="N104" s="48" t="str">
        <f>IF(A104="","",IF(M104&gt;='Settings'!$I$13,"Fokus交渉",IF(M104&gt;='Settings'!$I$14,"条件交渉","妥当水準")))</f>
      </c>
    </row>
    <row r="105">
      <c r="A105" s="8"/>
      <c r="B105" s="8"/>
      <c r="C105" s="8"/>
      <c r="D105" s="8"/>
      <c r="E105" s="8"/>
      <c r="F105" s="8"/>
      <c r="G105" s="8"/>
      <c r="H105" s="8"/>
      <c r="I105" s="8"/>
      <c r="J105" s="8"/>
      <c r="K105" s="8"/>
      <c r="L105" s="8"/>
      <c r="M105" s="8"/>
      <c r="N105" s="8"/>
    </row>
    <row r="106">
      <c r="A106" s="8"/>
      <c r="B106" s="8"/>
      <c r="C106" s="8"/>
      <c r="D106" s="8"/>
      <c r="E106" s="8"/>
      <c r="F106" s="8"/>
      <c r="G106" s="8"/>
      <c r="H106" s="8"/>
      <c r="I106" s="8"/>
      <c r="J106" s="8"/>
      <c r="K106" s="8"/>
      <c r="L106" s="8"/>
      <c r="M106" s="8"/>
      <c r="N106" s="8"/>
    </row>
    <row r="107">
      <c r="A107" s="8"/>
      <c r="B107" s="8"/>
      <c r="C107" s="8"/>
      <c r="D107" s="8"/>
      <c r="E107" s="8"/>
      <c r="F107" s="8"/>
      <c r="G107" s="8"/>
      <c r="H107" s="8"/>
      <c r="I107" s="8"/>
      <c r="J107" s="8"/>
      <c r="K107" s="8"/>
      <c r="L107" s="8"/>
      <c r="M107" s="8"/>
      <c r="N107" s="8"/>
    </row>
    <row r="108">
      <c r="A108" s="8"/>
      <c r="B108" s="8"/>
      <c r="C108" s="8"/>
      <c r="D108" s="8"/>
      <c r="E108" s="8"/>
      <c r="F108" s="8"/>
      <c r="G108" s="8"/>
      <c r="H108" s="8"/>
      <c r="I108" s="8"/>
      <c r="J108" s="8"/>
      <c r="K108" s="8"/>
      <c r="L108" s="8"/>
      <c r="M108" s="8"/>
      <c r="N108" s="8"/>
    </row>
    <row r="109">
      <c r="A109" s="8"/>
      <c r="B109" s="8"/>
      <c r="C109" s="8"/>
      <c r="D109" s="8"/>
      <c r="E109" s="8"/>
      <c r="F109" s="8"/>
      <c r="G109" s="8"/>
      <c r="H109" s="8"/>
      <c r="I109" s="8"/>
      <c r="J109" s="8"/>
      <c r="K109" s="8"/>
      <c r="L109" s="8"/>
      <c r="M109" s="8"/>
      <c r="N109" s="8"/>
    </row>
    <row r="110">
      <c r="A110" s="8"/>
      <c r="B110" s="8"/>
      <c r="C110" s="8"/>
      <c r="D110" s="8"/>
      <c r="E110" s="8"/>
      <c r="F110" s="8"/>
      <c r="G110" s="8"/>
      <c r="H110" s="8"/>
      <c r="I110" s="8"/>
      <c r="J110" s="8"/>
      <c r="K110" s="8"/>
      <c r="L110" s="8"/>
      <c r="M110" s="8"/>
      <c r="N110" s="8"/>
    </row>
    <row r="111">
      <c r="A111" s="8"/>
      <c r="B111" s="8"/>
      <c r="C111" s="8"/>
      <c r="D111" s="8"/>
      <c r="E111" s="8"/>
      <c r="F111" s="8"/>
      <c r="G111" s="8"/>
      <c r="H111" s="8"/>
      <c r="I111" s="8"/>
      <c r="J111" s="8"/>
      <c r="K111" s="8"/>
      <c r="L111" s="8"/>
      <c r="M111" s="8"/>
      <c r="N111" s="8"/>
    </row>
    <row r="112">
      <c r="A112" s="8"/>
      <c r="B112" s="8"/>
      <c r="C112" s="8"/>
      <c r="D112" s="8"/>
      <c r="E112" s="8"/>
      <c r="F112" s="8"/>
      <c r="G112" s="8"/>
      <c r="H112" s="8"/>
      <c r="I112" s="8"/>
      <c r="J112" s="8"/>
      <c r="K112" s="8"/>
      <c r="L112" s="8"/>
      <c r="M112" s="8"/>
      <c r="N112" s="8"/>
    </row>
    <row r="113">
      <c r="A113" s="8"/>
      <c r="B113" s="8"/>
      <c r="C113" s="8"/>
      <c r="D113" s="8"/>
      <c r="E113" s="8"/>
      <c r="F113" s="8"/>
      <c r="G113" s="8"/>
      <c r="H113" s="8"/>
      <c r="I113" s="8"/>
      <c r="J113" s="8"/>
      <c r="K113" s="8"/>
      <c r="L113" s="8"/>
      <c r="M113" s="8"/>
      <c r="N113" s="8"/>
    </row>
    <row r="114">
      <c r="A114" s="8"/>
      <c r="B114" s="8"/>
      <c r="C114" s="8"/>
      <c r="D114" s="8"/>
      <c r="E114" s="8"/>
      <c r="F114" s="8"/>
      <c r="G114" s="8"/>
      <c r="H114" s="8"/>
      <c r="I114" s="8"/>
      <c r="J114" s="8"/>
      <c r="K114" s="8"/>
      <c r="L114" s="8"/>
      <c r="M114" s="8"/>
      <c r="N114" s="8"/>
    </row>
    <row r="115">
      <c r="A115" s="8"/>
      <c r="B115" s="8"/>
      <c r="C115" s="8"/>
      <c r="D115" s="8"/>
      <c r="E115" s="8"/>
      <c r="F115" s="8"/>
      <c r="G115" s="8"/>
      <c r="H115" s="8"/>
      <c r="I115" s="8"/>
      <c r="J115" s="8"/>
      <c r="K115" s="8"/>
      <c r="L115" s="8"/>
      <c r="M115" s="8"/>
      <c r="N115" s="8"/>
    </row>
    <row r="116">
      <c r="A116" s="8"/>
      <c r="B116" s="8"/>
      <c r="C116" s="8"/>
      <c r="D116" s="8"/>
      <c r="E116" s="8"/>
      <c r="F116" s="8"/>
      <c r="G116" s="8"/>
      <c r="H116" s="8"/>
      <c r="I116" s="8"/>
      <c r="J116" s="8"/>
      <c r="K116" s="8"/>
      <c r="L116" s="8"/>
      <c r="M116" s="8"/>
      <c r="N116" s="8"/>
    </row>
    <row r="117">
      <c r="A117" s="8"/>
      <c r="B117" s="8"/>
      <c r="C117" s="8"/>
      <c r="D117" s="8"/>
      <c r="E117" s="8"/>
      <c r="F117" s="8"/>
      <c r="G117" s="8"/>
      <c r="H117" s="8"/>
      <c r="I117" s="8"/>
      <c r="J117" s="8"/>
      <c r="K117" s="8"/>
      <c r="L117" s="8"/>
      <c r="M117" s="8"/>
      <c r="N117" s="8"/>
    </row>
    <row r="118">
      <c r="A118" s="8"/>
      <c r="B118" s="8"/>
      <c r="C118" s="8"/>
      <c r="D118" s="8"/>
      <c r="E118" s="8"/>
      <c r="F118" s="8"/>
      <c r="G118" s="8"/>
      <c r="H118" s="8"/>
      <c r="I118" s="8"/>
      <c r="J118" s="8"/>
      <c r="K118" s="8"/>
      <c r="L118" s="8"/>
      <c r="M118" s="8"/>
      <c r="N118" s="8"/>
    </row>
    <row r="119">
      <c r="A119" s="8"/>
      <c r="B119" s="8"/>
      <c r="C119" s="8"/>
      <c r="D119" s="8"/>
      <c r="E119" s="8"/>
      <c r="F119" s="8"/>
      <c r="G119" s="8"/>
      <c r="H119" s="8"/>
      <c r="I119" s="8"/>
      <c r="J119" s="8"/>
      <c r="K119" s="8"/>
      <c r="L119" s="8"/>
      <c r="M119" s="8"/>
      <c r="N119" s="8"/>
    </row>
    <row r="120">
      <c r="A120" s="8"/>
      <c r="B120" s="8"/>
      <c r="C120" s="8"/>
      <c r="D120" s="8"/>
      <c r="E120" s="8"/>
      <c r="F120" s="8"/>
      <c r="G120" s="8"/>
      <c r="H120" s="8"/>
      <c r="I120" s="8"/>
      <c r="J120" s="8"/>
      <c r="K120" s="8"/>
      <c r="L120" s="8"/>
      <c r="M120" s="8"/>
      <c r="N120" s="8"/>
    </row>
  </sheetData>
  <mergeCells count="2">
    <mergeCell ref="A1:N1"/>
    <mergeCell ref="A2:N2"/>
  </mergeCells>
  <conditionalFormatting sqref="A5:N104">
    <cfRule type="expression" dxfId="0" priority="1">
      <formula>AND($A5&lt;&gt;"",$M5&gt;=0.10)</formula>
    </cfRule>
  </conditionalFormatting>
  <conditionalFormatting sqref="N5:N104">
    <cfRule type="expression" dxfId="1" priority="2">
      <formula>N5="Fokus交渉"</formula>
    </cfRule>
    <cfRule type="expression" dxfId="2" priority="3">
      <formula>N5="条件交渉"</formula>
    </cfRule>
    <cfRule type="expression" dxfId="3" priority="4">
      <formula>N5="妥当水準"</formula>
    </cfRule>
  </conditionalFormatting>
  <conditionalFormatting sqref="L5:L104">
    <cfRule type="dataBar" priority="5">
      <dataBar>
        <cfvo type="min"/>
        <cfvo type="max"/>
        <color rgb="B45309"/>
      </dataBar>
      <extLst>
        <x:ext xmlns:x14="http://schemas.microsoft.com/office/spreadsheetml/2009/9/main" uri="{B025F937-C7B1-47D3-B67F-A62EFF666E3E}">
          <x14:id>{100BC938-A1FC-E14B-D827-3DD85D57EDCA}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5:C104" type="list">
      <formula1>"高山精工,大和加工,ユニテック樹脂,関西メタルワークス,東海部品工業"</formula1>
    </dataValidation>
  </dataValidations>
  <pageMargins left="0.7" right="0.7" top="0.75" bottom="0.75" header="0.3" footer="0.3"/>
  <tableParts count="1">
    <tablePart r:id="R02a54a7c5a664b21"/>
  </tableParts>
  <extLst>
    <x:ext xmlns:x14="http://schemas.microsoft.com/office/spreadsheetml/2009/9/main" xmlns:xm="http://schemas.microsoft.com/office/excel/2006/main" uri="{78C0D931-6437-407d-A8EE-F0AAD7539E65}">
      <x14:conditionalFormattings>
        <x14:conditionalFormatting>
          <x14:cfRule type="dataBar" priority="5" id="{100BC938-A1FC-E14B-D827-3DD85D57EDCA}">
            <x14:dataBar gradient="1">
              <x14:cfvo type="min"/>
              <x14:cfvo type="max"/>
              <x14:fillColor rgb="B45309"/>
            </x14:dataBar>
          </x14:cfRule>
          <xm:sqref>L5:L104</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2"/>
    <col customWidth="true" max="3" min="3" width="18"/>
    <col customWidth="true" max="4" min="4" width="14"/>
    <col customWidth="true" max="6" min="5" width="15"/>
    <col customWidth="true" max="7" min="7" width="18"/>
    <col customWidth="true" max="8" min="8" width="20"/>
  </cols>
  <sheetData>
    <row r="1" ht="32" customHeight="true">
      <c r="A1" s="12" t="s">
        <v>2</v>
      </c>
      <c r="B1" s="12"/>
      <c r="C1" s="12"/>
      <c r="D1" s="12"/>
      <c r="E1" s="12"/>
      <c r="F1" s="12"/>
      <c r="G1" s="12"/>
      <c r="H1" s="12"/>
    </row>
    <row r="2" ht="24" customHeight="true">
      <c r="A2" s="18" t="s">
        <v>156</v>
      </c>
      <c r="B2" s="18"/>
      <c r="C2" s="18"/>
      <c r="D2" s="18"/>
      <c r="E2" s="18"/>
      <c r="F2" s="18"/>
      <c r="G2" s="18"/>
      <c r="H2" s="18"/>
    </row>
    <row r="3">
      <c r="A3" s="8"/>
      <c r="B3" s="8"/>
      <c r="C3" s="8"/>
      <c r="D3" s="8"/>
      <c r="E3" s="8"/>
      <c r="F3" s="8"/>
      <c r="G3" s="8"/>
      <c r="H3" s="8"/>
    </row>
    <row r="4" ht="28" customHeight="true">
      <c r="A4" s="44" t="s">
        <v>109</v>
      </c>
      <c r="B4" s="44" t="s">
        <v>50</v>
      </c>
      <c r="C4" s="44" t="s">
        <v>157</v>
      </c>
      <c r="D4" s="44" t="s">
        <v>158</v>
      </c>
      <c r="E4" s="44" t="s">
        <v>159</v>
      </c>
      <c r="F4" s="44" t="s">
        <v>160</v>
      </c>
      <c r="G4" s="44" t="s">
        <v>161</v>
      </c>
      <c r="H4" s="44" t="s">
        <v>162</v>
      </c>
    </row>
    <row r="5" ht="20" customHeight="true">
      <c r="A5" s="46" t="s">
        <v>120</v>
      </c>
      <c r="B5" s="48" t="s">
        <v>56</v>
      </c>
      <c r="C5" s="46" t="s">
        <v>88</v>
      </c>
      <c r="D5" s="38" t="s">
        <v>163</v>
      </c>
      <c r="E5" s="52" t="s">
        <v>164</v>
      </c>
      <c r="F5" s="38" t="s">
        <v>89</v>
      </c>
      <c r="G5" s="52" t="s">
        <v>90</v>
      </c>
      <c r="H5" s="52" t="s">
        <v>91</v>
      </c>
    </row>
    <row r="6" ht="20" customHeight="true">
      <c r="A6" s="46" t="s">
        <v>127</v>
      </c>
      <c r="B6" s="48" t="s">
        <v>61</v>
      </c>
      <c r="C6" s="46" t="s">
        <v>92</v>
      </c>
      <c r="D6" s="38" t="s">
        <v>165</v>
      </c>
      <c r="E6" s="52" t="s">
        <v>98</v>
      </c>
      <c r="F6" s="38" t="s">
        <v>93</v>
      </c>
      <c r="G6" s="52" t="s">
        <v>94</v>
      </c>
      <c r="H6" s="52" t="s">
        <v>95</v>
      </c>
    </row>
    <row r="7" ht="20" customHeight="true">
      <c r="A7" s="46" t="s">
        <v>135</v>
      </c>
      <c r="B7" s="48" t="s">
        <v>67</v>
      </c>
      <c r="C7" s="46" t="s">
        <v>96</v>
      </c>
      <c r="D7" s="38" t="s">
        <v>166</v>
      </c>
      <c r="E7" s="52" t="s">
        <v>167</v>
      </c>
      <c r="F7" s="38" t="s">
        <v>97</v>
      </c>
      <c r="G7" s="52" t="s">
        <v>98</v>
      </c>
      <c r="H7" s="52" t="s">
        <v>99</v>
      </c>
    </row>
    <row r="8" ht="20" customHeight="true">
      <c r="A8" s="46" t="s">
        <v>142</v>
      </c>
      <c r="B8" s="48" t="s">
        <v>72</v>
      </c>
      <c r="C8" s="46" t="s">
        <v>100</v>
      </c>
      <c r="D8" s="38" t="s">
        <v>168</v>
      </c>
      <c r="E8" s="52" t="s">
        <v>169</v>
      </c>
      <c r="F8" s="38" t="s">
        <v>101</v>
      </c>
      <c r="G8" s="52" t="s">
        <v>102</v>
      </c>
      <c r="H8" s="52" t="s">
        <v>103</v>
      </c>
    </row>
    <row r="9" ht="20" customHeight="true">
      <c r="A9" s="46" t="s">
        <v>149</v>
      </c>
      <c r="B9" s="48" t="s">
        <v>78</v>
      </c>
      <c r="C9" s="46" t="s">
        <v>104</v>
      </c>
      <c r="D9" s="38" t="s">
        <v>170</v>
      </c>
      <c r="E9" s="52" t="s">
        <v>138</v>
      </c>
      <c r="F9" s="38" t="s">
        <v>105</v>
      </c>
      <c r="G9" s="52" t="s">
        <v>106</v>
      </c>
      <c r="H9" s="52" t="s">
        <v>107</v>
      </c>
    </row>
    <row r="10" ht="20" customHeight="true">
      <c r="A10" s="46"/>
      <c r="B10" s="48" t="str">
        <f>IF(A10="","",IFERROR(VLOOKUP(A10,'Should-Cost Breakdown'!$A$5:$B$104,2,FALSE),""))</f>
      </c>
      <c r="C10" s="46"/>
      <c r="D10" s="38"/>
      <c r="E10" s="52" t="str">
        <f>IF(C10="","",IFERROR(VLOOKUP(C10,'Settings'!$B$5:$E$9,2,FALSE),""))</f>
      </c>
      <c r="F10" s="38"/>
      <c r="G10" s="52" t="str">
        <f>IF(A10="","",ROUND(PRODUCT(VLOOKUP(A10,'Should-Cost Breakdown'!$A$5:$J$104,10,FALSE),D10,F10),0))</f>
      </c>
      <c r="H10" s="52" t="str">
        <f>IF(A10="","",ROUND(VLOOKUP(A10,'Should-Cost Breakdown'!$A$5:$J$104,10,FALSE)+G10,0))</f>
      </c>
    </row>
    <row r="11" ht="20" customHeight="true">
      <c r="A11" s="46"/>
      <c r="B11" s="48" t="str">
        <f>IF(A11="","",IFERROR(VLOOKUP(A11,'Should-Cost Breakdown'!$A$5:$B$104,2,FALSE),""))</f>
      </c>
      <c r="C11" s="46"/>
      <c r="D11" s="38"/>
      <c r="E11" s="52" t="str">
        <f>IF(C11="","",IFERROR(VLOOKUP(C11,'Settings'!$B$5:$E$9,2,FALSE),""))</f>
      </c>
      <c r="F11" s="38"/>
      <c r="G11" s="52" t="str">
        <f>IF(A11="","",ROUND(PRODUCT(VLOOKUP(A11,'Should-Cost Breakdown'!$A$5:$J$104,10,FALSE),D11,F11),0))</f>
      </c>
      <c r="H11" s="52" t="str">
        <f>IF(A11="","",ROUND(VLOOKUP(A11,'Should-Cost Breakdown'!$A$5:$J$104,10,FALSE)+G11,0))</f>
      </c>
    </row>
    <row r="12" ht="20" customHeight="true">
      <c r="A12" s="46"/>
      <c r="B12" s="48" t="str">
        <f>IF(A12="","",IFERROR(VLOOKUP(A12,'Should-Cost Breakdown'!$A$5:$B$104,2,FALSE),""))</f>
      </c>
      <c r="C12" s="46"/>
      <c r="D12" s="38"/>
      <c r="E12" s="52" t="str">
        <f>IF(C12="","",IFERROR(VLOOKUP(C12,'Settings'!$B$5:$E$9,2,FALSE),""))</f>
      </c>
      <c r="F12" s="38"/>
      <c r="G12" s="52" t="str">
        <f>IF(A12="","",ROUND(PRODUCT(VLOOKUP(A12,'Should-Cost Breakdown'!$A$5:$J$104,10,FALSE),D12,F12),0))</f>
      </c>
      <c r="H12" s="52" t="str">
        <f>IF(A12="","",ROUND(VLOOKUP(A12,'Should-Cost Breakdown'!$A$5:$J$104,10,FALSE)+G12,0))</f>
      </c>
    </row>
    <row r="13" ht="20" customHeight="true">
      <c r="A13" s="46"/>
      <c r="B13" s="48" t="str">
        <f>IF(A13="","",IFERROR(VLOOKUP(A13,'Should-Cost Breakdown'!$A$5:$B$104,2,FALSE),""))</f>
      </c>
      <c r="C13" s="46"/>
      <c r="D13" s="38"/>
      <c r="E13" s="52" t="str">
        <f>IF(C13="","",IFERROR(VLOOKUP(C13,'Settings'!$B$5:$E$9,2,FALSE),""))</f>
      </c>
      <c r="F13" s="38"/>
      <c r="G13" s="52" t="str">
        <f>IF(A13="","",ROUND(PRODUCT(VLOOKUP(A13,'Should-Cost Breakdown'!$A$5:$J$104,10,FALSE),D13,F13),0))</f>
      </c>
      <c r="H13" s="52" t="str">
        <f>IF(A13="","",ROUND(VLOOKUP(A13,'Should-Cost Breakdown'!$A$5:$J$104,10,FALSE)+G13,0))</f>
      </c>
    </row>
    <row r="14" ht="20" customHeight="true">
      <c r="A14" s="46"/>
      <c r="B14" s="48" t="str">
        <f>IF(A14="","",IFERROR(VLOOKUP(A14,'Should-Cost Breakdown'!$A$5:$B$104,2,FALSE),""))</f>
      </c>
      <c r="C14" s="46"/>
      <c r="D14" s="38"/>
      <c r="E14" s="52" t="str">
        <f>IF(C14="","",IFERROR(VLOOKUP(C14,'Settings'!$B$5:$E$9,2,FALSE),""))</f>
      </c>
      <c r="F14" s="38"/>
      <c r="G14" s="52" t="str">
        <f>IF(A14="","",ROUND(PRODUCT(VLOOKUP(A14,'Should-Cost Breakdown'!$A$5:$J$104,10,FALSE),D14,F14),0))</f>
      </c>
      <c r="H14" s="52" t="str">
        <f>IF(A14="","",ROUND(VLOOKUP(A14,'Should-Cost Breakdown'!$A$5:$J$104,10,FALSE)+G14,0))</f>
      </c>
    </row>
    <row r="15" ht="20" customHeight="true">
      <c r="A15" s="46"/>
      <c r="B15" s="48" t="str">
        <f>IF(A15="","",IFERROR(VLOOKUP(A15,'Should-Cost Breakdown'!$A$5:$B$104,2,FALSE),""))</f>
      </c>
      <c r="C15" s="46"/>
      <c r="D15" s="38"/>
      <c r="E15" s="52" t="str">
        <f>IF(C15="","",IFERROR(VLOOKUP(C15,'Settings'!$B$5:$E$9,2,FALSE),""))</f>
      </c>
      <c r="F15" s="38"/>
      <c r="G15" s="52" t="str">
        <f>IF(A15="","",ROUND(PRODUCT(VLOOKUP(A15,'Should-Cost Breakdown'!$A$5:$J$104,10,FALSE),D15,F15),0))</f>
      </c>
      <c r="H15" s="52" t="str">
        <f>IF(A15="","",ROUND(VLOOKUP(A15,'Should-Cost Breakdown'!$A$5:$J$104,10,FALSE)+G15,0))</f>
      </c>
    </row>
    <row r="16" ht="20" customHeight="true">
      <c r="A16" s="46"/>
      <c r="B16" s="48" t="str">
        <f>IF(A16="","",IFERROR(VLOOKUP(A16,'Should-Cost Breakdown'!$A$5:$B$104,2,FALSE),""))</f>
      </c>
      <c r="C16" s="46"/>
      <c r="D16" s="38"/>
      <c r="E16" s="52" t="str">
        <f>IF(C16="","",IFERROR(VLOOKUP(C16,'Settings'!$B$5:$E$9,2,FALSE),""))</f>
      </c>
      <c r="F16" s="38"/>
      <c r="G16" s="52" t="str">
        <f>IF(A16="","",ROUND(PRODUCT(VLOOKUP(A16,'Should-Cost Breakdown'!$A$5:$J$104,10,FALSE),D16,F16),0))</f>
      </c>
      <c r="H16" s="52" t="str">
        <f>IF(A16="","",ROUND(VLOOKUP(A16,'Should-Cost Breakdown'!$A$5:$J$104,10,FALSE)+G16,0))</f>
      </c>
    </row>
    <row r="17" ht="20" customHeight="true">
      <c r="A17" s="46"/>
      <c r="B17" s="48" t="str">
        <f>IF(A17="","",IFERROR(VLOOKUP(A17,'Should-Cost Breakdown'!$A$5:$B$104,2,FALSE),""))</f>
      </c>
      <c r="C17" s="46"/>
      <c r="D17" s="38"/>
      <c r="E17" s="52" t="str">
        <f>IF(C17="","",IFERROR(VLOOKUP(C17,'Settings'!$B$5:$E$9,2,FALSE),""))</f>
      </c>
      <c r="F17" s="38"/>
      <c r="G17" s="52" t="str">
        <f>IF(A17="","",ROUND(PRODUCT(VLOOKUP(A17,'Should-Cost Breakdown'!$A$5:$J$104,10,FALSE),D17,F17),0))</f>
      </c>
      <c r="H17" s="52" t="str">
        <f>IF(A17="","",ROUND(VLOOKUP(A17,'Should-Cost Breakdown'!$A$5:$J$104,10,FALSE)+G17,0))</f>
      </c>
    </row>
    <row r="18" ht="20" customHeight="true">
      <c r="A18" s="46"/>
      <c r="B18" s="48" t="str">
        <f>IF(A18="","",IFERROR(VLOOKUP(A18,'Should-Cost Breakdown'!$A$5:$B$104,2,FALSE),""))</f>
      </c>
      <c r="C18" s="46"/>
      <c r="D18" s="38"/>
      <c r="E18" s="52" t="str">
        <f>IF(C18="","",IFERROR(VLOOKUP(C18,'Settings'!$B$5:$E$9,2,FALSE),""))</f>
      </c>
      <c r="F18" s="38"/>
      <c r="G18" s="52" t="str">
        <f>IF(A18="","",ROUND(PRODUCT(VLOOKUP(A18,'Should-Cost Breakdown'!$A$5:$J$104,10,FALSE),D18,F18),0))</f>
      </c>
      <c r="H18" s="52" t="str">
        <f>IF(A18="","",ROUND(VLOOKUP(A18,'Should-Cost Breakdown'!$A$5:$J$104,10,FALSE)+G18,0))</f>
      </c>
    </row>
    <row r="19" ht="20" customHeight="true">
      <c r="A19" s="46"/>
      <c r="B19" s="48" t="str">
        <f>IF(A19="","",IFERROR(VLOOKUP(A19,'Should-Cost Breakdown'!$A$5:$B$104,2,FALSE),""))</f>
      </c>
      <c r="C19" s="46"/>
      <c r="D19" s="38"/>
      <c r="E19" s="52" t="str">
        <f>IF(C19="","",IFERROR(VLOOKUP(C19,'Settings'!$B$5:$E$9,2,FALSE),""))</f>
      </c>
      <c r="F19" s="38"/>
      <c r="G19" s="52" t="str">
        <f>IF(A19="","",ROUND(PRODUCT(VLOOKUP(A19,'Should-Cost Breakdown'!$A$5:$J$104,10,FALSE),D19,F19),0))</f>
      </c>
      <c r="H19" s="52" t="str">
        <f>IF(A19="","",ROUND(VLOOKUP(A19,'Should-Cost Breakdown'!$A$5:$J$104,10,FALSE)+G19,0))</f>
      </c>
    </row>
    <row r="20" ht="20" customHeight="true">
      <c r="A20" s="46"/>
      <c r="B20" s="48" t="str">
        <f>IF(A20="","",IFERROR(VLOOKUP(A20,'Should-Cost Breakdown'!$A$5:$B$104,2,FALSE),""))</f>
      </c>
      <c r="C20" s="46"/>
      <c r="D20" s="38"/>
      <c r="E20" s="52" t="str">
        <f>IF(C20="","",IFERROR(VLOOKUP(C20,'Settings'!$B$5:$E$9,2,FALSE),""))</f>
      </c>
      <c r="F20" s="38"/>
      <c r="G20" s="52" t="str">
        <f>IF(A20="","",ROUND(PRODUCT(VLOOKUP(A20,'Should-Cost Breakdown'!$A$5:$J$104,10,FALSE),D20,F20),0))</f>
      </c>
      <c r="H20" s="52" t="str">
        <f>IF(A20="","",ROUND(VLOOKUP(A20,'Should-Cost Breakdown'!$A$5:$J$104,10,FALSE)+G20,0))</f>
      </c>
    </row>
    <row r="21" ht="20" customHeight="true">
      <c r="A21" s="46"/>
      <c r="B21" s="48" t="str">
        <f>IF(A21="","",IFERROR(VLOOKUP(A21,'Should-Cost Breakdown'!$A$5:$B$104,2,FALSE),""))</f>
      </c>
      <c r="C21" s="46"/>
      <c r="D21" s="38"/>
      <c r="E21" s="52" t="str">
        <f>IF(C21="","",IFERROR(VLOOKUP(C21,'Settings'!$B$5:$E$9,2,FALSE),""))</f>
      </c>
      <c r="F21" s="38"/>
      <c r="G21" s="52" t="str">
        <f>IF(A21="","",ROUND(PRODUCT(VLOOKUP(A21,'Should-Cost Breakdown'!$A$5:$J$104,10,FALSE),D21,F21),0))</f>
      </c>
      <c r="H21" s="52" t="str">
        <f>IF(A21="","",ROUND(VLOOKUP(A21,'Should-Cost Breakdown'!$A$5:$J$104,10,FALSE)+G21,0))</f>
      </c>
    </row>
    <row r="22" ht="20" customHeight="true">
      <c r="A22" s="46"/>
      <c r="B22" s="48" t="str">
        <f>IF(A22="","",IFERROR(VLOOKUP(A22,'Should-Cost Breakdown'!$A$5:$B$104,2,FALSE),""))</f>
      </c>
      <c r="C22" s="46"/>
      <c r="D22" s="38"/>
      <c r="E22" s="52" t="str">
        <f>IF(C22="","",IFERROR(VLOOKUP(C22,'Settings'!$B$5:$E$9,2,FALSE),""))</f>
      </c>
      <c r="F22" s="38"/>
      <c r="G22" s="52" t="str">
        <f>IF(A22="","",ROUND(PRODUCT(VLOOKUP(A22,'Should-Cost Breakdown'!$A$5:$J$104,10,FALSE),D22,F22),0))</f>
      </c>
      <c r="H22" s="52" t="str">
        <f>IF(A22="","",ROUND(VLOOKUP(A22,'Should-Cost Breakdown'!$A$5:$J$104,10,FALSE)+G22,0))</f>
      </c>
    </row>
    <row r="23" ht="20" customHeight="true">
      <c r="A23" s="46"/>
      <c r="B23" s="48" t="str">
        <f>IF(A23="","",IFERROR(VLOOKUP(A23,'Should-Cost Breakdown'!$A$5:$B$104,2,FALSE),""))</f>
      </c>
      <c r="C23" s="46"/>
      <c r="D23" s="38"/>
      <c r="E23" s="52" t="str">
        <f>IF(C23="","",IFERROR(VLOOKUP(C23,'Settings'!$B$5:$E$9,2,FALSE),""))</f>
      </c>
      <c r="F23" s="38"/>
      <c r="G23" s="52" t="str">
        <f>IF(A23="","",ROUND(PRODUCT(VLOOKUP(A23,'Should-Cost Breakdown'!$A$5:$J$104,10,FALSE),D23,F23),0))</f>
      </c>
      <c r="H23" s="52" t="str">
        <f>IF(A23="","",ROUND(VLOOKUP(A23,'Should-Cost Breakdown'!$A$5:$J$104,10,FALSE)+G23,0))</f>
      </c>
    </row>
    <row r="24" ht="20" customHeight="true">
      <c r="A24" s="46"/>
      <c r="B24" s="48" t="str">
        <f>IF(A24="","",IFERROR(VLOOKUP(A24,'Should-Cost Breakdown'!$A$5:$B$104,2,FALSE),""))</f>
      </c>
      <c r="C24" s="46"/>
      <c r="D24" s="38"/>
      <c r="E24" s="52" t="str">
        <f>IF(C24="","",IFERROR(VLOOKUP(C24,'Settings'!$B$5:$E$9,2,FALSE),""))</f>
      </c>
      <c r="F24" s="38"/>
      <c r="G24" s="52" t="str">
        <f>IF(A24="","",ROUND(PRODUCT(VLOOKUP(A24,'Should-Cost Breakdown'!$A$5:$J$104,10,FALSE),D24,F24),0))</f>
      </c>
      <c r="H24" s="52" t="str">
        <f>IF(A24="","",ROUND(VLOOKUP(A24,'Should-Cost Breakdown'!$A$5:$J$104,10,FALSE)+G24,0))</f>
      </c>
    </row>
    <row r="25" ht="20" customHeight="true">
      <c r="A25" s="46"/>
      <c r="B25" s="48" t="str">
        <f>IF(A25="","",IFERROR(VLOOKUP(A25,'Should-Cost Breakdown'!$A$5:$B$104,2,FALSE),""))</f>
      </c>
      <c r="C25" s="46"/>
      <c r="D25" s="38"/>
      <c r="E25" s="52" t="str">
        <f>IF(C25="","",IFERROR(VLOOKUP(C25,'Settings'!$B$5:$E$9,2,FALSE),""))</f>
      </c>
      <c r="F25" s="38"/>
      <c r="G25" s="52" t="str">
        <f>IF(A25="","",ROUND(PRODUCT(VLOOKUP(A25,'Should-Cost Breakdown'!$A$5:$J$104,10,FALSE),D25,F25),0))</f>
      </c>
      <c r="H25" s="52" t="str">
        <f>IF(A25="","",ROUND(VLOOKUP(A25,'Should-Cost Breakdown'!$A$5:$J$104,10,FALSE)+G25,0))</f>
      </c>
    </row>
    <row r="26" ht="20" customHeight="true">
      <c r="A26" s="46"/>
      <c r="B26" s="48" t="str">
        <f>IF(A26="","",IFERROR(VLOOKUP(A26,'Should-Cost Breakdown'!$A$5:$B$104,2,FALSE),""))</f>
      </c>
      <c r="C26" s="46"/>
      <c r="D26" s="38"/>
      <c r="E26" s="52" t="str">
        <f>IF(C26="","",IFERROR(VLOOKUP(C26,'Settings'!$B$5:$E$9,2,FALSE),""))</f>
      </c>
      <c r="F26" s="38"/>
      <c r="G26" s="52" t="str">
        <f>IF(A26="","",ROUND(PRODUCT(VLOOKUP(A26,'Should-Cost Breakdown'!$A$5:$J$104,10,FALSE),D26,F26),0))</f>
      </c>
      <c r="H26" s="52" t="str">
        <f>IF(A26="","",ROUND(VLOOKUP(A26,'Should-Cost Breakdown'!$A$5:$J$104,10,FALSE)+G26,0))</f>
      </c>
    </row>
    <row r="27" ht="20" customHeight="true">
      <c r="A27" s="46"/>
      <c r="B27" s="48" t="str">
        <f>IF(A27="","",IFERROR(VLOOKUP(A27,'Should-Cost Breakdown'!$A$5:$B$104,2,FALSE),""))</f>
      </c>
      <c r="C27" s="46"/>
      <c r="D27" s="38"/>
      <c r="E27" s="52" t="str">
        <f>IF(C27="","",IFERROR(VLOOKUP(C27,'Settings'!$B$5:$E$9,2,FALSE),""))</f>
      </c>
      <c r="F27" s="38"/>
      <c r="G27" s="52" t="str">
        <f>IF(A27="","",ROUND(PRODUCT(VLOOKUP(A27,'Should-Cost Breakdown'!$A$5:$J$104,10,FALSE),D27,F27),0))</f>
      </c>
      <c r="H27" s="52" t="str">
        <f>IF(A27="","",ROUND(VLOOKUP(A27,'Should-Cost Breakdown'!$A$5:$J$104,10,FALSE)+G27,0))</f>
      </c>
    </row>
    <row r="28" ht="20" customHeight="true">
      <c r="A28" s="46"/>
      <c r="B28" s="48" t="str">
        <f>IF(A28="","",IFERROR(VLOOKUP(A28,'Should-Cost Breakdown'!$A$5:$B$104,2,FALSE),""))</f>
      </c>
      <c r="C28" s="46"/>
      <c r="D28" s="38"/>
      <c r="E28" s="52" t="str">
        <f>IF(C28="","",IFERROR(VLOOKUP(C28,'Settings'!$B$5:$E$9,2,FALSE),""))</f>
      </c>
      <c r="F28" s="38"/>
      <c r="G28" s="52" t="str">
        <f>IF(A28="","",ROUND(PRODUCT(VLOOKUP(A28,'Should-Cost Breakdown'!$A$5:$J$104,10,FALSE),D28,F28),0))</f>
      </c>
      <c r="H28" s="52" t="str">
        <f>IF(A28="","",ROUND(VLOOKUP(A28,'Should-Cost Breakdown'!$A$5:$J$104,10,FALSE)+G28,0))</f>
      </c>
    </row>
    <row r="29" ht="20" customHeight="true">
      <c r="A29" s="46"/>
      <c r="B29" s="48" t="str">
        <f>IF(A29="","",IFERROR(VLOOKUP(A29,'Should-Cost Breakdown'!$A$5:$B$104,2,FALSE),""))</f>
      </c>
      <c r="C29" s="46"/>
      <c r="D29" s="38"/>
      <c r="E29" s="52" t="str">
        <f>IF(C29="","",IFERROR(VLOOKUP(C29,'Settings'!$B$5:$E$9,2,FALSE),""))</f>
      </c>
      <c r="F29" s="38"/>
      <c r="G29" s="52" t="str">
        <f>IF(A29="","",ROUND(PRODUCT(VLOOKUP(A29,'Should-Cost Breakdown'!$A$5:$J$104,10,FALSE),D29,F29),0))</f>
      </c>
      <c r="H29" s="52" t="str">
        <f>IF(A29="","",ROUND(VLOOKUP(A29,'Should-Cost Breakdown'!$A$5:$J$104,10,FALSE)+G29,0))</f>
      </c>
    </row>
    <row r="30" ht="20" customHeight="true">
      <c r="A30" s="46"/>
      <c r="B30" s="48" t="str">
        <f>IF(A30="","",IFERROR(VLOOKUP(A30,'Should-Cost Breakdown'!$A$5:$B$104,2,FALSE),""))</f>
      </c>
      <c r="C30" s="46"/>
      <c r="D30" s="38"/>
      <c r="E30" s="52" t="str">
        <f>IF(C30="","",IFERROR(VLOOKUP(C30,'Settings'!$B$5:$E$9,2,FALSE),""))</f>
      </c>
      <c r="F30" s="38"/>
      <c r="G30" s="52" t="str">
        <f>IF(A30="","",ROUND(PRODUCT(VLOOKUP(A30,'Should-Cost Breakdown'!$A$5:$J$104,10,FALSE),D30,F30),0))</f>
      </c>
      <c r="H30" s="52" t="str">
        <f>IF(A30="","",ROUND(VLOOKUP(A30,'Should-Cost Breakdown'!$A$5:$J$104,10,FALSE)+G30,0))</f>
      </c>
    </row>
    <row r="31" ht="20" customHeight="true">
      <c r="A31" s="46"/>
      <c r="B31" s="48" t="str">
        <f>IF(A31="","",IFERROR(VLOOKUP(A31,'Should-Cost Breakdown'!$A$5:$B$104,2,FALSE),""))</f>
      </c>
      <c r="C31" s="46"/>
      <c r="D31" s="38"/>
      <c r="E31" s="52" t="str">
        <f>IF(C31="","",IFERROR(VLOOKUP(C31,'Settings'!$B$5:$E$9,2,FALSE),""))</f>
      </c>
      <c r="F31" s="38"/>
      <c r="G31" s="52" t="str">
        <f>IF(A31="","",ROUND(PRODUCT(VLOOKUP(A31,'Should-Cost Breakdown'!$A$5:$J$104,10,FALSE),D31,F31),0))</f>
      </c>
      <c r="H31" s="52" t="str">
        <f>IF(A31="","",ROUND(VLOOKUP(A31,'Should-Cost Breakdown'!$A$5:$J$104,10,FALSE)+G31,0))</f>
      </c>
    </row>
    <row r="32" ht="20" customHeight="true">
      <c r="A32" s="46"/>
      <c r="B32" s="48" t="str">
        <f>IF(A32="","",IFERROR(VLOOKUP(A32,'Should-Cost Breakdown'!$A$5:$B$104,2,FALSE),""))</f>
      </c>
      <c r="C32" s="46"/>
      <c r="D32" s="38"/>
      <c r="E32" s="52" t="str">
        <f>IF(C32="","",IFERROR(VLOOKUP(C32,'Settings'!$B$5:$E$9,2,FALSE),""))</f>
      </c>
      <c r="F32" s="38"/>
      <c r="G32" s="52" t="str">
        <f>IF(A32="","",ROUND(PRODUCT(VLOOKUP(A32,'Should-Cost Breakdown'!$A$5:$J$104,10,FALSE),D32,F32),0))</f>
      </c>
      <c r="H32" s="52" t="str">
        <f>IF(A32="","",ROUND(VLOOKUP(A32,'Should-Cost Breakdown'!$A$5:$J$104,10,FALSE)+G32,0))</f>
      </c>
    </row>
    <row r="33" ht="20" customHeight="true">
      <c r="A33" s="46"/>
      <c r="B33" s="48" t="str">
        <f>IF(A33="","",IFERROR(VLOOKUP(A33,'Should-Cost Breakdown'!$A$5:$B$104,2,FALSE),""))</f>
      </c>
      <c r="C33" s="46"/>
      <c r="D33" s="38"/>
      <c r="E33" s="52" t="str">
        <f>IF(C33="","",IFERROR(VLOOKUP(C33,'Settings'!$B$5:$E$9,2,FALSE),""))</f>
      </c>
      <c r="F33" s="38"/>
      <c r="G33" s="52" t="str">
        <f>IF(A33="","",ROUND(PRODUCT(VLOOKUP(A33,'Should-Cost Breakdown'!$A$5:$J$104,10,FALSE),D33,F33),0))</f>
      </c>
      <c r="H33" s="52" t="str">
        <f>IF(A33="","",ROUND(VLOOKUP(A33,'Should-Cost Breakdown'!$A$5:$J$104,10,FALSE)+G33,0))</f>
      </c>
    </row>
    <row r="34" ht="20" customHeight="true">
      <c r="A34" s="46"/>
      <c r="B34" s="48" t="str">
        <f>IF(A34="","",IFERROR(VLOOKUP(A34,'Should-Cost Breakdown'!$A$5:$B$104,2,FALSE),""))</f>
      </c>
      <c r="C34" s="46"/>
      <c r="D34" s="38"/>
      <c r="E34" s="52" t="str">
        <f>IF(C34="","",IFERROR(VLOOKUP(C34,'Settings'!$B$5:$E$9,2,FALSE),""))</f>
      </c>
      <c r="F34" s="38"/>
      <c r="G34" s="52" t="str">
        <f>IF(A34="","",ROUND(PRODUCT(VLOOKUP(A34,'Should-Cost Breakdown'!$A$5:$J$104,10,FALSE),D34,F34),0))</f>
      </c>
      <c r="H34" s="52" t="str">
        <f>IF(A34="","",ROUND(VLOOKUP(A34,'Should-Cost Breakdown'!$A$5:$J$104,10,FALSE)+G34,0))</f>
      </c>
    </row>
    <row r="35" ht="20" customHeight="true">
      <c r="A35" s="46"/>
      <c r="B35" s="48" t="str">
        <f>IF(A35="","",IFERROR(VLOOKUP(A35,'Should-Cost Breakdown'!$A$5:$B$104,2,FALSE),""))</f>
      </c>
      <c r="C35" s="46"/>
      <c r="D35" s="38"/>
      <c r="E35" s="52" t="str">
        <f>IF(C35="","",IFERROR(VLOOKUP(C35,'Settings'!$B$5:$E$9,2,FALSE),""))</f>
      </c>
      <c r="F35" s="38"/>
      <c r="G35" s="52" t="str">
        <f>IF(A35="","",ROUND(PRODUCT(VLOOKUP(A35,'Should-Cost Breakdown'!$A$5:$J$104,10,FALSE),D35,F35),0))</f>
      </c>
      <c r="H35" s="52" t="str">
        <f>IF(A35="","",ROUND(VLOOKUP(A35,'Should-Cost Breakdown'!$A$5:$J$104,10,FALSE)+G35,0))</f>
      </c>
    </row>
    <row r="36" ht="20" customHeight="true">
      <c r="A36" s="46"/>
      <c r="B36" s="48" t="str">
        <f>IF(A36="","",IFERROR(VLOOKUP(A36,'Should-Cost Breakdown'!$A$5:$B$104,2,FALSE),""))</f>
      </c>
      <c r="C36" s="46"/>
      <c r="D36" s="38"/>
      <c r="E36" s="52" t="str">
        <f>IF(C36="","",IFERROR(VLOOKUP(C36,'Settings'!$B$5:$E$9,2,FALSE),""))</f>
      </c>
      <c r="F36" s="38"/>
      <c r="G36" s="52" t="str">
        <f>IF(A36="","",ROUND(PRODUCT(VLOOKUP(A36,'Should-Cost Breakdown'!$A$5:$J$104,10,FALSE),D36,F36),0))</f>
      </c>
      <c r="H36" s="52" t="str">
        <f>IF(A36="","",ROUND(VLOOKUP(A36,'Should-Cost Breakdown'!$A$5:$J$104,10,FALSE)+G36,0))</f>
      </c>
    </row>
    <row r="37" ht="20" customHeight="true">
      <c r="A37" s="46"/>
      <c r="B37" s="48" t="str">
        <f>IF(A37="","",IFERROR(VLOOKUP(A37,'Should-Cost Breakdown'!$A$5:$B$104,2,FALSE),""))</f>
      </c>
      <c r="C37" s="46"/>
      <c r="D37" s="38"/>
      <c r="E37" s="52" t="str">
        <f>IF(C37="","",IFERROR(VLOOKUP(C37,'Settings'!$B$5:$E$9,2,FALSE),""))</f>
      </c>
      <c r="F37" s="38"/>
      <c r="G37" s="52" t="str">
        <f>IF(A37="","",ROUND(PRODUCT(VLOOKUP(A37,'Should-Cost Breakdown'!$A$5:$J$104,10,FALSE),D37,F37),0))</f>
      </c>
      <c r="H37" s="52" t="str">
        <f>IF(A37="","",ROUND(VLOOKUP(A37,'Should-Cost Breakdown'!$A$5:$J$104,10,FALSE)+G37,0))</f>
      </c>
    </row>
    <row r="38" ht="20" customHeight="true">
      <c r="A38" s="46"/>
      <c r="B38" s="48" t="str">
        <f>IF(A38="","",IFERROR(VLOOKUP(A38,'Should-Cost Breakdown'!$A$5:$B$104,2,FALSE),""))</f>
      </c>
      <c r="C38" s="46"/>
      <c r="D38" s="38"/>
      <c r="E38" s="52" t="str">
        <f>IF(C38="","",IFERROR(VLOOKUP(C38,'Settings'!$B$5:$E$9,2,FALSE),""))</f>
      </c>
      <c r="F38" s="38"/>
      <c r="G38" s="52" t="str">
        <f>IF(A38="","",ROUND(PRODUCT(VLOOKUP(A38,'Should-Cost Breakdown'!$A$5:$J$104,10,FALSE),D38,F38),0))</f>
      </c>
      <c r="H38" s="52" t="str">
        <f>IF(A38="","",ROUND(VLOOKUP(A38,'Should-Cost Breakdown'!$A$5:$J$104,10,FALSE)+G38,0))</f>
      </c>
    </row>
    <row r="39" ht="20" customHeight="true">
      <c r="A39" s="46"/>
      <c r="B39" s="48" t="str">
        <f>IF(A39="","",IFERROR(VLOOKUP(A39,'Should-Cost Breakdown'!$A$5:$B$104,2,FALSE),""))</f>
      </c>
      <c r="C39" s="46"/>
      <c r="D39" s="38"/>
      <c r="E39" s="52" t="str">
        <f>IF(C39="","",IFERROR(VLOOKUP(C39,'Settings'!$B$5:$E$9,2,FALSE),""))</f>
      </c>
      <c r="F39" s="38"/>
      <c r="G39" s="52" t="str">
        <f>IF(A39="","",ROUND(PRODUCT(VLOOKUP(A39,'Should-Cost Breakdown'!$A$5:$J$104,10,FALSE),D39,F39),0))</f>
      </c>
      <c r="H39" s="52" t="str">
        <f>IF(A39="","",ROUND(VLOOKUP(A39,'Should-Cost Breakdown'!$A$5:$J$104,10,FALSE)+G39,0))</f>
      </c>
    </row>
    <row r="40" ht="20" customHeight="true">
      <c r="A40" s="46"/>
      <c r="B40" s="48" t="str">
        <f>IF(A40="","",IFERROR(VLOOKUP(A40,'Should-Cost Breakdown'!$A$5:$B$104,2,FALSE),""))</f>
      </c>
      <c r="C40" s="46"/>
      <c r="D40" s="38"/>
      <c r="E40" s="52" t="str">
        <f>IF(C40="","",IFERROR(VLOOKUP(C40,'Settings'!$B$5:$E$9,2,FALSE),""))</f>
      </c>
      <c r="F40" s="38"/>
      <c r="G40" s="52" t="str">
        <f>IF(A40="","",ROUND(PRODUCT(VLOOKUP(A40,'Should-Cost Breakdown'!$A$5:$J$104,10,FALSE),D40,F40),0))</f>
      </c>
      <c r="H40" s="52" t="str">
        <f>IF(A40="","",ROUND(VLOOKUP(A40,'Should-Cost Breakdown'!$A$5:$J$104,10,FALSE)+G40,0))</f>
      </c>
    </row>
    <row r="41" ht="20" customHeight="true">
      <c r="A41" s="46"/>
      <c r="B41" s="48" t="str">
        <f>IF(A41="","",IFERROR(VLOOKUP(A41,'Should-Cost Breakdown'!$A$5:$B$104,2,FALSE),""))</f>
      </c>
      <c r="C41" s="46"/>
      <c r="D41" s="38"/>
      <c r="E41" s="52" t="str">
        <f>IF(C41="","",IFERROR(VLOOKUP(C41,'Settings'!$B$5:$E$9,2,FALSE),""))</f>
      </c>
      <c r="F41" s="38"/>
      <c r="G41" s="52" t="str">
        <f>IF(A41="","",ROUND(PRODUCT(VLOOKUP(A41,'Should-Cost Breakdown'!$A$5:$J$104,10,FALSE),D41,F41),0))</f>
      </c>
      <c r="H41" s="52" t="str">
        <f>IF(A41="","",ROUND(VLOOKUP(A41,'Should-Cost Breakdown'!$A$5:$J$104,10,FALSE)+G41,0))</f>
      </c>
    </row>
    <row r="42" ht="20" customHeight="true">
      <c r="A42" s="46"/>
      <c r="B42" s="48" t="str">
        <f>IF(A42="","",IFERROR(VLOOKUP(A42,'Should-Cost Breakdown'!$A$5:$B$104,2,FALSE),""))</f>
      </c>
      <c r="C42" s="46"/>
      <c r="D42" s="38"/>
      <c r="E42" s="52" t="str">
        <f>IF(C42="","",IFERROR(VLOOKUP(C42,'Settings'!$B$5:$E$9,2,FALSE),""))</f>
      </c>
      <c r="F42" s="38"/>
      <c r="G42" s="52" t="str">
        <f>IF(A42="","",ROUND(PRODUCT(VLOOKUP(A42,'Should-Cost Breakdown'!$A$5:$J$104,10,FALSE),D42,F42),0))</f>
      </c>
      <c r="H42" s="52" t="str">
        <f>IF(A42="","",ROUND(VLOOKUP(A42,'Should-Cost Breakdown'!$A$5:$J$104,10,FALSE)+G42,0))</f>
      </c>
    </row>
    <row r="43" ht="20" customHeight="true">
      <c r="A43" s="46"/>
      <c r="B43" s="48" t="str">
        <f>IF(A43="","",IFERROR(VLOOKUP(A43,'Should-Cost Breakdown'!$A$5:$B$104,2,FALSE),""))</f>
      </c>
      <c r="C43" s="46"/>
      <c r="D43" s="38"/>
      <c r="E43" s="52" t="str">
        <f>IF(C43="","",IFERROR(VLOOKUP(C43,'Settings'!$B$5:$E$9,2,FALSE),""))</f>
      </c>
      <c r="F43" s="38"/>
      <c r="G43" s="52" t="str">
        <f>IF(A43="","",ROUND(PRODUCT(VLOOKUP(A43,'Should-Cost Breakdown'!$A$5:$J$104,10,FALSE),D43,F43),0))</f>
      </c>
      <c r="H43" s="52" t="str">
        <f>IF(A43="","",ROUND(VLOOKUP(A43,'Should-Cost Breakdown'!$A$5:$J$104,10,FALSE)+G43,0))</f>
      </c>
    </row>
    <row r="44" ht="20" customHeight="true">
      <c r="A44" s="46"/>
      <c r="B44" s="48" t="str">
        <f>IF(A44="","",IFERROR(VLOOKUP(A44,'Should-Cost Breakdown'!$A$5:$B$104,2,FALSE),""))</f>
      </c>
      <c r="C44" s="46"/>
      <c r="D44" s="38"/>
      <c r="E44" s="52" t="str">
        <f>IF(C44="","",IFERROR(VLOOKUP(C44,'Settings'!$B$5:$E$9,2,FALSE),""))</f>
      </c>
      <c r="F44" s="38"/>
      <c r="G44" s="52" t="str">
        <f>IF(A44="","",ROUND(PRODUCT(VLOOKUP(A44,'Should-Cost Breakdown'!$A$5:$J$104,10,FALSE),D44,F44),0))</f>
      </c>
      <c r="H44" s="52" t="str">
        <f>IF(A44="","",ROUND(VLOOKUP(A44,'Should-Cost Breakdown'!$A$5:$J$104,10,FALSE)+G44,0))</f>
      </c>
    </row>
    <row r="45" ht="20" customHeight="true">
      <c r="A45" s="46"/>
      <c r="B45" s="48" t="str">
        <f>IF(A45="","",IFERROR(VLOOKUP(A45,'Should-Cost Breakdown'!$A$5:$B$104,2,FALSE),""))</f>
      </c>
      <c r="C45" s="46"/>
      <c r="D45" s="38"/>
      <c r="E45" s="52" t="str">
        <f>IF(C45="","",IFERROR(VLOOKUP(C45,'Settings'!$B$5:$E$9,2,FALSE),""))</f>
      </c>
      <c r="F45" s="38"/>
      <c r="G45" s="52" t="str">
        <f>IF(A45="","",ROUND(PRODUCT(VLOOKUP(A45,'Should-Cost Breakdown'!$A$5:$J$104,10,FALSE),D45,F45),0))</f>
      </c>
      <c r="H45" s="52" t="str">
        <f>IF(A45="","",ROUND(VLOOKUP(A45,'Should-Cost Breakdown'!$A$5:$J$104,10,FALSE)+G45,0))</f>
      </c>
    </row>
    <row r="46" ht="20" customHeight="true">
      <c r="A46" s="46"/>
      <c r="B46" s="48" t="str">
        <f>IF(A46="","",IFERROR(VLOOKUP(A46,'Should-Cost Breakdown'!$A$5:$B$104,2,FALSE),""))</f>
      </c>
      <c r="C46" s="46"/>
      <c r="D46" s="38"/>
      <c r="E46" s="52" t="str">
        <f>IF(C46="","",IFERROR(VLOOKUP(C46,'Settings'!$B$5:$E$9,2,FALSE),""))</f>
      </c>
      <c r="F46" s="38"/>
      <c r="G46" s="52" t="str">
        <f>IF(A46="","",ROUND(PRODUCT(VLOOKUP(A46,'Should-Cost Breakdown'!$A$5:$J$104,10,FALSE),D46,F46),0))</f>
      </c>
      <c r="H46" s="52" t="str">
        <f>IF(A46="","",ROUND(VLOOKUP(A46,'Should-Cost Breakdown'!$A$5:$J$104,10,FALSE)+G46,0))</f>
      </c>
    </row>
    <row r="47" ht="20" customHeight="true">
      <c r="A47" s="46"/>
      <c r="B47" s="48" t="str">
        <f>IF(A47="","",IFERROR(VLOOKUP(A47,'Should-Cost Breakdown'!$A$5:$B$104,2,FALSE),""))</f>
      </c>
      <c r="C47" s="46"/>
      <c r="D47" s="38"/>
      <c r="E47" s="52" t="str">
        <f>IF(C47="","",IFERROR(VLOOKUP(C47,'Settings'!$B$5:$E$9,2,FALSE),""))</f>
      </c>
      <c r="F47" s="38"/>
      <c r="G47" s="52" t="str">
        <f>IF(A47="","",ROUND(PRODUCT(VLOOKUP(A47,'Should-Cost Breakdown'!$A$5:$J$104,10,FALSE),D47,F47),0))</f>
      </c>
      <c r="H47" s="52" t="str">
        <f>IF(A47="","",ROUND(VLOOKUP(A47,'Should-Cost Breakdown'!$A$5:$J$104,10,FALSE)+G47,0))</f>
      </c>
    </row>
    <row r="48" ht="20" customHeight="true">
      <c r="A48" s="46"/>
      <c r="B48" s="48" t="str">
        <f>IF(A48="","",IFERROR(VLOOKUP(A48,'Should-Cost Breakdown'!$A$5:$B$104,2,FALSE),""))</f>
      </c>
      <c r="C48" s="46"/>
      <c r="D48" s="38"/>
      <c r="E48" s="52" t="str">
        <f>IF(C48="","",IFERROR(VLOOKUP(C48,'Settings'!$B$5:$E$9,2,FALSE),""))</f>
      </c>
      <c r="F48" s="38"/>
      <c r="G48" s="52" t="str">
        <f>IF(A48="","",ROUND(PRODUCT(VLOOKUP(A48,'Should-Cost Breakdown'!$A$5:$J$104,10,FALSE),D48,F48),0))</f>
      </c>
      <c r="H48" s="52" t="str">
        <f>IF(A48="","",ROUND(VLOOKUP(A48,'Should-Cost Breakdown'!$A$5:$J$104,10,FALSE)+G48,0))</f>
      </c>
    </row>
    <row r="49" ht="20" customHeight="true">
      <c r="A49" s="46"/>
      <c r="B49" s="48" t="str">
        <f>IF(A49="","",IFERROR(VLOOKUP(A49,'Should-Cost Breakdown'!$A$5:$B$104,2,FALSE),""))</f>
      </c>
      <c r="C49" s="46"/>
      <c r="D49" s="38"/>
      <c r="E49" s="52" t="str">
        <f>IF(C49="","",IFERROR(VLOOKUP(C49,'Settings'!$B$5:$E$9,2,FALSE),""))</f>
      </c>
      <c r="F49" s="38"/>
      <c r="G49" s="52" t="str">
        <f>IF(A49="","",ROUND(PRODUCT(VLOOKUP(A49,'Should-Cost Breakdown'!$A$5:$J$104,10,FALSE),D49,F49),0))</f>
      </c>
      <c r="H49" s="52" t="str">
        <f>IF(A49="","",ROUND(VLOOKUP(A49,'Should-Cost Breakdown'!$A$5:$J$104,10,FALSE)+G49,0))</f>
      </c>
    </row>
    <row r="50" ht="20" customHeight="true">
      <c r="A50" s="46"/>
      <c r="B50" s="48" t="str">
        <f>IF(A50="","",IFERROR(VLOOKUP(A50,'Should-Cost Breakdown'!$A$5:$B$104,2,FALSE),""))</f>
      </c>
      <c r="C50" s="46"/>
      <c r="D50" s="38"/>
      <c r="E50" s="52" t="str">
        <f>IF(C50="","",IFERROR(VLOOKUP(C50,'Settings'!$B$5:$E$9,2,FALSE),""))</f>
      </c>
      <c r="F50" s="38"/>
      <c r="G50" s="52" t="str">
        <f>IF(A50="","",ROUND(PRODUCT(VLOOKUP(A50,'Should-Cost Breakdown'!$A$5:$J$104,10,FALSE),D50,F50),0))</f>
      </c>
      <c r="H50" s="52" t="str">
        <f>IF(A50="","",ROUND(VLOOKUP(A50,'Should-Cost Breakdown'!$A$5:$J$104,10,FALSE)+G50,0))</f>
      </c>
    </row>
    <row r="51" ht="20" customHeight="true">
      <c r="A51" s="46"/>
      <c r="B51" s="48" t="str">
        <f>IF(A51="","",IFERROR(VLOOKUP(A51,'Should-Cost Breakdown'!$A$5:$B$104,2,FALSE),""))</f>
      </c>
      <c r="C51" s="46"/>
      <c r="D51" s="38"/>
      <c r="E51" s="52" t="str">
        <f>IF(C51="","",IFERROR(VLOOKUP(C51,'Settings'!$B$5:$E$9,2,FALSE),""))</f>
      </c>
      <c r="F51" s="38"/>
      <c r="G51" s="52" t="str">
        <f>IF(A51="","",ROUND(PRODUCT(VLOOKUP(A51,'Should-Cost Breakdown'!$A$5:$J$104,10,FALSE),D51,F51),0))</f>
      </c>
      <c r="H51" s="52" t="str">
        <f>IF(A51="","",ROUND(VLOOKUP(A51,'Should-Cost Breakdown'!$A$5:$J$104,10,FALSE)+G51,0))</f>
      </c>
    </row>
    <row r="52" ht="20" customHeight="true">
      <c r="A52" s="46"/>
      <c r="B52" s="48" t="str">
        <f>IF(A52="","",IFERROR(VLOOKUP(A52,'Should-Cost Breakdown'!$A$5:$B$104,2,FALSE),""))</f>
      </c>
      <c r="C52" s="46"/>
      <c r="D52" s="38"/>
      <c r="E52" s="52" t="str">
        <f>IF(C52="","",IFERROR(VLOOKUP(C52,'Settings'!$B$5:$E$9,2,FALSE),""))</f>
      </c>
      <c r="F52" s="38"/>
      <c r="G52" s="52" t="str">
        <f>IF(A52="","",ROUND(PRODUCT(VLOOKUP(A52,'Should-Cost Breakdown'!$A$5:$J$104,10,FALSE),D52,F52),0))</f>
      </c>
      <c r="H52" s="52" t="str">
        <f>IF(A52="","",ROUND(VLOOKUP(A52,'Should-Cost Breakdown'!$A$5:$J$104,10,FALSE)+G52,0))</f>
      </c>
    </row>
    <row r="53" ht="20" customHeight="true">
      <c r="A53" s="46"/>
      <c r="B53" s="48" t="str">
        <f>IF(A53="","",IFERROR(VLOOKUP(A53,'Should-Cost Breakdown'!$A$5:$B$104,2,FALSE),""))</f>
      </c>
      <c r="C53" s="46"/>
      <c r="D53" s="38"/>
      <c r="E53" s="52" t="str">
        <f>IF(C53="","",IFERROR(VLOOKUP(C53,'Settings'!$B$5:$E$9,2,FALSE),""))</f>
      </c>
      <c r="F53" s="38"/>
      <c r="G53" s="52" t="str">
        <f>IF(A53="","",ROUND(PRODUCT(VLOOKUP(A53,'Should-Cost Breakdown'!$A$5:$J$104,10,FALSE),D53,F53),0))</f>
      </c>
      <c r="H53" s="52" t="str">
        <f>IF(A53="","",ROUND(VLOOKUP(A53,'Should-Cost Breakdown'!$A$5:$J$104,10,FALSE)+G53,0))</f>
      </c>
    </row>
    <row r="54" ht="20" customHeight="true">
      <c r="A54" s="46"/>
      <c r="B54" s="48" t="str">
        <f>IF(A54="","",IFERROR(VLOOKUP(A54,'Should-Cost Breakdown'!$A$5:$B$104,2,FALSE),""))</f>
      </c>
      <c r="C54" s="46"/>
      <c r="D54" s="38"/>
      <c r="E54" s="52" t="str">
        <f>IF(C54="","",IFERROR(VLOOKUP(C54,'Settings'!$B$5:$E$9,2,FALSE),""))</f>
      </c>
      <c r="F54" s="38"/>
      <c r="G54" s="52" t="str">
        <f>IF(A54="","",ROUND(PRODUCT(VLOOKUP(A54,'Should-Cost Breakdown'!$A$5:$J$104,10,FALSE),D54,F54),0))</f>
      </c>
      <c r="H54" s="52" t="str">
        <f>IF(A54="","",ROUND(VLOOKUP(A54,'Should-Cost Breakdown'!$A$5:$J$104,10,FALSE)+G54,0))</f>
      </c>
    </row>
    <row r="55" ht="20" customHeight="true">
      <c r="A55" s="46"/>
      <c r="B55" s="48" t="str">
        <f>IF(A55="","",IFERROR(VLOOKUP(A55,'Should-Cost Breakdown'!$A$5:$B$104,2,FALSE),""))</f>
      </c>
      <c r="C55" s="46"/>
      <c r="D55" s="38"/>
      <c r="E55" s="52" t="str">
        <f>IF(C55="","",IFERROR(VLOOKUP(C55,'Settings'!$B$5:$E$9,2,FALSE),""))</f>
      </c>
      <c r="F55" s="38"/>
      <c r="G55" s="52" t="str">
        <f>IF(A55="","",ROUND(PRODUCT(VLOOKUP(A55,'Should-Cost Breakdown'!$A$5:$J$104,10,FALSE),D55,F55),0))</f>
      </c>
      <c r="H55" s="52" t="str">
        <f>IF(A55="","",ROUND(VLOOKUP(A55,'Should-Cost Breakdown'!$A$5:$J$104,10,FALSE)+G55,0))</f>
      </c>
    </row>
    <row r="56" ht="20" customHeight="true">
      <c r="A56" s="46"/>
      <c r="B56" s="48" t="str">
        <f>IF(A56="","",IFERROR(VLOOKUP(A56,'Should-Cost Breakdown'!$A$5:$B$104,2,FALSE),""))</f>
      </c>
      <c r="C56" s="46"/>
      <c r="D56" s="38"/>
      <c r="E56" s="52" t="str">
        <f>IF(C56="","",IFERROR(VLOOKUP(C56,'Settings'!$B$5:$E$9,2,FALSE),""))</f>
      </c>
      <c r="F56" s="38"/>
      <c r="G56" s="52" t="str">
        <f>IF(A56="","",ROUND(PRODUCT(VLOOKUP(A56,'Should-Cost Breakdown'!$A$5:$J$104,10,FALSE),D56,F56),0))</f>
      </c>
      <c r="H56" s="52" t="str">
        <f>IF(A56="","",ROUND(VLOOKUP(A56,'Should-Cost Breakdown'!$A$5:$J$104,10,FALSE)+G56,0))</f>
      </c>
    </row>
    <row r="57" ht="20" customHeight="true">
      <c r="A57" s="46"/>
      <c r="B57" s="48" t="str">
        <f>IF(A57="","",IFERROR(VLOOKUP(A57,'Should-Cost Breakdown'!$A$5:$B$104,2,FALSE),""))</f>
      </c>
      <c r="C57" s="46"/>
      <c r="D57" s="38"/>
      <c r="E57" s="52" t="str">
        <f>IF(C57="","",IFERROR(VLOOKUP(C57,'Settings'!$B$5:$E$9,2,FALSE),""))</f>
      </c>
      <c r="F57" s="38"/>
      <c r="G57" s="52" t="str">
        <f>IF(A57="","",ROUND(PRODUCT(VLOOKUP(A57,'Should-Cost Breakdown'!$A$5:$J$104,10,FALSE),D57,F57),0))</f>
      </c>
      <c r="H57" s="52" t="str">
        <f>IF(A57="","",ROUND(VLOOKUP(A57,'Should-Cost Breakdown'!$A$5:$J$104,10,FALSE)+G57,0))</f>
      </c>
    </row>
    <row r="58" ht="20" customHeight="true">
      <c r="A58" s="46"/>
      <c r="B58" s="48" t="str">
        <f>IF(A58="","",IFERROR(VLOOKUP(A58,'Should-Cost Breakdown'!$A$5:$B$104,2,FALSE),""))</f>
      </c>
      <c r="C58" s="46"/>
      <c r="D58" s="38"/>
      <c r="E58" s="52" t="str">
        <f>IF(C58="","",IFERROR(VLOOKUP(C58,'Settings'!$B$5:$E$9,2,FALSE),""))</f>
      </c>
      <c r="F58" s="38"/>
      <c r="G58" s="52" t="str">
        <f>IF(A58="","",ROUND(PRODUCT(VLOOKUP(A58,'Should-Cost Breakdown'!$A$5:$J$104,10,FALSE),D58,F58),0))</f>
      </c>
      <c r="H58" s="52" t="str">
        <f>IF(A58="","",ROUND(VLOOKUP(A58,'Should-Cost Breakdown'!$A$5:$J$104,10,FALSE)+G58,0))</f>
      </c>
    </row>
    <row r="59" ht="20" customHeight="true">
      <c r="A59" s="46"/>
      <c r="B59" s="48" t="str">
        <f>IF(A59="","",IFERROR(VLOOKUP(A59,'Should-Cost Breakdown'!$A$5:$B$104,2,FALSE),""))</f>
      </c>
      <c r="C59" s="46"/>
      <c r="D59" s="38"/>
      <c r="E59" s="52" t="str">
        <f>IF(C59="","",IFERROR(VLOOKUP(C59,'Settings'!$B$5:$E$9,2,FALSE),""))</f>
      </c>
      <c r="F59" s="38"/>
      <c r="G59" s="52" t="str">
        <f>IF(A59="","",ROUND(PRODUCT(VLOOKUP(A59,'Should-Cost Breakdown'!$A$5:$J$104,10,FALSE),D59,F59),0))</f>
      </c>
      <c r="H59" s="52" t="str">
        <f>IF(A59="","",ROUND(VLOOKUP(A59,'Should-Cost Breakdown'!$A$5:$J$104,10,FALSE)+G59,0))</f>
      </c>
    </row>
    <row r="60" ht="20" customHeight="true">
      <c r="A60" s="46"/>
      <c r="B60" s="48" t="str">
        <f>IF(A60="","",IFERROR(VLOOKUP(A60,'Should-Cost Breakdown'!$A$5:$B$104,2,FALSE),""))</f>
      </c>
      <c r="C60" s="46"/>
      <c r="D60" s="38"/>
      <c r="E60" s="52" t="str">
        <f>IF(C60="","",IFERROR(VLOOKUP(C60,'Settings'!$B$5:$E$9,2,FALSE),""))</f>
      </c>
      <c r="F60" s="38"/>
      <c r="G60" s="52" t="str">
        <f>IF(A60="","",ROUND(PRODUCT(VLOOKUP(A60,'Should-Cost Breakdown'!$A$5:$J$104,10,FALSE),D60,F60),0))</f>
      </c>
      <c r="H60" s="52" t="str">
        <f>IF(A60="","",ROUND(VLOOKUP(A60,'Should-Cost Breakdown'!$A$5:$J$104,10,FALSE)+G60,0))</f>
      </c>
    </row>
    <row r="61" ht="20" customHeight="true">
      <c r="A61" s="46"/>
      <c r="B61" s="48" t="str">
        <f>IF(A61="","",IFERROR(VLOOKUP(A61,'Should-Cost Breakdown'!$A$5:$B$104,2,FALSE),""))</f>
      </c>
      <c r="C61" s="46"/>
      <c r="D61" s="38"/>
      <c r="E61" s="52" t="str">
        <f>IF(C61="","",IFERROR(VLOOKUP(C61,'Settings'!$B$5:$E$9,2,FALSE),""))</f>
      </c>
      <c r="F61" s="38"/>
      <c r="G61" s="52" t="str">
        <f>IF(A61="","",ROUND(PRODUCT(VLOOKUP(A61,'Should-Cost Breakdown'!$A$5:$J$104,10,FALSE),D61,F61),0))</f>
      </c>
      <c r="H61" s="52" t="str">
        <f>IF(A61="","",ROUND(VLOOKUP(A61,'Should-Cost Breakdown'!$A$5:$J$104,10,FALSE)+G61,0))</f>
      </c>
    </row>
    <row r="62" ht="20" customHeight="true">
      <c r="A62" s="46"/>
      <c r="B62" s="48" t="str">
        <f>IF(A62="","",IFERROR(VLOOKUP(A62,'Should-Cost Breakdown'!$A$5:$B$104,2,FALSE),""))</f>
      </c>
      <c r="C62" s="46"/>
      <c r="D62" s="38"/>
      <c r="E62" s="52" t="str">
        <f>IF(C62="","",IFERROR(VLOOKUP(C62,'Settings'!$B$5:$E$9,2,FALSE),""))</f>
      </c>
      <c r="F62" s="38"/>
      <c r="G62" s="52" t="str">
        <f>IF(A62="","",ROUND(PRODUCT(VLOOKUP(A62,'Should-Cost Breakdown'!$A$5:$J$104,10,FALSE),D62,F62),0))</f>
      </c>
      <c r="H62" s="52" t="str">
        <f>IF(A62="","",ROUND(VLOOKUP(A62,'Should-Cost Breakdown'!$A$5:$J$104,10,FALSE)+G62,0))</f>
      </c>
    </row>
    <row r="63" ht="20" customHeight="true">
      <c r="A63" s="46"/>
      <c r="B63" s="48" t="str">
        <f>IF(A63="","",IFERROR(VLOOKUP(A63,'Should-Cost Breakdown'!$A$5:$B$104,2,FALSE),""))</f>
      </c>
      <c r="C63" s="46"/>
      <c r="D63" s="38"/>
      <c r="E63" s="52" t="str">
        <f>IF(C63="","",IFERROR(VLOOKUP(C63,'Settings'!$B$5:$E$9,2,FALSE),""))</f>
      </c>
      <c r="F63" s="38"/>
      <c r="G63" s="52" t="str">
        <f>IF(A63="","",ROUND(PRODUCT(VLOOKUP(A63,'Should-Cost Breakdown'!$A$5:$J$104,10,FALSE),D63,F63),0))</f>
      </c>
      <c r="H63" s="52" t="str">
        <f>IF(A63="","",ROUND(VLOOKUP(A63,'Should-Cost Breakdown'!$A$5:$J$104,10,FALSE)+G63,0))</f>
      </c>
    </row>
    <row r="64" ht="20" customHeight="true">
      <c r="A64" s="46"/>
      <c r="B64" s="48" t="str">
        <f>IF(A64="","",IFERROR(VLOOKUP(A64,'Should-Cost Breakdown'!$A$5:$B$104,2,FALSE),""))</f>
      </c>
      <c r="C64" s="46"/>
      <c r="D64" s="38"/>
      <c r="E64" s="52" t="str">
        <f>IF(C64="","",IFERROR(VLOOKUP(C64,'Settings'!$B$5:$E$9,2,FALSE),""))</f>
      </c>
      <c r="F64" s="38"/>
      <c r="G64" s="52" t="str">
        <f>IF(A64="","",ROUND(PRODUCT(VLOOKUP(A64,'Should-Cost Breakdown'!$A$5:$J$104,10,FALSE),D64,F64),0))</f>
      </c>
      <c r="H64" s="52" t="str">
        <f>IF(A64="","",ROUND(VLOOKUP(A64,'Should-Cost Breakdown'!$A$5:$J$104,10,FALSE)+G64,0))</f>
      </c>
    </row>
    <row r="65" ht="20" customHeight="true">
      <c r="A65" s="46"/>
      <c r="B65" s="48" t="str">
        <f>IF(A65="","",IFERROR(VLOOKUP(A65,'Should-Cost Breakdown'!$A$5:$B$104,2,FALSE),""))</f>
      </c>
      <c r="C65" s="46"/>
      <c r="D65" s="38"/>
      <c r="E65" s="52" t="str">
        <f>IF(C65="","",IFERROR(VLOOKUP(C65,'Settings'!$B$5:$E$9,2,FALSE),""))</f>
      </c>
      <c r="F65" s="38"/>
      <c r="G65" s="52" t="str">
        <f>IF(A65="","",ROUND(PRODUCT(VLOOKUP(A65,'Should-Cost Breakdown'!$A$5:$J$104,10,FALSE),D65,F65),0))</f>
      </c>
      <c r="H65" s="52" t="str">
        <f>IF(A65="","",ROUND(VLOOKUP(A65,'Should-Cost Breakdown'!$A$5:$J$104,10,FALSE)+G65,0))</f>
      </c>
    </row>
    <row r="66" ht="20" customHeight="true">
      <c r="A66" s="46"/>
      <c r="B66" s="48" t="str">
        <f>IF(A66="","",IFERROR(VLOOKUP(A66,'Should-Cost Breakdown'!$A$5:$B$104,2,FALSE),""))</f>
      </c>
      <c r="C66" s="46"/>
      <c r="D66" s="38"/>
      <c r="E66" s="52" t="str">
        <f>IF(C66="","",IFERROR(VLOOKUP(C66,'Settings'!$B$5:$E$9,2,FALSE),""))</f>
      </c>
      <c r="F66" s="38"/>
      <c r="G66" s="52" t="str">
        <f>IF(A66="","",ROUND(PRODUCT(VLOOKUP(A66,'Should-Cost Breakdown'!$A$5:$J$104,10,FALSE),D66,F66),0))</f>
      </c>
      <c r="H66" s="52" t="str">
        <f>IF(A66="","",ROUND(VLOOKUP(A66,'Should-Cost Breakdown'!$A$5:$J$104,10,FALSE)+G66,0))</f>
      </c>
    </row>
    <row r="67" ht="20" customHeight="true">
      <c r="A67" s="46"/>
      <c r="B67" s="48" t="str">
        <f>IF(A67="","",IFERROR(VLOOKUP(A67,'Should-Cost Breakdown'!$A$5:$B$104,2,FALSE),""))</f>
      </c>
      <c r="C67" s="46"/>
      <c r="D67" s="38"/>
      <c r="E67" s="52" t="str">
        <f>IF(C67="","",IFERROR(VLOOKUP(C67,'Settings'!$B$5:$E$9,2,FALSE),""))</f>
      </c>
      <c r="F67" s="38"/>
      <c r="G67" s="52" t="str">
        <f>IF(A67="","",ROUND(PRODUCT(VLOOKUP(A67,'Should-Cost Breakdown'!$A$5:$J$104,10,FALSE),D67,F67),0))</f>
      </c>
      <c r="H67" s="52" t="str">
        <f>IF(A67="","",ROUND(VLOOKUP(A67,'Should-Cost Breakdown'!$A$5:$J$104,10,FALSE)+G67,0))</f>
      </c>
    </row>
    <row r="68" ht="20" customHeight="true">
      <c r="A68" s="46"/>
      <c r="B68" s="48" t="str">
        <f>IF(A68="","",IFERROR(VLOOKUP(A68,'Should-Cost Breakdown'!$A$5:$B$104,2,FALSE),""))</f>
      </c>
      <c r="C68" s="46"/>
      <c r="D68" s="38"/>
      <c r="E68" s="52" t="str">
        <f>IF(C68="","",IFERROR(VLOOKUP(C68,'Settings'!$B$5:$E$9,2,FALSE),""))</f>
      </c>
      <c r="F68" s="38"/>
      <c r="G68" s="52" t="str">
        <f>IF(A68="","",ROUND(PRODUCT(VLOOKUP(A68,'Should-Cost Breakdown'!$A$5:$J$104,10,FALSE),D68,F68),0))</f>
      </c>
      <c r="H68" s="52" t="str">
        <f>IF(A68="","",ROUND(VLOOKUP(A68,'Should-Cost Breakdown'!$A$5:$J$104,10,FALSE)+G68,0))</f>
      </c>
    </row>
    <row r="69" ht="20" customHeight="true">
      <c r="A69" s="46"/>
      <c r="B69" s="48" t="str">
        <f>IF(A69="","",IFERROR(VLOOKUP(A69,'Should-Cost Breakdown'!$A$5:$B$104,2,FALSE),""))</f>
      </c>
      <c r="C69" s="46"/>
      <c r="D69" s="38"/>
      <c r="E69" s="52" t="str">
        <f>IF(C69="","",IFERROR(VLOOKUP(C69,'Settings'!$B$5:$E$9,2,FALSE),""))</f>
      </c>
      <c r="F69" s="38"/>
      <c r="G69" s="52" t="str">
        <f>IF(A69="","",ROUND(PRODUCT(VLOOKUP(A69,'Should-Cost Breakdown'!$A$5:$J$104,10,FALSE),D69,F69),0))</f>
      </c>
      <c r="H69" s="52" t="str">
        <f>IF(A69="","",ROUND(VLOOKUP(A69,'Should-Cost Breakdown'!$A$5:$J$104,10,FALSE)+G69,0))</f>
      </c>
    </row>
    <row r="70" ht="20" customHeight="true">
      <c r="A70" s="46"/>
      <c r="B70" s="48" t="str">
        <f>IF(A70="","",IFERROR(VLOOKUP(A70,'Should-Cost Breakdown'!$A$5:$B$104,2,FALSE),""))</f>
      </c>
      <c r="C70" s="46"/>
      <c r="D70" s="38"/>
      <c r="E70" s="52" t="str">
        <f>IF(C70="","",IFERROR(VLOOKUP(C70,'Settings'!$B$5:$E$9,2,FALSE),""))</f>
      </c>
      <c r="F70" s="38"/>
      <c r="G70" s="52" t="str">
        <f>IF(A70="","",ROUND(PRODUCT(VLOOKUP(A70,'Should-Cost Breakdown'!$A$5:$J$104,10,FALSE),D70,F70),0))</f>
      </c>
      <c r="H70" s="52" t="str">
        <f>IF(A70="","",ROUND(VLOOKUP(A70,'Should-Cost Breakdown'!$A$5:$J$104,10,FALSE)+G70,0))</f>
      </c>
    </row>
    <row r="71" ht="20" customHeight="true">
      <c r="A71" s="46"/>
      <c r="B71" s="48" t="str">
        <f>IF(A71="","",IFERROR(VLOOKUP(A71,'Should-Cost Breakdown'!$A$5:$B$104,2,FALSE),""))</f>
      </c>
      <c r="C71" s="46"/>
      <c r="D71" s="38"/>
      <c r="E71" s="52" t="str">
        <f>IF(C71="","",IFERROR(VLOOKUP(C71,'Settings'!$B$5:$E$9,2,FALSE),""))</f>
      </c>
      <c r="F71" s="38"/>
      <c r="G71" s="52" t="str">
        <f>IF(A71="","",ROUND(PRODUCT(VLOOKUP(A71,'Should-Cost Breakdown'!$A$5:$J$104,10,FALSE),D71,F71),0))</f>
      </c>
      <c r="H71" s="52" t="str">
        <f>IF(A71="","",ROUND(VLOOKUP(A71,'Should-Cost Breakdown'!$A$5:$J$104,10,FALSE)+G71,0))</f>
      </c>
    </row>
    <row r="72" ht="20" customHeight="true">
      <c r="A72" s="46"/>
      <c r="B72" s="48" t="str">
        <f>IF(A72="","",IFERROR(VLOOKUP(A72,'Should-Cost Breakdown'!$A$5:$B$104,2,FALSE),""))</f>
      </c>
      <c r="C72" s="46"/>
      <c r="D72" s="38"/>
      <c r="E72" s="52" t="str">
        <f>IF(C72="","",IFERROR(VLOOKUP(C72,'Settings'!$B$5:$E$9,2,FALSE),""))</f>
      </c>
      <c r="F72" s="38"/>
      <c r="G72" s="52" t="str">
        <f>IF(A72="","",ROUND(PRODUCT(VLOOKUP(A72,'Should-Cost Breakdown'!$A$5:$J$104,10,FALSE),D72,F72),0))</f>
      </c>
      <c r="H72" s="52" t="str">
        <f>IF(A72="","",ROUND(VLOOKUP(A72,'Should-Cost Breakdown'!$A$5:$J$104,10,FALSE)+G72,0))</f>
      </c>
    </row>
    <row r="73" ht="20" customHeight="true">
      <c r="A73" s="46"/>
      <c r="B73" s="48" t="str">
        <f>IF(A73="","",IFERROR(VLOOKUP(A73,'Should-Cost Breakdown'!$A$5:$B$104,2,FALSE),""))</f>
      </c>
      <c r="C73" s="46"/>
      <c r="D73" s="38"/>
      <c r="E73" s="52" t="str">
        <f>IF(C73="","",IFERROR(VLOOKUP(C73,'Settings'!$B$5:$E$9,2,FALSE),""))</f>
      </c>
      <c r="F73" s="38"/>
      <c r="G73" s="52" t="str">
        <f>IF(A73="","",ROUND(PRODUCT(VLOOKUP(A73,'Should-Cost Breakdown'!$A$5:$J$104,10,FALSE),D73,F73),0))</f>
      </c>
      <c r="H73" s="52" t="str">
        <f>IF(A73="","",ROUND(VLOOKUP(A73,'Should-Cost Breakdown'!$A$5:$J$104,10,FALSE)+G73,0))</f>
      </c>
    </row>
    <row r="74" ht="20" customHeight="true">
      <c r="A74" s="46"/>
      <c r="B74" s="48" t="str">
        <f>IF(A74="","",IFERROR(VLOOKUP(A74,'Should-Cost Breakdown'!$A$5:$B$104,2,FALSE),""))</f>
      </c>
      <c r="C74" s="46"/>
      <c r="D74" s="38"/>
      <c r="E74" s="52" t="str">
        <f>IF(C74="","",IFERROR(VLOOKUP(C74,'Settings'!$B$5:$E$9,2,FALSE),""))</f>
      </c>
      <c r="F74" s="38"/>
      <c r="G74" s="52" t="str">
        <f>IF(A74="","",ROUND(PRODUCT(VLOOKUP(A74,'Should-Cost Breakdown'!$A$5:$J$104,10,FALSE),D74,F74),0))</f>
      </c>
      <c r="H74" s="52" t="str">
        <f>IF(A74="","",ROUND(VLOOKUP(A74,'Should-Cost Breakdown'!$A$5:$J$104,10,FALSE)+G74,0))</f>
      </c>
    </row>
    <row r="75" ht="20" customHeight="true">
      <c r="A75" s="46"/>
      <c r="B75" s="48" t="str">
        <f>IF(A75="","",IFERROR(VLOOKUP(A75,'Should-Cost Breakdown'!$A$5:$B$104,2,FALSE),""))</f>
      </c>
      <c r="C75" s="46"/>
      <c r="D75" s="38"/>
      <c r="E75" s="52" t="str">
        <f>IF(C75="","",IFERROR(VLOOKUP(C75,'Settings'!$B$5:$E$9,2,FALSE),""))</f>
      </c>
      <c r="F75" s="38"/>
      <c r="G75" s="52" t="str">
        <f>IF(A75="","",ROUND(PRODUCT(VLOOKUP(A75,'Should-Cost Breakdown'!$A$5:$J$104,10,FALSE),D75,F75),0))</f>
      </c>
      <c r="H75" s="52" t="str">
        <f>IF(A75="","",ROUND(VLOOKUP(A75,'Should-Cost Breakdown'!$A$5:$J$104,10,FALSE)+G75,0))</f>
      </c>
    </row>
    <row r="76" ht="20" customHeight="true">
      <c r="A76" s="46"/>
      <c r="B76" s="48" t="str">
        <f>IF(A76="","",IFERROR(VLOOKUP(A76,'Should-Cost Breakdown'!$A$5:$B$104,2,FALSE),""))</f>
      </c>
      <c r="C76" s="46"/>
      <c r="D76" s="38"/>
      <c r="E76" s="52" t="str">
        <f>IF(C76="","",IFERROR(VLOOKUP(C76,'Settings'!$B$5:$E$9,2,FALSE),""))</f>
      </c>
      <c r="F76" s="38"/>
      <c r="G76" s="52" t="str">
        <f>IF(A76="","",ROUND(PRODUCT(VLOOKUP(A76,'Should-Cost Breakdown'!$A$5:$J$104,10,FALSE),D76,F76),0))</f>
      </c>
      <c r="H76" s="52" t="str">
        <f>IF(A76="","",ROUND(VLOOKUP(A76,'Should-Cost Breakdown'!$A$5:$J$104,10,FALSE)+G76,0))</f>
      </c>
    </row>
    <row r="77" ht="20" customHeight="true">
      <c r="A77" s="46"/>
      <c r="B77" s="48" t="str">
        <f>IF(A77="","",IFERROR(VLOOKUP(A77,'Should-Cost Breakdown'!$A$5:$B$104,2,FALSE),""))</f>
      </c>
      <c r="C77" s="46"/>
      <c r="D77" s="38"/>
      <c r="E77" s="52" t="str">
        <f>IF(C77="","",IFERROR(VLOOKUP(C77,'Settings'!$B$5:$E$9,2,FALSE),""))</f>
      </c>
      <c r="F77" s="38"/>
      <c r="G77" s="52" t="str">
        <f>IF(A77="","",ROUND(PRODUCT(VLOOKUP(A77,'Should-Cost Breakdown'!$A$5:$J$104,10,FALSE),D77,F77),0))</f>
      </c>
      <c r="H77" s="52" t="str">
        <f>IF(A77="","",ROUND(VLOOKUP(A77,'Should-Cost Breakdown'!$A$5:$J$104,10,FALSE)+G77,0))</f>
      </c>
    </row>
    <row r="78" ht="20" customHeight="true">
      <c r="A78" s="46"/>
      <c r="B78" s="48" t="str">
        <f>IF(A78="","",IFERROR(VLOOKUP(A78,'Should-Cost Breakdown'!$A$5:$B$104,2,FALSE),""))</f>
      </c>
      <c r="C78" s="46"/>
      <c r="D78" s="38"/>
      <c r="E78" s="52" t="str">
        <f>IF(C78="","",IFERROR(VLOOKUP(C78,'Settings'!$B$5:$E$9,2,FALSE),""))</f>
      </c>
      <c r="F78" s="38"/>
      <c r="G78" s="52" t="str">
        <f>IF(A78="","",ROUND(PRODUCT(VLOOKUP(A78,'Should-Cost Breakdown'!$A$5:$J$104,10,FALSE),D78,F78),0))</f>
      </c>
      <c r="H78" s="52" t="str">
        <f>IF(A78="","",ROUND(VLOOKUP(A78,'Should-Cost Breakdown'!$A$5:$J$104,10,FALSE)+G78,0))</f>
      </c>
    </row>
    <row r="79" ht="20" customHeight="true">
      <c r="A79" s="46"/>
      <c r="B79" s="48" t="str">
        <f>IF(A79="","",IFERROR(VLOOKUP(A79,'Should-Cost Breakdown'!$A$5:$B$104,2,FALSE),""))</f>
      </c>
      <c r="C79" s="46"/>
      <c r="D79" s="38"/>
      <c r="E79" s="52" t="str">
        <f>IF(C79="","",IFERROR(VLOOKUP(C79,'Settings'!$B$5:$E$9,2,FALSE),""))</f>
      </c>
      <c r="F79" s="38"/>
      <c r="G79" s="52" t="str">
        <f>IF(A79="","",ROUND(PRODUCT(VLOOKUP(A79,'Should-Cost Breakdown'!$A$5:$J$104,10,FALSE),D79,F79),0))</f>
      </c>
      <c r="H79" s="52" t="str">
        <f>IF(A79="","",ROUND(VLOOKUP(A79,'Should-Cost Breakdown'!$A$5:$J$104,10,FALSE)+G79,0))</f>
      </c>
    </row>
    <row r="80" ht="20" customHeight="true">
      <c r="A80" s="46"/>
      <c r="B80" s="48" t="str">
        <f>IF(A80="","",IFERROR(VLOOKUP(A80,'Should-Cost Breakdown'!$A$5:$B$104,2,FALSE),""))</f>
      </c>
      <c r="C80" s="46"/>
      <c r="D80" s="38"/>
      <c r="E80" s="52" t="str">
        <f>IF(C80="","",IFERROR(VLOOKUP(C80,'Settings'!$B$5:$E$9,2,FALSE),""))</f>
      </c>
      <c r="F80" s="38"/>
      <c r="G80" s="52" t="str">
        <f>IF(A80="","",ROUND(PRODUCT(VLOOKUP(A80,'Should-Cost Breakdown'!$A$5:$J$104,10,FALSE),D80,F80),0))</f>
      </c>
      <c r="H80" s="52" t="str">
        <f>IF(A80="","",ROUND(VLOOKUP(A80,'Should-Cost Breakdown'!$A$5:$J$104,10,FALSE)+G80,0))</f>
      </c>
    </row>
    <row r="81" ht="20" customHeight="true">
      <c r="A81" s="46"/>
      <c r="B81" s="48" t="str">
        <f>IF(A81="","",IFERROR(VLOOKUP(A81,'Should-Cost Breakdown'!$A$5:$B$104,2,FALSE),""))</f>
      </c>
      <c r="C81" s="46"/>
      <c r="D81" s="38"/>
      <c r="E81" s="52" t="str">
        <f>IF(C81="","",IFERROR(VLOOKUP(C81,'Settings'!$B$5:$E$9,2,FALSE),""))</f>
      </c>
      <c r="F81" s="38"/>
      <c r="G81" s="52" t="str">
        <f>IF(A81="","",ROUND(PRODUCT(VLOOKUP(A81,'Should-Cost Breakdown'!$A$5:$J$104,10,FALSE),D81,F81),0))</f>
      </c>
      <c r="H81" s="52" t="str">
        <f>IF(A81="","",ROUND(VLOOKUP(A81,'Should-Cost Breakdown'!$A$5:$J$104,10,FALSE)+G81,0))</f>
      </c>
    </row>
    <row r="82" ht="20" customHeight="true">
      <c r="A82" s="46"/>
      <c r="B82" s="48" t="str">
        <f>IF(A82="","",IFERROR(VLOOKUP(A82,'Should-Cost Breakdown'!$A$5:$B$104,2,FALSE),""))</f>
      </c>
      <c r="C82" s="46"/>
      <c r="D82" s="38"/>
      <c r="E82" s="52" t="str">
        <f>IF(C82="","",IFERROR(VLOOKUP(C82,'Settings'!$B$5:$E$9,2,FALSE),""))</f>
      </c>
      <c r="F82" s="38"/>
      <c r="G82" s="52" t="str">
        <f>IF(A82="","",ROUND(PRODUCT(VLOOKUP(A82,'Should-Cost Breakdown'!$A$5:$J$104,10,FALSE),D82,F82),0))</f>
      </c>
      <c r="H82" s="52" t="str">
        <f>IF(A82="","",ROUND(VLOOKUP(A82,'Should-Cost Breakdown'!$A$5:$J$104,10,FALSE)+G82,0))</f>
      </c>
    </row>
    <row r="83" ht="20" customHeight="true">
      <c r="A83" s="46"/>
      <c r="B83" s="48" t="str">
        <f>IF(A83="","",IFERROR(VLOOKUP(A83,'Should-Cost Breakdown'!$A$5:$B$104,2,FALSE),""))</f>
      </c>
      <c r="C83" s="46"/>
      <c r="D83" s="38"/>
      <c r="E83" s="52" t="str">
        <f>IF(C83="","",IFERROR(VLOOKUP(C83,'Settings'!$B$5:$E$9,2,FALSE),""))</f>
      </c>
      <c r="F83" s="38"/>
      <c r="G83" s="52" t="str">
        <f>IF(A83="","",ROUND(PRODUCT(VLOOKUP(A83,'Should-Cost Breakdown'!$A$5:$J$104,10,FALSE),D83,F83),0))</f>
      </c>
      <c r="H83" s="52" t="str">
        <f>IF(A83="","",ROUND(VLOOKUP(A83,'Should-Cost Breakdown'!$A$5:$J$104,10,FALSE)+G83,0))</f>
      </c>
    </row>
    <row r="84" ht="20" customHeight="true">
      <c r="A84" s="46"/>
      <c r="B84" s="48" t="str">
        <f>IF(A84="","",IFERROR(VLOOKUP(A84,'Should-Cost Breakdown'!$A$5:$B$104,2,FALSE),""))</f>
      </c>
      <c r="C84" s="46"/>
      <c r="D84" s="38"/>
      <c r="E84" s="52" t="str">
        <f>IF(C84="","",IFERROR(VLOOKUP(C84,'Settings'!$B$5:$E$9,2,FALSE),""))</f>
      </c>
      <c r="F84" s="38"/>
      <c r="G84" s="52" t="str">
        <f>IF(A84="","",ROUND(PRODUCT(VLOOKUP(A84,'Should-Cost Breakdown'!$A$5:$J$104,10,FALSE),D84,F84),0))</f>
      </c>
      <c r="H84" s="52" t="str">
        <f>IF(A84="","",ROUND(VLOOKUP(A84,'Should-Cost Breakdown'!$A$5:$J$104,10,FALSE)+G84,0))</f>
      </c>
    </row>
    <row r="85" ht="20" customHeight="true">
      <c r="A85" s="46"/>
      <c r="B85" s="48" t="str">
        <f>IF(A85="","",IFERROR(VLOOKUP(A85,'Should-Cost Breakdown'!$A$5:$B$104,2,FALSE),""))</f>
      </c>
      <c r="C85" s="46"/>
      <c r="D85" s="38"/>
      <c r="E85" s="52" t="str">
        <f>IF(C85="","",IFERROR(VLOOKUP(C85,'Settings'!$B$5:$E$9,2,FALSE),""))</f>
      </c>
      <c r="F85" s="38"/>
      <c r="G85" s="52" t="str">
        <f>IF(A85="","",ROUND(PRODUCT(VLOOKUP(A85,'Should-Cost Breakdown'!$A$5:$J$104,10,FALSE),D85,F85),0))</f>
      </c>
      <c r="H85" s="52" t="str">
        <f>IF(A85="","",ROUND(VLOOKUP(A85,'Should-Cost Breakdown'!$A$5:$J$104,10,FALSE)+G85,0))</f>
      </c>
    </row>
    <row r="86" ht="20" customHeight="true">
      <c r="A86" s="46"/>
      <c r="B86" s="48" t="str">
        <f>IF(A86="","",IFERROR(VLOOKUP(A86,'Should-Cost Breakdown'!$A$5:$B$104,2,FALSE),""))</f>
      </c>
      <c r="C86" s="46"/>
      <c r="D86" s="38"/>
      <c r="E86" s="52" t="str">
        <f>IF(C86="","",IFERROR(VLOOKUP(C86,'Settings'!$B$5:$E$9,2,FALSE),""))</f>
      </c>
      <c r="F86" s="38"/>
      <c r="G86" s="52" t="str">
        <f>IF(A86="","",ROUND(PRODUCT(VLOOKUP(A86,'Should-Cost Breakdown'!$A$5:$J$104,10,FALSE),D86,F86),0))</f>
      </c>
      <c r="H86" s="52" t="str">
        <f>IF(A86="","",ROUND(VLOOKUP(A86,'Should-Cost Breakdown'!$A$5:$J$104,10,FALSE)+G86,0))</f>
      </c>
    </row>
    <row r="87" ht="20" customHeight="true">
      <c r="A87" s="46"/>
      <c r="B87" s="48" t="str">
        <f>IF(A87="","",IFERROR(VLOOKUP(A87,'Should-Cost Breakdown'!$A$5:$B$104,2,FALSE),""))</f>
      </c>
      <c r="C87" s="46"/>
      <c r="D87" s="38"/>
      <c r="E87" s="52" t="str">
        <f>IF(C87="","",IFERROR(VLOOKUP(C87,'Settings'!$B$5:$E$9,2,FALSE),""))</f>
      </c>
      <c r="F87" s="38"/>
      <c r="G87" s="52" t="str">
        <f>IF(A87="","",ROUND(PRODUCT(VLOOKUP(A87,'Should-Cost Breakdown'!$A$5:$J$104,10,FALSE),D87,F87),0))</f>
      </c>
      <c r="H87" s="52" t="str">
        <f>IF(A87="","",ROUND(VLOOKUP(A87,'Should-Cost Breakdown'!$A$5:$J$104,10,FALSE)+G87,0))</f>
      </c>
    </row>
    <row r="88" ht="20" customHeight="true">
      <c r="A88" s="46"/>
      <c r="B88" s="48" t="str">
        <f>IF(A88="","",IFERROR(VLOOKUP(A88,'Should-Cost Breakdown'!$A$5:$B$104,2,FALSE),""))</f>
      </c>
      <c r="C88" s="46"/>
      <c r="D88" s="38"/>
      <c r="E88" s="52" t="str">
        <f>IF(C88="","",IFERROR(VLOOKUP(C88,'Settings'!$B$5:$E$9,2,FALSE),""))</f>
      </c>
      <c r="F88" s="38"/>
      <c r="G88" s="52" t="str">
        <f>IF(A88="","",ROUND(PRODUCT(VLOOKUP(A88,'Should-Cost Breakdown'!$A$5:$J$104,10,FALSE),D88,F88),0))</f>
      </c>
      <c r="H88" s="52" t="str">
        <f>IF(A88="","",ROUND(VLOOKUP(A88,'Should-Cost Breakdown'!$A$5:$J$104,10,FALSE)+G88,0))</f>
      </c>
    </row>
    <row r="89" ht="20" customHeight="true">
      <c r="A89" s="46"/>
      <c r="B89" s="48" t="str">
        <f>IF(A89="","",IFERROR(VLOOKUP(A89,'Should-Cost Breakdown'!$A$5:$B$104,2,FALSE),""))</f>
      </c>
      <c r="C89" s="46"/>
      <c r="D89" s="38"/>
      <c r="E89" s="52" t="str">
        <f>IF(C89="","",IFERROR(VLOOKUP(C89,'Settings'!$B$5:$E$9,2,FALSE),""))</f>
      </c>
      <c r="F89" s="38"/>
      <c r="G89" s="52" t="str">
        <f>IF(A89="","",ROUND(PRODUCT(VLOOKUP(A89,'Should-Cost Breakdown'!$A$5:$J$104,10,FALSE),D89,F89),0))</f>
      </c>
      <c r="H89" s="52" t="str">
        <f>IF(A89="","",ROUND(VLOOKUP(A89,'Should-Cost Breakdown'!$A$5:$J$104,10,FALSE)+G89,0))</f>
      </c>
    </row>
    <row r="90" ht="20" customHeight="true">
      <c r="A90" s="46"/>
      <c r="B90" s="48" t="str">
        <f>IF(A90="","",IFERROR(VLOOKUP(A90,'Should-Cost Breakdown'!$A$5:$B$104,2,FALSE),""))</f>
      </c>
      <c r="C90" s="46"/>
      <c r="D90" s="38"/>
      <c r="E90" s="52" t="str">
        <f>IF(C90="","",IFERROR(VLOOKUP(C90,'Settings'!$B$5:$E$9,2,FALSE),""))</f>
      </c>
      <c r="F90" s="38"/>
      <c r="G90" s="52" t="str">
        <f>IF(A90="","",ROUND(PRODUCT(VLOOKUP(A90,'Should-Cost Breakdown'!$A$5:$J$104,10,FALSE),D90,F90),0))</f>
      </c>
      <c r="H90" s="52" t="str">
        <f>IF(A90="","",ROUND(VLOOKUP(A90,'Should-Cost Breakdown'!$A$5:$J$104,10,FALSE)+G90,0))</f>
      </c>
    </row>
    <row r="91" ht="20" customHeight="true">
      <c r="A91" s="46"/>
      <c r="B91" s="48" t="str">
        <f>IF(A91="","",IFERROR(VLOOKUP(A91,'Should-Cost Breakdown'!$A$5:$B$104,2,FALSE),""))</f>
      </c>
      <c r="C91" s="46"/>
      <c r="D91" s="38"/>
      <c r="E91" s="52" t="str">
        <f>IF(C91="","",IFERROR(VLOOKUP(C91,'Settings'!$B$5:$E$9,2,FALSE),""))</f>
      </c>
      <c r="F91" s="38"/>
      <c r="G91" s="52" t="str">
        <f>IF(A91="","",ROUND(PRODUCT(VLOOKUP(A91,'Should-Cost Breakdown'!$A$5:$J$104,10,FALSE),D91,F91),0))</f>
      </c>
      <c r="H91" s="52" t="str">
        <f>IF(A91="","",ROUND(VLOOKUP(A91,'Should-Cost Breakdown'!$A$5:$J$104,10,FALSE)+G91,0))</f>
      </c>
    </row>
    <row r="92" ht="20" customHeight="true">
      <c r="A92" s="46"/>
      <c r="B92" s="48" t="str">
        <f>IF(A92="","",IFERROR(VLOOKUP(A92,'Should-Cost Breakdown'!$A$5:$B$104,2,FALSE),""))</f>
      </c>
      <c r="C92" s="46"/>
      <c r="D92" s="38"/>
      <c r="E92" s="52" t="str">
        <f>IF(C92="","",IFERROR(VLOOKUP(C92,'Settings'!$B$5:$E$9,2,FALSE),""))</f>
      </c>
      <c r="F92" s="38"/>
      <c r="G92" s="52" t="str">
        <f>IF(A92="","",ROUND(PRODUCT(VLOOKUP(A92,'Should-Cost Breakdown'!$A$5:$J$104,10,FALSE),D92,F92),0))</f>
      </c>
      <c r="H92" s="52" t="str">
        <f>IF(A92="","",ROUND(VLOOKUP(A92,'Should-Cost Breakdown'!$A$5:$J$104,10,FALSE)+G92,0))</f>
      </c>
    </row>
    <row r="93" ht="20" customHeight="true">
      <c r="A93" s="46"/>
      <c r="B93" s="48" t="str">
        <f>IF(A93="","",IFERROR(VLOOKUP(A93,'Should-Cost Breakdown'!$A$5:$B$104,2,FALSE),""))</f>
      </c>
      <c r="C93" s="46"/>
      <c r="D93" s="38"/>
      <c r="E93" s="52" t="str">
        <f>IF(C93="","",IFERROR(VLOOKUP(C93,'Settings'!$B$5:$E$9,2,FALSE),""))</f>
      </c>
      <c r="F93" s="38"/>
      <c r="G93" s="52" t="str">
        <f>IF(A93="","",ROUND(PRODUCT(VLOOKUP(A93,'Should-Cost Breakdown'!$A$5:$J$104,10,FALSE),D93,F93),0))</f>
      </c>
      <c r="H93" s="52" t="str">
        <f>IF(A93="","",ROUND(VLOOKUP(A93,'Should-Cost Breakdown'!$A$5:$J$104,10,FALSE)+G93,0))</f>
      </c>
    </row>
    <row r="94" ht="20" customHeight="true">
      <c r="A94" s="46"/>
      <c r="B94" s="48" t="str">
        <f>IF(A94="","",IFERROR(VLOOKUP(A94,'Should-Cost Breakdown'!$A$5:$B$104,2,FALSE),""))</f>
      </c>
      <c r="C94" s="46"/>
      <c r="D94" s="38"/>
      <c r="E94" s="52" t="str">
        <f>IF(C94="","",IFERROR(VLOOKUP(C94,'Settings'!$B$5:$E$9,2,FALSE),""))</f>
      </c>
      <c r="F94" s="38"/>
      <c r="G94" s="52" t="str">
        <f>IF(A94="","",ROUND(PRODUCT(VLOOKUP(A94,'Should-Cost Breakdown'!$A$5:$J$104,10,FALSE),D94,F94),0))</f>
      </c>
      <c r="H94" s="52" t="str">
        <f>IF(A94="","",ROUND(VLOOKUP(A94,'Should-Cost Breakdown'!$A$5:$J$104,10,FALSE)+G94,0))</f>
      </c>
    </row>
    <row r="95" ht="20" customHeight="true">
      <c r="A95" s="46"/>
      <c r="B95" s="48" t="str">
        <f>IF(A95="","",IFERROR(VLOOKUP(A95,'Should-Cost Breakdown'!$A$5:$B$104,2,FALSE),""))</f>
      </c>
      <c r="C95" s="46"/>
      <c r="D95" s="38"/>
      <c r="E95" s="52" t="str">
        <f>IF(C95="","",IFERROR(VLOOKUP(C95,'Settings'!$B$5:$E$9,2,FALSE),""))</f>
      </c>
      <c r="F95" s="38"/>
      <c r="G95" s="52" t="str">
        <f>IF(A95="","",ROUND(PRODUCT(VLOOKUP(A95,'Should-Cost Breakdown'!$A$5:$J$104,10,FALSE),D95,F95),0))</f>
      </c>
      <c r="H95" s="52" t="str">
        <f>IF(A95="","",ROUND(VLOOKUP(A95,'Should-Cost Breakdown'!$A$5:$J$104,10,FALSE)+G95,0))</f>
      </c>
    </row>
    <row r="96" ht="20" customHeight="true">
      <c r="A96" s="46"/>
      <c r="B96" s="48" t="str">
        <f>IF(A96="","",IFERROR(VLOOKUP(A96,'Should-Cost Breakdown'!$A$5:$B$104,2,FALSE),""))</f>
      </c>
      <c r="C96" s="46"/>
      <c r="D96" s="38"/>
      <c r="E96" s="52" t="str">
        <f>IF(C96="","",IFERROR(VLOOKUP(C96,'Settings'!$B$5:$E$9,2,FALSE),""))</f>
      </c>
      <c r="F96" s="38"/>
      <c r="G96" s="52" t="str">
        <f>IF(A96="","",ROUND(PRODUCT(VLOOKUP(A96,'Should-Cost Breakdown'!$A$5:$J$104,10,FALSE),D96,F96),0))</f>
      </c>
      <c r="H96" s="52" t="str">
        <f>IF(A96="","",ROUND(VLOOKUP(A96,'Should-Cost Breakdown'!$A$5:$J$104,10,FALSE)+G96,0))</f>
      </c>
    </row>
    <row r="97" ht="20" customHeight="true">
      <c r="A97" s="46"/>
      <c r="B97" s="48" t="str">
        <f>IF(A97="","",IFERROR(VLOOKUP(A97,'Should-Cost Breakdown'!$A$5:$B$104,2,FALSE),""))</f>
      </c>
      <c r="C97" s="46"/>
      <c r="D97" s="38"/>
      <c r="E97" s="52" t="str">
        <f>IF(C97="","",IFERROR(VLOOKUP(C97,'Settings'!$B$5:$E$9,2,FALSE),""))</f>
      </c>
      <c r="F97" s="38"/>
      <c r="G97" s="52" t="str">
        <f>IF(A97="","",ROUND(PRODUCT(VLOOKUP(A97,'Should-Cost Breakdown'!$A$5:$J$104,10,FALSE),D97,F97),0))</f>
      </c>
      <c r="H97" s="52" t="str">
        <f>IF(A97="","",ROUND(VLOOKUP(A97,'Should-Cost Breakdown'!$A$5:$J$104,10,FALSE)+G97,0))</f>
      </c>
    </row>
    <row r="98" ht="20" customHeight="true">
      <c r="A98" s="46"/>
      <c r="B98" s="48" t="str">
        <f>IF(A98="","",IFERROR(VLOOKUP(A98,'Should-Cost Breakdown'!$A$5:$B$104,2,FALSE),""))</f>
      </c>
      <c r="C98" s="46"/>
      <c r="D98" s="38"/>
      <c r="E98" s="52" t="str">
        <f>IF(C98="","",IFERROR(VLOOKUP(C98,'Settings'!$B$5:$E$9,2,FALSE),""))</f>
      </c>
      <c r="F98" s="38"/>
      <c r="G98" s="52" t="str">
        <f>IF(A98="","",ROUND(PRODUCT(VLOOKUP(A98,'Should-Cost Breakdown'!$A$5:$J$104,10,FALSE),D98,F98),0))</f>
      </c>
      <c r="H98" s="52" t="str">
        <f>IF(A98="","",ROUND(VLOOKUP(A98,'Should-Cost Breakdown'!$A$5:$J$104,10,FALSE)+G98,0))</f>
      </c>
    </row>
    <row r="99" ht="20" customHeight="true">
      <c r="A99" s="46"/>
      <c r="B99" s="48" t="str">
        <f>IF(A99="","",IFERROR(VLOOKUP(A99,'Should-Cost Breakdown'!$A$5:$B$104,2,FALSE),""))</f>
      </c>
      <c r="C99" s="46"/>
      <c r="D99" s="38"/>
      <c r="E99" s="52" t="str">
        <f>IF(C99="","",IFERROR(VLOOKUP(C99,'Settings'!$B$5:$E$9,2,FALSE),""))</f>
      </c>
      <c r="F99" s="38"/>
      <c r="G99" s="52" t="str">
        <f>IF(A99="","",ROUND(PRODUCT(VLOOKUP(A99,'Should-Cost Breakdown'!$A$5:$J$104,10,FALSE),D99,F99),0))</f>
      </c>
      <c r="H99" s="52" t="str">
        <f>IF(A99="","",ROUND(VLOOKUP(A99,'Should-Cost Breakdown'!$A$5:$J$104,10,FALSE)+G99,0))</f>
      </c>
    </row>
    <row r="100" ht="20" customHeight="true">
      <c r="A100" s="46"/>
      <c r="B100" s="48" t="str">
        <f>IF(A100="","",IFERROR(VLOOKUP(A100,'Should-Cost Breakdown'!$A$5:$B$104,2,FALSE),""))</f>
      </c>
      <c r="C100" s="46"/>
      <c r="D100" s="38"/>
      <c r="E100" s="52" t="str">
        <f>IF(C100="","",IFERROR(VLOOKUP(C100,'Settings'!$B$5:$E$9,2,FALSE),""))</f>
      </c>
      <c r="F100" s="38"/>
      <c r="G100" s="52" t="str">
        <f>IF(A100="","",ROUND(PRODUCT(VLOOKUP(A100,'Should-Cost Breakdown'!$A$5:$J$104,10,FALSE),D100,F100),0))</f>
      </c>
      <c r="H100" s="52" t="str">
        <f>IF(A100="","",ROUND(VLOOKUP(A100,'Should-Cost Breakdown'!$A$5:$J$104,10,FALSE)+G100,0))</f>
      </c>
    </row>
    <row r="101" ht="20" customHeight="true">
      <c r="A101" s="46"/>
      <c r="B101" s="48" t="str">
        <f>IF(A101="","",IFERROR(VLOOKUP(A101,'Should-Cost Breakdown'!$A$5:$B$104,2,FALSE),""))</f>
      </c>
      <c r="C101" s="46"/>
      <c r="D101" s="38"/>
      <c r="E101" s="52" t="str">
        <f>IF(C101="","",IFERROR(VLOOKUP(C101,'Settings'!$B$5:$E$9,2,FALSE),""))</f>
      </c>
      <c r="F101" s="38"/>
      <c r="G101" s="52" t="str">
        <f>IF(A101="","",ROUND(PRODUCT(VLOOKUP(A101,'Should-Cost Breakdown'!$A$5:$J$104,10,FALSE),D101,F101),0))</f>
      </c>
      <c r="H101" s="52" t="str">
        <f>IF(A101="","",ROUND(VLOOKUP(A101,'Should-Cost Breakdown'!$A$5:$J$104,10,FALSE)+G101,0))</f>
      </c>
    </row>
    <row r="102" ht="20" customHeight="true">
      <c r="A102" s="46"/>
      <c r="B102" s="48" t="str">
        <f>IF(A102="","",IFERROR(VLOOKUP(A102,'Should-Cost Breakdown'!$A$5:$B$104,2,FALSE),""))</f>
      </c>
      <c r="C102" s="46"/>
      <c r="D102" s="38"/>
      <c r="E102" s="52" t="str">
        <f>IF(C102="","",IFERROR(VLOOKUP(C102,'Settings'!$B$5:$E$9,2,FALSE),""))</f>
      </c>
      <c r="F102" s="38"/>
      <c r="G102" s="52" t="str">
        <f>IF(A102="","",ROUND(PRODUCT(VLOOKUP(A102,'Should-Cost Breakdown'!$A$5:$J$104,10,FALSE),D102,F102),0))</f>
      </c>
      <c r="H102" s="52" t="str">
        <f>IF(A102="","",ROUND(VLOOKUP(A102,'Should-Cost Breakdown'!$A$5:$J$104,10,FALSE)+G102,0))</f>
      </c>
    </row>
    <row r="103" ht="20" customHeight="true">
      <c r="A103" s="46"/>
      <c r="B103" s="48" t="str">
        <f>IF(A103="","",IFERROR(VLOOKUP(A103,'Should-Cost Breakdown'!$A$5:$B$104,2,FALSE),""))</f>
      </c>
      <c r="C103" s="46"/>
      <c r="D103" s="38"/>
      <c r="E103" s="52" t="str">
        <f>IF(C103="","",IFERROR(VLOOKUP(C103,'Settings'!$B$5:$E$9,2,FALSE),""))</f>
      </c>
      <c r="F103" s="38"/>
      <c r="G103" s="52" t="str">
        <f>IF(A103="","",ROUND(PRODUCT(VLOOKUP(A103,'Should-Cost Breakdown'!$A$5:$J$104,10,FALSE),D103,F103),0))</f>
      </c>
      <c r="H103" s="52" t="str">
        <f>IF(A103="","",ROUND(VLOOKUP(A103,'Should-Cost Breakdown'!$A$5:$J$104,10,FALSE)+G103,0))</f>
      </c>
    </row>
    <row r="104" ht="20" customHeight="true">
      <c r="A104" s="46"/>
      <c r="B104" s="48" t="str">
        <f>IF(A104="","",IFERROR(VLOOKUP(A104,'Should-Cost Breakdown'!$A$5:$B$104,2,FALSE),""))</f>
      </c>
      <c r="C104" s="46"/>
      <c r="D104" s="38"/>
      <c r="E104" s="52" t="str">
        <f>IF(C104="","",IFERROR(VLOOKUP(C104,'Settings'!$B$5:$E$9,2,FALSE),""))</f>
      </c>
      <c r="F104" s="38"/>
      <c r="G104" s="52" t="str">
        <f>IF(A104="","",ROUND(PRODUCT(VLOOKUP(A104,'Should-Cost Breakdown'!$A$5:$J$104,10,FALSE),D104,F104),0))</f>
      </c>
      <c r="H104" s="52" t="str">
        <f>IF(A104="","",ROUND(VLOOKUP(A104,'Should-Cost Breakdown'!$A$5:$J$104,10,FALSE)+G104,0))</f>
      </c>
    </row>
    <row r="105">
      <c r="A105" s="8"/>
      <c r="B105" s="8"/>
      <c r="C105" s="8"/>
      <c r="D105" s="8"/>
      <c r="E105" s="8"/>
      <c r="F105" s="8"/>
      <c r="G105" s="8"/>
      <c r="H105" s="8"/>
    </row>
    <row r="106">
      <c r="A106" s="8"/>
      <c r="B106" s="8"/>
      <c r="C106" s="8"/>
      <c r="D106" s="8"/>
      <c r="E106" s="8"/>
      <c r="F106" s="8"/>
      <c r="G106" s="8"/>
      <c r="H106" s="8"/>
    </row>
    <row r="107">
      <c r="A107" s="8"/>
      <c r="B107" s="8"/>
      <c r="C107" s="8"/>
      <c r="D107" s="8"/>
      <c r="E107" s="8"/>
      <c r="F107" s="8"/>
      <c r="G107" s="8"/>
      <c r="H107" s="8"/>
    </row>
    <row r="108">
      <c r="A108" s="8"/>
      <c r="B108" s="8"/>
      <c r="C108" s="8"/>
      <c r="D108" s="8"/>
      <c r="E108" s="8"/>
      <c r="F108" s="8"/>
      <c r="G108" s="8"/>
      <c r="H108" s="8"/>
    </row>
    <row r="109">
      <c r="A109" s="8"/>
      <c r="B109" s="8"/>
      <c r="C109" s="8"/>
      <c r="D109" s="8"/>
      <c r="E109" s="8"/>
      <c r="F109" s="8"/>
      <c r="G109" s="8"/>
      <c r="H109" s="8"/>
    </row>
    <row r="110">
      <c r="A110" s="8"/>
      <c r="B110" s="8"/>
      <c r="C110" s="8"/>
      <c r="D110" s="8"/>
      <c r="E110" s="8"/>
      <c r="F110" s="8"/>
      <c r="G110" s="8"/>
      <c r="H110" s="8"/>
    </row>
    <row r="111">
      <c r="A111" s="8"/>
      <c r="B111" s="8"/>
      <c r="C111" s="8"/>
      <c r="D111" s="8"/>
      <c r="E111" s="8"/>
      <c r="F111" s="8"/>
      <c r="G111" s="8"/>
      <c r="H111" s="8"/>
    </row>
    <row r="112">
      <c r="A112" s="8"/>
      <c r="B112" s="8"/>
      <c r="C112" s="8"/>
      <c r="D112" s="8"/>
      <c r="E112" s="8"/>
      <c r="F112" s="8"/>
      <c r="G112" s="8"/>
      <c r="H112" s="8"/>
    </row>
    <row r="113">
      <c r="A113" s="8"/>
      <c r="B113" s="8"/>
      <c r="C113" s="8"/>
      <c r="D113" s="8"/>
      <c r="E113" s="8"/>
      <c r="F113" s="8"/>
      <c r="G113" s="8"/>
      <c r="H113" s="8"/>
    </row>
    <row r="114">
      <c r="A114" s="8"/>
      <c r="B114" s="8"/>
      <c r="C114" s="8"/>
      <c r="D114" s="8"/>
      <c r="E114" s="8"/>
      <c r="F114" s="8"/>
      <c r="G114" s="8"/>
      <c r="H114" s="8"/>
    </row>
    <row r="115">
      <c r="A115" s="8"/>
      <c r="B115" s="8"/>
      <c r="C115" s="8"/>
      <c r="D115" s="8"/>
      <c r="E115" s="8"/>
      <c r="F115" s="8"/>
      <c r="G115" s="8"/>
      <c r="H115" s="8"/>
    </row>
    <row r="116">
      <c r="A116" s="8"/>
      <c r="B116" s="8"/>
      <c r="C116" s="8"/>
      <c r="D116" s="8"/>
      <c r="E116" s="8"/>
      <c r="F116" s="8"/>
      <c r="G116" s="8"/>
      <c r="H116" s="8"/>
    </row>
    <row r="117">
      <c r="A117" s="8"/>
      <c r="B117" s="8"/>
      <c r="C117" s="8"/>
      <c r="D117" s="8"/>
      <c r="E117" s="8"/>
      <c r="F117" s="8"/>
      <c r="G117" s="8"/>
      <c r="H117" s="8"/>
    </row>
    <row r="118">
      <c r="A118" s="8"/>
      <c r="B118" s="8"/>
      <c r="C118" s="8"/>
      <c r="D118" s="8"/>
      <c r="E118" s="8"/>
      <c r="F118" s="8"/>
      <c r="G118" s="8"/>
      <c r="H118" s="8"/>
    </row>
    <row r="119">
      <c r="A119" s="8"/>
      <c r="B119" s="8"/>
      <c r="C119" s="8"/>
      <c r="D119" s="8"/>
      <c r="E119" s="8"/>
      <c r="F119" s="8"/>
      <c r="G119" s="8"/>
      <c r="H119" s="8"/>
    </row>
    <row r="120">
      <c r="A120" s="8"/>
      <c r="B120" s="8"/>
      <c r="C120" s="8"/>
      <c r="D120" s="8"/>
      <c r="E120" s="8"/>
      <c r="F120" s="8"/>
      <c r="G120" s="8"/>
      <c r="H120" s="8"/>
    </row>
  </sheetData>
  <mergeCells count="2">
    <mergeCell ref="A1:H1"/>
    <mergeCell ref="A2:H2"/>
  </mergeCells>
  <conditionalFormatting sqref="A5:H104">
    <cfRule type="expression" dxfId="4" priority="1">
      <formula>AND($A5&lt;&gt;"",$H5&lt;&gt;0,$G5/$H5&gt;=0.03)</formula>
    </cfRule>
  </conditionalFormatting>
  <conditionalFormatting sqref="G5:G104">
    <cfRule type="dataBar" priority="2">
      <dataBar>
        <cfvo type="min"/>
        <cfvo type="max"/>
        <color rgb="DC2626"/>
      </dataBar>
      <extLst>
        <x:ext xmlns:x14="http://schemas.microsoft.com/office/spreadsheetml/2009/9/main" uri="{B025F937-C7B1-47D3-B67F-A62EFF666E3E}">
          <x14:id>{AF991771-C99B-8063-9B05-05CDB0DD249E}</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A5:A104" type="list">
      <formula1>"P-1001,P-1002,P-1003,P-1004,P-1005"</formula1>
    </dataValidation>
    <dataValidation allowBlank="false" sqref="C5:C104" type="list">
      <formula1>"アルミニウム,鉄,樹脂,ステンレス,銅"</formula1>
    </dataValidation>
  </dataValidations>
  <pageMargins left="0.7" right="0.7" top="0.75" bottom="0.75" header="0.3" footer="0.3"/>
  <tableParts count="1">
    <tablePart r:id="R1e22d960f99e42df"/>
  </tableParts>
  <extLst>
    <x:ext xmlns:x14="http://schemas.microsoft.com/office/spreadsheetml/2009/9/main" xmlns:xm="http://schemas.microsoft.com/office/excel/2006/main" uri="{78C0D931-6437-407d-A8EE-F0AAD7539E65}">
      <x14:conditionalFormattings>
        <x14:conditionalFormatting>
          <x14:cfRule type="dataBar" priority="2" id="{AF991771-C99B-8063-9B05-05CDB0DD249E}">
            <x14:dataBar gradient="1">
              <x14:cfvo type="min"/>
              <x14:cfvo type="max"/>
              <x14:fillColor rgb="DC2626"/>
            </x14:dataBar>
          </x14:cfRule>
          <xm:sqref>G5:G104</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3"/>
    <col customWidth="true" max="2" min="2" width="18"/>
    <col customWidth="true" max="4" min="3" width="16"/>
    <col customWidth="true" max="5" min="5" width="30"/>
    <col customWidth="true" max="6" min="6" width="4"/>
    <col customWidth="true" max="7" min="7" width="3"/>
    <col customWidth="true" max="8" min="8" width="20"/>
    <col customWidth="true" max="9" min="9" width="14"/>
    <col customWidth="true" max="10" min="10" width="32"/>
    <col customWidth="true" max="11" min="11" width="16"/>
    <col customWidth="true" max="12" min="12" width="3"/>
  </cols>
  <sheetData>
    <row r="1" ht="32" customHeight="true">
      <c r="A1" s="12" t="s">
        <v>3</v>
      </c>
      <c r="B1" s="12"/>
      <c r="C1" s="12"/>
      <c r="D1" s="12"/>
      <c r="E1" s="12"/>
      <c r="F1" s="12"/>
      <c r="G1" s="12"/>
      <c r="H1" s="12"/>
      <c r="I1" s="12"/>
      <c r="J1" s="12"/>
      <c r="K1" s="12"/>
      <c r="L1" s="12"/>
    </row>
    <row r="2" ht="24" customHeight="true">
      <c r="A2" s="18" t="s">
        <v>171</v>
      </c>
      <c r="B2" s="18"/>
      <c r="C2" s="18"/>
      <c r="D2" s="18"/>
      <c r="E2" s="18"/>
      <c r="F2" s="18"/>
      <c r="G2" s="18"/>
      <c r="H2" s="18"/>
      <c r="I2" s="18"/>
      <c r="J2" s="18"/>
      <c r="K2" s="18"/>
      <c r="L2" s="18"/>
    </row>
    <row r="3">
      <c r="A3" s="8"/>
      <c r="B3" s="8"/>
      <c r="C3" s="8"/>
      <c r="D3" s="8"/>
      <c r="E3" s="8"/>
      <c r="F3" s="8"/>
      <c r="G3" s="8"/>
      <c r="H3" s="8"/>
      <c r="I3" s="8"/>
      <c r="J3" s="8"/>
      <c r="K3" s="8"/>
      <c r="L3" s="8"/>
    </row>
    <row r="4" ht="26" customHeight="true">
      <c r="A4" s="8"/>
      <c r="B4" s="28" t="s">
        <v>157</v>
      </c>
      <c r="C4" s="28" t="s">
        <v>172</v>
      </c>
      <c r="D4" s="28" t="s">
        <v>173</v>
      </c>
      <c r="E4" s="28" t="s">
        <v>174</v>
      </c>
      <c r="F4" s="8"/>
      <c r="G4" s="8"/>
      <c r="H4" s="28" t="s">
        <v>110</v>
      </c>
      <c r="I4" s="28" t="s">
        <v>175</v>
      </c>
      <c r="J4" s="28" t="s">
        <v>176</v>
      </c>
      <c r="K4" s="28" t="s">
        <v>115</v>
      </c>
      <c r="L4" s="8"/>
    </row>
    <row r="5" ht="20" customHeight="true">
      <c r="A5" s="8"/>
      <c r="B5" s="34" t="s">
        <v>88</v>
      </c>
      <c r="C5" s="36" t="s">
        <v>164</v>
      </c>
      <c r="D5" s="38" t="s">
        <v>89</v>
      </c>
      <c r="E5" s="34" t="s">
        <v>177</v>
      </c>
      <c r="F5" s="8"/>
      <c r="G5" s="8"/>
      <c r="H5" s="34" t="s">
        <v>121</v>
      </c>
      <c r="I5" s="34" t="s">
        <v>178</v>
      </c>
      <c r="J5" s="34" t="s">
        <v>179</v>
      </c>
      <c r="K5" s="38" t="s">
        <v>105</v>
      </c>
      <c r="L5" s="8"/>
    </row>
    <row r="6" ht="20" customHeight="true">
      <c r="A6" s="8"/>
      <c r="B6" s="34" t="s">
        <v>92</v>
      </c>
      <c r="C6" s="36" t="s">
        <v>98</v>
      </c>
      <c r="D6" s="38" t="s">
        <v>93</v>
      </c>
      <c r="E6" s="34" t="s">
        <v>180</v>
      </c>
      <c r="F6" s="8"/>
      <c r="G6" s="8"/>
      <c r="H6" s="34" t="s">
        <v>128</v>
      </c>
      <c r="I6" s="34" t="s">
        <v>181</v>
      </c>
      <c r="J6" s="34" t="s">
        <v>182</v>
      </c>
      <c r="K6" s="38" t="s">
        <v>133</v>
      </c>
      <c r="L6" s="8"/>
    </row>
    <row r="7" ht="20" customHeight="true">
      <c r="A7" s="8"/>
      <c r="B7" s="34" t="s">
        <v>96</v>
      </c>
      <c r="C7" s="36" t="s">
        <v>167</v>
      </c>
      <c r="D7" s="38" t="s">
        <v>97</v>
      </c>
      <c r="E7" s="34" t="s">
        <v>183</v>
      </c>
      <c r="F7" s="8"/>
      <c r="G7" s="8"/>
      <c r="H7" s="34" t="s">
        <v>136</v>
      </c>
      <c r="I7" s="34" t="s">
        <v>184</v>
      </c>
      <c r="J7" s="34" t="s">
        <v>185</v>
      </c>
      <c r="K7" s="38" t="s">
        <v>89</v>
      </c>
      <c r="L7" s="8"/>
    </row>
    <row r="8" ht="20" customHeight="true">
      <c r="A8" s="8"/>
      <c r="B8" s="34" t="s">
        <v>100</v>
      </c>
      <c r="C8" s="36" t="s">
        <v>169</v>
      </c>
      <c r="D8" s="38" t="s">
        <v>101</v>
      </c>
      <c r="E8" s="34" t="s">
        <v>186</v>
      </c>
      <c r="F8" s="8"/>
      <c r="G8" s="8"/>
      <c r="H8" s="34" t="s">
        <v>143</v>
      </c>
      <c r="I8" s="34" t="s">
        <v>187</v>
      </c>
      <c r="J8" s="34" t="s">
        <v>188</v>
      </c>
      <c r="K8" s="38" t="s">
        <v>147</v>
      </c>
      <c r="L8" s="8"/>
    </row>
    <row r="9" ht="20" customHeight="true">
      <c r="A9" s="8"/>
      <c r="B9" s="34" t="s">
        <v>104</v>
      </c>
      <c r="C9" s="36" t="s">
        <v>138</v>
      </c>
      <c r="D9" s="38" t="s">
        <v>105</v>
      </c>
      <c r="E9" s="34" t="s">
        <v>189</v>
      </c>
      <c r="F9" s="8"/>
      <c r="G9" s="8"/>
      <c r="H9" s="34" t="s">
        <v>150</v>
      </c>
      <c r="I9" s="34" t="s">
        <v>190</v>
      </c>
      <c r="J9" s="34" t="s">
        <v>191</v>
      </c>
      <c r="K9" s="38" t="s">
        <v>105</v>
      </c>
      <c r="L9" s="8"/>
    </row>
    <row r="10">
      <c r="A10" s="8"/>
      <c r="B10" s="8"/>
      <c r="C10" s="8"/>
      <c r="D10" s="8"/>
      <c r="E10" s="8"/>
      <c r="F10" s="8"/>
      <c r="G10" s="8"/>
      <c r="H10" s="8"/>
      <c r="I10" s="8"/>
      <c r="J10" s="8"/>
      <c r="K10" s="8"/>
      <c r="L10" s="8"/>
    </row>
    <row r="11">
      <c r="A11" s="8"/>
      <c r="B11" s="8"/>
      <c r="C11" s="8"/>
      <c r="D11" s="8"/>
      <c r="E11" s="8"/>
      <c r="F11" s="8"/>
      <c r="G11" s="8"/>
      <c r="H11" s="8"/>
      <c r="I11" s="8"/>
      <c r="J11" s="8"/>
      <c r="K11" s="8"/>
      <c r="L11" s="8"/>
    </row>
    <row r="12" ht="26" customHeight="true">
      <c r="A12" s="8"/>
      <c r="B12" s="28" t="s">
        <v>211</v>
      </c>
      <c r="C12" s="28" t="s">
        <v>115</v>
      </c>
      <c r="D12" s="28" t="s">
        <v>174</v>
      </c>
      <c r="E12" s="8"/>
      <c r="F12" s="8"/>
      <c r="G12" s="8"/>
      <c r="H12" s="28" t="s">
        <v>192</v>
      </c>
      <c r="I12" s="28" t="s">
        <v>193</v>
      </c>
      <c r="J12" s="28" t="s">
        <v>194</v>
      </c>
      <c r="K12" s="8"/>
      <c r="L12" s="8"/>
    </row>
    <row r="13" ht="20" customHeight="true">
      <c r="A13" s="8"/>
      <c r="B13" s="34" t="s">
        <v>195</v>
      </c>
      <c r="C13" s="38" t="s">
        <v>105</v>
      </c>
      <c r="D13" s="34" t="s">
        <v>196</v>
      </c>
      <c r="E13" s="8"/>
      <c r="F13" s="8"/>
      <c r="G13" s="8"/>
      <c r="H13" s="34" t="s">
        <v>197</v>
      </c>
      <c r="I13" s="38" t="s">
        <v>89</v>
      </c>
      <c r="J13" s="34" t="s">
        <v>198</v>
      </c>
      <c r="K13" s="8"/>
      <c r="L13" s="8"/>
    </row>
    <row r="14" ht="20" customHeight="true">
      <c r="A14" s="8"/>
      <c r="B14" s="34" t="s">
        <v>199</v>
      </c>
      <c r="C14" s="38" t="s">
        <v>147</v>
      </c>
      <c r="D14" s="34" t="s">
        <v>200</v>
      </c>
      <c r="E14" s="8"/>
      <c r="F14" s="8"/>
      <c r="G14" s="8"/>
      <c r="H14" s="34" t="s">
        <v>201</v>
      </c>
      <c r="I14" s="38" t="s">
        <v>97</v>
      </c>
      <c r="J14" s="34" t="s">
        <v>202</v>
      </c>
      <c r="K14" s="8"/>
      <c r="L14" s="8"/>
    </row>
    <row r="15" ht="20" customHeight="true">
      <c r="A15" s="8"/>
      <c r="B15" s="34" t="s">
        <v>203</v>
      </c>
      <c r="C15" s="38" t="s">
        <v>89</v>
      </c>
      <c r="D15" s="34" t="s">
        <v>204</v>
      </c>
      <c r="E15" s="8"/>
      <c r="F15" s="8"/>
      <c r="G15" s="8"/>
      <c r="H15" s="34" t="s">
        <v>36</v>
      </c>
      <c r="I15" s="38" t="s">
        <v>205</v>
      </c>
      <c r="J15" s="34" t="s">
        <v>206</v>
      </c>
      <c r="K15" s="8"/>
      <c r="L15" s="8"/>
    </row>
    <row r="16" ht="20" customHeight="true">
      <c r="A16" s="8"/>
      <c r="B16" s="34" t="s">
        <v>207</v>
      </c>
      <c r="C16" s="38" t="s">
        <v>133</v>
      </c>
      <c r="D16" s="34" t="s">
        <v>208</v>
      </c>
      <c r="E16" s="8"/>
      <c r="F16" s="8"/>
      <c r="G16" s="8"/>
      <c r="H16" s="34" t="s">
        <v>209</v>
      </c>
      <c r="I16" s="38" t="s">
        <v>89</v>
      </c>
      <c r="J16" s="34" t="s">
        <v>210</v>
      </c>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c r="A19" s="8"/>
      <c r="B19" s="8"/>
      <c r="C19" s="8"/>
      <c r="D19" s="8"/>
      <c r="E19" s="8"/>
      <c r="F19" s="8"/>
      <c r="G19" s="8"/>
      <c r="H19" s="8"/>
      <c r="I19" s="8"/>
      <c r="J19" s="8"/>
      <c r="K19" s="8"/>
      <c r="L19" s="8"/>
    </row>
    <row r="20">
      <c r="A20" s="8"/>
      <c r="B20" s="8"/>
      <c r="C20" s="8"/>
      <c r="D20" s="8"/>
      <c r="E20" s="8"/>
      <c r="F20" s="8"/>
      <c r="G20" s="8"/>
      <c r="H20" s="8"/>
      <c r="I20" s="8"/>
      <c r="J20" s="8"/>
      <c r="K20" s="8"/>
      <c r="L20" s="8"/>
    </row>
    <row r="21">
      <c r="A21" s="8"/>
      <c r="B21" s="8"/>
      <c r="C21" s="8"/>
      <c r="D21" s="8"/>
      <c r="E21" s="8"/>
      <c r="F21" s="8"/>
      <c r="G21" s="8"/>
      <c r="H21" s="8"/>
      <c r="I21" s="8"/>
      <c r="J21" s="8"/>
      <c r="K21" s="8"/>
      <c r="L21" s="8"/>
    </row>
    <row r="22">
      <c r="A22" s="8"/>
      <c r="B22" s="8"/>
      <c r="C22" s="8"/>
      <c r="D22" s="8"/>
      <c r="E22" s="8"/>
      <c r="F22" s="8"/>
      <c r="G22" s="8"/>
      <c r="H22" s="8"/>
      <c r="I22" s="8"/>
      <c r="J22" s="8"/>
      <c r="K22" s="8"/>
      <c r="L22" s="8"/>
    </row>
    <row r="23">
      <c r="A23" s="8"/>
      <c r="B23" s="8"/>
      <c r="C23" s="8"/>
      <c r="D23" s="8"/>
      <c r="E23" s="8"/>
      <c r="F23" s="8"/>
      <c r="G23" s="8"/>
      <c r="H23" s="8"/>
      <c r="I23" s="8"/>
      <c r="J23" s="8"/>
      <c r="K23" s="8"/>
      <c r="L23" s="8"/>
    </row>
    <row r="24">
      <c r="A24" s="8"/>
      <c r="B24" s="8"/>
      <c r="C24" s="8"/>
      <c r="D24" s="8"/>
      <c r="E24" s="8"/>
      <c r="F24" s="8"/>
      <c r="G24" s="8"/>
      <c r="H24" s="8"/>
      <c r="I24" s="8"/>
      <c r="J24" s="8"/>
      <c r="K24" s="8"/>
      <c r="L24" s="8"/>
    </row>
    <row r="25">
      <c r="A25" s="8"/>
      <c r="B25" s="8"/>
      <c r="C25" s="8"/>
      <c r="D25" s="8"/>
      <c r="E25" s="8"/>
      <c r="F25" s="8"/>
      <c r="G25" s="8"/>
      <c r="H25" s="8"/>
      <c r="I25" s="8"/>
      <c r="J25" s="8"/>
      <c r="K25" s="8"/>
      <c r="L25" s="8"/>
    </row>
    <row r="26">
      <c r="A26" s="8"/>
      <c r="B26" s="8"/>
      <c r="C26" s="8"/>
      <c r="D26" s="8"/>
      <c r="E26" s="8"/>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row r="61">
      <c r="A61" s="8"/>
      <c r="B61" s="8"/>
      <c r="C61" s="8"/>
      <c r="D61" s="8"/>
      <c r="E61" s="8"/>
      <c r="F61" s="8"/>
      <c r="G61" s="8"/>
      <c r="H61" s="8"/>
      <c r="I61" s="8"/>
      <c r="J61" s="8"/>
      <c r="K61" s="8"/>
      <c r="L61" s="8"/>
    </row>
    <row r="62">
      <c r="A62" s="8"/>
      <c r="B62" s="8"/>
      <c r="C62" s="8"/>
      <c r="D62" s="8"/>
      <c r="E62" s="8"/>
      <c r="F62" s="8"/>
      <c r="G62" s="8"/>
      <c r="H62" s="8"/>
      <c r="I62" s="8"/>
      <c r="J62" s="8"/>
      <c r="K62" s="8"/>
      <c r="L62" s="8"/>
    </row>
    <row r="63">
      <c r="A63" s="8"/>
      <c r="B63" s="8"/>
      <c r="C63" s="8"/>
      <c r="D63" s="8"/>
      <c r="E63" s="8"/>
      <c r="F63" s="8"/>
      <c r="G63" s="8"/>
      <c r="H63" s="8"/>
      <c r="I63" s="8"/>
      <c r="J63" s="8"/>
      <c r="K63" s="8"/>
      <c r="L63" s="8"/>
    </row>
    <row r="64">
      <c r="A64" s="8"/>
      <c r="B64" s="8"/>
      <c r="C64" s="8"/>
      <c r="D64" s="8"/>
      <c r="E64" s="8"/>
      <c r="F64" s="8"/>
      <c r="G64" s="8"/>
      <c r="H64" s="8"/>
      <c r="I64" s="8"/>
      <c r="J64" s="8"/>
      <c r="K64" s="8"/>
      <c r="L64" s="8"/>
    </row>
    <row r="65">
      <c r="A65" s="8"/>
      <c r="B65" s="8"/>
      <c r="C65" s="8"/>
      <c r="D65" s="8"/>
      <c r="E65" s="8"/>
      <c r="F65" s="8"/>
      <c r="G65" s="8"/>
      <c r="H65" s="8"/>
      <c r="I65" s="8"/>
      <c r="J65" s="8"/>
      <c r="K65" s="8"/>
      <c r="L65" s="8"/>
    </row>
    <row r="66">
      <c r="A66" s="8"/>
      <c r="B66" s="8"/>
      <c r="C66" s="8"/>
      <c r="D66" s="8"/>
      <c r="E66" s="8"/>
      <c r="F66" s="8"/>
      <c r="G66" s="8"/>
      <c r="H66" s="8"/>
      <c r="I66" s="8"/>
      <c r="J66" s="8"/>
      <c r="K66" s="8"/>
      <c r="L66" s="8"/>
    </row>
    <row r="67">
      <c r="A67" s="8"/>
      <c r="B67" s="8"/>
      <c r="C67" s="8"/>
      <c r="D67" s="8"/>
      <c r="E67" s="8"/>
      <c r="F67" s="8"/>
      <c r="G67" s="8"/>
      <c r="H67" s="8"/>
      <c r="I67" s="8"/>
      <c r="J67" s="8"/>
      <c r="K67" s="8"/>
      <c r="L67" s="8"/>
    </row>
    <row r="68">
      <c r="A68" s="8"/>
      <c r="B68" s="8"/>
      <c r="C68" s="8"/>
      <c r="D68" s="8"/>
      <c r="E68" s="8"/>
      <c r="F68" s="8"/>
      <c r="G68" s="8"/>
      <c r="H68" s="8"/>
      <c r="I68" s="8"/>
      <c r="J68" s="8"/>
      <c r="K68" s="8"/>
      <c r="L68" s="8"/>
    </row>
    <row r="69">
      <c r="A69" s="8"/>
      <c r="B69" s="8"/>
      <c r="C69" s="8"/>
      <c r="D69" s="8"/>
      <c r="E69" s="8"/>
      <c r="F69" s="8"/>
      <c r="G69" s="8"/>
      <c r="H69" s="8"/>
      <c r="I69" s="8"/>
      <c r="J69" s="8"/>
      <c r="K69" s="8"/>
      <c r="L69" s="8"/>
    </row>
    <row r="70">
      <c r="A70" s="8"/>
      <c r="B70" s="8"/>
      <c r="C70" s="8"/>
      <c r="D70" s="8"/>
      <c r="E70" s="8"/>
      <c r="F70" s="8"/>
      <c r="G70" s="8"/>
      <c r="H70" s="8"/>
      <c r="I70" s="8"/>
      <c r="J70" s="8"/>
      <c r="K70" s="8"/>
      <c r="L70" s="8"/>
    </row>
    <row r="71">
      <c r="A71" s="8"/>
      <c r="B71" s="8"/>
      <c r="C71" s="8"/>
      <c r="D71" s="8"/>
      <c r="E71" s="8"/>
      <c r="F71" s="8"/>
      <c r="G71" s="8"/>
      <c r="H71" s="8"/>
      <c r="I71" s="8"/>
      <c r="J71" s="8"/>
      <c r="K71" s="8"/>
      <c r="L71" s="8"/>
    </row>
    <row r="72">
      <c r="A72" s="8"/>
      <c r="B72" s="8"/>
      <c r="C72" s="8"/>
      <c r="D72" s="8"/>
      <c r="E72" s="8"/>
      <c r="F72" s="8"/>
      <c r="G72" s="8"/>
      <c r="H72" s="8"/>
      <c r="I72" s="8"/>
      <c r="J72" s="8"/>
      <c r="K72" s="8"/>
      <c r="L72" s="8"/>
    </row>
    <row r="73">
      <c r="A73" s="8"/>
      <c r="B73" s="8"/>
      <c r="C73" s="8"/>
      <c r="D73" s="8"/>
      <c r="E73" s="8"/>
      <c r="F73" s="8"/>
      <c r="G73" s="8"/>
      <c r="H73" s="8"/>
      <c r="I73" s="8"/>
      <c r="J73" s="8"/>
      <c r="K73" s="8"/>
      <c r="L73" s="8"/>
    </row>
    <row r="74">
      <c r="A74" s="8"/>
      <c r="B74" s="8"/>
      <c r="C74" s="8"/>
      <c r="D74" s="8"/>
      <c r="E74" s="8"/>
      <c r="F74" s="8"/>
      <c r="G74" s="8"/>
      <c r="H74" s="8"/>
      <c r="I74" s="8"/>
      <c r="J74" s="8"/>
      <c r="K74" s="8"/>
      <c r="L74" s="8"/>
    </row>
    <row r="75">
      <c r="A75" s="8"/>
      <c r="B75" s="8"/>
      <c r="C75" s="8"/>
      <c r="D75" s="8"/>
      <c r="E75" s="8"/>
      <c r="F75" s="8"/>
      <c r="G75" s="8"/>
      <c r="H75" s="8"/>
      <c r="I75" s="8"/>
      <c r="J75" s="8"/>
      <c r="K75" s="8"/>
      <c r="L75" s="8"/>
    </row>
    <row r="76">
      <c r="A76" s="8"/>
      <c r="B76" s="8"/>
      <c r="C76" s="8"/>
      <c r="D76" s="8"/>
      <c r="E76" s="8"/>
      <c r="F76" s="8"/>
      <c r="G76" s="8"/>
      <c r="H76" s="8"/>
      <c r="I76" s="8"/>
      <c r="J76" s="8"/>
      <c r="K76" s="8"/>
      <c r="L76" s="8"/>
    </row>
    <row r="77">
      <c r="A77" s="8"/>
      <c r="B77" s="8"/>
      <c r="C77" s="8"/>
      <c r="D77" s="8"/>
      <c r="E77" s="8"/>
      <c r="F77" s="8"/>
      <c r="G77" s="8"/>
      <c r="H77" s="8"/>
      <c r="I77" s="8"/>
      <c r="J77" s="8"/>
      <c r="K77" s="8"/>
      <c r="L77" s="8"/>
    </row>
    <row r="78">
      <c r="A78" s="8"/>
      <c r="B78" s="8"/>
      <c r="C78" s="8"/>
      <c r="D78" s="8"/>
      <c r="E78" s="8"/>
      <c r="F78" s="8"/>
      <c r="G78" s="8"/>
      <c r="H78" s="8"/>
      <c r="I78" s="8"/>
      <c r="J78" s="8"/>
      <c r="K78" s="8"/>
      <c r="L78" s="8"/>
    </row>
    <row r="79">
      <c r="A79" s="8"/>
      <c r="B79" s="8"/>
      <c r="C79" s="8"/>
      <c r="D79" s="8"/>
      <c r="E79" s="8"/>
      <c r="F79" s="8"/>
      <c r="G79" s="8"/>
      <c r="H79" s="8"/>
      <c r="I79" s="8"/>
      <c r="J79" s="8"/>
      <c r="K79" s="8"/>
      <c r="L79" s="8"/>
    </row>
    <row r="80">
      <c r="A80" s="8"/>
      <c r="B80" s="8"/>
      <c r="C80" s="8"/>
      <c r="D80" s="8"/>
      <c r="E80" s="8"/>
      <c r="F80" s="8"/>
      <c r="G80" s="8"/>
      <c r="H80" s="8"/>
      <c r="I80" s="8"/>
      <c r="J80" s="8"/>
      <c r="K80" s="8"/>
      <c r="L80" s="8"/>
    </row>
  </sheetData>
  <mergeCells count="2">
    <mergeCell ref="A1:L1"/>
    <mergeCell ref="A2:L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4">
    <tablePart r:id="Rfefbc76fff574f1c"/>
    <tablePart r:id="Rc1dedaa0cae2476e"/>
    <tablePart r:id="Rbd67748d10f04201"/>
    <tablePart r:id="R954c6d882d0e46b3"/>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Supply Chain Procurement Should Cost Breakdown Template</dc:title>
  <dc:creator>Finite Field</dc:creator>
  <dc:description>Excel template for supply chain procurement should cost breakdown template.</dc:description>
  <lastModifiedBy/>
  <category>Supply Chain</category>
</coreProperties>
</file>