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Couverture et navigation" sheetId="1" r:id="rId1"/>
    <sheet name="Paramètres" sheetId="2" r:id="rId4"/>
    <sheet name="Détail de la décomposition des" sheetId="3" r:id="rId5"/>
    <sheet name="Nomenclature et matériaux" sheetId="4" r:id="rId6"/>
    <sheet name="Main-d'œuvre et fabrication" sheetId="5" r:id="rId7"/>
    <sheet name="Logistique, droits et taxes" sheetId="6" r:id="rId8"/>
    <sheet name="Comparaison des devis fournisse" sheetId="7" r:id="rId9"/>
    <sheet name="Payables &amp; Cash Flow" sheetId="8" r:id="rId10"/>
    <sheet name="Opportunités d'économies" sheetId="9" r:id="rId11"/>
    <sheet name="Tableau de bord" sheetId="10" r:id="rId12"/>
    <sheet name="Sources et hypothèses" sheetId="11" r:id="rId13"/>
  </sheets>
  <definedNames>
    <definedName name="bom_materials_category_range">'Nomenclature et matériaux'!$C$6:$C$31</definedName>
    <definedName name="bom_materials_cost_id_range">'Nomenclature et matériaux'!$A$6:$A$31</definedName>
    <definedName name="bom_materials_effective_unit_cost_range">'Nomenclature et matériaux'!$H$6:$H$31</definedName>
    <definedName name="bom_materials_material_or_part_range">'Nomenclature et matériaux'!$B$6:$B$31</definedName>
    <definedName name="bom_materials_scrap_rate_range">'Nomenclature et matériaux'!$G$6:$G$31</definedName>
    <definedName name="bom_materials_substitution_note_range">'Nomenclature et matériaux'!$J$6:$J$31</definedName>
    <definedName name="bom_materials_supplier_range">'Nomenclature et matériaux'!$I$6:$I$31</definedName>
    <definedName name="bom_materials_unit_price_range">'Nomenclature et matériaux'!$F$6:$F$31</definedName>
    <definedName name="bom_materials_unit_range">'Nomenclature et matériaux'!$E$6:$E$31</definedName>
    <definedName name="bom_materials_usage_per_unit_range">'Nomenclature et matériaux'!$D$6:$D$31</definedName>
    <definedName name="cash_flow_aging_bucket_range">'Payables &amp; Cash Flow'!$J$6:$J$31</definedName>
    <definedName name="cash_flow_cash_flow_month_range">'Payables &amp; Cash Flow'!$H$6:$H$31</definedName>
    <definedName name="cash_flow_cost_id_range">'Payables &amp; Cash Flow'!$B$6:$B$31</definedName>
    <definedName name="cash_flow_payable_amount_range">'Payables &amp; Cash Flow'!$G$6:$G$31</definedName>
    <definedName name="cash_flow_payable_id_range">'Payables &amp; Cash Flow'!$A$6:$A$31</definedName>
    <definedName name="cash_flow_payment_note_range">'Payables &amp; Cash Flow'!$K$6:$K$31</definedName>
    <definedName name="cash_flow_payment_status_range">'Payables &amp; Cash Flow'!$I$6:$I$31</definedName>
    <definedName name="cash_flow_payment_terms_range">'Payables &amp; Cash Flow'!$D$6:$D$31</definedName>
    <definedName name="cash_flow_planned_invoice_date_range">'Payables &amp; Cash Flow'!$E$6:$E$31</definedName>
    <definedName name="cash_flow_planned_payment_date_range">'Payables &amp; Cash Flow'!$F$6:$F$31</definedName>
    <definedName name="cash_flow_supplier_name_range">'Payables &amp; Cash Flow'!$C$6:$C$31</definedName>
    <definedName name="cost_breakdown_annual_demand_qty_range">'Détail de la décomposition des'!$G$6:$G$31</definedName>
    <definedName name="cost_breakdown_annual_quote_amount_range">'Détail de la décomposition des'!$Y$6:$Y$31</definedName>
    <definedName name="cost_breakdown_annual_should_cost_range">'Détail de la décomposition des'!$W$6:$W$31</definedName>
    <definedName name="cost_breakdown_business_scenario_range">'Détail de la décomposition des'!$E$6:$E$31</definedName>
    <definedName name="cost_breakdown_cost_id_range">'Détail de la décomposition des'!$B$6:$B$31</definedName>
    <definedName name="cost_breakdown_currency_range">'Détail de la décomposition des'!$I$6:$I$31</definedName>
    <definedName name="cost_breakdown_item_name_range">'Détail de la décomposition des'!$C$6:$C$31</definedName>
    <definedName name="cost_breakdown_negotiable_savings_range">'Détail de la décomposition des'!$AB$6:$AB$31</definedName>
    <definedName name="cost_breakdown_object_type_range">'Détail de la décomposition des'!$D$6:$D$31</definedName>
    <definedName name="cost_breakdown_overhead_rate_range">'Détail de la décomposition des'!$R$6:$R$31</definedName>
    <definedName name="cost_breakdown_owner_range">'Détail de la décomposition des'!$AC$6:$AC$31</definedName>
    <definedName name="cost_breakdown_priority_band_range">'Détail de la décomposition des'!$A$6:$A$31</definedName>
    <definedName name="cost_breakdown_quote_gap_rate_range">'Détail de la décomposition des'!$AA$6:$AA$31</definedName>
    <definedName name="cost_breakdown_sourcing_method_range">'Détail de la décomposition des'!$F$6:$F$31</definedName>
    <definedName name="cost_breakdown_status_range">'Détail de la décomposition des'!$AD$6:$AD$31</definedName>
    <definedName name="cost_breakdown_supplier_profit_rate_range">'Détail de la décomposition des'!$S$6:$S$31</definedName>
    <definedName name="cost_breakdown_tax_rate_range">'Détail de la décomposition des'!$T$6:$T$31</definedName>
    <definedName name="cost_breakdown_unit_labor_cost_range">'Détail de la décomposition des'!$K$6:$K$31</definedName>
    <definedName name="cost_breakdown_unit_logistics_duties_cost_range">'Détail de la décomposition des'!$N$6:$N$31</definedName>
    <definedName name="cost_breakdown_unit_manufacturing_cost_range">'Détail de la décomposition des'!$L$6:$L$31</definedName>
    <definedName name="cost_breakdown_unit_material_cost_range">'Détail de la décomposition des'!$J$6:$J$31</definedName>
    <definedName name="cost_breakdown_unit_payable_cost_inc_tax_range">'Détail de la décomposition des'!$V$6:$V$31</definedName>
    <definedName name="cost_breakdown_unit_payment_finance_cost_range">'Détail de la décomposition des'!$P$6:$P$31</definedName>
    <definedName name="cost_breakdown_unit_quality_packaging_cost_range">'Détail de la décomposition des'!$M$6:$M$31</definedName>
    <definedName name="cost_breakdown_unit_quote_gap_range">'Détail de la décomposition des'!$Z$6:$Z$31</definedName>
    <definedName name="cost_breakdown_unit_range">'Détail de la décomposition des'!$H$6:$H$31</definedName>
    <definedName name="cost_breakdown_unit_risk_compliance_cost_range">'Détail de la décomposition des'!$Q$6:$Q$31</definedName>
    <definedName name="cost_breakdown_unit_should_cost_ex_tax_range">'Détail de la décomposition des'!$U$6:$U$31</definedName>
    <definedName name="cost_breakdown_unit_supplier_quote_range">'Détail de la décomposition des'!$X$6:$X$31</definedName>
    <definedName name="cost_breakdown_unit_tooling_amortization_range">'Détail de la décomposition des'!$O$6:$O$31</definedName>
    <definedName name="cover_navigation_control_point_range">'Couverture et navigation'!$F$6:$F$32</definedName>
    <definedName name="cover_navigation_primary_action_range">'Couverture et navigation'!$E$6:$E$32</definedName>
    <definedName name="cover_navigation_purpose_range">'Couverture et navigation'!$D$6:$D$32</definedName>
    <definedName name="cover_navigation_step_range">'Couverture et navigation'!$A$6:$A$32</definedName>
    <definedName name="cover_navigation_work_area_range">'Couverture et navigation'!$B$6:$B$32</definedName>
    <definedName name="cover_navigation_worksheet_range">'Couverture et navigation'!$C$6:$C$32</definedName>
    <definedName name="dashboard_current_value_range">'Tableau de bord'!$B$6:$B$31</definedName>
    <definedName name="dashboard_metric_range">'Tableau de bord'!$A$6:$A$31</definedName>
    <definedName name="dashboard_owner_note_range">'Tableau de bord'!$E$6:$E$31</definedName>
    <definedName name="dashboard_status_range">'Tableau de bord'!$D$6:$D$31</definedName>
    <definedName name="dashboard_target_value_range">'Tableau de bord'!$C$6:$C$31</definedName>
    <definedName name="labor_manufacturing_cost_id_range">'Main-d''œuvre et fabrication'!$A$6:$A$31</definedName>
    <definedName name="labor_manufacturing_improvement_note_range">'Main-d''œuvre et fabrication'!$J$6:$J$31</definedName>
    <definedName name="labor_manufacturing_labor_hours_range">'Main-d''œuvre et fabrication'!$D$6:$D$31</definedName>
    <definedName name="labor_manufacturing_labor_rate_range">'Main-d''œuvre et fabrication'!$E$6:$E$31</definedName>
    <definedName name="labor_manufacturing_machine_hours_range">'Main-d''œuvre et fabrication'!$F$6:$F$31</definedName>
    <definedName name="labor_manufacturing_machine_rate_range">'Main-d''œuvre et fabrication'!$G$6:$G$31</definedName>
    <definedName name="labor_manufacturing_process_step_range">'Main-d''œuvre et fabrication'!$B$6:$B$31</definedName>
    <definedName name="labor_manufacturing_setup_cost_range">'Main-d''œuvre et fabrication'!$H$6:$H$31</definedName>
    <definedName name="labor_manufacturing_unit_process_cost_range">'Main-d''œuvre et fabrication'!$I$6:$I$31</definedName>
    <definedName name="labor_manufacturing_work_center_range">'Main-d''œuvre et fabrication'!$C$6:$C$31</definedName>
    <definedName name="logistics_duties_cost_id_range">'Logistique, droits et taxes'!$A$6:$A$31</definedName>
    <definedName name="logistics_duties_duty_rate_range">'Logistique, droits et taxes'!$E$6:$E$31</definedName>
    <definedName name="logistics_duties_financing_days_range">'Logistique, droits et taxes'!$H$6:$H$31</definedName>
    <definedName name="logistics_duties_freight_mode_range">'Logistique, droits et taxes'!$C$6:$C$31</definedName>
    <definedName name="logistics_duties_insurance_rate_range">'Logistique, droits et taxes'!$F$6:$F$31</definedName>
    <definedName name="logistics_duties_payment_terms_range">'Logistique, droits et taxes'!$G$6:$G$31</definedName>
    <definedName name="logistics_duties_risk_note_range">'Logistique, droits et taxes'!$J$6:$J$31</definedName>
    <definedName name="logistics_duties_route_or_term_range">'Logistique, droits et taxes'!$B$6:$B$31</definedName>
    <definedName name="logistics_duties_unit_freight_range">'Logistique, droits et taxes'!$D$6:$D$31</definedName>
    <definedName name="logistics_duties_unit_logistics_total_range">'Logistique, droits et taxes'!$I$6:$I$31</definedName>
    <definedName name="savings_opportunities_baseline_amount_range">'Opportunités d''économies'!$D$6:$D$31</definedName>
    <definedName name="savings_opportunities_confidence_range">'Opportunités d''économies'!$F$6:$F$31</definedName>
    <definedName name="savings_opportunities_cost_id_range">'Opportunités d''économies'!$B$6:$B$31</definedName>
    <definedName name="savings_opportunities_due_date_range">'Opportunités d''économies'!$I$6:$I$31</definedName>
    <definedName name="savings_opportunities_lever_range">'Opportunités d''économies'!$C$6:$C$31</definedName>
    <definedName name="savings_opportunities_next_step_range">'Opportunités d''économies'!$K$6:$K$31</definedName>
    <definedName name="savings_opportunities_opportunity_id_range">'Opportunités d''économies'!$A$6:$A$31</definedName>
    <definedName name="savings_opportunities_owner_range">'Opportunités d''économies'!$H$6:$H$31</definedName>
    <definedName name="savings_opportunities_status_range">'Opportunités d''économies'!$J$6:$J$31</definedName>
    <definedName name="savings_opportunities_target_savings_range">'Opportunités d''économies'!$E$6:$E$31</definedName>
    <definedName name="savings_opportunities_weighted_savings_range">'Opportunités d''économies'!$G$6:$G$31</definedName>
    <definedName name="settings_default_use_range">'Paramètres'!$E$6:$E$32</definedName>
    <definedName name="settings_maintenance_note_range">'Paramètres'!$F$6:$F$32</definedName>
    <definedName name="settings_parameter_range">'Paramètres'!$B$6:$B$32</definedName>
    <definedName name="settings_setting_group_range">'Paramètres'!$A$6:$A$32</definedName>
    <definedName name="settings_setting_value_range">'Paramètres'!$C$6:$C$32</definedName>
    <definedName name="settings_unit_range">'Paramètres'!$D$6:$D$32</definedName>
    <definedName name="sources_assumptions_assumption_range">'Sources et hypothèses'!$E$6:$E$31</definedName>
    <definedName name="sources_assumptions_refresh_owner_range">'Sources et hypothèses'!$F$6:$F$31</definedName>
    <definedName name="sources_assumptions_source_area_range">'Sources et hypothèses'!$B$6:$B$31</definedName>
    <definedName name="sources_assumptions_source_id_range">'Sources et hypothèses'!$A$6:$A$31</definedName>
    <definedName name="sources_assumptions_source_name_range">'Sources et hypothèses'!$C$6:$C$31</definedName>
    <definedName name="sources_assumptions_source_url_range">'Sources et hypothèses'!$D$6:$D$31</definedName>
    <definedName name="supplier_quotes_commercial_score_range">'Comparaison des devis fournisse'!$I$6:$I$31</definedName>
    <definedName name="supplier_quotes_cost_id_range">'Comparaison des devis fournisse'!$B$6:$B$31</definedName>
    <definedName name="supplier_quotes_lead_time_days_range">'Comparaison des devis fournisse'!$G$6:$G$31</definedName>
    <definedName name="supplier_quotes_moq_range">'Comparaison des devis fournisse'!$F$6:$F$31</definedName>
    <definedName name="supplier_quotes_quality_score_range">'Comparaison des devis fournisse'!$H$6:$H$31</definedName>
    <definedName name="supplier_quotes_quote_date_range">'Comparaison des devis fournisse'!$D$6:$D$31</definedName>
    <definedName name="supplier_quotes_quote_id_range">'Comparaison des devis fournisse'!$A$6:$A$31</definedName>
    <definedName name="supplier_quotes_quote_note_range">'Comparaison des devis fournisse'!$K$6:$K$31</definedName>
    <definedName name="supplier_quotes_recommended_position_range">'Comparaison des devis fournisse'!$J$6:$J$31</definedName>
    <definedName name="supplier_quotes_supplier_name_range">'Comparaison des devis fournisse'!$C$6:$C$31</definedName>
    <definedName name="supplier_quotes_unit_quote_range">'Comparaison des devis fournisse'!$E$6:$E$31</definedName>
    <definedName localSheetId="0" name="_xlnm.Print_Titles">'Couverture et navigation'!$5:$5</definedName>
    <definedName localSheetId="1" name="_xlnm.Print_Titles">'Paramètres'!$5:$5</definedName>
    <definedName localSheetId="2" name="_xlnm.Print_Titles">'Détail de la décomposition des'!$5:$5</definedName>
    <definedName localSheetId="3" name="_xlnm.Print_Titles">'Nomenclature et matériaux'!$5:$5</definedName>
    <definedName localSheetId="4" name="_xlnm.Print_Titles">'Main-d''œuvre et fabrication'!$5:$5</definedName>
    <definedName localSheetId="5" name="_xlnm.Print_Titles">'Logistique, droits et taxes'!$5:$5</definedName>
    <definedName localSheetId="6" name="_xlnm.Print_Titles">'Comparaison des devis fournisse'!$5:$5</definedName>
    <definedName localSheetId="7" name="_xlnm.Print_Titles">'Payables &amp; Cash Flow'!$5:$5</definedName>
    <definedName localSheetId="8" name="_xlnm.Print_Titles">'Opportunités d''économies'!$5:$5</definedName>
    <definedName localSheetId="9" name="_xlnm.Print_Titles">'Tableau de bord'!$5:$5</definedName>
    <definedName localSheetId="10" name="_xlnm.Print_Titles">'Sources et hypothèses'!$5:$5</definedName>
  </definedNames>
  <calcPr calcId="0" fullCalcOnLoad="1" forceFullCalc="1"/>
</workbook>
</file>

<file path=xl/sharedStrings.xml><?xml version="1.0" encoding="utf-8"?>
<sst xmlns="http://schemas.openxmlformats.org/spreadsheetml/2006/main" count="230" uniqueCount="230">
  <si>
    <t>supply_chain_procurement_should_cost_breakdown_template</t>
  </si>
  <si>
    <t>Paramètres</t>
  </si>
  <si>
    <t>Détail de la décomposition des</t>
  </si>
  <si>
    <t>Nomenclature et matériaux</t>
  </si>
  <si>
    <t>Main-d'œuvre et fabrication</t>
  </si>
  <si>
    <t>Logistique, droits et taxes</t>
  </si>
  <si>
    <t>Comparaison des devis fournisse</t>
  </si>
  <si>
    <t>Payables &amp; Cash Flow</t>
  </si>
  <si>
    <t>Opportunités d'économies</t>
  </si>
  <si>
    <t>Tableau de bord</t>
  </si>
  <si>
    <t>Sources et hypothèses</t>
  </si>
  <si>
    <t>Step</t>
  </si>
  <si>
    <t>Work area</t>
  </si>
  <si>
    <t>Worksheet</t>
  </si>
  <si>
    <t>Purpose</t>
  </si>
  <si>
    <t>Primary action</t>
  </si>
  <si>
    <t>Control point</t>
  </si>
  <si>
    <t>1</t>
  </si>
  <si>
    <t>Set the assumptions</t>
  </si>
  <si>
    <t>Settings</t>
  </si>
  <si>
    <t>Maintain currency, tax, overhead, payment, and scenario assumptions before using the model.</t>
  </si>
  <si>
    <t>Review defaults and replace them with current sourcing assumptions.</t>
  </si>
  <si>
    <t>Use N/A only when a parameter is intentionally not used.</t>
  </si>
  <si>
    <t>2</t>
  </si>
  <si>
    <t>Build the cost model</t>
  </si>
  <si>
    <t>Cost Breakdown</t>
  </si>
  <si>
    <t>Enter demand, cost drivers, supplier quote, and status for each purchase item.</t>
  </si>
  <si>
    <t>Review the generated should-cost, payable cost, quote gap, and savings columns.</t>
  </si>
  <si>
    <t>Keep cost components in unit values so formulas remain auditable.</t>
  </si>
  <si>
    <t>3</t>
  </si>
  <si>
    <t>Negotiate and follow up</t>
  </si>
  <si>
    <t>Supplier Quotes / Savings Opportunities</t>
  </si>
  <si>
    <t>Compare quotes, prioritize gaps, and track actions through the negotiation cycle.</t>
  </si>
  <si>
    <t>Assign an owner and next action for every high-priority gap.</t>
  </si>
  <si>
    <t>Archive stale quotes and refresh source assumptions each cycle.</t>
  </si>
  <si>
    <t>Setting group</t>
  </si>
  <si>
    <t>Parameter</t>
  </si>
  <si>
    <t>Setting value</t>
  </si>
  <si>
    <t>Unit</t>
  </si>
  <si>
    <t>Default use</t>
  </si>
  <si>
    <t>Maintenance note</t>
  </si>
  <si>
    <t>Currency</t>
  </si>
  <si>
    <t>Base currency</t>
  </si>
  <si>
    <t>CNY</t>
  </si>
  <si>
    <t>currency</t>
  </si>
  <si>
    <t>Used to compare unit costs and annual amounts on one basis.</t>
  </si>
  <si>
    <t>Change only when all sample amounts are re-entered in the same currency.</t>
  </si>
  <si>
    <t>Commercial rates</t>
  </si>
  <si>
    <t>Default tax rate</t>
  </si>
  <si>
    <t>13%</t>
  </si>
  <si>
    <t>percent</t>
  </si>
  <si>
    <t>Initial tax rate for payable cost calculation.</t>
  </si>
  <si>
    <t>Override per item when local tax treatment differs.</t>
  </si>
  <si>
    <t>Default overhead rate</t>
  </si>
  <si>
    <t>8%</t>
  </si>
  <si>
    <t>Initial overhead assumption for indirect manufacturing support.</t>
  </si>
  <si>
    <t>Use supplier-specific evidence when available.</t>
  </si>
  <si>
    <t>Priority band</t>
  </si>
  <si>
    <t>Cost ID</t>
  </si>
  <si>
    <t>Purchase item</t>
  </si>
  <si>
    <t>Object type</t>
  </si>
  <si>
    <t>Business scenario</t>
  </si>
  <si>
    <t>Sourcing method</t>
  </si>
  <si>
    <t>Annual demand qty</t>
  </si>
  <si>
    <t>Unit material cost</t>
  </si>
  <si>
    <t>Unit labor cost</t>
  </si>
  <si>
    <t>Unit manufacturing cost</t>
  </si>
  <si>
    <t>Unit quality and packaging cost</t>
  </si>
  <si>
    <t>Unit logistics, duties, and insurance cost</t>
  </si>
  <si>
    <t>Unit tooling and development amortization</t>
  </si>
  <si>
    <t>Unit payment and financing cost</t>
  </si>
  <si>
    <t>Unit risk and compliance cost</t>
  </si>
  <si>
    <t>Overhead rate</t>
  </si>
  <si>
    <t>Supplier profit rate</t>
  </si>
  <si>
    <t>Tax rate</t>
  </si>
  <si>
    <t>Unit should-cost ex tax</t>
  </si>
  <si>
    <t>Unit payable cost inc tax</t>
  </si>
  <si>
    <t>Annual should-cost</t>
  </si>
  <si>
    <t>Unit supplier quote</t>
  </si>
  <si>
    <t>Annual quote amount</t>
  </si>
  <si>
    <t>Unit quote gap</t>
  </si>
  <si>
    <t>Quote gap rate</t>
  </si>
  <si>
    <t>Negotiable savings</t>
  </si>
  <si>
    <t>Owner</t>
  </si>
  <si>
    <t>Status</t>
  </si>
  <si>
    <t>High gap</t>
  </si>
  <si>
    <t>C001</t>
  </si>
  <si>
    <t>Aluminum CNC housing</t>
  </si>
  <si>
    <t>Parts and assemblies</t>
  </si>
  <si>
    <t>New product sourcing</t>
  </si>
  <si>
    <t>RFQ</t>
  </si>
  <si>
    <t>pcs</t>
  </si>
  <si>
    <t/>
  </si>
  <si>
    <t>Sourcing A</t>
  </si>
  <si>
    <t>Negotiate</t>
  </si>
  <si>
    <t>Review</t>
  </si>
  <si>
    <t>C002</t>
  </si>
  <si>
    <t>Retail carton paperboard</t>
  </si>
  <si>
    <t>Raw material</t>
  </si>
  <si>
    <t>Annual cost down</t>
  </si>
  <si>
    <t>Framework contract</t>
  </si>
  <si>
    <t>sqm</t>
  </si>
  <si>
    <t>Sourcing B</t>
  </si>
  <si>
    <t>Material or part</t>
  </si>
  <si>
    <t>Category</t>
  </si>
  <si>
    <t>Usage per unit</t>
  </si>
  <si>
    <t>Unit price</t>
  </si>
  <si>
    <t>Scrap rate</t>
  </si>
  <si>
    <t>Effective unit cost</t>
  </si>
  <si>
    <t>Supplier</t>
  </si>
  <si>
    <t>Substitution note</t>
  </si>
  <si>
    <t>Aluminum bar 6061</t>
  </si>
  <si>
    <t>Main material</t>
  </si>
  <si>
    <t>kg</t>
  </si>
  <si>
    <t>Atlas Metals</t>
  </si>
  <si>
    <t>Check recycled-content alloy if tolerance and finish requirements remain covered.</t>
  </si>
  <si>
    <t>Kraft linerboard</t>
  </si>
  <si>
    <t>North Paper Mill</t>
  </si>
  <si>
    <t>Confirm compression strength before changing grade.</t>
  </si>
  <si>
    <t>Process step</t>
  </si>
  <si>
    <t>Work center</t>
  </si>
  <si>
    <t>Labor hours</t>
  </si>
  <si>
    <t>Labor rate</t>
  </si>
  <si>
    <t>Machine hours</t>
  </si>
  <si>
    <t>Machine rate</t>
  </si>
  <si>
    <t>Setup cost</t>
  </si>
  <si>
    <t>Unit process cost</t>
  </si>
  <si>
    <t>Improvement note</t>
  </si>
  <si>
    <t>CNC machining and deburring</t>
  </si>
  <si>
    <t>Precision machining cell</t>
  </si>
  <si>
    <t>Batch fixtures can reduce changeover loss on repeat orders.</t>
  </si>
  <si>
    <t>Sheet cutting and creasing</t>
  </si>
  <si>
    <t>Packaging line</t>
  </si>
  <si>
    <t>Consolidate order sizes to reduce setup dilution.</t>
  </si>
  <si>
    <t>Route or trade term</t>
  </si>
  <si>
    <t>Freight mode</t>
  </si>
  <si>
    <t>Unit freight</t>
  </si>
  <si>
    <t>Duty rate</t>
  </si>
  <si>
    <t>Insurance rate</t>
  </si>
  <si>
    <t>Payment terms</t>
  </si>
  <si>
    <t>Financing days</t>
  </si>
  <si>
    <t>Unit logistics total</t>
  </si>
  <si>
    <t>Risk note</t>
  </si>
  <si>
    <t>Domestic supplier to assembly plant</t>
  </si>
  <si>
    <t>Truck</t>
  </si>
  <si>
    <t>Net 45</t>
  </si>
  <si>
    <t>Fuel surcharge is reviewed monthly.</t>
  </si>
  <si>
    <t>Regional paper mill to converter</t>
  </si>
  <si>
    <t>Net 30</t>
  </si>
  <si>
    <t>Weather disruptions affect winter lead time.</t>
  </si>
  <si>
    <t>Quote ID</t>
  </si>
  <si>
    <t>Supplier name</t>
  </si>
  <si>
    <t>Quote date</t>
  </si>
  <si>
    <t>Unit quote</t>
  </si>
  <si>
    <t>MOQ</t>
  </si>
  <si>
    <t>Lead time days</t>
  </si>
  <si>
    <t>Quality score</t>
  </si>
  <si>
    <t>Commercial score</t>
  </si>
  <si>
    <t>Recommended position</t>
  </si>
  <si>
    <t>Quote note</t>
  </si>
  <si>
    <t>Q-001</t>
  </si>
  <si>
    <t>Atlas Precision</t>
  </si>
  <si>
    <t>Negotiate first</t>
  </si>
  <si>
    <t>Quote is above model mainly on machining overhead and profit.</t>
  </si>
  <si>
    <t>Q-002</t>
  </si>
  <si>
    <t>Benchmark</t>
  </si>
  <si>
    <t>Ask for volume tier and recycled-content option.</t>
  </si>
  <si>
    <t>Payable ID</t>
  </si>
  <si>
    <t>Planned invoice date</t>
  </si>
  <si>
    <t>Planned payment date</t>
  </si>
  <si>
    <t>Payable amount</t>
  </si>
  <si>
    <t>Cash-flow month</t>
  </si>
  <si>
    <t>Payment status</t>
  </si>
  <si>
    <t>Aging bucket</t>
  </si>
  <si>
    <t>Payment note</t>
  </si>
  <si>
    <t>AP-001</t>
  </si>
  <si>
    <t>2026-08</t>
  </si>
  <si>
    <t>Planned</t>
  </si>
  <si>
    <t>Before due date</t>
  </si>
  <si>
    <t>Tie payment timing to PPAP approval milestone.</t>
  </si>
  <si>
    <t>AP-002</t>
  </si>
  <si>
    <t>2026-07</t>
  </si>
  <si>
    <t>Use early payment only if discount exceeds financing cost.</t>
  </si>
  <si>
    <t>Opportunity ID</t>
  </si>
  <si>
    <t>Savings lever</t>
  </si>
  <si>
    <t>Baseline amount</t>
  </si>
  <si>
    <t>Target savings</t>
  </si>
  <si>
    <t>Confidence</t>
  </si>
  <si>
    <t>Weighted savings</t>
  </si>
  <si>
    <t>Due date</t>
  </si>
  <si>
    <t>Next step</t>
  </si>
  <si>
    <t>SAV-001</t>
  </si>
  <si>
    <t>Process optimization</t>
  </si>
  <si>
    <t>Negotiating</t>
  </si>
  <si>
    <t>Ask supplier to separate machining overhead and fixture amortization.</t>
  </si>
  <si>
    <t>SAV-002</t>
  </si>
  <si>
    <t>Specification optimization</t>
  </si>
  <si>
    <t>In review</t>
  </si>
  <si>
    <t>Validate lower grammage option with packaging engineering.</t>
  </si>
  <si>
    <t>Metric</t>
  </si>
  <si>
    <t>Current value</t>
  </si>
  <si>
    <t>Target value</t>
  </si>
  <si>
    <t>Owner note</t>
  </si>
  <si>
    <t>Total negotiable savings</t>
  </si>
  <si>
    <t>121,000 CNY</t>
  </si>
  <si>
    <t>100,000 CNY</t>
  </si>
  <si>
    <t>On track</t>
  </si>
  <si>
    <t>Focus first on high-gap items with validated technical alternatives.</t>
  </si>
  <si>
    <t>Items needing supplier response</t>
  </si>
  <si>
    <t>0</t>
  </si>
  <si>
    <t>Watch</t>
  </si>
  <si>
    <t>Supplier quote evidence should be refreshed before the next sourcing review.</t>
  </si>
  <si>
    <t>Source ID</t>
  </si>
  <si>
    <t>Source area</t>
  </si>
  <si>
    <t>Source name</t>
  </si>
  <si>
    <t>Source URL</t>
  </si>
  <si>
    <t>Assumption</t>
  </si>
  <si>
    <t>Refresh owner</t>
  </si>
  <si>
    <t>SRC-001</t>
  </si>
  <si>
    <t>Should-cost method</t>
  </si>
  <si>
    <t>aPriori should-cost analysis overview</t>
  </si>
  <si>
    <t>https://www.apriori.com/</t>
  </si>
  <si>
    <t>Use the reference as a framing source for cost-driver decomposition, not as benchmark pricing.</t>
  </si>
  <si>
    <t>Procurement Ops</t>
  </si>
  <si>
    <t>SRC-002</t>
  </si>
  <si>
    <t>Procurement savings</t>
  </si>
  <si>
    <t>SAP procurement cost savings strategies</t>
  </si>
  <si>
    <t>https://www.sap.com/</t>
  </si>
  <si>
    <t>Savings levers should be tied to evidence, owner, due date, and confidence.</t>
  </si>
  <si>
    <t>Finance BP</t>
  </si>
</sst>
</file>

<file path=xl/styles.xml><?xml version="1.0" encoding="utf-8"?>
<styleSheet xmlns="http://schemas.openxmlformats.org/spreadsheetml/2006/main">
  <numFmts count="5">
    <numFmt numFmtId="164" formatCode="0"/>
    <numFmt numFmtId="165" formatCode="#,##0.00"/>
    <numFmt numFmtId="166" formatCode="0%"/>
    <numFmt numFmtId="167" formatCode="0.00"/>
    <numFmt numFmtId="168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cover_navigation_table" displayName="cover_navigation_table" ref="A5:F32">
  <autoFilter ref="A5:F32"/>
  <tableColumns count="6">
    <tableColumn id="1" name="Step"/>
    <tableColumn id="2" name="Work area"/>
    <tableColumn id="3" name="Worksheet"/>
    <tableColumn id="4" name="Purpose"/>
    <tableColumn id="5" name="Primary action"/>
    <tableColumn id="6" name="Control point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dashboard_table" displayName="dashboard_table" ref="A5:E31">
  <autoFilter ref="A5:E31"/>
  <tableColumns count="5">
    <tableColumn id="1" name="Metric"/>
    <tableColumn id="2" name="Current value"/>
    <tableColumn id="3" name="Target value"/>
    <tableColumn id="4" name="Status"/>
    <tableColumn id="5" name="Owner not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sources_assumptions_table" displayName="sources_assumptions_table" ref="A5:F31">
  <autoFilter ref="A5:F31"/>
  <tableColumns count="6">
    <tableColumn id="1" name="Source ID"/>
    <tableColumn id="2" name="Source area"/>
    <tableColumn id="3" name="Source name"/>
    <tableColumn id="4" name="Source URL"/>
    <tableColumn id="5" name="Assumption"/>
    <tableColumn id="6" name="Refresh owne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5:F32">
  <autoFilter ref="A5:F32"/>
  <tableColumns count="6">
    <tableColumn id="1" name="Setting group"/>
    <tableColumn id="2" name="Parameter"/>
    <tableColumn id="3" name="Setting value"/>
    <tableColumn id="4" name="Unit"/>
    <tableColumn id="5" name="Default use"/>
    <tableColumn id="6" name="Maintenance 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st_breakdown_table" displayName="cost_breakdown_table" ref="A5:AD31">
  <autoFilter ref="A5:AD31"/>
  <tableColumns count="30">
    <tableColumn id="1" name="Priority band"/>
    <tableColumn id="2" name="Cost ID"/>
    <tableColumn id="3" name="Purchase item"/>
    <tableColumn id="4" name="Object type"/>
    <tableColumn id="5" name="Business scenario"/>
    <tableColumn id="6" name="Sourcing method"/>
    <tableColumn id="7" name="Annual demand qty"/>
    <tableColumn id="8" name="Unit"/>
    <tableColumn id="9" name="Currency"/>
    <tableColumn id="10" name="Unit material cost"/>
    <tableColumn id="11" name="Unit labor cost"/>
    <tableColumn id="12" name="Unit manufacturing cost"/>
    <tableColumn id="13" name="Unit quality and packaging cost"/>
    <tableColumn id="14" name="Unit logistics, duties, and insurance cost"/>
    <tableColumn id="15" name="Unit tooling and development amortization"/>
    <tableColumn id="16" name="Unit payment and financing cost"/>
    <tableColumn id="17" name="Unit risk and compliance cost"/>
    <tableColumn id="18" name="Overhead rate"/>
    <tableColumn id="19" name="Supplier profit rate"/>
    <tableColumn id="20" name="Tax rate"/>
    <tableColumn id="21" name="Unit should-cost ex tax"/>
    <tableColumn id="22" name="Unit payable cost inc tax"/>
    <tableColumn id="23" name="Annual should-cost"/>
    <tableColumn id="24" name="Unit supplier quote"/>
    <tableColumn id="25" name="Annual quote amount"/>
    <tableColumn id="26" name="Unit quote gap"/>
    <tableColumn id="27" name="Quote gap rate"/>
    <tableColumn id="28" name="Negotiable savings"/>
    <tableColumn id="29" name="Owner"/>
    <tableColumn id="30" name="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bom_materials_table" displayName="bom_materials_table" ref="A5:J31">
  <autoFilter ref="A5:J31"/>
  <tableColumns count="10">
    <tableColumn id="1" name="Cost ID"/>
    <tableColumn id="2" name="Material or part"/>
    <tableColumn id="3" name="Category"/>
    <tableColumn id="4" name="Usage per unit"/>
    <tableColumn id="5" name="Unit"/>
    <tableColumn id="6" name="Unit price"/>
    <tableColumn id="7" name="Scrap rate"/>
    <tableColumn id="8" name="Effective unit cost"/>
    <tableColumn id="9" name="Supplier"/>
    <tableColumn id="10" name="Substitution 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abor_manufacturing_table" displayName="labor_manufacturing_table" ref="A5:J31">
  <autoFilter ref="A5:J31"/>
  <tableColumns count="10">
    <tableColumn id="1" name="Cost ID"/>
    <tableColumn id="2" name="Process step"/>
    <tableColumn id="3" name="Work center"/>
    <tableColumn id="4" name="Labor hours"/>
    <tableColumn id="5" name="Labor rate"/>
    <tableColumn id="6" name="Machine hours"/>
    <tableColumn id="7" name="Machine rate"/>
    <tableColumn id="8" name="Setup cost"/>
    <tableColumn id="9" name="Unit process cost"/>
    <tableColumn id="10" name="Improvement 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ogistics_duties_table" displayName="logistics_duties_table" ref="A5:J31">
  <autoFilter ref="A5:J31"/>
  <tableColumns count="10">
    <tableColumn id="1" name="Cost ID"/>
    <tableColumn id="2" name="Route or trade term"/>
    <tableColumn id="3" name="Freight mode"/>
    <tableColumn id="4" name="Unit freight"/>
    <tableColumn id="5" name="Duty rate"/>
    <tableColumn id="6" name="Insurance rate"/>
    <tableColumn id="7" name="Payment terms"/>
    <tableColumn id="8" name="Financing days"/>
    <tableColumn id="9" name="Unit logistics total"/>
    <tableColumn id="10" name="Risk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upplier_quotes_table" displayName="supplier_quotes_table" ref="A5:K31">
  <autoFilter ref="A5:K31"/>
  <tableColumns count="11">
    <tableColumn id="1" name="Quote ID"/>
    <tableColumn id="2" name="Cost ID"/>
    <tableColumn id="3" name="Supplier name"/>
    <tableColumn id="4" name="Quote date"/>
    <tableColumn id="5" name="Unit quote"/>
    <tableColumn id="6" name="MOQ"/>
    <tableColumn id="7" name="Lead time days"/>
    <tableColumn id="8" name="Quality score"/>
    <tableColumn id="9" name="Commercial score"/>
    <tableColumn id="10" name="Recommended position"/>
    <tableColumn id="11" name="Quote not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ash_flow_table" displayName="cash_flow_table" ref="A5:K31">
  <autoFilter ref="A5:K31"/>
  <tableColumns count="11">
    <tableColumn id="1" name="Payable ID"/>
    <tableColumn id="2" name="Cost ID"/>
    <tableColumn id="3" name="Supplier name"/>
    <tableColumn id="4" name="Payment terms"/>
    <tableColumn id="5" name="Planned invoice date"/>
    <tableColumn id="6" name="Planned payment date"/>
    <tableColumn id="7" name="Payable amount"/>
    <tableColumn id="8" name="Cash-flow month"/>
    <tableColumn id="9" name="Payment status"/>
    <tableColumn id="10" name="Aging bucket"/>
    <tableColumn id="11" name="Payment not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avings_opportunities_table" displayName="savings_opportunities_table" ref="A5:K31">
  <autoFilter ref="A5:K31"/>
  <tableColumns count="11">
    <tableColumn id="1" name="Opportunity ID"/>
    <tableColumn id="2" name="Cost ID"/>
    <tableColumn id="3" name="Savings lever"/>
    <tableColumn id="4" name="Baseline amount"/>
    <tableColumn id="5" name="Target savings"/>
    <tableColumn id="6" name="Confidence"/>
    <tableColumn id="7" name="Weighted savings"/>
    <tableColumn id="8" name="Owner"/>
    <tableColumn id="9" name="Due date"/>
    <tableColumn id="10" name="Status"/>
    <tableColumn id="11" name="Next step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1" min="1" width="10"/>
    <col customWidth="true" max="2" min="2" width="24"/>
    <col customWidth="true" max="3" min="3" width="28"/>
    <col customWidth="true" max="4" min="4" width="44"/>
    <col customWidth="true" max="6" min="5" width="40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11</v>
      </c>
      <c r="B5" s="3" t="s">
        <v>12</v>
      </c>
      <c r="C5" s="3" t="s">
        <v>13</v>
      </c>
      <c r="D5" s="3" t="s">
        <v>14</v>
      </c>
      <c r="E5" s="3" t="s">
        <v>15</v>
      </c>
      <c r="F5" s="3" t="s">
        <v>16</v>
      </c>
    </row>
    <row r="6" ht="21" customHeight="true">
      <c r="A6" s="6" t="s">
        <v>17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22</v>
      </c>
    </row>
    <row r="7" ht="21" customHeight="true">
      <c r="A7" s="6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</row>
    <row r="8" ht="21" customHeight="true">
      <c r="A8" s="6" t="s">
        <v>29</v>
      </c>
      <c r="B8" s="4" t="s">
        <v>30</v>
      </c>
      <c r="C8" s="4" t="s">
        <v>31</v>
      </c>
      <c r="D8" s="4" t="s">
        <v>32</v>
      </c>
      <c r="E8" s="4" t="s">
        <v>33</v>
      </c>
      <c r="F8" s="4" t="s">
        <v>34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32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1" min="1" width="28"/>
    <col customWidth="true" max="4" min="2" width="18"/>
    <col customWidth="true" max="5" min="5" width="4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199</v>
      </c>
      <c r="B5" s="3" t="s">
        <v>200</v>
      </c>
      <c r="C5" s="3" t="s">
        <v>201</v>
      </c>
      <c r="D5" s="3" t="s">
        <v>84</v>
      </c>
      <c r="E5" s="3" t="s">
        <v>202</v>
      </c>
    </row>
    <row r="6" ht="21" customHeight="true">
      <c r="A6" s="6" t="s">
        <v>203</v>
      </c>
      <c r="B6" s="4" t="s">
        <v>204</v>
      </c>
      <c r="C6" s="4" t="s">
        <v>205</v>
      </c>
      <c r="D6" s="4" t="s">
        <v>206</v>
      </c>
      <c r="E6" s="4" t="s">
        <v>207</v>
      </c>
    </row>
    <row r="7" ht="21" customHeight="true">
      <c r="A7" s="6" t="s">
        <v>208</v>
      </c>
      <c r="B7" s="4" t="s">
        <v>23</v>
      </c>
      <c r="C7" s="4" t="s">
        <v>209</v>
      </c>
      <c r="D7" s="4" t="s">
        <v>210</v>
      </c>
      <c r="E7" s="4" t="s">
        <v>211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31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1" min="1" width="14"/>
    <col customWidth="true" max="2" min="2" width="24"/>
    <col customWidth="true" max="3" min="3" width="34"/>
    <col customWidth="true" max="4" min="4" width="46"/>
    <col customWidth="true" max="5" min="5" width="50"/>
    <col customWidth="true" max="26" min="6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212</v>
      </c>
      <c r="B5" s="3" t="s">
        <v>213</v>
      </c>
      <c r="C5" s="3" t="s">
        <v>214</v>
      </c>
      <c r="D5" s="3" t="s">
        <v>215</v>
      </c>
      <c r="E5" s="3" t="s">
        <v>216</v>
      </c>
      <c r="F5" s="3" t="s">
        <v>217</v>
      </c>
    </row>
    <row r="6" ht="21" customHeight="true">
      <c r="A6" s="6" t="s">
        <v>218</v>
      </c>
      <c r="B6" s="4" t="s">
        <v>219</v>
      </c>
      <c r="C6" s="4" t="s">
        <v>220</v>
      </c>
      <c r="D6" s="4" t="s">
        <v>221</v>
      </c>
      <c r="E6" s="4" t="s">
        <v>222</v>
      </c>
      <c r="F6" s="4" t="s">
        <v>223</v>
      </c>
    </row>
    <row r="7" ht="21" customHeight="true">
      <c r="A7" s="6" t="s">
        <v>224</v>
      </c>
      <c r="B7" s="4" t="s">
        <v>225</v>
      </c>
      <c r="C7" s="4" t="s">
        <v>226</v>
      </c>
      <c r="D7" s="4" t="s">
        <v>227</v>
      </c>
      <c r="E7" s="4" t="s">
        <v>228</v>
      </c>
      <c r="F7" s="4" t="s">
        <v>229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31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1" min="1" width="20"/>
    <col customWidth="true" max="2" min="2" width="28"/>
    <col customWidth="true" max="3" min="3" width="18"/>
    <col customWidth="true" max="4" min="4" width="14"/>
    <col customWidth="true" max="5" min="5" width="34"/>
    <col customWidth="true" max="6" min="6" width="42"/>
    <col customWidth="true" max="26" min="7" width="18"/>
  </cols>
  <sheetData>
    <row r="1" ht="32" customHeight="true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35</v>
      </c>
      <c r="B5" s="3" t="s">
        <v>36</v>
      </c>
      <c r="C5" s="3" t="s">
        <v>37</v>
      </c>
      <c r="D5" s="3" t="s">
        <v>38</v>
      </c>
      <c r="E5" s="3" t="s">
        <v>39</v>
      </c>
      <c r="F5" s="3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45</v>
      </c>
      <c r="F6" s="4" t="s">
        <v>46</v>
      </c>
    </row>
    <row r="7" ht="21" customHeight="true">
      <c r="A7" s="6" t="s">
        <v>47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52</v>
      </c>
    </row>
    <row r="8" ht="21" customHeight="true">
      <c r="A8" s="6" t="s">
        <v>47</v>
      </c>
      <c r="B8" s="4" t="s">
        <v>53</v>
      </c>
      <c r="C8" s="4" t="s">
        <v>54</v>
      </c>
      <c r="D8" s="4" t="s">
        <v>50</v>
      </c>
      <c r="E8" s="4" t="s">
        <v>55</v>
      </c>
      <c r="F8" s="4" t="s">
        <v>56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32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1" min="1" width="18"/>
    <col customWidth="true" max="2" min="2" width="14"/>
    <col customWidth="true" max="3" min="3" width="30"/>
    <col customWidth="true" max="4" min="4" width="20"/>
    <col customWidth="true" max="5" min="5" width="22"/>
    <col customWidth="true" max="6" min="6" width="18"/>
    <col customWidth="true" max="7" min="7" width="16"/>
    <col customWidth="true" max="9" min="8" width="12"/>
    <col customWidth="true" max="11" min="10" width="18"/>
    <col customWidth="true" max="12" min="12" width="20"/>
    <col customWidth="true" max="14" min="13" width="22"/>
    <col customWidth="true" max="15" min="15" width="24"/>
    <col customWidth="true" max="16" min="16" width="20"/>
    <col customWidth="true" max="17" min="17" width="24"/>
    <col customWidth="true" max="18" min="18" width="16"/>
    <col customWidth="true" max="19" min="19" width="18"/>
    <col customWidth="true" max="20" min="20" width="14"/>
    <col customWidth="true" max="22" min="21" width="22"/>
    <col customWidth="true" max="25" min="23" width="20"/>
    <col customWidth="true" max="26" min="26" width="18"/>
    <col customWidth="true" max="27" min="27" width="16"/>
    <col customWidth="true" max="28" min="28" width="22"/>
    <col customWidth="true" max="30" min="2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57</v>
      </c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38</v>
      </c>
      <c r="I5" s="3" t="s">
        <v>41</v>
      </c>
      <c r="J5" s="3" t="s">
        <v>64</v>
      </c>
      <c r="K5" s="3" t="s">
        <v>65</v>
      </c>
      <c r="L5" s="3" t="s">
        <v>66</v>
      </c>
      <c r="M5" s="3" t="s">
        <v>67</v>
      </c>
      <c r="N5" s="3" t="s">
        <v>68</v>
      </c>
      <c r="O5" s="3" t="s">
        <v>69</v>
      </c>
      <c r="P5" s="3" t="s">
        <v>70</v>
      </c>
      <c r="Q5" s="3" t="s">
        <v>71</v>
      </c>
      <c r="R5" s="3" t="s">
        <v>72</v>
      </c>
      <c r="S5" s="3" t="s">
        <v>73</v>
      </c>
      <c r="T5" s="3" t="s">
        <v>74</v>
      </c>
      <c r="U5" s="3" t="s">
        <v>75</v>
      </c>
      <c r="V5" s="3" t="s">
        <v>76</v>
      </c>
      <c r="W5" s="3" t="s">
        <v>77</v>
      </c>
      <c r="X5" s="3" t="s">
        <v>78</v>
      </c>
      <c r="Y5" s="3" t="s">
        <v>79</v>
      </c>
      <c r="Z5" s="3" t="s">
        <v>80</v>
      </c>
      <c r="AA5" s="3" t="s">
        <v>81</v>
      </c>
      <c r="AB5" s="3" t="s">
        <v>82</v>
      </c>
      <c r="AC5" s="3" t="s">
        <v>83</v>
      </c>
      <c r="AD5" s="3" t="s">
        <v>84</v>
      </c>
    </row>
    <row r="6" ht="21" customHeight="true">
      <c r="A6" s="4" t="s">
        <v>85</v>
      </c>
      <c r="B6" s="6" t="s">
        <v>86</v>
      </c>
      <c r="C6" s="4" t="s">
        <v>87</v>
      </c>
      <c r="D6" s="4" t="s">
        <v>88</v>
      </c>
      <c r="E6" s="4" t="s">
        <v>89</v>
      </c>
      <c r="F6" s="4" t="s">
        <v>90</v>
      </c>
      <c r="G6" s="12">
        <v>12000</v>
      </c>
      <c r="H6" s="4" t="s">
        <v>91</v>
      </c>
      <c r="I6" s="4" t="s">
        <v>43</v>
      </c>
      <c r="J6" s="13">
        <v>28.5</v>
      </c>
      <c r="K6" s="13">
        <v>6.8</v>
      </c>
      <c r="L6" s="13">
        <v>8.6</v>
      </c>
      <c r="M6" s="13">
        <v>1.2</v>
      </c>
      <c r="N6" s="13">
        <v>2.1</v>
      </c>
      <c r="O6" s="13">
        <v>0.9</v>
      </c>
      <c r="P6" s="13">
        <v>0.3</v>
      </c>
      <c r="Q6" s="13">
        <v>0.5</v>
      </c>
      <c r="R6" s="14">
        <v>0.08</v>
      </c>
      <c r="S6" s="14">
        <v>0.12</v>
      </c>
      <c r="T6" s="14">
        <v>0.13</v>
      </c>
      <c r="U6" s="5" t="str">
        <f>IFERROR(SUM(J6:Q6)*(1+R6)*(1+S6),0)</f>
        <v>92</v>
      </c>
      <c r="V6" s="5" t="str">
        <f>IFERROR(U6*(1+T6),0)</f>
        <v>92</v>
      </c>
      <c r="W6" s="5" t="str">
        <f>IF($B6="","",IFERROR($U6*$G6,0))</f>
        <v>92</v>
      </c>
      <c r="X6" s="13">
        <v>64.5</v>
      </c>
      <c r="Y6" s="5" t="str">
        <f>IF($B6="","",IFERROR($X6*$G6,0))</f>
        <v>92</v>
      </c>
      <c r="Z6" s="5" t="str">
        <f>IF($B6="","",IFERROR($X6-$V6,0))</f>
        <v>92</v>
      </c>
      <c r="AA6" s="5" t="str">
        <f>IF($B6="","",IFERROR($Z6/$V6,0))</f>
        <v>92</v>
      </c>
      <c r="AB6" s="5" t="str">
        <f>IF($B6="","",IFERROR(MAX(0,$Z6)*$G6,0))</f>
        <v>92</v>
      </c>
      <c r="AC6" s="4" t="s">
        <v>93</v>
      </c>
      <c r="AD6" s="4" t="s">
        <v>94</v>
      </c>
    </row>
    <row r="7" ht="21" customHeight="true">
      <c r="A7" s="4" t="s">
        <v>95</v>
      </c>
      <c r="B7" s="6" t="s">
        <v>96</v>
      </c>
      <c r="C7" s="4" t="s">
        <v>97</v>
      </c>
      <c r="D7" s="4" t="s">
        <v>98</v>
      </c>
      <c r="E7" s="4" t="s">
        <v>99</v>
      </c>
      <c r="F7" s="4" t="s">
        <v>100</v>
      </c>
      <c r="G7" s="12">
        <v>85000</v>
      </c>
      <c r="H7" s="4" t="s">
        <v>101</v>
      </c>
      <c r="I7" s="4" t="s">
        <v>43</v>
      </c>
      <c r="J7" s="13">
        <v>2.4</v>
      </c>
      <c r="K7" s="13">
        <v>0.15</v>
      </c>
      <c r="L7" s="13">
        <v>0.25</v>
      </c>
      <c r="M7" s="13">
        <v>0.08</v>
      </c>
      <c r="N7" s="13">
        <v>0.12</v>
      </c>
      <c r="O7" s="13">
        <v>0</v>
      </c>
      <c r="P7" s="13">
        <v>0.02</v>
      </c>
      <c r="Q7" s="13">
        <v>0.03</v>
      </c>
      <c r="R7" s="14">
        <v>0.05</v>
      </c>
      <c r="S7" s="14">
        <v>0.1</v>
      </c>
      <c r="T7" s="14">
        <v>0.13</v>
      </c>
      <c r="U7" s="5" t="str">
        <f>IFERROR(SUM(J6:Q6)*(1+R6)*(1+S6),0)</f>
        <v>92</v>
      </c>
      <c r="V7" s="5" t="str">
        <f>IFERROR(U6*(1+T6),0)</f>
        <v>92</v>
      </c>
      <c r="W7" s="5" t="str">
        <f>IF($B6="","",IFERROR($U6*$G6,0))</f>
        <v>92</v>
      </c>
      <c r="X7" s="13">
        <v>3.85</v>
      </c>
      <c r="Y7" s="5" t="str">
        <f>IF($B6="","",IFERROR($X6*$G6,0))</f>
        <v>92</v>
      </c>
      <c r="Z7" s="5" t="str">
        <f>IF($B6="","",IFERROR($X6-$V6,0))</f>
        <v>92</v>
      </c>
      <c r="AA7" s="5" t="str">
        <f>IF($B6="","",IFERROR($Z6/$V6,0))</f>
        <v>92</v>
      </c>
      <c r="AB7" s="5" t="str">
        <f>IF($B6="","",IFERROR(MAX(0,$Z6)*$G6,0))</f>
        <v>92</v>
      </c>
      <c r="AC7" s="4" t="s">
        <v>102</v>
      </c>
      <c r="AD7" s="4" t="s">
        <v>95</v>
      </c>
    </row>
    <row r="8" ht="21" customHeight="true">
      <c r="U8" t="str">
        <f>IFERROR(SUM(J6:Q6)*(1+R6)*(1+S6),0)</f>
      </c>
      <c r="V8" t="str">
        <f>IFERROR(U6*(1+T6),0)</f>
      </c>
      <c r="W8" t="str">
        <f>IF($B6="","",IFERROR($U6*$G6,0))</f>
      </c>
      <c r="Y8" t="str">
        <f>IF($B6="","",IFERROR($X6*$G6,0))</f>
      </c>
      <c r="Z8" t="str">
        <f>IF($B6="","",IFERROR($X6-$V6,0))</f>
      </c>
      <c r="AA8" t="str">
        <f>IF($B6="","",IFERROR($Z6/$V6,0))</f>
      </c>
      <c r="AB8" t="str">
        <f>IF($B6="","",IFERROR(MAX(0,$Z6)*$G6,0))</f>
      </c>
    </row>
    <row r="9" ht="21" customHeight="true">
      <c r="U9" t="str">
        <f>IFERROR(SUM(J6:Q6)*(1+R6)*(1+S6),0)</f>
      </c>
      <c r="V9" t="str">
        <f>IFERROR(U6*(1+T6),0)</f>
      </c>
      <c r="W9" t="str">
        <f>IF($B6="","",IFERROR($U6*$G6,0))</f>
      </c>
      <c r="Y9" t="str">
        <f>IF($B6="","",IFERROR($X6*$G6,0))</f>
      </c>
      <c r="Z9" t="str">
        <f>IF($B6="","",IFERROR($X6-$V6,0))</f>
      </c>
      <c r="AA9" t="str">
        <f>IF($B6="","",IFERROR($Z6/$V6,0))</f>
      </c>
      <c r="AB9" t="str">
        <f>IF($B6="","",IFERROR(MAX(0,$Z6)*$G6,0))</f>
      </c>
    </row>
    <row r="10" ht="21" customHeight="true">
      <c r="U10" t="str">
        <f>IFERROR(SUM(J6:Q6)*(1+R6)*(1+S6),0)</f>
      </c>
      <c r="V10" t="str">
        <f>IFERROR(U6*(1+T6),0)</f>
      </c>
      <c r="W10" t="str">
        <f>IF($B6="","",IFERROR($U6*$G6,0))</f>
      </c>
      <c r="Y10" t="str">
        <f>IF($B6="","",IFERROR($X6*$G6,0))</f>
      </c>
      <c r="Z10" t="str">
        <f>IF($B6="","",IFERROR($X6-$V6,0))</f>
      </c>
      <c r="AA10" t="str">
        <f>IF($B6="","",IFERROR($Z6/$V6,0))</f>
      </c>
      <c r="AB10" t="str">
        <f>IF($B6="","",IFERROR(MAX(0,$Z6)*$G6,0))</f>
      </c>
    </row>
    <row r="11" ht="21" customHeight="true">
      <c r="U11" t="str">
        <f>IFERROR(SUM(J6:Q6)*(1+R6)*(1+S6),0)</f>
      </c>
      <c r="V11" t="str">
        <f>IFERROR(U6*(1+T6),0)</f>
      </c>
      <c r="W11" t="str">
        <f>IF($B6="","",IFERROR($U6*$G6,0))</f>
      </c>
      <c r="Y11" t="str">
        <f>IF($B6="","",IFERROR($X6*$G6,0))</f>
      </c>
      <c r="Z11" t="str">
        <f>IF($B6="","",IFERROR($X6-$V6,0))</f>
      </c>
      <c r="AA11" t="str">
        <f>IF($B6="","",IFERROR($Z6/$V6,0))</f>
      </c>
      <c r="AB11" t="str">
        <f>IF($B6="","",IFERROR(MAX(0,$Z6)*$G6,0))</f>
      </c>
    </row>
    <row r="12" ht="21" customHeight="true">
      <c r="U12" t="str">
        <f>IFERROR(SUM(J6:Q6)*(1+R6)*(1+S6),0)</f>
      </c>
      <c r="V12" t="str">
        <f>IFERROR(U6*(1+T6),0)</f>
      </c>
      <c r="W12" t="str">
        <f>IF($B6="","",IFERROR($U6*$G6,0))</f>
      </c>
      <c r="Y12" t="str">
        <f>IF($B6="","",IFERROR($X6*$G6,0))</f>
      </c>
      <c r="Z12" t="str">
        <f>IF($B6="","",IFERROR($X6-$V6,0))</f>
      </c>
      <c r="AA12" t="str">
        <f>IF($B6="","",IFERROR($Z6/$V6,0))</f>
      </c>
      <c r="AB12" t="str">
        <f>IF($B6="","",IFERROR(MAX(0,$Z6)*$G6,0))</f>
      </c>
    </row>
    <row r="13" ht="21" customHeight="true">
      <c r="U13" t="str">
        <f>IFERROR(SUM(J6:Q6)*(1+R6)*(1+S6),0)</f>
      </c>
      <c r="V13" t="str">
        <f>IFERROR(U6*(1+T6),0)</f>
      </c>
      <c r="W13" t="str">
        <f>IF($B6="","",IFERROR($U6*$G6,0))</f>
      </c>
      <c r="Y13" t="str">
        <f>IF($B6="","",IFERROR($X6*$G6,0))</f>
      </c>
      <c r="Z13" t="str">
        <f>IF($B6="","",IFERROR($X6-$V6,0))</f>
      </c>
      <c r="AA13" t="str">
        <f>IF($B6="","",IFERROR($Z6/$V6,0))</f>
      </c>
      <c r="AB13" t="str">
        <f>IF($B6="","",IFERROR(MAX(0,$Z6)*$G6,0))</f>
      </c>
    </row>
    <row r="14" ht="21" customHeight="true">
      <c r="U14" t="str">
        <f>IFERROR(SUM(J6:Q6)*(1+R6)*(1+S6),0)</f>
      </c>
      <c r="V14" t="str">
        <f>IFERROR(U6*(1+T6),0)</f>
      </c>
      <c r="W14" t="str">
        <f>IF($B6="","",IFERROR($U6*$G6,0))</f>
      </c>
      <c r="Y14" t="str">
        <f>IF($B6="","",IFERROR($X6*$G6,0))</f>
      </c>
      <c r="Z14" t="str">
        <f>IF($B6="","",IFERROR($X6-$V6,0))</f>
      </c>
      <c r="AA14" t="str">
        <f>IF($B6="","",IFERROR($Z6/$V6,0))</f>
      </c>
      <c r="AB14" t="str">
        <f>IF($B6="","",IFERROR(MAX(0,$Z6)*$G6,0))</f>
      </c>
    </row>
    <row r="15" ht="21" customHeight="true">
      <c r="U15" t="str">
        <f>IFERROR(SUM(J6:Q6)*(1+R6)*(1+S6),0)</f>
      </c>
      <c r="V15" t="str">
        <f>IFERROR(U6*(1+T6),0)</f>
      </c>
      <c r="W15" t="str">
        <f>IF($B6="","",IFERROR($U6*$G6,0))</f>
      </c>
      <c r="Y15" t="str">
        <f>IF($B6="","",IFERROR($X6*$G6,0))</f>
      </c>
      <c r="Z15" t="str">
        <f>IF($B6="","",IFERROR($X6-$V6,0))</f>
      </c>
      <c r="AA15" t="str">
        <f>IF($B6="","",IFERROR($Z6/$V6,0))</f>
      </c>
      <c r="AB15" t="str">
        <f>IF($B6="","",IFERROR(MAX(0,$Z6)*$G6,0))</f>
      </c>
    </row>
    <row r="16" ht="21" customHeight="true">
      <c r="U16" t="str">
        <f>IFERROR(SUM(J6:Q6)*(1+R6)*(1+S6),0)</f>
      </c>
      <c r="V16" t="str">
        <f>IFERROR(U6*(1+T6),0)</f>
      </c>
      <c r="W16" t="str">
        <f>IF($B6="","",IFERROR($U6*$G6,0))</f>
      </c>
      <c r="Y16" t="str">
        <f>IF($B6="","",IFERROR($X6*$G6,0))</f>
      </c>
      <c r="Z16" t="str">
        <f>IF($B6="","",IFERROR($X6-$V6,0))</f>
      </c>
      <c r="AA16" t="str">
        <f>IF($B6="","",IFERROR($Z6/$V6,0))</f>
      </c>
      <c r="AB16" t="str">
        <f>IF($B6="","",IFERROR(MAX(0,$Z6)*$G6,0))</f>
      </c>
    </row>
    <row r="17" ht="21" customHeight="true">
      <c r="U17" t="str">
        <f>IFERROR(SUM(J6:Q6)*(1+R6)*(1+S6),0)</f>
      </c>
      <c r="V17" t="str">
        <f>IFERROR(U6*(1+T6),0)</f>
      </c>
      <c r="W17" t="str">
        <f>IF($B6="","",IFERROR($U6*$G6,0))</f>
      </c>
      <c r="Y17" t="str">
        <f>IF($B6="","",IFERROR($X6*$G6,0))</f>
      </c>
      <c r="Z17" t="str">
        <f>IF($B6="","",IFERROR($X6-$V6,0))</f>
      </c>
      <c r="AA17" t="str">
        <f>IF($B6="","",IFERROR($Z6/$V6,0))</f>
      </c>
      <c r="AB17" t="str">
        <f>IF($B6="","",IFERROR(MAX(0,$Z6)*$G6,0))</f>
      </c>
    </row>
    <row r="18" ht="21" customHeight="true">
      <c r="U18" t="str">
        <f>IFERROR(SUM(J6:Q6)*(1+R6)*(1+S6),0)</f>
      </c>
      <c r="V18" t="str">
        <f>IFERROR(U6*(1+T6),0)</f>
      </c>
      <c r="W18" t="str">
        <f>IF($B6="","",IFERROR($U6*$G6,0))</f>
      </c>
      <c r="Y18" t="str">
        <f>IF($B6="","",IFERROR($X6*$G6,0))</f>
      </c>
      <c r="Z18" t="str">
        <f>IF($B6="","",IFERROR($X6-$V6,0))</f>
      </c>
      <c r="AA18" t="str">
        <f>IF($B6="","",IFERROR($Z6/$V6,0))</f>
      </c>
      <c r="AB18" t="str">
        <f>IF($B6="","",IFERROR(MAX(0,$Z6)*$G6,0))</f>
      </c>
    </row>
    <row r="19" ht="21" customHeight="true">
      <c r="U19" t="str">
        <f>IFERROR(SUM(J6:Q6)*(1+R6)*(1+S6),0)</f>
      </c>
      <c r="V19" t="str">
        <f>IFERROR(U6*(1+T6),0)</f>
      </c>
      <c r="W19" t="str">
        <f>IF($B6="","",IFERROR($U6*$G6,0))</f>
      </c>
      <c r="Y19" t="str">
        <f>IF($B6="","",IFERROR($X6*$G6,0))</f>
      </c>
      <c r="Z19" t="str">
        <f>IF($B6="","",IFERROR($X6-$V6,0))</f>
      </c>
      <c r="AA19" t="str">
        <f>IF($B6="","",IFERROR($Z6/$V6,0))</f>
      </c>
      <c r="AB19" t="str">
        <f>IF($B6="","",IFERROR(MAX(0,$Z6)*$G6,0))</f>
      </c>
    </row>
    <row r="20" ht="21" customHeight="true">
      <c r="U20" t="str">
        <f>IFERROR(SUM(J6:Q6)*(1+R6)*(1+S6),0)</f>
      </c>
      <c r="V20" t="str">
        <f>IFERROR(U6*(1+T6),0)</f>
      </c>
      <c r="W20" t="str">
        <f>IF($B6="","",IFERROR($U6*$G6,0))</f>
      </c>
      <c r="Y20" t="str">
        <f>IF($B6="","",IFERROR($X6*$G6,0))</f>
      </c>
      <c r="Z20" t="str">
        <f>IF($B6="","",IFERROR($X6-$V6,0))</f>
      </c>
      <c r="AA20" t="str">
        <f>IF($B6="","",IFERROR($Z6/$V6,0))</f>
      </c>
      <c r="AB20" t="str">
        <f>IF($B6="","",IFERROR(MAX(0,$Z6)*$G6,0))</f>
      </c>
    </row>
    <row r="21" ht="21" customHeight="true">
      <c r="U21" t="str">
        <f>IFERROR(SUM(J6:Q6)*(1+R6)*(1+S6),0)</f>
      </c>
      <c r="V21" t="str">
        <f>IFERROR(U6*(1+T6),0)</f>
      </c>
      <c r="W21" t="str">
        <f>IF($B6="","",IFERROR($U6*$G6,0))</f>
      </c>
      <c r="Y21" t="str">
        <f>IF($B6="","",IFERROR($X6*$G6,0))</f>
      </c>
      <c r="Z21" t="str">
        <f>IF($B6="","",IFERROR($X6-$V6,0))</f>
      </c>
      <c r="AA21" t="str">
        <f>IF($B6="","",IFERROR($Z6/$V6,0))</f>
      </c>
      <c r="AB21" t="str">
        <f>IF($B6="","",IFERROR(MAX(0,$Z6)*$G6,0))</f>
      </c>
    </row>
    <row r="22" ht="21" customHeight="true">
      <c r="U22" t="str">
        <f>IFERROR(SUM(J6:Q6)*(1+R6)*(1+S6),0)</f>
      </c>
      <c r="V22" t="str">
        <f>IFERROR(U6*(1+T6),0)</f>
      </c>
      <c r="W22" t="str">
        <f>IF($B6="","",IFERROR($U6*$G6,0))</f>
      </c>
      <c r="Y22" t="str">
        <f>IF($B6="","",IFERROR($X6*$G6,0))</f>
      </c>
      <c r="Z22" t="str">
        <f>IF($B6="","",IFERROR($X6-$V6,0))</f>
      </c>
      <c r="AA22" t="str">
        <f>IF($B6="","",IFERROR($Z6/$V6,0))</f>
      </c>
      <c r="AB22" t="str">
        <f>IF($B6="","",IFERROR(MAX(0,$Z6)*$G6,0))</f>
      </c>
    </row>
    <row r="23" ht="21" customHeight="true">
      <c r="U23" t="str">
        <f>IFERROR(SUM(J6:Q6)*(1+R6)*(1+S6),0)</f>
      </c>
      <c r="V23" t="str">
        <f>IFERROR(U6*(1+T6),0)</f>
      </c>
      <c r="W23" t="str">
        <f>IF($B6="","",IFERROR($U6*$G6,0))</f>
      </c>
      <c r="Y23" t="str">
        <f>IF($B6="","",IFERROR($X6*$G6,0))</f>
      </c>
      <c r="Z23" t="str">
        <f>IF($B6="","",IFERROR($X6-$V6,0))</f>
      </c>
      <c r="AA23" t="str">
        <f>IF($B6="","",IFERROR($Z6/$V6,0))</f>
      </c>
      <c r="AB23" t="str">
        <f>IF($B6="","",IFERROR(MAX(0,$Z6)*$G6,0))</f>
      </c>
    </row>
    <row r="24" ht="21" customHeight="true">
      <c r="U24" t="str">
        <f>IFERROR(SUM(J6:Q6)*(1+R6)*(1+S6),0)</f>
      </c>
      <c r="V24" t="str">
        <f>IFERROR(U6*(1+T6),0)</f>
      </c>
      <c r="W24" t="str">
        <f>IF($B6="","",IFERROR($U6*$G6,0))</f>
      </c>
      <c r="Y24" t="str">
        <f>IF($B6="","",IFERROR($X6*$G6,0))</f>
      </c>
      <c r="Z24" t="str">
        <f>IF($B6="","",IFERROR($X6-$V6,0))</f>
      </c>
      <c r="AA24" t="str">
        <f>IF($B6="","",IFERROR($Z6/$V6,0))</f>
      </c>
      <c r="AB24" t="str">
        <f>IF($B6="","",IFERROR(MAX(0,$Z6)*$G6,0))</f>
      </c>
    </row>
    <row r="25" ht="21" customHeight="true">
      <c r="U25" t="str">
        <f>IFERROR(SUM(J6:Q6)*(1+R6)*(1+S6),0)</f>
      </c>
      <c r="V25" t="str">
        <f>IFERROR(U6*(1+T6),0)</f>
      </c>
      <c r="W25" t="str">
        <f>IF($B6="","",IFERROR($U6*$G6,0))</f>
      </c>
      <c r="Y25" t="str">
        <f>IF($B6="","",IFERROR($X6*$G6,0))</f>
      </c>
      <c r="Z25" t="str">
        <f>IF($B6="","",IFERROR($X6-$V6,0))</f>
      </c>
      <c r="AA25" t="str">
        <f>IF($B6="","",IFERROR($Z6/$V6,0))</f>
      </c>
      <c r="AB25" t="str">
        <f>IF($B6="","",IFERROR(MAX(0,$Z6)*$G6,0))</f>
      </c>
    </row>
    <row r="26" ht="21" customHeight="true">
      <c r="U26" t="str">
        <f>IFERROR(SUM(J6:Q6)*(1+R6)*(1+S6),0)</f>
      </c>
      <c r="V26" t="str">
        <f>IFERROR(U6*(1+T6),0)</f>
      </c>
      <c r="W26" t="str">
        <f>IF($B6="","",IFERROR($U6*$G6,0))</f>
      </c>
      <c r="Y26" t="str">
        <f>IF($B6="","",IFERROR($X6*$G6,0))</f>
      </c>
      <c r="Z26" t="str">
        <f>IF($B6="","",IFERROR($X6-$V6,0))</f>
      </c>
      <c r="AA26" t="str">
        <f>IF($B6="","",IFERROR($Z6/$V6,0))</f>
      </c>
      <c r="AB26" t="str">
        <f>IF($B6="","",IFERROR(MAX(0,$Z6)*$G6,0))</f>
      </c>
    </row>
    <row r="27" ht="21" customHeight="true">
      <c r="U27" t="str">
        <f>IFERROR(SUM(J6:Q6)*(1+R6)*(1+S6),0)</f>
      </c>
      <c r="V27" t="str">
        <f>IFERROR(U6*(1+T6),0)</f>
      </c>
      <c r="W27" t="str">
        <f>IF($B6="","",IFERROR($U6*$G6,0))</f>
      </c>
      <c r="Y27" t="str">
        <f>IF($B6="","",IFERROR($X6*$G6,0))</f>
      </c>
      <c r="Z27" t="str">
        <f>IF($B6="","",IFERROR($X6-$V6,0))</f>
      </c>
      <c r="AA27" t="str">
        <f>IF($B6="","",IFERROR($Z6/$V6,0))</f>
      </c>
      <c r="AB27" t="str">
        <f>IF($B6="","",IFERROR(MAX(0,$Z6)*$G6,0))</f>
      </c>
    </row>
    <row r="28" ht="21" customHeight="true">
      <c r="U28" t="str">
        <f>IFERROR(SUM(J6:Q6)*(1+R6)*(1+S6),0)</f>
      </c>
      <c r="V28" t="str">
        <f>IFERROR(U6*(1+T6),0)</f>
      </c>
      <c r="W28" t="str">
        <f>IF($B6="","",IFERROR($U6*$G6,0))</f>
      </c>
      <c r="Y28" t="str">
        <f>IF($B6="","",IFERROR($X6*$G6,0))</f>
      </c>
      <c r="Z28" t="str">
        <f>IF($B6="","",IFERROR($X6-$V6,0))</f>
      </c>
      <c r="AA28" t="str">
        <f>IF($B6="","",IFERROR($Z6/$V6,0))</f>
      </c>
      <c r="AB28" t="str">
        <f>IF($B6="","",IFERROR(MAX(0,$Z6)*$G6,0))</f>
      </c>
    </row>
    <row r="29" ht="21" customHeight="true">
      <c r="U29" t="str">
        <f>IFERROR(SUM(J6:Q6)*(1+R6)*(1+S6),0)</f>
      </c>
      <c r="V29" t="str">
        <f>IFERROR(U6*(1+T6),0)</f>
      </c>
      <c r="W29" t="str">
        <f>IF($B6="","",IFERROR($U6*$G6,0))</f>
      </c>
      <c r="Y29" t="str">
        <f>IF($B6="","",IFERROR($X6*$G6,0))</f>
      </c>
      <c r="Z29" t="str">
        <f>IF($B6="","",IFERROR($X6-$V6,0))</f>
      </c>
      <c r="AA29" t="str">
        <f>IF($B6="","",IFERROR($Z6/$V6,0))</f>
      </c>
      <c r="AB29" t="str">
        <f>IF($B6="","",IFERROR(MAX(0,$Z6)*$G6,0))</f>
      </c>
    </row>
    <row r="30" ht="21" customHeight="true">
      <c r="U30" t="str">
        <f>IFERROR(SUM(J6:Q6)*(1+R6)*(1+S6),0)</f>
      </c>
      <c r="V30" t="str">
        <f>IFERROR(U6*(1+T6),0)</f>
      </c>
      <c r="W30" t="str">
        <f>IF($B6="","",IFERROR($U6*$G6,0))</f>
      </c>
      <c r="Y30" t="str">
        <f>IF($B6="","",IFERROR($X6*$G6,0))</f>
      </c>
      <c r="Z30" t="str">
        <f>IF($B6="","",IFERROR($X6-$V6,0))</f>
      </c>
      <c r="AA30" t="str">
        <f>IF($B6="","",IFERROR($Z6/$V6,0))</f>
      </c>
      <c r="AB30" t="str">
        <f>IF($B6="","",IFERROR(MAX(0,$Z6)*$G6,0))</f>
      </c>
    </row>
    <row r="31" ht="21" customHeight="true">
      <c r="U31" t="str">
        <f>IFERROR(SUM(J6:Q6)*(1+R6)*(1+S6),0)</f>
      </c>
      <c r="V31" t="str">
        <f>IFERROR(U6*(1+T6),0)</f>
      </c>
      <c r="W31" t="str">
        <f>IF($B6="","",IFERROR($U6*$G6,0))</f>
      </c>
      <c r="Y31" t="str">
        <f>IF($B6="","",IFERROR($X6*$G6,0))</f>
      </c>
      <c r="Z31" t="str">
        <f>IF($B6="","",IFERROR($X6-$V6,0))</f>
      </c>
      <c r="AA31" t="str">
        <f>IF($B6="","",IFERROR($Z6/$V6,0))</f>
      </c>
      <c r="AB31" t="str">
        <f>IF($B6="","",IFERROR(MAX(0,$Z6)*$G6,0))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B$6:$B$31" type="custom">
      <formula1>LEN(TRIM(B6))&gt;0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1" min="1" width="14"/>
    <col customWidth="true" max="2" min="2" width="28"/>
    <col customWidth="true" max="4" min="3" width="18"/>
    <col customWidth="true" max="5" min="5" width="12"/>
    <col customWidth="true" max="6" min="6" width="16"/>
    <col customWidth="true" max="7" min="7" width="14"/>
    <col customWidth="true" max="8" min="8" width="20"/>
    <col customWidth="true" max="9" min="9" width="24"/>
    <col customWidth="true" max="10" min="10" width="42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58</v>
      </c>
      <c r="B5" s="3" t="s">
        <v>103</v>
      </c>
      <c r="C5" s="3" t="s">
        <v>104</v>
      </c>
      <c r="D5" s="3" t="s">
        <v>105</v>
      </c>
      <c r="E5" s="3" t="s">
        <v>38</v>
      </c>
      <c r="F5" s="3" t="s">
        <v>106</v>
      </c>
      <c r="G5" s="3" t="s">
        <v>107</v>
      </c>
      <c r="H5" s="3" t="s">
        <v>108</v>
      </c>
      <c r="I5" s="3" t="s">
        <v>109</v>
      </c>
      <c r="J5" s="3" t="s">
        <v>110</v>
      </c>
    </row>
    <row r="6" ht="21" customHeight="true">
      <c r="A6" s="6" t="s">
        <v>86</v>
      </c>
      <c r="B6" s="4" t="s">
        <v>111</v>
      </c>
      <c r="C6" s="4" t="s">
        <v>112</v>
      </c>
      <c r="D6" s="15">
        <v>1.35</v>
      </c>
      <c r="E6" s="4" t="s">
        <v>113</v>
      </c>
      <c r="F6" s="13">
        <v>21.1</v>
      </c>
      <c r="G6" s="14">
        <v>0.06</v>
      </c>
      <c r="H6" s="5" t="str">
        <f>IF($A6="","",IFERROR($D6*$F6*(1+$G6),0))</f>
        <v>92</v>
      </c>
      <c r="I6" s="4" t="s">
        <v>114</v>
      </c>
      <c r="J6" s="4" t="s">
        <v>115</v>
      </c>
    </row>
    <row r="7" ht="21" customHeight="true">
      <c r="A7" s="6" t="s">
        <v>96</v>
      </c>
      <c r="B7" s="4" t="s">
        <v>116</v>
      </c>
      <c r="C7" s="4" t="s">
        <v>112</v>
      </c>
      <c r="D7" s="15">
        <v>1.08</v>
      </c>
      <c r="E7" s="4" t="s">
        <v>101</v>
      </c>
      <c r="F7" s="13">
        <v>2.22</v>
      </c>
      <c r="G7" s="14">
        <v>0.04</v>
      </c>
      <c r="H7" s="5" t="str">
        <f>IF($A6="","",IFERROR($D6*$F6*(1+$G6),0))</f>
        <v>92</v>
      </c>
      <c r="I7" s="4" t="s">
        <v>117</v>
      </c>
      <c r="J7" s="4" t="s">
        <v>118</v>
      </c>
    </row>
    <row r="8" ht="21" customHeight="true">
      <c r="H8" t="str">
        <f>IF($A6="","",IFERROR($D6*$F6*(1+$G6),0))</f>
      </c>
    </row>
    <row r="9" ht="21" customHeight="true">
      <c r="H9" t="str">
        <f>IF($A6="","",IFERROR($D6*$F6*(1+$G6),0))</f>
      </c>
    </row>
    <row r="10" ht="21" customHeight="true">
      <c r="H10" t="str">
        <f>IF($A6="","",IFERROR($D6*$F6*(1+$G6),0))</f>
      </c>
    </row>
    <row r="11" ht="21" customHeight="true">
      <c r="H11" t="str">
        <f>IF($A6="","",IFERROR($D6*$F6*(1+$G6),0))</f>
      </c>
    </row>
    <row r="12" ht="21" customHeight="true">
      <c r="H12" t="str">
        <f>IF($A6="","",IFERROR($D6*$F6*(1+$G6),0))</f>
      </c>
    </row>
    <row r="13" ht="21" customHeight="true">
      <c r="H13" t="str">
        <f>IF($A6="","",IFERROR($D6*$F6*(1+$G6),0))</f>
      </c>
    </row>
    <row r="14" ht="21" customHeight="true">
      <c r="H14" t="str">
        <f>IF($A6="","",IFERROR($D6*$F6*(1+$G6),0))</f>
      </c>
    </row>
    <row r="15" ht="21" customHeight="true">
      <c r="H15" t="str">
        <f>IF($A6="","",IFERROR($D6*$F6*(1+$G6),0))</f>
      </c>
    </row>
    <row r="16" ht="21" customHeight="true">
      <c r="H16" t="str">
        <f>IF($A6="","",IFERROR($D6*$F6*(1+$G6),0))</f>
      </c>
    </row>
    <row r="17" ht="21" customHeight="true">
      <c r="H17" t="str">
        <f>IF($A6="","",IFERROR($D6*$F6*(1+$G6),0))</f>
      </c>
    </row>
    <row r="18" ht="21" customHeight="true">
      <c r="H18" t="str">
        <f>IF($A6="","",IFERROR($D6*$F6*(1+$G6),0))</f>
      </c>
    </row>
    <row r="19" ht="21" customHeight="true">
      <c r="H19" t="str">
        <f>IF($A6="","",IFERROR($D6*$F6*(1+$G6),0))</f>
      </c>
    </row>
    <row r="20" ht="21" customHeight="true">
      <c r="H20" t="str">
        <f>IF($A6="","",IFERROR($D6*$F6*(1+$G6),0))</f>
      </c>
    </row>
    <row r="21" ht="21" customHeight="true">
      <c r="H21" t="str">
        <f>IF($A6="","",IFERROR($D6*$F6*(1+$G6),0))</f>
      </c>
    </row>
    <row r="22" ht="21" customHeight="true">
      <c r="H22" t="str">
        <f>IF($A6="","",IFERROR($D6*$F6*(1+$G6),0))</f>
      </c>
    </row>
    <row r="23" ht="21" customHeight="true">
      <c r="H23" t="str">
        <f>IF($A6="","",IFERROR($D6*$F6*(1+$G6),0))</f>
      </c>
    </row>
    <row r="24" ht="21" customHeight="true">
      <c r="H24" t="str">
        <f>IF($A6="","",IFERROR($D6*$F6*(1+$G6),0))</f>
      </c>
    </row>
    <row r="25" ht="21" customHeight="true">
      <c r="H25" t="str">
        <f>IF($A6="","",IFERROR($D6*$F6*(1+$G6),0))</f>
      </c>
    </row>
    <row r="26" ht="21" customHeight="true">
      <c r="H26" t="str">
        <f>IF($A6="","",IFERROR($D6*$F6*(1+$G6),0))</f>
      </c>
    </row>
    <row r="27" ht="21" customHeight="true">
      <c r="H27" t="str">
        <f>IF($A6="","",IFERROR($D6*$F6*(1+$G6),0))</f>
      </c>
    </row>
    <row r="28" ht="21" customHeight="true">
      <c r="H28" t="str">
        <f>IF($A6="","",IFERROR($D6*$F6*(1+$G6),0))</f>
      </c>
    </row>
    <row r="29" ht="21" customHeight="true">
      <c r="H29" t="str">
        <f>IF($A6="","",IFERROR($D6*$F6*(1+$G6),0))</f>
      </c>
    </row>
    <row r="30" ht="21" customHeight="true">
      <c r="H30" t="str">
        <f>IF($A6="","",IFERROR($D6*$F6*(1+$G6),0))</f>
      </c>
    </row>
    <row r="31" ht="21" customHeight="true">
      <c r="H31" t="str">
        <f>IF($A6="","",IFERROR($D6*$F6*(1+$G6),0))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31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1" min="1" width="14"/>
    <col customWidth="true" max="2" min="2" width="26"/>
    <col customWidth="true" max="3" min="3" width="22"/>
    <col customWidth="true" max="8" min="4" width="14"/>
    <col customWidth="true" max="9" min="9" width="20"/>
    <col customWidth="true" max="10" min="10" width="42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58</v>
      </c>
      <c r="B5" s="3" t="s">
        <v>119</v>
      </c>
      <c r="C5" s="3" t="s">
        <v>120</v>
      </c>
      <c r="D5" s="3" t="s">
        <v>121</v>
      </c>
      <c r="E5" s="3" t="s">
        <v>122</v>
      </c>
      <c r="F5" s="3" t="s">
        <v>123</v>
      </c>
      <c r="G5" s="3" t="s">
        <v>124</v>
      </c>
      <c r="H5" s="3" t="s">
        <v>125</v>
      </c>
      <c r="I5" s="3" t="s">
        <v>126</v>
      </c>
      <c r="J5" s="3" t="s">
        <v>127</v>
      </c>
    </row>
    <row r="6" ht="21" customHeight="true">
      <c r="A6" s="6" t="s">
        <v>86</v>
      </c>
      <c r="B6" s="4" t="s">
        <v>128</v>
      </c>
      <c r="C6" s="4" t="s">
        <v>129</v>
      </c>
      <c r="D6" s="15">
        <v>0.18</v>
      </c>
      <c r="E6" s="13">
        <v>32</v>
      </c>
      <c r="F6" s="15">
        <v>0.22</v>
      </c>
      <c r="G6" s="13">
        <v>13</v>
      </c>
      <c r="H6" s="13">
        <v>0.6</v>
      </c>
      <c r="I6" s="5" t="str">
        <f>IF($A6="","",IFERROR($D6*$E6+$F6*$G6+$H6,0))</f>
        <v>92</v>
      </c>
      <c r="J6" s="4" t="s">
        <v>130</v>
      </c>
    </row>
    <row r="7" ht="21" customHeight="true">
      <c r="A7" s="6" t="s">
        <v>96</v>
      </c>
      <c r="B7" s="4" t="s">
        <v>131</v>
      </c>
      <c r="C7" s="4" t="s">
        <v>132</v>
      </c>
      <c r="D7" s="15">
        <v>0.02</v>
      </c>
      <c r="E7" s="13">
        <v>28</v>
      </c>
      <c r="F7" s="15">
        <v>0.03</v>
      </c>
      <c r="G7" s="13">
        <v>9</v>
      </c>
      <c r="H7" s="13">
        <v>0.04</v>
      </c>
      <c r="I7" s="5" t="str">
        <f>IF($A6="","",IFERROR($D6*$E6+$F6*$G6+$H6,0))</f>
        <v>92</v>
      </c>
      <c r="J7" s="4" t="s">
        <v>133</v>
      </c>
    </row>
    <row r="8" ht="21" customHeight="true">
      <c r="I8" t="str">
        <f>IF($A6="","",IFERROR($D6*$E6+$F6*$G6+$H6,0))</f>
      </c>
    </row>
    <row r="9" ht="21" customHeight="true">
      <c r="I9" t="str">
        <f>IF($A6="","",IFERROR($D6*$E6+$F6*$G6+$H6,0))</f>
      </c>
    </row>
    <row r="10" ht="21" customHeight="true">
      <c r="I10" t="str">
        <f>IF($A6="","",IFERROR($D6*$E6+$F6*$G6+$H6,0))</f>
      </c>
    </row>
    <row r="11" ht="21" customHeight="true">
      <c r="I11" t="str">
        <f>IF($A6="","",IFERROR($D6*$E6+$F6*$G6+$H6,0))</f>
      </c>
    </row>
    <row r="12" ht="21" customHeight="true">
      <c r="I12" t="str">
        <f>IF($A6="","",IFERROR($D6*$E6+$F6*$G6+$H6,0))</f>
      </c>
    </row>
    <row r="13" ht="21" customHeight="true">
      <c r="I13" t="str">
        <f>IF($A6="","",IFERROR($D6*$E6+$F6*$G6+$H6,0))</f>
      </c>
    </row>
    <row r="14" ht="21" customHeight="true">
      <c r="I14" t="str">
        <f>IF($A6="","",IFERROR($D6*$E6+$F6*$G6+$H6,0))</f>
      </c>
    </row>
    <row r="15" ht="21" customHeight="true">
      <c r="I15" t="str">
        <f>IF($A6="","",IFERROR($D6*$E6+$F6*$G6+$H6,0))</f>
      </c>
    </row>
    <row r="16" ht="21" customHeight="true">
      <c r="I16" t="str">
        <f>IF($A6="","",IFERROR($D6*$E6+$F6*$G6+$H6,0))</f>
      </c>
    </row>
    <row r="17" ht="21" customHeight="true">
      <c r="I17" t="str">
        <f>IF($A6="","",IFERROR($D6*$E6+$F6*$G6+$H6,0))</f>
      </c>
    </row>
    <row r="18" ht="21" customHeight="true">
      <c r="I18" t="str">
        <f>IF($A6="","",IFERROR($D6*$E6+$F6*$G6+$H6,0))</f>
      </c>
    </row>
    <row r="19" ht="21" customHeight="true">
      <c r="I19" t="str">
        <f>IF($A6="","",IFERROR($D6*$E6+$F6*$G6+$H6,0))</f>
      </c>
    </row>
    <row r="20" ht="21" customHeight="true">
      <c r="I20" t="str">
        <f>IF($A6="","",IFERROR($D6*$E6+$F6*$G6+$H6,0))</f>
      </c>
    </row>
    <row r="21" ht="21" customHeight="true">
      <c r="I21" t="str">
        <f>IF($A6="","",IFERROR($D6*$E6+$F6*$G6+$H6,0))</f>
      </c>
    </row>
    <row r="22" ht="21" customHeight="true">
      <c r="I22" t="str">
        <f>IF($A6="","",IFERROR($D6*$E6+$F6*$G6+$H6,0))</f>
      </c>
    </row>
    <row r="23" ht="21" customHeight="true">
      <c r="I23" t="str">
        <f>IF($A6="","",IFERROR($D6*$E6+$F6*$G6+$H6,0))</f>
      </c>
    </row>
    <row r="24" ht="21" customHeight="true">
      <c r="I24" t="str">
        <f>IF($A6="","",IFERROR($D6*$E6+$F6*$G6+$H6,0))</f>
      </c>
    </row>
    <row r="25" ht="21" customHeight="true">
      <c r="I25" t="str">
        <f>IF($A6="","",IFERROR($D6*$E6+$F6*$G6+$H6,0))</f>
      </c>
    </row>
    <row r="26" ht="21" customHeight="true">
      <c r="I26" t="str">
        <f>IF($A6="","",IFERROR($D6*$E6+$F6*$G6+$H6,0))</f>
      </c>
    </row>
    <row r="27" ht="21" customHeight="true">
      <c r="I27" t="str">
        <f>IF($A6="","",IFERROR($D6*$E6+$F6*$G6+$H6,0))</f>
      </c>
    </row>
    <row r="28" ht="21" customHeight="true">
      <c r="I28" t="str">
        <f>IF($A6="","",IFERROR($D6*$E6+$F6*$G6+$H6,0))</f>
      </c>
    </row>
    <row r="29" ht="21" customHeight="true">
      <c r="I29" t="str">
        <f>IF($A6="","",IFERROR($D6*$E6+$F6*$G6+$H6,0))</f>
      </c>
    </row>
    <row r="30" ht="21" customHeight="true">
      <c r="I30" t="str">
        <f>IF($A6="","",IFERROR($D6*$E6+$F6*$G6+$H6,0))</f>
      </c>
    </row>
    <row r="31" ht="21" customHeight="true">
      <c r="I31" t="str">
        <f>IF($A6="","",IFERROR($D6*$E6+$F6*$G6+$H6,0))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31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1" min="1" width="14"/>
    <col customWidth="true" max="2" min="2" width="26"/>
    <col customWidth="true" max="3" min="3" width="18"/>
    <col customWidth="true" max="4" min="4" width="16"/>
    <col customWidth="true" max="6" min="5" width="14"/>
    <col customWidth="true" max="7" min="7" width="18"/>
    <col customWidth="true" max="8" min="8" width="14"/>
    <col customWidth="true" max="9" min="9" width="20"/>
    <col customWidth="true" max="10" min="10" width="42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58</v>
      </c>
      <c r="B5" s="3" t="s">
        <v>134</v>
      </c>
      <c r="C5" s="3" t="s">
        <v>135</v>
      </c>
      <c r="D5" s="3" t="s">
        <v>136</v>
      </c>
      <c r="E5" s="3" t="s">
        <v>137</v>
      </c>
      <c r="F5" s="3" t="s">
        <v>138</v>
      </c>
      <c r="G5" s="3" t="s">
        <v>139</v>
      </c>
      <c r="H5" s="3" t="s">
        <v>140</v>
      </c>
      <c r="I5" s="3" t="s">
        <v>141</v>
      </c>
      <c r="J5" s="3" t="s">
        <v>142</v>
      </c>
    </row>
    <row r="6" ht="21" customHeight="true">
      <c r="A6" s="6" t="s">
        <v>86</v>
      </c>
      <c r="B6" s="4" t="s">
        <v>143</v>
      </c>
      <c r="C6" s="4" t="s">
        <v>144</v>
      </c>
      <c r="D6" s="13">
        <v>1.25</v>
      </c>
      <c r="E6" s="14">
        <v>0</v>
      </c>
      <c r="F6" s="14">
        <v>0.002</v>
      </c>
      <c r="G6" s="4" t="s">
        <v>145</v>
      </c>
      <c r="H6" s="12">
        <v>45</v>
      </c>
      <c r="I6" s="5" t="str">
        <f>IF($A6="","",IFERROR($D6*(1+$E6+$F6),0))</f>
        <v>92</v>
      </c>
      <c r="J6" s="4" t="s">
        <v>146</v>
      </c>
    </row>
    <row r="7" ht="21" customHeight="true">
      <c r="A7" s="6" t="s">
        <v>96</v>
      </c>
      <c r="B7" s="4" t="s">
        <v>147</v>
      </c>
      <c r="C7" s="4" t="s">
        <v>144</v>
      </c>
      <c r="D7" s="13">
        <v>0.08</v>
      </c>
      <c r="E7" s="14">
        <v>0</v>
      </c>
      <c r="F7" s="14">
        <v>0.001</v>
      </c>
      <c r="G7" s="4" t="s">
        <v>148</v>
      </c>
      <c r="H7" s="12">
        <v>30</v>
      </c>
      <c r="I7" s="5" t="str">
        <f>IF($A6="","",IFERROR($D6*(1+$E6+$F6),0))</f>
        <v>92</v>
      </c>
      <c r="J7" s="4" t="s">
        <v>149</v>
      </c>
    </row>
    <row r="8" ht="21" customHeight="true">
      <c r="I8" t="str">
        <f>IF($A6="","",IFERROR($D6*(1+$E6+$F6),0))</f>
      </c>
    </row>
    <row r="9" ht="21" customHeight="true">
      <c r="I9" t="str">
        <f>IF($A6="","",IFERROR($D6*(1+$E6+$F6),0))</f>
      </c>
    </row>
    <row r="10" ht="21" customHeight="true">
      <c r="I10" t="str">
        <f>IF($A6="","",IFERROR($D6*(1+$E6+$F6),0))</f>
      </c>
    </row>
    <row r="11" ht="21" customHeight="true">
      <c r="I11" t="str">
        <f>IF($A6="","",IFERROR($D6*(1+$E6+$F6),0))</f>
      </c>
    </row>
    <row r="12" ht="21" customHeight="true">
      <c r="I12" t="str">
        <f>IF($A6="","",IFERROR($D6*(1+$E6+$F6),0))</f>
      </c>
    </row>
    <row r="13" ht="21" customHeight="true">
      <c r="I13" t="str">
        <f>IF($A6="","",IFERROR($D6*(1+$E6+$F6),0))</f>
      </c>
    </row>
    <row r="14" ht="21" customHeight="true">
      <c r="I14" t="str">
        <f>IF($A6="","",IFERROR($D6*(1+$E6+$F6),0))</f>
      </c>
    </row>
    <row r="15" ht="21" customHeight="true">
      <c r="I15" t="str">
        <f>IF($A6="","",IFERROR($D6*(1+$E6+$F6),0))</f>
      </c>
    </row>
    <row r="16" ht="21" customHeight="true">
      <c r="I16" t="str">
        <f>IF($A6="","",IFERROR($D6*(1+$E6+$F6),0))</f>
      </c>
    </row>
    <row r="17" ht="21" customHeight="true">
      <c r="I17" t="str">
        <f>IF($A6="","",IFERROR($D6*(1+$E6+$F6),0))</f>
      </c>
    </row>
    <row r="18" ht="21" customHeight="true">
      <c r="I18" t="str">
        <f>IF($A6="","",IFERROR($D6*(1+$E6+$F6),0))</f>
      </c>
    </row>
    <row r="19" ht="21" customHeight="true">
      <c r="I19" t="str">
        <f>IF($A6="","",IFERROR($D6*(1+$E6+$F6),0))</f>
      </c>
    </row>
    <row r="20" ht="21" customHeight="true">
      <c r="I20" t="str">
        <f>IF($A6="","",IFERROR($D6*(1+$E6+$F6),0))</f>
      </c>
    </row>
    <row r="21" ht="21" customHeight="true">
      <c r="I21" t="str">
        <f>IF($A6="","",IFERROR($D6*(1+$E6+$F6),0))</f>
      </c>
    </row>
    <row r="22" ht="21" customHeight="true">
      <c r="I22" t="str">
        <f>IF($A6="","",IFERROR($D6*(1+$E6+$F6),0))</f>
      </c>
    </row>
    <row r="23" ht="21" customHeight="true">
      <c r="I23" t="str">
        <f>IF($A6="","",IFERROR($D6*(1+$E6+$F6),0))</f>
      </c>
    </row>
    <row r="24" ht="21" customHeight="true">
      <c r="I24" t="str">
        <f>IF($A6="","",IFERROR($D6*(1+$E6+$F6),0))</f>
      </c>
    </row>
    <row r="25" ht="21" customHeight="true">
      <c r="I25" t="str">
        <f>IF($A6="","",IFERROR($D6*(1+$E6+$F6),0))</f>
      </c>
    </row>
    <row r="26" ht="21" customHeight="true">
      <c r="I26" t="str">
        <f>IF($A6="","",IFERROR($D6*(1+$E6+$F6),0))</f>
      </c>
    </row>
    <row r="27" ht="21" customHeight="true">
      <c r="I27" t="str">
        <f>IF($A6="","",IFERROR($D6*(1+$E6+$F6),0))</f>
      </c>
    </row>
    <row r="28" ht="21" customHeight="true">
      <c r="I28" t="str">
        <f>IF($A6="","",IFERROR($D6*(1+$E6+$F6),0))</f>
      </c>
    </row>
    <row r="29" ht="21" customHeight="true">
      <c r="I29" t="str">
        <f>IF($A6="","",IFERROR($D6*(1+$E6+$F6),0))</f>
      </c>
    </row>
    <row r="30" ht="21" customHeight="true">
      <c r="I30" t="str">
        <f>IF($A6="","",IFERROR($D6*(1+$E6+$F6),0))</f>
      </c>
    </row>
    <row r="31" ht="21" customHeight="true">
      <c r="I31" t="str">
        <f>IF($A6="","",IFERROR($D6*(1+$E6+$F6),0))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31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2" min="1" width="14"/>
    <col customWidth="true" max="3" min="3" width="24"/>
    <col customWidth="true" max="5" min="4" width="16"/>
    <col customWidth="true" max="6" min="6" width="12"/>
    <col customWidth="true" max="8" min="7" width="16"/>
    <col customWidth="true" max="9" min="9" width="18"/>
    <col customWidth="true" max="10" min="10" width="22"/>
    <col customWidth="true" max="11" min="11" width="42"/>
    <col customWidth="true" max="26" min="12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150</v>
      </c>
      <c r="B5" s="3" t="s">
        <v>58</v>
      </c>
      <c r="C5" s="3" t="s">
        <v>151</v>
      </c>
      <c r="D5" s="3" t="s">
        <v>152</v>
      </c>
      <c r="E5" s="3" t="s">
        <v>153</v>
      </c>
      <c r="F5" s="3" t="s">
        <v>154</v>
      </c>
      <c r="G5" s="3" t="s">
        <v>155</v>
      </c>
      <c r="H5" s="3" t="s">
        <v>156</v>
      </c>
      <c r="I5" s="3" t="s">
        <v>157</v>
      </c>
      <c r="J5" s="3" t="s">
        <v>158</v>
      </c>
      <c r="K5" s="3" t="s">
        <v>159</v>
      </c>
    </row>
    <row r="6" ht="21" customHeight="true">
      <c r="A6" s="6" t="s">
        <v>160</v>
      </c>
      <c r="B6" s="4" t="s">
        <v>86</v>
      </c>
      <c r="C6" s="4" t="s">
        <v>161</v>
      </c>
      <c r="D6" s="17">
        <v>46162</v>
      </c>
      <c r="E6" s="13">
        <v>64.5</v>
      </c>
      <c r="F6" s="12">
        <v>3000</v>
      </c>
      <c r="G6" s="12">
        <v>28</v>
      </c>
      <c r="H6" s="15">
        <v>92</v>
      </c>
      <c r="I6" s="15">
        <v>78</v>
      </c>
      <c r="J6" s="4" t="s">
        <v>162</v>
      </c>
      <c r="K6" s="4" t="s">
        <v>163</v>
      </c>
    </row>
    <row r="7" ht="21" customHeight="true">
      <c r="A7" s="6" t="s">
        <v>164</v>
      </c>
      <c r="B7" s="4" t="s">
        <v>96</v>
      </c>
      <c r="C7" s="4" t="s">
        <v>117</v>
      </c>
      <c r="D7" s="17">
        <v>46160</v>
      </c>
      <c r="E7" s="13">
        <v>3.85</v>
      </c>
      <c r="F7" s="12">
        <v>20000</v>
      </c>
      <c r="G7" s="12">
        <v>14</v>
      </c>
      <c r="H7" s="15">
        <v>88</v>
      </c>
      <c r="I7" s="15">
        <v>83</v>
      </c>
      <c r="J7" s="4" t="s">
        <v>165</v>
      </c>
      <c r="K7" s="4" t="s">
        <v>166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31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2" min="1" width="14"/>
    <col customWidth="true" max="3" min="3" width="24"/>
    <col customWidth="true" max="7" min="4" width="18"/>
    <col customWidth="true" max="8" min="8" width="16"/>
    <col customWidth="true" max="10" min="9" width="18"/>
    <col customWidth="true" max="11" min="11" width="42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167</v>
      </c>
      <c r="B5" s="3" t="s">
        <v>58</v>
      </c>
      <c r="C5" s="3" t="s">
        <v>151</v>
      </c>
      <c r="D5" s="3" t="s">
        <v>139</v>
      </c>
      <c r="E5" s="3" t="s">
        <v>168</v>
      </c>
      <c r="F5" s="3" t="s">
        <v>169</v>
      </c>
      <c r="G5" s="3" t="s">
        <v>170</v>
      </c>
      <c r="H5" s="3" t="s">
        <v>171</v>
      </c>
      <c r="I5" s="3" t="s">
        <v>172</v>
      </c>
      <c r="J5" s="3" t="s">
        <v>173</v>
      </c>
      <c r="K5" s="3" t="s">
        <v>174</v>
      </c>
    </row>
    <row r="6" ht="21" customHeight="true">
      <c r="A6" s="6" t="s">
        <v>175</v>
      </c>
      <c r="B6" s="4" t="s">
        <v>86</v>
      </c>
      <c r="C6" s="4" t="s">
        <v>161</v>
      </c>
      <c r="D6" s="4" t="s">
        <v>145</v>
      </c>
      <c r="E6" s="17">
        <v>46203</v>
      </c>
      <c r="F6" s="17">
        <v>46248</v>
      </c>
      <c r="G6" s="13">
        <v>774000</v>
      </c>
      <c r="H6" s="4" t="s">
        <v>176</v>
      </c>
      <c r="I6" s="4" t="s">
        <v>177</v>
      </c>
      <c r="J6" s="4" t="s">
        <v>178</v>
      </c>
      <c r="K6" s="4" t="s">
        <v>179</v>
      </c>
    </row>
    <row r="7" ht="21" customHeight="true">
      <c r="A7" s="6" t="s">
        <v>180</v>
      </c>
      <c r="B7" s="4" t="s">
        <v>96</v>
      </c>
      <c r="C7" s="4" t="s">
        <v>117</v>
      </c>
      <c r="D7" s="4" t="s">
        <v>148</v>
      </c>
      <c r="E7" s="17">
        <v>46193</v>
      </c>
      <c r="F7" s="17">
        <v>46223</v>
      </c>
      <c r="G7" s="13">
        <v>327250</v>
      </c>
      <c r="H7" s="4" t="s">
        <v>181</v>
      </c>
      <c r="I7" s="4" t="s">
        <v>177</v>
      </c>
      <c r="J7" s="4" t="s">
        <v>178</v>
      </c>
      <c r="K7" s="4" t="s">
        <v>182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31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5" min="4" width="18"/>
    <col customWidth="true" max="6" min="6" width="16"/>
    <col customWidth="true" max="7" min="7" width="20"/>
    <col customWidth="true" max="8" min="8" width="18"/>
    <col customWidth="true" max="9" min="9" width="16"/>
    <col customWidth="true" max="10" min="10" width="18"/>
    <col customWidth="true" max="11" min="11" width="42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183</v>
      </c>
      <c r="B5" s="3" t="s">
        <v>58</v>
      </c>
      <c r="C5" s="3" t="s">
        <v>184</v>
      </c>
      <c r="D5" s="3" t="s">
        <v>185</v>
      </c>
      <c r="E5" s="3" t="s">
        <v>186</v>
      </c>
      <c r="F5" s="3" t="s">
        <v>187</v>
      </c>
      <c r="G5" s="3" t="s">
        <v>188</v>
      </c>
      <c r="H5" s="3" t="s">
        <v>83</v>
      </c>
      <c r="I5" s="3" t="s">
        <v>189</v>
      </c>
      <c r="J5" s="3" t="s">
        <v>84</v>
      </c>
      <c r="K5" s="3" t="s">
        <v>190</v>
      </c>
    </row>
    <row r="6" ht="21" customHeight="true">
      <c r="A6" s="6" t="s">
        <v>191</v>
      </c>
      <c r="B6" s="4" t="s">
        <v>86</v>
      </c>
      <c r="C6" s="4" t="s">
        <v>192</v>
      </c>
      <c r="D6" s="13">
        <v>774000</v>
      </c>
      <c r="E6" s="13">
        <v>95000</v>
      </c>
      <c r="F6" s="14">
        <v>0.65</v>
      </c>
      <c r="G6" s="5" t="str">
        <f>IF($A6="","",IFERROR($E6*$F6,0))</f>
        <v>92</v>
      </c>
      <c r="H6" s="4" t="s">
        <v>93</v>
      </c>
      <c r="I6" s="17">
        <v>46218</v>
      </c>
      <c r="J6" s="4" t="s">
        <v>193</v>
      </c>
      <c r="K6" s="4" t="s">
        <v>194</v>
      </c>
    </row>
    <row r="7" ht="21" customHeight="true">
      <c r="A7" s="6" t="s">
        <v>195</v>
      </c>
      <c r="B7" s="4" t="s">
        <v>96</v>
      </c>
      <c r="C7" s="4" t="s">
        <v>196</v>
      </c>
      <c r="D7" s="13">
        <v>327250</v>
      </c>
      <c r="E7" s="13">
        <v>26000</v>
      </c>
      <c r="F7" s="14">
        <v>0.55</v>
      </c>
      <c r="G7" s="5" t="str">
        <f>IF($A6="","",IFERROR($E6*$F6,0))</f>
        <v>92</v>
      </c>
      <c r="H7" s="4" t="s">
        <v>102</v>
      </c>
      <c r="I7" s="17">
        <v>46208</v>
      </c>
      <c r="J7" s="4" t="s">
        <v>197</v>
      </c>
      <c r="K7" s="4" t="s">
        <v>198</v>
      </c>
    </row>
    <row r="8" ht="21" customHeight="true">
      <c r="G8" t="str">
        <f>IF($A6="","",IFERROR($E6*$F6,0))</f>
      </c>
    </row>
    <row r="9" ht="21" customHeight="true">
      <c r="G9" t="str">
        <f>IF($A6="","",IFERROR($E6*$F6,0))</f>
      </c>
    </row>
    <row r="10" ht="21" customHeight="true">
      <c r="G10" t="str">
        <f>IF($A6="","",IFERROR($E6*$F6,0))</f>
      </c>
    </row>
    <row r="11" ht="21" customHeight="true">
      <c r="G11" t="str">
        <f>IF($A6="","",IFERROR($E6*$F6,0))</f>
      </c>
    </row>
    <row r="12" ht="21" customHeight="true">
      <c r="G12" t="str">
        <f>IF($A6="","",IFERROR($E6*$F6,0))</f>
      </c>
    </row>
    <row r="13" ht="21" customHeight="true">
      <c r="G13" t="str">
        <f>IF($A6="","",IFERROR($E6*$F6,0))</f>
      </c>
    </row>
    <row r="14" ht="21" customHeight="true">
      <c r="G14" t="str">
        <f>IF($A6="","",IFERROR($E6*$F6,0))</f>
      </c>
    </row>
    <row r="15" ht="21" customHeight="true">
      <c r="G15" t="str">
        <f>IF($A6="","",IFERROR($E6*$F6,0))</f>
      </c>
    </row>
    <row r="16" ht="21" customHeight="true">
      <c r="G16" t="str">
        <f>IF($A6="","",IFERROR($E6*$F6,0))</f>
      </c>
    </row>
    <row r="17" ht="21" customHeight="true">
      <c r="G17" t="str">
        <f>IF($A6="","",IFERROR($E6*$F6,0))</f>
      </c>
    </row>
    <row r="18" ht="21" customHeight="true">
      <c r="G18" t="str">
        <f>IF($A6="","",IFERROR($E6*$F6,0))</f>
      </c>
    </row>
    <row r="19" ht="21" customHeight="true">
      <c r="G19" t="str">
        <f>IF($A6="","",IFERROR($E6*$F6,0))</f>
      </c>
    </row>
    <row r="20" ht="21" customHeight="true">
      <c r="G20" t="str">
        <f>IF($A6="","",IFERROR($E6*$F6,0))</f>
      </c>
    </row>
    <row r="21" ht="21" customHeight="true">
      <c r="G21" t="str">
        <f>IF($A6="","",IFERROR($E6*$F6,0))</f>
      </c>
    </row>
    <row r="22" ht="21" customHeight="true">
      <c r="G22" t="str">
        <f>IF($A6="","",IFERROR($E6*$F6,0))</f>
      </c>
    </row>
    <row r="23" ht="21" customHeight="true">
      <c r="G23" t="str">
        <f>IF($A6="","",IFERROR($E6*$F6,0))</f>
      </c>
    </row>
    <row r="24" ht="21" customHeight="true">
      <c r="G24" t="str">
        <f>IF($A6="","",IFERROR($E6*$F6,0))</f>
      </c>
    </row>
    <row r="25" ht="21" customHeight="true">
      <c r="G25" t="str">
        <f>IF($A6="","",IFERROR($E6*$F6,0))</f>
      </c>
    </row>
    <row r="26" ht="21" customHeight="true">
      <c r="G26" t="str">
        <f>IF($A6="","",IFERROR($E6*$F6,0))</f>
      </c>
    </row>
    <row r="27" ht="21" customHeight="true">
      <c r="G27" t="str">
        <f>IF($A6="","",IFERROR($E6*$F6,0))</f>
      </c>
    </row>
    <row r="28" ht="21" customHeight="true">
      <c r="G28" t="str">
        <f>IF($A6="","",IFERROR($E6*$F6,0))</f>
      </c>
    </row>
    <row r="29" ht="21" customHeight="true">
      <c r="G29" t="str">
        <f>IF($A6="","",IFERROR($E6*$F6,0))</f>
      </c>
    </row>
    <row r="30" ht="21" customHeight="true">
      <c r="G30" t="str">
        <f>IF($A6="","",IFERROR($E6*$F6,0))</f>
      </c>
    </row>
    <row r="31" ht="21" customHeight="true">
      <c r="G31" t="str">
        <f>IF($A6="","",IFERROR($E6*$F6,0))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31" type="custom">
      <formula1>LEN(TRIM(A6))&gt;0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supply_chain_procurement_should_cost_breakdown_template</dc:title>
  <dc:creator>Finite Field</dc:creator>
  <dc:description>supply_chain_procurement_should_cost_breakdown_template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