
<file path=[Content_Types].xml><?xml version="1.0" encoding="utf-8"?>
<Types xmlns="http://schemas.openxmlformats.org/package/2006/content-types">
  <Default Extension="rels" ContentType="application/vnd.openxmlformats-package.relationships+xml"/>
  <Default Extension="xml" ContentType="application/xml"/>
  <Default Extension="wmz" ContentType="image/x-wmz"/>
  <Default Extension="bmp" ContentType="image/bmp"/>
  <Default Extension="jpeg" ContentType="image/jpeg"/>
  <Default Extension="gif" ContentType="image/gif"/>
  <Default Extension="tiff" ContentType="image/tiff"/>
  <Default Extension="emf" ContentType="image/x-emf"/>
  <Default Extension="wmf" ContentType="image/x-wmf"/>
  <Default Extension="emz" ContentType="image/x-emz"/>
  <Default Extension="png" ContentType="image/png"/>
  <Default Extension="svg" ContentType="image/svg"/>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览" sheetId="1" r:id="rId1"/>
    <sheet name="输入与计算" sheetId="2" r:id="rId4"/>
    <sheet name="示例数据" sheetId="3" r:id="rId5"/>
    <sheet name="图表" sheetId="4" r:id="rId6"/>
    <sheet name="使用说明" sheetId="5" r:id="rId7"/>
  </sheets>
  <calcPr calcId="122211"/>
</workbook>
</file>

<file path=xl/sharedStrings.xml><?xml version="1.0" encoding="utf-8"?>
<sst xmlns="http://schemas.openxmlformats.org/spreadsheetml/2006/main" count="68" uniqueCount="68">
  <si>
    <t>落地成本与多渠道运费比价表模板</t>
  </si>
  <si>
    <t>按计费重量和全成本项目比较多条路线，并自动推荐最低成本方案。</t>
  </si>
  <si>
    <t>指标</t>
  </si>
  <si>
    <t>数值</t>
  </si>
  <si>
    <t>说明</t>
  </si>
  <si>
    <t>计费</t>
  </si>
  <si>
    <t>取较大值</t>
  </si>
  <si>
    <t>实重或体积重</t>
  </si>
  <si>
    <t>费用</t>
  </si>
  <si>
    <t>7 项</t>
  </si>
  <si>
    <t>全成本</t>
  </si>
  <si>
    <t>比较</t>
  </si>
  <si>
    <t>多路线</t>
  </si>
  <si>
    <t>一键筛选</t>
  </si>
  <si>
    <t>推荐</t>
  </si>
  <si>
    <t>最低成本</t>
  </si>
  <si>
    <t>自动加粗</t>
  </si>
  <si>
    <t>路线比价输入例</t>
  </si>
  <si>
    <t>一行即可比较路线、计费重量和总落地成本。</t>
  </si>
  <si>
    <t>输入</t>
  </si>
  <si>
    <t>路线</t>
  </si>
  <si>
    <t>上海到深圳</t>
  </si>
  <si>
    <t>负责人</t>
  </si>
  <si>
    <t>周倩</t>
  </si>
  <si>
    <t>计费重量</t>
  </si>
  <si>
    <t>1,280 千克</t>
  </si>
  <si>
    <t>总成本</t>
  </si>
  <si>
    <t>¥84,600</t>
  </si>
  <si>
    <t>最优方案</t>
  </si>
  <si>
    <t>铁路联运</t>
  </si>
  <si>
    <t>落地成本与运费比价模型</t>
  </si>
  <si>
    <t>计费重量取实重和体积重中的较大值，再汇总七项成本。</t>
  </si>
  <si>
    <t>渠道</t>
  </si>
  <si>
    <t>实重</t>
  </si>
  <si>
    <t>长</t>
  </si>
  <si>
    <t>宽</t>
  </si>
  <si>
    <t>高</t>
  </si>
  <si>
    <t>体积重</t>
  </si>
  <si>
    <t>出厂价</t>
  </si>
  <si>
    <t>境内运费</t>
  </si>
  <si>
    <t>报关费</t>
  </si>
  <si>
    <t>国际运费单价</t>
  </si>
  <si>
    <t>国际运费</t>
  </si>
  <si>
    <t>关税率</t>
  </si>
  <si>
    <t>关税</t>
  </si>
  <si>
    <t>目的地清关费</t>
  </si>
  <si>
    <t>派送费</t>
  </si>
  <si>
    <t>宁波到广州</t>
  </si>
  <si>
    <t>海运</t>
  </si>
  <si>
    <t>苏州到成都</t>
  </si>
  <si>
    <t>卡车</t>
  </si>
  <si>
    <t>青岛到武汉</t>
  </si>
  <si>
    <t>海铁联运</t>
  </si>
  <si>
    <t>天津到西安</t>
  </si>
  <si>
    <t>空运</t>
  </si>
  <si>
    <t>路线总成本对比</t>
  </si>
  <si>
    <t>使用说明</t>
  </si>
  <si>
    <t>先填写输入区，再查看计算结果和图表；带颜色的单元格表示需要优先关注。 计费重量 = 实重与体积重中的较大值；总成本 = 出厂价 + 境内运费 + 报关费 + 国际运费 + 关税 + 目的地清关费 + 派送费。</t>
  </si>
  <si>
    <t>步骤</t>
  </si>
  <si>
    <t>操作</t>
  </si>
  <si>
    <t>1</t>
  </si>
  <si>
    <t>录入重量与体积 - 体积重和实重同时计算，避免低估运费。</t>
  </si>
  <si>
    <t>2</t>
  </si>
  <si>
    <t>填入全成本 - 把出厂价、运费、报关、关税和清关派送费用放在一起。</t>
  </si>
  <si>
    <t>3</t>
  </si>
  <si>
    <t>比较路线 - 不同渠道的总成本会统一换算到同一口径。</t>
  </si>
  <si>
    <t>4</t>
  </si>
  <si>
    <t>选择最优方案 - 最低总成本会加粗显示，便于快速决策。</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</si>
</sst>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路线总成本对比</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barChart>
        <barDir val="col"/>
        <grouping val="clustered"/>
        <varyColors val="1"/>
        <ser>
          <idx val="0"/>
          <order val="0"/>
          <tx>
            <strRef>
              <f>'图表'!$B$3</f>
            </strRef>
          </tx>
          <dLbls>
            <txPr>
              <a:bodyPr anchorCtr="false" rot="0" spcFirstLastPara="false"/>
              <a:p>
                <a:pPr>
                  <a:defRPr b="false" baseline="0" i="false" kern="0" spc="0"/>
                </a:pPr>
              </a:p>
            </txPr>
            <showLegendKey val="0"/>
            <showVal val="0"/>
            <showCatName val="0"/>
            <showSerName val="0"/>
            <showPercent val="0"/>
            <showBubbleSize val="0"/>
            <showLeaderLines val="0"/>
          </dLbls>
          <invertIfNegative val="0"/>
          <cat>
            <strRef>
              <f>'图表'!$A$4:$A$8</f>
            </strRef>
          </cat>
          <val>
            <numRef>
              <f>'图表'!$B$4:$B$8</f>
            </numRef>
          </val>
          <smooth val="0"/>
        </ser>
        <dLbls>
          <showLegendKey val="0"/>
          <showVal val="0"/>
          <showCatName val="0"/>
          <showSerName val="0"/>
          <showPercent val="0"/>
          <showBubbleSize val="0"/>
          <showLeaderLines val="0"/>
        </dLbls>
        <axId val="100000000"/>
        <axId val="100000001"/>
      </bar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3</xdr:col>
      <xdr:colOff>0</xdr:colOff>
      <xdr:row>2</xdr:row>
      <xdr:rowOff>0</xdr:rowOff>
    </xdr:from>
    <xdr:to>
      <xdr:col>7</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c r="J1" s="1"/>
      <c r="K1" s="1"/>
      <c r="L1" s="1"/>
      <c r="M1" s="1"/>
      <c r="N1" s="1"/>
      <c r="O1" s="1"/>
      <c r="P1" s="1"/>
      <c r="Q1" s="1"/>
      <c r="R1" s="1"/>
    </row>
    <row r="2">
      <c r="A2" s="2" t="s">
        <v>31</v>
      </c>
      <c r="B2" s="2"/>
      <c r="C2" s="2"/>
      <c r="D2" s="2"/>
      <c r="E2" s="2"/>
      <c r="F2" s="2"/>
      <c r="G2" s="2"/>
      <c r="H2" s="2"/>
      <c r="I2" s="2"/>
      <c r="J2" s="2"/>
      <c r="K2" s="2"/>
      <c r="L2" s="2"/>
      <c r="M2" s="2"/>
      <c r="N2" s="2"/>
      <c r="O2" s="2"/>
      <c r="P2" s="2"/>
      <c r="Q2" s="2"/>
      <c r="R2" s="2"/>
    </row>
    <row r="3"/>
    <row r="4">
      <c r="A4" s="3" t="s">
        <v>20</v>
      </c>
      <c r="B4" s="3" t="s">
        <v>32</v>
      </c>
      <c r="C4" s="3" t="s">
        <v>33</v>
      </c>
      <c r="D4" s="3" t="s">
        <v>34</v>
      </c>
      <c r="E4" s="3" t="s">
        <v>35</v>
      </c>
      <c r="F4" s="3" t="s">
        <v>36</v>
      </c>
      <c r="G4" s="3" t="s">
        <v>37</v>
      </c>
      <c r="H4" s="3" t="s">
        <v>24</v>
      </c>
      <c r="I4" s="3" t="s">
        <v>38</v>
      </c>
      <c r="J4" s="3" t="s">
        <v>39</v>
      </c>
      <c r="K4" s="3" t="s">
        <v>40</v>
      </c>
      <c r="L4" s="3" t="s">
        <v>41</v>
      </c>
      <c r="M4" s="3" t="s">
        <v>42</v>
      </c>
      <c r="N4" s="3" t="s">
        <v>43</v>
      </c>
      <c r="O4" s="3" t="s">
        <v>44</v>
      </c>
      <c r="P4" s="3" t="s">
        <v>45</v>
      </c>
      <c r="Q4" s="3" t="s">
        <v>46</v>
      </c>
      <c r="R4" s="3" t="s">
        <v>26</v>
      </c>
      <c r="T4" s="3" t="s">
        <v>28</v>
      </c>
      <c r="U4" s="3"/>
      <c r="V4" s="3"/>
    </row>
    <row r="5">
      <c r="A5" s="6" t="s">
        <v>21</v>
      </c>
      <c r="B5" s="6" t="s">
        <v>29</v>
      </c>
      <c r="C5" s="4">
        <v>1180</v>
      </c>
      <c r="D5" s="4">
        <v>120</v>
      </c>
      <c r="E5" s="4">
        <v>100</v>
      </c>
      <c r="F5" s="4">
        <v>55</v>
      </c>
      <c r="G5" s="5" t="str">
        <f>D5*E5*F5/5000</f>
      </c>
      <c r="H5" s="5" t="str">
        <f>MAX(C5,G5)</f>
      </c>
      <c r="I5" s="7">
        <v>52000</v>
      </c>
      <c r="J5" s="7">
        <v>3800</v>
      </c>
      <c r="K5" s="7">
        <v>1600</v>
      </c>
      <c r="L5" s="7">
        <v>12</v>
      </c>
      <c r="M5" s="7" t="str">
        <f>H5*L5</f>
      </c>
      <c r="N5" s="4">
        <v>0.08</v>
      </c>
      <c r="O5" s="7" t="str">
        <f>I5*N5</f>
      </c>
      <c r="P5" s="7">
        <v>2300</v>
      </c>
      <c r="Q5" s="7">
        <v>2100</v>
      </c>
      <c r="R5" s="7" t="str">
        <f>I5+J5+K5+M5+O5+P5+Q5</f>
      </c>
      <c r="T5" s="6" t="str">
        <f>INDEX(A5:A9,MATCH(MIN(R5:R9),R5:R9,0))</f>
      </c>
      <c r="U5" s="6"/>
      <c r="V5" s="6"/>
    </row>
    <row r="6">
      <c r="A6" s="6" t="s">
        <v>47</v>
      </c>
      <c r="B6" s="6" t="s">
        <v>48</v>
      </c>
      <c r="C6" s="4">
        <v>980</v>
      </c>
      <c r="D6" s="4">
        <v>140</v>
      </c>
      <c r="E6" s="4">
        <v>110</v>
      </c>
      <c r="F6" s="4">
        <v>60</v>
      </c>
      <c r="G6" s="5" t="str">
        <f>D6*E6*F6/5000</f>
      </c>
      <c r="H6" s="5" t="str">
        <f>MAX(C6,G6)</f>
      </c>
      <c r="I6" s="7">
        <v>52000</v>
      </c>
      <c r="J6" s="7">
        <v>4200</v>
      </c>
      <c r="K6" s="7">
        <v>1800</v>
      </c>
      <c r="L6" s="7">
        <v>10</v>
      </c>
      <c r="M6" s="7" t="str">
        <f>H6*L6</f>
      </c>
      <c r="N6" s="4">
        <v>0.08</v>
      </c>
      <c r="O6" s="7" t="str">
        <f>I6*N6</f>
      </c>
      <c r="P6" s="7">
        <v>2600</v>
      </c>
      <c r="Q6" s="7">
        <v>2400</v>
      </c>
      <c r="R6" s="7" t="str">
        <f>I6+J6+K6+M6+O6+P6+Q6</f>
      </c>
    </row>
    <row r="7">
      <c r="A7" s="6" t="s">
        <v>49</v>
      </c>
      <c r="B7" s="6" t="s">
        <v>50</v>
      </c>
      <c r="C7" s="4">
        <v>1040</v>
      </c>
      <c r="D7" s="4">
        <v>118</v>
      </c>
      <c r="E7" s="4">
        <v>96</v>
      </c>
      <c r="F7" s="4">
        <v>70</v>
      </c>
      <c r="G7" s="5" t="str">
        <f>D7*E7*F7/5000</f>
      </c>
      <c r="H7" s="5" t="str">
        <f>MAX(C7,G7)</f>
      </c>
      <c r="I7" s="7">
        <v>52000</v>
      </c>
      <c r="J7" s="7">
        <v>3100</v>
      </c>
      <c r="K7" s="7">
        <v>1500</v>
      </c>
      <c r="L7" s="7">
        <v>14</v>
      </c>
      <c r="M7" s="7" t="str">
        <f>H7*L7</f>
      </c>
      <c r="N7" s="4">
        <v>0.08</v>
      </c>
      <c r="O7" s="7" t="str">
        <f>I7*N7</f>
      </c>
      <c r="P7" s="7">
        <v>2200</v>
      </c>
      <c r="Q7" s="7">
        <v>3000</v>
      </c>
      <c r="R7" s="7" t="str">
        <f>I7+J7+K7+M7+O7+P7+Q7</f>
      </c>
    </row>
    <row r="8">
      <c r="A8" s="6" t="s">
        <v>51</v>
      </c>
      <c r="B8" s="6" t="s">
        <v>52</v>
      </c>
      <c r="C8" s="4">
        <v>900</v>
      </c>
      <c r="D8" s="4">
        <v>130</v>
      </c>
      <c r="E8" s="4">
        <v>105</v>
      </c>
      <c r="F8" s="4">
        <v>64</v>
      </c>
      <c r="G8" s="5" t="str">
        <f>D8*E8*F8/5000</f>
      </c>
      <c r="H8" s="5" t="str">
        <f>MAX(C8,G8)</f>
      </c>
      <c r="I8" s="7">
        <v>52000</v>
      </c>
      <c r="J8" s="7">
        <v>3600</v>
      </c>
      <c r="K8" s="7">
        <v>1700</v>
      </c>
      <c r="L8" s="7">
        <v>11</v>
      </c>
      <c r="M8" s="7" t="str">
        <f>H8*L8</f>
      </c>
      <c r="N8" s="4">
        <v>0.08</v>
      </c>
      <c r="O8" s="7" t="str">
        <f>I8*N8</f>
      </c>
      <c r="P8" s="7">
        <v>2400</v>
      </c>
      <c r="Q8" s="7">
        <v>2500</v>
      </c>
      <c r="R8" s="7" t="str">
        <f>I8+J8+K8+M8+O8+P8+Q8</f>
      </c>
    </row>
    <row r="9">
      <c r="A9" s="6" t="s">
        <v>53</v>
      </c>
      <c r="B9" s="6" t="s">
        <v>54</v>
      </c>
      <c r="C9" s="4">
        <v>820</v>
      </c>
      <c r="D9" s="4">
        <v>115</v>
      </c>
      <c r="E9" s="4">
        <v>100</v>
      </c>
      <c r="F9" s="4">
        <v>60</v>
      </c>
      <c r="G9" s="5" t="str">
        <f>D9*E9*F9/5000</f>
      </c>
      <c r="H9" s="5" t="str">
        <f>MAX(C9,G9)</f>
      </c>
      <c r="I9" s="7">
        <v>52000</v>
      </c>
      <c r="J9" s="7">
        <v>2900</v>
      </c>
      <c r="K9" s="7">
        <v>1500</v>
      </c>
      <c r="L9" s="7">
        <v>22</v>
      </c>
      <c r="M9" s="7" t="str">
        <f>H9*L9</f>
      </c>
      <c r="N9" s="4">
        <v>0.08</v>
      </c>
      <c r="O9" s="7" t="str">
        <f>I9*N9</f>
      </c>
      <c r="P9" s="7">
        <v>2200</v>
      </c>
      <c r="Q9" s="7">
        <v>1800</v>
      </c>
      <c r="R9" s="7" t="str">
        <f>I9+J9+K9+M9+O9+P9+Q9</f>
      </c>
    </row>
  </sheetData>
  <mergeCells count="4">
    <mergeCell ref="A1:R1"/>
    <mergeCell ref="A2:R2"/>
    <mergeCell ref="T4:V4"/>
    <mergeCell ref="T5:V5"/>
  </mergeCells>
  <conditionalFormatting sqref="A5:R9">
    <cfRule type="expression" dxfId="1" priority="1">
      <formula>=$R5=MIN($R$5:$R$9)</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55</v>
      </c>
      <c r="B1" s="1"/>
      <c r="C1" s="1"/>
      <c r="D1" s="1"/>
      <c r="E1" s="1"/>
      <c r="F1" s="1"/>
    </row>
    <row r="2"/>
    <row r="3">
      <c r="A3" s="3" t="s">
        <v>20</v>
      </c>
      <c r="B3" s="3" t="s">
        <v>26</v>
      </c>
    </row>
    <row r="4">
      <c r="A4" t="str">
        <f>'输入与计算'!A5</f>
      </c>
      <c r="B4" t="str">
        <f>'输入与计算'!R5</f>
      </c>
    </row>
    <row r="5">
      <c r="A5" t="str">
        <f>'输入与计算'!A6</f>
      </c>
      <c r="B5" t="str">
        <f>'输入与计算'!R6</f>
      </c>
    </row>
    <row r="6">
      <c r="A6" t="str">
        <f>'输入与计算'!A7</f>
      </c>
      <c r="B6" t="str">
        <f>'输入与计算'!R7</f>
      </c>
    </row>
    <row r="7">
      <c r="A7" t="str">
        <f>'输入与计算'!A8</f>
      </c>
      <c r="B7" t="str">
        <f>'输入与计算'!R8</f>
      </c>
    </row>
    <row r="8">
      <c r="A8" t="str">
        <f>'输入与计算'!A9</f>
      </c>
      <c r="B8" t="str">
        <f>'输入与计算'!R9</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56</v>
      </c>
      <c r="B1" s="1"/>
      <c r="C1" s="1"/>
      <c r="D1" s="1"/>
      <c r="E1" s="1"/>
      <c r="F1" s="1"/>
    </row>
    <row r="2">
      <c r="A2" s="2" t="s">
        <v>57</v>
      </c>
      <c r="B2" s="2"/>
      <c r="C2" s="2"/>
      <c r="D2" s="2"/>
      <c r="E2" s="2"/>
      <c r="F2" s="2"/>
    </row>
    <row r="3">
      <c r="A3" s="2"/>
      <c r="B3" s="2"/>
      <c r="C3" s="2"/>
      <c r="D3" s="2"/>
      <c r="E3" s="2"/>
      <c r="F3" s="2"/>
    </row>
    <row r="4"/>
    <row r="5">
      <c r="A5" s="3" t="s">
        <v>58</v>
      </c>
      <c r="B5" s="3" t="s">
        <v>59</v>
      </c>
    </row>
    <row r="6">
      <c r="A6" t="s">
        <v>60</v>
      </c>
      <c r="B6" t="s">
        <v>61</v>
      </c>
    </row>
    <row r="7">
      <c r="A7" t="s">
        <v>62</v>
      </c>
      <c r="B7" t="s">
        <v>63</v>
      </c>
    </row>
    <row r="8">
      <c r="A8" t="s">
        <v>64</v>
      </c>
      <c r="B8" t="s">
        <v>65</v>
      </c>
    </row>
    <row r="9">
      <c r="A9" t="s">
        <v>66</v>
      </c>
      <c r="B9" t="s">
        <v>67</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落地成本与多渠道运费比价表模板</dc:title>
  <dc:creator>Finite Field</dc:creator>
  <dc:description>按计费重量和全成本项目比较多条路线，并自动推荐最低成本方案。</dc:description>
  <lastModifiedBy/>
  <dcterms:created xsi:type="dcterms:W3CDTF">2006-09-16T00:00:00Z</dcterms:created>
  <dcterms:modified xsi:type="dcterms:W3CDTF">2006-09-16T00:00:00Z</dcterms:modified>
  <category>Supply Chain</category>
</coreProperties>
</file>