
<file path=[Content_Types].xml><?xml version="1.0" encoding="utf-8"?>
<Types xmlns="http://schemas.openxmlformats.org/package/2006/content-types">
  <Default Extension="rels" ContentType="application/vnd.openxmlformats-package.relationships+xml"/>
  <Default Extension="xml" ContentType="application/xml"/>
  <Default Extension="bmp" ContentType="image/bmp"/>
  <Default Extension="jpeg" ContentType="image/jpeg"/>
  <Default Extension="png" ContentType="image/png"/>
  <Default Extension="gif" ContentType="image/gif"/>
  <Default Extension="tiff" ContentType="image/tiff"/>
  <Default Extension="emf" ContentType="image/x-emf"/>
  <Default Extension="emz" ContentType="image/x-emz"/>
  <Default Extension="wmz" ContentType="image/x-wmz"/>
  <Default Extension="svg" ContentType="image/svg"/>
  <Default Extension="wmf" ContentType="image/x-wm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要" sheetId="1" r:id="rId1"/>
    <sheet name="入力と計算" sheetId="2" r:id="rId4"/>
    <sheet name="入力例" sheetId="3" r:id="rId5"/>
    <sheet name="図表" sheetId="4" r:id="rId6"/>
    <sheet name="使い方" sheetId="5" r:id="rId7"/>
  </sheets>
  <calcPr calcId="122211"/>
</workbook>
</file>

<file path=xl/sharedStrings.xml><?xml version="1.0" encoding="utf-8"?>
<sst xmlns="http://schemas.openxmlformats.org/spreadsheetml/2006/main" count="67" uniqueCount="67">
  <si>
    <t>着地原価・複数配送費比較テンプレート</t>
  </si>
  <si>
    <t>計算重量と総額費用で複数経路を比較し、最も低い案を表示します。</t>
  </si>
  <si>
    <t>指標</t>
  </si>
  <si>
    <t>数値</t>
  </si>
  <si>
    <t>説明</t>
  </si>
  <si>
    <t>計算</t>
  </si>
  <si>
    <t>大きい方</t>
  </si>
  <si>
    <t>実重量または容積重量</t>
  </si>
  <si>
    <t>費用</t>
  </si>
  <si>
    <t>7項目</t>
  </si>
  <si>
    <t>総額</t>
  </si>
  <si>
    <t>比較</t>
  </si>
  <si>
    <t>複数経路</t>
  </si>
  <si>
    <t>同じ基準</t>
  </si>
  <si>
    <t>推奨</t>
  </si>
  <si>
    <t>最低額</t>
  </si>
  <si>
    <t>太字表示</t>
  </si>
  <si>
    <t>経路比較の入力例</t>
  </si>
  <si>
    <t>同じ行で経路、計算重量、着地原価を比較できます。</t>
  </si>
  <si>
    <t>入力</t>
  </si>
  <si>
    <t>経路</t>
  </si>
  <si>
    <t>大阪から横浜</t>
  </si>
  <si>
    <t>担当者</t>
  </si>
  <si>
    <t>鈴木美咲</t>
  </si>
  <si>
    <t>計算重量</t>
  </si>
  <si>
    <t>1,280キログラム</t>
  </si>
  <si>
    <t>¥84,600</t>
  </si>
  <si>
    <t>最適案</t>
  </si>
  <si>
    <t>鉄道併用</t>
  </si>
  <si>
    <t>着地原価と配送費比較モデル</t>
  </si>
  <si>
    <t>計算重量は実重量と容積重量の大きい方を使い、七つの費用を合計します。</t>
  </si>
  <si>
    <t>手段</t>
  </si>
  <si>
    <t>実重量</t>
  </si>
  <si>
    <t>長さ</t>
  </si>
  <si>
    <t>幅</t>
  </si>
  <si>
    <t>高さ</t>
  </si>
  <si>
    <t>容積重量</t>
  </si>
  <si>
    <t>工場出荷額</t>
  </si>
  <si>
    <t>国内配送費</t>
  </si>
  <si>
    <t>輸出手続費</t>
  </si>
  <si>
    <t>国際配送単価</t>
  </si>
  <si>
    <t>国際配送費</t>
  </si>
  <si>
    <t>関税率</t>
  </si>
  <si>
    <t>関税</t>
  </si>
  <si>
    <t>到着地手続費</t>
  </si>
  <si>
    <t>配達費</t>
  </si>
  <si>
    <t>神戸から名古屋</t>
  </si>
  <si>
    <t>船便</t>
  </si>
  <si>
    <t>京都から福岡</t>
  </si>
  <si>
    <t>貸切便</t>
  </si>
  <si>
    <t>仙台から広島</t>
  </si>
  <si>
    <t>船鉄併用</t>
  </si>
  <si>
    <t>札幌から東京</t>
  </si>
  <si>
    <t>航空便</t>
  </si>
  <si>
    <t>経路別総額比較</t>
  </si>
  <si>
    <t>使い方</t>
  </si>
  <si>
    <t>最初に入力欄を埋め、そのあと計算結果と図表を確認します。色付きのセルは優先して確認してください。 計算重量 = 実重量と容積重量の大きい方。総額 = 工場出荷額 + 国内配送費 + 輸出手続費 + 国際配送費 + 関税 + 到着地手続費 + 配達費。</t>
  </si>
  <si>
    <t>手順</t>
  </si>
  <si>
    <t>操作</t>
  </si>
  <si>
    <t>1</t>
  </si>
  <si>
    <t>重量と容積を入れる - 容積重量と実重量を同時に計算し、配送費の過小評価を避けます。</t>
  </si>
  <si>
    <t>2</t>
  </si>
  <si>
    <t>総額費用を入力する - 出荷額、配送費、手続費、関税、配達費を一つにまとめます。</t>
  </si>
  <si>
    <t>3</t>
  </si>
  <si>
    <t>経路を比較する - 異なる配送手段を同じ基準で比較します。</t>
  </si>
  <si>
    <t>4</t>
  </si>
  <si>
    <t>最適案を選ぶ - 最低総額の経路を太字で確認します。</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</si>
</sst>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経路別総額比較</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barChart>
        <barDir val="col"/>
        <grouping val="clustered"/>
        <varyColors val="1"/>
        <ser>
          <idx val="0"/>
          <order val="0"/>
          <tx>
            <strRef>
              <f>'図表'!$B$3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'図表'!$A$4:$A$8</f>
            </strRef>
          </cat>
          <val>
            <numRef>
              <f>'図表'!$B$4:$B$8</f>
            </numRef>
          </val>
          <smooth val="0"/>
        </ser>
        <dLbls>
          <showLegendKey val="0"/>
          <showVal val="0"/>
          <showCatName val="0"/>
          <showSerName val="0"/>
          <showPercent val="0"/>
          <showBubbleSize val="0"/>
          <showLeaderLines val="0"/>
        </dLbls>
        <axId val="100000000"/>
        <axId val="100000001"/>
      </b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3</xdr:col>
      <xdr:colOff>0</xdr:colOff>
      <xdr:row>2</xdr:row>
      <xdr:rowOff>0</xdr:rowOff>
    </xdr:from>
    <xdr:to>
      <xdr:col>7</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29</v>
      </c>
      <c r="B1" s="1"/>
      <c r="C1" s="1"/>
      <c r="D1" s="1"/>
      <c r="E1" s="1"/>
      <c r="F1" s="1"/>
      <c r="G1" s="1"/>
      <c r="H1" s="1"/>
      <c r="I1" s="1"/>
      <c r="J1" s="1"/>
      <c r="K1" s="1"/>
      <c r="L1" s="1"/>
      <c r="M1" s="1"/>
      <c r="N1" s="1"/>
      <c r="O1" s="1"/>
      <c r="P1" s="1"/>
      <c r="Q1" s="1"/>
      <c r="R1" s="1"/>
    </row>
    <row r="2">
      <c r="A2" s="2" t="s">
        <v>30</v>
      </c>
      <c r="B2" s="2"/>
      <c r="C2" s="2"/>
      <c r="D2" s="2"/>
      <c r="E2" s="2"/>
      <c r="F2" s="2"/>
      <c r="G2" s="2"/>
      <c r="H2" s="2"/>
      <c r="I2" s="2"/>
      <c r="J2" s="2"/>
      <c r="K2" s="2"/>
      <c r="L2" s="2"/>
      <c r="M2" s="2"/>
      <c r="N2" s="2"/>
      <c r="O2" s="2"/>
      <c r="P2" s="2"/>
      <c r="Q2" s="2"/>
      <c r="R2" s="2"/>
    </row>
    <row r="3"/>
    <row r="4">
      <c r="A4" s="3" t="s">
        <v>20</v>
      </c>
      <c r="B4" s="3" t="s">
        <v>31</v>
      </c>
      <c r="C4" s="3" t="s">
        <v>32</v>
      </c>
      <c r="D4" s="3" t="s">
        <v>33</v>
      </c>
      <c r="E4" s="3" t="s">
        <v>34</v>
      </c>
      <c r="F4" s="3" t="s">
        <v>35</v>
      </c>
      <c r="G4" s="3" t="s">
        <v>36</v>
      </c>
      <c r="H4" s="3" t="s">
        <v>24</v>
      </c>
      <c r="I4" s="3" t="s">
        <v>37</v>
      </c>
      <c r="J4" s="3" t="s">
        <v>38</v>
      </c>
      <c r="K4" s="3" t="s">
        <v>39</v>
      </c>
      <c r="L4" s="3" t="s">
        <v>40</v>
      </c>
      <c r="M4" s="3" t="s">
        <v>41</v>
      </c>
      <c r="N4" s="3" t="s">
        <v>42</v>
      </c>
      <c r="O4" s="3" t="s">
        <v>43</v>
      </c>
      <c r="P4" s="3" t="s">
        <v>44</v>
      </c>
      <c r="Q4" s="3" t="s">
        <v>45</v>
      </c>
      <c r="R4" s="3" t="s">
        <v>10</v>
      </c>
      <c r="T4" s="3" t="s">
        <v>27</v>
      </c>
      <c r="U4" s="3"/>
      <c r="V4" s="3"/>
    </row>
    <row r="5">
      <c r="A5" s="6" t="s">
        <v>21</v>
      </c>
      <c r="B5" s="6" t="s">
        <v>28</v>
      </c>
      <c r="C5" s="4">
        <v>1180</v>
      </c>
      <c r="D5" s="4">
        <v>120</v>
      </c>
      <c r="E5" s="4">
        <v>100</v>
      </c>
      <c r="F5" s="4">
        <v>55</v>
      </c>
      <c r="G5" s="5" t="str">
        <f>D5*E5*F5/5000</f>
      </c>
      <c r="H5" s="5" t="str">
        <f>MAX(C5,G5)</f>
      </c>
      <c r="I5" s="7">
        <v>52000</v>
      </c>
      <c r="J5" s="7">
        <v>3800</v>
      </c>
      <c r="K5" s="7">
        <v>1600</v>
      </c>
      <c r="L5" s="7">
        <v>12</v>
      </c>
      <c r="M5" s="7" t="str">
        <f>H5*L5</f>
      </c>
      <c r="N5" s="4">
        <v>0.08</v>
      </c>
      <c r="O5" s="7" t="str">
        <f>I5*N5</f>
      </c>
      <c r="P5" s="7">
        <v>2300</v>
      </c>
      <c r="Q5" s="7">
        <v>2100</v>
      </c>
      <c r="R5" s="7" t="str">
        <f>I5+J5+K5+M5+O5+P5+Q5</f>
      </c>
      <c r="T5" s="6" t="str">
        <f>INDEX(A5:A9,MATCH(MIN(R5:R9),R5:R9,0))</f>
      </c>
      <c r="U5" s="6"/>
      <c r="V5" s="6"/>
    </row>
    <row r="6">
      <c r="A6" s="6" t="s">
        <v>46</v>
      </c>
      <c r="B6" s="6" t="s">
        <v>47</v>
      </c>
      <c r="C6" s="4">
        <v>980</v>
      </c>
      <c r="D6" s="4">
        <v>140</v>
      </c>
      <c r="E6" s="4">
        <v>110</v>
      </c>
      <c r="F6" s="4">
        <v>60</v>
      </c>
      <c r="G6" s="5" t="str">
        <f>D6*E6*F6/5000</f>
      </c>
      <c r="H6" s="5" t="str">
        <f>MAX(C6,G6)</f>
      </c>
      <c r="I6" s="7">
        <v>52000</v>
      </c>
      <c r="J6" s="7">
        <v>4200</v>
      </c>
      <c r="K6" s="7">
        <v>1800</v>
      </c>
      <c r="L6" s="7">
        <v>10</v>
      </c>
      <c r="M6" s="7" t="str">
        <f>H6*L6</f>
      </c>
      <c r="N6" s="4">
        <v>0.08</v>
      </c>
      <c r="O6" s="7" t="str">
        <f>I6*N6</f>
      </c>
      <c r="P6" s="7">
        <v>2600</v>
      </c>
      <c r="Q6" s="7">
        <v>2400</v>
      </c>
      <c r="R6" s="7" t="str">
        <f>I6+J6+K6+M6+O6+P6+Q6</f>
      </c>
    </row>
    <row r="7">
      <c r="A7" s="6" t="s">
        <v>48</v>
      </c>
      <c r="B7" s="6" t="s">
        <v>49</v>
      </c>
      <c r="C7" s="4">
        <v>1040</v>
      </c>
      <c r="D7" s="4">
        <v>118</v>
      </c>
      <c r="E7" s="4">
        <v>96</v>
      </c>
      <c r="F7" s="4">
        <v>70</v>
      </c>
      <c r="G7" s="5" t="str">
        <f>D7*E7*F7/5000</f>
      </c>
      <c r="H7" s="5" t="str">
        <f>MAX(C7,G7)</f>
      </c>
      <c r="I7" s="7">
        <v>52000</v>
      </c>
      <c r="J7" s="7">
        <v>3100</v>
      </c>
      <c r="K7" s="7">
        <v>1500</v>
      </c>
      <c r="L7" s="7">
        <v>14</v>
      </c>
      <c r="M7" s="7" t="str">
        <f>H7*L7</f>
      </c>
      <c r="N7" s="4">
        <v>0.08</v>
      </c>
      <c r="O7" s="7" t="str">
        <f>I7*N7</f>
      </c>
      <c r="P7" s="7">
        <v>2200</v>
      </c>
      <c r="Q7" s="7">
        <v>3000</v>
      </c>
      <c r="R7" s="7" t="str">
        <f>I7+J7+K7+M7+O7+P7+Q7</f>
      </c>
    </row>
    <row r="8">
      <c r="A8" s="6" t="s">
        <v>50</v>
      </c>
      <c r="B8" s="6" t="s">
        <v>51</v>
      </c>
      <c r="C8" s="4">
        <v>900</v>
      </c>
      <c r="D8" s="4">
        <v>130</v>
      </c>
      <c r="E8" s="4">
        <v>105</v>
      </c>
      <c r="F8" s="4">
        <v>64</v>
      </c>
      <c r="G8" s="5" t="str">
        <f>D8*E8*F8/5000</f>
      </c>
      <c r="H8" s="5" t="str">
        <f>MAX(C8,G8)</f>
      </c>
      <c r="I8" s="7">
        <v>52000</v>
      </c>
      <c r="J8" s="7">
        <v>3600</v>
      </c>
      <c r="K8" s="7">
        <v>1700</v>
      </c>
      <c r="L8" s="7">
        <v>11</v>
      </c>
      <c r="M8" s="7" t="str">
        <f>H8*L8</f>
      </c>
      <c r="N8" s="4">
        <v>0.08</v>
      </c>
      <c r="O8" s="7" t="str">
        <f>I8*N8</f>
      </c>
      <c r="P8" s="7">
        <v>2400</v>
      </c>
      <c r="Q8" s="7">
        <v>2500</v>
      </c>
      <c r="R8" s="7" t="str">
        <f>I8+J8+K8+M8+O8+P8+Q8</f>
      </c>
    </row>
    <row r="9">
      <c r="A9" s="6" t="s">
        <v>52</v>
      </c>
      <c r="B9" s="6" t="s">
        <v>53</v>
      </c>
      <c r="C9" s="4">
        <v>820</v>
      </c>
      <c r="D9" s="4">
        <v>115</v>
      </c>
      <c r="E9" s="4">
        <v>100</v>
      </c>
      <c r="F9" s="4">
        <v>60</v>
      </c>
      <c r="G9" s="5" t="str">
        <f>D9*E9*F9/5000</f>
      </c>
      <c r="H9" s="5" t="str">
        <f>MAX(C9,G9)</f>
      </c>
      <c r="I9" s="7">
        <v>52000</v>
      </c>
      <c r="J9" s="7">
        <v>2900</v>
      </c>
      <c r="K9" s="7">
        <v>1500</v>
      </c>
      <c r="L9" s="7">
        <v>22</v>
      </c>
      <c r="M9" s="7" t="str">
        <f>H9*L9</f>
      </c>
      <c r="N9" s="4">
        <v>0.08</v>
      </c>
      <c r="O9" s="7" t="str">
        <f>I9*N9</f>
      </c>
      <c r="P9" s="7">
        <v>2200</v>
      </c>
      <c r="Q9" s="7">
        <v>1800</v>
      </c>
      <c r="R9" s="7" t="str">
        <f>I9+J9+K9+M9+O9+P9+Q9</f>
      </c>
    </row>
  </sheetData>
  <mergeCells count="4">
    <mergeCell ref="A1:R1"/>
    <mergeCell ref="A2:R2"/>
    <mergeCell ref="T4:V4"/>
    <mergeCell ref="T5:V5"/>
  </mergeCells>
  <conditionalFormatting sqref="A5:R9">
    <cfRule type="expression" dxfId="1" priority="1">
      <formula>=$R5=MIN($R$5:$R$9)</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10</v>
      </c>
      <c r="B9" t="s">
        <v>26</v>
      </c>
    </row>
    <row r="10">
      <c r="A10" t="s">
        <v>27</v>
      </c>
      <c r="B10" t="s">
        <v>28</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54</v>
      </c>
      <c r="B1" s="1"/>
      <c r="C1" s="1"/>
      <c r="D1" s="1"/>
      <c r="E1" s="1"/>
      <c r="F1" s="1"/>
    </row>
    <row r="2"/>
    <row r="3">
      <c r="A3" s="3" t="s">
        <v>20</v>
      </c>
      <c r="B3" s="3" t="s">
        <v>10</v>
      </c>
    </row>
    <row r="4">
      <c r="A4" t="str">
        <f>'入力と計算'!A5</f>
      </c>
      <c r="B4" t="str">
        <f>'入力と計算'!R5</f>
      </c>
    </row>
    <row r="5">
      <c r="A5" t="str">
        <f>'入力と計算'!A6</f>
      </c>
      <c r="B5" t="str">
        <f>'入力と計算'!R6</f>
      </c>
    </row>
    <row r="6">
      <c r="A6" t="str">
        <f>'入力と計算'!A7</f>
      </c>
      <c r="B6" t="str">
        <f>'入力と計算'!R7</f>
      </c>
    </row>
    <row r="7">
      <c r="A7" t="str">
        <f>'入力と計算'!A8</f>
      </c>
      <c r="B7" t="str">
        <f>'入力と計算'!R8</f>
      </c>
    </row>
    <row r="8">
      <c r="A8" t="str">
        <f>'入力と計算'!A9</f>
      </c>
      <c r="B8" t="str">
        <f>'入力と計算'!R9</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55</v>
      </c>
      <c r="B1" s="1"/>
      <c r="C1" s="1"/>
      <c r="D1" s="1"/>
      <c r="E1" s="1"/>
      <c r="F1" s="1"/>
    </row>
    <row r="2">
      <c r="A2" s="2" t="s">
        <v>56</v>
      </c>
      <c r="B2" s="2"/>
      <c r="C2" s="2"/>
      <c r="D2" s="2"/>
      <c r="E2" s="2"/>
      <c r="F2" s="2"/>
    </row>
    <row r="3">
      <c r="A3" s="2"/>
      <c r="B3" s="2"/>
      <c r="C3" s="2"/>
      <c r="D3" s="2"/>
      <c r="E3" s="2"/>
      <c r="F3" s="2"/>
    </row>
    <row r="4"/>
    <row r="5">
      <c r="A5" s="3" t="s">
        <v>57</v>
      </c>
      <c r="B5" s="3" t="s">
        <v>58</v>
      </c>
    </row>
    <row r="6">
      <c r="A6" t="s">
        <v>59</v>
      </c>
      <c r="B6" t="s">
        <v>60</v>
      </c>
    </row>
    <row r="7">
      <c r="A7" t="s">
        <v>61</v>
      </c>
      <c r="B7" t="s">
        <v>62</v>
      </c>
    </row>
    <row r="8">
      <c r="A8" t="s">
        <v>63</v>
      </c>
      <c r="B8" t="s">
        <v>64</v>
      </c>
    </row>
    <row r="9">
      <c r="A9" t="s">
        <v>65</v>
      </c>
      <c r="B9" t="s">
        <v>66</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着地原価・複数配送費比較テンプレート</dc:title>
  <dc:creator>Finite Field</dc:creator>
  <dc:description>計算重量と総額費用で複数経路を比較し、最も低い案を表示します。</dc:description>
  <lastModifiedBy/>
  <dcterms:created xsi:type="dcterms:W3CDTF">2006-09-16T00:00:00Z</dcterms:created>
  <dcterms:modified xsi:type="dcterms:W3CDTF">2006-09-16T00:00:00Z</dcterms:modified>
  <category>Supply Chain</category>
</coreProperties>
</file>