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nstruksi (instructions)" sheetId="1" r:id="R622fabcf605d41e3"/>
    <sheet name="Dasbor (dashboard)" sheetId="2" r:id="R8c2d230fbb654794"/>
    <sheet name="Demand Planning (demandPlanning" sheetId="3" r:id="R794d91880a564b91"/>
    <sheet name="Supply Review (supplyReview)" sheetId="4" r:id="Rcc4c80c32466459f"/>
    <sheet name="Consensus Plan (consensusPlan)" sheetId="5" r:id="R03b20ed9258348e1"/>
    <sheet name="Scenario Assumptions (scenarios" sheetId="6" r:id="R80c3f0b601a5407e"/>
    <sheet name="Review Metrics (reviewMetrics)" sheetId="7" r:id="Rc7b57ebfe21d4e92"/>
    <sheet name="Meeting Actions (meetingActions" sheetId="8" r:id="R90c653b404194529"/>
    <sheet name="Parameter Settings (settings)" sheetId="9" r:id="R84f01207118a4fcf"/>
  </sheets>
</workbook>
</file>

<file path=xl/sharedStrings.xml><?xml version="1.0" encoding="utf-8"?>
<sst xmlns="http://schemas.openxmlformats.org/spreadsheetml/2006/main" count="306" uniqueCount="306">
  <si>
    <t>Deadline</t>
  </si>
  <si>
    <t>Template Penyelarasan Forecast Permintaan Sales and Operations</t>
  </si>
  <si>
    <t>A workbook to centrally manage demand, supply, consensus plans, and improvement actions in S&amp;OP meetings.</t>
  </si>
  <si>
    <t>Tujuan Templat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</si>
  <si>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</si>
  <si>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</si>
  <si>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</si>
  <si>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</si>
  <si>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</si>
  <si>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</si>
  <si>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</si>
  <si>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</si>
  <si>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</si>
  <si>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</si>
  <si>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</si>
  <si>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</si>
  <si>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</si>
  <si>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</si>
  <si>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</si>
  <si>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</si>
  <si>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</si>
  <si>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Legenda</t>
  </si>
  <si>
    <t>Sel Input</t>
  </si>
  <si>
    <t>Light blue: Enter demand forecast, supply capacity, actual qty, owner notes, etc.</t>
  </si>
  <si>
    <t>Sel Dihitung Otomatis</t>
  </si>
  <si>
    <t>Light gray: Cells calculated automatically by formulas. Do not edit directly.</t>
  </si>
  <si>
    <t>Sel Pilihan Dropdown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</si>
  <si>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</si>
  <si>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</si>
  <si>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</si>
  <si>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</si>
  <si>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</si>
  <si>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Dasbor</t>
  </si>
  <si>
    <t>Compare demand (adjusted forecast), supply capacity, and consensus plans over 12 months, and review key KPIs.</t>
  </si>
  <si>
    <t>Registered Products</t>
  </si>
  <si>
    <t>Forecast Accuracy</t>
  </si>
  <si>
    <t>Total Demand-Supply Gap</t>
  </si>
  <si>
    <t>Uncompleted Actions</t>
  </si>
  <si>
    <t>97.0%</t>
  </si>
  <si>
    <t>1,686</t>
  </si>
  <si>
    <t>12-Month Trend Data</t>
  </si>
  <si>
    <t>Bulan</t>
  </si>
  <si>
    <t>Adjusted Demand Forecast</t>
  </si>
  <si>
    <t>perbandingan forecast</t>
  </si>
  <si>
    <t>Consensus Planned Qty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</si>
  <si>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</si>
  <si>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</si>
  <si>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</si>
  <si>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</si>
  <si>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</si>
  <si>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</si>
  <si>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</si>
  <si>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</si>
  <si>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</si>
  <si>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</si>
  <si>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</si>
  <si>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</si>
  <si>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</si>
  <si>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</si>
  <si>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</si>
  <si>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</si>
  <si>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</si>
  <si>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</si>
  <si>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</si>
  <si>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</si>
  <si>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</si>
  <si>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</si>
  <si>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</si>
  <si>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</si>
  <si>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</si>
  <si>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</si>
  <si>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</si>
  <si>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</si>
  <si>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</si>
  <si>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</si>
  <si>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</si>
  <si>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</si>
  <si>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</si>
  <si>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</si>
  <si>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</si>
  <si>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</si>
  <si>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</si>
  <si>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Months of Shortage</t>
  </si>
  <si>
    <t>Max Shortage Qty</t>
  </si>
  <si>
    <t>Next Review Target</t>
  </si>
  <si>
    <t>Catatan</t>
  </si>
  <si>
    <t>Create meeting actions for supply shortage months</t>
  </si>
  <si>
    <t>Shortage months are highlighted in red in the supply review</t>
  </si>
  <si>
    <t>Perencanaan permintaan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</si>
  <si>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</si>
  <si>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</si>
  <si>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Tim</t>
  </si>
  <si>
    <t>Faktor musiman</t>
  </si>
  <si>
    <t>Sales Forecast</t>
  </si>
  <si>
    <t>Marketing Forecast</t>
  </si>
  <si>
    <t>Statistical Forecast</t>
  </si>
  <si>
    <t>Seasonal Factor</t>
  </si>
  <si>
    <t>Tim Penjualan Barat</t>
  </si>
  <si>
    <t>1.12</t>
  </si>
  <si>
    <t>5,000</t>
  </si>
  <si>
    <t>5,100</t>
  </si>
  <si>
    <t>Summer campaign reflected</t>
  </si>
  <si>
    <t>Overseas Division</t>
  </si>
  <si>
    <t>5,700</t>
  </si>
  <si>
    <t>5,500</t>
  </si>
  <si>
    <t>Expected advance orders from overseas distributors</t>
  </si>
  <si>
    <t>New Products</t>
  </si>
  <si>
    <t>2,600</t>
  </si>
  <si>
    <t>2,800</t>
  </si>
  <si>
    <t>2,500</t>
  </si>
  <si>
    <t>Initial demand post-new product launch</t>
  </si>
  <si>
    <t>EC Division</t>
  </si>
  <si>
    <t>6,100</t>
  </si>
  <si>
    <t>Strengthen EC promotion compared to normal</t>
  </si>
  <si>
    <t>Maintenance Parts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</si>
  <si>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</si>
  <si>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</si>
  <si>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</si>
  <si>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</si>
  <si>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</si>
  <si>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</si>
  <si>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</si>
  <si>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</si>
  <si>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</si>
  <si>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</si>
  <si>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</si>
  <si>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</si>
  <si>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</si>
  <si>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Subcontracted Products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</si>
  <si>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</si>
  <si>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</si>
  <si>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</si>
  <si>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</si>
  <si>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</si>
  <si>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</si>
  <si>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</si>
  <si>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</si>
  <si>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</si>
  <si>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</si>
  <si>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</si>
  <si>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</si>
  <si>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</si>
  <si>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Parameter forecast</t>
  </si>
  <si>
    <t>Organize max supply capacity and safety stock targets, and verify gaps with adjusted demand and fulfillment status.</t>
  </si>
  <si>
    <t>Max Supply Capacity</t>
  </si>
  <si>
    <t>Safety Stock Target</t>
  </si>
  <si>
    <t>Required Production Qty</t>
  </si>
  <si>
    <t>Supply-Demand Gap</t>
  </si>
  <si>
    <t>Fulfillment Status</t>
  </si>
  <si>
    <t>5,808</t>
  </si>
  <si>
    <t>Capacity Sufficient</t>
  </si>
  <si>
    <t>6,510</t>
  </si>
  <si>
    <t>Supply Shortage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</si>
  <si>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</si>
  <si>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</si>
  <si>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</si>
  <si>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</si>
  <si>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</si>
  <si>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</si>
  <si>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</si>
  <si>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</si>
  <si>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</si>
  <si>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MAPE</t>
  </si>
  <si>
    <t>Manage final agreed quantities from S&amp;OP meetings, and estimate projected sales, supply costs, and financial variance.</t>
  </si>
  <si>
    <t>Adjusted Supply Capacity</t>
  </si>
  <si>
    <t>Selling Price</t>
  </si>
  <si>
    <t>Projected Sales</t>
  </si>
  <si>
    <t>Agreed Supply Cost</t>
  </si>
  <si>
    <t>Financial Variance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</si>
  <si>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</si>
  <si>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</si>
  <si>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</si>
  <si>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</si>
  <si>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</si>
  <si>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</si>
  <si>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</si>
  <si>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</si>
  <si>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</si>
  <si>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</si>
  <si>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</si>
  <si>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</si>
  <si>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</si>
  <si>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</si>
  <si>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</si>
  <si>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</si>
  <si>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</si>
  <si>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</si>
  <si>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</si>
  <si>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</si>
  <si>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</si>
  <si>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</si>
  <si>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</si>
  <si>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</si>
  <si>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</si>
  <si>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</si>
  <si>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</si>
  <si>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</si>
  <si>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</si>
  <si>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</si>
  <si>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</si>
  <si>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</si>
  <si>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</si>
  <si>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</si>
  <si>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</si>
  <si>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</si>
  <si>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</si>
  <si>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</si>
  <si>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</si>
  <si>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</si>
  <si>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</si>
  <si>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</si>
  <si>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</si>
  <si>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</si>
  <si>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</si>
  <si>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</si>
  <si>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Ending Inventory Impact</t>
  </si>
  <si>
    <t>Projected Impact</t>
  </si>
  <si>
    <t>Base</t>
  </si>
  <si>
    <t>0.0%</t>
  </si>
  <si>
    <t>¥0</t>
  </si>
  <si>
    <t>Best Case</t>
  </si>
  <si>
    <t>8.0%</t>
  </si>
  <si>
    <t>5,949</t>
  </si>
  <si>
    <t>¥74,362,500</t>
  </si>
  <si>
    <t>¥5,512,500</t>
  </si>
  <si>
    <t>Worst Case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</si>
  <si>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</si>
  <si>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</si>
  <si>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</si>
  <si>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</si>
  <si>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</si>
  <si>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</si>
  <si>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</si>
  <si>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</si>
  <si>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</si>
  <si>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</si>
  <si>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</si>
  <si>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</si>
  <si>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</si>
  <si>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</si>
  <si>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</si>
  <si>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</si>
  <si>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</si>
  <si>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</si>
  <si>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Forecast Qty</t>
  </si>
  <si>
    <t>Actual Qty</t>
  </si>
  <si>
    <t>Forecast Error</t>
  </si>
  <si>
    <t>Forecast Accuracy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</si>
  <si>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</si>
  <si>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</si>
  <si>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</si>
  <si>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</si>
  <si>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</si>
  <si>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</si>
  <si>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</si>
  <si>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</si>
  <si>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</si>
  <si>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</si>
  <si>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</si>
  <si>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</si>
  <si>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</si>
  <si>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</si>
  <si>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</si>
  <si>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grafik tren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</si>
  <si>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</si>
  <si>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</si>
  <si>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</si>
  <si>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</si>
  <si>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</si>
  <si>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Progress</t>
  </si>
  <si>
    <t>Review Notes</t>
  </si>
  <si>
    <t>ACT-001</t>
  </si>
  <si>
    <t>Secure additional outsourcing capacity for August supply shortage</t>
  </si>
  <si>
    <t>Production Control Dept</t>
  </si>
  <si>
    <t>In Progress</t>
  </si>
  <si>
    <t>Request for quotes sent to 2 candidate companies</t>
  </si>
  <si>
    <t>ACT-002</t>
  </si>
  <si>
    <t>Review safety stock targets for core products during peak season only</t>
  </si>
  <si>
    <t>Not Started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</si>
  <si>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</si>
  <si>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</si>
  <si>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</si>
  <si>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</si>
  <si>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</si>
  <si>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</si>
  <si>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Completed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</si>
  <si>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</si>
  <si>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</si>
  <si>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</si>
  <si>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</si>
  <si>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</si>
  <si>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</si>
  <si>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</si>
  <si>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</si>
  <si>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</si>
  <si>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Owner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</si>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</sst>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合意計画Jumlah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合意計画Jumlah</c:v>
          </c:tx>
          <c:cat>
            <c:strRef>
              <c:f>'Dasbor (dashboard)'!$A$10:$A$21</c:f>
              <c:strCache>
                <c:ptCount val="0"/>
              </c:strCache>
            </c:strRef>
          </c:cat>
          <c:val>
            <c:numRef>
              <c:f>'Dasbor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Bulan"/>
    <x:tableColumn id="2" name="Adjusted Demand Forecast"/>
    <x:tableColumn id="3" name="perbandingan forecast"/>
    <x:tableColumn id="4" name="Consensus Planned Qty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Tim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Owner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Bulan"/>
    <x:tableColumn id="2" name="Tim"/>
    <x:tableColumn id="3" name="Faktor musiman"/>
    <x:tableColumn id="4" name="Sales Forecast"/>
    <x:tableColumn id="5" name="Marketing Forecast"/>
    <x:tableColumn id="6" name="Statistical Forecast"/>
    <x:tableColumn id="7" name="Seasonal Factor"/>
    <x:tableColumn id="8" name="Adjusted Demand Forecast"/>
    <x:tableColumn id="9" name="Catatan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Bulan"/>
    <x:tableColumn id="2" name="Faktor musiman"/>
    <x:tableColumn id="3" name="Max Supply Capacity"/>
    <x:tableColumn id="4" name="Safety Stock Target"/>
    <x:tableColumn id="5" name="Adjusted Demand Forecast"/>
    <x:tableColumn id="6" name="Required Production Qty"/>
    <x:tableColumn id="7" name="Supply-Demand Gap"/>
    <x:tableColumn id="8" name="Fulfillment Status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Bulan"/>
    <x:tableColumn id="2" name="Faktor musiman"/>
    <x:tableColumn id="3" name="Adjusted Demand Forecast"/>
    <x:tableColumn id="4" name="Adjusted Supply Capacity"/>
    <x:tableColumn id="5" name="Consensus Planned Qty"/>
    <x:tableColumn id="6" name="Selling Price"/>
    <x:tableColumn id="7" name="Projected Sales"/>
    <x:tableColumn id="8" name="Agreed Supply Cost"/>
    <x:tableColumn id="9" name="Financial Variance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Bulan"/>
    <x:tableColumn id="3" name="Faktor musiman"/>
    <x:tableColumn id="4" name="Demand Variance Rate"/>
    <x:tableColumn id="5" name="Base Agreed Qty"/>
    <x:tableColumn id="6" name="Scenario Demand Qty"/>
    <x:tableColumn id="7" name="Ending Inventory Impact"/>
    <x:tableColumn id="8" name="Projected Sales"/>
    <x:tableColumn id="9" name="Projected Impact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Bulan"/>
    <x:tableColumn id="2" name="Faktor musiman"/>
    <x:tableColumn id="3" name="Forecast Qty"/>
    <x:tableColumn id="4" name="Actual Qty"/>
    <x:tableColumn id="5" name="Forecast Error"/>
    <x:tableColumn id="6" name="Forecast Accuracy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Deadline"/>
    <x:tableColumn id="6" name="Progress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Bulan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Faktor musiman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3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4</v>
      </c>
      <c r="B5" s="29" t="s">
        <v>5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6</v>
      </c>
      <c r="B6" s="6" t="s">
        <v>7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8</v>
      </c>
      <c r="B7" s="6" t="s">
        <v>9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10</v>
      </c>
      <c r="B8" s="34" t="s">
        <v>11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12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13</v>
      </c>
      <c r="B11" s="29" t="s">
        <v>14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15</v>
      </c>
      <c r="B12" s="6" t="s">
        <v>16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17</v>
      </c>
      <c r="B13" s="6" t="s">
        <v>18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19</v>
      </c>
      <c r="B14" s="34" t="s">
        <v>20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21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22</v>
      </c>
      <c r="B17" s="29" t="s">
        <v>23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24</v>
      </c>
      <c r="B18" s="6" t="s">
        <v>25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26</v>
      </c>
      <c r="B19" s="6" t="s">
        <v>27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28</v>
      </c>
      <c r="B20" s="6" t="s">
        <v>29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30</v>
      </c>
      <c r="B21" s="34" t="s">
        <v>31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34</v>
      </c>
      <c r="B4" s="262"/>
      <c r="C4" s="262"/>
      <c r="D4" s="262" t="s">
        <v>35</v>
      </c>
      <c r="E4" s="262"/>
      <c r="F4" s="262"/>
      <c r="G4" s="262" t="s">
        <v>36</v>
      </c>
      <c r="H4" s="262"/>
      <c r="I4" s="262"/>
      <c r="J4" s="262" t="s">
        <v>37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COUNTA('Parameter Settings (settings)'!$D$5:$D$8)</f>
        <v>4</v>
      </c>
      <c r="B5" s="268"/>
      <c r="C5" s="268"/>
      <c r="D5" s="272" t="s">
        <v>38</v>
      </c>
      <c r="E5" s="268"/>
      <c r="F5" s="268"/>
      <c r="G5" s="270" t="s">
        <v>39</v>
      </c>
      <c r="H5" s="268"/>
      <c r="I5" s="268"/>
      <c r="J5" s="270" t="n">
        <f>COUNTIFS('Meeting Actions (meetingActions'!$F$5:$F$30,"&lt;&gt;完了",'Meeting Actions (meetingActions'!$F$5:$F$30,"&lt;&gt;")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40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41</v>
      </c>
      <c r="B9" s="23" t="s">
        <v>42</v>
      </c>
      <c r="C9" s="23" t="s">
        <v>43</v>
      </c>
      <c r="D9" s="24" t="s">
        <v>44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45</v>
      </c>
      <c r="B10" s="171" t="s">
        <v>46</v>
      </c>
      <c r="C10" s="171" t="s">
        <v>47</v>
      </c>
      <c r="D10" s="281" t="s">
        <v>46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48</v>
      </c>
      <c r="B11" s="173" t="s">
        <v>49</v>
      </c>
      <c r="C11" s="173" t="s">
        <v>50</v>
      </c>
      <c r="D11" s="283" t="s">
        <v>50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51</v>
      </c>
      <c r="B12" s="173" t="s">
        <v>52</v>
      </c>
      <c r="C12" s="173" t="s">
        <v>53</v>
      </c>
      <c r="D12" s="283" t="s">
        <v>52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54</v>
      </c>
      <c r="B13" s="173" t="s">
        <v>55</v>
      </c>
      <c r="C13" s="173" t="s">
        <v>56</v>
      </c>
      <c r="D13" s="283" t="s">
        <v>55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57</v>
      </c>
      <c r="B14" s="173" t="s">
        <v>58</v>
      </c>
      <c r="C14" s="173" t="s">
        <v>59</v>
      </c>
      <c r="D14" s="283" t="s">
        <v>58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60</v>
      </c>
      <c r="B15" s="173" t="s">
        <v>61</v>
      </c>
      <c r="C15" s="173" t="s">
        <v>62</v>
      </c>
      <c r="D15" s="283" t="s">
        <v>62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63</v>
      </c>
      <c r="B16" s="173" t="s">
        <v>64</v>
      </c>
      <c r="C16" s="173" t="s">
        <v>65</v>
      </c>
      <c r="D16" s="283" t="s">
        <v>64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66</v>
      </c>
      <c r="B17" s="173" t="s">
        <v>67</v>
      </c>
      <c r="C17" s="173" t="s">
        <v>68</v>
      </c>
      <c r="D17" s="283" t="s">
        <v>67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69</v>
      </c>
      <c r="B18" s="173" t="s">
        <v>70</v>
      </c>
      <c r="C18" s="173" t="s">
        <v>71</v>
      </c>
      <c r="D18" s="283" t="s">
        <v>71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72</v>
      </c>
      <c r="B19" s="173" t="s">
        <v>73</v>
      </c>
      <c r="C19" s="173" t="s">
        <v>74</v>
      </c>
      <c r="D19" s="283" t="s">
        <v>73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75</v>
      </c>
      <c r="B20" s="173" t="s">
        <v>76</v>
      </c>
      <c r="C20" s="173" t="s">
        <v>77</v>
      </c>
      <c r="D20" s="283" t="s">
        <v>76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78</v>
      </c>
      <c r="B21" s="175" t="s">
        <v>79</v>
      </c>
      <c r="C21" s="175" t="s">
        <v>80</v>
      </c>
      <c r="D21" s="285" t="s">
        <v>79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81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82</v>
      </c>
      <c r="B25" s="23" t="s">
        <v>83</v>
      </c>
      <c r="C25" s="23" t="s">
        <v>84</v>
      </c>
      <c r="D25" s="24" t="s">
        <v>85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COUNTIF('Supply Review (supplyReview)'!$G$5:$G$16,"&lt;0")</f>
        <v>3</v>
      </c>
      <c r="B26" s="303" t="n">
        <f>MIN('Supply Review (supplyReview)'!$G$5:$G$16)</f>
        <v>-458</v>
      </c>
      <c r="C26" s="304" t="s">
        <v>86</v>
      </c>
      <c r="D26" s="308" t="s">
        <v>87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91</v>
      </c>
      <c r="C4" s="23" t="s">
        <v>92</v>
      </c>
      <c r="D4" s="23" t="s">
        <v>93</v>
      </c>
      <c r="E4" s="23" t="s">
        <v>94</v>
      </c>
      <c r="F4" s="23" t="s">
        <v>95</v>
      </c>
      <c r="G4" s="23" t="s">
        <v>96</v>
      </c>
      <c r="H4" s="23" t="s">
        <v>42</v>
      </c>
      <c r="I4" s="24" t="s">
        <v>85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97</v>
      </c>
      <c r="C5" s="152" t="s">
        <v>98</v>
      </c>
      <c r="D5" s="164" t="s">
        <v>65</v>
      </c>
      <c r="E5" s="164" t="s">
        <v>99</v>
      </c>
      <c r="F5" s="164" t="s">
        <v>100</v>
      </c>
      <c r="G5" s="170" t="n">
        <f>IFERROR(VLOOKUP(MONTH(A5),'Parameter Settings (settings)'!$A$5:$B$16,2,FALSE),1)</f>
        <v>1.08</v>
      </c>
      <c r="H5" s="171" t="s">
        <v>46</v>
      </c>
      <c r="I5" s="85" t="s">
        <v>101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102</v>
      </c>
      <c r="C6" s="153" t="s">
        <v>98</v>
      </c>
      <c r="D6" s="165" t="s">
        <v>103</v>
      </c>
      <c r="E6" s="165" t="s">
        <v>47</v>
      </c>
      <c r="F6" s="165" t="s">
        <v>104</v>
      </c>
      <c r="G6" s="172" t="n">
        <f>IFERROR(VLOOKUP(MONTH(A6),'Parameter Settings (settings)'!$A$5:$B$16,2,FALSE),1)</f>
        <v>1.1</v>
      </c>
      <c r="H6" s="173" t="s">
        <v>49</v>
      </c>
      <c r="I6" s="87" t="s">
        <v>105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97</v>
      </c>
      <c r="C7" s="153" t="s">
        <v>106</v>
      </c>
      <c r="D7" s="165" t="s">
        <v>107</v>
      </c>
      <c r="E7" s="165" t="s">
        <v>108</v>
      </c>
      <c r="F7" s="165" t="s">
        <v>109</v>
      </c>
      <c r="G7" s="172" t="n">
        <f>IFERROR(VLOOKUP(MONTH(A7),'Parameter Settings (settings)'!$A$5:$B$16,2,FALSE),1)</f>
        <v>1.03</v>
      </c>
      <c r="H7" s="173" t="s">
        <v>52</v>
      </c>
      <c r="I7" s="87" t="s">
        <v>110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111</v>
      </c>
      <c r="C8" s="153" t="s">
        <v>98</v>
      </c>
      <c r="D8" s="165" t="s">
        <v>112</v>
      </c>
      <c r="E8" s="165" t="s">
        <v>50</v>
      </c>
      <c r="F8" s="165" t="s">
        <v>55</v>
      </c>
      <c r="G8" s="172" t="n">
        <f>IFERROR(VLOOKUP(MONTH(A8),'Parameter Settings (settings)'!$A$5:$B$16,2,FALSE),1)</f>
        <v>1</v>
      </c>
      <c r="H8" s="173" t="s">
        <v>55</v>
      </c>
      <c r="I8" s="87" t="s">
        <v>113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97</v>
      </c>
      <c r="C9" s="153" t="s">
        <v>114</v>
      </c>
      <c r="D9" s="165" t="s">
        <v>115</v>
      </c>
      <c r="E9" s="165" t="s">
        <v>116</v>
      </c>
      <c r="F9" s="165" t="s">
        <v>117</v>
      </c>
      <c r="G9" s="172" t="n">
        <f>IFERROR(VLOOKUP(MONTH(A9),'Parameter Settings (settings)'!$A$5:$B$16,2,FALSE),1)</f>
        <v>1.06</v>
      </c>
      <c r="H9" s="173" t="s">
        <v>58</v>
      </c>
      <c r="I9" s="87" t="s">
        <v>118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102</v>
      </c>
      <c r="C10" s="153" t="s">
        <v>106</v>
      </c>
      <c r="D10" s="165" t="s">
        <v>62</v>
      </c>
      <c r="E10" s="165" t="s">
        <v>119</v>
      </c>
      <c r="F10" s="165" t="s">
        <v>120</v>
      </c>
      <c r="G10" s="172" t="n">
        <f>IFERROR(VLOOKUP(MONTH(A10),'Parameter Settings (settings)'!$A$5:$B$16,2,FALSE),1)</f>
        <v>1.18</v>
      </c>
      <c r="H10" s="173" t="s">
        <v>61</v>
      </c>
      <c r="I10" s="87" t="s">
        <v>121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97</v>
      </c>
      <c r="C11" s="153" t="s">
        <v>98</v>
      </c>
      <c r="D11" s="165" t="s">
        <v>122</v>
      </c>
      <c r="E11" s="165" t="s">
        <v>65</v>
      </c>
      <c r="F11" s="165" t="s">
        <v>74</v>
      </c>
      <c r="G11" s="172" t="n">
        <f>IFERROR(VLOOKUP(MONTH(A11),'Parameter Settings (settings)'!$A$5:$B$16,2,FALSE),1)</f>
        <v>0.95</v>
      </c>
      <c r="H11" s="173" t="s">
        <v>64</v>
      </c>
      <c r="I11" s="87" t="s">
        <v>123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111</v>
      </c>
      <c r="C12" s="153" t="s">
        <v>114</v>
      </c>
      <c r="D12" s="165" t="s">
        <v>124</v>
      </c>
      <c r="E12" s="165" t="s">
        <v>125</v>
      </c>
      <c r="F12" s="165" t="s">
        <v>126</v>
      </c>
      <c r="G12" s="172" t="n">
        <f>IFERROR(VLOOKUP(MONTH(A12),'Parameter Settings (settings)'!$A$5:$B$16,2,FALSE),1)</f>
        <v>0.98</v>
      </c>
      <c r="H12" s="173" t="s">
        <v>67</v>
      </c>
      <c r="I12" s="87" t="s">
        <v>127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102</v>
      </c>
      <c r="C13" s="153" t="s">
        <v>128</v>
      </c>
      <c r="D13" s="165" t="s">
        <v>129</v>
      </c>
      <c r="E13" s="165" t="s">
        <v>130</v>
      </c>
      <c r="F13" s="165" t="s">
        <v>131</v>
      </c>
      <c r="G13" s="172" t="n">
        <f>IFERROR(VLOOKUP(MONTH(A13),'Parameter Settings (settings)'!$A$5:$B$16,2,FALSE),1)</f>
        <v>1.05</v>
      </c>
      <c r="H13" s="173" t="s">
        <v>70</v>
      </c>
      <c r="I13" s="87" t="s">
        <v>132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97</v>
      </c>
      <c r="C14" s="153" t="s">
        <v>98</v>
      </c>
      <c r="D14" s="165" t="s">
        <v>99</v>
      </c>
      <c r="E14" s="165" t="s">
        <v>100</v>
      </c>
      <c r="F14" s="165" t="s">
        <v>133</v>
      </c>
      <c r="G14" s="172" t="n">
        <f>IFERROR(VLOOKUP(MONTH(A14),'Parameter Settings (settings)'!$A$5:$B$16,2,FALSE),1)</f>
        <v>1</v>
      </c>
      <c r="H14" s="173" t="s">
        <v>73</v>
      </c>
      <c r="I14" s="87" t="s">
        <v>134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111</v>
      </c>
      <c r="C15" s="153" t="s">
        <v>106</v>
      </c>
      <c r="D15" s="165" t="s">
        <v>135</v>
      </c>
      <c r="E15" s="165" t="s">
        <v>136</v>
      </c>
      <c r="F15" s="165" t="s">
        <v>137</v>
      </c>
      <c r="G15" s="172" t="n">
        <f>IFERROR(VLOOKUP(MONTH(A15),'Parameter Settings (settings)'!$A$5:$B$16,2,FALSE),1)</f>
        <v>0.97</v>
      </c>
      <c r="H15" s="173" t="s">
        <v>76</v>
      </c>
      <c r="I15" s="87" t="s">
        <v>138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102</v>
      </c>
      <c r="C16" s="154" t="s">
        <v>98</v>
      </c>
      <c r="D16" s="166" t="s">
        <v>139</v>
      </c>
      <c r="E16" s="166" t="s">
        <v>140</v>
      </c>
      <c r="F16" s="166" t="s">
        <v>112</v>
      </c>
      <c r="G16" s="174" t="n">
        <f>IFERROR(VLOOKUP(MONTH(A16),'Parameter Settings (settings)'!$A$5:$B$16,2,FALSE),1)</f>
        <v>1.02</v>
      </c>
      <c r="H16" s="175" t="s">
        <v>79</v>
      </c>
      <c r="I16" s="89" t="s">
        <v>141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'Parameter Settings (settings)'!$I$5:$I$8</formula1>
    </dataValidation>
    <dataValidation allowBlank="false" sqref="C5:C16" type="list">
      <formula1>'Parameter Settings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143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144</v>
      </c>
      <c r="D4" s="23" t="s">
        <v>145</v>
      </c>
      <c r="E4" s="23" t="s">
        <v>42</v>
      </c>
      <c r="F4" s="23" t="s">
        <v>146</v>
      </c>
      <c r="G4" s="23" t="s">
        <v>147</v>
      </c>
      <c r="H4" s="24" t="s">
        <v>148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64" t="s">
        <v>47</v>
      </c>
      <c r="D5" s="164" t="n">
        <v>300</v>
      </c>
      <c r="E5" s="171" t="s">
        <v>46</v>
      </c>
      <c r="F5" s="171" t="s">
        <v>149</v>
      </c>
      <c r="G5" s="171" t="n">
        <f>C5-E5</f>
        <v>92</v>
      </c>
      <c r="H5" s="182" t="s">
        <v>150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65" t="s">
        <v>50</v>
      </c>
      <c r="D6" s="165" t="n">
        <v>350</v>
      </c>
      <c r="E6" s="173" t="s">
        <v>49</v>
      </c>
      <c r="F6" s="173" t="s">
        <v>151</v>
      </c>
      <c r="G6" s="173" t="n">
        <f>C6-E6</f>
        <v>-260</v>
      </c>
      <c r="H6" s="183" t="s">
        <v>152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65" t="s">
        <v>53</v>
      </c>
      <c r="D7" s="165" t="n">
        <v>180</v>
      </c>
      <c r="E7" s="173" t="s">
        <v>52</v>
      </c>
      <c r="F7" s="173" t="s">
        <v>153</v>
      </c>
      <c r="G7" s="173" t="n">
        <f>C7-E7</f>
        <v>38</v>
      </c>
      <c r="H7" s="183" t="s">
        <v>150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65" t="s">
        <v>56</v>
      </c>
      <c r="D8" s="165" t="n">
        <v>400</v>
      </c>
      <c r="E8" s="173" t="s">
        <v>55</v>
      </c>
      <c r="F8" s="173" t="s">
        <v>140</v>
      </c>
      <c r="G8" s="173" t="n">
        <f>C8-E8</f>
        <v>500</v>
      </c>
      <c r="H8" s="183" t="s">
        <v>150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65" t="s">
        <v>59</v>
      </c>
      <c r="D9" s="165" t="n">
        <v>160</v>
      </c>
      <c r="E9" s="173" t="s">
        <v>58</v>
      </c>
      <c r="F9" s="173" t="s">
        <v>154</v>
      </c>
      <c r="G9" s="173" t="n">
        <f>C9-E9</f>
        <v>245</v>
      </c>
      <c r="H9" s="183" t="s">
        <v>150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65" t="s">
        <v>62</v>
      </c>
      <c r="D10" s="165" t="n">
        <v>220</v>
      </c>
      <c r="E10" s="173" t="s">
        <v>61</v>
      </c>
      <c r="F10" s="173" t="s">
        <v>155</v>
      </c>
      <c r="G10" s="173" t="n">
        <f>C10-E10</f>
        <v>-458</v>
      </c>
      <c r="H10" s="183" t="s">
        <v>152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65" t="s">
        <v>65</v>
      </c>
      <c r="D11" s="165" t="n">
        <v>320</v>
      </c>
      <c r="E11" s="173" t="s">
        <v>64</v>
      </c>
      <c r="F11" s="173" t="s">
        <v>156</v>
      </c>
      <c r="G11" s="173" t="n">
        <f>C11-E11</f>
        <v>165</v>
      </c>
      <c r="H11" s="183" t="s">
        <v>150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65" t="s">
        <v>68</v>
      </c>
      <c r="D12" s="165" t="n">
        <v>150</v>
      </c>
      <c r="E12" s="173" t="s">
        <v>67</v>
      </c>
      <c r="F12" s="173" t="s">
        <v>157</v>
      </c>
      <c r="G12" s="173" t="n">
        <f>C12-E12</f>
        <v>428</v>
      </c>
      <c r="H12" s="183" t="s">
        <v>150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65" t="s">
        <v>71</v>
      </c>
      <c r="D13" s="165" t="n">
        <v>120</v>
      </c>
      <c r="E13" s="173" t="s">
        <v>70</v>
      </c>
      <c r="F13" s="173" t="s">
        <v>158</v>
      </c>
      <c r="G13" s="173" t="n">
        <f>C13-E13</f>
        <v>-223</v>
      </c>
      <c r="H13" s="183" t="s">
        <v>152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65" t="s">
        <v>74</v>
      </c>
      <c r="D14" s="165" t="n">
        <v>300</v>
      </c>
      <c r="E14" s="173" t="s">
        <v>73</v>
      </c>
      <c r="F14" s="173" t="s">
        <v>159</v>
      </c>
      <c r="G14" s="173" t="n">
        <f>C14-E14</f>
        <v>283</v>
      </c>
      <c r="H14" s="183" t="s">
        <v>150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65" t="s">
        <v>77</v>
      </c>
      <c r="D15" s="165" t="n">
        <v>220</v>
      </c>
      <c r="E15" s="173" t="s">
        <v>76</v>
      </c>
      <c r="F15" s="173" t="s">
        <v>160</v>
      </c>
      <c r="G15" s="173" t="n">
        <f>C15-E15</f>
        <v>434</v>
      </c>
      <c r="H15" s="183" t="s">
        <v>150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66" t="s">
        <v>80</v>
      </c>
      <c r="D16" s="166" t="n">
        <v>380</v>
      </c>
      <c r="E16" s="175" t="s">
        <v>79</v>
      </c>
      <c r="F16" s="175" t="s">
        <v>161</v>
      </c>
      <c r="G16" s="175" t="n">
        <f>C16-E16</f>
        <v>442</v>
      </c>
      <c r="H16" s="184" t="s">
        <v>150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H5="Capacity Sufficient"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162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163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42</v>
      </c>
      <c r="D4" s="23" t="s">
        <v>164</v>
      </c>
      <c r="E4" s="23" t="s">
        <v>44</v>
      </c>
      <c r="F4" s="23" t="s">
        <v>165</v>
      </c>
      <c r="G4" s="23" t="s">
        <v>166</v>
      </c>
      <c r="H4" s="23" t="s">
        <v>167</v>
      </c>
      <c r="I4" s="24" t="s">
        <v>168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152" t="s">
        <v>98</v>
      </c>
      <c r="C5" s="171" t="s">
        <v>46</v>
      </c>
      <c r="D5" s="171" t="s">
        <v>47</v>
      </c>
      <c r="E5" s="171" t="s">
        <v>46</v>
      </c>
      <c r="F5" s="194" t="s">
        <v>169</v>
      </c>
      <c r="G5" s="194" t="s">
        <v>170</v>
      </c>
      <c r="H5" s="194" t="s">
        <v>171</v>
      </c>
      <c r="I5" s="195" t="s">
        <v>172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153" t="s">
        <v>98</v>
      </c>
      <c r="C6" s="173" t="s">
        <v>49</v>
      </c>
      <c r="D6" s="173" t="s">
        <v>50</v>
      </c>
      <c r="E6" s="173" t="s">
        <v>50</v>
      </c>
      <c r="F6" s="196" t="s">
        <v>169</v>
      </c>
      <c r="G6" s="196" t="s">
        <v>173</v>
      </c>
      <c r="H6" s="196" t="s">
        <v>174</v>
      </c>
      <c r="I6" s="197" t="s">
        <v>175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153" t="s">
        <v>106</v>
      </c>
      <c r="C7" s="173" t="s">
        <v>52</v>
      </c>
      <c r="D7" s="173" t="s">
        <v>53</v>
      </c>
      <c r="E7" s="173" t="s">
        <v>52</v>
      </c>
      <c r="F7" s="196" t="s">
        <v>176</v>
      </c>
      <c r="G7" s="196" t="s">
        <v>177</v>
      </c>
      <c r="H7" s="196" t="s">
        <v>178</v>
      </c>
      <c r="I7" s="197" t="s">
        <v>179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153" t="s">
        <v>98</v>
      </c>
      <c r="C8" s="173" t="s">
        <v>55</v>
      </c>
      <c r="D8" s="173" t="s">
        <v>56</v>
      </c>
      <c r="E8" s="173" t="s">
        <v>55</v>
      </c>
      <c r="F8" s="196" t="s">
        <v>169</v>
      </c>
      <c r="G8" s="196" t="s">
        <v>180</v>
      </c>
      <c r="H8" s="196" t="s">
        <v>181</v>
      </c>
      <c r="I8" s="197" t="s">
        <v>182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153" t="s">
        <v>114</v>
      </c>
      <c r="C9" s="173" t="s">
        <v>58</v>
      </c>
      <c r="D9" s="173" t="s">
        <v>59</v>
      </c>
      <c r="E9" s="173" t="s">
        <v>58</v>
      </c>
      <c r="F9" s="196" t="s">
        <v>183</v>
      </c>
      <c r="G9" s="196" t="s">
        <v>184</v>
      </c>
      <c r="H9" s="196" t="s">
        <v>185</v>
      </c>
      <c r="I9" s="197" t="s">
        <v>186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153" t="s">
        <v>106</v>
      </c>
      <c r="C10" s="173" t="s">
        <v>61</v>
      </c>
      <c r="D10" s="173" t="s">
        <v>62</v>
      </c>
      <c r="E10" s="173" t="s">
        <v>62</v>
      </c>
      <c r="F10" s="196" t="s">
        <v>176</v>
      </c>
      <c r="G10" s="196" t="s">
        <v>187</v>
      </c>
      <c r="H10" s="196" t="s">
        <v>188</v>
      </c>
      <c r="I10" s="197" t="s">
        <v>189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153" t="s">
        <v>98</v>
      </c>
      <c r="C11" s="173" t="s">
        <v>64</v>
      </c>
      <c r="D11" s="173" t="s">
        <v>65</v>
      </c>
      <c r="E11" s="173" t="s">
        <v>64</v>
      </c>
      <c r="F11" s="196" t="s">
        <v>169</v>
      </c>
      <c r="G11" s="196" t="s">
        <v>190</v>
      </c>
      <c r="H11" s="196" t="s">
        <v>191</v>
      </c>
      <c r="I11" s="197" t="s">
        <v>192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153" t="s">
        <v>114</v>
      </c>
      <c r="C12" s="173" t="s">
        <v>67</v>
      </c>
      <c r="D12" s="173" t="s">
        <v>68</v>
      </c>
      <c r="E12" s="173" t="s">
        <v>67</v>
      </c>
      <c r="F12" s="196" t="s">
        <v>183</v>
      </c>
      <c r="G12" s="196" t="s">
        <v>193</v>
      </c>
      <c r="H12" s="196" t="s">
        <v>194</v>
      </c>
      <c r="I12" s="197" t="s">
        <v>195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153" t="s">
        <v>128</v>
      </c>
      <c r="C13" s="173" t="s">
        <v>70</v>
      </c>
      <c r="D13" s="173" t="s">
        <v>71</v>
      </c>
      <c r="E13" s="173" t="s">
        <v>71</v>
      </c>
      <c r="F13" s="196" t="s">
        <v>196</v>
      </c>
      <c r="G13" s="196" t="s">
        <v>197</v>
      </c>
      <c r="H13" s="196" t="s">
        <v>198</v>
      </c>
      <c r="I13" s="197" t="s">
        <v>199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153" t="s">
        <v>98</v>
      </c>
      <c r="C14" s="173" t="s">
        <v>73</v>
      </c>
      <c r="D14" s="173" t="s">
        <v>74</v>
      </c>
      <c r="E14" s="173" t="s">
        <v>73</v>
      </c>
      <c r="F14" s="196" t="s">
        <v>169</v>
      </c>
      <c r="G14" s="196" t="s">
        <v>200</v>
      </c>
      <c r="H14" s="196" t="s">
        <v>201</v>
      </c>
      <c r="I14" s="197" t="s">
        <v>202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153" t="s">
        <v>106</v>
      </c>
      <c r="C15" s="173" t="s">
        <v>76</v>
      </c>
      <c r="D15" s="173" t="s">
        <v>77</v>
      </c>
      <c r="E15" s="173" t="s">
        <v>76</v>
      </c>
      <c r="F15" s="196" t="s">
        <v>176</v>
      </c>
      <c r="G15" s="196" t="s">
        <v>203</v>
      </c>
      <c r="H15" s="196" t="s">
        <v>204</v>
      </c>
      <c r="I15" s="197" t="s">
        <v>205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154" t="s">
        <v>98</v>
      </c>
      <c r="C16" s="175" t="s">
        <v>79</v>
      </c>
      <c r="D16" s="175" t="s">
        <v>80</v>
      </c>
      <c r="E16" s="175" t="s">
        <v>79</v>
      </c>
      <c r="F16" s="198" t="s">
        <v>169</v>
      </c>
      <c r="G16" s="198" t="s">
        <v>206</v>
      </c>
      <c r="H16" s="198" t="s">
        <v>207</v>
      </c>
      <c r="I16" s="199" t="s">
        <v>208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210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211</v>
      </c>
      <c r="B4" s="23" t="s">
        <v>41</v>
      </c>
      <c r="C4" s="23" t="s">
        <v>92</v>
      </c>
      <c r="D4" s="23" t="s">
        <v>212</v>
      </c>
      <c r="E4" s="23" t="s">
        <v>213</v>
      </c>
      <c r="F4" s="23" t="s">
        <v>214</v>
      </c>
      <c r="G4" s="23" t="s">
        <v>215</v>
      </c>
      <c r="H4" s="23" t="s">
        <v>166</v>
      </c>
      <c r="I4" s="24" t="s">
        <v>216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217</v>
      </c>
      <c r="B5" s="222" t="s">
        <v>45</v>
      </c>
      <c r="C5" s="223" t="s">
        <v>98</v>
      </c>
      <c r="D5" s="234" t="s">
        <v>218</v>
      </c>
      <c r="E5" s="171" t="s">
        <v>46</v>
      </c>
      <c r="F5" s="171" t="s">
        <v>46</v>
      </c>
      <c r="G5" s="171" t="n">
        <f>IFERROR(VLOOKUP(B5,'Supply Review (supplyReview)'!$A$5:$C$16,3,FALSE),0)-F5</f>
        <v>92</v>
      </c>
      <c r="H5" s="194" t="s">
        <v>170</v>
      </c>
      <c r="I5" s="195" t="s">
        <v>219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220</v>
      </c>
      <c r="B6" s="224" t="s">
        <v>45</v>
      </c>
      <c r="C6" s="225" t="s">
        <v>98</v>
      </c>
      <c r="D6" s="235" t="s">
        <v>221</v>
      </c>
      <c r="E6" s="173" t="s">
        <v>46</v>
      </c>
      <c r="F6" s="173" t="s">
        <v>222</v>
      </c>
      <c r="G6" s="173" t="n">
        <f>IFERROR(VLOOKUP(B6,'Supply Review (supplyReview)'!$A$5:$C$16,3,FALSE),0)-F6</f>
        <v>-349</v>
      </c>
      <c r="H6" s="196" t="s">
        <v>223</v>
      </c>
      <c r="I6" s="197" t="s">
        <v>224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225</v>
      </c>
      <c r="B7" s="224" t="s">
        <v>45</v>
      </c>
      <c r="C7" s="225" t="s">
        <v>98</v>
      </c>
      <c r="D7" s="235" t="s">
        <v>226</v>
      </c>
      <c r="E7" s="173" t="s">
        <v>46</v>
      </c>
      <c r="F7" s="173" t="s">
        <v>227</v>
      </c>
      <c r="G7" s="173" t="n">
        <f>IFERROR(VLOOKUP(B7,'Supply Review (supplyReview)'!$A$5:$C$16,3,FALSE),0)-F7</f>
        <v>753</v>
      </c>
      <c r="H7" s="196" t="s">
        <v>228</v>
      </c>
      <c r="I7" s="197" t="s">
        <v>229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217</v>
      </c>
      <c r="B8" s="224" t="s">
        <v>48</v>
      </c>
      <c r="C8" s="225" t="s">
        <v>98</v>
      </c>
      <c r="D8" s="235" t="s">
        <v>218</v>
      </c>
      <c r="E8" s="173" t="s">
        <v>50</v>
      </c>
      <c r="F8" s="173" t="s">
        <v>50</v>
      </c>
      <c r="G8" s="173" t="n">
        <f>IFERROR(VLOOKUP(B8,'Supply Review (supplyReview)'!$A$5:$C$16,3,FALSE),0)-F8</f>
        <v>0</v>
      </c>
      <c r="H8" s="196" t="s">
        <v>173</v>
      </c>
      <c r="I8" s="197" t="s">
        <v>219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220</v>
      </c>
      <c r="B9" s="224" t="s">
        <v>48</v>
      </c>
      <c r="C9" s="225" t="s">
        <v>98</v>
      </c>
      <c r="D9" s="235" t="s">
        <v>221</v>
      </c>
      <c r="E9" s="173" t="s">
        <v>50</v>
      </c>
      <c r="F9" s="173" t="s">
        <v>230</v>
      </c>
      <c r="G9" s="173" t="n">
        <f>IFERROR(VLOOKUP(B9,'Supply Review (supplyReview)'!$A$5:$C$16,3,FALSE),0)-F9</f>
        <v>-472</v>
      </c>
      <c r="H9" s="196" t="s">
        <v>231</v>
      </c>
      <c r="I9" s="197" t="s">
        <v>232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225</v>
      </c>
      <c r="B10" s="224" t="s">
        <v>48</v>
      </c>
      <c r="C10" s="225" t="s">
        <v>98</v>
      </c>
      <c r="D10" s="235" t="s">
        <v>226</v>
      </c>
      <c r="E10" s="173" t="s">
        <v>50</v>
      </c>
      <c r="F10" s="173" t="s">
        <v>233</v>
      </c>
      <c r="G10" s="173" t="n">
        <f>IFERROR(VLOOKUP(B10,'Supply Review (supplyReview)'!$A$5:$C$16,3,FALSE),0)-F10</f>
        <v>708</v>
      </c>
      <c r="H10" s="196" t="s">
        <v>234</v>
      </c>
      <c r="I10" s="197" t="s">
        <v>235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217</v>
      </c>
      <c r="B11" s="224" t="s">
        <v>51</v>
      </c>
      <c r="C11" s="225" t="s">
        <v>106</v>
      </c>
      <c r="D11" s="235" t="s">
        <v>218</v>
      </c>
      <c r="E11" s="173" t="s">
        <v>52</v>
      </c>
      <c r="F11" s="173" t="s">
        <v>52</v>
      </c>
      <c r="G11" s="173" t="n">
        <f>IFERROR(VLOOKUP(B11,'Supply Review (supplyReview)'!$A$5:$C$16,3,FALSE),0)-F11</f>
        <v>38</v>
      </c>
      <c r="H11" s="196" t="s">
        <v>177</v>
      </c>
      <c r="I11" s="197" t="s">
        <v>219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220</v>
      </c>
      <c r="B12" s="224" t="s">
        <v>51</v>
      </c>
      <c r="C12" s="225" t="s">
        <v>106</v>
      </c>
      <c r="D12" s="235" t="s">
        <v>221</v>
      </c>
      <c r="E12" s="173" t="s">
        <v>52</v>
      </c>
      <c r="F12" s="173" t="s">
        <v>236</v>
      </c>
      <c r="G12" s="173" t="n">
        <f>IFERROR(VLOOKUP(B12,'Supply Review (supplyReview)'!$A$5:$C$16,3,FALSE),0)-F12</f>
        <v>-179</v>
      </c>
      <c r="H12" s="196" t="s">
        <v>237</v>
      </c>
      <c r="I12" s="197" t="s">
        <v>238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225</v>
      </c>
      <c r="B13" s="226" t="s">
        <v>51</v>
      </c>
      <c r="C13" s="227" t="s">
        <v>106</v>
      </c>
      <c r="D13" s="236" t="s">
        <v>226</v>
      </c>
      <c r="E13" s="175" t="s">
        <v>52</v>
      </c>
      <c r="F13" s="175" t="s">
        <v>239</v>
      </c>
      <c r="G13" s="175" t="n">
        <f>IFERROR(VLOOKUP(B13,'Supply Review (supplyReview)'!$A$5:$C$16,3,FALSE),0)-F13</f>
        <v>363</v>
      </c>
      <c r="H13" s="198" t="s">
        <v>240</v>
      </c>
      <c r="I13" s="199" t="s">
        <v>241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'Parameter Settings (settings)'!$O$5:$O$7</formula1>
    </dataValidation>
    <dataValidation allowBlank="false" sqref="C5:C13" type="list">
      <formula1>'Parameter Settings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242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243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3" t="s">
        <v>92</v>
      </c>
      <c r="C4" s="23" t="s">
        <v>244</v>
      </c>
      <c r="D4" s="23" t="s">
        <v>245</v>
      </c>
      <c r="E4" s="23" t="s">
        <v>246</v>
      </c>
      <c r="F4" s="24" t="s">
        <v>247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45</v>
      </c>
      <c r="B5" s="223" t="s">
        <v>98</v>
      </c>
      <c r="C5" s="171" t="s">
        <v>46</v>
      </c>
      <c r="D5" s="164" t="s">
        <v>248</v>
      </c>
      <c r="E5" s="234" t="s">
        <v>249</v>
      </c>
      <c r="F5" s="240" t="s">
        <v>250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48</v>
      </c>
      <c r="B6" s="225" t="s">
        <v>98</v>
      </c>
      <c r="C6" s="173" t="s">
        <v>49</v>
      </c>
      <c r="D6" s="165" t="s">
        <v>251</v>
      </c>
      <c r="E6" s="235" t="s">
        <v>252</v>
      </c>
      <c r="F6" s="241" t="s">
        <v>253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51</v>
      </c>
      <c r="B7" s="225" t="s">
        <v>106</v>
      </c>
      <c r="C7" s="173" t="s">
        <v>52</v>
      </c>
      <c r="D7" s="165" t="s">
        <v>254</v>
      </c>
      <c r="E7" s="235" t="s">
        <v>255</v>
      </c>
      <c r="F7" s="241" t="s">
        <v>256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54</v>
      </c>
      <c r="B8" s="225" t="s">
        <v>98</v>
      </c>
      <c r="C8" s="173" t="s">
        <v>55</v>
      </c>
      <c r="D8" s="165" t="s">
        <v>257</v>
      </c>
      <c r="E8" s="235" t="s">
        <v>258</v>
      </c>
      <c r="F8" s="241" t="s">
        <v>259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57</v>
      </c>
      <c r="B9" s="225" t="s">
        <v>114</v>
      </c>
      <c r="C9" s="173" t="s">
        <v>58</v>
      </c>
      <c r="D9" s="165" t="s">
        <v>260</v>
      </c>
      <c r="E9" s="235" t="s">
        <v>261</v>
      </c>
      <c r="F9" s="241" t="s">
        <v>262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60</v>
      </c>
      <c r="B10" s="225" t="s">
        <v>106</v>
      </c>
      <c r="C10" s="173" t="s">
        <v>61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63</v>
      </c>
      <c r="B11" s="225" t="s">
        <v>98</v>
      </c>
      <c r="C11" s="173" t="s">
        <v>64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66</v>
      </c>
      <c r="B12" s="225" t="s">
        <v>114</v>
      </c>
      <c r="C12" s="173" t="s">
        <v>67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69</v>
      </c>
      <c r="B13" s="225" t="s">
        <v>128</v>
      </c>
      <c r="C13" s="173" t="s">
        <v>70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72</v>
      </c>
      <c r="B14" s="225" t="s">
        <v>98</v>
      </c>
      <c r="C14" s="173" t="s">
        <v>73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75</v>
      </c>
      <c r="B15" s="225" t="s">
        <v>106</v>
      </c>
      <c r="C15" s="173" t="s">
        <v>76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78</v>
      </c>
      <c r="B16" s="227" t="s">
        <v>98</v>
      </c>
      <c r="C16" s="175" t="s">
        <v>79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263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264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90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265</v>
      </c>
      <c r="B4" s="23" t="s">
        <v>266</v>
      </c>
      <c r="C4" s="23" t="s">
        <v>267</v>
      </c>
      <c r="D4" s="23" t="s">
        <v>268</v>
      </c>
      <c r="E4" s="23" t="s">
        <v>0</v>
      </c>
      <c r="F4" s="23" t="s">
        <v>269</v>
      </c>
      <c r="G4" s="24" t="s">
        <v>270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271</v>
      </c>
      <c r="B5" s="252" t="n">
        <v>46198</v>
      </c>
      <c r="C5" s="223" t="s">
        <v>272</v>
      </c>
      <c r="D5" s="152" t="s">
        <v>273</v>
      </c>
      <c r="E5" s="252" t="n">
        <v>46213</v>
      </c>
      <c r="F5" s="152" t="s">
        <v>274</v>
      </c>
      <c r="G5" s="85" t="s">
        <v>275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276</v>
      </c>
      <c r="B6" s="253" t="n">
        <v>46198</v>
      </c>
      <c r="C6" s="225" t="s">
        <v>277</v>
      </c>
      <c r="D6" s="153" t="s">
        <v>97</v>
      </c>
      <c r="E6" s="253" t="n">
        <v>46208</v>
      </c>
      <c r="F6" s="153" t="s">
        <v>278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102</v>
      </c>
      <c r="E7" s="253" t="n">
        <v>46215</v>
      </c>
      <c r="F7" s="153" t="s">
        <v>274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111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273</v>
      </c>
      <c r="E9" s="253" t="n">
        <v>46223</v>
      </c>
      <c r="F9" s="153" t="s">
        <v>278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F5="未着手"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'Parameter Settings (settings)'!$I$5:$I$8</formula1>
    </dataValidation>
    <dataValidation allowBlank="false" sqref="F5:F30" type="list">
      <formula1>'Parameter Settings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41</v>
      </c>
      <c r="B4" s="24" t="s">
        <v>96</v>
      </c>
      <c r="C4" s="6"/>
      <c r="D4" s="22" t="s">
        <v>92</v>
      </c>
      <c r="E4" s="23" t="s">
        <v>292</v>
      </c>
      <c r="F4" s="23" t="s">
        <v>293</v>
      </c>
      <c r="G4" s="24" t="s">
        <v>294</v>
      </c>
      <c r="H4" s="6"/>
      <c r="I4" s="96" t="s">
        <v>91</v>
      </c>
      <c r="J4" s="6"/>
      <c r="K4" s="96" t="s">
        <v>295</v>
      </c>
      <c r="L4" s="6"/>
      <c r="M4" s="96" t="s">
        <v>296</v>
      </c>
      <c r="N4" s="6"/>
      <c r="O4" s="22" t="s">
        <v>211</v>
      </c>
      <c r="P4" s="24" t="s">
        <v>212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98</v>
      </c>
      <c r="E5" s="84" t="s">
        <v>169</v>
      </c>
      <c r="F5" s="84" t="s">
        <v>297</v>
      </c>
      <c r="G5" s="85" t="n">
        <v>21</v>
      </c>
      <c r="H5" s="6"/>
      <c r="I5" s="104" t="s">
        <v>97</v>
      </c>
      <c r="J5" s="6"/>
      <c r="K5" s="104" t="s">
        <v>298</v>
      </c>
      <c r="L5" s="6"/>
      <c r="M5" s="112" t="s">
        <v>278</v>
      </c>
      <c r="N5" s="6"/>
      <c r="O5" s="50" t="s">
        <v>217</v>
      </c>
      <c r="P5" s="128" t="s">
        <v>218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106</v>
      </c>
      <c r="E6" s="86" t="s">
        <v>176</v>
      </c>
      <c r="F6" s="86" t="s">
        <v>299</v>
      </c>
      <c r="G6" s="87" t="n">
        <v>30</v>
      </c>
      <c r="H6" s="6"/>
      <c r="I6" s="105" t="s">
        <v>102</v>
      </c>
      <c r="J6" s="6"/>
      <c r="K6" s="105" t="s">
        <v>300</v>
      </c>
      <c r="L6" s="6"/>
      <c r="M6" s="116" t="s">
        <v>274</v>
      </c>
      <c r="N6" s="6"/>
      <c r="O6" s="69" t="s">
        <v>220</v>
      </c>
      <c r="P6" s="129" t="s">
        <v>221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114</v>
      </c>
      <c r="E7" s="86" t="s">
        <v>183</v>
      </c>
      <c r="F7" s="86" t="s">
        <v>301</v>
      </c>
      <c r="G7" s="87" t="n">
        <v>14</v>
      </c>
      <c r="H7" s="6"/>
      <c r="I7" s="105" t="s">
        <v>111</v>
      </c>
      <c r="J7" s="6"/>
      <c r="K7" s="105" t="s">
        <v>302</v>
      </c>
      <c r="L7" s="6"/>
      <c r="M7" s="120" t="s">
        <v>285</v>
      </c>
      <c r="N7" s="6"/>
      <c r="O7" s="71" t="s">
        <v>225</v>
      </c>
      <c r="P7" s="130" t="s">
        <v>226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128</v>
      </c>
      <c r="E8" s="88" t="s">
        <v>196</v>
      </c>
      <c r="F8" s="88" t="s">
        <v>303</v>
      </c>
      <c r="G8" s="89" t="n">
        <v>35</v>
      </c>
      <c r="H8" s="6"/>
      <c r="I8" s="106" t="s">
        <v>273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