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1c7842ed445e4236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Instrukce (instructions)" sheetId="1" r:id="R622fabcf605d41e3"/>
    <sheet name="状況ボード (dashboard)" sheetId="2" r:id="R8c2d230fbb654794"/>
    <sheet name="需要計画 (demandPlanning)" sheetId="3" r:id="R794d91880a564b91"/>
    <sheet name="供給レビュー (supplyReview)" sheetId="4" r:id="Rcc4c80c32466459f"/>
    <sheet name="合意計画 (consensusPlan)" sheetId="5" r:id="R03b20ed9258348e1"/>
    <sheet name="シナリオ仮定 (scenarios)" sheetId="6" r:id="R80c3f0b601a5407e"/>
    <sheet name="レビュー指標 (reviewMetrics)" sheetId="7" r:id="Rc7b57ebfe21d4e92"/>
    <sheet name="会議アクション (meetingActions)" sheetId="8" r:id="R90c653b404194529"/>
    <sheet name="パラメータ設定 (settings)" sheetId="9" r:id="R84f01207118a4fcf"/>
  </sheets>
</workbook>
</file>

<file path=xl/sharedStrings.xml><?xml version="1.0" encoding="utf-8"?>
<sst xmlns="http://schemas.openxmlformats.org/spreadsheetml/2006/main" count="632" uniqueCount="306">
  <si>
    <t>Demand Forecasting and Supply Planning Alignment Template</t>
  </si>
  <si>
    <t>A workbook to centrally manage demand, supply, consensus plans, and improvement actions in S&amp;OP meetings.</t>
  </si>
  <si>
    <t>Účel šablony</t>
  </si>
  <si>
    <t>Objective 1</t>
  </si>
  <si>
    <t>Integrate sales/marketing forecasts with statistical forecasts to visualize adjusted demand.</t>
  </si>
  <si>
    <t>Objective 2</t>
  </si>
  <si>
    <t>Identify supply-demand gaps early based on max supply capacity and safety stock targets.</t>
  </si>
  <si>
    <t>Objective 3</t>
  </si>
  <si>
    <t>Estimate sales, costs, and financial variance from quantities agreed in S&amp;OP meetings.</t>
  </si>
  <si>
    <t>Objective 4</t>
  </si>
  <si>
    <t>Track actions, responsible departments, deadlines, and progress to resolve supply-demand gaps.</t>
  </si>
  <si>
    <t>Operation Flow (4 Steps)</t>
  </si>
  <si>
    <t>STEP 1</t>
  </si>
  <si>
    <t>Review and update product families, departments, owners, and seasonality factors in "Settings".</t>
  </si>
  <si>
    <t>STEP 2</t>
  </si>
  <si>
    <t>Enter sales, marketing, and statistical forecasts in "Demand Planning" to check the adjusted demand forecast.</t>
  </si>
  <si>
    <t>STEP 3</t>
  </si>
  <si>
    <t>Enter supply capacity in "Supply Review" to check the supply-demand gap and fulfillment status.</t>
  </si>
  <si>
    <t>STEP 4</t>
  </si>
  <si>
    <t>Manage consensus agreements, financial impacts, and improvement measures in "Consensus Plan", "Scenarios", and "Meeting Actions".</t>
  </si>
  <si>
    <t>Legenda</t>
  </si>
  <si>
    <t>Vstupní buňka</t>
  </si>
  <si>
    <t>Light blue: Enter demand forecast, supply capacity, actual qty, owner notes, etc.</t>
  </si>
  <si>
    <t>Automaticky vypočítaná buňka</t>
  </si>
  <si>
    <t>Light gray: Cells calculated automatically by formulas. Do not edit directly.</t>
  </si>
  <si>
    <t>Buňka s výběrem</t>
  </si>
  <si>
    <t>Light yellow: Select from dropdown. Used for product families, departments, progress status, etc.</t>
  </si>
  <si>
    <t>Warning Badge</t>
  </si>
  <si>
    <t>Light red: Warning display for negative supply-demand gap or not-started actions.</t>
  </si>
  <si>
    <t>Fulfillment Badge</t>
  </si>
  <si>
    <t>Light green: Displayed when demand and supply match or are sufficient, or status is completed.</t>
  </si>
  <si>
    <t>Přehledový panel</t>
  </si>
  <si>
    <t>Compare demand (adjusted forecast), supply capacity, and consensus plans over 12 months, and review key KPIs.</t>
  </si>
  <si>
    <t>Registered Products</t>
  </si>
  <si>
    <t>Forecast Accuracy</t>
  </si>
  <si>
    <t>Total Demand-Supply Gap</t>
  </si>
  <si>
    <t>Uncompleted Actions</t>
  </si>
  <si>
    <t>97.0%</t>
  </si>
  <si>
    <t>1,686</t>
  </si>
  <si>
    <t>12-Month Trend Data</t>
  </si>
  <si>
    <t>Month</t>
  </si>
  <si>
    <t>Adjusted Demand Forecast</t>
  </si>
  <si>
    <t>Supply Capacity</t>
  </si>
  <si>
    <t>Consensus Planned Qty</t>
  </si>
  <si>
    <t>2026-07</t>
  </si>
  <si>
    <t>5,508</t>
  </si>
  <si>
    <t>5,600</t>
  </si>
  <si>
    <t>2026-08</t>
  </si>
  <si>
    <t>6,160</t>
  </si>
  <si>
    <t>5,900</t>
  </si>
  <si>
    <t>2026-09</t>
  </si>
  <si>
    <t>2,712</t>
  </si>
  <si>
    <t>2,750</t>
  </si>
  <si>
    <t>2026-10</t>
  </si>
  <si>
    <t>6,000</t>
  </si>
  <si>
    <t>6,500</t>
  </si>
  <si>
    <t>2026-11</t>
  </si>
  <si>
    <t>1,855</t>
  </si>
  <si>
    <t>2,100</t>
  </si>
  <si>
    <t>2026-12</t>
  </si>
  <si>
    <t>3,658</t>
  </si>
  <si>
    <t>3,200</t>
  </si>
  <si>
    <t>2027-01</t>
  </si>
  <si>
    <t>5,035</t>
  </si>
  <si>
    <t>5,200</t>
  </si>
  <si>
    <t>2027-02</t>
  </si>
  <si>
    <t>1,872</t>
  </si>
  <si>
    <t>2,300</t>
  </si>
  <si>
    <t>2027-03</t>
  </si>
  <si>
    <t>1,523</t>
  </si>
  <si>
    <t>1,300</t>
  </si>
  <si>
    <t>2027-04</t>
  </si>
  <si>
    <t>5,017</t>
  </si>
  <si>
    <t>5,300</t>
  </si>
  <si>
    <t>2027-05</t>
  </si>
  <si>
    <t>3,266</t>
  </si>
  <si>
    <t>3,700</t>
  </si>
  <si>
    <t>2027-06</t>
  </si>
  <si>
    <t>6,358</t>
  </si>
  <si>
    <t>6,800</t>
  </si>
  <si>
    <t>Latest Alerts</t>
  </si>
  <si>
    <t>Months of Shortage</t>
  </si>
  <si>
    <t>Max Shortage Qty</t>
  </si>
  <si>
    <t>Next Review Target</t>
  </si>
  <si>
    <t>Poznámka</t>
  </si>
  <si>
    <t>Create meeting actions for supply shortage months</t>
  </si>
  <si>
    <t>Shortage months are highlighted in red in the supply review</t>
  </si>
  <si>
    <t>Demand Planning</t>
  </si>
  <si>
    <t>Integrate sales, marketing, and statistical forecasts to calculate adjusted demand reflecting seasonality factors.</t>
  </si>
  <si>
    <t>Light Blue = Input, Light Gray = Formula, Light Yellow = Dropdown. Update parameter settings as needed.</t>
  </si>
  <si>
    <t>Business Unit</t>
  </si>
  <si>
    <t>Product Family</t>
  </si>
  <si>
    <t>Sales Forecast</t>
  </si>
  <si>
    <t>Marketing Forecast</t>
  </si>
  <si>
    <t>Statistical Forecast</t>
  </si>
  <si>
    <t>Seasonal Factor</t>
  </si>
  <si>
    <t>Domestic Division</t>
  </si>
  <si>
    <t>Core Products</t>
  </si>
  <si>
    <t>5,000</t>
  </si>
  <si>
    <t>5,100</t>
  </si>
  <si>
    <t>Summer campaign reflected</t>
  </si>
  <si>
    <t>Overseas Division</t>
  </si>
  <si>
    <t>5,700</t>
  </si>
  <si>
    <t>5,500</t>
  </si>
  <si>
    <t>Expected advance orders from overseas distributors</t>
  </si>
  <si>
    <t>New Products</t>
  </si>
  <si>
    <t>2,600</t>
  </si>
  <si>
    <t>2,800</t>
  </si>
  <si>
    <t>2,500</t>
  </si>
  <si>
    <t>Initial demand post-new product launch</t>
  </si>
  <si>
    <t>EC Division</t>
  </si>
  <si>
    <t>6,100</t>
  </si>
  <si>
    <t>Strengthen EC promotion compared to normal</t>
  </si>
  <si>
    <t>Maintenance Parts</t>
  </si>
  <si>
    <t>1,800</t>
  </si>
  <si>
    <t>1,750</t>
  </si>
  <si>
    <t>1,700</t>
  </si>
  <si>
    <t>Maintenance contract renewal period</t>
  </si>
  <si>
    <t>3,000</t>
  </si>
  <si>
    <t>3,100</t>
  </si>
  <si>
    <t>Take inquiries post-exhibition into account</t>
  </si>
  <si>
    <t>5,400</t>
  </si>
  <si>
    <t>Fiscal year-end demand from major customer</t>
  </si>
  <si>
    <t>1,950</t>
  </si>
  <si>
    <t>1,880</t>
  </si>
  <si>
    <t>1,900</t>
  </si>
  <si>
    <t>Leveling repair demand</t>
  </si>
  <si>
    <t>Subcontracted Products</t>
  </si>
  <si>
    <t>1,450</t>
  </si>
  <si>
    <t>1,500</t>
  </si>
  <si>
    <t>1,400</t>
  </si>
  <si>
    <t>Consider customer in-sourcing risk</t>
  </si>
  <si>
    <t>4,950</t>
  </si>
  <si>
    <t>Normal Demand</t>
  </si>
  <si>
    <t>3,350</t>
  </si>
  <si>
    <t>3,450</t>
  </si>
  <si>
    <t>3,300</t>
  </si>
  <si>
    <t>Additional promotion budget injected</t>
  </si>
  <si>
    <t>6,200</t>
  </si>
  <si>
    <t>6,400</t>
  </si>
  <si>
    <t>Inventory buildup for year-end shopping season</t>
  </si>
  <si>
    <t>Supply Review</t>
  </si>
  <si>
    <t>Organize max supply capacity and safety stock targets, and verify gaps with adjusted demand and fulfillment status.</t>
  </si>
  <si>
    <t>Max Supply Capacity</t>
  </si>
  <si>
    <t>Safety Stock Target</t>
  </si>
  <si>
    <t>Required Production Qty</t>
  </si>
  <si>
    <t>Supply-Demand Gap</t>
  </si>
  <si>
    <t>Fulfillment Status</t>
  </si>
  <si>
    <t>5,808</t>
  </si>
  <si>
    <t>Capacity Sufficient</t>
  </si>
  <si>
    <t>6,510</t>
  </si>
  <si>
    <t>Supply Shortage</t>
  </si>
  <si>
    <t>2,892</t>
  </si>
  <si>
    <t>2,015</t>
  </si>
  <si>
    <t>3,878</t>
  </si>
  <si>
    <t>5,355</t>
  </si>
  <si>
    <t>2,022</t>
  </si>
  <si>
    <t>1,643</t>
  </si>
  <si>
    <t>5,317</t>
  </si>
  <si>
    <t>3,486</t>
  </si>
  <si>
    <t>6,738</t>
  </si>
  <si>
    <t>Consensus Plan</t>
  </si>
  <si>
    <t>Manage final agreed quantities from S&amp;OP meetings, and estimate projected sales, supply costs, and financial variance.</t>
  </si>
  <si>
    <t>Adjusted Supply Capacity</t>
  </si>
  <si>
    <t>Selling Price</t>
  </si>
  <si>
    <t>Projected Sales</t>
  </si>
  <si>
    <t>Agreed Supply Cost</t>
  </si>
  <si>
    <t>Financial Variance</t>
  </si>
  <si>
    <t>¥12,500</t>
  </si>
  <si>
    <t>¥68,850,000</t>
  </si>
  <si>
    <t>¥42,962,400</t>
  </si>
  <si>
    <t>¥25,887,600</t>
  </si>
  <si>
    <t>¥73,750,000</t>
  </si>
  <si>
    <t>¥46,020,000</t>
  </si>
  <si>
    <t>¥27,730,000</t>
  </si>
  <si>
    <t>¥18,500</t>
  </si>
  <si>
    <t>¥50,172,000</t>
  </si>
  <si>
    <t>¥30,374,400</t>
  </si>
  <si>
    <t>¥19,797,600</t>
  </si>
  <si>
    <t>¥75,000,000</t>
  </si>
  <si>
    <t>¥46,800,000</t>
  </si>
  <si>
    <t>¥28,200,000</t>
  </si>
  <si>
    <t>¥4,800</t>
  </si>
  <si>
    <t>¥8,904,000</t>
  </si>
  <si>
    <t>¥5,008,500</t>
  </si>
  <si>
    <t>¥3,895,500</t>
  </si>
  <si>
    <t>¥59,200,000</t>
  </si>
  <si>
    <t>¥35,840,000</t>
  </si>
  <si>
    <t>¥23,360,000</t>
  </si>
  <si>
    <t>¥62,937,500</t>
  </si>
  <si>
    <t>¥39,273,000</t>
  </si>
  <si>
    <t>¥23,664,500</t>
  </si>
  <si>
    <t>¥8,985,600</t>
  </si>
  <si>
    <t>¥5,054,400</t>
  </si>
  <si>
    <t>¥3,931,200</t>
  </si>
  <si>
    <t>¥22,000</t>
  </si>
  <si>
    <t>¥28,600,000</t>
  </si>
  <si>
    <t>¥18,850,000</t>
  </si>
  <si>
    <t>¥9,750,000</t>
  </si>
  <si>
    <t>¥62,712,500</t>
  </si>
  <si>
    <t>¥39,132,600</t>
  </si>
  <si>
    <t>¥23,579,900</t>
  </si>
  <si>
    <t>¥60,421,000</t>
  </si>
  <si>
    <t>¥36,579,200</t>
  </si>
  <si>
    <t>¥23,841,800</t>
  </si>
  <si>
    <t>¥79,475,000</t>
  </si>
  <si>
    <t>¥49,592,400</t>
  </si>
  <si>
    <t>¥29,882,600</t>
  </si>
  <si>
    <t>Scenario Assumptions</t>
  </si>
  <si>
    <t>Set best, worst, and base demand variance rates to estimate the projected impact on inventory and sales.</t>
  </si>
  <si>
    <t>Scenario</t>
  </si>
  <si>
    <t>Demand Variance Rate</t>
  </si>
  <si>
    <t>Base Agreed Qty</t>
  </si>
  <si>
    <t>Scenario Demand Qty</t>
  </si>
  <si>
    <t>Ending Inventory Impact</t>
  </si>
  <si>
    <t>Projected Impact</t>
  </si>
  <si>
    <t>Base</t>
  </si>
  <si>
    <t>0.0%</t>
  </si>
  <si>
    <t>¥0</t>
  </si>
  <si>
    <t>Best Case</t>
  </si>
  <si>
    <t>8.0%</t>
  </si>
  <si>
    <t>5,949</t>
  </si>
  <si>
    <t>¥74,362,500</t>
  </si>
  <si>
    <t>¥5,512,500</t>
  </si>
  <si>
    <t>Worst Case</t>
  </si>
  <si>
    <t>-12.0%</t>
  </si>
  <si>
    <t>4,847</t>
  </si>
  <si>
    <t>¥60,587,500</t>
  </si>
  <si>
    <t>-¥8,262,500</t>
  </si>
  <si>
    <t>6,372</t>
  </si>
  <si>
    <t>¥79,650,000</t>
  </si>
  <si>
    <t>¥5,900,000</t>
  </si>
  <si>
    <t>5,192</t>
  </si>
  <si>
    <t>¥64,900,000</t>
  </si>
  <si>
    <t>-¥8,850,000</t>
  </si>
  <si>
    <t>2,929</t>
  </si>
  <si>
    <t>¥54,186,500</t>
  </si>
  <si>
    <t>¥4,014,500</t>
  </si>
  <si>
    <t>2,387</t>
  </si>
  <si>
    <t>¥44,159,500</t>
  </si>
  <si>
    <t>-¥6,012,500</t>
  </si>
  <si>
    <t>Review Metrics</t>
  </si>
  <si>
    <t>Review difference between demand forecast and actual results, and calculate forecast error rate and forecast accuracy.</t>
  </si>
  <si>
    <t>Forecast Qty</t>
  </si>
  <si>
    <t>Actual Qty</t>
  </si>
  <si>
    <t>Forecast Error</t>
  </si>
  <si>
    <t>Forecast Accuracy (%)</t>
  </si>
  <si>
    <t>5,480</t>
  </si>
  <si>
    <t>0.5%</t>
  </si>
  <si>
    <t>99.5%</t>
  </si>
  <si>
    <t>6,030</t>
  </si>
  <si>
    <t>2.2%</t>
  </si>
  <si>
    <t>97.8%</t>
  </si>
  <si>
    <t>2,660</t>
  </si>
  <si>
    <t>2.0%</t>
  </si>
  <si>
    <t>98.0%</t>
  </si>
  <si>
    <t>6,230</t>
  </si>
  <si>
    <t>3.7%</t>
  </si>
  <si>
    <t>96.3%</t>
  </si>
  <si>
    <t>1,740</t>
  </si>
  <si>
    <t>6.6%</t>
  </si>
  <si>
    <t>93.4%</t>
  </si>
  <si>
    <t>Meeting Actions</t>
  </si>
  <si>
    <t>Manage problem-solving actions, responsible departments, deadlines, progress, and verification notes decided in S&amp;OP meetings.</t>
  </si>
  <si>
    <t>Action ID</t>
  </si>
  <si>
    <t>Meeting Date</t>
  </si>
  <si>
    <t>Decisions / Actions</t>
  </si>
  <si>
    <t>Responsible Dept</t>
  </si>
  <si>
    <t>Deadline</t>
  </si>
  <si>
    <t>Progress</t>
  </si>
  <si>
    <t>Review Notes</t>
  </si>
  <si>
    <t>ACT-001</t>
  </si>
  <si>
    <t>Secure additional outsourcing capacity for August supply shortage</t>
  </si>
  <si>
    <t>Production Control Dept</t>
  </si>
  <si>
    <t>In Progress</t>
  </si>
  <si>
    <t>Request for quotes sent to 2 candidate companies</t>
  </si>
  <si>
    <t>ACT-002</t>
  </si>
  <si>
    <t>Review safety stock targets for core products during peak season only</t>
  </si>
  <si>
    <t>Not Started</t>
  </si>
  <si>
    <t>Compare inventory holding costs and stockout risks</t>
  </si>
  <si>
    <t>ACT-003</t>
  </si>
  <si>
    <t>Reconfirm overseas demand for new products by distributor</t>
  </si>
  <si>
    <t>Waiting for replies from top 3 distributors</t>
  </si>
  <si>
    <t>ACT-004</t>
  </si>
  <si>
    <t>Adjust EC promotion month to a month with fewer supply constraints</t>
  </si>
  <si>
    <t>Completed</t>
  </si>
  <si>
    <t>Promotion calendar updated</t>
  </si>
  <si>
    <t>ACT-005</t>
  </si>
  <si>
    <t>Investigate alternative sourcing for product families with ongoing supply-demand gaps.</t>
  </si>
  <si>
    <t>Present candidate list at next meeting</t>
  </si>
  <si>
    <t>Parameter Settings</t>
  </si>
  <si>
    <t>Manage choices such as seasonal factors, product families, departments, owners, and action progress.</t>
  </si>
  <si>
    <t>Std Selling Price</t>
  </si>
  <si>
    <t>Std Supply Cost</t>
  </si>
  <si>
    <t>Std Lead Time (Days)</t>
  </si>
  <si>
    <t>Owner</t>
  </si>
  <si>
    <t>Action Status</t>
  </si>
  <si>
    <t>¥7,800</t>
  </si>
  <si>
    <t>Sato</t>
  </si>
  <si>
    <t>¥11,200</t>
  </si>
  <si>
    <t>Suzuki</t>
  </si>
  <si>
    <t>¥2,700</t>
  </si>
  <si>
    <t>Takahashi</t>
  </si>
  <si>
    <t>¥14,500</t>
  </si>
  <si>
    <t>Tanaka</t>
  </si>
  <si>
    <t>Yamamoto</t>
  </si>
</sst>
</file>

<file path=xl/styles.xml><?xml version="1.0" encoding="utf-8"?>
<styleSheet xmlns="http://schemas.openxmlformats.org/spreadsheetml/2006/main">
  <numFmts count="6">
    <numFmt numFmtId="200" formatCode="0.00"/>
    <numFmt numFmtId="201" formatCode="¥#,##0"/>
    <numFmt numFmtId="202" formatCode="0.0%"/>
    <numFmt numFmtId="203" formatCode="yyyy-mm"/>
    <numFmt numFmtId="204" formatCode="#,##0"/>
    <numFmt numFmtId="205" formatCode="yyyy-mm-dd"/>
  </numFmts>
  <fonts count="11">
    <font>
      <sz val="11"/>
      <name val="Carlito"/>
    </font>
    <font>
      <sz val="10"/>
      <color rgb="FF111827"/>
      <name val="Yu Gothic"/>
    </font>
    <font>
      <b val="1"/>
      <sz val="16"/>
      <color rgb="FFFFFFFF"/>
      <name val="Yu Gothic"/>
    </font>
    <font>
      <sz val="10"/>
      <color rgb="FF4B5563"/>
      <name val="Yu Gothic"/>
    </font>
    <font>
      <b val="1"/>
      <sz val="11"/>
      <color rgb="FFFFFFFF"/>
      <name val="Yu Gothic"/>
    </font>
    <font>
      <b val="1"/>
      <sz val="10"/>
      <color rgb="FF9B1C1C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FFFFFF"/>
      <name val="Yu Gothic"/>
    </font>
    <font>
      <b val="1"/>
      <sz val="18"/>
      <color rgb="FF1B365D"/>
      <name val="Yu Gothic"/>
    </font>
    <font>
      <sz val="9"/>
      <color rgb="FF4B5563"/>
      <name val="Yu Gothic"/>
    </font>
  </fonts>
  <fills count="12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EEF2F7"/>
      </patternFill>
    </fill>
    <fill>
      <patternFill patternType="solid">
        <fgColor rgb="FFF7FAFC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FDE8E8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2D3748"/>
      </patternFill>
    </fill>
    <fill>
      <patternFill patternType="solid">
        <fgColor rgb="FFFFFFFF"/>
      </patternFill>
    </fill>
  </fills>
  <borders count="32">
    <border/>
    <border/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</borders>
  <cellStyleXfs count="1">
    <xf numFmtId="0" fontId="0" fillId="0" borderId="0"/>
  </cellStyleXfs>
  <cellXfs count="314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2" borderId="0" xfId="0" applyNumberFormat="true" applyFont="true" applyFill="true" applyBorder="true" applyAlignment="true">
      <alignment vertical="center" wrapText="true"/>
    </xf>
    <xf numFmtId="0" fontId="1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vertical="center" wrapText="true"/>
    </xf>
    <xf numFmtId="0" fontId="4" fillId="2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0" fontId="1" fillId="0" borderId="8" xfId="0" applyNumberFormat="true" applyFont="true" applyFill="true" applyBorder="true" applyAlignment="true">
      <alignment vertical="center" wrapText="true"/>
    </xf>
    <xf numFmtId="0" fontId="1" fillId="0" borderId="9" xfId="0" applyNumberFormat="true" applyFont="true" applyFill="true" applyBorder="true" applyAlignment="true">
      <alignment vertical="center" wrapText="true"/>
    </xf>
    <xf numFmtId="0" fontId="1" fillId="0" borderId="10" xfId="0" applyNumberFormat="true" applyFont="true" applyFill="true" applyBorder="true" applyAlignment="true">
      <alignment vertical="center" wrapText="true"/>
    </xf>
    <xf numFmtId="0" fontId="1" fillId="0" borderId="11" xfId="0" applyNumberFormat="true" applyFont="true" applyFill="true" applyBorder="true" applyAlignment="true">
      <alignment vertical="center" wrapText="true"/>
    </xf>
    <xf numFmtId="0" fontId="1" fillId="0" borderId="12" xfId="0" applyNumberFormat="true" applyFont="true" applyFill="true" applyBorder="true" applyAlignment="true">
      <alignment vertical="center" wrapText="true"/>
    </xf>
    <xf numFmtId="0" fontId="1" fillId="0" borderId="13" xfId="0" applyNumberFormat="true" applyFont="true" applyFill="true" applyBorder="true" applyAlignment="true">
      <alignment vertical="center" wrapText="true"/>
    </xf>
    <xf numFmtId="0" fontId="1" fillId="0" borderId="14" xfId="0" applyNumberFormat="true" applyFont="true" applyFill="true" applyBorder="true" applyAlignment="true">
      <alignment vertical="center" wrapText="true"/>
    </xf>
    <xf numFmtId="0" fontId="1" fillId="0" borderId="15" xfId="0" applyNumberFormat="true" applyFont="true" applyFill="true" applyBorder="true" applyAlignment="true">
      <alignment vertical="center" wrapText="true"/>
    </xf>
    <xf numFmtId="0" fontId="1" fillId="0" borderId="16" xfId="0" applyNumberFormat="true" applyFont="true" applyFill="true" applyBorder="true" applyAlignment="true">
      <alignment vertical="center" wrapText="true"/>
    </xf>
    <xf numFmtId="0" fontId="1" fillId="0" borderId="17" xfId="0" applyNumberFormat="true" applyFont="true" applyFill="true" applyBorder="true" applyAlignment="true">
      <alignment vertical="center" wrapText="true"/>
    </xf>
    <xf numFmtId="0" fontId="1" fillId="0" borderId="18" xfId="0" applyNumberFormat="true" applyFont="true" applyFill="true" applyBorder="true" applyAlignment="true">
      <alignment vertical="center" wrapText="true"/>
    </xf>
    <xf numFmtId="0" fontId="1" fillId="0" borderId="19" xfId="0" applyNumberFormat="true" applyFont="true" applyFill="true" applyBorder="true" applyAlignment="true">
      <alignment vertical="center" wrapText="true"/>
    </xf>
    <xf numFmtId="0" fontId="1" fillId="0" borderId="20" xfId="0" applyNumberFormat="true" applyFont="true" applyFill="true" applyBorder="true" applyAlignment="true">
      <alignment vertical="center" wrapText="true"/>
    </xf>
    <xf numFmtId="0" fontId="1" fillId="0" borderId="21" xfId="0" applyNumberFormat="true" applyFont="true" applyFill="true" applyBorder="true" applyAlignment="true">
      <alignment vertical="center" wrapText="true"/>
    </xf>
    <xf numFmtId="0" fontId="1" fillId="0" borderId="22" xfId="0" applyNumberFormat="true" applyFont="true" applyFill="true" applyBorder="true" applyAlignment="true">
      <alignment vertical="center" wrapText="true"/>
    </xf>
    <xf numFmtId="0" fontId="1" fillId="0" borderId="23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9" xfId="0" applyNumberFormat="true" applyFont="true" applyFill="true" applyBorder="true" applyAlignment="true">
      <alignment vertical="center" wrapText="true"/>
    </xf>
    <xf numFmtId="0" fontId="1" fillId="4" borderId="21" xfId="0" applyNumberFormat="true" applyFont="true" applyFill="true" applyBorder="true" applyAlignment="true">
      <alignment vertical="center" wrapText="true"/>
    </xf>
    <xf numFmtId="0" fontId="1" fillId="5" borderId="8" xfId="0" applyNumberFormat="true" applyFont="true" applyFill="true" applyBorder="true" applyAlignment="true">
      <alignment vertical="center" wrapText="true"/>
    </xf>
    <xf numFmtId="0" fontId="1" fillId="5" borderId="16" xfId="0" applyNumberFormat="true" applyFont="true" applyFill="true" applyBorder="true" applyAlignment="true">
      <alignment vertical="center" wrapText="true"/>
    </xf>
    <xf numFmtId="0" fontId="1" fillId="6" borderId="11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1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5" fillId="7" borderId="11" xfId="0" applyNumberFormat="true" applyFont="true" applyFill="true" applyBorder="true" applyAlignment="true">
      <alignment vertical="center" wrapText="true"/>
    </xf>
    <xf numFmtId="0" fontId="5" fillId="7" borderId="19" xfId="0" applyNumberFormat="true" applyFont="true" applyFill="true" applyBorder="true" applyAlignment="true">
      <alignment vertical="center" wrapText="true"/>
    </xf>
    <xf numFmtId="0" fontId="1" fillId="8" borderId="13" xfId="0" applyNumberFormat="true" applyFont="true" applyFill="true" applyBorder="true" applyAlignment="true">
      <alignment vertical="center" wrapText="true"/>
    </xf>
    <xf numFmtId="0" fontId="1" fillId="8" borderId="21" xfId="0" applyNumberFormat="true" applyFont="true" applyFill="true" applyBorder="true" applyAlignment="true">
      <alignment vertical="center" wrapText="true"/>
    </xf>
    <xf numFmtId="0" fontId="6" fillId="8" borderId="13" xfId="0" applyNumberFormat="true" applyFont="true" applyFill="true" applyBorder="true" applyAlignment="true">
      <alignment vertical="center" wrapText="true"/>
    </xf>
    <xf numFmtId="0" fontId="6" fillId="8" borderId="21" xfId="0" applyNumberFormat="true" applyFont="true" applyFill="true" applyBorder="true" applyAlignment="true">
      <alignment vertical="center" wrapText="true"/>
    </xf>
    <xf numFmtId="200" fontId="1" fillId="0" borderId="10" xfId="0" applyNumberFormat="true" applyFont="true" applyFill="true" applyBorder="true" applyAlignment="true">
      <alignment vertical="center" wrapText="true"/>
    </xf>
    <xf numFmtId="200" fontId="1" fillId="0" borderId="12" xfId="0" applyNumberFormat="true" applyFont="true" applyFill="true" applyBorder="true" applyAlignment="true">
      <alignment vertical="center" wrapText="true"/>
    </xf>
    <xf numFmtId="200" fontId="1" fillId="0" borderId="15" xfId="0" applyNumberFormat="true" applyFont="true" applyFill="true" applyBorder="true" applyAlignment="true">
      <alignment vertical="center" wrapText="true"/>
    </xf>
    <xf numFmtId="200" fontId="1" fillId="0" borderId="18" xfId="0" applyNumberFormat="true" applyFont="true" applyFill="true" applyBorder="true" applyAlignment="true">
      <alignment vertical="center" wrapText="true"/>
    </xf>
    <xf numFmtId="200" fontId="1" fillId="0" borderId="20" xfId="0" applyNumberFormat="true" applyFont="true" applyFill="true" applyBorder="true" applyAlignment="true">
      <alignment vertical="center" wrapText="true"/>
    </xf>
    <xf numFmtId="200" fontId="1" fillId="0" borderId="23" xfId="0" applyNumberFormat="true" applyFont="true" applyFill="true" applyBorder="true" applyAlignment="true">
      <alignment vertical="center" wrapText="true"/>
    </xf>
    <xf numFmtId="200" fontId="1" fillId="5" borderId="10" xfId="0" applyNumberFormat="true" applyFont="true" applyFill="true" applyBorder="true" applyAlignment="true">
      <alignment vertical="center" wrapText="true"/>
    </xf>
    <xf numFmtId="0" fontId="1" fillId="5" borderId="11" xfId="0" applyNumberFormat="true" applyFont="true" applyFill="true" applyBorder="true" applyAlignment="true">
      <alignment vertical="center" wrapText="true"/>
    </xf>
    <xf numFmtId="200" fontId="1" fillId="5" borderId="12" xfId="0" applyNumberFormat="true" applyFont="true" applyFill="true" applyBorder="true" applyAlignment="true">
      <alignment vertical="center" wrapText="true"/>
    </xf>
    <xf numFmtId="0" fontId="1" fillId="5" borderId="13" xfId="0" applyNumberFormat="true" applyFont="true" applyFill="true" applyBorder="true" applyAlignment="true">
      <alignment vertical="center" wrapText="true"/>
    </xf>
    <xf numFmtId="200" fontId="1" fillId="5" borderId="15" xfId="0" applyNumberFormat="true" applyFont="true" applyFill="true" applyBorder="true" applyAlignment="true">
      <alignment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0" fontId="1" fillId="5" borderId="19" xfId="0" applyNumberFormat="true" applyFont="true" applyFill="true" applyBorder="true" applyAlignment="true">
      <alignment vertical="center" wrapText="true"/>
    </xf>
    <xf numFmtId="200" fontId="1" fillId="5" borderId="20" xfId="0" applyNumberFormat="true" applyFont="true" applyFill="true" applyBorder="true" applyAlignment="true">
      <alignment vertical="center" wrapText="true"/>
    </xf>
    <xf numFmtId="0" fontId="1" fillId="5" borderId="21" xfId="0" applyNumberFormat="true" applyFont="true" applyFill="true" applyBorder="true" applyAlignment="true">
      <alignment vertical="center" wrapText="true"/>
    </xf>
    <xf numFmtId="200" fontId="1" fillId="5" borderId="23" xfId="0" applyNumberFormat="true" applyFont="true" applyFill="true" applyBorder="true" applyAlignment="true">
      <alignment vertical="center" wrapText="true"/>
    </xf>
    <xf numFmtId="201" fontId="1" fillId="0" borderId="9" xfId="0" applyNumberFormat="true" applyFont="true" applyFill="true" applyBorder="true" applyAlignment="true">
      <alignment vertical="center" wrapText="true"/>
    </xf>
    <xf numFmtId="201" fontId="1" fillId="0" borderId="0" xfId="0" applyNumberFormat="true" applyFont="true" applyFill="true" applyBorder="true" applyAlignment="true">
      <alignment vertical="center" wrapText="true"/>
    </xf>
    <xf numFmtId="201" fontId="1" fillId="0" borderId="14" xfId="0" applyNumberFormat="true" applyFont="true" applyFill="true" applyBorder="true" applyAlignment="true">
      <alignment vertical="center" wrapText="true"/>
    </xf>
    <xf numFmtId="201" fontId="1" fillId="0" borderId="17" xfId="0" applyNumberFormat="true" applyFont="true" applyFill="true" applyBorder="true" applyAlignment="true">
      <alignment vertical="center" wrapText="true"/>
    </xf>
    <xf numFmtId="201" fontId="1" fillId="0" borderId="1" xfId="0" applyNumberFormat="true" applyFont="true" applyFill="true" applyBorder="true" applyAlignment="true">
      <alignment vertical="center" wrapText="true"/>
    </xf>
    <xf numFmtId="201" fontId="1" fillId="0" borderId="22" xfId="0" applyNumberFormat="true" applyFont="true" applyFill="true" applyBorder="true" applyAlignment="true">
      <alignment vertical="center" wrapText="true"/>
    </xf>
    <xf numFmtId="201" fontId="1" fillId="5" borderId="9" xfId="0" applyNumberFormat="true" applyFont="true" applyFill="true" applyBorder="true" applyAlignment="true">
      <alignment vertical="center" wrapText="true"/>
    </xf>
    <xf numFmtId="0" fontId="1" fillId="5" borderId="10" xfId="0" applyNumberFormat="true" applyFont="true" applyFill="true" applyBorder="true" applyAlignment="true">
      <alignment vertical="center" wrapText="true"/>
    </xf>
    <xf numFmtId="201" fontId="1" fillId="5" borderId="0" xfId="0" applyNumberFormat="true" applyFont="true" applyFill="true" applyBorder="true" applyAlignment="true">
      <alignment vertical="center" wrapText="true"/>
    </xf>
    <xf numFmtId="0" fontId="1" fillId="5" borderId="12" xfId="0" applyNumberFormat="true" applyFont="true" applyFill="true" applyBorder="true" applyAlignment="true">
      <alignment vertical="center" wrapText="true"/>
    </xf>
    <xf numFmtId="201" fontId="1" fillId="5" borderId="14" xfId="0" applyNumberFormat="true" applyFont="true" applyFill="true" applyBorder="true" applyAlignment="true">
      <alignment vertical="center" wrapText="true"/>
    </xf>
    <xf numFmtId="0" fontId="1" fillId="5" borderId="15" xfId="0" applyNumberFormat="true" applyFont="true" applyFill="true" applyBorder="true" applyAlignment="true">
      <alignment vertical="center" wrapText="true"/>
    </xf>
    <xf numFmtId="201" fontId="1" fillId="5" borderId="17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vertical="center" wrapText="true"/>
    </xf>
    <xf numFmtId="201" fontId="1" fillId="5" borderId="1" xfId="0" applyNumberFormat="true" applyFont="true" applyFill="true" applyBorder="true" applyAlignment="true">
      <alignment vertical="center" wrapText="true"/>
    </xf>
    <xf numFmtId="0" fontId="1" fillId="5" borderId="20" xfId="0" applyNumberFormat="true" applyFont="true" applyFill="true" applyBorder="true" applyAlignment="true">
      <alignment vertical="center" wrapText="true"/>
    </xf>
    <xf numFmtId="201" fontId="1" fillId="5" borderId="22" xfId="0" applyNumberFormat="true" applyFont="true" applyFill="true" applyBorder="true" applyAlignment="true">
      <alignment vertical="center" wrapText="true"/>
    </xf>
    <xf numFmtId="0" fontId="1" fillId="5" borderId="23" xfId="0" applyNumberFormat="true" applyFont="true" applyFill="true" applyBorder="true" applyAlignment="true">
      <alignment vertical="center" wrapText="true"/>
    </xf>
    <xf numFmtId="0" fontId="4" fillId="2" borderId="24" xfId="0" applyNumberFormat="true" applyFont="true" applyFill="true" applyBorder="true" applyAlignment="true">
      <alignment horizontal="center" vertical="center" wrapText="true"/>
    </xf>
    <xf numFmtId="0" fontId="4" fillId="2" borderId="25" xfId="0" applyNumberFormat="true" applyFont="true" applyFill="true" applyBorder="true" applyAlignment="true">
      <alignment horizontal="center" vertical="center" wrapText="true"/>
    </xf>
    <xf numFmtId="0" fontId="1" fillId="0" borderId="26" xfId="0" applyNumberFormat="true" applyFont="true" applyFill="true" applyBorder="true" applyAlignment="true">
      <alignment vertical="center" wrapText="true"/>
    </xf>
    <xf numFmtId="0" fontId="1" fillId="0" borderId="27" xfId="0" applyNumberFormat="true" applyFont="true" applyFill="true" applyBorder="true" applyAlignment="true">
      <alignment vertical="center" wrapText="true"/>
    </xf>
    <xf numFmtId="0" fontId="1" fillId="0" borderId="28" xfId="0" applyNumberFormat="true" applyFont="true" applyFill="true" applyBorder="true" applyAlignment="true">
      <alignment vertical="center" wrapText="true"/>
    </xf>
    <xf numFmtId="0" fontId="1" fillId="0" borderId="29" xfId="0" applyNumberFormat="true" applyFont="true" applyFill="true" applyBorder="true" applyAlignment="true">
      <alignment vertical="center" wrapText="true"/>
    </xf>
    <xf numFmtId="0" fontId="1" fillId="0" borderId="30" xfId="0" applyNumberFormat="true" applyFont="true" applyFill="true" applyBorder="true" applyAlignment="true">
      <alignment vertical="center" wrapText="true"/>
    </xf>
    <xf numFmtId="0" fontId="1" fillId="0" borderId="31" xfId="0" applyNumberFormat="true" applyFont="true" applyFill="true" applyBorder="true" applyAlignment="true">
      <alignment vertical="center" wrapText="true"/>
    </xf>
    <xf numFmtId="0" fontId="1" fillId="5" borderId="26" xfId="0" applyNumberFormat="true" applyFont="true" applyFill="true" applyBorder="true" applyAlignment="true">
      <alignment vertical="center" wrapText="true"/>
    </xf>
    <xf numFmtId="0" fontId="1" fillId="5" borderId="27" xfId="0" applyNumberFormat="true" applyFont="true" applyFill="true" applyBorder="true" applyAlignment="true">
      <alignment vertical="center" wrapText="true"/>
    </xf>
    <xf numFmtId="0" fontId="1" fillId="5" borderId="28" xfId="0" applyNumberFormat="true" applyFont="true" applyFill="true" applyBorder="true" applyAlignment="true">
      <alignment vertical="center" wrapText="true"/>
    </xf>
    <xf numFmtId="0" fontId="1" fillId="5" borderId="29" xfId="0" applyNumberFormat="true" applyFont="true" applyFill="true" applyBorder="true" applyAlignment="true">
      <alignment vertical="center" wrapText="true"/>
    </xf>
    <xf numFmtId="0" fontId="1" fillId="5" borderId="30" xfId="0" applyNumberFormat="true" applyFont="true" applyFill="true" applyBorder="true" applyAlignment="true">
      <alignment vertical="center" wrapText="true"/>
    </xf>
    <xf numFmtId="0" fontId="1" fillId="5" borderId="31" xfId="0" applyNumberFormat="true" applyFont="true" applyFill="true" applyBorder="true" applyAlignment="true">
      <alignment vertical="center" wrapText="true"/>
    </xf>
    <xf numFmtId="0" fontId="1" fillId="7" borderId="26" xfId="0" applyNumberFormat="true" applyFont="true" applyFill="true" applyBorder="true" applyAlignment="true">
      <alignment vertical="center" wrapText="true"/>
    </xf>
    <xf numFmtId="0" fontId="1" fillId="7" borderId="29" xfId="0" applyNumberFormat="true" applyFont="true" applyFill="true" applyBorder="true" applyAlignment="true">
      <alignment vertical="center" wrapText="true"/>
    </xf>
    <xf numFmtId="0" fontId="5" fillId="7" borderId="26" xfId="0" applyNumberFormat="true" applyFont="true" applyFill="true" applyBorder="true" applyAlignment="true">
      <alignment vertical="center" wrapText="true"/>
    </xf>
    <xf numFmtId="0" fontId="5" fillId="7" borderId="29" xfId="0" applyNumberFormat="true" applyFont="true" applyFill="true" applyBorder="true" applyAlignment="true">
      <alignment vertical="center" wrapText="true"/>
    </xf>
    <xf numFmtId="0" fontId="1" fillId="9" borderId="27" xfId="0" applyNumberFormat="true" applyFont="true" applyFill="true" applyBorder="true" applyAlignment="true">
      <alignment vertical="center" wrapText="true"/>
    </xf>
    <xf numFmtId="0" fontId="1" fillId="9" borderId="30" xfId="0" applyNumberFormat="true" applyFont="true" applyFill="true" applyBorder="true" applyAlignment="true">
      <alignment vertical="center" wrapText="true"/>
    </xf>
    <xf numFmtId="0" fontId="7" fillId="9" borderId="27" xfId="0" applyNumberFormat="true" applyFont="true" applyFill="true" applyBorder="true" applyAlignment="true">
      <alignment vertical="center" wrapText="true"/>
    </xf>
    <xf numFmtId="0" fontId="7" fillId="9" borderId="30" xfId="0" applyNumberFormat="true" applyFont="true" applyFill="true" applyBorder="true" applyAlignment="true">
      <alignment vertical="center" wrapText="true"/>
    </xf>
    <xf numFmtId="0" fontId="1" fillId="8" borderId="28" xfId="0" applyNumberFormat="true" applyFont="true" applyFill="true" applyBorder="true" applyAlignment="true">
      <alignment vertical="center" wrapText="true"/>
    </xf>
    <xf numFmtId="0" fontId="1" fillId="8" borderId="31" xfId="0" applyNumberFormat="true" applyFont="true" applyFill="true" applyBorder="true" applyAlignment="true">
      <alignment vertical="center" wrapText="true"/>
    </xf>
    <xf numFmtId="0" fontId="6" fillId="8" borderId="28" xfId="0" applyNumberFormat="true" applyFont="true" applyFill="true" applyBorder="true" applyAlignment="true">
      <alignment vertical="center" wrapText="true"/>
    </xf>
    <xf numFmtId="0" fontId="6" fillId="8" borderId="31" xfId="0" applyNumberFormat="true" applyFont="true" applyFill="true" applyBorder="true" applyAlignment="true">
      <alignment vertical="center" wrapText="true"/>
    </xf>
    <xf numFmtId="202" fontId="1" fillId="0" borderId="10" xfId="0" applyNumberFormat="true" applyFont="true" applyFill="true" applyBorder="true" applyAlignment="true">
      <alignment vertical="center" wrapText="true"/>
    </xf>
    <xf numFmtId="202" fontId="1" fillId="0" borderId="12" xfId="0" applyNumberFormat="true" applyFont="true" applyFill="true" applyBorder="true" applyAlignment="true">
      <alignment vertical="center" wrapText="true"/>
    </xf>
    <xf numFmtId="202" fontId="1" fillId="0" borderId="15" xfId="0" applyNumberFormat="true" applyFont="true" applyFill="true" applyBorder="true" applyAlignment="true">
      <alignment vertical="center" wrapText="true"/>
    </xf>
    <xf numFmtId="202" fontId="1" fillId="0" borderId="18" xfId="0" applyNumberFormat="true" applyFont="true" applyFill="true" applyBorder="true" applyAlignment="true">
      <alignment vertical="center" wrapText="true"/>
    </xf>
    <xf numFmtId="202" fontId="1" fillId="0" borderId="20" xfId="0" applyNumberFormat="true" applyFont="true" applyFill="true" applyBorder="true" applyAlignment="true">
      <alignment vertical="center" wrapText="true"/>
    </xf>
    <xf numFmtId="202" fontId="1" fillId="0" borderId="23" xfId="0" applyNumberFormat="true" applyFont="true" applyFill="true" applyBorder="true" applyAlignment="true">
      <alignment vertical="center" wrapText="true"/>
    </xf>
    <xf numFmtId="202" fontId="1" fillId="5" borderId="10" xfId="0" applyNumberFormat="true" applyFont="true" applyFill="true" applyBorder="true" applyAlignment="true">
      <alignment vertical="center" wrapText="true"/>
    </xf>
    <xf numFmtId="202" fontId="1" fillId="5" borderId="12" xfId="0" applyNumberFormat="true" applyFont="true" applyFill="true" applyBorder="true" applyAlignment="true">
      <alignment vertical="center" wrapText="true"/>
    </xf>
    <xf numFmtId="202" fontId="1" fillId="5" borderId="15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20" xfId="0" applyNumberFormat="true" applyFont="true" applyFill="true" applyBorder="true" applyAlignment="true">
      <alignment vertical="center" wrapText="true"/>
    </xf>
    <xf numFmtId="202" fontId="1" fillId="5" borderId="23" xfId="0" applyNumberFormat="true" applyFont="true" applyFill="true" applyBorder="true" applyAlignment="true">
      <alignment vertical="center" wrapText="true"/>
    </xf>
    <xf numFmtId="203" fontId="1" fillId="0" borderId="8" xfId="0" applyNumberFormat="true" applyFont="true" applyFill="true" applyBorder="true" applyAlignment="true">
      <alignment vertical="center" wrapText="true"/>
    </xf>
    <xf numFmtId="203" fontId="1" fillId="0" borderId="11" xfId="0" applyNumberFormat="true" applyFont="true" applyFill="true" applyBorder="true" applyAlignment="true">
      <alignment vertical="center" wrapText="true"/>
    </xf>
    <xf numFmtId="203" fontId="1" fillId="0" borderId="13" xfId="0" applyNumberFormat="true" applyFont="true" applyFill="true" applyBorder="true" applyAlignment="true">
      <alignment vertical="center" wrapText="true"/>
    </xf>
    <xf numFmtId="203" fontId="1" fillId="0" borderId="16" xfId="0" applyNumberFormat="true" applyFont="true" applyFill="true" applyBorder="true" applyAlignment="true">
      <alignment vertical="center" wrapText="true"/>
    </xf>
    <xf numFmtId="203" fontId="1" fillId="0" borderId="19" xfId="0" applyNumberFormat="true" applyFont="true" applyFill="true" applyBorder="true" applyAlignment="true">
      <alignment vertical="center" wrapText="true"/>
    </xf>
    <xf numFmtId="203" fontId="1" fillId="0" borderId="21" xfId="0" applyNumberFormat="true" applyFont="true" applyFill="true" applyBorder="true" applyAlignment="true">
      <alignment vertical="center" wrapText="true"/>
    </xf>
    <xf numFmtId="204" fontId="1" fillId="0" borderId="9" xfId="0" applyNumberFormat="true" applyFont="true" applyFill="true" applyBorder="true" applyAlignment="true">
      <alignment vertical="center" wrapText="true"/>
    </xf>
    <xf numFmtId="204" fontId="1" fillId="0" borderId="0" xfId="0" applyNumberFormat="true" applyFont="true" applyFill="true" applyBorder="true" applyAlignment="true">
      <alignment vertical="center" wrapText="true"/>
    </xf>
    <xf numFmtId="204" fontId="1" fillId="0" borderId="14" xfId="0" applyNumberFormat="true" applyFont="true" applyFill="true" applyBorder="true" applyAlignment="true">
      <alignment vertical="center" wrapText="true"/>
    </xf>
    <xf numFmtId="204" fontId="1" fillId="0" borderId="17" xfId="0" applyNumberFormat="true" applyFont="true" applyFill="true" applyBorder="true" applyAlignment="true">
      <alignment vertical="center" wrapText="true"/>
    </xf>
    <xf numFmtId="204" fontId="1" fillId="0" borderId="1" xfId="0" applyNumberFormat="true" applyFont="true" applyFill="true" applyBorder="true" applyAlignment="true">
      <alignment vertical="center" wrapText="true"/>
    </xf>
    <xf numFmtId="204" fontId="1" fillId="0" borderId="22" xfId="0" applyNumberFormat="true" applyFont="true" applyFill="true" applyBorder="true" applyAlignment="true">
      <alignment vertical="center" wrapText="true"/>
    </xf>
    <xf numFmtId="200" fontId="1" fillId="0" borderId="9" xfId="0" applyNumberFormat="true" applyFont="true" applyFill="true" applyBorder="true" applyAlignment="true">
      <alignment vertical="center" wrapText="true"/>
    </xf>
    <xf numFmtId="200" fontId="1" fillId="0" borderId="0" xfId="0" applyNumberFormat="true" applyFont="true" applyFill="true" applyBorder="true" applyAlignment="true">
      <alignment vertical="center" wrapText="true"/>
    </xf>
    <xf numFmtId="200" fontId="1" fillId="0" borderId="14" xfId="0" applyNumberFormat="true" applyFont="true" applyFill="true" applyBorder="true" applyAlignment="true">
      <alignment vertical="center" wrapText="true"/>
    </xf>
    <xf numFmtId="200" fontId="1" fillId="0" borderId="17" xfId="0" applyNumberFormat="true" applyFont="true" applyFill="true" applyBorder="true" applyAlignment="true">
      <alignment vertical="center" wrapText="true"/>
    </xf>
    <xf numFmtId="200" fontId="1" fillId="0" borderId="1" xfId="0" applyNumberFormat="true" applyFont="true" applyFill="true" applyBorder="true" applyAlignment="true">
      <alignment vertical="center" wrapText="true"/>
    </xf>
    <xf numFmtId="200" fontId="1" fillId="0" borderId="22" xfId="0" applyNumberFormat="true" applyFont="true" applyFill="true" applyBorder="true" applyAlignment="true">
      <alignment vertical="center" wrapText="true"/>
    </xf>
    <xf numFmtId="0" fontId="1" fillId="6" borderId="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 wrapText="true"/>
    </xf>
    <xf numFmtId="0" fontId="1" fillId="6" borderId="14" xfId="0" applyNumberFormat="true" applyFont="true" applyFill="true" applyBorder="true" applyAlignment="true">
      <alignment vertical="center" wrapText="true"/>
    </xf>
    <xf numFmtId="0" fontId="1" fillId="6" borderId="17" xfId="0" applyNumberFormat="true" applyFont="true" applyFill="true" applyBorder="true" applyAlignment="true">
      <alignment vertical="center" wrapText="true"/>
    </xf>
    <xf numFmtId="0" fontId="1" fillId="6" borderId="1" xfId="0" applyNumberFormat="true" applyFont="true" applyFill="true" applyBorder="true" applyAlignment="true">
      <alignment vertical="center" wrapText="true"/>
    </xf>
    <xf numFmtId="0" fontId="1" fillId="6" borderId="22" xfId="0" applyNumberFormat="true" applyFont="true" applyFill="true" applyBorder="true" applyAlignment="true">
      <alignment vertical="center" wrapText="true"/>
    </xf>
    <xf numFmtId="203" fontId="1" fillId="5" borderId="8" xfId="0" applyNumberFormat="true" applyFont="true" applyFill="true" applyBorder="true" applyAlignment="true">
      <alignment vertical="center" wrapText="true"/>
    </xf>
    <xf numFmtId="203" fontId="1" fillId="5" borderId="11" xfId="0" applyNumberFormat="true" applyFont="true" applyFill="true" applyBorder="true" applyAlignment="true">
      <alignment vertical="center" wrapText="true"/>
    </xf>
    <xf numFmtId="203" fontId="1" fillId="5" borderId="13" xfId="0" applyNumberFormat="true" applyFont="true" applyFill="true" applyBorder="true" applyAlignment="true">
      <alignment vertical="center" wrapText="true"/>
    </xf>
    <xf numFmtId="203" fontId="1" fillId="5" borderId="16" xfId="0" applyNumberFormat="true" applyFont="true" applyFill="true" applyBorder="true" applyAlignment="true">
      <alignment vertical="center" wrapText="true"/>
    </xf>
    <xf numFmtId="203" fontId="1" fillId="5" borderId="19" xfId="0" applyNumberFormat="true" applyFont="true" applyFill="true" applyBorder="true" applyAlignment="true">
      <alignment vertical="center" wrapText="true"/>
    </xf>
    <xf numFmtId="203" fontId="1" fillId="5" borderId="21" xfId="0" applyNumberFormat="true" applyFont="true" applyFill="true" applyBorder="true" applyAlignment="true">
      <alignment vertical="center" wrapText="true"/>
    </xf>
    <xf numFmtId="204" fontId="1" fillId="5" borderId="9" xfId="0" applyNumberFormat="true" applyFont="true" applyFill="true" applyBorder="true" applyAlignment="true">
      <alignment vertical="center" wrapText="true"/>
    </xf>
    <xf numFmtId="204" fontId="1" fillId="5" borderId="0" xfId="0" applyNumberFormat="true" applyFont="true" applyFill="true" applyBorder="true" applyAlignment="true">
      <alignment vertical="center" wrapText="true"/>
    </xf>
    <xf numFmtId="204" fontId="1" fillId="5" borderId="14" xfId="0" applyNumberFormat="true" applyFont="true" applyFill="true" applyBorder="true" applyAlignment="true">
      <alignment vertical="center" wrapText="true"/>
    </xf>
    <xf numFmtId="204" fontId="1" fillId="5" borderId="17" xfId="0" applyNumberFormat="true" applyFont="true" applyFill="true" applyBorder="true" applyAlignment="true">
      <alignment vertical="center" wrapText="true"/>
    </xf>
    <xf numFmtId="204" fontId="1" fillId="5" borderId="1" xfId="0" applyNumberFormat="true" applyFont="true" applyFill="true" applyBorder="true" applyAlignment="true">
      <alignment vertical="center" wrapText="true"/>
    </xf>
    <xf numFmtId="204" fontId="1" fillId="5" borderId="22" xfId="0" applyNumberFormat="true" applyFont="true" applyFill="true" applyBorder="true" applyAlignment="true">
      <alignment vertical="center" wrapText="true"/>
    </xf>
    <xf numFmtId="200" fontId="1" fillId="4" borderId="9" xfId="0" applyNumberFormat="true" applyFont="true" applyFill="true" applyBorder="true" applyAlignment="true">
      <alignment vertical="center" wrapText="true"/>
    </xf>
    <xf numFmtId="204" fontId="1" fillId="4" borderId="9" xfId="0" applyNumberFormat="true" applyFont="true" applyFill="true" applyBorder="true" applyAlignment="true">
      <alignment vertical="center" wrapText="true"/>
    </xf>
    <xf numFmtId="200" fontId="1" fillId="4" borderId="0" xfId="0" applyNumberFormat="true" applyFont="true" applyFill="true" applyBorder="true" applyAlignment="true">
      <alignment vertical="center" wrapText="true"/>
    </xf>
    <xf numFmtId="204" fontId="1" fillId="4" borderId="0" xfId="0" applyNumberFormat="true" applyFont="true" applyFill="true" applyBorder="true" applyAlignment="true">
      <alignment vertical="center" wrapText="true"/>
    </xf>
    <xf numFmtId="200" fontId="1" fillId="4" borderId="14" xfId="0" applyNumberFormat="true" applyFont="true" applyFill="true" applyBorder="true" applyAlignment="true">
      <alignment vertical="center" wrapText="true"/>
    </xf>
    <xf numFmtId="204" fontId="1" fillId="4" borderId="14" xfId="0" applyNumberFormat="true" applyFont="true" applyFill="true" applyBorder="true" applyAlignment="true">
      <alignment vertical="center" wrapText="true"/>
    </xf>
    <xf numFmtId="200" fontId="1" fillId="4" borderId="17" xfId="0" applyNumberFormat="true" applyFont="true" applyFill="true" applyBorder="true" applyAlignment="true">
      <alignment vertical="center" wrapText="true"/>
    </xf>
    <xf numFmtId="204" fontId="1" fillId="4" borderId="17" xfId="0" applyNumberFormat="true" applyFont="true" applyFill="true" applyBorder="true" applyAlignment="true">
      <alignment vertical="center" wrapText="true"/>
    </xf>
    <xf numFmtId="200" fontId="1" fillId="4" borderId="1" xfId="0" applyNumberFormat="true" applyFont="true" applyFill="true" applyBorder="true" applyAlignment="true">
      <alignment vertical="center" wrapText="true"/>
    </xf>
    <xf numFmtId="204" fontId="1" fillId="4" borderId="1" xfId="0" applyNumberFormat="true" applyFont="true" applyFill="true" applyBorder="true" applyAlignment="true">
      <alignment vertical="center" wrapText="true"/>
    </xf>
    <xf numFmtId="200" fontId="1" fillId="4" borderId="22" xfId="0" applyNumberFormat="true" applyFont="true" applyFill="true" applyBorder="true" applyAlignment="true">
      <alignment vertical="center" wrapText="true"/>
    </xf>
    <xf numFmtId="204" fontId="1" fillId="4" borderId="22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8" xfId="0" applyNumberFormat="true" applyFont="true" applyFill="true" applyBorder="true" applyAlignment="true">
      <alignment vertical="center" wrapText="true"/>
    </xf>
    <xf numFmtId="0" fontId="1" fillId="4" borderId="20" xfId="0" applyNumberFormat="true" applyFont="true" applyFill="true" applyBorder="true" applyAlignment="true">
      <alignment vertical="center" wrapText="true"/>
    </xf>
    <xf numFmtId="0" fontId="1" fillId="4" borderId="23" xfId="0" applyNumberFormat="true" applyFont="true" applyFill="true" applyBorder="true" applyAlignment="true">
      <alignment vertical="center" wrapText="true"/>
    </xf>
    <xf numFmtId="201" fontId="1" fillId="0" borderId="10" xfId="0" applyNumberFormat="true" applyFont="true" applyFill="true" applyBorder="true" applyAlignment="true">
      <alignment vertical="center" wrapText="true"/>
    </xf>
    <xf numFmtId="201" fontId="1" fillId="0" borderId="12" xfId="0" applyNumberFormat="true" applyFont="true" applyFill="true" applyBorder="true" applyAlignment="true">
      <alignment vertical="center" wrapText="true"/>
    </xf>
    <xf numFmtId="201" fontId="1" fillId="0" borderId="15" xfId="0" applyNumberFormat="true" applyFont="true" applyFill="true" applyBorder="true" applyAlignment="true">
      <alignment vertical="center" wrapText="true"/>
    </xf>
    <xf numFmtId="201" fontId="1" fillId="0" borderId="18" xfId="0" applyNumberFormat="true" applyFont="true" applyFill="true" applyBorder="true" applyAlignment="true">
      <alignment vertical="center" wrapText="true"/>
    </xf>
    <xf numFmtId="201" fontId="1" fillId="0" borderId="20" xfId="0" applyNumberFormat="true" applyFont="true" applyFill="true" applyBorder="true" applyAlignment="true">
      <alignment vertical="center" wrapText="true"/>
    </xf>
    <xf numFmtId="201" fontId="1" fillId="0" borderId="23" xfId="0" applyNumberFormat="true" applyFont="true" applyFill="true" applyBorder="true" applyAlignment="true">
      <alignment vertical="center" wrapText="true"/>
    </xf>
    <xf numFmtId="201" fontId="1" fillId="4" borderId="9" xfId="0" applyNumberFormat="true" applyFont="true" applyFill="true" applyBorder="true" applyAlignment="true">
      <alignment vertical="center" wrapText="true"/>
    </xf>
    <xf numFmtId="201" fontId="1" fillId="4" borderId="10" xfId="0" applyNumberFormat="true" applyFont="true" applyFill="true" applyBorder="true" applyAlignment="true">
      <alignment vertical="center" wrapText="true"/>
    </xf>
    <xf numFmtId="201" fontId="1" fillId="4" borderId="0" xfId="0" applyNumberFormat="true" applyFont="true" applyFill="true" applyBorder="true" applyAlignment="true">
      <alignment vertical="center" wrapText="true"/>
    </xf>
    <xf numFmtId="201" fontId="1" fillId="4" borderId="12" xfId="0" applyNumberFormat="true" applyFont="true" applyFill="true" applyBorder="true" applyAlignment="true">
      <alignment vertical="center" wrapText="true"/>
    </xf>
    <xf numFmtId="201" fontId="1" fillId="4" borderId="14" xfId="0" applyNumberFormat="true" applyFont="true" applyFill="true" applyBorder="true" applyAlignment="true">
      <alignment vertical="center" wrapText="true"/>
    </xf>
    <xf numFmtId="201" fontId="1" fillId="4" borderId="15" xfId="0" applyNumberFormat="true" applyFont="true" applyFill="true" applyBorder="true" applyAlignment="true">
      <alignment vertical="center" wrapText="true"/>
    </xf>
    <xf numFmtId="201" fontId="1" fillId="4" borderId="17" xfId="0" applyNumberFormat="true" applyFont="true" applyFill="true" applyBorder="true" applyAlignment="true">
      <alignment vertical="center" wrapText="true"/>
    </xf>
    <xf numFmtId="201" fontId="1" fillId="4" borderId="18" xfId="0" applyNumberFormat="true" applyFont="true" applyFill="true" applyBorder="true" applyAlignment="true">
      <alignment vertical="center" wrapText="true"/>
    </xf>
    <xf numFmtId="201" fontId="1" fillId="4" borderId="1" xfId="0" applyNumberFormat="true" applyFont="true" applyFill="true" applyBorder="true" applyAlignment="true">
      <alignment vertical="center" wrapText="true"/>
    </xf>
    <xf numFmtId="201" fontId="1" fillId="4" borderId="20" xfId="0" applyNumberFormat="true" applyFont="true" applyFill="true" applyBorder="true" applyAlignment="true">
      <alignment vertical="center" wrapText="true"/>
    </xf>
    <xf numFmtId="201" fontId="1" fillId="4" borderId="22" xfId="0" applyNumberFormat="true" applyFont="true" applyFill="true" applyBorder="true" applyAlignment="true">
      <alignment vertical="center" wrapText="true"/>
    </xf>
    <xf numFmtId="201" fontId="1" fillId="4" borderId="23" xfId="0" applyNumberFormat="true" applyFont="true" applyFill="true" applyBorder="true" applyAlignment="true">
      <alignment vertical="center" wrapText="true"/>
    </xf>
    <xf numFmtId="203" fontId="1" fillId="0" borderId="9" xfId="0" applyNumberFormat="true" applyFont="true" applyFill="true" applyBorder="true" applyAlignment="true">
      <alignment vertical="center" wrapText="true"/>
    </xf>
    <xf numFmtId="203" fontId="1" fillId="0" borderId="0" xfId="0" applyNumberFormat="true" applyFont="true" applyFill="true" applyBorder="true" applyAlignment="true">
      <alignment vertical="center" wrapText="true"/>
    </xf>
    <xf numFmtId="203" fontId="1" fillId="0" borderId="14" xfId="0" applyNumberFormat="true" applyFont="true" applyFill="true" applyBorder="true" applyAlignment="true">
      <alignment vertical="center" wrapText="true"/>
    </xf>
    <xf numFmtId="203" fontId="1" fillId="0" borderId="17" xfId="0" applyNumberFormat="true" applyFont="true" applyFill="true" applyBorder="true" applyAlignment="true">
      <alignment vertical="center" wrapText="true"/>
    </xf>
    <xf numFmtId="203" fontId="1" fillId="0" borderId="1" xfId="0" applyNumberFormat="true" applyFont="true" applyFill="true" applyBorder="true" applyAlignment="true">
      <alignment vertical="center" wrapText="true"/>
    </xf>
    <xf numFmtId="203" fontId="1" fillId="0" borderId="22" xfId="0" applyNumberFormat="true" applyFont="true" applyFill="true" applyBorder="true" applyAlignment="true">
      <alignment vertical="center" wrapText="true"/>
    </xf>
    <xf numFmtId="202" fontId="1" fillId="0" borderId="9" xfId="0" applyNumberFormat="true" applyFont="true" applyFill="true" applyBorder="true" applyAlignment="true">
      <alignment vertical="center" wrapText="true"/>
    </xf>
    <xf numFmtId="202" fontId="1" fillId="0" borderId="0" xfId="0" applyNumberFormat="true" applyFont="true" applyFill="true" applyBorder="true" applyAlignment="true">
      <alignment vertical="center" wrapText="true"/>
    </xf>
    <xf numFmtId="202" fontId="1" fillId="0" borderId="14" xfId="0" applyNumberFormat="true" applyFont="true" applyFill="true" applyBorder="true" applyAlignment="true">
      <alignment vertical="center" wrapText="true"/>
    </xf>
    <xf numFmtId="202" fontId="1" fillId="0" borderId="17" xfId="0" applyNumberFormat="true" applyFont="true" applyFill="true" applyBorder="true" applyAlignment="true">
      <alignment vertical="center" wrapText="true"/>
    </xf>
    <xf numFmtId="202" fontId="1" fillId="0" borderId="1" xfId="0" applyNumberFormat="true" applyFont="true" applyFill="true" applyBorder="true" applyAlignment="true">
      <alignment vertical="center" wrapText="true"/>
    </xf>
    <xf numFmtId="202" fontId="1" fillId="0" borderId="22" xfId="0" applyNumberFormat="true" applyFont="true" applyFill="true" applyBorder="true" applyAlignment="true">
      <alignment vertical="center" wrapText="true"/>
    </xf>
    <xf numFmtId="0" fontId="1" fillId="6" borderId="8" xfId="0" applyNumberFormat="true" applyFont="true" applyFill="true" applyBorder="true" applyAlignment="true">
      <alignment vertical="center" wrapText="true"/>
    </xf>
    <xf numFmtId="0" fontId="1" fillId="6" borderId="13" xfId="0" applyNumberFormat="true" applyFont="true" applyFill="true" applyBorder="true" applyAlignment="true">
      <alignment vertical="center" wrapText="true"/>
    </xf>
    <xf numFmtId="0" fontId="1" fillId="6" borderId="16" xfId="0" applyNumberFormat="true" applyFont="true" applyFill="true" applyBorder="true" applyAlignment="true">
      <alignment vertical="center" wrapText="true"/>
    </xf>
    <xf numFmtId="0" fontId="1" fillId="6" borderId="21" xfId="0" applyNumberFormat="true" applyFont="true" applyFill="true" applyBorder="true" applyAlignment="true">
      <alignment vertical="center" wrapText="true"/>
    </xf>
    <xf numFmtId="203" fontId="1" fillId="5" borderId="9" xfId="0" applyNumberFormat="true" applyFont="true" applyFill="true" applyBorder="true" applyAlignment="true">
      <alignment vertical="center" wrapText="true"/>
    </xf>
    <xf numFmtId="0" fontId="1" fillId="5" borderId="9" xfId="0" applyNumberFormat="true" applyFont="true" applyFill="true" applyBorder="true" applyAlignment="true">
      <alignment vertical="center" wrapText="true"/>
    </xf>
    <xf numFmtId="203" fontId="1" fillId="5" borderId="0" xfId="0" applyNumberFormat="true" applyFont="true" applyFill="true" applyBorder="true" applyAlignment="true">
      <alignment vertical="center" wrapText="true"/>
    </xf>
    <xf numFmtId="0" fontId="1" fillId="5" borderId="0" xfId="0" applyNumberFormat="true" applyFont="true" applyFill="true" applyBorder="true" applyAlignment="true">
      <alignment vertical="center" wrapText="true"/>
    </xf>
    <xf numFmtId="203" fontId="1" fillId="5" borderId="14" xfId="0" applyNumberFormat="true" applyFont="true" applyFill="true" applyBorder="true" applyAlignment="true">
      <alignment vertical="center" wrapText="true"/>
    </xf>
    <xf numFmtId="0" fontId="1" fillId="5" borderId="14" xfId="0" applyNumberFormat="true" applyFont="true" applyFill="true" applyBorder="true" applyAlignment="true">
      <alignment vertical="center" wrapText="true"/>
    </xf>
    <xf numFmtId="203" fontId="1" fillId="5" borderId="17" xfId="0" applyNumberFormat="true" applyFont="true" applyFill="true" applyBorder="true" applyAlignment="true">
      <alignment vertical="center" wrapText="true"/>
    </xf>
    <xf numFmtId="0" fontId="1" fillId="5" borderId="17" xfId="0" applyNumberFormat="true" applyFont="true" applyFill="true" applyBorder="true" applyAlignment="true">
      <alignment vertical="center" wrapText="true"/>
    </xf>
    <xf numFmtId="203" fontId="1" fillId="5" borderId="1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 wrapText="true"/>
    </xf>
    <xf numFmtId="203" fontId="1" fillId="5" borderId="22" xfId="0" applyNumberFormat="true" applyFont="true" applyFill="true" applyBorder="true" applyAlignment="true">
      <alignment vertical="center" wrapText="true"/>
    </xf>
    <xf numFmtId="0" fontId="1" fillId="5" borderId="22" xfId="0" applyNumberFormat="true" applyFont="true" applyFill="true" applyBorder="true" applyAlignment="true">
      <alignment vertical="center" wrapText="true"/>
    </xf>
    <xf numFmtId="202" fontId="1" fillId="4" borderId="9" xfId="0" applyNumberFormat="true" applyFont="true" applyFill="true" applyBorder="true" applyAlignment="true">
      <alignment vertical="center" wrapText="true"/>
    </xf>
    <xf numFmtId="202" fontId="1" fillId="4" borderId="0" xfId="0" applyNumberFormat="true" applyFont="true" applyFill="true" applyBorder="true" applyAlignment="true">
      <alignment vertical="center" wrapText="true"/>
    </xf>
    <xf numFmtId="202" fontId="1" fillId="4" borderId="14" xfId="0" applyNumberFormat="true" applyFont="true" applyFill="true" applyBorder="true" applyAlignment="true">
      <alignment vertical="center" wrapText="true"/>
    </xf>
    <xf numFmtId="202" fontId="1" fillId="4" borderId="17" xfId="0" applyNumberFormat="true" applyFont="true" applyFill="true" applyBorder="true" applyAlignment="true">
      <alignment vertical="center" wrapText="true"/>
    </xf>
    <xf numFmtId="202" fontId="1" fillId="4" borderId="1" xfId="0" applyNumberFormat="true" applyFont="true" applyFill="true" applyBorder="true" applyAlignment="true">
      <alignment vertical="center" wrapText="true"/>
    </xf>
    <xf numFmtId="202" fontId="1" fillId="4" borderId="22" xfId="0" applyNumberFormat="true" applyFont="true" applyFill="true" applyBorder="true" applyAlignment="true">
      <alignment vertical="center" wrapText="true"/>
    </xf>
    <xf numFmtId="202" fontId="1" fillId="4" borderId="10" xfId="0" applyNumberFormat="true" applyFont="true" applyFill="true" applyBorder="true" applyAlignment="true">
      <alignment vertical="center" wrapText="true"/>
    </xf>
    <xf numFmtId="202" fontId="1" fillId="4" borderId="12" xfId="0" applyNumberFormat="true" applyFont="true" applyFill="true" applyBorder="true" applyAlignment="true">
      <alignment vertical="center" wrapText="true"/>
    </xf>
    <xf numFmtId="202" fontId="1" fillId="4" borderId="15" xfId="0" applyNumberFormat="true" applyFont="true" applyFill="true" applyBorder="true" applyAlignment="true">
      <alignment vertical="center" wrapText="true"/>
    </xf>
    <xf numFmtId="202" fontId="1" fillId="4" borderId="18" xfId="0" applyNumberFormat="true" applyFont="true" applyFill="true" applyBorder="true" applyAlignment="true">
      <alignment vertical="center" wrapText="true"/>
    </xf>
    <xf numFmtId="202" fontId="1" fillId="4" borderId="20" xfId="0" applyNumberFormat="true" applyFont="true" applyFill="true" applyBorder="true" applyAlignment="true">
      <alignment vertical="center" wrapText="true"/>
    </xf>
    <xf numFmtId="202" fontId="1" fillId="4" borderId="23" xfId="0" applyNumberFormat="true" applyFont="true" applyFill="true" applyBorder="true" applyAlignment="true">
      <alignment vertical="center" wrapText="true"/>
    </xf>
    <xf numFmtId="205" fontId="1" fillId="0" borderId="9" xfId="0" applyNumberFormat="true" applyFont="true" applyFill="true" applyBorder="true" applyAlignment="true">
      <alignment vertical="center" wrapText="true"/>
    </xf>
    <xf numFmtId="205" fontId="1" fillId="0" borderId="0" xfId="0" applyNumberFormat="true" applyFont="true" applyFill="true" applyBorder="true" applyAlignment="true">
      <alignment vertical="center" wrapText="true"/>
    </xf>
    <xf numFmtId="205" fontId="1" fillId="0" borderId="14" xfId="0" applyNumberFormat="true" applyFont="true" applyFill="true" applyBorder="true" applyAlignment="true">
      <alignment vertical="center" wrapText="true"/>
    </xf>
    <xf numFmtId="205" fontId="1" fillId="0" borderId="17" xfId="0" applyNumberFormat="true" applyFont="true" applyFill="true" applyBorder="true" applyAlignment="true">
      <alignment vertical="center" wrapText="true"/>
    </xf>
    <xf numFmtId="205" fontId="1" fillId="0" borderId="1" xfId="0" applyNumberFormat="true" applyFont="true" applyFill="true" applyBorder="true" applyAlignment="true">
      <alignment vertical="center" wrapText="true"/>
    </xf>
    <xf numFmtId="205" fontId="1" fillId="0" borderId="22" xfId="0" applyNumberFormat="true" applyFont="true" applyFill="true" applyBorder="true" applyAlignment="true">
      <alignment vertical="center" wrapText="true"/>
    </xf>
    <xf numFmtId="205" fontId="1" fillId="5" borderId="9" xfId="0" applyNumberFormat="true" applyFont="true" applyFill="true" applyBorder="true" applyAlignment="true">
      <alignment vertical="center" wrapText="true"/>
    </xf>
    <xf numFmtId="205" fontId="1" fillId="5" borderId="0" xfId="0" applyNumberFormat="true" applyFont="true" applyFill="true" applyBorder="true" applyAlignment="true">
      <alignment vertical="center" wrapText="true"/>
    </xf>
    <xf numFmtId="205" fontId="1" fillId="5" borderId="14" xfId="0" applyNumberFormat="true" applyFont="true" applyFill="true" applyBorder="true" applyAlignment="true">
      <alignment vertical="center" wrapText="true"/>
    </xf>
    <xf numFmtId="205" fontId="1" fillId="5" borderId="17" xfId="0" applyNumberFormat="true" applyFont="true" applyFill="true" applyBorder="true" applyAlignment="true">
      <alignment vertical="center" wrapText="true"/>
    </xf>
    <xf numFmtId="205" fontId="1" fillId="5" borderId="1" xfId="0" applyNumberFormat="true" applyFont="true" applyFill="true" applyBorder="true" applyAlignment="true">
      <alignment vertical="center" wrapText="true"/>
    </xf>
    <xf numFmtId="205" fontId="1" fillId="5" borderId="22" xfId="0" applyNumberFormat="true" applyFont="true" applyFill="true" applyBorder="true" applyAlignment="true">
      <alignment vertical="center" wrapText="true"/>
    </xf>
    <xf numFmtId="0" fontId="1" fillId="10" borderId="0" xfId="0" applyNumberFormat="true" applyFont="true" applyFill="true" applyBorder="true" applyAlignment="true">
      <alignment vertical="center" wrapText="true"/>
    </xf>
    <xf numFmtId="0" fontId="1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vertical="center" wrapText="true"/>
    </xf>
    <xf numFmtId="0" fontId="8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horizontal="center" vertical="center" wrapText="true"/>
    </xf>
    <xf numFmtId="0" fontId="8" fillId="10" borderId="1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vertical="center" wrapText="true"/>
    </xf>
    <xf numFmtId="0" fontId="9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horizontal="center" vertical="center" wrapText="true"/>
    </xf>
    <xf numFmtId="0" fontId="9" fillId="4" borderId="1" xfId="0" applyNumberFormat="true" applyFont="true" applyFill="true" applyBorder="true" applyAlignment="true">
      <alignment horizontal="center" vertical="center" wrapText="true"/>
    </xf>
    <xf numFmtId="204" fontId="9" fillId="4" borderId="0" xfId="0" applyNumberFormat="true" applyFont="true" applyFill="true" applyBorder="true" applyAlignment="true">
      <alignment horizontal="center" vertical="center" wrapText="true"/>
    </xf>
    <xf numFmtId="204" fontId="9" fillId="4" borderId="1" xfId="0" applyNumberFormat="true" applyFont="true" applyFill="true" applyBorder="true" applyAlignment="true">
      <alignment horizontal="center" vertical="center" wrapText="true"/>
    </xf>
    <xf numFmtId="202" fontId="9" fillId="4" borderId="0" xfId="0" applyNumberFormat="true" applyFont="true" applyFill="true" applyBorder="true" applyAlignment="true">
      <alignment horizontal="center" vertical="center" wrapText="true"/>
    </xf>
    <xf numFmtId="202" fontId="9" fillId="4" borderId="1" xfId="0" applyNumberFormat="true" applyFont="true" applyFill="true" applyBorder="true" applyAlignment="true">
      <alignment horizontal="center" vertical="center" wrapText="true"/>
    </xf>
    <xf numFmtId="204" fontId="1" fillId="0" borderId="10" xfId="0" applyNumberFormat="true" applyFont="true" applyFill="true" applyBorder="true" applyAlignment="true">
      <alignment vertical="center" wrapText="true"/>
    </xf>
    <xf numFmtId="204" fontId="1" fillId="0" borderId="12" xfId="0" applyNumberFormat="true" applyFont="true" applyFill="true" applyBorder="true" applyAlignment="true">
      <alignment vertical="center" wrapText="true"/>
    </xf>
    <xf numFmtId="204" fontId="1" fillId="0" borderId="15" xfId="0" applyNumberFormat="true" applyFont="true" applyFill="true" applyBorder="true" applyAlignment="true">
      <alignment vertical="center" wrapText="true"/>
    </xf>
    <xf numFmtId="204" fontId="1" fillId="0" borderId="18" xfId="0" applyNumberFormat="true" applyFont="true" applyFill="true" applyBorder="true" applyAlignment="true">
      <alignment vertical="center" wrapText="true"/>
    </xf>
    <xf numFmtId="204" fontId="1" fillId="0" borderId="20" xfId="0" applyNumberFormat="true" applyFont="true" applyFill="true" applyBorder="true" applyAlignment="true">
      <alignment vertical="center" wrapText="true"/>
    </xf>
    <xf numFmtId="204" fontId="1" fillId="0" borderId="23" xfId="0" applyNumberFormat="true" applyFont="true" applyFill="true" applyBorder="true" applyAlignment="true">
      <alignment vertical="center" wrapText="true"/>
    </xf>
    <xf numFmtId="203" fontId="1" fillId="4" borderId="8" xfId="0" applyNumberFormat="true" applyFont="true" applyFill="true" applyBorder="true" applyAlignment="true">
      <alignment vertical="center" wrapText="true"/>
    </xf>
    <xf numFmtId="204" fontId="1" fillId="4" borderId="10" xfId="0" applyNumberFormat="true" applyFont="true" applyFill="true" applyBorder="true" applyAlignment="true">
      <alignment vertical="center" wrapText="true"/>
    </xf>
    <xf numFmtId="203" fontId="1" fillId="4" borderId="11" xfId="0" applyNumberFormat="true" applyFont="true" applyFill="true" applyBorder="true" applyAlignment="true">
      <alignment vertical="center" wrapText="true"/>
    </xf>
    <xf numFmtId="204" fontId="1" fillId="4" borderId="12" xfId="0" applyNumberFormat="true" applyFont="true" applyFill="true" applyBorder="true" applyAlignment="true">
      <alignment vertical="center" wrapText="true"/>
    </xf>
    <xf numFmtId="203" fontId="1" fillId="4" borderId="13" xfId="0" applyNumberFormat="true" applyFont="true" applyFill="true" applyBorder="true" applyAlignment="true">
      <alignment vertical="center" wrapText="true"/>
    </xf>
    <xf numFmtId="204" fontId="1" fillId="4" borderId="15" xfId="0" applyNumberFormat="true" applyFont="true" applyFill="true" applyBorder="true" applyAlignment="true">
      <alignment vertical="center" wrapText="true"/>
    </xf>
    <xf numFmtId="203" fontId="1" fillId="4" borderId="16" xfId="0" applyNumberFormat="true" applyFont="true" applyFill="true" applyBorder="true" applyAlignment="true">
      <alignment vertical="center" wrapText="true"/>
    </xf>
    <xf numFmtId="204" fontId="1" fillId="4" borderId="18" xfId="0" applyNumberFormat="true" applyFont="true" applyFill="true" applyBorder="true" applyAlignment="true">
      <alignment vertical="center" wrapText="true"/>
    </xf>
    <xf numFmtId="203" fontId="1" fillId="4" borderId="19" xfId="0" applyNumberFormat="true" applyFont="true" applyFill="true" applyBorder="true" applyAlignment="true">
      <alignment vertical="center" wrapText="true"/>
    </xf>
    <xf numFmtId="204" fontId="1" fillId="4" borderId="20" xfId="0" applyNumberFormat="true" applyFont="true" applyFill="true" applyBorder="true" applyAlignment="true">
      <alignment vertical="center" wrapText="true"/>
    </xf>
    <xf numFmtId="203" fontId="1" fillId="4" borderId="21" xfId="0" applyNumberFormat="true" applyFont="true" applyFill="true" applyBorder="true" applyAlignment="true">
      <alignment vertical="center" wrapText="true"/>
    </xf>
    <xf numFmtId="204" fontId="1" fillId="4" borderId="23" xfId="0" applyNumberFormat="true" applyFont="true" applyFill="true" applyBorder="true" applyAlignment="true">
      <alignment vertical="center" wrapText="true"/>
    </xf>
    <xf numFmtId="0" fontId="1" fillId="0" borderId="2" xfId="0" applyNumberFormat="true" applyFont="true" applyFill="true" applyBorder="true" applyAlignment="true">
      <alignment vertical="center" wrapText="true"/>
    </xf>
    <xf numFmtId="0" fontId="1" fillId="0" borderId="3" xfId="0" applyNumberFormat="true" applyFont="true" applyFill="true" applyBorder="true" applyAlignment="true">
      <alignment vertical="center" wrapText="true"/>
    </xf>
    <xf numFmtId="0" fontId="1" fillId="0" borderId="4" xfId="0" applyNumberFormat="true" applyFont="true" applyFill="true" applyBorder="true" applyAlignment="true">
      <alignment vertical="center" wrapText="true"/>
    </xf>
    <xf numFmtId="0" fontId="1" fillId="0" borderId="5" xfId="0" applyNumberFormat="true" applyFont="true" applyFill="true" applyBorder="true" applyAlignment="true">
      <alignment vertical="center" wrapText="true"/>
    </xf>
    <xf numFmtId="0" fontId="1" fillId="0" borderId="6" xfId="0" applyNumberFormat="true" applyFont="true" applyFill="true" applyBorder="true" applyAlignment="true">
      <alignment vertical="center" wrapText="true"/>
    </xf>
    <xf numFmtId="0" fontId="1" fillId="0" borderId="7" xfId="0" applyNumberFormat="true" applyFont="true" applyFill="true" applyBorder="true" applyAlignment="true">
      <alignment vertical="center" wrapText="true"/>
    </xf>
    <xf numFmtId="204" fontId="1" fillId="0" borderId="2" xfId="0" applyNumberFormat="true" applyFont="true" applyFill="true" applyBorder="true" applyAlignment="true">
      <alignment vertical="center" wrapText="true"/>
    </xf>
    <xf numFmtId="204" fontId="1" fillId="0" borderId="3" xfId="0" applyNumberFormat="true" applyFont="true" applyFill="true" applyBorder="true" applyAlignment="true">
      <alignment vertical="center" wrapText="true"/>
    </xf>
    <xf numFmtId="204" fontId="1" fillId="0" borderId="5" xfId="0" applyNumberFormat="true" applyFont="true" applyFill="true" applyBorder="true" applyAlignment="true">
      <alignment vertical="center" wrapText="true"/>
    </xf>
    <xf numFmtId="204" fontId="1" fillId="0" borderId="6" xfId="0" applyNumberFormat="true" applyFont="true" applyFill="true" applyBorder="true" applyAlignment="true">
      <alignment vertical="center" wrapText="true"/>
    </xf>
    <xf numFmtId="204" fontId="1" fillId="4" borderId="2" xfId="0" applyNumberFormat="true" applyFont="true" applyFill="true" applyBorder="true" applyAlignment="true">
      <alignment vertical="center" wrapText="true"/>
    </xf>
    <xf numFmtId="204" fontId="1" fillId="4" borderId="3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204" fontId="1" fillId="4" borderId="5" xfId="0" applyNumberFormat="true" applyFont="true" applyFill="true" applyBorder="true" applyAlignment="true">
      <alignment vertical="center" wrapText="true"/>
    </xf>
    <xf numFmtId="204" fontId="1" fillId="4" borderId="6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5" borderId="4" xfId="0" applyNumberFormat="true" applyFont="true" applyFill="true" applyBorder="true" applyAlignment="true">
      <alignment vertical="center" wrapText="true"/>
    </xf>
    <xf numFmtId="0" fontId="1" fillId="5" borderId="7" xfId="0" applyNumberFormat="true" applyFont="true" applyFill="true" applyBorder="true" applyAlignment="true">
      <alignment vertical="center" wrapText="true"/>
    </xf>
    <xf numFmtId="0" fontId="10" fillId="0" borderId="0" xfId="0" applyNumberFormat="true" applyFont="true" applyFill="true" applyBorder="true" applyAlignment="true">
      <alignment vertical="center" wrapText="true"/>
    </xf>
    <xf numFmtId="0" fontId="10" fillId="0" borderId="1" xfId="0" applyNumberFormat="true" applyFont="true" applyFill="true" applyBorder="true" applyAlignment="true">
      <alignment vertical="center" wrapText="true"/>
    </xf>
    <xf numFmtId="0" fontId="10" fillId="11" borderId="0" xfId="0" applyNumberFormat="true" applyFont="true" applyFill="true" applyBorder="true" applyAlignment="true">
      <alignment vertical="center" wrapText="true"/>
    </xf>
    <xf numFmtId="0" fontId="10" fillId="11" borderId="1" xfId="0" applyNumberFormat="true" applyFont="true" applyFill="true" applyBorder="true" applyAlignment="true">
      <alignment vertical="center" wrapText="true"/>
    </xf>
  </cellXfs>
  <cellStyles count="1">
    <cellStyle name="Normal" xfId="0"/>
  </cellStyles>
  <dxfs count="15"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</dxfs>
</styleSheet>
</file>

<file path=xl/_rels/workbook.xml.rels><?xml version="1.0" encoding="UTF-8"?>
<Relationships xmlns="http://schemas.openxmlformats.org/package/2006/relationships"><Relationship Id="Rda8738fc68994445" Target="styles.xml" Type="http://schemas.openxmlformats.org/officeDocument/2006/relationships/styles"></Relationship><Relationship Id="R817665f5bd4148c5" Target="theme/theme1.xml" Type="http://schemas.openxmlformats.org/officeDocument/2006/relationships/theme"></Relationship><Relationship Id="Rce6cf979d2984328" Target="sharedStrings.xml" Type="http://schemas.openxmlformats.org/officeDocument/2006/relationships/sharedStrings"></Relationship><Relationship Id="R622fabcf605d41e3" Target="worksheets/sheet1.xml" Type="http://schemas.openxmlformats.org/officeDocument/2006/relationships/worksheet"></Relationship><Relationship Id="R8c2d230fbb654794" Target="worksheets/sheet2.xml" Type="http://schemas.openxmlformats.org/officeDocument/2006/relationships/worksheet"></Relationship><Relationship Id="R794d91880a564b91" Target="worksheets/sheet3.xml" Type="http://schemas.openxmlformats.org/officeDocument/2006/relationships/worksheet"></Relationship><Relationship Id="Rcc4c80c32466459f" Target="worksheets/sheet4.xml" Type="http://schemas.openxmlformats.org/officeDocument/2006/relationships/worksheet"></Relationship><Relationship Id="R03b20ed9258348e1" Target="worksheets/sheet5.xml" Type="http://schemas.openxmlformats.org/officeDocument/2006/relationships/worksheet"></Relationship><Relationship Id="R80c3f0b601a5407e" Target="worksheets/sheet6.xml" Type="http://schemas.openxmlformats.org/officeDocument/2006/relationships/worksheet"></Relationship><Relationship Id="Rc7b57ebfe21d4e92" Target="worksheets/sheet7.xml" Type="http://schemas.openxmlformats.org/officeDocument/2006/relationships/worksheet"></Relationship><Relationship Id="R90c653b404194529" Target="worksheets/sheet8.xml" Type="http://schemas.openxmlformats.org/officeDocument/2006/relationships/worksheet"></Relationship><Relationship Id="R84f01207118a4fcf" Target="worksheets/sheet9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3fe0132458b34f17" /><Relationship Type="http://schemas.openxmlformats.org/officeDocument/2006/relationships/chart" Target="charts/chart2.xml" Id="Rfbf9b59e19db454e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棒グラフ：需要・供給・合意計画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調整後需要予測</c:v>
          </c:tx>
          <c:cat>
            <c:strRef>
              <c:f>'状況ボード (dashboard)'!$A$10:$A$21</c:f>
              <c:strCache>
                <c:ptCount val="0"/>
              </c:strCache>
            </c:strRef>
          </c:cat>
          <c:val>
            <c:numRef>
              <c:f>'状況ボード (dashboard)'!$B$10:$B$21</c:f>
              <c:numCache>
                <c:formatCode>#,##0</c:formatCode>
                <c:ptCount val="0"/>
              </c:numCache>
            </c:numRef>
          </c:val>
        </c:ser>
        <c:ser>
          <c:idx val="1"/>
          <c:order val="1"/>
          <c:tx>
            <c:v>供給能力</c:v>
          </c:tx>
          <c:cat>
            <c:strRef>
              <c:f>'状況ボード (dashboard)'!$A$10:$A$21</c:f>
              <c:strCache>
                <c:ptCount val="0"/>
              </c:strCache>
            </c:strRef>
          </c:cat>
          <c:val>
            <c:numRef>
              <c:f>'状況ボード (dashboard)'!$C$10:$C$21</c:f>
              <c:numCache>
                <c:formatCode>#,##0</c:formatCode>
                <c:ptCount val="0"/>
              </c:numCache>
            </c:numRef>
          </c:val>
        </c:ser>
        <c:ser>
          <c:idx val="2"/>
          <c:order val="2"/>
          <c:tx>
            <c:v>合意計画数量</c:v>
          </c:tx>
          <c:cat>
            <c:strRef>
              <c:f>'状況ボード (dashboard)'!$A$10:$A$21</c:f>
              <c:strCache>
                <c:ptCount val="0"/>
              </c:strCache>
            </c:strRef>
          </c:cat>
          <c:val>
            <c:numRef>
              <c:f>'状況ボード (dashboard)'!$D$10:$D$21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折れ線グラフ：12ヶ月推移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調整後需要予測</c:v>
          </c:tx>
          <c:cat>
            <c:strRef>
              <c:f>'状況ボード (dashboard)'!$A$10:$A$21</c:f>
              <c:strCache>
                <c:ptCount val="0"/>
              </c:strCache>
            </c:strRef>
          </c:cat>
          <c:val>
            <c:numRef>
              <c:f>'状況ボード (dashboard)'!$B$10:$B$21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1"/>
          <c:order val="1"/>
          <c:tx>
            <c:v>供給能力</c:v>
          </c:tx>
          <c:cat>
            <c:strRef>
              <c:f>'状況ボード (dashboard)'!$A$10:$A$21</c:f>
              <c:strCache>
                <c:ptCount val="0"/>
              </c:strCache>
            </c:strRef>
          </c:cat>
          <c:val>
            <c:numRef>
              <c:f>'状況ボード (dashboard)'!$C$10:$C$21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2"/>
          <c:order val="2"/>
          <c:tx>
            <c:v>合意計画数量</c:v>
          </c:tx>
          <c:cat>
            <c:strRef>
              <c:f>'状況ボード (dashboard)'!$A$10:$A$21</c:f>
              <c:strCache>
                <c:ptCount val="0"/>
              </c:strCache>
            </c:strRef>
          </c:cat>
          <c:val>
            <c:numRef>
              <c:f>'状況ボード (dashboard)'!$D$10:$D$21</c:f>
              <c:numCache>
                <c:formatCode>#,##0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7</xdr:row>
      <xdr:rowOff>0</xdr:rowOff>
    </xdr:from>
    <xdr:to>
      <xdr:col>12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fe0132458b34f17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12</xdr:col>
      <xdr:colOff>0</xdr:colOff>
      <xdr:row>35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bf9b59e19db454e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3" name="DashboardTrendTable" displayName="DashboardTrendTable" ref="A9:D21" headerRowCount="1">
  <x:tableColumns count="4">
    <x:tableColumn id="1" name="Month"/>
    <x:tableColumn id="2" name="Adjusted Demand Forecast"/>
    <x:tableColumn id="3" name="Supply Capacity"/>
    <x:tableColumn id="4" name="Consensus Planned Qty"/>
  </x:tableColumns>
  <x:tableStyleInfo name="TableStyleMedium2" showRowStripes="1"/>
</x:table>
</file>

<file path=xl/tables/table10.xml><?xml version="1.0" encoding="utf-8"?>
<x:table xmlns:x="http://schemas.openxmlformats.org/spreadsheetml/2006/main" id="3" name="DepartmentSettingsTable" displayName="DepartmentSettingsTable" ref="I4:I8" headerRowCount="1">
  <x:tableColumns count="1">
    <x:tableColumn id="1" name="Business Unit"/>
  </x:tableColumns>
  <x:tableStyleInfo name="TableStyleMedium2" showRowStripes="1"/>
</x:table>
</file>

<file path=xl/tables/table11.xml><?xml version="1.0" encoding="utf-8"?>
<x:table xmlns:x="http://schemas.openxmlformats.org/spreadsheetml/2006/main" id="4" name="OwnerSettingsTable" displayName="OwnerSettingsTable" ref="K4:K9" headerRowCount="1">
  <x:tableColumns count="1">
    <x:tableColumn id="1" name="Owner"/>
  </x:tableColumns>
  <x:tableStyleInfo name="TableStyleMedium2" showRowStripes="1"/>
</x:table>
</file>

<file path=xl/tables/table12.xml><?xml version="1.0" encoding="utf-8"?>
<x:table xmlns:x="http://schemas.openxmlformats.org/spreadsheetml/2006/main" id="5" name="ActionStatusSettingsTable" displayName="ActionStatusSettingsTable" ref="M4:M7" headerRowCount="1">
  <x:tableColumns count="1">
    <x:tableColumn id="1" name="Action Status"/>
  </x:tableColumns>
  <x:tableStyleInfo name="TableStyleMedium2" showRowStripes="1"/>
</x:table>
</file>

<file path=xl/tables/table13.xml><?xml version="1.0" encoding="utf-8"?>
<x:table xmlns:x="http://schemas.openxmlformats.org/spreadsheetml/2006/main" id="6" name="ScenarioSettingsTable" displayName="ScenarioSettingsTable" ref="O4:P7" headerRowCount="1">
  <x:tableColumns count="2">
    <x:tableColumn id="1" name="Scenario"/>
    <x:tableColumn id="2" name="Demand Variance Rate"/>
  </x:tableColumns>
  <x:tableStyleInfo name="TableStyleMedium2" showRowStripes="1"/>
</x:table>
</file>

<file path=xl/tables/table2.xml><?xml version="1.0" encoding="utf-8"?>
<x:table xmlns:x="http://schemas.openxmlformats.org/spreadsheetml/2006/main" id="7" name="DemandPlanningTable" displayName="DemandPlanningTable" ref="A4:I16" headerRowCount="1">
  <x:tableColumns count="9">
    <x:tableColumn id="1" name="Month"/>
    <x:tableColumn id="2" name="Business Unit"/>
    <x:tableColumn id="3" name="Product Family"/>
    <x:tableColumn id="4" name="Sales Forecast"/>
    <x:tableColumn id="5" name="Marketing Forecast"/>
    <x:tableColumn id="6" name="Statistical Forecast"/>
    <x:tableColumn id="7" name="Seasonal Factor"/>
    <x:tableColumn id="8" name="Adjusted Demand Forecast"/>
    <x:tableColumn id="9" name="Poznámka"/>
  </x:tableColumns>
  <x:tableStyleInfo name="TableStyleMedium2" showRowStripes="1"/>
</x:table>
</file>

<file path=xl/tables/table3.xml><?xml version="1.0" encoding="utf-8"?>
<x:table xmlns:x="http://schemas.openxmlformats.org/spreadsheetml/2006/main" id="8" name="SupplyReviewTable" displayName="SupplyReviewTable" ref="A4:H16" headerRowCount="1">
  <x:tableColumns count="8">
    <x:tableColumn id="1" name="Month"/>
    <x:tableColumn id="2" name="Product Family"/>
    <x:tableColumn id="3" name="Max Supply Capacity"/>
    <x:tableColumn id="4" name="Safety Stock Target"/>
    <x:tableColumn id="5" name="Adjusted Demand Forecast"/>
    <x:tableColumn id="6" name="Required Production Qty"/>
    <x:tableColumn id="7" name="Supply-Demand Gap"/>
    <x:tableColumn id="8" name="Fulfillment Status"/>
  </x:tableColumns>
  <x:tableStyleInfo name="TableStyleMedium2" showRowStripes="1"/>
</x:table>
</file>

<file path=xl/tables/table4.xml><?xml version="1.0" encoding="utf-8"?>
<x:table xmlns:x="http://schemas.openxmlformats.org/spreadsheetml/2006/main" id="9" name="ConsensusPlanTable" displayName="ConsensusPlanTable" ref="A4:I16" headerRowCount="1">
  <x:tableColumns count="9">
    <x:tableColumn id="1" name="Month"/>
    <x:tableColumn id="2" name="Product Family"/>
    <x:tableColumn id="3" name="Adjusted Demand Forecast"/>
    <x:tableColumn id="4" name="Adjusted Supply Capacity"/>
    <x:tableColumn id="5" name="Consensus Planned Qty"/>
    <x:tableColumn id="6" name="Selling Price"/>
    <x:tableColumn id="7" name="Projected Sales"/>
    <x:tableColumn id="8" name="Agreed Supply Cost"/>
    <x:tableColumn id="9" name="Financial Variance"/>
  </x:tableColumns>
  <x:tableStyleInfo name="TableStyleMedium2" showRowStripes="1"/>
</x:table>
</file>

<file path=xl/tables/table5.xml><?xml version="1.0" encoding="utf-8"?>
<x:table xmlns:x="http://schemas.openxmlformats.org/spreadsheetml/2006/main" id="10" name="ScenarioAssumptionTable" displayName="ScenarioAssumptionTable" ref="A4:I13" headerRowCount="1">
  <x:tableColumns count="9">
    <x:tableColumn id="1" name="Scenario"/>
    <x:tableColumn id="2" name="Month"/>
    <x:tableColumn id="3" name="Product Family"/>
    <x:tableColumn id="4" name="Demand Variance Rate"/>
    <x:tableColumn id="5" name="Base Agreed Qty"/>
    <x:tableColumn id="6" name="Scenario Demand Qty"/>
    <x:tableColumn id="7" name="Ending Inventory Impact"/>
    <x:tableColumn id="8" name="Projected Sales"/>
    <x:tableColumn id="9" name="Projected Impact"/>
  </x:tableColumns>
  <x:tableStyleInfo name="TableStyleMedium2" showRowStripes="1"/>
</x:table>
</file>

<file path=xl/tables/table6.xml><?xml version="1.0" encoding="utf-8"?>
<x:table xmlns:x="http://schemas.openxmlformats.org/spreadsheetml/2006/main" id="11" name="ReviewMetricsTable" displayName="ReviewMetricsTable" ref="A4:F16" headerRowCount="1">
  <x:tableColumns count="6">
    <x:tableColumn id="1" name="Month"/>
    <x:tableColumn id="2" name="Product Family"/>
    <x:tableColumn id="3" name="Forecast Qty"/>
    <x:tableColumn id="4" name="Actual Qty"/>
    <x:tableColumn id="5" name="Forecast Error"/>
    <x:tableColumn id="6" name="Forecast Accuracy (%)"/>
  </x:tableColumns>
  <x:tableStyleInfo name="TableStyleMedium2" showRowStripes="1"/>
</x:table>
</file>

<file path=xl/tables/table7.xml><?xml version="1.0" encoding="utf-8"?>
<x:table xmlns:x="http://schemas.openxmlformats.org/spreadsheetml/2006/main" id="12" name="MeetingActionsTable" displayName="MeetingActionsTable" ref="A4:G30" headerRowCount="1">
  <x:tableColumns count="7">
    <x:tableColumn id="1" name="Action ID"/>
    <x:tableColumn id="2" name="Meeting Date"/>
    <x:tableColumn id="3" name="Decisions / Actions"/>
    <x:tableColumn id="4" name="Responsible Dept"/>
    <x:tableColumn id="5" name="Deadline"/>
    <x:tableColumn id="6" name="Progress"/>
    <x:tableColumn id="7" name="Review Notes"/>
  </x:tableColumns>
  <x:tableStyleInfo name="TableStyleMedium2" showRowStripes="1"/>
</x:table>
</file>

<file path=xl/tables/table8.xml><?xml version="1.0" encoding="utf-8"?>
<x:table xmlns:x="http://schemas.openxmlformats.org/spreadsheetml/2006/main" id="1" name="SeasonalityTable" displayName="SeasonalityTable" ref="A4:B16" headerRowCount="1">
  <x:tableColumns count="2">
    <x:tableColumn id="1" name="Month"/>
    <x:tableColumn id="2" name="Seasonal Factor"/>
  </x:tableColumns>
  <x:tableStyleInfo name="TableStyleMedium2" showRowStripes="1"/>
</x:table>
</file>

<file path=xl/tables/table9.xml><?xml version="1.0" encoding="utf-8"?>
<x:table xmlns:x="http://schemas.openxmlformats.org/spreadsheetml/2006/main" id="2" name="ProductSettingsTable" displayName="ProductSettingsTable" ref="D4:G8" headerRowCount="1">
  <x:tableColumns count="4">
    <x:tableColumn id="1" name="Product Family"/>
    <x:tableColumn id="2" name="Std Selling Price"/>
    <x:tableColumn id="3" name="Std Supply Cost"/>
    <x:tableColumn id="4" name="Std Lead Time (Days)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803ed68ce85a49da" /><Relationship Type="http://schemas.openxmlformats.org/officeDocument/2006/relationships/table" Target="../tables/table1.xml" Id="Re724d0b904c3484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2.xml" Id="Rfad3144d641747b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3.xml" Id="R961d55bd93af458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4.xml" Id="R97431e5429cf4cb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5.xml" Id="Rc07be4112abf4e8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6.xml" Id="R0f15445b42ce400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7.xml" Id="R14a6e20221944f0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8.xml" Id="R8e08f77f0d9c4f7f" /><Relationship Type="http://schemas.openxmlformats.org/officeDocument/2006/relationships/table" Target="../tables/table9.xml" Id="R033245f5cb01417a" /><Relationship Type="http://schemas.openxmlformats.org/officeDocument/2006/relationships/table" Target="../tables/table10.xml" Id="R2606baad249f43f4" /><Relationship Type="http://schemas.openxmlformats.org/officeDocument/2006/relationships/table" Target="../tables/table11.xml" Id="Rb745411b32b2404f" /><Relationship Type="http://schemas.openxmlformats.org/officeDocument/2006/relationships/table" Target="../tables/table12.xml" Id="Rd6df4b5de0584232" /><Relationship Type="http://schemas.openxmlformats.org/officeDocument/2006/relationships/table" Target="../tables/table13.xml" Id="R69fa72e49a05471b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8"/>
    <col customWidth="true" max="2" min="2" width="46"/>
    <col customWidth="true" max="3" min="3" width="18"/>
    <col customWidth="true" max="4" min="4" width="26"/>
    <col customWidth="true" max="8" min="5" width="18"/>
  </cols>
  <sheetData>
    <row r="1" ht="28" customHeight="true">
      <c r="A1" s="12" t="s">
        <v>0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</v>
      </c>
      <c r="B4" s="23"/>
      <c r="C4" s="23"/>
      <c r="D4" s="23"/>
      <c r="E4" s="23"/>
      <c r="F4" s="23"/>
      <c r="G4" s="23"/>
      <c r="H4" s="2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44" t="s">
        <v>3</v>
      </c>
      <c r="B5" s="29" t="s">
        <v>4</v>
      </c>
      <c r="C5" s="29"/>
      <c r="D5" s="29"/>
      <c r="E5" s="29"/>
      <c r="F5" s="29"/>
      <c r="G5" s="29"/>
      <c r="H5" s="3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45" t="s">
        <v>5</v>
      </c>
      <c r="B6" s="6" t="s">
        <v>6</v>
      </c>
      <c r="C6" s="6"/>
      <c r="D6" s="6"/>
      <c r="E6" s="6"/>
      <c r="F6" s="6"/>
      <c r="G6" s="6"/>
      <c r="H6" s="3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45" t="s">
        <v>7</v>
      </c>
      <c r="B7" s="6" t="s">
        <v>8</v>
      </c>
      <c r="C7" s="6"/>
      <c r="D7" s="6"/>
      <c r="E7" s="6"/>
      <c r="F7" s="6"/>
      <c r="G7" s="6"/>
      <c r="H7" s="32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46" t="s">
        <v>9</v>
      </c>
      <c r="B8" s="34" t="s">
        <v>10</v>
      </c>
      <c r="C8" s="34"/>
      <c r="D8" s="34"/>
      <c r="E8" s="34"/>
      <c r="F8" s="34"/>
      <c r="G8" s="34"/>
      <c r="H8" s="3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6" customHeight="true">
      <c r="A10" s="22" t="s">
        <v>11</v>
      </c>
      <c r="B10" s="23"/>
      <c r="C10" s="23"/>
      <c r="D10" s="23"/>
      <c r="E10" s="23"/>
      <c r="F10" s="23"/>
      <c r="G10" s="23"/>
      <c r="H10" s="2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44" t="s">
        <v>12</v>
      </c>
      <c r="B11" s="29" t="s">
        <v>13</v>
      </c>
      <c r="C11" s="29"/>
      <c r="D11" s="29"/>
      <c r="E11" s="29"/>
      <c r="F11" s="29"/>
      <c r="G11" s="29"/>
      <c r="H11" s="3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45" t="s">
        <v>14</v>
      </c>
      <c r="B12" s="6" t="s">
        <v>15</v>
      </c>
      <c r="C12" s="6"/>
      <c r="D12" s="6"/>
      <c r="E12" s="6"/>
      <c r="F12" s="6"/>
      <c r="G12" s="6"/>
      <c r="H12" s="3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45" t="s">
        <v>16</v>
      </c>
      <c r="B13" s="6" t="s">
        <v>17</v>
      </c>
      <c r="C13" s="6"/>
      <c r="D13" s="6"/>
      <c r="E13" s="6"/>
      <c r="F13" s="6"/>
      <c r="G13" s="6"/>
      <c r="H13" s="3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46" t="s">
        <v>18</v>
      </c>
      <c r="B14" s="34" t="s">
        <v>19</v>
      </c>
      <c r="C14" s="34"/>
      <c r="D14" s="34"/>
      <c r="E14" s="34"/>
      <c r="F14" s="34"/>
      <c r="G14" s="34"/>
      <c r="H14" s="3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6" customHeight="true">
      <c r="A16" s="22" t="s">
        <v>20</v>
      </c>
      <c r="B16" s="23"/>
      <c r="C16" s="23"/>
      <c r="D16" s="23"/>
      <c r="E16" s="23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50" t="s">
        <v>21</v>
      </c>
      <c r="B17" s="29" t="s">
        <v>22</v>
      </c>
      <c r="C17" s="29"/>
      <c r="D17" s="29"/>
      <c r="E17" s="29"/>
      <c r="F17" s="29"/>
      <c r="G17" s="29"/>
      <c r="H17" s="3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45" t="s">
        <v>23</v>
      </c>
      <c r="B18" s="6" t="s">
        <v>24</v>
      </c>
      <c r="C18" s="6"/>
      <c r="D18" s="6"/>
      <c r="E18" s="6"/>
      <c r="F18" s="6"/>
      <c r="G18" s="6"/>
      <c r="H18" s="3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52" t="s">
        <v>25</v>
      </c>
      <c r="B19" s="6" t="s">
        <v>26</v>
      </c>
      <c r="C19" s="6"/>
      <c r="D19" s="6"/>
      <c r="E19" s="6"/>
      <c r="F19" s="6"/>
      <c r="G19" s="6"/>
      <c r="H19" s="3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56" t="s">
        <v>27</v>
      </c>
      <c r="B20" s="6" t="s">
        <v>28</v>
      </c>
      <c r="C20" s="6"/>
      <c r="D20" s="6"/>
      <c r="E20" s="6"/>
      <c r="F20" s="6"/>
      <c r="G20" s="6"/>
      <c r="H20" s="3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0" t="s">
        <v>29</v>
      </c>
      <c r="B21" s="34" t="s">
        <v>30</v>
      </c>
      <c r="C21" s="34"/>
      <c r="D21" s="34"/>
      <c r="E21" s="34"/>
      <c r="F21" s="34"/>
      <c r="G21" s="34"/>
      <c r="H21" s="3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8">
    <mergeCell ref="A1:H1"/>
    <mergeCell ref="A2:H2"/>
    <mergeCell ref="A4:H4"/>
    <mergeCell ref="B5:H5"/>
    <mergeCell ref="B6:H6"/>
    <mergeCell ref="B7:H7"/>
    <mergeCell ref="B8:H8"/>
    <mergeCell ref="A10:H10"/>
    <mergeCell ref="B11:H11"/>
    <mergeCell ref="B12:H12"/>
    <mergeCell ref="B13:H13"/>
    <mergeCell ref="B14:H14"/>
    <mergeCell ref="A16:H16"/>
    <mergeCell ref="B17:H17"/>
    <mergeCell ref="B18:H18"/>
    <mergeCell ref="B19:H19"/>
    <mergeCell ref="B20:H20"/>
    <mergeCell ref="B21:H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4" min="2" width="15"/>
    <col customWidth="true" max="5" min="5" width="4"/>
    <col customWidth="true" max="12" min="6" width="16"/>
  </cols>
  <sheetData>
    <row r="1" ht="28" customHeight="true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2" customHeight="true">
      <c r="A4" s="262" t="s">
        <v>33</v>
      </c>
      <c r="B4" s="262"/>
      <c r="C4" s="262"/>
      <c r="D4" s="262" t="s">
        <v>34</v>
      </c>
      <c r="E4" s="262"/>
      <c r="F4" s="262"/>
      <c r="G4" s="262" t="s">
        <v>35</v>
      </c>
      <c r="H4" s="262"/>
      <c r="I4" s="262"/>
      <c r="J4" s="262" t="s">
        <v>36</v>
      </c>
      <c r="K4" s="262"/>
      <c r="L4" s="26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4" customHeight="true">
      <c r="A5" s="270" t="n">
        <f>COUNTA('パラメータ設定 (settings)'!$D$5:$D$8)</f>
        <v>4</v>
      </c>
      <c r="B5" s="268"/>
      <c r="C5" s="268"/>
      <c r="D5" s="272" t="s">
        <v>37</v>
      </c>
      <c r="E5" s="268"/>
      <c r="F5" s="268"/>
      <c r="G5" s="270" t="s">
        <v>38</v>
      </c>
      <c r="H5" s="268"/>
      <c r="I5" s="268"/>
      <c r="J5" s="270" t="n">
        <f>COUNTIFS('会議アクション (meetingActions)'!$F$5:$F$30,"&lt;&gt;完了",'会議アクション (meetingActions)'!$F$5:$F$30,"&lt;&gt;")</f>
        <v>4</v>
      </c>
      <c r="K5" s="268"/>
      <c r="L5" s="26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" customHeight="true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6" customHeight="true">
      <c r="A8" s="22" t="s">
        <v>39</v>
      </c>
      <c r="B8" s="23"/>
      <c r="C8" s="23"/>
      <c r="D8" s="2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6" customHeight="true">
      <c r="A9" s="22" t="s">
        <v>40</v>
      </c>
      <c r="B9" s="23" t="s">
        <v>41</v>
      </c>
      <c r="C9" s="23" t="s">
        <v>42</v>
      </c>
      <c r="D9" s="24" t="s">
        <v>43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280" t="s">
        <v>44</v>
      </c>
      <c r="B10" s="171" t="s">
        <v>45</v>
      </c>
      <c r="C10" s="171" t="s">
        <v>46</v>
      </c>
      <c r="D10" s="281" t="s">
        <v>45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282" t="s">
        <v>47</v>
      </c>
      <c r="B11" s="173" t="s">
        <v>48</v>
      </c>
      <c r="C11" s="173" t="s">
        <v>49</v>
      </c>
      <c r="D11" s="283" t="s">
        <v>49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282" t="s">
        <v>50</v>
      </c>
      <c r="B12" s="173" t="s">
        <v>51</v>
      </c>
      <c r="C12" s="173" t="s">
        <v>52</v>
      </c>
      <c r="D12" s="283" t="s">
        <v>51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82" t="s">
        <v>53</v>
      </c>
      <c r="B13" s="173" t="s">
        <v>54</v>
      </c>
      <c r="C13" s="173" t="s">
        <v>55</v>
      </c>
      <c r="D13" s="283" t="s">
        <v>54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282" t="s">
        <v>56</v>
      </c>
      <c r="B14" s="173" t="s">
        <v>57</v>
      </c>
      <c r="C14" s="173" t="s">
        <v>58</v>
      </c>
      <c r="D14" s="283" t="s">
        <v>57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282" t="s">
        <v>59</v>
      </c>
      <c r="B15" s="173" t="s">
        <v>60</v>
      </c>
      <c r="C15" s="173" t="s">
        <v>61</v>
      </c>
      <c r="D15" s="283" t="s">
        <v>61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282" t="s">
        <v>62</v>
      </c>
      <c r="B16" s="173" t="s">
        <v>63</v>
      </c>
      <c r="C16" s="173" t="s">
        <v>64</v>
      </c>
      <c r="D16" s="283" t="s">
        <v>63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282" t="s">
        <v>65</v>
      </c>
      <c r="B17" s="173" t="s">
        <v>66</v>
      </c>
      <c r="C17" s="173" t="s">
        <v>67</v>
      </c>
      <c r="D17" s="283" t="s">
        <v>66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282" t="s">
        <v>68</v>
      </c>
      <c r="B18" s="173" t="s">
        <v>69</v>
      </c>
      <c r="C18" s="173" t="s">
        <v>70</v>
      </c>
      <c r="D18" s="283" t="s">
        <v>70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282" t="s">
        <v>71</v>
      </c>
      <c r="B19" s="173" t="s">
        <v>72</v>
      </c>
      <c r="C19" s="173" t="s">
        <v>73</v>
      </c>
      <c r="D19" s="283" t="s">
        <v>72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282" t="s">
        <v>74</v>
      </c>
      <c r="B20" s="173" t="s">
        <v>75</v>
      </c>
      <c r="C20" s="173" t="s">
        <v>76</v>
      </c>
      <c r="D20" s="283" t="s">
        <v>75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284" t="s">
        <v>77</v>
      </c>
      <c r="B21" s="175" t="s">
        <v>78</v>
      </c>
      <c r="C21" s="175" t="s">
        <v>79</v>
      </c>
      <c r="D21" s="285" t="s">
        <v>78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6" customHeight="true">
      <c r="A24" s="22" t="s">
        <v>80</v>
      </c>
      <c r="B24" s="23"/>
      <c r="C24" s="23"/>
      <c r="D24" s="2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6" customHeight="true">
      <c r="A25" s="22" t="s">
        <v>81</v>
      </c>
      <c r="B25" s="23" t="s">
        <v>82</v>
      </c>
      <c r="C25" s="23" t="s">
        <v>83</v>
      </c>
      <c r="D25" s="24" t="s">
        <v>84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302" t="n">
        <f>COUNTIF('供給レビュー (supplyReview)'!$G$5:$G$16,"&lt;0")</f>
        <v>3</v>
      </c>
      <c r="B26" s="303" t="n">
        <f>MIN('供給レビュー (supplyReview)'!$G$5:$G$16)</f>
        <v>-458</v>
      </c>
      <c r="C26" s="304" t="s">
        <v>85</v>
      </c>
      <c r="D26" s="308" t="s">
        <v>86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2">
    <mergeCell ref="A1:L1"/>
    <mergeCell ref="A2:L2"/>
    <mergeCell ref="A4:C4"/>
    <mergeCell ref="A5:C6"/>
    <mergeCell ref="D4:F4"/>
    <mergeCell ref="D5:F6"/>
    <mergeCell ref="G4:I4"/>
    <mergeCell ref="G5:I6"/>
    <mergeCell ref="J4:L4"/>
    <mergeCell ref="J5:L6"/>
    <mergeCell ref="A8:D8"/>
    <mergeCell ref="A24:D24"/>
  </mergeCells>
  <conditionalFormatting sqref="G5:I6">
    <cfRule type="expression" dxfId="11" priority="1">
      <formula>G5&lt;0</formula>
    </cfRule>
    <cfRule type="expression" dxfId="12" priority="2">
      <formula>G5&gt;=0</formula>
    </cfRule>
  </conditionalFormatting>
  <conditionalFormatting sqref="B26:B26">
    <cfRule type="expression" dxfId="13" priority="3">
      <formula>B26&lt;0</formula>
    </cfRule>
    <cfRule type="expression" dxfId="14" priority="4">
      <formula>B26&gt;=0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803ed68ce85a49da"/>
  <tableParts count="1">
    <tablePart r:id="Re724d0b904c34847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3" min="2" width="16"/>
    <col customWidth="true" max="4" min="4" width="13"/>
    <col customWidth="true" max="5" min="5" width="17"/>
    <col customWidth="true" max="6" min="6" width="13"/>
    <col customWidth="true" max="7" min="7" width="12"/>
    <col customWidth="true" max="8" min="8" width="18"/>
    <col customWidth="true" max="9" min="9" width="34"/>
  </cols>
  <sheetData>
    <row r="1" ht="28" customHeight="true">
      <c r="A1" s="12" t="s">
        <v>87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88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90</v>
      </c>
      <c r="C4" s="23" t="s">
        <v>91</v>
      </c>
      <c r="D4" s="23" t="s">
        <v>92</v>
      </c>
      <c r="E4" s="23" t="s">
        <v>93</v>
      </c>
      <c r="F4" s="23" t="s">
        <v>94</v>
      </c>
      <c r="G4" s="23" t="s">
        <v>95</v>
      </c>
      <c r="H4" s="23" t="s">
        <v>41</v>
      </c>
      <c r="I4" s="24" t="s">
        <v>84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152" t="s">
        <v>96</v>
      </c>
      <c r="C5" s="152" t="s">
        <v>97</v>
      </c>
      <c r="D5" s="164" t="s">
        <v>64</v>
      </c>
      <c r="E5" s="164" t="s">
        <v>98</v>
      </c>
      <c r="F5" s="164" t="s">
        <v>99</v>
      </c>
      <c r="G5" s="170" t="n">
        <f>IFERROR(VLOOKUP(MONTH(A5),'パラメータ設定 (settings)'!$A$5:$B$16,2,FALSE),1)</f>
        <v>1.08</v>
      </c>
      <c r="H5" s="171" t="s">
        <v>45</v>
      </c>
      <c r="I5" s="85" t="s">
        <v>100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153" t="s">
        <v>101</v>
      </c>
      <c r="C6" s="153" t="s">
        <v>97</v>
      </c>
      <c r="D6" s="165" t="s">
        <v>102</v>
      </c>
      <c r="E6" s="165" t="s">
        <v>46</v>
      </c>
      <c r="F6" s="165" t="s">
        <v>103</v>
      </c>
      <c r="G6" s="172" t="n">
        <f>IFERROR(VLOOKUP(MONTH(A6),'パラメータ設定 (settings)'!$A$5:$B$16,2,FALSE),1)</f>
        <v>1.1</v>
      </c>
      <c r="H6" s="173" t="s">
        <v>48</v>
      </c>
      <c r="I6" s="87" t="s">
        <v>104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153" t="s">
        <v>96</v>
      </c>
      <c r="C7" s="153" t="s">
        <v>105</v>
      </c>
      <c r="D7" s="165" t="s">
        <v>106</v>
      </c>
      <c r="E7" s="165" t="s">
        <v>107</v>
      </c>
      <c r="F7" s="165" t="s">
        <v>108</v>
      </c>
      <c r="G7" s="172" t="n">
        <f>IFERROR(VLOOKUP(MONTH(A7),'パラメータ設定 (settings)'!$A$5:$B$16,2,FALSE),1)</f>
        <v>1.03</v>
      </c>
      <c r="H7" s="173" t="s">
        <v>51</v>
      </c>
      <c r="I7" s="87" t="s">
        <v>109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153" t="s">
        <v>110</v>
      </c>
      <c r="C8" s="153" t="s">
        <v>97</v>
      </c>
      <c r="D8" s="165" t="s">
        <v>111</v>
      </c>
      <c r="E8" s="165" t="s">
        <v>49</v>
      </c>
      <c r="F8" s="165" t="s">
        <v>54</v>
      </c>
      <c r="G8" s="172" t="n">
        <f>IFERROR(VLOOKUP(MONTH(A8),'パラメータ設定 (settings)'!$A$5:$B$16,2,FALSE),1)</f>
        <v>1</v>
      </c>
      <c r="H8" s="173" t="s">
        <v>54</v>
      </c>
      <c r="I8" s="87" t="s">
        <v>112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153" t="s">
        <v>96</v>
      </c>
      <c r="C9" s="153" t="s">
        <v>113</v>
      </c>
      <c r="D9" s="165" t="s">
        <v>114</v>
      </c>
      <c r="E9" s="165" t="s">
        <v>115</v>
      </c>
      <c r="F9" s="165" t="s">
        <v>116</v>
      </c>
      <c r="G9" s="172" t="n">
        <f>IFERROR(VLOOKUP(MONTH(A9),'パラメータ設定 (settings)'!$A$5:$B$16,2,FALSE),1)</f>
        <v>1.06</v>
      </c>
      <c r="H9" s="173" t="s">
        <v>57</v>
      </c>
      <c r="I9" s="87" t="s">
        <v>117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153" t="s">
        <v>101</v>
      </c>
      <c r="C10" s="153" t="s">
        <v>105</v>
      </c>
      <c r="D10" s="165" t="s">
        <v>61</v>
      </c>
      <c r="E10" s="165" t="s">
        <v>118</v>
      </c>
      <c r="F10" s="165" t="s">
        <v>119</v>
      </c>
      <c r="G10" s="172" t="n">
        <f>IFERROR(VLOOKUP(MONTH(A10),'パラメータ設定 (settings)'!$A$5:$B$16,2,FALSE),1)</f>
        <v>1.18</v>
      </c>
      <c r="H10" s="173" t="s">
        <v>60</v>
      </c>
      <c r="I10" s="87" t="s">
        <v>120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153" t="s">
        <v>96</v>
      </c>
      <c r="C11" s="153" t="s">
        <v>97</v>
      </c>
      <c r="D11" s="165" t="s">
        <v>121</v>
      </c>
      <c r="E11" s="165" t="s">
        <v>64</v>
      </c>
      <c r="F11" s="165" t="s">
        <v>73</v>
      </c>
      <c r="G11" s="172" t="n">
        <f>IFERROR(VLOOKUP(MONTH(A11),'パラメータ設定 (settings)'!$A$5:$B$16,2,FALSE),1)</f>
        <v>0.95</v>
      </c>
      <c r="H11" s="173" t="s">
        <v>63</v>
      </c>
      <c r="I11" s="87" t="s">
        <v>122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153" t="s">
        <v>110</v>
      </c>
      <c r="C12" s="153" t="s">
        <v>113</v>
      </c>
      <c r="D12" s="165" t="s">
        <v>123</v>
      </c>
      <c r="E12" s="165" t="s">
        <v>124</v>
      </c>
      <c r="F12" s="165" t="s">
        <v>125</v>
      </c>
      <c r="G12" s="172" t="n">
        <f>IFERROR(VLOOKUP(MONTH(A12),'パラメータ設定 (settings)'!$A$5:$B$16,2,FALSE),1)</f>
        <v>0.98</v>
      </c>
      <c r="H12" s="173" t="s">
        <v>66</v>
      </c>
      <c r="I12" s="87" t="s">
        <v>126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153" t="s">
        <v>101</v>
      </c>
      <c r="C13" s="153" t="s">
        <v>127</v>
      </c>
      <c r="D13" s="165" t="s">
        <v>128</v>
      </c>
      <c r="E13" s="165" t="s">
        <v>129</v>
      </c>
      <c r="F13" s="165" t="s">
        <v>130</v>
      </c>
      <c r="G13" s="172" t="n">
        <f>IFERROR(VLOOKUP(MONTH(A13),'パラメータ設定 (settings)'!$A$5:$B$16,2,FALSE),1)</f>
        <v>1.05</v>
      </c>
      <c r="H13" s="173" t="s">
        <v>69</v>
      </c>
      <c r="I13" s="87" t="s">
        <v>131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153" t="s">
        <v>96</v>
      </c>
      <c r="C14" s="153" t="s">
        <v>97</v>
      </c>
      <c r="D14" s="165" t="s">
        <v>98</v>
      </c>
      <c r="E14" s="165" t="s">
        <v>99</v>
      </c>
      <c r="F14" s="165" t="s">
        <v>132</v>
      </c>
      <c r="G14" s="172" t="n">
        <f>IFERROR(VLOOKUP(MONTH(A14),'パラメータ設定 (settings)'!$A$5:$B$16,2,FALSE),1)</f>
        <v>1</v>
      </c>
      <c r="H14" s="173" t="s">
        <v>72</v>
      </c>
      <c r="I14" s="87" t="s">
        <v>133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153" t="s">
        <v>110</v>
      </c>
      <c r="C15" s="153" t="s">
        <v>105</v>
      </c>
      <c r="D15" s="165" t="s">
        <v>134</v>
      </c>
      <c r="E15" s="165" t="s">
        <v>135</v>
      </c>
      <c r="F15" s="165" t="s">
        <v>136</v>
      </c>
      <c r="G15" s="172" t="n">
        <f>IFERROR(VLOOKUP(MONTH(A15),'パラメータ設定 (settings)'!$A$5:$B$16,2,FALSE),1)</f>
        <v>0.97</v>
      </c>
      <c r="H15" s="173" t="s">
        <v>75</v>
      </c>
      <c r="I15" s="87" t="s">
        <v>137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154" t="s">
        <v>101</v>
      </c>
      <c r="C16" s="154" t="s">
        <v>97</v>
      </c>
      <c r="D16" s="166" t="s">
        <v>138</v>
      </c>
      <c r="E16" s="166" t="s">
        <v>139</v>
      </c>
      <c r="F16" s="166" t="s">
        <v>111</v>
      </c>
      <c r="G16" s="174" t="n">
        <f>IFERROR(VLOOKUP(MONTH(A16),'パラメータ設定 (settings)'!$A$5:$B$16,2,FALSE),1)</f>
        <v>1.02</v>
      </c>
      <c r="H16" s="175" t="s">
        <v>78</v>
      </c>
      <c r="I16" s="89" t="s">
        <v>140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B5:B16" type="list">
      <formula1>'パラメータ設定 (settings)'!$I$5:$I$8</formula1>
    </dataValidation>
    <dataValidation allowBlank="false" sqref="C5:C16" type="list">
      <formula1>'パラメータ設定 (settings)'!$D$5:$D$8</formula1>
    </dataValidation>
  </dataValidations>
  <pageMargins left="0.7" right="0.7" top="0.75" bottom="0.75" header="0.3" footer="0.3"/>
  <tableParts count="1">
    <tablePart r:id="Rfad3144d641747b9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3" min="3" width="20"/>
    <col customWidth="true" max="4" min="4" width="16"/>
    <col customWidth="true" max="5" min="5" width="20"/>
    <col customWidth="true" max="6" min="6" width="16"/>
    <col customWidth="true" max="7" min="7" width="14"/>
    <col customWidth="true" max="8" min="8" width="16"/>
  </cols>
  <sheetData>
    <row r="1" ht="28" customHeight="true">
      <c r="A1" s="12" t="s">
        <v>141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142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91</v>
      </c>
      <c r="C4" s="23" t="s">
        <v>143</v>
      </c>
      <c r="D4" s="23" t="s">
        <v>144</v>
      </c>
      <c r="E4" s="23" t="s">
        <v>41</v>
      </c>
      <c r="F4" s="23" t="s">
        <v>145</v>
      </c>
      <c r="G4" s="23" t="s">
        <v>146</v>
      </c>
      <c r="H4" s="24" t="s">
        <v>147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152" t="s">
        <v>97</v>
      </c>
      <c r="C5" s="164" t="s">
        <v>46</v>
      </c>
      <c r="D5" s="164" t="n">
        <v>300</v>
      </c>
      <c r="E5" s="171" t="s">
        <v>45</v>
      </c>
      <c r="F5" s="171" t="s">
        <v>148</v>
      </c>
      <c r="G5" s="171" t="n">
        <f>C5-E5</f>
        <v>92</v>
      </c>
      <c r="H5" s="182" t="s">
        <v>149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153" t="s">
        <v>97</v>
      </c>
      <c r="C6" s="165" t="s">
        <v>49</v>
      </c>
      <c r="D6" s="165" t="n">
        <v>350</v>
      </c>
      <c r="E6" s="173" t="s">
        <v>48</v>
      </c>
      <c r="F6" s="173" t="s">
        <v>150</v>
      </c>
      <c r="G6" s="173" t="n">
        <f>C6-E6</f>
        <v>-260</v>
      </c>
      <c r="H6" s="183" t="s">
        <v>151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153" t="s">
        <v>105</v>
      </c>
      <c r="C7" s="165" t="s">
        <v>52</v>
      </c>
      <c r="D7" s="165" t="n">
        <v>180</v>
      </c>
      <c r="E7" s="173" t="s">
        <v>51</v>
      </c>
      <c r="F7" s="173" t="s">
        <v>152</v>
      </c>
      <c r="G7" s="173" t="n">
        <f>C7-E7</f>
        <v>38</v>
      </c>
      <c r="H7" s="183" t="s">
        <v>149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153" t="s">
        <v>97</v>
      </c>
      <c r="C8" s="165" t="s">
        <v>55</v>
      </c>
      <c r="D8" s="165" t="n">
        <v>400</v>
      </c>
      <c r="E8" s="173" t="s">
        <v>54</v>
      </c>
      <c r="F8" s="173" t="s">
        <v>139</v>
      </c>
      <c r="G8" s="173" t="n">
        <f>C8-E8</f>
        <v>500</v>
      </c>
      <c r="H8" s="183" t="s">
        <v>149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153" t="s">
        <v>113</v>
      </c>
      <c r="C9" s="165" t="s">
        <v>58</v>
      </c>
      <c r="D9" s="165" t="n">
        <v>160</v>
      </c>
      <c r="E9" s="173" t="s">
        <v>57</v>
      </c>
      <c r="F9" s="173" t="s">
        <v>153</v>
      </c>
      <c r="G9" s="173" t="n">
        <f>C9-E9</f>
        <v>245</v>
      </c>
      <c r="H9" s="183" t="s">
        <v>149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153" t="s">
        <v>105</v>
      </c>
      <c r="C10" s="165" t="s">
        <v>61</v>
      </c>
      <c r="D10" s="165" t="n">
        <v>220</v>
      </c>
      <c r="E10" s="173" t="s">
        <v>60</v>
      </c>
      <c r="F10" s="173" t="s">
        <v>154</v>
      </c>
      <c r="G10" s="173" t="n">
        <f>C10-E10</f>
        <v>-458</v>
      </c>
      <c r="H10" s="183" t="s">
        <v>151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153" t="s">
        <v>97</v>
      </c>
      <c r="C11" s="165" t="s">
        <v>64</v>
      </c>
      <c r="D11" s="165" t="n">
        <v>320</v>
      </c>
      <c r="E11" s="173" t="s">
        <v>63</v>
      </c>
      <c r="F11" s="173" t="s">
        <v>155</v>
      </c>
      <c r="G11" s="173" t="n">
        <f>C11-E11</f>
        <v>165</v>
      </c>
      <c r="H11" s="183" t="s">
        <v>149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153" t="s">
        <v>113</v>
      </c>
      <c r="C12" s="165" t="s">
        <v>67</v>
      </c>
      <c r="D12" s="165" t="n">
        <v>150</v>
      </c>
      <c r="E12" s="173" t="s">
        <v>66</v>
      </c>
      <c r="F12" s="173" t="s">
        <v>156</v>
      </c>
      <c r="G12" s="173" t="n">
        <f>C12-E12</f>
        <v>428</v>
      </c>
      <c r="H12" s="183" t="s">
        <v>149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153" t="s">
        <v>127</v>
      </c>
      <c r="C13" s="165" t="s">
        <v>70</v>
      </c>
      <c r="D13" s="165" t="n">
        <v>120</v>
      </c>
      <c r="E13" s="173" t="s">
        <v>69</v>
      </c>
      <c r="F13" s="173" t="s">
        <v>157</v>
      </c>
      <c r="G13" s="173" t="n">
        <f>C13-E13</f>
        <v>-223</v>
      </c>
      <c r="H13" s="183" t="s">
        <v>151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153" t="s">
        <v>97</v>
      </c>
      <c r="C14" s="165" t="s">
        <v>73</v>
      </c>
      <c r="D14" s="165" t="n">
        <v>300</v>
      </c>
      <c r="E14" s="173" t="s">
        <v>72</v>
      </c>
      <c r="F14" s="173" t="s">
        <v>158</v>
      </c>
      <c r="G14" s="173" t="n">
        <f>C14-E14</f>
        <v>283</v>
      </c>
      <c r="H14" s="183" t="s">
        <v>149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153" t="s">
        <v>105</v>
      </c>
      <c r="C15" s="165" t="s">
        <v>76</v>
      </c>
      <c r="D15" s="165" t="n">
        <v>220</v>
      </c>
      <c r="E15" s="173" t="s">
        <v>75</v>
      </c>
      <c r="F15" s="173" t="s">
        <v>159</v>
      </c>
      <c r="G15" s="173" t="n">
        <f>C15-E15</f>
        <v>434</v>
      </c>
      <c r="H15" s="183" t="s">
        <v>149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154" t="s">
        <v>97</v>
      </c>
      <c r="C16" s="166" t="s">
        <v>79</v>
      </c>
      <c r="D16" s="166" t="n">
        <v>380</v>
      </c>
      <c r="E16" s="175" t="s">
        <v>78</v>
      </c>
      <c r="F16" s="175" t="s">
        <v>160</v>
      </c>
      <c r="G16" s="175" t="n">
        <f>C16-E16</f>
        <v>442</v>
      </c>
      <c r="H16" s="184" t="s">
        <v>149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H1"/>
    <mergeCell ref="A2:H2"/>
    <mergeCell ref="A3:H3"/>
  </mergeCells>
  <conditionalFormatting sqref="G5:G16">
    <cfRule type="expression" dxfId="0" priority="1">
      <formula>G5&lt;0</formula>
    </cfRule>
    <cfRule type="expression" dxfId="1" priority="2">
      <formula>G5&gt;=0</formula>
    </cfRule>
  </conditionalFormatting>
  <conditionalFormatting sqref="H5:H16">
    <cfRule type="expression" dxfId="2" priority="3">
      <formula>H5="供給不足"</formula>
    </cfRule>
    <cfRule type="expression" dxfId="3" priority="4">
      <formula>H5="能力Dostatečné"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'パラメータ設定 (settings)'!$D$5:$D$8</formula1>
    </dataValidation>
  </dataValidations>
  <pageMargins left="0.7" right="0.7" top="0.75" bottom="0.75" header="0.3" footer="0.3"/>
  <tableParts count="1">
    <tablePart r:id="R961d55bd93af458f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4" min="3" width="18"/>
    <col customWidth="true" max="5" min="5" width="16"/>
    <col customWidth="true" max="6" min="6" width="13"/>
    <col customWidth="true" max="9" min="7" width="16"/>
  </cols>
  <sheetData>
    <row r="1" ht="28" customHeight="true">
      <c r="A1" s="12" t="s">
        <v>161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162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91</v>
      </c>
      <c r="C4" s="23" t="s">
        <v>41</v>
      </c>
      <c r="D4" s="23" t="s">
        <v>163</v>
      </c>
      <c r="E4" s="23" t="s">
        <v>43</v>
      </c>
      <c r="F4" s="23" t="s">
        <v>164</v>
      </c>
      <c r="G4" s="23" t="s">
        <v>165</v>
      </c>
      <c r="H4" s="23" t="s">
        <v>166</v>
      </c>
      <c r="I4" s="24" t="s">
        <v>167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152" t="s">
        <v>97</v>
      </c>
      <c r="C5" s="171" t="s">
        <v>45</v>
      </c>
      <c r="D5" s="171" t="s">
        <v>46</v>
      </c>
      <c r="E5" s="171" t="s">
        <v>45</v>
      </c>
      <c r="F5" s="194" t="s">
        <v>168</v>
      </c>
      <c r="G5" s="194" t="s">
        <v>169</v>
      </c>
      <c r="H5" s="194" t="s">
        <v>170</v>
      </c>
      <c r="I5" s="195" t="s">
        <v>171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153" t="s">
        <v>97</v>
      </c>
      <c r="C6" s="173" t="s">
        <v>48</v>
      </c>
      <c r="D6" s="173" t="s">
        <v>49</v>
      </c>
      <c r="E6" s="173" t="s">
        <v>49</v>
      </c>
      <c r="F6" s="196" t="s">
        <v>168</v>
      </c>
      <c r="G6" s="196" t="s">
        <v>172</v>
      </c>
      <c r="H6" s="196" t="s">
        <v>173</v>
      </c>
      <c r="I6" s="197" t="s">
        <v>174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153" t="s">
        <v>105</v>
      </c>
      <c r="C7" s="173" t="s">
        <v>51</v>
      </c>
      <c r="D7" s="173" t="s">
        <v>52</v>
      </c>
      <c r="E7" s="173" t="s">
        <v>51</v>
      </c>
      <c r="F7" s="196" t="s">
        <v>175</v>
      </c>
      <c r="G7" s="196" t="s">
        <v>176</v>
      </c>
      <c r="H7" s="196" t="s">
        <v>177</v>
      </c>
      <c r="I7" s="197" t="s">
        <v>178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153" t="s">
        <v>97</v>
      </c>
      <c r="C8" s="173" t="s">
        <v>54</v>
      </c>
      <c r="D8" s="173" t="s">
        <v>55</v>
      </c>
      <c r="E8" s="173" t="s">
        <v>54</v>
      </c>
      <c r="F8" s="196" t="s">
        <v>168</v>
      </c>
      <c r="G8" s="196" t="s">
        <v>179</v>
      </c>
      <c r="H8" s="196" t="s">
        <v>180</v>
      </c>
      <c r="I8" s="197" t="s">
        <v>181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153" t="s">
        <v>113</v>
      </c>
      <c r="C9" s="173" t="s">
        <v>57</v>
      </c>
      <c r="D9" s="173" t="s">
        <v>58</v>
      </c>
      <c r="E9" s="173" t="s">
        <v>57</v>
      </c>
      <c r="F9" s="196" t="s">
        <v>182</v>
      </c>
      <c r="G9" s="196" t="s">
        <v>183</v>
      </c>
      <c r="H9" s="196" t="s">
        <v>184</v>
      </c>
      <c r="I9" s="197" t="s">
        <v>185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153" t="s">
        <v>105</v>
      </c>
      <c r="C10" s="173" t="s">
        <v>60</v>
      </c>
      <c r="D10" s="173" t="s">
        <v>61</v>
      </c>
      <c r="E10" s="173" t="s">
        <v>61</v>
      </c>
      <c r="F10" s="196" t="s">
        <v>175</v>
      </c>
      <c r="G10" s="196" t="s">
        <v>186</v>
      </c>
      <c r="H10" s="196" t="s">
        <v>187</v>
      </c>
      <c r="I10" s="197" t="s">
        <v>188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153" t="s">
        <v>97</v>
      </c>
      <c r="C11" s="173" t="s">
        <v>63</v>
      </c>
      <c r="D11" s="173" t="s">
        <v>64</v>
      </c>
      <c r="E11" s="173" t="s">
        <v>63</v>
      </c>
      <c r="F11" s="196" t="s">
        <v>168</v>
      </c>
      <c r="G11" s="196" t="s">
        <v>189</v>
      </c>
      <c r="H11" s="196" t="s">
        <v>190</v>
      </c>
      <c r="I11" s="197" t="s">
        <v>191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153" t="s">
        <v>113</v>
      </c>
      <c r="C12" s="173" t="s">
        <v>66</v>
      </c>
      <c r="D12" s="173" t="s">
        <v>67</v>
      </c>
      <c r="E12" s="173" t="s">
        <v>66</v>
      </c>
      <c r="F12" s="196" t="s">
        <v>182</v>
      </c>
      <c r="G12" s="196" t="s">
        <v>192</v>
      </c>
      <c r="H12" s="196" t="s">
        <v>193</v>
      </c>
      <c r="I12" s="197" t="s">
        <v>194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153" t="s">
        <v>127</v>
      </c>
      <c r="C13" s="173" t="s">
        <v>69</v>
      </c>
      <c r="D13" s="173" t="s">
        <v>70</v>
      </c>
      <c r="E13" s="173" t="s">
        <v>70</v>
      </c>
      <c r="F13" s="196" t="s">
        <v>195</v>
      </c>
      <c r="G13" s="196" t="s">
        <v>196</v>
      </c>
      <c r="H13" s="196" t="s">
        <v>197</v>
      </c>
      <c r="I13" s="197" t="s">
        <v>198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153" t="s">
        <v>97</v>
      </c>
      <c r="C14" s="173" t="s">
        <v>72</v>
      </c>
      <c r="D14" s="173" t="s">
        <v>73</v>
      </c>
      <c r="E14" s="173" t="s">
        <v>72</v>
      </c>
      <c r="F14" s="196" t="s">
        <v>168</v>
      </c>
      <c r="G14" s="196" t="s">
        <v>199</v>
      </c>
      <c r="H14" s="196" t="s">
        <v>200</v>
      </c>
      <c r="I14" s="197" t="s">
        <v>201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153" t="s">
        <v>105</v>
      </c>
      <c r="C15" s="173" t="s">
        <v>75</v>
      </c>
      <c r="D15" s="173" t="s">
        <v>76</v>
      </c>
      <c r="E15" s="173" t="s">
        <v>75</v>
      </c>
      <c r="F15" s="196" t="s">
        <v>175</v>
      </c>
      <c r="G15" s="196" t="s">
        <v>202</v>
      </c>
      <c r="H15" s="196" t="s">
        <v>203</v>
      </c>
      <c r="I15" s="197" t="s">
        <v>204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154" t="s">
        <v>97</v>
      </c>
      <c r="C16" s="175" t="s">
        <v>78</v>
      </c>
      <c r="D16" s="175" t="s">
        <v>79</v>
      </c>
      <c r="E16" s="175" t="s">
        <v>78</v>
      </c>
      <c r="F16" s="198" t="s">
        <v>168</v>
      </c>
      <c r="G16" s="198" t="s">
        <v>205</v>
      </c>
      <c r="H16" s="198" t="s">
        <v>206</v>
      </c>
      <c r="I16" s="199" t="s">
        <v>207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I5:I16">
    <cfRule type="expression" dxfId="4" priority="1">
      <formula>I5&lt;0</formula>
    </cfRule>
    <cfRule type="expression" dxfId="5" priority="2">
      <formula>I5&gt;=0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'パラメータ設定 (settings)'!$D$5:$D$8</formula1>
    </dataValidation>
  </dataValidations>
  <pageMargins left="0.7" right="0.7" top="0.75" bottom="0.75" header="0.3" footer="0.3"/>
  <tableParts count="1">
    <tablePart r:id="R97431e5429cf4cb4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2"/>
    <col customWidth="true" max="3" min="3" width="16"/>
    <col customWidth="true" max="4" min="4" width="13"/>
    <col customWidth="true" max="6" min="5" width="18"/>
    <col customWidth="true" max="9" min="7" width="16"/>
  </cols>
  <sheetData>
    <row r="1" ht="28" customHeight="true">
      <c r="A1" s="12" t="s">
        <v>208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209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210</v>
      </c>
      <c r="B4" s="23" t="s">
        <v>40</v>
      </c>
      <c r="C4" s="23" t="s">
        <v>91</v>
      </c>
      <c r="D4" s="23" t="s">
        <v>211</v>
      </c>
      <c r="E4" s="23" t="s">
        <v>212</v>
      </c>
      <c r="F4" s="23" t="s">
        <v>213</v>
      </c>
      <c r="G4" s="23" t="s">
        <v>214</v>
      </c>
      <c r="H4" s="23" t="s">
        <v>165</v>
      </c>
      <c r="I4" s="24" t="s">
        <v>215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218" t="s">
        <v>216</v>
      </c>
      <c r="B5" s="222" t="s">
        <v>44</v>
      </c>
      <c r="C5" s="223" t="s">
        <v>97</v>
      </c>
      <c r="D5" s="234" t="s">
        <v>217</v>
      </c>
      <c r="E5" s="171" t="s">
        <v>45</v>
      </c>
      <c r="F5" s="171" t="s">
        <v>45</v>
      </c>
      <c r="G5" s="171" t="n">
        <f>IFERROR(VLOOKUP(B5,'供給レビュー (supplyReview)'!$A$5:$C$16,3,FALSE),0)-F5</f>
        <v>92</v>
      </c>
      <c r="H5" s="194" t="s">
        <v>169</v>
      </c>
      <c r="I5" s="195" t="s">
        <v>218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52" t="s">
        <v>219</v>
      </c>
      <c r="B6" s="224" t="s">
        <v>44</v>
      </c>
      <c r="C6" s="225" t="s">
        <v>97</v>
      </c>
      <c r="D6" s="235" t="s">
        <v>220</v>
      </c>
      <c r="E6" s="173" t="s">
        <v>45</v>
      </c>
      <c r="F6" s="173" t="s">
        <v>221</v>
      </c>
      <c r="G6" s="173" t="n">
        <f>IFERROR(VLOOKUP(B6,'供給レビュー (supplyReview)'!$A$5:$C$16,3,FALSE),0)-F6</f>
        <v>-349</v>
      </c>
      <c r="H6" s="196" t="s">
        <v>222</v>
      </c>
      <c r="I6" s="197" t="s">
        <v>223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52" t="s">
        <v>224</v>
      </c>
      <c r="B7" s="224" t="s">
        <v>44</v>
      </c>
      <c r="C7" s="225" t="s">
        <v>97</v>
      </c>
      <c r="D7" s="235" t="s">
        <v>225</v>
      </c>
      <c r="E7" s="173" t="s">
        <v>45</v>
      </c>
      <c r="F7" s="173" t="s">
        <v>226</v>
      </c>
      <c r="G7" s="173" t="n">
        <f>IFERROR(VLOOKUP(B7,'供給レビュー (supplyReview)'!$A$5:$C$16,3,FALSE),0)-F7</f>
        <v>753</v>
      </c>
      <c r="H7" s="196" t="s">
        <v>227</v>
      </c>
      <c r="I7" s="197" t="s">
        <v>228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52" t="s">
        <v>216</v>
      </c>
      <c r="B8" s="224" t="s">
        <v>47</v>
      </c>
      <c r="C8" s="225" t="s">
        <v>97</v>
      </c>
      <c r="D8" s="235" t="s">
        <v>217</v>
      </c>
      <c r="E8" s="173" t="s">
        <v>49</v>
      </c>
      <c r="F8" s="173" t="s">
        <v>49</v>
      </c>
      <c r="G8" s="173" t="n">
        <f>IFERROR(VLOOKUP(B8,'供給レビュー (supplyReview)'!$A$5:$C$16,3,FALSE),0)-F8</f>
        <v>0</v>
      </c>
      <c r="H8" s="196" t="s">
        <v>172</v>
      </c>
      <c r="I8" s="197" t="s">
        <v>218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52" t="s">
        <v>219</v>
      </c>
      <c r="B9" s="224" t="s">
        <v>47</v>
      </c>
      <c r="C9" s="225" t="s">
        <v>97</v>
      </c>
      <c r="D9" s="235" t="s">
        <v>220</v>
      </c>
      <c r="E9" s="173" t="s">
        <v>49</v>
      </c>
      <c r="F9" s="173" t="s">
        <v>229</v>
      </c>
      <c r="G9" s="173" t="n">
        <f>IFERROR(VLOOKUP(B9,'供給レビュー (supplyReview)'!$A$5:$C$16,3,FALSE),0)-F9</f>
        <v>-472</v>
      </c>
      <c r="H9" s="196" t="s">
        <v>230</v>
      </c>
      <c r="I9" s="197" t="s">
        <v>231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52" t="s">
        <v>224</v>
      </c>
      <c r="B10" s="224" t="s">
        <v>47</v>
      </c>
      <c r="C10" s="225" t="s">
        <v>97</v>
      </c>
      <c r="D10" s="235" t="s">
        <v>225</v>
      </c>
      <c r="E10" s="173" t="s">
        <v>49</v>
      </c>
      <c r="F10" s="173" t="s">
        <v>232</v>
      </c>
      <c r="G10" s="173" t="n">
        <f>IFERROR(VLOOKUP(B10,'供給レビュー (supplyReview)'!$A$5:$C$16,3,FALSE),0)-F10</f>
        <v>708</v>
      </c>
      <c r="H10" s="196" t="s">
        <v>233</v>
      </c>
      <c r="I10" s="197" t="s">
        <v>234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52" t="s">
        <v>216</v>
      </c>
      <c r="B11" s="224" t="s">
        <v>50</v>
      </c>
      <c r="C11" s="225" t="s">
        <v>105</v>
      </c>
      <c r="D11" s="235" t="s">
        <v>217</v>
      </c>
      <c r="E11" s="173" t="s">
        <v>51</v>
      </c>
      <c r="F11" s="173" t="s">
        <v>51</v>
      </c>
      <c r="G11" s="173" t="n">
        <f>IFERROR(VLOOKUP(B11,'供給レビュー (supplyReview)'!$A$5:$C$16,3,FALSE),0)-F11</f>
        <v>38</v>
      </c>
      <c r="H11" s="196" t="s">
        <v>176</v>
      </c>
      <c r="I11" s="197" t="s">
        <v>218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52" t="s">
        <v>219</v>
      </c>
      <c r="B12" s="224" t="s">
        <v>50</v>
      </c>
      <c r="C12" s="225" t="s">
        <v>105</v>
      </c>
      <c r="D12" s="235" t="s">
        <v>220</v>
      </c>
      <c r="E12" s="173" t="s">
        <v>51</v>
      </c>
      <c r="F12" s="173" t="s">
        <v>235</v>
      </c>
      <c r="G12" s="173" t="n">
        <f>IFERROR(VLOOKUP(B12,'供給レビュー (supplyReview)'!$A$5:$C$16,3,FALSE),0)-F12</f>
        <v>-179</v>
      </c>
      <c r="H12" s="196" t="s">
        <v>236</v>
      </c>
      <c r="I12" s="197" t="s">
        <v>237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19" t="s">
        <v>224</v>
      </c>
      <c r="B13" s="226" t="s">
        <v>50</v>
      </c>
      <c r="C13" s="227" t="s">
        <v>105</v>
      </c>
      <c r="D13" s="236" t="s">
        <v>225</v>
      </c>
      <c r="E13" s="175" t="s">
        <v>51</v>
      </c>
      <c r="F13" s="175" t="s">
        <v>238</v>
      </c>
      <c r="G13" s="175" t="n">
        <f>IFERROR(VLOOKUP(B13,'供給レビュー (supplyReview)'!$A$5:$C$16,3,FALSE),0)-F13</f>
        <v>363</v>
      </c>
      <c r="H13" s="198" t="s">
        <v>239</v>
      </c>
      <c r="I13" s="199" t="s">
        <v>240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G5:G13">
    <cfRule type="expression" dxfId="6" priority="1">
      <formula>G5&lt;0</formula>
    </cfRule>
    <cfRule type="expression" dxfId="7" priority="2">
      <formula>G5&gt;=0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A5:A13" type="list">
      <formula1>'パラメータ設定 (settings)'!$O$5:$O$7</formula1>
    </dataValidation>
    <dataValidation allowBlank="false" sqref="C5:C13" type="list">
      <formula1>'パラメータ設定 (settings)'!$D$5:$D$8</formula1>
    </dataValidation>
  </dataValidations>
  <pageMargins left="0.7" right="0.7" top="0.75" bottom="0.75" header="0.3" footer="0.3"/>
  <tableParts count="1">
    <tablePart r:id="Rc07be4112abf4e8e"/>
  </tablePart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6" min="3" width="14"/>
  </cols>
  <sheetData>
    <row r="1" ht="28" customHeight="true">
      <c r="A1" s="12" t="s">
        <v>241</v>
      </c>
      <c r="B1" s="12"/>
      <c r="C1" s="12"/>
      <c r="D1" s="12"/>
      <c r="E1" s="12"/>
      <c r="F1" s="1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242</v>
      </c>
      <c r="B2" s="16"/>
      <c r="C2" s="16"/>
      <c r="D2" s="16"/>
      <c r="E2" s="16"/>
      <c r="F2" s="1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91</v>
      </c>
      <c r="C4" s="23" t="s">
        <v>243</v>
      </c>
      <c r="D4" s="23" t="s">
        <v>244</v>
      </c>
      <c r="E4" s="23" t="s">
        <v>245</v>
      </c>
      <c r="F4" s="24" t="s">
        <v>246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223" t="s">
        <v>97</v>
      </c>
      <c r="C5" s="171" t="s">
        <v>45</v>
      </c>
      <c r="D5" s="164" t="s">
        <v>247</v>
      </c>
      <c r="E5" s="234" t="s">
        <v>248</v>
      </c>
      <c r="F5" s="240" t="s">
        <v>249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225" t="s">
        <v>97</v>
      </c>
      <c r="C6" s="173" t="s">
        <v>48</v>
      </c>
      <c r="D6" s="165" t="s">
        <v>250</v>
      </c>
      <c r="E6" s="235" t="s">
        <v>251</v>
      </c>
      <c r="F6" s="241" t="s">
        <v>252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225" t="s">
        <v>105</v>
      </c>
      <c r="C7" s="173" t="s">
        <v>51</v>
      </c>
      <c r="D7" s="165" t="s">
        <v>253</v>
      </c>
      <c r="E7" s="235" t="s">
        <v>254</v>
      </c>
      <c r="F7" s="241" t="s">
        <v>255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225" t="s">
        <v>97</v>
      </c>
      <c r="C8" s="173" t="s">
        <v>54</v>
      </c>
      <c r="D8" s="165" t="s">
        <v>256</v>
      </c>
      <c r="E8" s="235" t="s">
        <v>257</v>
      </c>
      <c r="F8" s="241" t="s">
        <v>258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225" t="s">
        <v>113</v>
      </c>
      <c r="C9" s="173" t="s">
        <v>57</v>
      </c>
      <c r="D9" s="165" t="s">
        <v>259</v>
      </c>
      <c r="E9" s="235" t="s">
        <v>260</v>
      </c>
      <c r="F9" s="241" t="s">
        <v>261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225" t="s">
        <v>105</v>
      </c>
      <c r="C10" s="173" t="s">
        <v>60</v>
      </c>
      <c r="D10" s="165"/>
      <c r="E10" s="235" t="str">
        <f>IF(OR(D10="",D10=0),"",IFERROR(ABS(D10-C10)/D10,""))</f>
      </c>
      <c r="F10" s="241" t="str">
        <f>IF(E10="","",MAX(0,1-E10))</f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225" t="s">
        <v>97</v>
      </c>
      <c r="C11" s="173" t="s">
        <v>63</v>
      </c>
      <c r="D11" s="165"/>
      <c r="E11" s="235" t="str">
        <f>IF(OR(D11="",D11=0),"",IFERROR(ABS(D11-C11)/D11,""))</f>
      </c>
      <c r="F11" s="241" t="str">
        <f>IF(E11="","",MAX(0,1-E11))</f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225" t="s">
        <v>113</v>
      </c>
      <c r="C12" s="173" t="s">
        <v>66</v>
      </c>
      <c r="D12" s="165"/>
      <c r="E12" s="235" t="str">
        <f>IF(OR(D12="",D12=0),"",IFERROR(ABS(D12-C12)/D12,""))</f>
      </c>
      <c r="F12" s="241" t="str">
        <f>IF(E12="","",MAX(0,1-E12))</f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225" t="s">
        <v>127</v>
      </c>
      <c r="C13" s="173" t="s">
        <v>69</v>
      </c>
      <c r="D13" s="165"/>
      <c r="E13" s="235" t="str">
        <f>IF(OR(D13="",D13=0),"",IFERROR(ABS(D13-C13)/D13,""))</f>
      </c>
      <c r="F13" s="241" t="str">
        <f>IF(E13="","",MAX(0,1-E13))</f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225" t="s">
        <v>97</v>
      </c>
      <c r="C14" s="173" t="s">
        <v>72</v>
      </c>
      <c r="D14" s="165"/>
      <c r="E14" s="235" t="str">
        <f>IF(OR(D14="",D14=0),"",IFERROR(ABS(D14-C14)/D14,""))</f>
      </c>
      <c r="F14" s="241" t="str">
        <f>IF(E14="","",MAX(0,1-E14))</f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225" t="s">
        <v>105</v>
      </c>
      <c r="C15" s="173" t="s">
        <v>75</v>
      </c>
      <c r="D15" s="165"/>
      <c r="E15" s="235" t="str">
        <f>IF(OR(D15="",D15=0),"",IFERROR(ABS(D15-C15)/D15,""))</f>
      </c>
      <c r="F15" s="241" t="str">
        <f>IF(E15="","",MAX(0,1-E15))</f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227" t="s">
        <v>97</v>
      </c>
      <c r="C16" s="175" t="s">
        <v>78</v>
      </c>
      <c r="D16" s="166"/>
      <c r="E16" s="236" t="str">
        <f>IF(OR(D16="",D16=0),"",IFERROR(ABS(D16-C16)/D16,""))</f>
      </c>
      <c r="F16" s="242" t="str">
        <f>IF(E16="","",MAX(0,1-E16))</f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F1"/>
    <mergeCell ref="A2:F2"/>
    <mergeCell ref="A3:F3"/>
  </mergeCells>
  <conditionalFormatting sqref="E5:E16">
    <cfRule type="colorScale" priority="1">
      <colorScale>
        <cfvo type="min"/>
        <cfvo type="percentile" val="50"/>
        <cfvo type="max"/>
        <color rgb="DEF7EC"/>
        <color rgb="FDF6B2"/>
        <color rgb="FDE8E8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'パラメータ設定 (settings)'!$D$5:$D$8</formula1>
    </dataValidation>
  </dataValidations>
  <pageMargins left="0.7" right="0.7" top="0.75" bottom="0.75" header="0.3" footer="0.3"/>
  <tableParts count="1">
    <tablePart r:id="R0f15445b42ce4009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12"/>
    <col customWidth="true" max="3" min="3" width="38"/>
    <col customWidth="true" max="4" min="4" width="16"/>
    <col customWidth="true" max="5" min="5" width="12"/>
    <col customWidth="true" max="6" min="6" width="14"/>
    <col customWidth="true" max="7" min="7" width="38"/>
  </cols>
  <sheetData>
    <row r="1" ht="28" customHeight="true">
      <c r="A1" s="12" t="s">
        <v>262</v>
      </c>
      <c r="B1" s="12"/>
      <c r="C1" s="12"/>
      <c r="D1" s="12"/>
      <c r="E1" s="12"/>
      <c r="F1" s="12"/>
      <c r="G1" s="1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263</v>
      </c>
      <c r="B2" s="16"/>
      <c r="C2" s="16"/>
      <c r="D2" s="16"/>
      <c r="E2" s="16"/>
      <c r="F2" s="16"/>
      <c r="G2" s="1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264</v>
      </c>
      <c r="B4" s="23" t="s">
        <v>265</v>
      </c>
      <c r="C4" s="23" t="s">
        <v>266</v>
      </c>
      <c r="D4" s="23" t="s">
        <v>267</v>
      </c>
      <c r="E4" s="23" t="s">
        <v>268</v>
      </c>
      <c r="F4" s="23" t="s">
        <v>269</v>
      </c>
      <c r="G4" s="24" t="s">
        <v>270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s">
        <v>271</v>
      </c>
      <c r="B5" s="252" t="n">
        <v>46198</v>
      </c>
      <c r="C5" s="223" t="s">
        <v>272</v>
      </c>
      <c r="D5" s="152" t="s">
        <v>273</v>
      </c>
      <c r="E5" s="252" t="n">
        <v>46213</v>
      </c>
      <c r="F5" s="152" t="s">
        <v>274</v>
      </c>
      <c r="G5" s="85" t="s">
        <v>275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s">
        <v>276</v>
      </c>
      <c r="B6" s="253" t="n">
        <v>46198</v>
      </c>
      <c r="C6" s="225" t="s">
        <v>277</v>
      </c>
      <c r="D6" s="153" t="s">
        <v>96</v>
      </c>
      <c r="E6" s="253" t="n">
        <v>46208</v>
      </c>
      <c r="F6" s="153" t="s">
        <v>278</v>
      </c>
      <c r="G6" s="87" t="s">
        <v>279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s">
        <v>280</v>
      </c>
      <c r="B7" s="253" t="n">
        <v>46198</v>
      </c>
      <c r="C7" s="225" t="s">
        <v>281</v>
      </c>
      <c r="D7" s="153" t="s">
        <v>101</v>
      </c>
      <c r="E7" s="253" t="n">
        <v>46215</v>
      </c>
      <c r="F7" s="153" t="s">
        <v>274</v>
      </c>
      <c r="G7" s="87" t="s">
        <v>282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s">
        <v>283</v>
      </c>
      <c r="B8" s="253" t="n">
        <v>46198</v>
      </c>
      <c r="C8" s="225" t="s">
        <v>284</v>
      </c>
      <c r="D8" s="153" t="s">
        <v>110</v>
      </c>
      <c r="E8" s="253" t="n">
        <v>46218</v>
      </c>
      <c r="F8" s="153" t="s">
        <v>285</v>
      </c>
      <c r="G8" s="87" t="s">
        <v>286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s">
        <v>287</v>
      </c>
      <c r="B9" s="253" t="n">
        <v>46198</v>
      </c>
      <c r="C9" s="225" t="s">
        <v>288</v>
      </c>
      <c r="D9" s="153" t="s">
        <v>273</v>
      </c>
      <c r="E9" s="253" t="n">
        <v>46223</v>
      </c>
      <c r="F9" s="153" t="s">
        <v>278</v>
      </c>
      <c r="G9" s="87" t="s">
        <v>289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/>
      <c r="B10" s="253"/>
      <c r="C10" s="225"/>
      <c r="D10" s="153"/>
      <c r="E10" s="253"/>
      <c r="F10" s="153"/>
      <c r="G10" s="8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/>
      <c r="B11" s="253"/>
      <c r="C11" s="225"/>
      <c r="D11" s="153"/>
      <c r="E11" s="253"/>
      <c r="F11" s="153"/>
      <c r="G11" s="8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/>
      <c r="B12" s="253"/>
      <c r="C12" s="225"/>
      <c r="D12" s="153"/>
      <c r="E12" s="253"/>
      <c r="F12" s="153"/>
      <c r="G12" s="8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/>
      <c r="B13" s="253"/>
      <c r="C13" s="225"/>
      <c r="D13" s="153"/>
      <c r="E13" s="253"/>
      <c r="F13" s="153"/>
      <c r="G13" s="8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/>
      <c r="B14" s="253"/>
      <c r="C14" s="225"/>
      <c r="D14" s="153"/>
      <c r="E14" s="253"/>
      <c r="F14" s="153"/>
      <c r="G14" s="8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/>
      <c r="B15" s="253"/>
      <c r="C15" s="225"/>
      <c r="D15" s="153"/>
      <c r="E15" s="253"/>
      <c r="F15" s="153"/>
      <c r="G15" s="8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69"/>
      <c r="B16" s="253"/>
      <c r="C16" s="225"/>
      <c r="D16" s="153"/>
      <c r="E16" s="253"/>
      <c r="F16" s="153"/>
      <c r="G16" s="8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69"/>
      <c r="B17" s="253"/>
      <c r="C17" s="225"/>
      <c r="D17" s="153"/>
      <c r="E17" s="253"/>
      <c r="F17" s="153"/>
      <c r="G17" s="8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69"/>
      <c r="B18" s="253"/>
      <c r="C18" s="225"/>
      <c r="D18" s="153"/>
      <c r="E18" s="253"/>
      <c r="F18" s="153"/>
      <c r="G18" s="8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69"/>
      <c r="B19" s="253"/>
      <c r="C19" s="225"/>
      <c r="D19" s="153"/>
      <c r="E19" s="253"/>
      <c r="F19" s="153"/>
      <c r="G19" s="8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69"/>
      <c r="B20" s="253"/>
      <c r="C20" s="225"/>
      <c r="D20" s="153"/>
      <c r="E20" s="253"/>
      <c r="F20" s="153"/>
      <c r="G20" s="8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9"/>
      <c r="B21" s="253"/>
      <c r="C21" s="225"/>
      <c r="D21" s="153"/>
      <c r="E21" s="253"/>
      <c r="F21" s="153"/>
      <c r="G21" s="8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9" customHeight="true">
      <c r="A22" s="69"/>
      <c r="B22" s="253"/>
      <c r="C22" s="225"/>
      <c r="D22" s="153"/>
      <c r="E22" s="253"/>
      <c r="F22" s="153"/>
      <c r="G22" s="8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9" customHeight="true">
      <c r="A23" s="69"/>
      <c r="B23" s="253"/>
      <c r="C23" s="225"/>
      <c r="D23" s="153"/>
      <c r="E23" s="253"/>
      <c r="F23" s="153"/>
      <c r="G23" s="8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9" customHeight="true">
      <c r="A24" s="69"/>
      <c r="B24" s="253"/>
      <c r="C24" s="225"/>
      <c r="D24" s="153"/>
      <c r="E24" s="253"/>
      <c r="F24" s="153"/>
      <c r="G24" s="8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9" customHeight="true">
      <c r="A25" s="69"/>
      <c r="B25" s="253"/>
      <c r="C25" s="225"/>
      <c r="D25" s="153"/>
      <c r="E25" s="253"/>
      <c r="F25" s="153"/>
      <c r="G25" s="8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69"/>
      <c r="B26" s="253"/>
      <c r="C26" s="225"/>
      <c r="D26" s="153"/>
      <c r="E26" s="253"/>
      <c r="F26" s="153"/>
      <c r="G26" s="8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9" customHeight="true">
      <c r="A27" s="69"/>
      <c r="B27" s="253"/>
      <c r="C27" s="225"/>
      <c r="D27" s="153"/>
      <c r="E27" s="253"/>
      <c r="F27" s="153"/>
      <c r="G27" s="8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9" customHeight="true">
      <c r="A28" s="69"/>
      <c r="B28" s="253"/>
      <c r="C28" s="225"/>
      <c r="D28" s="153"/>
      <c r="E28" s="253"/>
      <c r="F28" s="153"/>
      <c r="G28" s="8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9" customHeight="true">
      <c r="A29" s="69"/>
      <c r="B29" s="253"/>
      <c r="C29" s="225"/>
      <c r="D29" s="153"/>
      <c r="E29" s="253"/>
      <c r="F29" s="153"/>
      <c r="G29" s="8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9" customHeight="true">
      <c r="A30" s="71"/>
      <c r="B30" s="254"/>
      <c r="C30" s="227"/>
      <c r="D30" s="154"/>
      <c r="E30" s="254"/>
      <c r="F30" s="154"/>
      <c r="G30" s="89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G1"/>
    <mergeCell ref="A2:G2"/>
    <mergeCell ref="A3:G3"/>
  </mergeCells>
  <conditionalFormatting sqref="F5:F30">
    <cfRule type="expression" dxfId="8" priority="1">
      <formula>F5="Nezahájeno"</formula>
    </cfRule>
    <cfRule type="expression" dxfId="9" priority="2">
      <formula>F5="進行中"</formula>
    </cfRule>
    <cfRule type="expression" dxfId="10" priority="3">
      <formula>F5="完了"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D5:D30" type="list">
      <formula1>'パラメータ設定 (settings)'!$I$5:$I$8</formula1>
    </dataValidation>
    <dataValidation allowBlank="false" sqref="F5:F30" type="list">
      <formula1>'パラメータ設定 (settings)'!$M$5:$M$7</formula1>
    </dataValidation>
  </dataValidations>
  <pageMargins left="0.7" right="0.7" top="0.75" bottom="0.75" header="0.3" footer="0.3"/>
  <tableParts count="1">
    <tablePart r:id="R14a6e20221944f04"/>
  </tableParts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0"/>
    <col customWidth="true" max="2" min="2" width="12"/>
    <col customWidth="true" max="3" min="3" width="3"/>
    <col customWidth="true" max="4" min="4" width="16"/>
    <col customWidth="true" max="6" min="5" width="14"/>
    <col customWidth="true" max="7" min="7" width="16"/>
    <col customWidth="true" max="8" min="8" width="3"/>
    <col customWidth="true" max="9" min="9" width="14"/>
    <col customWidth="true" max="10" min="10" width="3"/>
    <col customWidth="true" max="11" min="11" width="14"/>
    <col customWidth="true" max="12" min="12" width="3"/>
    <col customWidth="true" max="13" min="13" width="16"/>
    <col customWidth="true" max="14" min="14" width="3"/>
    <col customWidth="true" max="16" min="15" width="14"/>
    <col customWidth="true" max="17" min="17" width="3"/>
  </cols>
  <sheetData>
    <row r="1" ht="28" customHeight="true">
      <c r="A1" s="12" t="s">
        <v>290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291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4" t="s">
        <v>95</v>
      </c>
      <c r="C4" s="6"/>
      <c r="D4" s="22" t="s">
        <v>91</v>
      </c>
      <c r="E4" s="23" t="s">
        <v>292</v>
      </c>
      <c r="F4" s="23" t="s">
        <v>293</v>
      </c>
      <c r="G4" s="24" t="s">
        <v>294</v>
      </c>
      <c r="H4" s="6"/>
      <c r="I4" s="96" t="s">
        <v>90</v>
      </c>
      <c r="J4" s="6"/>
      <c r="K4" s="96" t="s">
        <v>295</v>
      </c>
      <c r="L4" s="6"/>
      <c r="M4" s="96" t="s">
        <v>296</v>
      </c>
      <c r="N4" s="6"/>
      <c r="O4" s="22" t="s">
        <v>210</v>
      </c>
      <c r="P4" s="24" t="s">
        <v>211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n">
        <v>1</v>
      </c>
      <c r="B5" s="68" t="n">
        <v>0.95</v>
      </c>
      <c r="C5" s="6"/>
      <c r="D5" s="50" t="s">
        <v>97</v>
      </c>
      <c r="E5" s="84" t="s">
        <v>168</v>
      </c>
      <c r="F5" s="84" t="s">
        <v>297</v>
      </c>
      <c r="G5" s="85" t="n">
        <v>21</v>
      </c>
      <c r="H5" s="6"/>
      <c r="I5" s="104" t="s">
        <v>96</v>
      </c>
      <c r="J5" s="6"/>
      <c r="K5" s="104" t="s">
        <v>298</v>
      </c>
      <c r="L5" s="6"/>
      <c r="M5" s="112" t="s">
        <v>278</v>
      </c>
      <c r="N5" s="6"/>
      <c r="O5" s="50" t="s">
        <v>216</v>
      </c>
      <c r="P5" s="128" t="s">
        <v>217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n">
        <v>2</v>
      </c>
      <c r="B6" s="70" t="n">
        <v>0.98</v>
      </c>
      <c r="C6" s="6"/>
      <c r="D6" s="69" t="s">
        <v>105</v>
      </c>
      <c r="E6" s="86" t="s">
        <v>175</v>
      </c>
      <c r="F6" s="86" t="s">
        <v>299</v>
      </c>
      <c r="G6" s="87" t="n">
        <v>30</v>
      </c>
      <c r="H6" s="6"/>
      <c r="I6" s="105" t="s">
        <v>101</v>
      </c>
      <c r="J6" s="6"/>
      <c r="K6" s="105" t="s">
        <v>300</v>
      </c>
      <c r="L6" s="6"/>
      <c r="M6" s="116" t="s">
        <v>274</v>
      </c>
      <c r="N6" s="6"/>
      <c r="O6" s="69" t="s">
        <v>219</v>
      </c>
      <c r="P6" s="129" t="s">
        <v>220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n">
        <v>3</v>
      </c>
      <c r="B7" s="70" t="n">
        <v>1.05</v>
      </c>
      <c r="C7" s="6"/>
      <c r="D7" s="69" t="s">
        <v>113</v>
      </c>
      <c r="E7" s="86" t="s">
        <v>182</v>
      </c>
      <c r="F7" s="86" t="s">
        <v>301</v>
      </c>
      <c r="G7" s="87" t="n">
        <v>14</v>
      </c>
      <c r="H7" s="6"/>
      <c r="I7" s="105" t="s">
        <v>110</v>
      </c>
      <c r="J7" s="6"/>
      <c r="K7" s="105" t="s">
        <v>302</v>
      </c>
      <c r="L7" s="6"/>
      <c r="M7" s="120" t="s">
        <v>285</v>
      </c>
      <c r="N7" s="6"/>
      <c r="O7" s="71" t="s">
        <v>224</v>
      </c>
      <c r="P7" s="130" t="s">
        <v>225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n">
        <v>4</v>
      </c>
      <c r="B8" s="70" t="n">
        <v>1</v>
      </c>
      <c r="C8" s="6"/>
      <c r="D8" s="71" t="s">
        <v>127</v>
      </c>
      <c r="E8" s="88" t="s">
        <v>195</v>
      </c>
      <c r="F8" s="88" t="s">
        <v>303</v>
      </c>
      <c r="G8" s="89" t="n">
        <v>35</v>
      </c>
      <c r="H8" s="6"/>
      <c r="I8" s="106" t="s">
        <v>273</v>
      </c>
      <c r="J8" s="6"/>
      <c r="K8" s="105" t="s">
        <v>304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n">
        <v>5</v>
      </c>
      <c r="B9" s="70" t="n">
        <v>0.97</v>
      </c>
      <c r="C9" s="6"/>
      <c r="D9" s="6"/>
      <c r="E9" s="6"/>
      <c r="F9" s="6"/>
      <c r="G9" s="6"/>
      <c r="H9" s="6"/>
      <c r="I9" s="6"/>
      <c r="J9" s="6"/>
      <c r="K9" s="106" t="s">
        <v>305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 t="n">
        <v>6</v>
      </c>
      <c r="B10" s="70" t="n">
        <v>1.02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 t="n">
        <v>7</v>
      </c>
      <c r="B11" s="70" t="n">
        <v>1.08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 t="n">
        <v>8</v>
      </c>
      <c r="B12" s="70" t="n">
        <v>1.1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 t="n">
        <v>9</v>
      </c>
      <c r="B13" s="70" t="n">
        <v>1.03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 t="n">
        <v>10</v>
      </c>
      <c r="B14" s="70" t="n">
        <v>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 t="n">
        <v>11</v>
      </c>
      <c r="B15" s="70" t="n">
        <v>1.06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71" t="n">
        <v>12</v>
      </c>
      <c r="B16" s="72" t="n">
        <v>1.18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2">
    <mergeCell ref="A1:Q1"/>
    <mergeCell ref="A2:Q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6">
    <tablePart r:id="R8e08f77f0d9c4f7f"/>
    <tablePart r:id="R033245f5cb01417a"/>
    <tablePart r:id="R2606baad249f43f4"/>
    <tablePart r:id="Rb745411b32b2404f"/>
    <tablePart r:id="Rd6df4b5de0584232"/>
    <tablePart r:id="R69fa72e49a05471b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Supply Chain Demand Forecasting Sop Alignment Template</dc:title>
  <dc:creator>Finite Field</dc:creator>
  <dc:description>Excel template for supply chain demand forecasting sop alignment template.</dc:description>
  <lastModifiedBy/>
  <category>Supply Chain</category>
</coreProperties>
</file>