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ables/table1.xml" ContentType="application/vnd.openxmlformats-officedocument.spreadsheetml.table+xml"/>
  <Override PartName="/xl/worksheets/sheet5.xml" ContentType="application/vnd.openxmlformats-officedocument.spreadsheetml.worksheet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tables/table3.xml" ContentType="application/vnd.openxmlformats-officedocument.spreadsheetml.table+xml"/>
  <Override PartName="/xl/worksheets/sheet7.xml" ContentType="application/vnd.openxmlformats-officedocument.spreadsheetml.worksheet+xml"/>
  <Override PartName="/xl/tables/table4.xml" ContentType="application/vnd.openxmlformats-officedocument.spreadsheetml.table+xml"/>
  <Override PartName="/xl/worksheets/sheet8.xml" ContentType="application/vnd.openxmlformats-officedocument.spreadsheetml.worksheet+xml"/>
  <Override PartName="/xl/tables/table5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arget="xl/workbook.xml" Type="http://schemas.openxmlformats.org/officeDocument/2006/relationships/officeDocument"></Relationship><Relationship Id="rId2" Target="docProps/core.xml" Type="http://schemas.openxmlformats.org/package/2006/relationships/metadata/core-properties"></Relationship><Relationship Id="rId3" Target="docProps/app.xml" Type="http://schemas.openxmlformats.org/officeDocument/2006/relationships/extended-properties"></Relationship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>
  <workbookPr/>
  <bookViews>
    <workbookView visibility="visible" showHorizontalScroll="true" showVerticalScroll="true" showSheetTabs="true" tabRatio="600" autoFilterDateGrouping="true"/>
  </bookViews>
  <sheets>
    <sheet name="Übersicht" sheetId="1" r:id="rId1" state="visible"/>
    <sheet name="Dashboard" sheetId="2" r:id="rId2" state="visible"/>
    <sheet name="Angebot" sheetId="3" r:id="rId3" state="visible"/>
    <sheet name="Angebotserfassung" sheetId="4" r:id="rId4" state="visible"/>
    <sheet name="Follow-up" sheetId="5" r:id="rId5" state="visible"/>
    <sheet name="Lead-Anfrageprotokoll" sheetId="6" r:id="rId6" state="visible"/>
    <sheet name="Produkte &amp; Preise" sheetId="7" r:id="rId7" state="visible"/>
    <sheet name="Einstellungen" sheetId="8" r:id="rId8" state="visible"/>
  </sheets>
  <definedNames>
    <definedName localSheetId="2" name="_xlnm.Print_Area">Angebot!$A$1:$L$34</definedName>
    <definedName hidden="true" localSheetId="3" name="_xlnm._FilterDatabase">Angebotserfassung!$A$1:$AD$101</definedName>
    <definedName hidden="true" localSheetId="4" name="_xlnm._FilterDatabase">'Follow-up'!$A$1:$X$101</definedName>
    <definedName hidden="true" localSheetId="5" name="_xlnm._FilterDatabase">'Lead-Anfrageprotokoll'!$A$1:$V$101</definedName>
    <definedName hidden="true" localSheetId="6" name="_xlnm._FilterDatabase">'Produkte &amp; Preise'!$A$1:$N$101</definedName>
  </definedNames>
  <calcPr calcId="124519" forceFullCalc="true" fullCalcOnLoad="true"/>
</workbook>
</file>

<file path=xl/sharedStrings.xml><?xml version="1.0" encoding="utf-8"?>
<sst xmlns="http://schemas.openxmlformats.org/spreadsheetml/2006/main" count="912" uniqueCount="520">
  <si>
    <t>Dashboard</t>
  </si>
  <si>
    <t>Angebot</t>
  </si>
  <si>
    <t>Angebotserfassung</t>
  </si>
  <si>
    <t>Lead-Anfrageprotokoll</t>
  </si>
  <si>
    <t>Lead-Quelle</t>
  </si>
  <si>
    <t>Priorität</t>
  </si>
  <si>
    <t>Entwurf</t>
  </si>
  <si>
    <t>Gesendet</t>
  </si>
  <si>
    <t>Anforderungsbestätigung</t>
  </si>
  <si>
    <t>Verhandlung</t>
  </si>
  <si>
    <t>Interne Genehmigung</t>
  </si>
  <si>
    <t>Warten auf Kundenbestätigung</t>
  </si>
  <si>
    <t>Gewonnen</t>
  </si>
  <si>
    <t>Verloren</t>
  </si>
  <si>
    <t>Abgelaufen</t>
  </si>
  <si>
    <t>Pausiert</t>
  </si>
  <si>
    <t>Vertriebsmitarbeiter</t>
  </si>
  <si>
    <t>Nachverfolgung überfällig</t>
  </si>
  <si>
    <t>Bald ablaufend</t>
  </si>
  <si>
    <t>Hokkai Logistics Co., Ltd.</t>
  </si>
  <si>
    <t>Währung</t>
  </si>
  <si>
    <t>Abteilung</t>
  </si>
  <si>
    <t>Zahlungsbedingungen</t>
  </si>
  <si>
    <t>Lieferbedingungen</t>
  </si>
  <si>
    <t>Geschäftsszenario</t>
  </si>
  <si>
    <t>Produkt-ID</t>
  </si>
  <si>
    <t>Einheit</t>
  </si>
  <si>
    <t>Steuersatz</t>
  </si>
  <si>
    <t>Bruttogewinn</t>
  </si>
  <si>
    <t>Genehmigungsstatus</t>
  </si>
  <si>
    <t>Folgetyp</t>
  </si>
  <si>
    <t>Zugehörige Phase</t>
  </si>
  <si>
    <t>Erinnerungsmethode</t>
  </si>
  <si>
    <t>In Bearbeitung</t>
  </si>
  <si>
    <t>Angeboten</t>
  </si>
  <si>
    <t>Ausstehend</t>
  </si>
  <si>
    <t>Warten auf Angebot</t>
  </si>
  <si>
    <t>Qualifizierungsstatus</t>
  </si>
  <si>
    <t>Vertriebsspezialist(in)</t>
  </si>
  <si>
    <t>Qualifiziert</t>
  </si>
  <si>
    <t>Logistik</t>
  </si>
  <si>
    <t>Lebensmittel</t>
  </si>
  <si>
    <t>Kanal</t>
  </si>
  <si>
    <t>Lead Follow-up</t>
  </si>
  <si>
    <t>Inaktiv</t>
  </si>
  <si>
    <t>Geschlossen</t>
  </si>
  <si>
    <t>Vorlage für Angebots- und Nachverfolgungsmanagement im Vertrieb</t>
  </si>
  <si>
    <t>Ein Arbeitsbuch für Vertriebsaktivitäten zur zentralen Verwaltung von Angeboten, Kundenfeedback, Nachverfolgungsstatus und Gewinnwahrscheinlichkeit.</t>
  </si>
  <si>
    <t>Übersicht</t>
  </si>
  <si>
    <t>Eine vielseitige Vorlage für verschiedene Unternehmen. Geeignet für Standard-Produktangebote, Projektschätzungen, Dienstleistungen/Abonnements, Vertriebskanalverkäufe, kundenspezifische Entwicklungen, Auslandsbestellungen und Zusatzkäufe.</t>
  </si>
  <si>
    <t>Ablauf in 4 Schritten</t>
  </si>
  <si>
    <t>Schritt 1</t>
  </si>
  <si>
    <t>Erfassen Sie die erste Anfrage und Anforderungen des Kunden im [Lead Inquiry Log].</t>
  </si>
  <si>
    <t>Schritt 2</t>
  </si>
  <si>
    <t>Erstellen Sie individuelle Angebote im Blatt [Quotation] und erfassen Sie die Zusammenfassung im Blatt [Quote Ledger].</t>
  </si>
  <si>
    <t>Schritt 3</t>
  </si>
  <si>
    <t>Erfassen Sie Aufgaben im Blatt [Follow-up], um Kundenantworten und nächste Schritte kontinuierlich zu verfolgen.</t>
  </si>
  <si>
    <t>Schritt 4</t>
  </si>
  <si>
    <t>Überwachen Sie den Gesamtfortschritt, die Gewinnrate, ausstehende Antworten und überfällige Nachverfolgungen visuell im [Dashboard].</t>
  </si>
  <si>
    <t>Eingabe-Legende</t>
  </si>
  <si>
    <t>Hellgelb</t>
  </si>
  <si>
    <t>Manuelle Eingabezellen. Werden direkt vom Vertriebsmitarbeiter eingegeben.</t>
  </si>
  <si>
    <t>Hellblau</t>
  </si>
  <si>
    <t>Formel- oder berechnete Zellen. Zeigen Referenzen, Aggregationen oder Regeln an.</t>
  </si>
  <si>
    <t>Hellgrau</t>
  </si>
  <si>
    <t>Validierungs-/Dropdown-Referenzzellen. Wählen Sie aus den unter Einstellungen definierten Optionen.</t>
  </si>
  <si>
    <t>Wichtige Blätter</t>
  </si>
  <si>
    <t>Überwachen Sie Kennzahlen, Statusverteilung, Aufschlüsselung der Lead-Quellen, Nachverfolgungs-Arbeitslast und wichtige Risikoelemente.</t>
  </si>
  <si>
    <t>Ein übersichtliches Format zur Erstellung individueller Angebote, geeignet für den Druck oder den PDF-Export.</t>
  </si>
  <si>
    <t>Verwalten Sie Zusammenfassungen, Bruttogewinn, Gewinnwahrscheinlichkeit und den Status ausgestellter Angebote.</t>
  </si>
  <si>
    <t>Nachverfolgungsmanagement</t>
  </si>
  <si>
    <t>Verfolgen Sie Kundenreaktionen, Fristen, Priorität, Feedback und Risiken nach der Angebotsabgabe.</t>
  </si>
  <si>
    <t>Verwalten Sie erste Anfragen, Lead-Qualifizierung und den Fortschritt der Angebotskonvertierung.</t>
  </si>
  <si>
    <t>Produkte &amp; Preise / Einstellungen</t>
  </si>
  <si>
    <t>Stammdaten für die Angebotserstellung und Dropdown-Auswahllisten.</t>
  </si>
  <si>
    <t>Angebots- &amp; Nachverfolgungs-Dashboard</t>
  </si>
  <si>
    <t>Aggregiert automatisch Daten aus dem Angebotserfassung, dem Nachverfolgungsblatt und dem Lead-Anfrageprotokoll. Hebt bevorstehende Ablaufdaten, überfällige Nachverfolgungen und hohe Risiken farblich hervor.</t>
  </si>
  <si>
    <t>Kennzahl</t>
  </si>
  <si>
    <t>Aktueller Wert</t>
  </si>
  <si>
    <t>Warnungsauslöser</t>
  </si>
  <si>
    <t>Definition</t>
  </si>
  <si>
    <t>Angebote gesamt</t>
  </si>
  <si>
    <t>Stetiges Wachstum</t>
  </si>
  <si>
    <t>Gesamte im Buch erfasste Angebote</t>
  </si>
  <si>
    <t>Aktiver Angebotswert</t>
  </si>
  <si>
    <t>Pipeline-Größe überwachen</t>
  </si>
  <si>
    <t>Angebotswert ohne verlorene und abgelaufene Angebote</t>
  </si>
  <si>
    <t>Gewonnener Betrag</t>
  </si>
  <si>
    <t>Referenzwert vor Umsatz</t>
  </si>
  <si>
    <t>Angebotswert gewonnener Angebote</t>
  </si>
  <si>
    <t>Erfolgsquote</t>
  </si>
  <si>
    <t>Kontinuierliche Nachverfolgung empfohlen</t>
  </si>
  <si>
    <t>Gewonnen ÷ (Gewonnen + Verloren)</t>
  </si>
  <si>
    <t>Überfällige Nachverfolgungen</t>
  </si>
  <si>
    <t>0 ist erstrebenswert</t>
  </si>
  <si>
    <t>Offene Angebote mit überfälliger Nachverfolgung</t>
  </si>
  <si>
    <t>In 7 Tagen ablaufende Angebote</t>
  </si>
  <si>
    <t>Dringend nachzuverfolgende Angebote</t>
  </si>
  <si>
    <t>Offene Angebote, die in 7 Tagen ablaufen</t>
  </si>
  <si>
    <t>Durchschnittlicher Rabatt</t>
  </si>
  <si>
    <t>Mit Bruttogewinn abgleichen</t>
  </si>
  <si>
    <t>Gesamter durchschnittlicher Rabatt</t>
  </si>
  <si>
    <t>Gesamtbruttomarge</t>
  </si>
  <si>
    <t>Gesunden Bereich beibehalten</t>
  </si>
  <si>
    <t>Gesamtbruttogewinn ÷ Gesamtangebotswert</t>
  </si>
  <si>
    <t>Angebotsstatus-Mix</t>
  </si>
  <si>
    <t>Lead-Quelle &amp; Angebotswert</t>
  </si>
  <si>
    <t>Arbeitslast Nachverfolgung &amp; Abläufe</t>
  </si>
  <si>
    <t>Angebotsstatus</t>
  </si>
  <si>
    <t>Anzahl</t>
  </si>
  <si>
    <t>Angebotsbetrag</t>
  </si>
  <si>
    <t>Gewichteter Wert</t>
  </si>
  <si>
    <t>Leads</t>
  </si>
  <si>
    <t>Anzahl Nachverfolgungen</t>
  </si>
  <si>
    <t>Offen und überfällig</t>
  </si>
  <si>
    <t>Gesamt offen</t>
  </si>
  <si>
    <t>Website-Formular</t>
  </si>
  <si>
    <t>Hoch</t>
  </si>
  <si>
    <t>Telefon</t>
  </si>
  <si>
    <t>Mittel</t>
  </si>
  <si>
    <t>E-Mail</t>
  </si>
  <si>
    <t>Niedrig</t>
  </si>
  <si>
    <t>Messe</t>
  </si>
  <si>
    <t>Makler</t>
  </si>
  <si>
    <t>Soziale Medien</t>
  </si>
  <si>
    <t>Kundenempfehlung</t>
  </si>
  <si>
    <t>Vor-Ort-Besuch</t>
  </si>
  <si>
    <t>E-Commerce-Website</t>
  </si>
  <si>
    <t>Andere</t>
  </si>
  <si>
    <t>Risikoliste: Bald ablaufende und überfällige Angebote</t>
  </si>
  <si>
    <t>Angebotsnummer</t>
  </si>
  <si>
    <t>Kunde / Unternehmen</t>
  </si>
  <si>
    <t>Gültig bis</t>
  </si>
  <si>
    <t>Nächstes Nachverfolgungsdatum</t>
  </si>
  <si>
    <t>Gesundheitsstatus</t>
  </si>
  <si>
    <t>Hinweise</t>
  </si>
  <si>
    <t>QT-2026-011</t>
  </si>
  <si>
    <t>Yamato Manufacturing Co., Ltd.</t>
  </si>
  <si>
    <t>John Carter</t>
  </si>
  <si>
    <t>704,800</t>
  </si>
  <si>
    <t>Warten auf Kunden. Dringend kontaktieren.</t>
  </si>
  <si>
    <t>QT-2026-013</t>
  </si>
  <si>
    <t>Huadong Electronics Co., Ltd.</t>
  </si>
  <si>
    <t>Taro Tanaka</t>
  </si>
  <si>
    <t>1,280,000</t>
  </si>
  <si>
    <t>Erfordert technische Klärung und Lieferprüfung.</t>
  </si>
  <si>
    <t>QT-2026-016</t>
  </si>
  <si>
    <t>Toto Construction Co., Ltd.</t>
  </si>
  <si>
    <t>Im Plan</t>
  </si>
  <si>
    <t>Wataru Watanabe</t>
  </si>
  <si>
    <t>1,584,000</t>
  </si>
  <si>
    <t>Abstimmung mit Hauptentscheidungsträger über Agent.</t>
  </si>
  <si>
    <t>QT-2026-012</t>
  </si>
  <si>
    <t>Hana Suzuki</t>
  </si>
  <si>
    <t>540,000</t>
  </si>
  <si>
    <t>Interne Genehmigungsdokumente werden gesendet.</t>
  </si>
  <si>
    <t>Bitte geben Sie die Daten in die hellgelben Zellen ein. Blaue Zellen werden automatisch abgerufen oder berechnet. Sie können dieses Blatt direkt kopieren, um es als individuelle Angebotsdatei zu verwenden.</t>
  </si>
  <si>
    <t>Unternehmens- &amp; Angebotsinformationen</t>
  </si>
  <si>
    <t>Unternehmensname</t>
  </si>
  <si>
    <t>SampleTech Co., Ltd.</t>
  </si>
  <si>
    <t>Angebots-ID</t>
  </si>
  <si>
    <t>Angebotsdatum</t>
  </si>
  <si>
    <t>CNY</t>
  </si>
  <si>
    <t>Unternehmensadresse</t>
  </si>
  <si>
    <t>1-1-1 Marunouchi, Chiyoda-ku, Tokyo</t>
  </si>
  <si>
    <t>East Japan Sales</t>
  </si>
  <si>
    <t>30 % Anzahlung + 70 % vor Versand</t>
  </si>
  <si>
    <t>021-00000000</t>
  </si>
  <si>
    <t>sales@example.com</t>
  </si>
  <si>
    <t>Electronic Delivery</t>
  </si>
  <si>
    <t>Handelsregisternummer / Unternehmens-ID</t>
  </si>
  <si>
    <t>Eingabebeispiel</t>
  </si>
  <si>
    <t>Angebotsanmerkungen</t>
  </si>
  <si>
    <t>Dieses Angebot dient der Klärung von Anforderungen und Budget. Der formelle Vertrag basiert auf den von beiden Parteien unterzeichneten und gesiegelten Dokumenten.</t>
  </si>
  <si>
    <t>Kundendaten</t>
  </si>
  <si>
    <t>Kundenname / Firma</t>
  </si>
  <si>
    <t>Verantwortliche Person</t>
  </si>
  <si>
    <t>Kundenvertreter</t>
  </si>
  <si>
    <t>090-0000-0000</t>
  </si>
  <si>
    <t>E-Mail-Adresse</t>
  </si>
  <si>
    <t>customer@example.com</t>
  </si>
  <si>
    <t>Adresse</t>
  </si>
  <si>
    <t>Kundenadresse eingeben</t>
  </si>
  <si>
    <t>Projektangebot</t>
  </si>
  <si>
    <t>Lead-ID</t>
  </si>
  <si>
    <t>LD-2026-011</t>
  </si>
  <si>
    <t>Zusammenfassung der Kundenanforderungen</t>
  </si>
  <si>
    <t>Geben Sie hier die wichtigsten Kundenanforderungen, das Budget, das Lieferdatum und besondere Anmerkungen ein</t>
  </si>
  <si>
    <t>Nr.</t>
  </si>
  <si>
    <t>Produkt- / Dienstleistungsname</t>
  </si>
  <si>
    <t>Beschreibung</t>
  </si>
  <si>
    <t>Einzelpreis</t>
  </si>
  <si>
    <t>Rabatt</t>
  </si>
  <si>
    <t>Betrag (ohne MwSt.)</t>
  </si>
  <si>
    <t>Steuerbetrag</t>
  </si>
  <si>
    <t>P-1001</t>
  </si>
  <si>
    <t>5%</t>
  </si>
  <si>
    <t>P-2001</t>
  </si>
  <si>
    <t>8%</t>
  </si>
  <si>
    <t>P-3001</t>
  </si>
  <si>
    <t>0%</t>
  </si>
  <si>
    <t>Zwischensumme (ohne MwSt.)</t>
  </si>
  <si>
    <t>Steuersumme</t>
  </si>
  <si>
    <t>Versand- &amp; sonstige Gebühren</t>
  </si>
  <si>
    <t>Bruttosumme</t>
  </si>
  <si>
    <t>Gültigkeitstage</t>
  </si>
  <si>
    <t>Gesamtbetrag in Worten / Anmerkungen</t>
  </si>
  <si>
    <t>Endgültige vertragliche Einigung hat Priorität</t>
  </si>
  <si>
    <t>Annahmeunterschrift des Kunden</t>
  </si>
  <si>
    <t>Ver</t>
  </si>
  <si>
    <t>Produkt-/Dienstleistungskategorie</t>
  </si>
  <si>
    <t>Geschätzte Kosten</t>
  </si>
  <si>
    <t>Bruttomarge</t>
  </si>
  <si>
    <t>Gewinnwahrscheinlichkeit</t>
  </si>
  <si>
    <t>Tage bis Fälligkeit</t>
  </si>
  <si>
    <t>Angebotsalter</t>
  </si>
  <si>
    <t>Angebotsstatus-Gesundheit</t>
  </si>
  <si>
    <t>Verlustursache</t>
  </si>
  <si>
    <t>Wettbewerber</t>
  </si>
  <si>
    <t>v1</t>
  </si>
  <si>
    <t>Ichiro Yamada</t>
  </si>
  <si>
    <t>Hardware-Ausrüstung</t>
  </si>
  <si>
    <t>362,000</t>
  </si>
  <si>
    <t>13%</t>
  </si>
  <si>
    <t>70%</t>
  </si>
  <si>
    <t>Genehmigt</t>
  </si>
  <si>
    <t>Company A</t>
  </si>
  <si>
    <t>Zusätzliche Dokumente gesendet. Beispiel für überfällige Nachverfolgung.</t>
  </si>
  <si>
    <t>v2</t>
  </si>
  <si>
    <t>Aya Sasaki</t>
  </si>
  <si>
    <t>LD-2026-012</t>
  </si>
  <si>
    <t>North Japan Sales</t>
  </si>
  <si>
    <t>Service/Subscription</t>
  </si>
  <si>
    <t>Software-Abonnement</t>
  </si>
  <si>
    <t>JPY</t>
  </si>
  <si>
    <t>182,000</t>
  </si>
  <si>
    <t>6%</t>
  </si>
  <si>
    <t>85%</t>
  </si>
  <si>
    <t>Company B</t>
  </si>
  <si>
    <t>Netto 30 Tage</t>
  </si>
  <si>
    <t>Preisverhandlung läuft.</t>
  </si>
  <si>
    <t>Li Wei</t>
  </si>
  <si>
    <t>LD-2026-013</t>
  </si>
  <si>
    <t>Auslandsvertrieb</t>
  </si>
  <si>
    <t>Overseas Order</t>
  </si>
  <si>
    <t>760,000</t>
  </si>
  <si>
    <t>3%</t>
  </si>
  <si>
    <t>60%</t>
  </si>
  <si>
    <t>Company C</t>
  </si>
  <si>
    <t>100 % Vorauszahlung</t>
  </si>
  <si>
    <t>Beispielangebot läuft in 7 Tagen ab.</t>
  </si>
  <si>
    <t>QT-2026-014</t>
  </si>
  <si>
    <t>West Japan Retail Co., Ltd.</t>
  </si>
  <si>
    <t>Kevin Young</t>
  </si>
  <si>
    <t>LD-2026-014</t>
  </si>
  <si>
    <t>Mindy Foster</t>
  </si>
  <si>
    <t>West Japan Sales</t>
  </si>
  <si>
    <t>After-Sales-Zusatz</t>
  </si>
  <si>
    <t>Wartung &amp; Support</t>
  </si>
  <si>
    <t>220,000</t>
  </si>
  <si>
    <t>87,000</t>
  </si>
  <si>
    <t>100%</t>
  </si>
  <si>
    <t>Nicht erforderlich</t>
  </si>
  <si>
    <t>Netto 60 Tage (Monatsende)</t>
  </si>
  <si>
    <t>Gewonnen.</t>
  </si>
  <si>
    <t>QT-2026-015</t>
  </si>
  <si>
    <t>Nanto Food Co., Ltd.</t>
  </si>
  <si>
    <t>Yumi Shimizu</t>
  </si>
  <si>
    <t>LD-2026-015</t>
  </si>
  <si>
    <t>Yamada</t>
  </si>
  <si>
    <t>Großkunden</t>
  </si>
  <si>
    <t>Standard Product</t>
  </si>
  <si>
    <t>Schulungsservice</t>
  </si>
  <si>
    <t>150,000</t>
  </si>
  <si>
    <t>64,000</t>
  </si>
  <si>
    <t>Preisdiskrepanz</t>
  </si>
  <si>
    <t>Company D</t>
  </si>
  <si>
    <t>Verlustgrund erfasst.</t>
  </si>
  <si>
    <t>Makoto Nakamura</t>
  </si>
  <si>
    <t>LD-2026-016</t>
  </si>
  <si>
    <t>Custom Development</t>
  </si>
  <si>
    <t>936,000</t>
  </si>
  <si>
    <t>2%</t>
  </si>
  <si>
    <t>50%</t>
  </si>
  <si>
    <t>Company E</t>
  </si>
  <si>
    <t>Meilensteinzahlung</t>
  </si>
  <si>
    <t>Angebotsschätzung/Umfangsprüfung läuft.</t>
  </si>
  <si>
    <t>Folgevorgang-ID</t>
  </si>
  <si>
    <t>Lead-Nummer</t>
  </si>
  <si>
    <t>Nachverfolgungskanal</t>
  </si>
  <si>
    <t>Datum des letzten Kontakts</t>
  </si>
  <si>
    <t>Nächste Aktion</t>
  </si>
  <si>
    <t>Tage bis zur Nachverfolgung</t>
  </si>
  <si>
    <t>Folgestatus</t>
  </si>
  <si>
    <t>Abschlussdatum</t>
  </si>
  <si>
    <t>Kundenfeedback</t>
  </si>
  <si>
    <t>Einwände / Risiken</t>
  </si>
  <si>
    <t>Ergebnis der Nachverfolgung</t>
  </si>
  <si>
    <t>Nächste Angebotsversion</t>
  </si>
  <si>
    <t>Hauptansprechpartner / Rolle</t>
  </si>
  <si>
    <t>Ersteller</t>
  </si>
  <si>
    <t>Aktualisierungsdatum</t>
  </si>
  <si>
    <t>FU-2026-001</t>
  </si>
  <si>
    <t>Preisverhandlung</t>
  </si>
  <si>
    <t>Rabattkonditionen erneut vorlegen</t>
  </si>
  <si>
    <t>Bestellung bereit, wenn im Budgetrahmen</t>
  </si>
  <si>
    <t>Konkurrenzangebot liegt vor</t>
  </si>
  <si>
    <t>Erstellung eines überarbeiteten Angebots geplant</t>
  </si>
  <si>
    <t>Einkaufsleiter</t>
  </si>
  <si>
    <t>1 Tag vorher</t>
  </si>
  <si>
    <t>Überfällige Nachverfolgung erfordert Maßnahmen</t>
  </si>
  <si>
    <t>FU-2026-002</t>
  </si>
  <si>
    <t>Angebotserklärung</t>
  </si>
  <si>
    <t>Video-Meeting</t>
  </si>
  <si>
    <t>Implementierungsumfang bestätigen</t>
  </si>
  <si>
    <t>Interne Genehmigung läuft</t>
  </si>
  <si>
    <t>Genehmiger abwesend</t>
  </si>
  <si>
    <t>Nächstes Treffen vereinbaren</t>
  </si>
  <si>
    <t>IT-Manager</t>
  </si>
  <si>
    <t>3 Tage vorher</t>
  </si>
  <si>
    <t>Besprechungsunterlagen vorbereiten</t>
  </si>
  <si>
    <t>FU-2026-003</t>
  </si>
  <si>
    <t>Technische Fragen &amp; Antworten</t>
  </si>
  <si>
    <t>Chat / IM</t>
  </si>
  <si>
    <t>Technische Dokumente gesendet</t>
  </si>
  <si>
    <t>Spezifikation wird bestätigt</t>
  </si>
  <si>
    <t>Kürzere Lieferzeit angefordert</t>
  </si>
  <si>
    <t>Warten auf technische Rückmeldung</t>
  </si>
  <si>
    <t>Technischer Leiter</t>
  </si>
  <si>
    <t>Erinnerung am selben Tag</t>
  </si>
  <si>
    <t>Chinesische Dokumente erforderlich</t>
  </si>
  <si>
    <t>FU-2026-004</t>
  </si>
  <si>
    <t>Vertragsbeschleunigung</t>
  </si>
  <si>
    <t>Vertrag unterzeichnet/erhalten</t>
  </si>
  <si>
    <t>Bestellung erhalten</t>
  </si>
  <si>
    <t>Bestellung bestätigt</t>
  </si>
  <si>
    <t>Verwaltungsspezialist</t>
  </si>
  <si>
    <t>Keine</t>
  </si>
  <si>
    <t>FU-2026-005</t>
  </si>
  <si>
    <t>Lost Review</t>
  </si>
  <si>
    <t>Verlustgründe analysieren</t>
  </si>
  <si>
    <t>Aus Preisgründen abgelehnt</t>
  </si>
  <si>
    <t>Konkurrent bot niedrigeren Preis</t>
  </si>
  <si>
    <t>Erneutes Angebot im nächsten Budgetzeitraum</t>
  </si>
  <si>
    <t>Standortverantwortlicher</t>
  </si>
  <si>
    <t>Erneuter Kontakt in 6 Monaten</t>
  </si>
  <si>
    <t>FU-2026-006</t>
  </si>
  <si>
    <t>Besuch vor Ort</t>
  </si>
  <si>
    <t>Interne Genehmigungsdokumente erläutern</t>
  </si>
  <si>
    <t>Verspätet</t>
  </si>
  <si>
    <t>Erfordert Bestätigung des Entscheidungsträgers</t>
  </si>
  <si>
    <t>Budgetgenehmigung ausstehend</t>
  </si>
  <si>
    <t>Terminanpassung über Agentur</t>
  </si>
  <si>
    <t>Agenturvertrieb</t>
  </si>
  <si>
    <t>Verzögert wegen Agenturzeitplan</t>
  </si>
  <si>
    <t>Anfragedatum</t>
  </si>
  <si>
    <t>Region</t>
  </si>
  <si>
    <t>Branche</t>
  </si>
  <si>
    <t>Bedarf / Herausforderungen</t>
  </si>
  <si>
    <t>Budgetbetrag</t>
  </si>
  <si>
    <t>Angestrebtes Kaufdatum</t>
  </si>
  <si>
    <t>Lead-Score</t>
  </si>
  <si>
    <t>Nächstes Aktionsdatum</t>
  </si>
  <si>
    <t>Lead-Phase</t>
  </si>
  <si>
    <t>03-0000-0001</t>
  </si>
  <si>
    <t>yamada@example.co.jp</t>
  </si>
  <si>
    <t>Tokyo</t>
  </si>
  <si>
    <t>Produktion</t>
  </si>
  <si>
    <t>Visualisierung des Gerätestatus und Warnmeldungen</t>
  </si>
  <si>
    <t>800,000</t>
  </si>
  <si>
    <t>VIP-Kunde. Vom Entscheidungsträger bestätigt.</t>
  </si>
  <si>
    <t>Service/Abonnement</t>
  </si>
  <si>
    <t>011-000-0002</t>
  </si>
  <si>
    <t>sasaki@example.co.jp</t>
  </si>
  <si>
    <t>Hokkaido</t>
  </si>
  <si>
    <t>Fahrzeug-/Lagertemperaturüberwachung und monatlicher Bericht</t>
  </si>
  <si>
    <t>600,000</t>
  </si>
  <si>
    <t>Genehmigungsdokumente erforderlich.</t>
  </si>
  <si>
    <t>Auslandsbestellung</t>
  </si>
  <si>
    <t>+86-21-0000-0003</t>
  </si>
  <si>
    <t>liwei@example.cn</t>
  </si>
  <si>
    <t>Shanghai</t>
  </si>
  <si>
    <t>Elektronikteil</t>
  </si>
  <si>
    <t>Massenbereitstellung von Sensoren in Überseewerken</t>
  </si>
  <si>
    <t>1,500,000</t>
  </si>
  <si>
    <t>Chinesische technische Dokumente angefordert.</t>
  </si>
  <si>
    <t>Zusatzverkauf (Upsell)</t>
  </si>
  <si>
    <t>06-0000-0004</t>
  </si>
  <si>
    <t>mori@example.co.jp</t>
  </si>
  <si>
    <t>Osaka</t>
  </si>
  <si>
    <t>Einzelhandel</t>
  </si>
  <si>
    <t>Erweiterung des Wartungsumfangs für bestehende Verträge</t>
  </si>
  <si>
    <t>250,000</t>
  </si>
  <si>
    <t>Empfehlungs-Lead. Erfolgreich geschlossen.</t>
  </si>
  <si>
    <t>Standardprodukt</t>
  </si>
  <si>
    <t>0742-000-0005</t>
  </si>
  <si>
    <t>shimizu@example.co.jp</t>
  </si>
  <si>
    <t>Nara</t>
  </si>
  <si>
    <t>Vor-Ort-Schulung und Erstellung des Benutzerhandbuchs</t>
  </si>
  <si>
    <t>120,000</t>
  </si>
  <si>
    <t>Kontaktiert</t>
  </si>
  <si>
    <t>Preissensibel.</t>
  </si>
  <si>
    <t>Kundenspezifische Entwicklung</t>
  </si>
  <si>
    <t>03-0000-0006</t>
  </si>
  <si>
    <t>nakamura@example.co.jp</t>
  </si>
  <si>
    <t>Bauwesen</t>
  </si>
  <si>
    <t>Möchte Baufortschritt, Fotos und Genehmigungs-Workflow integrieren</t>
  </si>
  <si>
    <t>1,800,000</t>
  </si>
  <si>
    <t>Zugewiesen</t>
  </si>
  <si>
    <t>Über Agentur.</t>
  </si>
  <si>
    <t>Kategorie</t>
  </si>
  <si>
    <t>Angebots-Einzelpreis</t>
  </si>
  <si>
    <t>Kosten</t>
  </si>
  <si>
    <t>Mindestbestellmenge</t>
  </si>
  <si>
    <t>Standardrabatt</t>
  </si>
  <si>
    <t>Lieferzeit (Tage)</t>
  </si>
  <si>
    <t>Preis gültig bis</t>
  </si>
  <si>
    <t>Aktiv</t>
  </si>
  <si>
    <t>Smart-Sensor Basisset</t>
  </si>
  <si>
    <t>Ein Standardsatz von Sensoren zur Erfassung von Temperatur, Feuchtigkeit, Leistung und Betriebsprotokollen</t>
  </si>
  <si>
    <t>Set</t>
  </si>
  <si>
    <t>128,000</t>
  </si>
  <si>
    <t>72,000</t>
  </si>
  <si>
    <t>Ja</t>
  </si>
  <si>
    <t>Standardkonfiguration für die Standortbereitstellung</t>
  </si>
  <si>
    <t>P-1002</t>
  </si>
  <si>
    <t>Edge-Gateway-Gerät</t>
  </si>
  <si>
    <t>Ein industrielles Gateway zur Übertragung von Sensordaten in die Cloud</t>
  </si>
  <si>
    <t>Einheiten</t>
  </si>
  <si>
    <t>86,000</t>
  </si>
  <si>
    <t>51,000</t>
  </si>
  <si>
    <t>LTE / Kabelgebundenes LAN unterstützt</t>
  </si>
  <si>
    <t>Cloud-Monitoring-Plattform</t>
  </si>
  <si>
    <t>Jahresvertrag inklusive Dashboard, Benachrichtigungen, Berichten und API</t>
  </si>
  <si>
    <t>Jahre</t>
  </si>
  <si>
    <t>360,000</t>
  </si>
  <si>
    <t>Bis zu 20 Benutzer</t>
  </si>
  <si>
    <t>P-2002</t>
  </si>
  <si>
    <t>API-Integrationsoption</t>
  </si>
  <si>
    <t>Lizenz für Datenintegrations-API mit externem ERP/CRM</t>
  </si>
  <si>
    <t>180,000</t>
  </si>
  <si>
    <t>62,000</t>
  </si>
  <si>
    <t>Bis zu 1 Million Anfragen/Monat</t>
  </si>
  <si>
    <t>Vor-Ort-Implementierungsunterstützung</t>
  </si>
  <si>
    <t>Implementierungsservice</t>
  </si>
  <si>
    <t>Bereitstellungsunterstützung einschließlich Umfangsprüfung, Ersteinrichtung und Vor-Ort-Tests</t>
  </si>
  <si>
    <t>Personentage</t>
  </si>
  <si>
    <t>96,000</t>
  </si>
  <si>
    <t>52,000</t>
  </si>
  <si>
    <t>Reisekosten werden separat berechnet</t>
  </si>
  <si>
    <t>P-3002</t>
  </si>
  <si>
    <t>Datenmigrationsunterstützung</t>
  </si>
  <si>
    <t>Erste Datenmigration von alten Excel-/CSV-Dateien auf die Cloud-Plattform</t>
  </si>
  <si>
    <t>Datensätze</t>
  </si>
  <si>
    <t>240,000</t>
  </si>
  <si>
    <t>98,000</t>
  </si>
  <si>
    <t>4%</t>
  </si>
  <si>
    <t>Anpassung basierend auf dem Datenvolumen</t>
  </si>
  <si>
    <t>P-4001</t>
  </si>
  <si>
    <t>Jährliche Standardwartung</t>
  </si>
  <si>
    <t>Monatliche Inspektion, geringfügige Konfigurationsanpassungen und E-Mail-Support</t>
  </si>
  <si>
    <t>Support an Wochentagen 9:00 - 18:00</t>
  </si>
  <si>
    <t>P-4002</t>
  </si>
  <si>
    <t>24/7-Support-Erweiterung</t>
  </si>
  <si>
    <t>First-Level-Notfallsupport-Hotlines und Eskalationsmanagement</t>
  </si>
  <si>
    <t>420,000</t>
  </si>
  <si>
    <t>SLA entspricht den Vertragsbedingungen</t>
  </si>
  <si>
    <t>P-5001</t>
  </si>
  <si>
    <t>Schulungspaket Betrieb</t>
  </si>
  <si>
    <t>Betriebsschulung und Handbuch für Administratoren und Bediener</t>
  </si>
  <si>
    <t>Sitzungen</t>
  </si>
  <si>
    <t>P-6001</t>
  </si>
  <si>
    <t>Geschäftsprozessberatung</t>
  </si>
  <si>
    <t>Audit des aktuellen Arbeitsablaufs, KPI-Design und Definition von Betriebsregeln</t>
  </si>
  <si>
    <t>68,000</t>
  </si>
  <si>
    <t>Ergebnisse im Berichtsformat</t>
  </si>
  <si>
    <t>P-7001</t>
  </si>
  <si>
    <t>Entwicklung von kundenspezifischen Bildschirmen, Formularen und externen Integrationen</t>
  </si>
  <si>
    <t>132,000</t>
  </si>
  <si>
    <t>78,000</t>
  </si>
  <si>
    <t>Nach detaillierter Umfangsprüfung bestätigt</t>
  </si>
  <si>
    <t>P-8001</t>
  </si>
  <si>
    <t>Auslandslogistik &amp; Zollunterstützung</t>
  </si>
  <si>
    <t>Logistikdienstleistung</t>
  </si>
  <si>
    <t>Logistikkoordination, Exportdokumentation und Zollunterstützung für Lieferungen ins Ausland</t>
  </si>
  <si>
    <t>58,000</t>
  </si>
  <si>
    <t>9%</t>
  </si>
  <si>
    <t>Variiert je nach Land und Region</t>
  </si>
  <si>
    <t>Lead-Qualifizierungsstatus</t>
  </si>
  <si>
    <t>Neue Anfrage</t>
  </si>
  <si>
    <t>Erstkontakt</t>
  </si>
  <si>
    <t>100 % Vorkasse</t>
  </si>
  <si>
    <t>Elektronische Lieferung</t>
  </si>
  <si>
    <t>USD</t>
  </si>
  <si>
    <t>Kurier / Logistik</t>
  </si>
  <si>
    <t>Nein</t>
  </si>
  <si>
    <t>EUR</t>
  </si>
  <si>
    <t>Netto 30</t>
  </si>
  <si>
    <t>Kundenabholung</t>
  </si>
  <si>
    <t>Abgelehnt</t>
  </si>
  <si>
    <t>Vertriebskanal-Distribution</t>
  </si>
  <si>
    <t>HKD</t>
  </si>
  <si>
    <t>Netto 60 (Monatsende)</t>
  </si>
  <si>
    <t>Lieferung nach Abnahme</t>
  </si>
  <si>
    <t>Kanalvertrieb</t>
  </si>
  <si>
    <t>Ergänzende Details erforderlich</t>
  </si>
  <si>
    <t>Abbrechen</t>
  </si>
  <si>
    <t>GBP</t>
  </si>
  <si>
    <t>Meilenstein-Zahlung</t>
  </si>
  <si>
    <t>Teillieferung</t>
  </si>
  <si>
    <t>Jason Clark</t>
  </si>
  <si>
    <t>Zeit</t>
  </si>
  <si>
    <t>7 Tage vorher</t>
  </si>
  <si>
    <t>Zahlungserinnerung</t>
  </si>
  <si>
    <t>Kundenportal</t>
  </si>
  <si>
    <t>Jahresabonnement</t>
  </si>
  <si>
    <t>Übersee DAP/DDP</t>
  </si>
  <si>
    <t>Charge</t>
  </si>
  <si>
    <t>Kanallizenz</t>
  </si>
  <si>
    <t>Verlängerung / Wiederkauf</t>
  </si>
</sst>
</file>

<file path=xl/styles.xml><?xml version="1.0" encoding="utf-8"?>
<styleSheet xmlns="http://schemas.openxmlformats.org/spreadsheetml/2006/main">
  <numFmts count="1">
    <numFmt numFmtId="164" formatCode="yyyy-mm-dd"/>
  </numFmts>
  <fonts count="9">
    <font>
      <sz val="11"/>
      <color theme="1"/>
      <name val="Calibri"/>
      <family val="2"/>
      <scheme val="minor"/>
    </font>
    <font>
      <b val="1"/>
      <sz val="18"/>
      <color rgb="00FFFFFF"/>
      <name val="Yu Gothic"/>
    </font>
    <font>
      <sz val="10"/>
      <color rgb="005F6B7A"/>
      <name val="Yu Gothic"/>
    </font>
    <font>
      <b val="1"/>
      <sz val="12"/>
      <color rgb="00FFFFFF"/>
      <name val="Yu Gothic"/>
    </font>
    <font>
      <b val="1"/>
      <sz val="11"/>
      <name val="Yu Gothic"/>
    </font>
    <font>
      <sz val="11"/>
      <color theme="1"/>
      <name val="Yu Gothic"/>
      <family val="2"/>
      <scheme val="minor"/>
    </font>
    <font>
      <b val="1"/>
      <color rgb="001F2933"/>
      <name val="Yu Gothic"/>
    </font>
    <font>
      <b val="1"/>
      <sz val="11"/>
      <color rgb="00FFFFFF"/>
      <name val="Yu Gothic"/>
    </font>
    <font>
      <b val="1"/>
      <color rgb="00FFFFFF"/>
      <name val="Yu Gothic"/>
    </font>
  </fonts>
  <fills count="9">
    <fill>
      <patternFill/>
    </fill>
    <fill>
      <patternFill patternType="gray125"/>
    </fill>
    <fill>
      <patternFill patternType="solid">
        <fgColor rgb="002C3E50"/>
      </patternFill>
    </fill>
    <fill>
      <patternFill patternType="solid">
        <fgColor rgb="004B6584"/>
      </patternFill>
    </fill>
    <fill>
      <patternFill patternType="solid">
        <fgColor rgb="00FFF2CC"/>
      </patternFill>
    </fill>
    <fill>
      <patternFill patternType="solid">
        <fgColor rgb="00D9E1F2"/>
      </patternFill>
    </fill>
    <fill>
      <patternFill patternType="solid">
        <fgColor rgb="00F2F2F2"/>
      </patternFill>
    </fill>
    <fill>
      <patternFill patternType="solid">
        <fgColor rgb="00FFFFFF"/>
      </patternFill>
    </fill>
    <fill>
      <patternFill patternType="solid">
        <fgColor rgb="00F4F7F9"/>
      </patternFill>
    </fill>
  </fills>
  <borders count="7">
    <border>
      <left/>
      <right/>
      <top/>
      <bottom/>
      <diagonal/>
    </border>
    <border>
      <left style="thin">
        <color rgb="00D9E2EC"/>
      </left>
      <right style="thin">
        <color rgb="00D9E2EC"/>
      </right>
      <top style="medium">
        <color rgb="002C3E50"/>
      </top>
      <bottom style="thin">
        <color rgb="00D9E2EC"/>
      </bottom>
    </border>
    <border>
      <left/>
      <right/>
      <top style="medium">
        <color rgb="002C3E50"/>
      </top>
      <bottom/>
      <diagonal/>
    </border>
    <border>
      <left/>
      <right style="thin">
        <color rgb="00D9E2EC"/>
      </right>
      <top style="medium">
        <color rgb="002C3E50"/>
      </top>
      <bottom/>
      <diagonal/>
    </border>
    <border>
      <left/>
      <right/>
      <top style="medium">
        <color rgb="002C3E50"/>
      </top>
      <bottom style="thin">
        <color rgb="00D9E2EC"/>
      </bottom>
      <diagonal/>
    </border>
    <border>
      <left/>
      <right style="thin">
        <color rgb="00D9E2EC"/>
      </right>
      <top style="medium">
        <color rgb="002C3E50"/>
      </top>
      <bottom style="thin">
        <color rgb="00D9E2EC"/>
      </bottom>
      <diagonal/>
    </border>
    <border>
      <left style="thin">
        <color rgb="00D9E2EC"/>
      </left>
      <right style="thin">
        <color rgb="00D9E2EC"/>
      </right>
      <top style="thin">
        <color rgb="00D9E2EC"/>
      </top>
      <bottom style="thin">
        <color rgb="00D9E2EC"/>
      </bottom>
    </border>
  </borders>
  <cellStyleXfs count="1">
    <xf numFmtId="0" fontId="0" fillId="0" borderId="0"/>
  </cellStyleXfs>
  <cellXfs count="57">
    <xf numFmtId="0" fontId="0" fillId="0" borderId="0" xfId="0" quotePrefix="false" pivotButton="false"/>
    <xf numFmtId="0" fontId="1" fillId="2" borderId="0" xfId="0" quotePrefix="false" pivotButton="false" applyAlignment="true">
      <alignment horizontal="left" vertical="center"/>
    </xf>
    <xf numFmtId="0" fontId="5" fillId="0" borderId="0" xfId="0" quotePrefix="false" pivotButton="false" applyAlignment="true">
      <alignment vertical="center" wrapText="true"/>
    </xf>
    <xf numFmtId="0" fontId="2" fillId="0" borderId="0" xfId="0" quotePrefix="false" pivotButton="false" applyAlignment="true">
      <alignment horizontal="left" vertical="top" wrapText="true"/>
    </xf>
    <xf numFmtId="0" fontId="3" fillId="3" borderId="1" xfId="0" quotePrefix="false" pivotButton="false" applyAlignment="true">
      <alignment horizontal="left" vertical="center"/>
    </xf>
    <xf numFmtId="0" fontId="5" fillId="0" borderId="4" xfId="0" quotePrefix="false" pivotButton="false" applyAlignment="true">
      <alignment vertical="center" wrapText="true"/>
    </xf>
    <xf numFmtId="0" fontId="5" fillId="0" borderId="5" xfId="0" quotePrefix="false" pivotButton="false" applyAlignment="true">
      <alignment vertical="center" wrapText="true"/>
    </xf>
    <xf numFmtId="0" fontId="5" fillId="7" borderId="6" xfId="0" quotePrefix="false" pivotButton="false" applyAlignment="true">
      <alignment vertical="center" wrapText="true"/>
    </xf>
    <xf numFmtId="0" fontId="5" fillId="8" borderId="6" xfId="0" quotePrefix="false" pivotButton="false" applyAlignment="true">
      <alignment vertical="center" wrapText="true"/>
    </xf>
    <xf numFmtId="0" fontId="3" fillId="3" borderId="6" xfId="0" quotePrefix="false" pivotButton="false" applyAlignment="true">
      <alignment horizontal="left" vertical="center"/>
    </xf>
    <xf numFmtId="0" fontId="5" fillId="0" borderId="6" xfId="0" quotePrefix="false" pivotButton="false" applyAlignment="true">
      <alignment vertical="center" wrapText="true"/>
    </xf>
    <xf numFmtId="0" fontId="6" fillId="4" borderId="6" xfId="0" quotePrefix="false" pivotButton="false" applyAlignment="true">
      <alignment vertical="center" wrapText="true"/>
    </xf>
    <xf numFmtId="0" fontId="5" fillId="4" borderId="6" xfId="0" quotePrefix="false" pivotButton="false" applyAlignment="true">
      <alignment vertical="center" wrapText="true"/>
    </xf>
    <xf numFmtId="0" fontId="4" fillId="7" borderId="6" xfId="0" quotePrefix="false" pivotButton="false" applyAlignment="true">
      <alignment vertical="center" wrapText="true"/>
    </xf>
    <xf numFmtId="0" fontId="5" fillId="5" borderId="6" xfId="0" quotePrefix="false" pivotButton="false" applyAlignment="true">
      <alignment vertical="center" wrapText="true"/>
    </xf>
    <xf numFmtId="0" fontId="5" fillId="6" borderId="6" xfId="0" quotePrefix="false" pivotButton="false" applyAlignment="true">
      <alignment vertical="center" wrapText="true"/>
    </xf>
    <xf numFmtId="0" fontId="7" fillId="2" borderId="6" xfId="0" quotePrefix="false" pivotButton="false" applyAlignment="true">
      <alignment horizontal="center" vertical="center" wrapText="true"/>
    </xf>
    <xf numFmtId="0" fontId="5" fillId="8" borderId="6" xfId="0" quotePrefix="false" pivotButton="false" applyAlignment="true">
      <alignment horizontal="left" vertical="center" wrapText="true"/>
    </xf>
    <xf numFmtId="0" fontId="5" fillId="5" borderId="6" xfId="0" quotePrefix="false" pivotButton="false" applyAlignment="true">
      <alignment horizontal="right" vertical="center"/>
    </xf>
    <xf numFmtId="0" fontId="5" fillId="7" borderId="6" xfId="0" quotePrefix="false" pivotButton="false" applyAlignment="true">
      <alignment horizontal="left" vertical="center" wrapText="true"/>
    </xf>
    <xf numFmtId="3" fontId="5" fillId="5" borderId="6" xfId="0" quotePrefix="false" pivotButton="false" applyAlignment="true">
      <alignment horizontal="right" vertical="center"/>
    </xf>
    <xf numFmtId="9" fontId="5" fillId="5" borderId="6" xfId="0" quotePrefix="false" pivotButton="false" applyAlignment="true">
      <alignment horizontal="right" vertical="center"/>
    </xf>
    <xf numFmtId="0" fontId="5" fillId="8" borderId="6" xfId="0" quotePrefix="false" pivotButton="false" applyAlignment="true">
      <alignment horizontal="center" vertical="center"/>
    </xf>
    <xf numFmtId="164" fontId="5" fillId="8" borderId="6" xfId="0" quotePrefix="false" pivotButton="false" applyAlignment="true">
      <alignment horizontal="center" vertical="center"/>
    </xf>
    <xf numFmtId="3" fontId="5" fillId="8" borderId="6" xfId="0" quotePrefix="false" pivotButton="false" applyAlignment="true">
      <alignment horizontal="right" vertical="center"/>
    </xf>
    <xf numFmtId="0" fontId="5" fillId="7" borderId="6" xfId="0" quotePrefix="false" pivotButton="false" applyAlignment="true">
      <alignment horizontal="center" vertical="center"/>
    </xf>
    <xf numFmtId="164" fontId="5" fillId="7" borderId="6" xfId="0" quotePrefix="false" pivotButton="false" applyAlignment="true">
      <alignment horizontal="center" vertical="center"/>
    </xf>
    <xf numFmtId="3" fontId="5" fillId="7" borderId="6" xfId="0" quotePrefix="false" pivotButton="false" applyAlignment="true">
      <alignment horizontal="right" vertical="center"/>
    </xf>
    <xf numFmtId="0" fontId="6" fillId="6" borderId="6" xfId="0" quotePrefix="false" pivotButton="false" applyAlignment="true">
      <alignment vertical="center" wrapText="true"/>
    </xf>
    <xf numFmtId="164" fontId="5" fillId="4" borderId="6" xfId="0" quotePrefix="false" pivotButton="false" applyAlignment="true">
      <alignment vertical="center" wrapText="true"/>
    </xf>
    <xf numFmtId="0" fontId="5" fillId="7" borderId="6" xfId="0" quotePrefix="false" pivotButton="false" applyAlignment="true">
      <alignment horizontal="right" vertical="center"/>
    </xf>
    <xf numFmtId="0" fontId="5" fillId="4" borderId="6" xfId="0" quotePrefix="false" pivotButton="false" applyAlignment="true">
      <alignment horizontal="center" vertical="center"/>
    </xf>
    <xf numFmtId="0" fontId="5" fillId="4" borderId="6" xfId="0" quotePrefix="false" pivotButton="false" applyAlignment="true">
      <alignment horizontal="right" vertical="center"/>
    </xf>
    <xf numFmtId="9" fontId="5" fillId="4" borderId="6" xfId="0" quotePrefix="false" pivotButton="false" applyAlignment="true">
      <alignment horizontal="right" vertical="center"/>
    </xf>
    <xf numFmtId="0" fontId="5" fillId="8" borderId="6" xfId="0" quotePrefix="false" pivotButton="false" applyAlignment="true">
      <alignment horizontal="right" vertical="center"/>
    </xf>
    <xf numFmtId="0" fontId="5" fillId="4" borderId="6" xfId="0" quotePrefix="false" pivotButton="false" applyAlignment="true">
      <alignment horizontal="left" vertical="center" wrapText="true"/>
    </xf>
    <xf numFmtId="9" fontId="5" fillId="4" borderId="6" xfId="0" quotePrefix="false" pivotButton="false" applyAlignment="true">
      <alignment horizontal="left" vertical="center" wrapText="true"/>
    </xf>
    <xf numFmtId="0" fontId="8" fillId="3" borderId="6" xfId="0" quotePrefix="false" pivotButton="false" applyAlignment="true">
      <alignment vertical="center" wrapText="true"/>
    </xf>
    <xf numFmtId="3" fontId="5" fillId="5" borderId="6" xfId="0" quotePrefix="false" pivotButton="false" applyAlignment="true">
      <alignment horizontal="right" vertical="center" wrapText="true"/>
    </xf>
    <xf numFmtId="3" fontId="5" fillId="4" borderId="6" xfId="0" quotePrefix="false" pivotButton="false" applyAlignment="true">
      <alignment horizontal="right" vertical="center" wrapText="true"/>
    </xf>
    <xf numFmtId="1" fontId="5" fillId="5" borderId="6" xfId="0" quotePrefix="false" pivotButton="false" applyAlignment="true">
      <alignment horizontal="right" vertical="center" wrapText="true"/>
    </xf>
    <xf numFmtId="0" fontId="5" fillId="4" borderId="6" xfId="0" quotePrefix="false" pivotButton="false" applyAlignment="true">
      <alignment horizontal="right" vertical="center" wrapText="true"/>
    </xf>
    <xf numFmtId="164" fontId="5" fillId="4" borderId="6" xfId="0" quotePrefix="false" pivotButton="false" applyAlignment="true">
      <alignment horizontal="center" vertical="center"/>
    </xf>
    <xf numFmtId="0" fontId="5" fillId="6" borderId="6" xfId="0" quotePrefix="false" pivotButton="false" applyAlignment="true">
      <alignment horizontal="left" vertical="center" wrapText="true"/>
    </xf>
    <xf numFmtId="3" fontId="5" fillId="4" borderId="6" xfId="0" quotePrefix="false" pivotButton="false" applyAlignment="true">
      <alignment horizontal="right" vertical="center"/>
    </xf>
    <xf numFmtId="9" fontId="5" fillId="6" borderId="6" xfId="0" quotePrefix="false" pivotButton="false" applyAlignment="true">
      <alignment horizontal="right" vertical="center"/>
    </xf>
    <xf numFmtId="1" fontId="5" fillId="5" borderId="6" xfId="0" quotePrefix="false" pivotButton="false" applyAlignment="true">
      <alignment horizontal="right" vertical="center"/>
    </xf>
    <xf numFmtId="164" fontId="5" fillId="4" borderId="6" xfId="0" quotePrefix="false" pivotButton="false" applyAlignment="true">
      <alignment horizontal="left" vertical="center" wrapText="true"/>
    </xf>
    <xf numFmtId="3" fontId="5" fillId="4" borderId="6" xfId="0" quotePrefix="false" pivotButton="false" applyAlignment="true">
      <alignment horizontal="left" vertical="center" wrapText="true"/>
    </xf>
    <xf numFmtId="9" fontId="5" fillId="6" borderId="6" xfId="0" quotePrefix="false" pivotButton="false" applyAlignment="true">
      <alignment horizontal="left" vertical="center" wrapText="true"/>
    </xf>
    <xf numFmtId="1" fontId="5" fillId="4" borderId="6" xfId="0" quotePrefix="false" pivotButton="false" applyAlignment="true">
      <alignment horizontal="right" vertical="center"/>
    </xf>
    <xf numFmtId="1" fontId="5" fillId="4" borderId="6" xfId="0" quotePrefix="false" pivotButton="false" applyAlignment="true">
      <alignment horizontal="left" vertical="center" wrapText="true"/>
    </xf>
    <xf numFmtId="0" fontId="0" fillId="4" borderId="6" xfId="0" quotePrefix="false" pivotButton="false" applyAlignment="true">
      <alignment horizontal="left" vertical="center" wrapText="true"/>
    </xf>
    <xf numFmtId="0" fontId="0" fillId="6" borderId="6" xfId="0" quotePrefix="false" pivotButton="false" applyAlignment="true">
      <alignment horizontal="left" vertical="center" wrapText="true"/>
    </xf>
    <xf numFmtId="3" fontId="0" fillId="4" borderId="6" xfId="0" quotePrefix="false" pivotButton="false" applyAlignment="true">
      <alignment horizontal="left" vertical="center" wrapText="true"/>
    </xf>
    <xf numFmtId="9" fontId="0" fillId="4" borderId="6" xfId="0" quotePrefix="false" pivotButton="false" applyAlignment="true">
      <alignment horizontal="left" vertical="center" wrapText="true"/>
    </xf>
    <xf numFmtId="164" fontId="0" fillId="4" borderId="6" xfId="0" quotePrefix="false" pivotButton="false" applyAlignment="true">
      <alignment horizontal="left" vertical="center" wrapText="true"/>
    </xf>
  </cellXfs>
  <cellStyles count="1">
    <cellStyle name="Normal" xfId="0" builtinId="0" hidden="false"/>
  </cellStyles>
  <dxfs count="3">
    <dxf>
      <fill>
        <patternFill patternType="solid">
          <fgColor rgb="00F8D7DA"/>
        </patternFill>
      </fill>
    </dxf>
    <dxf>
      <fill>
        <patternFill patternType="solid">
          <fgColor rgb="00FFF3CD"/>
        </patternFill>
      </fill>
    </dxf>
    <dxf>
      <fill>
        <patternFill patternType="solid">
          <fgColor rgb="00D9EAD3"/>
        </patternFill>
      </fill>
    </dxf>
  </dxf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worksheets/sheet2.xml" Type="http://schemas.openxmlformats.org/officeDocument/2006/relationships/worksheet"></Relationship><Relationship Id="rId3" Target="worksheets/sheet3.xml" Type="http://schemas.openxmlformats.org/officeDocument/2006/relationships/worksheet"></Relationship><Relationship Id="rId4" Target="worksheets/sheet4.xml" Type="http://schemas.openxmlformats.org/officeDocument/2006/relationships/worksheet"></Relationship><Relationship Id="rId5" Target="worksheets/sheet5.xml" Type="http://schemas.openxmlformats.org/officeDocument/2006/relationships/worksheet"></Relationship><Relationship Id="rId6" Target="worksheets/sheet6.xml" Type="http://schemas.openxmlformats.org/officeDocument/2006/relationships/worksheet"></Relationship><Relationship Id="rId7" Target="worksheets/sheet7.xml" Type="http://schemas.openxmlformats.org/officeDocument/2006/relationships/worksheet"></Relationship><Relationship Id="rId8" Target="worksheets/sheet8.xml" Type="http://schemas.openxmlformats.org/officeDocument/2006/relationships/worksheet"></Relationship><Relationship Id="rId9" Target="styles.xml" Type="http://schemas.openxmlformats.org/officeDocument/2006/relationships/styles"></Relationship><Relationship Id="rId10" Target="theme/theme1.xml" Type="http://schemas.openxmlformats.org/officeDocument/2006/relationships/theme"></Relationship><Relationship Id="rId11" Target="sharedStrings.xml" Type="http://schemas.openxmlformats.org/officeDocument/2006/relationships/sharedStrings"></Relationship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Anzahl nach Angebotsstatus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'Dashboard'!B16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'Dashboard'!$A$17:$A$26</f>
            </numRef>
          </cat>
          <val>
            <numRef>
              <f>'Dashboard'!$B$17:$B$26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数量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状態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Leads nach Lead-Quelle</a:t>
            </a:r>
          </a:p>
        </rich>
      </tx>
    </title>
    <plotArea>
      <pieChart>
        <varyColors val="1"/>
        <ser>
          <idx val="0"/>
          <order val="0"/>
          <tx>
            <strRef>
              <f>'Dashboard'!G16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'Dashboard'!$F$17:$F$26</f>
            </numRef>
          </cat>
          <val>
            <numRef>
              <f>'Dashboard'!$G$17:$G$26</f>
            </numRef>
          </val>
        </ser>
        <dLbls>
          <showPercent val="1"/>
        </dLbls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../charts/chart1.xml" Id="rId1"/><Relationship Type="http://schemas.openxmlformats.org/officeDocument/2006/relationships/chart" Target="../charts/chart2.xml" Id="rId2"/></Relationships>
</file>

<file path=xl/drawings/drawing1.xml><?xml version="1.0" encoding="utf-8"?>
<wsDr xmlns="http://schemas.openxmlformats.org/drawingml/2006/spreadsheetDrawing">
  <oneCellAnchor>
    <from>
      <col>14</col>
      <colOff>0</colOff>
      <row>4</row>
      <rowOff>0</rowOff>
    </from>
    <ext cx="3960000" cy="25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14</col>
      <colOff>0</colOff>
      <row>19</row>
      <rowOff>0</rowOff>
    </from>
    <ext cx="3240000" cy="25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ables/table1.xml><?xml version="1.0" encoding="utf-8"?>
<table xmlns="http://schemas.openxmlformats.org/spreadsheetml/2006/main" id="1" name="QuoteLedgerTable" displayName="QuoteLedgerTable" ref="A1:AD101" headerRowCount="1">
  <autoFilter ref="A1:AD101"/>
  <tableColumns count="30">
    <tableColumn id="1" name="Angebotsnummer"/>
    <tableColumn id="2" name="Ver"/>
    <tableColumn id="3" name="Angebotsdatum"/>
    <tableColumn id="4" name="Gültig bis"/>
    <tableColumn id="5" name="Kunde / Unternehmen"/>
    <tableColumn id="6" name="Verantwortliche Person"/>
    <tableColumn id="7" name="Lead-ID"/>
    <tableColumn id="8" name="Vertriebsspezialist(in)"/>
    <tableColumn id="9" name="Abteilung"/>
    <tableColumn id="10" name="Geschäftsszenario"/>
    <tableColumn id="11" name="Lead-Quelle"/>
    <tableColumn id="12" name="Produkt-/Dienstleistungskategorie"/>
    <tableColumn id="13" name="Währung"/>
    <tableColumn id="14" name="Angebotsbetrag"/>
    <tableColumn id="15" name="Geschätzte Kosten"/>
    <tableColumn id="16" name="Bruttogewinn"/>
    <tableColumn id="17" name="Bruttomarge"/>
    <tableColumn id="18" name="Rabatt"/>
    <tableColumn id="19" name="Steuersatz"/>
    <tableColumn id="20" name="Gewinnwahrscheinlichkeit"/>
    <tableColumn id="21" name="Angebotsstatus"/>
    <tableColumn id="22" name="Genehmigungsstatus"/>
    <tableColumn id="23" name="Nächstes Nachverfolgungsdatum"/>
    <tableColumn id="24" name="Tage bis Fälligkeit"/>
    <tableColumn id="25" name="Angebotsalter"/>
    <tableColumn id="26" name="Angebotsstatus-Gesundheit"/>
    <tableColumn id="27" name="Verlustursache"/>
    <tableColumn id="28" name="Wettbewerber"/>
    <tableColumn id="29" name="Zahlungsbedingungen"/>
    <tableColumn id="30" name="Hinweis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FollowUpTable" displayName="FollowUpTable" ref="A1:X101" headerRowCount="1">
  <autoFilter ref="A1:X101"/>
  <tableColumns count="24">
    <tableColumn id="1" name="Folgevorgang-ID"/>
    <tableColumn id="2" name="Angebotsnummer"/>
    <tableColumn id="3" name="Lead-Nummer"/>
    <tableColumn id="4" name="Kunde / Unternehmen"/>
    <tableColumn id="5" name="Vertriebsspezialist(in)"/>
    <tableColumn id="6" name="Priorität"/>
    <tableColumn id="7" name="Folgetyp"/>
    <tableColumn id="8" name="Nachverfolgungskanal"/>
    <tableColumn id="9" name="Datum des letzten Kontakts"/>
    <tableColumn id="10" name="Nächste Aktion"/>
    <tableColumn id="11" name="Nächstes Nachverfolgungsdatum"/>
    <tableColumn id="12" name="Tage bis zur Nachverfolgung"/>
    <tableColumn id="13" name="Folgestatus"/>
    <tableColumn id="14" name="Abschlussdatum"/>
    <tableColumn id="15" name="Kundenfeedback"/>
    <tableColumn id="16" name="Einwände / Risiken"/>
    <tableColumn id="17" name="Ergebnis der Nachverfolgung"/>
    <tableColumn id="18" name="Nächste Angebotsversion"/>
    <tableColumn id="19" name="Hauptansprechpartner / Rolle"/>
    <tableColumn id="20" name="Zugehörige Phase"/>
    <tableColumn id="21" name="Erinnerungsmethode"/>
    <tableColumn id="22" name="Ersteller"/>
    <tableColumn id="23" name="Aktualisierungsdatum"/>
    <tableColumn id="24" name="Hinweis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LeadInquiryTable" displayName="LeadInquiryTable" ref="A1:V101" headerRowCount="1">
  <autoFilter ref="A1:V101"/>
  <tableColumns count="22">
    <tableColumn id="1" name="Lead-Nummer"/>
    <tableColumn id="2" name="Anfragedatum"/>
    <tableColumn id="3" name="Lead-Quelle"/>
    <tableColumn id="4" name="Geschäftsszenario"/>
    <tableColumn id="5" name="Kunde / Unternehmen"/>
    <tableColumn id="6" name="Verantwortliche Person"/>
    <tableColumn id="7" name="Telefon"/>
    <tableColumn id="8" name="E-Mail-Adresse"/>
    <tableColumn id="9" name="Region"/>
    <tableColumn id="10" name="Branche"/>
    <tableColumn id="11" name="Bedarf / Herausforderungen"/>
    <tableColumn id="12" name="Produkt-/Dienstleistungskategorie"/>
    <tableColumn id="13" name="Budgetbetrag"/>
    <tableColumn id="14" name="Angestrebtes Kaufdatum"/>
    <tableColumn id="15" name="Lead-Score"/>
    <tableColumn id="16" name="Qualifizierungsstatus"/>
    <tableColumn id="17" name="Vertriebsmitarbeiter"/>
    <tableColumn id="18" name="Angebotsnummer"/>
    <tableColumn id="19" name="Angebotsstatus"/>
    <tableColumn id="20" name="Nächstes Aktionsdatum"/>
    <tableColumn id="21" name="Lead-Phase"/>
    <tableColumn id="22" name="Hinweis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ProductsTable" displayName="ProductsTable" ref="A1:N101" headerRowCount="1">
  <autoFilter ref="A1:N101"/>
  <tableColumns count="14">
    <tableColumn id="1" name="Produkt-ID"/>
    <tableColumn id="2" name="Produkt- / Dienstleistungsname"/>
    <tableColumn id="3" name="Kategorie"/>
    <tableColumn id="4" name="Beschreibung"/>
    <tableColumn id="5" name="Einheit"/>
    <tableColumn id="6" name="Angebots-Einzelpreis"/>
    <tableColumn id="7" name="Kosten"/>
    <tableColumn id="8" name="Mindestbestellmenge"/>
    <tableColumn id="9" name="Standardrabatt"/>
    <tableColumn id="10" name="Steuersatz"/>
    <tableColumn id="11" name="Lieferzeit (Tage)"/>
    <tableColumn id="12" name="Preis gültig bis"/>
    <tableColumn id="13" name="Aktiv"/>
    <tableColumn id="14" name="Hinweise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SettingsTable" displayName="SettingsTable" ref="A1:T11" headerRowCount="1">
  <autoFilter ref="A1:T11"/>
  <tableColumns count="20">
    <tableColumn id="1" name="Angebotsstatus"/>
    <tableColumn id="2" name="Genehmigungsstatus"/>
    <tableColumn id="3" name="Folgestatus"/>
    <tableColumn id="4" name="Lead-Qualifizierungsstatus"/>
    <tableColumn id="5" name="Priorität"/>
    <tableColumn id="6" name="Geschäftsszenario"/>
    <tableColumn id="7" name="Lead-Quelle"/>
    <tableColumn id="8" name="Folgetyp"/>
    <tableColumn id="9" name="Kanal"/>
    <tableColumn id="10" name="Währung"/>
    <tableColumn id="11" name="Steuersatz"/>
    <tableColumn id="12" name="Zahlungsbedingungen"/>
    <tableColumn id="13" name="Lieferbedingungen"/>
    <tableColumn id="14" name="Abteilung"/>
    <tableColumn id="15" name="Vertriebsspezialist(in)"/>
    <tableColumn id="16" name="Kategorie"/>
    <tableColumn id="17" name="Einheit"/>
    <tableColumn id="18" name="Erinnerungsmethode"/>
    <tableColumn id="19" name="Lead-Phase"/>
    <tableColumn id="20" name="Aktiv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Calibri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Calibri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../drawings/drawing1.xml" Id="rId1"/></Relationships>
</file>

<file path=xl/worksheets/_rels/sheet4.xml.rels><Relationships xmlns="http://schemas.openxmlformats.org/package/2006/relationships"><Relationship Type="http://schemas.openxmlformats.org/officeDocument/2006/relationships/table" Target="../tables/table1.xml" Id="rId1"/></Relationships>
</file>

<file path=xl/worksheets/_rels/sheet5.xml.rels><Relationships xmlns="http://schemas.openxmlformats.org/package/2006/relationships"><Relationship Type="http://schemas.openxmlformats.org/officeDocument/2006/relationships/table" Target="../tables/table2.xml" Id="rId1"/></Relationships>
</file>

<file path=xl/worksheets/_rels/sheet6.xml.rels><Relationships xmlns="http://schemas.openxmlformats.org/package/2006/relationships"><Relationship Type="http://schemas.openxmlformats.org/officeDocument/2006/relationships/table" Target="../tables/table3.xml" Id="rId1"/></Relationships>
</file>

<file path=xl/worksheets/_rels/sheet7.xml.rels><Relationships xmlns="http://schemas.openxmlformats.org/package/2006/relationships"><Relationship Type="http://schemas.openxmlformats.org/officeDocument/2006/relationships/table" Target="../tables/table4.xml" Id="rId1"/></Relationships>
</file>

<file path=xl/worksheets/_rels/sheet8.xml.rels><Relationships xmlns="http://schemas.openxmlformats.org/package/2006/relationships"><Relationship Type="http://schemas.openxmlformats.org/officeDocument/2006/relationships/table" Target="../tables/table5.xml" Id="rId1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L30"/>
  <sheetViews>
    <sheetView showGridLines="true" tabSelected="true" zoomScale="95" workbookViewId="0">
      <pane activePane="bottomLeft" state="frozen" topLeftCell="A4" ySplit="3"/>
      <selection activeCell="A1" pane="bottomLeft" sqref="A1"/>
    </sheetView>
  </sheetViews>
  <sheetFormatPr baseColWidth="8" defaultRowHeight="15"/>
  <cols>
    <col customWidth="true" max="1" min="1" width="18"/>
    <col customWidth="true" max="3" min="2" width="52"/>
    <col customWidth="true" max="12" min="4" width="8"/>
  </cols>
  <sheetData>
    <row r="1" ht="30" customHeight="true">
      <c r="A1" s="1" t="s">
        <v>46</v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</row>
    <row r="2" ht="34" customHeight="true">
      <c r="A2" s="3" t="s">
        <v>47</v>
      </c>
      <c r="B2" s="2" t="n"/>
      <c r="C2" s="2" t="n"/>
      <c r="D2" s="2" t="n"/>
      <c r="E2" s="2" t="n"/>
      <c r="F2" s="2" t="n"/>
      <c r="G2" s="2" t="n"/>
      <c r="H2" s="2" t="n"/>
      <c r="I2" s="2" t="n"/>
      <c r="J2" s="2" t="n"/>
      <c r="K2" s="2" t="n"/>
      <c r="L2" s="2" t="n"/>
    </row>
    <row r="3">
      <c r="A3" s="2" t="n"/>
      <c r="B3" s="2" t="n"/>
      <c r="C3" s="2" t="n"/>
      <c r="D3" s="2" t="n"/>
      <c r="E3" s="2" t="n"/>
      <c r="F3" s="2" t="n"/>
      <c r="G3" s="2" t="n"/>
      <c r="H3" s="2" t="n"/>
      <c r="I3" s="2" t="n"/>
      <c r="J3" s="2" t="n"/>
      <c r="K3" s="2" t="n"/>
      <c r="L3" s="2" t="n"/>
    </row>
    <row r="4">
      <c r="A4" s="4" t="s">
        <v>48</v>
      </c>
      <c r="B4" s="5" t="n"/>
      <c r="C4" s="5" t="n"/>
      <c r="D4" s="5" t="n"/>
      <c r="E4" s="5" t="n"/>
      <c r="F4" s="5" t="n"/>
      <c r="G4" s="5" t="n"/>
      <c r="H4" s="5" t="n"/>
      <c r="I4" s="5" t="n"/>
      <c r="J4" s="5" t="n"/>
      <c r="K4" s="5" t="n"/>
      <c r="L4" s="6" t="n"/>
    </row>
    <row r="5">
      <c r="A5" s="7" t="s">
        <v>49</v>
      </c>
      <c r="B5" s="7" t="n"/>
      <c r="C5" s="7" t="n"/>
      <c r="D5" s="7" t="n"/>
      <c r="E5" s="7" t="n"/>
      <c r="F5" s="7" t="n"/>
      <c r="G5" s="7" t="n"/>
      <c r="H5" s="7" t="n"/>
      <c r="I5" s="7" t="n"/>
      <c r="J5" s="7" t="n"/>
      <c r="K5" s="7" t="n"/>
      <c r="L5" s="7" t="n"/>
    </row>
    <row r="6">
      <c r="A6" s="8" t="n"/>
      <c r="B6" s="8" t="n"/>
      <c r="C6" s="8" t="n"/>
      <c r="D6" s="8" t="n"/>
      <c r="E6" s="8" t="n"/>
      <c r="F6" s="8" t="n"/>
      <c r="G6" s="8" t="n"/>
      <c r="H6" s="8" t="n"/>
      <c r="I6" s="8" t="n"/>
      <c r="J6" s="8" t="n"/>
      <c r="K6" s="8" t="n"/>
      <c r="L6" s="8" t="n"/>
    </row>
    <row r="7">
      <c r="A7" s="7" t="n"/>
      <c r="B7" s="7" t="n"/>
      <c r="C7" s="7" t="n"/>
      <c r="D7" s="7" t="n"/>
      <c r="E7" s="7" t="n"/>
      <c r="F7" s="7" t="n"/>
      <c r="G7" s="7" t="n"/>
      <c r="H7" s="7" t="n"/>
      <c r="I7" s="7" t="n"/>
      <c r="J7" s="7" t="n"/>
      <c r="K7" s="7" t="n"/>
      <c r="L7" s="7" t="n"/>
    </row>
    <row r="8">
      <c r="A8" s="9" t="s">
        <v>50</v>
      </c>
      <c r="B8" s="10" t="n"/>
      <c r="C8" s="10" t="n"/>
      <c r="D8" s="10" t="n"/>
      <c r="E8" s="10" t="n"/>
      <c r="F8" s="10" t="n"/>
      <c r="G8" s="10" t="n"/>
      <c r="H8" s="10" t="n"/>
      <c r="I8" s="10" t="n"/>
      <c r="J8" s="10" t="n"/>
      <c r="K8" s="10" t="n"/>
      <c r="L8" s="10" t="n"/>
    </row>
    <row r="9">
      <c r="A9" s="11" t="s">
        <v>51</v>
      </c>
      <c r="B9" s="7" t="s">
        <v>52</v>
      </c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</row>
    <row r="10">
      <c r="A10" s="11" t="s">
        <v>53</v>
      </c>
      <c r="B10" s="8" t="s">
        <v>54</v>
      </c>
      <c r="C10" s="8" t="n"/>
      <c r="D10" s="8" t="n"/>
      <c r="E10" s="8" t="n"/>
      <c r="F10" s="8" t="n"/>
      <c r="G10" s="8" t="n"/>
      <c r="H10" s="8" t="n"/>
      <c r="I10" s="8" t="n"/>
      <c r="J10" s="8" t="n"/>
      <c r="K10" s="8" t="n"/>
      <c r="L10" s="8" t="n"/>
    </row>
    <row r="11">
      <c r="A11" s="11" t="s">
        <v>55</v>
      </c>
      <c r="B11" s="7" t="s">
        <v>56</v>
      </c>
      <c r="C11" s="7" t="n"/>
      <c r="D11" s="7" t="n"/>
      <c r="E11" s="7" t="n"/>
      <c r="F11" s="7" t="n"/>
      <c r="G11" s="7" t="n"/>
      <c r="H11" s="7" t="n"/>
      <c r="I11" s="7" t="n"/>
      <c r="J11" s="7" t="n"/>
      <c r="K11" s="7" t="n"/>
      <c r="L11" s="7" t="n"/>
    </row>
    <row r="12">
      <c r="A12" s="11" t="s">
        <v>57</v>
      </c>
      <c r="B12" s="8" t="s">
        <v>58</v>
      </c>
      <c r="C12" s="8" t="n"/>
      <c r="D12" s="8" t="n"/>
      <c r="E12" s="8" t="n"/>
      <c r="F12" s="8" t="n"/>
      <c r="G12" s="8" t="n"/>
      <c r="H12" s="8" t="n"/>
      <c r="I12" s="8" t="n"/>
      <c r="J12" s="8" t="n"/>
      <c r="K12" s="8" t="n"/>
      <c r="L12" s="8" t="n"/>
    </row>
    <row r="13">
      <c r="A13" s="7" t="n"/>
      <c r="B13" s="7" t="n"/>
      <c r="C13" s="7" t="n"/>
      <c r="D13" s="7" t="n"/>
      <c r="E13" s="7" t="n"/>
      <c r="F13" s="7" t="n"/>
      <c r="G13" s="7" t="n"/>
      <c r="H13" s="7" t="n"/>
      <c r="I13" s="7" t="n"/>
      <c r="J13" s="7" t="n"/>
      <c r="K13" s="7" t="n"/>
      <c r="L13" s="7" t="n"/>
    </row>
    <row r="14">
      <c r="A14" s="8" t="n"/>
      <c r="B14" s="8" t="n"/>
      <c r="C14" s="8" t="n"/>
      <c r="D14" s="8" t="n"/>
      <c r="E14" s="8" t="n"/>
      <c r="F14" s="8" t="n"/>
      <c r="G14" s="8" t="n"/>
      <c r="H14" s="8" t="n"/>
      <c r="I14" s="8" t="n"/>
      <c r="J14" s="8" t="n"/>
      <c r="K14" s="8" t="n"/>
      <c r="L14" s="8" t="n"/>
    </row>
    <row r="15">
      <c r="A15" s="9" t="s">
        <v>59</v>
      </c>
      <c r="B15" s="10" t="n"/>
      <c r="C15" s="10" t="n"/>
      <c r="D15" s="10" t="n"/>
      <c r="E15" s="10" t="n"/>
      <c r="F15" s="10" t="n"/>
      <c r="G15" s="10" t="n"/>
      <c r="H15" s="10" t="n"/>
      <c r="I15" s="10" t="n"/>
      <c r="J15" s="10" t="n"/>
      <c r="K15" s="10" t="n"/>
      <c r="L15" s="10" t="n"/>
    </row>
    <row r="16">
      <c r="A16" s="8" t="n"/>
      <c r="B16" s="8" t="n"/>
      <c r="C16" s="8" t="n"/>
      <c r="D16" s="8" t="n"/>
      <c r="E16" s="8" t="n"/>
      <c r="F16" s="8" t="n"/>
      <c r="G16" s="8" t="n"/>
      <c r="H16" s="8" t="n"/>
      <c r="I16" s="8" t="n"/>
      <c r="J16" s="8" t="n"/>
      <c r="K16" s="8" t="n"/>
      <c r="L16" s="8" t="n"/>
    </row>
    <row r="17">
      <c r="A17" s="12" t="inlineStr"/>
      <c r="B17" s="13" t="s">
        <v>60</v>
      </c>
      <c r="C17" s="7" t="s">
        <v>61</v>
      </c>
      <c r="D17" s="7" t="n"/>
      <c r="E17" s="7" t="n"/>
      <c r="F17" s="7" t="n"/>
      <c r="G17" s="7" t="n"/>
      <c r="H17" s="7" t="n"/>
      <c r="I17" s="7" t="n"/>
      <c r="J17" s="7" t="n"/>
      <c r="K17" s="7" t="n"/>
      <c r="L17" s="7" t="n"/>
    </row>
    <row r="18">
      <c r="A18" s="8" t="n"/>
      <c r="B18" s="8" t="n"/>
      <c r="C18" s="8" t="n"/>
      <c r="D18" s="8" t="n"/>
      <c r="E18" s="8" t="n"/>
      <c r="F18" s="8" t="n"/>
      <c r="G18" s="8" t="n"/>
      <c r="H18" s="8" t="n"/>
      <c r="I18" s="8" t="n"/>
      <c r="J18" s="8" t="n"/>
      <c r="K18" s="8" t="n"/>
      <c r="L18" s="8" t="n"/>
    </row>
    <row r="19">
      <c r="A19" s="14" t="inlineStr"/>
      <c r="B19" s="13" t="s">
        <v>62</v>
      </c>
      <c r="C19" s="7" t="s">
        <v>63</v>
      </c>
      <c r="D19" s="7" t="n"/>
      <c r="E19" s="7" t="n"/>
      <c r="F19" s="7" t="n"/>
      <c r="G19" s="7" t="n"/>
      <c r="H19" s="7" t="n"/>
      <c r="I19" s="7" t="n"/>
      <c r="J19" s="7" t="n"/>
      <c r="K19" s="7" t="n"/>
      <c r="L19" s="7" t="n"/>
    </row>
    <row r="20">
      <c r="A20" s="8" t="n"/>
      <c r="B20" s="8" t="n"/>
      <c r="C20" s="8" t="n"/>
      <c r="D20" s="8" t="n"/>
      <c r="E20" s="8" t="n"/>
      <c r="F20" s="8" t="n"/>
      <c r="G20" s="8" t="n"/>
      <c r="H20" s="8" t="n"/>
      <c r="I20" s="8" t="n"/>
      <c r="J20" s="8" t="n"/>
      <c r="K20" s="8" t="n"/>
      <c r="L20" s="8" t="n"/>
    </row>
    <row r="21">
      <c r="A21" s="15" t="inlineStr"/>
      <c r="B21" s="13" t="s">
        <v>64</v>
      </c>
      <c r="C21" s="7" t="s">
        <v>65</v>
      </c>
      <c r="D21" s="7" t="n"/>
      <c r="E21" s="7" t="n"/>
      <c r="F21" s="7" t="n"/>
      <c r="G21" s="7" t="n"/>
      <c r="H21" s="7" t="n"/>
      <c r="I21" s="7" t="n"/>
      <c r="J21" s="7" t="n"/>
      <c r="K21" s="7" t="n"/>
      <c r="L21" s="7" t="n"/>
    </row>
    <row r="22">
      <c r="A22" s="8" t="n"/>
      <c r="B22" s="8" t="n"/>
      <c r="C22" s="8" t="n"/>
      <c r="D22" s="8" t="n"/>
      <c r="E22" s="8" t="n"/>
      <c r="F22" s="8" t="n"/>
      <c r="G22" s="8" t="n"/>
      <c r="H22" s="8" t="n"/>
      <c r="I22" s="8" t="n"/>
      <c r="J22" s="8" t="n"/>
      <c r="K22" s="8" t="n"/>
      <c r="L22" s="8" t="n"/>
    </row>
    <row r="23">
      <c r="A23" s="7" t="n"/>
      <c r="B23" s="7" t="n"/>
      <c r="C23" s="7" t="n"/>
      <c r="D23" s="7" t="n"/>
      <c r="E23" s="7" t="n"/>
      <c r="F23" s="7" t="n"/>
      <c r="G23" s="7" t="n"/>
      <c r="H23" s="7" t="n"/>
      <c r="I23" s="7" t="n"/>
      <c r="J23" s="7" t="n"/>
      <c r="K23" s="7" t="n"/>
      <c r="L23" s="7" t="n"/>
    </row>
    <row r="24">
      <c r="A24" s="9" t="s">
        <v>66</v>
      </c>
      <c r="B24" s="10" t="n"/>
      <c r="C24" s="10" t="n"/>
      <c r="D24" s="10" t="n"/>
      <c r="E24" s="10" t="n"/>
      <c r="F24" s="10" t="n"/>
      <c r="G24" s="10" t="n"/>
      <c r="H24" s="10" t="n"/>
      <c r="I24" s="10" t="n"/>
      <c r="J24" s="10" t="n"/>
      <c r="K24" s="10" t="n"/>
      <c r="L24" s="10" t="n"/>
    </row>
    <row r="25">
      <c r="A25" s="7" t="s">
        <v>0</v>
      </c>
      <c r="B25" s="7" t="s">
        <v>67</v>
      </c>
      <c r="C25" s="7" t="n"/>
      <c r="D25" s="7" t="n"/>
      <c r="E25" s="7" t="n"/>
      <c r="F25" s="7" t="n"/>
      <c r="G25" s="7" t="n"/>
      <c r="H25" s="7" t="n"/>
      <c r="I25" s="7" t="n"/>
      <c r="J25" s="7" t="n"/>
      <c r="K25" s="7" t="n"/>
      <c r="L25" s="7" t="n"/>
    </row>
    <row r="26">
      <c r="A26" s="8" t="s">
        <v>1</v>
      </c>
      <c r="B26" s="8" t="s">
        <v>68</v>
      </c>
      <c r="C26" s="8" t="n"/>
      <c r="D26" s="8" t="n"/>
      <c r="E26" s="8" t="n"/>
      <c r="F26" s="8" t="n"/>
      <c r="G26" s="8" t="n"/>
      <c r="H26" s="8" t="n"/>
      <c r="I26" s="8" t="n"/>
      <c r="J26" s="8" t="n"/>
      <c r="K26" s="8" t="n"/>
      <c r="L26" s="8" t="n"/>
    </row>
    <row r="27">
      <c r="A27" s="7" t="s">
        <v>2</v>
      </c>
      <c r="B27" s="7" t="s">
        <v>69</v>
      </c>
      <c r="C27" s="7" t="n"/>
      <c r="D27" s="7" t="n"/>
      <c r="E27" s="7" t="n"/>
      <c r="F27" s="7" t="n"/>
      <c r="G27" s="7" t="n"/>
      <c r="H27" s="7" t="n"/>
      <c r="I27" s="7" t="n"/>
      <c r="J27" s="7" t="n"/>
      <c r="K27" s="7" t="n"/>
      <c r="L27" s="7" t="n"/>
    </row>
    <row r="28">
      <c r="A28" s="8" t="s">
        <v>70</v>
      </c>
      <c r="B28" s="8" t="s">
        <v>71</v>
      </c>
      <c r="C28" s="8" t="n"/>
      <c r="D28" s="8" t="n"/>
      <c r="E28" s="8" t="n"/>
      <c r="F28" s="8" t="n"/>
      <c r="G28" s="8" t="n"/>
      <c r="H28" s="8" t="n"/>
      <c r="I28" s="8" t="n"/>
      <c r="J28" s="8" t="n"/>
      <c r="K28" s="8" t="n"/>
      <c r="L28" s="8" t="n"/>
    </row>
    <row r="29">
      <c r="A29" s="7" t="s">
        <v>3</v>
      </c>
      <c r="B29" s="7" t="s">
        <v>72</v>
      </c>
      <c r="C29" s="7" t="n"/>
      <c r="D29" s="7" t="n"/>
      <c r="E29" s="7" t="n"/>
      <c r="F29" s="7" t="n"/>
      <c r="G29" s="7" t="n"/>
      <c r="H29" s="7" t="n"/>
      <c r="I29" s="7" t="n"/>
      <c r="J29" s="7" t="n"/>
      <c r="K29" s="7" t="n"/>
      <c r="L29" s="7" t="n"/>
    </row>
    <row r="30">
      <c r="A30" s="8" t="s">
        <v>73</v>
      </c>
      <c r="B30" s="8" t="s">
        <v>74</v>
      </c>
      <c r="C30" s="8" t="n"/>
      <c r="D30" s="8" t="n"/>
      <c r="E30" s="8" t="n"/>
      <c r="F30" s="8" t="n"/>
      <c r="G30" s="8" t="n"/>
      <c r="H30" s="8" t="n"/>
      <c r="I30" s="8" t="n"/>
      <c r="J30" s="8" t="n"/>
      <c r="K30" s="8" t="n"/>
      <c r="L30" s="8" t="n"/>
    </row>
  </sheetData>
  <mergeCells count="20">
    <mergeCell ref="B26:L26"/>
    <mergeCell ref="C17:L17"/>
    <mergeCell ref="B25:L25"/>
    <mergeCell ref="B27:L27"/>
    <mergeCell ref="C19:L19"/>
    <mergeCell ref="A2:L2"/>
    <mergeCell ref="B12:L12"/>
    <mergeCell ref="B11:L11"/>
    <mergeCell ref="A8:L8"/>
    <mergeCell ref="A4:L4"/>
    <mergeCell ref="B29:L29"/>
    <mergeCell ref="B10:L10"/>
    <mergeCell ref="B28:L28"/>
    <mergeCell ref="B9:L9"/>
    <mergeCell ref="A24:L24"/>
    <mergeCell ref="A15:L15"/>
    <mergeCell ref="B30:L30"/>
    <mergeCell ref="A1:L1"/>
    <mergeCell ref="A5:L6"/>
    <mergeCell ref="C21:L21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  <pageSetup fitToHeight="0" fitToWidth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M33"/>
  <sheetViews>
    <sheetView showGridLines="true" zoomScale="90" workbookViewId="0">
      <pane activePane="bottomLeft" state="frozen" topLeftCell="A5" ySplit="4"/>
      <selection activeCell="A1" pane="bottomLeft" sqref="A1"/>
    </sheetView>
  </sheetViews>
  <sheetFormatPr baseColWidth="8" defaultRowHeight="15"/>
  <cols>
    <col customWidth="true" max="1" min="1" width="34"/>
    <col customWidth="true" max="3" min="2" width="26"/>
    <col customWidth="true" max="4" min="4" width="34"/>
    <col customWidth="true" max="5" min="5" width="16"/>
    <col customWidth="true" max="6" min="6" width="24"/>
    <col customWidth="true" max="7" min="7" width="28"/>
    <col customWidth="true" max="8" min="8" width="30"/>
    <col customWidth="true" max="9" min="9" width="28"/>
    <col customWidth="true" max="10" min="10" width="24"/>
    <col customWidth="true" max="11" min="11" width="26"/>
    <col customWidth="true" max="13" min="12" width="24"/>
  </cols>
  <sheetData>
    <row r="1" ht="30" customHeight="true">
      <c r="A1" s="1" t="s">
        <v>75</v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</row>
    <row r="2" ht="34" customHeight="true">
      <c r="A2" s="3" t="s">
        <v>76</v>
      </c>
      <c r="B2" s="2" t="n"/>
      <c r="C2" s="2" t="n"/>
      <c r="D2" s="2" t="n"/>
      <c r="E2" s="2" t="n"/>
      <c r="F2" s="2" t="n"/>
      <c r="G2" s="2" t="n"/>
      <c r="H2" s="2" t="n"/>
      <c r="I2" s="2" t="n"/>
      <c r="J2" s="2" t="n"/>
      <c r="K2" s="2" t="n"/>
      <c r="L2" s="2" t="n"/>
      <c r="M2" s="2" t="n"/>
    </row>
    <row r="3">
      <c r="A3" s="2" t="n"/>
      <c r="B3" s="2" t="n"/>
      <c r="C3" s="2" t="n"/>
      <c r="D3" s="2" t="n"/>
      <c r="E3" s="2" t="n"/>
      <c r="F3" s="2" t="n"/>
      <c r="G3" s="2" t="n"/>
      <c r="H3" s="2" t="n"/>
      <c r="I3" s="2" t="n"/>
      <c r="J3" s="2" t="n"/>
      <c r="K3" s="2" t="n"/>
      <c r="L3" s="2" t="n"/>
      <c r="M3" s="2" t="n"/>
    </row>
    <row r="4">
      <c r="A4" s="2" t="n"/>
      <c r="B4" s="2" t="n"/>
      <c r="C4" s="2" t="n"/>
      <c r="D4" s="2" t="n"/>
      <c r="E4" s="2" t="n"/>
      <c r="F4" s="2" t="n"/>
      <c r="G4" s="2" t="n"/>
      <c r="H4" s="2" t="n"/>
      <c r="I4" s="2" t="n"/>
      <c r="J4" s="2" t="n"/>
      <c r="K4" s="2" t="n"/>
      <c r="L4" s="2" t="n"/>
      <c r="M4" s="2" t="n"/>
    </row>
    <row r="5" ht="24" customHeight="true">
      <c r="A5" s="16" t="s">
        <v>77</v>
      </c>
      <c r="B5" s="16" t="s">
        <v>78</v>
      </c>
      <c r="C5" s="16" t="s">
        <v>79</v>
      </c>
      <c r="D5" s="16" t="s">
        <v>80</v>
      </c>
      <c r="E5" s="2" t="n"/>
      <c r="F5" s="2" t="n"/>
      <c r="G5" s="2" t="n"/>
      <c r="H5" s="2" t="n"/>
      <c r="I5" s="2" t="n"/>
      <c r="J5" s="2" t="n"/>
      <c r="K5" s="2" t="n"/>
      <c r="L5" s="2" t="n"/>
      <c r="M5" s="2" t="n"/>
    </row>
    <row r="6">
      <c r="A6" s="17" t="s">
        <v>81</v>
      </c>
      <c r="B6" s="18">
        <f>COUNTIF('Angebotserfassung'!$U$2:$U$101,"Entwurf")+COUNTIF('Angebotserfassung'!$U$2:$U$101,"Gesendet")+COUNTIF('Angebotserfassung'!$U$2:$U$101,"Anforderungsbestätigung")+COUNTIF('Angebotserfassung'!$U$2:$U$101,"Verhandlung")+COUNTIF('Angebotserfassung'!$U$2:$U$101,"Interne Genehmigung")+COUNTIF('Angebotserfassung'!$U$2:$U$101,"Warten auf Kundenbestätigung")+COUNTIF('Angebotserfassung'!$U$2:$U$101,"受注")+COUNTIF('Angebotserfassung'!$U$2:$U$101,"失注")+COUNTIF('Angebotserfassung'!$U$2:$U$101,"失効")+COUNTIF('Angebotserfassung'!$U$2:$U$101,"保留")</f>
      </c>
      <c r="C6" s="17" t="s">
        <v>82</v>
      </c>
      <c r="D6" s="17" t="s">
        <v>83</v>
      </c>
      <c r="E6" s="2" t="n"/>
      <c r="F6" s="2" t="n"/>
      <c r="G6" s="2" t="n"/>
      <c r="H6" s="2" t="n"/>
      <c r="I6" s="2" t="n"/>
      <c r="J6" s="2" t="n"/>
      <c r="K6" s="2" t="n"/>
      <c r="L6" s="2" t="n"/>
      <c r="M6" s="2" t="n"/>
    </row>
    <row r="7">
      <c r="A7" s="19" t="s">
        <v>84</v>
      </c>
      <c r="B7" s="20">
        <f>SUMIFS('Angebotserfassung'!$N$2:$N$101,'Angebotserfassung'!$U$2:$U$101,"&lt;&gt;失注",'Angebotserfassung'!$U$2:$U$101,"&lt;&gt;失効")</f>
      </c>
      <c r="C7" s="19" t="s">
        <v>85</v>
      </c>
      <c r="D7" s="19" t="s">
        <v>86</v>
      </c>
      <c r="E7" s="2" t="n"/>
      <c r="F7" s="2" t="n"/>
      <c r="G7" s="2" t="n"/>
      <c r="H7" s="2" t="n"/>
      <c r="I7" s="2" t="n"/>
      <c r="J7" s="2" t="n"/>
      <c r="K7" s="2" t="n"/>
      <c r="L7" s="2" t="n"/>
      <c r="M7" s="2" t="n"/>
    </row>
    <row r="8">
      <c r="A8" s="17" t="s">
        <v>87</v>
      </c>
      <c r="B8" s="20">
        <f>SUMIFS('Angebotserfassung'!$N$2:$N$101,'Angebotserfassung'!$U$2:$U$101,"受注")</f>
      </c>
      <c r="C8" s="17" t="s">
        <v>88</v>
      </c>
      <c r="D8" s="17" t="s">
        <v>89</v>
      </c>
      <c r="E8" s="2" t="n"/>
      <c r="F8" s="2" t="n"/>
      <c r="G8" s="2" t="n"/>
      <c r="H8" s="2" t="n"/>
      <c r="I8" s="2" t="n"/>
      <c r="J8" s="2" t="n"/>
      <c r="K8" s="2" t="n"/>
      <c r="L8" s="2" t="n"/>
      <c r="M8" s="2" t="n"/>
    </row>
    <row r="9">
      <c r="A9" s="19" t="s">
        <v>90</v>
      </c>
      <c r="B9" s="21">
        <f>IFERROR(COUNTIF('Angebotserfassung'!$U$2:$U$101,"受注")/(COUNTIF('Angebotserfassung'!$U$2:$U$101,"受注")+COUNTIF('Angebotserfassung'!$U$2:$U$101,"失注")),0)</f>
      </c>
      <c r="C9" s="19" t="s">
        <v>91</v>
      </c>
      <c r="D9" s="19" t="s">
        <v>92</v>
      </c>
      <c r="E9" s="2" t="n"/>
      <c r="F9" s="2" t="n"/>
      <c r="G9" s="2" t="n"/>
      <c r="H9" s="2" t="n"/>
      <c r="I9" s="2" t="n"/>
      <c r="J9" s="2" t="n"/>
      <c r="K9" s="2" t="n"/>
      <c r="L9" s="2" t="n"/>
      <c r="M9" s="2" t="n"/>
    </row>
    <row r="10">
      <c r="A10" s="17" t="s">
        <v>93</v>
      </c>
      <c r="B10" s="18">
        <f>SUMPRODUCT(('Follow-up'!$K$2:$K$101&lt;TODAY())*(('Follow-up'!$M$2:$M$101="Ausstehend")+('Follow-up'!$M$2:$M$101="In Bearbeitung")+('Follow-up'!$M$2:$M$101="延期")))</f>
      </c>
      <c r="C10" s="17" t="s">
        <v>94</v>
      </c>
      <c r="D10" s="17" t="s">
        <v>95</v>
      </c>
      <c r="E10" s="2" t="n"/>
      <c r="F10" s="2" t="n"/>
      <c r="G10" s="2" t="n"/>
      <c r="H10" s="2" t="n"/>
      <c r="I10" s="2" t="n"/>
      <c r="J10" s="2" t="n"/>
      <c r="K10" s="2" t="n"/>
      <c r="L10" s="2" t="n"/>
      <c r="M10" s="2" t="n"/>
    </row>
    <row r="11">
      <c r="A11" s="19" t="s">
        <v>96</v>
      </c>
      <c r="B11" s="18">
        <f>SUMPRODUCT(('Angebotserfassung'!$D$2:$D$101&gt;=TODAY())*('Angebotserfassung'!$D$2:$D$101&lt;=TODAY()+7)*('Angebotserfassung'!$U$2:$U$101&lt;&gt;"受注")*('Angebotserfassung'!$U$2:$U$101&lt;&gt;"失注")*('Angebotserfassung'!$U$2:$U$101&lt;&gt;"失効")*('Angebotserfassung'!$U$2:$U$101&lt;&gt;""))</f>
      </c>
      <c r="C11" s="19" t="s">
        <v>97</v>
      </c>
      <c r="D11" s="19" t="s">
        <v>98</v>
      </c>
      <c r="E11" s="2" t="n"/>
      <c r="F11" s="2" t="n"/>
      <c r="G11" s="2" t="n"/>
      <c r="H11" s="2" t="n"/>
      <c r="I11" s="2" t="n"/>
      <c r="J11" s="2" t="n"/>
      <c r="K11" s="2" t="n"/>
      <c r="L11" s="2" t="n"/>
      <c r="M11" s="2" t="n"/>
    </row>
    <row r="12">
      <c r="A12" s="17" t="s">
        <v>99</v>
      </c>
      <c r="B12" s="21">
        <f>IFERROR(SUM('Angebotserfassung'!$R$2:$R$101)/(B6),0)</f>
      </c>
      <c r="C12" s="17" t="s">
        <v>100</v>
      </c>
      <c r="D12" s="17" t="s">
        <v>101</v>
      </c>
      <c r="E12" s="2" t="n"/>
      <c r="F12" s="2" t="n"/>
      <c r="G12" s="2" t="n"/>
      <c r="H12" s="2" t="n"/>
      <c r="I12" s="2" t="n"/>
      <c r="J12" s="2" t="n"/>
      <c r="K12" s="2" t="n"/>
      <c r="L12" s="2" t="n"/>
      <c r="M12" s="2" t="n"/>
    </row>
    <row r="13">
      <c r="A13" s="19" t="s">
        <v>102</v>
      </c>
      <c r="B13" s="21">
        <f>IFERROR(SUM('Angebotserfassung'!$P$2:$P$101)/SUM('Angebotserfassung'!$N$2:$N$101),0)</f>
      </c>
      <c r="C13" s="19" t="s">
        <v>103</v>
      </c>
      <c r="D13" s="19" t="s">
        <v>104</v>
      </c>
      <c r="E13" s="2" t="n"/>
      <c r="F13" s="2" t="n"/>
      <c r="G13" s="2" t="n"/>
      <c r="H13" s="2" t="n"/>
      <c r="I13" s="2" t="n"/>
      <c r="J13" s="2" t="n"/>
      <c r="K13" s="2" t="n"/>
      <c r="L13" s="2" t="n"/>
      <c r="M13" s="2" t="n"/>
    </row>
    <row r="14">
      <c r="A14" s="2" t="n"/>
      <c r="B14" s="2" t="n"/>
      <c r="C14" s="2" t="n"/>
      <c r="D14" s="2" t="n"/>
      <c r="E14" s="2" t="n"/>
      <c r="F14" s="2" t="n"/>
      <c r="G14" s="2" t="n"/>
      <c r="H14" s="2" t="n"/>
      <c r="I14" s="2" t="n"/>
      <c r="J14" s="2" t="n"/>
      <c r="K14" s="2" t="n"/>
      <c r="L14" s="2" t="n"/>
      <c r="M14" s="2" t="n"/>
    </row>
    <row r="15">
      <c r="A15" s="4" t="s">
        <v>105</v>
      </c>
      <c r="B15" s="2" t="n"/>
      <c r="C15" s="2" t="n"/>
      <c r="D15" s="2" t="n"/>
      <c r="E15" s="2" t="n"/>
      <c r="F15" s="4" t="s">
        <v>106</v>
      </c>
      <c r="G15" s="2" t="n"/>
      <c r="H15" s="2" t="n"/>
      <c r="I15" s="2" t="n"/>
      <c r="J15" s="4" t="s">
        <v>107</v>
      </c>
      <c r="K15" s="2" t="n"/>
      <c r="L15" s="2" t="n"/>
      <c r="M15" s="2" t="n"/>
    </row>
    <row r="16" ht="24" customHeight="true">
      <c r="A16" s="16" t="s">
        <v>108</v>
      </c>
      <c r="B16" s="16" t="s">
        <v>109</v>
      </c>
      <c r="C16" s="16" t="s">
        <v>110</v>
      </c>
      <c r="D16" s="16" t="s">
        <v>111</v>
      </c>
      <c r="E16" s="2" t="n"/>
      <c r="F16" s="16" t="s">
        <v>4</v>
      </c>
      <c r="G16" s="16" t="s">
        <v>112</v>
      </c>
      <c r="H16" s="16" t="s">
        <v>110</v>
      </c>
      <c r="I16" s="2" t="n"/>
      <c r="J16" s="16" t="s">
        <v>5</v>
      </c>
      <c r="K16" s="16" t="s">
        <v>113</v>
      </c>
      <c r="L16" s="16" t="s">
        <v>114</v>
      </c>
      <c r="M16" s="16" t="s">
        <v>115</v>
      </c>
    </row>
    <row r="17">
      <c r="A17" s="19" t="s">
        <v>6</v>
      </c>
      <c r="B17" s="18">
        <f>COUNTIF('Angebotserfassung'!$U$2:$U$101,A17)</f>
      </c>
      <c r="C17" s="20">
        <f>SUMIF('Angebotserfassung'!$U$2:$U$101,A17,'Angebotserfassung'!$N$2:$N$101)</f>
      </c>
      <c r="D17" s="20">
        <f>SUMPRODUCT(('Angebotserfassung'!$U$2:$U$101=A17)*('Angebotserfassung'!$N$2:$N$101)*('Angebotserfassung'!$T$2:$T$101))</f>
      </c>
      <c r="E17" s="2" t="n"/>
      <c r="F17" s="19" t="s">
        <v>116</v>
      </c>
      <c r="G17" s="18">
        <f>COUNTIF('Lead-Anfrageprotokoll'!$C$2:$C$101,F17)</f>
      </c>
      <c r="H17" s="20">
        <f>SUMIF('Lead-Anfrageprotokoll'!$C$2:$C$101,F17,'Angebotserfassung'!$N$2:$N$101)</f>
      </c>
      <c r="I17" s="2" t="n"/>
      <c r="J17" s="19" t="s">
        <v>117</v>
      </c>
      <c r="K17" s="18">
        <f>COUNTIF('Follow-up'!$F$2:$F$101,J17)</f>
      </c>
      <c r="L17" s="18">
        <f>SUMPRODUCT(('Follow-up'!$F$2:$F$101=J17)*('Follow-up'!$K$2:$K$101&lt;TODAY())*(('Follow-up'!$M$2:$M$101="Ausstehend")+('Follow-up'!$M$2:$M$101="In Bearbeitung")+('Follow-up'!$M$2:$M$101="延期")))</f>
      </c>
      <c r="M17" s="18">
        <f>SUMPRODUCT(('Follow-up'!$F$2:$F$101=J17)*(('Follow-up'!$M$2:$M$101="Ausstehend")+('Follow-up'!$M$2:$M$101="In Bearbeitung")+('Follow-up'!$M$2:$M$101="延期")))</f>
      </c>
    </row>
    <row r="18">
      <c r="A18" s="17" t="s">
        <v>7</v>
      </c>
      <c r="B18" s="18">
        <f>COUNTIF('Angebotserfassung'!$U$2:$U$101,A18)</f>
      </c>
      <c r="C18" s="20">
        <f>SUMIF('Angebotserfassung'!$U$2:$U$101,A18,'Angebotserfassung'!$N$2:$N$101)</f>
      </c>
      <c r="D18" s="20">
        <f>SUMPRODUCT(('Angebotserfassung'!$U$2:$U$101=A18)*('Angebotserfassung'!$N$2:$N$101)*('Angebotserfassung'!$T$2:$T$101))</f>
      </c>
      <c r="E18" s="2" t="n"/>
      <c r="F18" s="17" t="s">
        <v>118</v>
      </c>
      <c r="G18" s="18">
        <f>COUNTIF('Lead-Anfrageprotokoll'!$C$2:$C$101,F18)</f>
      </c>
      <c r="H18" s="20">
        <f>SUMIF('Lead-Anfrageprotokoll'!$C$2:$C$101,F18,'Angebotserfassung'!$N$2:$N$101)</f>
      </c>
      <c r="I18" s="2" t="n"/>
      <c r="J18" s="17" t="s">
        <v>119</v>
      </c>
      <c r="K18" s="18">
        <f>COUNTIF('Follow-up'!$F$2:$F$101,J18)</f>
      </c>
      <c r="L18" s="18">
        <f>SUMPRODUCT(('Follow-up'!$F$2:$F$101=J18)*('Follow-up'!$K$2:$K$101&lt;TODAY())*(('Follow-up'!$M$2:$M$101="Ausstehend")+('Follow-up'!$M$2:$M$101="In Bearbeitung")+('Follow-up'!$M$2:$M$101="延期")))</f>
      </c>
      <c r="M18" s="18">
        <f>SUMPRODUCT(('Follow-up'!$F$2:$F$101=J18)*(('Follow-up'!$M$2:$M$101="Ausstehend")+('Follow-up'!$M$2:$M$101="In Bearbeitung")+('Follow-up'!$M$2:$M$101="延期")))</f>
      </c>
    </row>
    <row r="19">
      <c r="A19" s="19" t="s">
        <v>8</v>
      </c>
      <c r="B19" s="18">
        <f>COUNTIF('Angebotserfassung'!$U$2:$U$101,A19)</f>
      </c>
      <c r="C19" s="20">
        <f>SUMIF('Angebotserfassung'!$U$2:$U$101,A19,'Angebotserfassung'!$N$2:$N$101)</f>
      </c>
      <c r="D19" s="20">
        <f>SUMPRODUCT(('Angebotserfassung'!$U$2:$U$101=A19)*('Angebotserfassung'!$N$2:$N$101)*('Angebotserfassung'!$T$2:$T$101))</f>
      </c>
      <c r="E19" s="2" t="n"/>
      <c r="F19" s="19" t="s">
        <v>120</v>
      </c>
      <c r="G19" s="18">
        <f>COUNTIF('Lead-Anfrageprotokoll'!$C$2:$C$101,F19)</f>
      </c>
      <c r="H19" s="20">
        <f>SUMIF('Lead-Anfrageprotokoll'!$C$2:$C$101,F19,'Angebotserfassung'!$N$2:$N$101)</f>
      </c>
      <c r="I19" s="2" t="n"/>
      <c r="J19" s="19" t="s">
        <v>121</v>
      </c>
      <c r="K19" s="18">
        <f>COUNTIF('Follow-up'!$F$2:$F$101,J19)</f>
      </c>
      <c r="L19" s="18">
        <f>SUMPRODUCT(('Follow-up'!$F$2:$F$101=J19)*('Follow-up'!$K$2:$K$101&lt;TODAY())*(('Follow-up'!$M$2:$M$101="Ausstehend")+('Follow-up'!$M$2:$M$101="In Bearbeitung")+('Follow-up'!$M$2:$M$101="延期")))</f>
      </c>
      <c r="M19" s="18">
        <f>SUMPRODUCT(('Follow-up'!$F$2:$F$101=J19)*(('Follow-up'!$M$2:$M$101="Ausstehend")+('Follow-up'!$M$2:$M$101="In Bearbeitung")+('Follow-up'!$M$2:$M$101="延期")))</f>
      </c>
    </row>
    <row r="20">
      <c r="A20" s="17" t="s">
        <v>9</v>
      </c>
      <c r="B20" s="18">
        <f>COUNTIF('Angebotserfassung'!$U$2:$U$101,A20)</f>
      </c>
      <c r="C20" s="20">
        <f>SUMIF('Angebotserfassung'!$U$2:$U$101,A20,'Angebotserfassung'!$N$2:$N$101)</f>
      </c>
      <c r="D20" s="20">
        <f>SUMPRODUCT(('Angebotserfassung'!$U$2:$U$101=A20)*('Angebotserfassung'!$N$2:$N$101)*('Angebotserfassung'!$T$2:$T$101))</f>
      </c>
      <c r="E20" s="2" t="n"/>
      <c r="F20" s="17" t="s">
        <v>122</v>
      </c>
      <c r="G20" s="18">
        <f>COUNTIF('Lead-Anfrageprotokoll'!$C$2:$C$101,F20)</f>
      </c>
      <c r="H20" s="20">
        <f>SUMIF('Lead-Anfrageprotokoll'!$C$2:$C$101,F20,'Angebotserfassung'!$N$2:$N$101)</f>
      </c>
      <c r="I20" s="2" t="n"/>
      <c r="J20" s="2" t="n"/>
      <c r="K20" s="2" t="n"/>
      <c r="L20" s="2" t="n"/>
      <c r="M20" s="2" t="n"/>
    </row>
    <row r="21">
      <c r="A21" s="19" t="s">
        <v>10</v>
      </c>
      <c r="B21" s="18">
        <f>COUNTIF('Angebotserfassung'!$U$2:$U$101,A21)</f>
      </c>
      <c r="C21" s="20">
        <f>SUMIF('Angebotserfassung'!$U$2:$U$101,A21,'Angebotserfassung'!$N$2:$N$101)</f>
      </c>
      <c r="D21" s="20">
        <f>SUMPRODUCT(('Angebotserfassung'!$U$2:$U$101=A21)*('Angebotserfassung'!$N$2:$N$101)*('Angebotserfassung'!$T$2:$T$101))</f>
      </c>
      <c r="E21" s="2" t="n"/>
      <c r="F21" s="19" t="s">
        <v>123</v>
      </c>
      <c r="G21" s="18">
        <f>COUNTIF('Lead-Anfrageprotokoll'!$C$2:$C$101,F21)</f>
      </c>
      <c r="H21" s="20">
        <f>SUMIF('Lead-Anfrageprotokoll'!$C$2:$C$101,F21,'Angebotserfassung'!$N$2:$N$101)</f>
      </c>
      <c r="I21" s="2" t="n"/>
      <c r="J21" s="2" t="n"/>
      <c r="K21" s="2" t="n"/>
      <c r="L21" s="2" t="n"/>
      <c r="M21" s="2" t="n"/>
    </row>
    <row r="22">
      <c r="A22" s="17" t="s">
        <v>11</v>
      </c>
      <c r="B22" s="18">
        <f>COUNTIF('Angebotserfassung'!$U$2:$U$101,A22)</f>
      </c>
      <c r="C22" s="20">
        <f>SUMIF('Angebotserfassung'!$U$2:$U$101,A22,'Angebotserfassung'!$N$2:$N$101)</f>
      </c>
      <c r="D22" s="20">
        <f>SUMPRODUCT(('Angebotserfassung'!$U$2:$U$101=A22)*('Angebotserfassung'!$N$2:$N$101)*('Angebotserfassung'!$T$2:$T$101))</f>
      </c>
      <c r="E22" s="2" t="n"/>
      <c r="F22" s="17" t="s">
        <v>124</v>
      </c>
      <c r="G22" s="18">
        <f>COUNTIF('Lead-Anfrageprotokoll'!$C$2:$C$101,F22)</f>
      </c>
      <c r="H22" s="20">
        <f>SUMIF('Lead-Anfrageprotokoll'!$C$2:$C$101,F22,'Angebotserfassung'!$N$2:$N$101)</f>
      </c>
      <c r="I22" s="2" t="n"/>
      <c r="J22" s="2" t="n"/>
      <c r="K22" s="2" t="n"/>
      <c r="L22" s="2" t="n"/>
      <c r="M22" s="2" t="n"/>
    </row>
    <row r="23">
      <c r="A23" s="19" t="s">
        <v>12</v>
      </c>
      <c r="B23" s="18">
        <f>COUNTIF('Angebotserfassung'!$U$2:$U$101,A23)</f>
      </c>
      <c r="C23" s="20">
        <f>SUMIF('Angebotserfassung'!$U$2:$U$101,A23,'Angebotserfassung'!$N$2:$N$101)</f>
      </c>
      <c r="D23" s="20">
        <f>SUMPRODUCT(('Angebotserfassung'!$U$2:$U$101=A23)*('Angebotserfassung'!$N$2:$N$101)*('Angebotserfassung'!$T$2:$T$101))</f>
      </c>
      <c r="E23" s="2" t="n"/>
      <c r="F23" s="19" t="s">
        <v>125</v>
      </c>
      <c r="G23" s="18">
        <f>COUNTIF('Lead-Anfrageprotokoll'!$C$2:$C$101,F23)</f>
      </c>
      <c r="H23" s="20">
        <f>SUMIF('Lead-Anfrageprotokoll'!$C$2:$C$101,F23,'Angebotserfassung'!$N$2:$N$101)</f>
      </c>
      <c r="I23" s="2" t="n"/>
      <c r="J23" s="2" t="n"/>
      <c r="K23" s="2" t="n"/>
      <c r="L23" s="2" t="n"/>
      <c r="M23" s="2" t="n"/>
    </row>
    <row r="24">
      <c r="A24" s="17" t="s">
        <v>13</v>
      </c>
      <c r="B24" s="18">
        <f>COUNTIF('Angebotserfassung'!$U$2:$U$101,A24)</f>
      </c>
      <c r="C24" s="20">
        <f>SUMIF('Angebotserfassung'!$U$2:$U$101,A24,'Angebotserfassung'!$N$2:$N$101)</f>
      </c>
      <c r="D24" s="20">
        <f>SUMPRODUCT(('Angebotserfassung'!$U$2:$U$101=A24)*('Angebotserfassung'!$N$2:$N$101)*('Angebotserfassung'!$T$2:$T$101))</f>
      </c>
      <c r="E24" s="2" t="n"/>
      <c r="F24" s="17" t="s">
        <v>126</v>
      </c>
      <c r="G24" s="18">
        <f>COUNTIF('Lead-Anfrageprotokoll'!$C$2:$C$101,F24)</f>
      </c>
      <c r="H24" s="20">
        <f>SUMIF('Lead-Anfrageprotokoll'!$C$2:$C$101,F24,'Angebotserfassung'!$N$2:$N$101)</f>
      </c>
      <c r="I24" s="2" t="n"/>
      <c r="J24" s="2" t="n"/>
      <c r="K24" s="2" t="n"/>
      <c r="L24" s="2" t="n"/>
      <c r="M24" s="2" t="n"/>
    </row>
    <row r="25">
      <c r="A25" s="19" t="s">
        <v>14</v>
      </c>
      <c r="B25" s="18">
        <f>COUNTIF('Angebotserfassung'!$U$2:$U$101,A25)</f>
      </c>
      <c r="C25" s="20">
        <f>SUMIF('Angebotserfassung'!$U$2:$U$101,A25,'Angebotserfassung'!$N$2:$N$101)</f>
      </c>
      <c r="D25" s="20">
        <f>SUMPRODUCT(('Angebotserfassung'!$U$2:$U$101=A25)*('Angebotserfassung'!$N$2:$N$101)*('Angebotserfassung'!$T$2:$T$101))</f>
      </c>
      <c r="E25" s="2" t="n"/>
      <c r="F25" s="19" t="s">
        <v>127</v>
      </c>
      <c r="G25" s="18">
        <f>COUNTIF('Lead-Anfrageprotokoll'!$C$2:$C$101,F25)</f>
      </c>
      <c r="H25" s="20">
        <f>SUMIF('Lead-Anfrageprotokoll'!$C$2:$C$101,F25,'Angebotserfassung'!$N$2:$N$101)</f>
      </c>
      <c r="I25" s="2" t="n"/>
      <c r="J25" s="2" t="n"/>
      <c r="K25" s="2" t="n"/>
      <c r="L25" s="2" t="n"/>
      <c r="M25" s="2" t="n"/>
    </row>
    <row r="26">
      <c r="A26" s="17" t="s">
        <v>15</v>
      </c>
      <c r="B26" s="18">
        <f>COUNTIF('Angebotserfassung'!$U$2:$U$101,A26)</f>
      </c>
      <c r="C26" s="20">
        <f>SUMIF('Angebotserfassung'!$U$2:$U$101,A26,'Angebotserfassung'!$N$2:$N$101)</f>
      </c>
      <c r="D26" s="20">
        <f>SUMPRODUCT(('Angebotserfassung'!$U$2:$U$101=A26)*('Angebotserfassung'!$N$2:$N$101)*('Angebotserfassung'!$T$2:$T$101))</f>
      </c>
      <c r="E26" s="2" t="n"/>
      <c r="F26" s="17" t="s">
        <v>128</v>
      </c>
      <c r="G26" s="18">
        <f>COUNTIF('Lead-Anfrageprotokoll'!$C$2:$C$101,F26)</f>
      </c>
      <c r="H26" s="20">
        <f>SUMIF('Lead-Anfrageprotokoll'!$C$2:$C$101,F26,'Angebotserfassung'!$N$2:$N$101)</f>
      </c>
      <c r="I26" s="2" t="n"/>
      <c r="J26" s="2" t="n"/>
      <c r="K26" s="2" t="n"/>
      <c r="L26" s="2" t="n"/>
      <c r="M26" s="2" t="n"/>
    </row>
    <row r="27">
      <c r="A27" s="2" t="n"/>
      <c r="B27" s="2" t="n"/>
      <c r="C27" s="2" t="n"/>
      <c r="D27" s="2" t="n"/>
      <c r="E27" s="2" t="n"/>
      <c r="F27" s="2" t="n"/>
      <c r="G27" s="2" t="n"/>
      <c r="H27" s="2" t="n"/>
      <c r="I27" s="2" t="n"/>
      <c r="J27" s="2" t="n"/>
      <c r="K27" s="2" t="n"/>
      <c r="L27" s="2" t="n"/>
      <c r="M27" s="2" t="n"/>
    </row>
    <row r="28">
      <c r="A28" s="4" t="s">
        <v>129</v>
      </c>
      <c r="B28" s="2" t="n"/>
      <c r="C28" s="2" t="n"/>
      <c r="D28" s="2" t="n"/>
      <c r="E28" s="2" t="n"/>
      <c r="F28" s="2" t="n"/>
      <c r="G28" s="2" t="n"/>
      <c r="H28" s="2" t="n"/>
      <c r="I28" s="2" t="n"/>
      <c r="J28" s="2" t="n"/>
      <c r="K28" s="2" t="n"/>
      <c r="L28" s="2" t="n"/>
      <c r="M28" s="2" t="n"/>
    </row>
    <row r="29" ht="24" customHeight="true">
      <c r="A29" s="16" t="s">
        <v>130</v>
      </c>
      <c r="B29" s="16" t="s">
        <v>131</v>
      </c>
      <c r="C29" s="16" t="s">
        <v>108</v>
      </c>
      <c r="D29" s="16" t="s">
        <v>132</v>
      </c>
      <c r="E29" s="16" t="s">
        <v>133</v>
      </c>
      <c r="F29" s="16" t="s">
        <v>134</v>
      </c>
      <c r="G29" s="16" t="s">
        <v>38</v>
      </c>
      <c r="H29" s="16" t="s">
        <v>110</v>
      </c>
      <c r="I29" s="16" t="s">
        <v>135</v>
      </c>
      <c r="J29" s="2" t="n"/>
      <c r="K29" s="2" t="n"/>
      <c r="L29" s="2" t="n"/>
      <c r="M29" s="2" t="n"/>
    </row>
    <row r="30">
      <c r="A30" s="22" t="s">
        <v>136</v>
      </c>
      <c r="B30" s="17" t="s">
        <v>137</v>
      </c>
      <c r="C30" s="17" t="s">
        <v>11</v>
      </c>
      <c r="D30" s="23" t="n">
        <v>46170</v>
      </c>
      <c r="E30" s="23" t="n">
        <v>46183</v>
      </c>
      <c r="F30" s="17" t="s">
        <v>17</v>
      </c>
      <c r="G30" s="17" t="s">
        <v>138</v>
      </c>
      <c r="H30" s="24" t="s">
        <v>139</v>
      </c>
      <c r="I30" s="17" t="s">
        <v>140</v>
      </c>
      <c r="J30" s="2" t="n"/>
      <c r="K30" s="2" t="n"/>
      <c r="L30" s="2" t="n"/>
      <c r="M30" s="2" t="n"/>
    </row>
    <row r="31">
      <c r="A31" s="25" t="s">
        <v>141</v>
      </c>
      <c r="B31" s="19" t="s">
        <v>142</v>
      </c>
      <c r="C31" s="19" t="s">
        <v>7</v>
      </c>
      <c r="D31" s="26" t="n">
        <v>46193</v>
      </c>
      <c r="E31" s="26" t="n">
        <v>46192</v>
      </c>
      <c r="F31" s="19" t="s">
        <v>18</v>
      </c>
      <c r="G31" s="19" t="s">
        <v>143</v>
      </c>
      <c r="H31" s="27" t="s">
        <v>144</v>
      </c>
      <c r="I31" s="19" t="s">
        <v>145</v>
      </c>
      <c r="J31" s="2" t="n"/>
      <c r="K31" s="2" t="n"/>
      <c r="L31" s="2" t="n"/>
      <c r="M31" s="2" t="n"/>
    </row>
    <row r="32">
      <c r="A32" s="22" t="s">
        <v>146</v>
      </c>
      <c r="B32" s="17" t="s">
        <v>147</v>
      </c>
      <c r="C32" s="17" t="s">
        <v>10</v>
      </c>
      <c r="D32" s="23" t="n">
        <v>46208</v>
      </c>
      <c r="E32" s="23" t="n">
        <v>46194</v>
      </c>
      <c r="F32" s="17" t="s">
        <v>148</v>
      </c>
      <c r="G32" s="17" t="s">
        <v>149</v>
      </c>
      <c r="H32" s="24" t="s">
        <v>150</v>
      </c>
      <c r="I32" s="17" t="s">
        <v>151</v>
      </c>
      <c r="J32" s="2" t="n"/>
      <c r="K32" s="2" t="n"/>
      <c r="L32" s="2" t="n"/>
      <c r="M32" s="2" t="n"/>
    </row>
    <row r="33">
      <c r="A33" s="25" t="s">
        <v>152</v>
      </c>
      <c r="B33" s="19" t="s">
        <v>19</v>
      </c>
      <c r="C33" s="19" t="s">
        <v>9</v>
      </c>
      <c r="D33" s="26" t="n">
        <v>46198</v>
      </c>
      <c r="E33" s="26" t="n">
        <v>46191</v>
      </c>
      <c r="F33" s="19" t="s">
        <v>148</v>
      </c>
      <c r="G33" s="19" t="s">
        <v>153</v>
      </c>
      <c r="H33" s="27" t="s">
        <v>154</v>
      </c>
      <c r="I33" s="19" t="s">
        <v>155</v>
      </c>
      <c r="J33" s="2" t="n"/>
      <c r="K33" s="2" t="n"/>
      <c r="L33" s="2" t="n"/>
      <c r="M33" s="2" t="n"/>
    </row>
  </sheetData>
  <mergeCells count="6">
    <mergeCell ref="A2:L2"/>
    <mergeCell ref="A1:M1"/>
    <mergeCell ref="A28:I28"/>
    <mergeCell ref="A15:D15"/>
    <mergeCell ref="J15:M15"/>
    <mergeCell ref="F15:H15"/>
  </mergeCells>
  <conditionalFormatting sqref="B10:B11">
    <cfRule type="cellIs" dxfId="0" priority="1" operator="greaterThan">
      <formula>0</formula>
    </cfRule>
  </conditionalFormatting>
  <conditionalFormatting sqref="B9">
    <cfRule type="cellIs" dxfId="1" priority="2" operator="lessThan">
      <formula>0.3</formula>
    </cfRule>
  </conditionalFormatting>
  <conditionalFormatting sqref="A30:I33">
    <cfRule type="expression" dxfId="0" priority="3">
      <formula>$F30="Nachverfolgung überfällig"</formula>
    </cfRule>
    <cfRule type="expression" dxfId="1" priority="4">
      <formula>$F30="Bald ablaufend"</formula>
    </cfRule>
  </conditionalFormatting>
  <conditionalFormatting sqref="B17:B26">
    <cfRule type="dataBar" priority="5">
      <dataBar showValue="true">
        <cfvo type="num" val="0"/>
        <cfvo type="max"/>
        <color rgb="005D8AA8"/>
      </dataBar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  <pageSetup fitToHeight="0" fitToWidth="1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L34"/>
  <sheetViews>
    <sheetView showGridLines="true" zoomScale="90" workbookViewId="0">
      <pane activePane="bottomLeft" state="frozen" topLeftCell="A14" ySplit="13"/>
      <selection activeCell="A1" pane="bottomLeft" sqref="A1"/>
    </sheetView>
  </sheetViews>
  <sheetFormatPr baseColWidth="8" defaultRowHeight="15"/>
  <cols>
    <col customWidth="true" max="2" min="1" width="36"/>
    <col customWidth="true" max="3" min="3" width="20"/>
    <col customWidth="true" max="4" min="4" width="32"/>
    <col customWidth="true" max="5" min="5" width="20"/>
    <col customWidth="true" max="6" min="6" width="19"/>
    <col customWidth="true" max="7" min="7" width="20"/>
    <col customWidth="true" max="8" min="8" width="32"/>
    <col customWidth="true" max="9" min="9" width="25"/>
    <col customWidth="true" max="10" min="10" width="21"/>
    <col customWidth="true" max="11" min="11" width="20"/>
    <col customWidth="true" max="12" min="12" width="22"/>
  </cols>
  <sheetData>
    <row r="1" ht="30" customHeight="true">
      <c r="A1" s="1" t="s">
        <v>1</v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</row>
    <row r="2" ht="34" customHeight="true">
      <c r="A2" s="3" t="s">
        <v>156</v>
      </c>
      <c r="B2" s="2" t="n"/>
      <c r="C2" s="2" t="n"/>
      <c r="D2" s="2" t="n"/>
      <c r="E2" s="2" t="n"/>
      <c r="F2" s="2" t="n"/>
      <c r="G2" s="2" t="n"/>
      <c r="H2" s="2" t="n"/>
      <c r="I2" s="2" t="n"/>
      <c r="J2" s="2" t="n"/>
      <c r="K2" s="2" t="n"/>
      <c r="L2" s="2" t="n"/>
    </row>
    <row r="3">
      <c r="A3" s="2" t="n"/>
      <c r="B3" s="2" t="n"/>
      <c r="C3" s="2" t="n"/>
      <c r="D3" s="2" t="n"/>
      <c r="E3" s="2" t="n"/>
      <c r="F3" s="2" t="n"/>
      <c r="G3" s="2" t="n"/>
      <c r="H3" s="2" t="n"/>
      <c r="I3" s="2" t="n"/>
      <c r="J3" s="2" t="n"/>
      <c r="K3" s="2" t="n"/>
      <c r="L3" s="2" t="n"/>
    </row>
    <row r="4">
      <c r="A4" s="4" t="s">
        <v>157</v>
      </c>
      <c r="B4" s="2" t="n"/>
      <c r="C4" s="2" t="n"/>
      <c r="D4" s="2" t="n"/>
      <c r="E4" s="2" t="n"/>
      <c r="F4" s="2" t="n"/>
      <c r="G4" s="2" t="n"/>
      <c r="H4" s="2" t="n"/>
      <c r="I4" s="2" t="n"/>
      <c r="J4" s="2" t="n"/>
      <c r="K4" s="2" t="n"/>
      <c r="L4" s="2" t="n"/>
    </row>
    <row r="5">
      <c r="A5" s="28" t="s">
        <v>158</v>
      </c>
      <c r="B5" s="12" t="s">
        <v>159</v>
      </c>
      <c r="C5" s="28" t="n"/>
      <c r="D5" s="12" t="n"/>
      <c r="E5" s="28" t="s">
        <v>160</v>
      </c>
      <c r="F5" s="12" t="s">
        <v>136</v>
      </c>
      <c r="G5" s="28" t="s">
        <v>161</v>
      </c>
      <c r="H5" s="29" t="n">
        <v>46140</v>
      </c>
      <c r="I5" s="28" t="s">
        <v>20</v>
      </c>
      <c r="J5" s="12" t="s">
        <v>162</v>
      </c>
      <c r="K5" s="28" t="s">
        <v>132</v>
      </c>
      <c r="L5" s="29" t="n">
        <v>46170</v>
      </c>
    </row>
    <row r="6">
      <c r="A6" s="28" t="s">
        <v>163</v>
      </c>
      <c r="B6" s="12" t="s">
        <v>164</v>
      </c>
      <c r="C6" s="28" t="n"/>
      <c r="D6" s="12" t="n"/>
      <c r="E6" s="28" t="s">
        <v>38</v>
      </c>
      <c r="F6" s="12" t="s">
        <v>138</v>
      </c>
      <c r="G6" s="28" t="s">
        <v>21</v>
      </c>
      <c r="H6" s="12" t="s">
        <v>165</v>
      </c>
      <c r="I6" s="28" t="s">
        <v>22</v>
      </c>
      <c r="J6" s="12" t="s">
        <v>166</v>
      </c>
      <c r="K6" s="28" t="n"/>
      <c r="L6" s="12" t="n"/>
    </row>
    <row r="7">
      <c r="A7" s="28" t="s">
        <v>118</v>
      </c>
      <c r="B7" s="12" t="s">
        <v>167</v>
      </c>
      <c r="C7" s="28" t="n"/>
      <c r="D7" s="12" t="n"/>
      <c r="E7" s="28" t="s">
        <v>120</v>
      </c>
      <c r="F7" s="12" t="s">
        <v>168</v>
      </c>
      <c r="G7" s="28" t="s">
        <v>23</v>
      </c>
      <c r="H7" s="12" t="s">
        <v>169</v>
      </c>
      <c r="I7" s="28" t="s">
        <v>170</v>
      </c>
      <c r="J7" s="12" t="s">
        <v>171</v>
      </c>
      <c r="K7" s="28" t="n"/>
      <c r="L7" s="12" t="n"/>
    </row>
    <row r="8">
      <c r="A8" s="28" t="s">
        <v>172</v>
      </c>
      <c r="B8" s="12" t="s">
        <v>173</v>
      </c>
      <c r="C8" s="28" t="n"/>
      <c r="D8" s="12" t="n"/>
      <c r="E8" s="28" t="n"/>
      <c r="F8" s="12" t="n"/>
      <c r="G8" s="28" t="n"/>
      <c r="H8" s="12" t="n"/>
      <c r="I8" s="28" t="n"/>
      <c r="J8" s="12" t="n"/>
      <c r="K8" s="28" t="n"/>
      <c r="L8" s="12" t="n"/>
    </row>
    <row r="9">
      <c r="A9" s="28" t="n"/>
      <c r="B9" s="12" t="n"/>
      <c r="C9" s="28" t="n"/>
      <c r="D9" s="12" t="n"/>
      <c r="E9" s="28" t="n"/>
      <c r="F9" s="12" t="n"/>
      <c r="G9" s="28" t="n"/>
      <c r="H9" s="12" t="n"/>
      <c r="I9" s="28" t="n"/>
      <c r="J9" s="12" t="n"/>
      <c r="K9" s="28" t="n"/>
      <c r="L9" s="12" t="n"/>
    </row>
    <row r="10">
      <c r="A10" s="9" t="s">
        <v>174</v>
      </c>
      <c r="B10" s="12" t="n"/>
      <c r="C10" s="28" t="n"/>
      <c r="D10" s="12" t="n"/>
      <c r="E10" s="28" t="n"/>
      <c r="F10" s="12" t="n"/>
      <c r="G10" s="28" t="n"/>
      <c r="H10" s="12" t="n"/>
      <c r="I10" s="28" t="n"/>
      <c r="J10" s="12" t="n"/>
      <c r="K10" s="28" t="n"/>
      <c r="L10" s="12" t="n"/>
    </row>
    <row r="11">
      <c r="A11" s="28" t="s">
        <v>131</v>
      </c>
      <c r="B11" s="12" t="s">
        <v>175</v>
      </c>
      <c r="C11" s="28" t="s">
        <v>176</v>
      </c>
      <c r="D11" s="12" t="s">
        <v>177</v>
      </c>
      <c r="E11" s="28" t="s">
        <v>118</v>
      </c>
      <c r="F11" s="12" t="s">
        <v>178</v>
      </c>
      <c r="G11" s="28" t="s">
        <v>179</v>
      </c>
      <c r="H11" s="12" t="s">
        <v>180</v>
      </c>
      <c r="I11" s="28" t="s">
        <v>181</v>
      </c>
      <c r="J11" s="12" t="s">
        <v>182</v>
      </c>
      <c r="K11" s="28" t="n"/>
      <c r="L11" s="12" t="n"/>
    </row>
    <row r="12">
      <c r="A12" s="28" t="s">
        <v>24</v>
      </c>
      <c r="B12" s="12" t="s">
        <v>183</v>
      </c>
      <c r="C12" s="28" t="s">
        <v>4</v>
      </c>
      <c r="D12" s="12" t="s">
        <v>116</v>
      </c>
      <c r="E12" s="28" t="s">
        <v>184</v>
      </c>
      <c r="F12" s="12" t="s">
        <v>185</v>
      </c>
      <c r="G12" s="28" t="s">
        <v>186</v>
      </c>
      <c r="H12" s="12" t="s">
        <v>187</v>
      </c>
      <c r="I12" s="28" t="n"/>
      <c r="J12" s="12" t="n"/>
      <c r="K12" s="28" t="n"/>
      <c r="L12" s="12" t="n"/>
    </row>
    <row r="13">
      <c r="A13" s="2" t="n"/>
      <c r="B13" s="2" t="n"/>
      <c r="C13" s="2" t="n"/>
      <c r="D13" s="2" t="n"/>
      <c r="E13" s="2" t="n"/>
      <c r="F13" s="2" t="n"/>
      <c r="G13" s="2" t="n"/>
      <c r="H13" s="2" t="n"/>
      <c r="I13" s="2" t="n"/>
      <c r="J13" s="2" t="n"/>
      <c r="K13" s="2" t="n"/>
      <c r="L13" s="2" t="n"/>
    </row>
    <row r="14" ht="24" customHeight="true">
      <c r="A14" s="16" t="s">
        <v>188</v>
      </c>
      <c r="B14" s="16" t="s">
        <v>25</v>
      </c>
      <c r="C14" s="16" t="s">
        <v>189</v>
      </c>
      <c r="D14" s="16" t="s">
        <v>190</v>
      </c>
      <c r="E14" s="16" t="s">
        <v>26</v>
      </c>
      <c r="F14" s="16" t="s">
        <v>109</v>
      </c>
      <c r="G14" s="16" t="s">
        <v>191</v>
      </c>
      <c r="H14" s="16" t="s">
        <v>192</v>
      </c>
      <c r="I14" s="16" t="s">
        <v>27</v>
      </c>
      <c r="J14" s="16" t="s">
        <v>193</v>
      </c>
      <c r="K14" s="16" t="s">
        <v>194</v>
      </c>
      <c r="L14" s="2" t="n"/>
    </row>
    <row r="15">
      <c r="A15" s="30" t="n">
        <v>1</v>
      </c>
      <c r="B15" s="31" t="s">
        <v>195</v>
      </c>
      <c r="C15" s="18">
        <f>IFERROR(VLOOKUP(B15,'Produkte &amp; Preise'!$A$2:$N$101,2,FALSE),"")</f>
      </c>
      <c r="D15" s="18">
        <f>IFERROR(VLOOKUP(B15,'Produkte &amp; Preise'!$A$2:$N$101,4,FALSE),"")</f>
      </c>
      <c r="E15" s="18">
        <f>IFERROR(VLOOKUP(B15,'Produkte &amp; Preise'!$A$2:$N$101,5,FALSE),"")</f>
      </c>
      <c r="F15" s="32" t="n">
        <v>2</v>
      </c>
      <c r="G15" s="20">
        <f>IFERROR(VLOOKUP(B15,'Produkte &amp; Preise'!$A$2:$N$101,6,FALSE),"")</f>
      </c>
      <c r="H15" s="33" t="s">
        <v>196</v>
      </c>
      <c r="I15" s="21">
        <f>IFERROR(VLOOKUP(B15,'Produkte &amp; Preise'!$A$2:$N$101,10,FALSE),"")</f>
      </c>
      <c r="J15" s="20">
        <f>IF(B15="","",F15*G15*(1-H15))</f>
      </c>
      <c r="K15" s="20">
        <f>IF(B15="","",J15*I15)</f>
      </c>
      <c r="L15" s="2" t="n"/>
    </row>
    <row r="16">
      <c r="A16" s="34" t="n">
        <v>2</v>
      </c>
      <c r="B16" s="31" t="s">
        <v>197</v>
      </c>
      <c r="C16" s="18">
        <f>IFERROR(VLOOKUP(B16,'Produkte &amp; Preise'!$A$2:$N$101,2,FALSE),"")</f>
      </c>
      <c r="D16" s="18">
        <f>IFERROR(VLOOKUP(B16,'Produkte &amp; Preise'!$A$2:$N$101,4,FALSE),"")</f>
      </c>
      <c r="E16" s="18">
        <f>IFERROR(VLOOKUP(B16,'Produkte &amp; Preise'!$A$2:$N$101,5,FALSE),"")</f>
      </c>
      <c r="F16" s="32" t="n">
        <v>1</v>
      </c>
      <c r="G16" s="20">
        <f>IFERROR(VLOOKUP(B16,'Produkte &amp; Preise'!$A$2:$N$101,6,FALSE),"")</f>
      </c>
      <c r="H16" s="33" t="s">
        <v>198</v>
      </c>
      <c r="I16" s="21">
        <f>IFERROR(VLOOKUP(B16,'Produkte &amp; Preise'!$A$2:$N$101,10,FALSE),"")</f>
      </c>
      <c r="J16" s="20">
        <f>IF(B16="","",F16*G16*(1-H16))</f>
      </c>
      <c r="K16" s="20">
        <f>IF(B16="","",J16*I16)</f>
      </c>
      <c r="L16" s="2" t="n"/>
    </row>
    <row r="17">
      <c r="A17" s="30" t="n">
        <v>3</v>
      </c>
      <c r="B17" s="31" t="s">
        <v>199</v>
      </c>
      <c r="C17" s="18">
        <f>IFERROR(VLOOKUP(B17,'Produkte &amp; Preise'!$A$2:$N$101,2,FALSE),"")</f>
      </c>
      <c r="D17" s="18">
        <f>IFERROR(VLOOKUP(B17,'Produkte &amp; Preise'!$A$2:$N$101,4,FALSE),"")</f>
      </c>
      <c r="E17" s="18">
        <f>IFERROR(VLOOKUP(B17,'Produkte &amp; Preise'!$A$2:$N$101,5,FALSE),"")</f>
      </c>
      <c r="F17" s="32" t="n">
        <v>4</v>
      </c>
      <c r="G17" s="20">
        <f>IFERROR(VLOOKUP(B17,'Produkte &amp; Preise'!$A$2:$N$101,6,FALSE),"")</f>
      </c>
      <c r="H17" s="33" t="s">
        <v>200</v>
      </c>
      <c r="I17" s="21">
        <f>IFERROR(VLOOKUP(B17,'Produkte &amp; Preise'!$A$2:$N$101,10,FALSE),"")</f>
      </c>
      <c r="J17" s="20">
        <f>IF(B17="","",F17*G17*(1-H17))</f>
      </c>
      <c r="K17" s="20">
        <f>IF(B17="","",J17*I17)</f>
      </c>
      <c r="L17" s="2" t="n"/>
    </row>
    <row r="18">
      <c r="A18" s="34" t="n">
        <v>4</v>
      </c>
      <c r="B18" s="35" t="n"/>
      <c r="C18" s="18">
        <f>IFERROR(VLOOKUP(B18,'Produkte &amp; Preise'!$A$2:$N$101,2,FALSE),"")</f>
      </c>
      <c r="D18" s="18">
        <f>IFERROR(VLOOKUP(B18,'Produkte &amp; Preise'!$A$2:$N$101,4,FALSE),"")</f>
      </c>
      <c r="E18" s="18">
        <f>IFERROR(VLOOKUP(B18,'Produkte &amp; Preise'!$A$2:$N$101,5,FALSE),"")</f>
      </c>
      <c r="F18" s="35" t="n"/>
      <c r="G18" s="20">
        <f>IFERROR(VLOOKUP(B18,'Produkte &amp; Preise'!$A$2:$N$101,6,FALSE),"")</f>
      </c>
      <c r="H18" s="36" t="n"/>
      <c r="I18" s="21">
        <f>IFERROR(VLOOKUP(B18,'Produkte &amp; Preise'!$A$2:$N$101,10,FALSE),"")</f>
      </c>
      <c r="J18" s="20">
        <f>IF(B18="","",F18*G18*(1-H18))</f>
      </c>
      <c r="K18" s="20">
        <f>IF(B18="","",J18*I18)</f>
      </c>
      <c r="L18" s="2" t="n"/>
    </row>
    <row r="19">
      <c r="A19" s="30" t="n">
        <v>5</v>
      </c>
      <c r="B19" s="35" t="n"/>
      <c r="C19" s="18">
        <f>IFERROR(VLOOKUP(B19,'Produkte &amp; Preise'!$A$2:$N$101,2,FALSE),"")</f>
      </c>
      <c r="D19" s="18">
        <f>IFERROR(VLOOKUP(B19,'Produkte &amp; Preise'!$A$2:$N$101,4,FALSE),"")</f>
      </c>
      <c r="E19" s="18">
        <f>IFERROR(VLOOKUP(B19,'Produkte &amp; Preise'!$A$2:$N$101,5,FALSE),"")</f>
      </c>
      <c r="F19" s="35" t="n"/>
      <c r="G19" s="20">
        <f>IFERROR(VLOOKUP(B19,'Produkte &amp; Preise'!$A$2:$N$101,6,FALSE),"")</f>
      </c>
      <c r="H19" s="36" t="n"/>
      <c r="I19" s="21">
        <f>IFERROR(VLOOKUP(B19,'Produkte &amp; Preise'!$A$2:$N$101,10,FALSE),"")</f>
      </c>
      <c r="J19" s="20">
        <f>IF(B19="","",F19*G19*(1-H19))</f>
      </c>
      <c r="K19" s="20">
        <f>IF(B19="","",J19*I19)</f>
      </c>
      <c r="L19" s="2" t="n"/>
    </row>
    <row r="20">
      <c r="A20" s="34" t="n">
        <v>6</v>
      </c>
      <c r="B20" s="35" t="n"/>
      <c r="C20" s="18">
        <f>IFERROR(VLOOKUP(B20,'Produkte &amp; Preise'!$A$2:$N$101,2,FALSE),"")</f>
      </c>
      <c r="D20" s="18">
        <f>IFERROR(VLOOKUP(B20,'Produkte &amp; Preise'!$A$2:$N$101,4,FALSE),"")</f>
      </c>
      <c r="E20" s="18">
        <f>IFERROR(VLOOKUP(B20,'Produkte &amp; Preise'!$A$2:$N$101,5,FALSE),"")</f>
      </c>
      <c r="F20" s="35" t="n"/>
      <c r="G20" s="20">
        <f>IFERROR(VLOOKUP(B20,'Produkte &amp; Preise'!$A$2:$N$101,6,FALSE),"")</f>
      </c>
      <c r="H20" s="36" t="n"/>
      <c r="I20" s="21">
        <f>IFERROR(VLOOKUP(B20,'Produkte &amp; Preise'!$A$2:$N$101,10,FALSE),"")</f>
      </c>
      <c r="J20" s="20">
        <f>IF(B20="","",F20*G20*(1-H20))</f>
      </c>
      <c r="K20" s="20">
        <f>IF(B20="","",J20*I20)</f>
      </c>
      <c r="L20" s="2" t="n"/>
    </row>
    <row r="21">
      <c r="A21" s="30" t="n">
        <v>7</v>
      </c>
      <c r="B21" s="35" t="n"/>
      <c r="C21" s="18">
        <f>IFERROR(VLOOKUP(B21,'Produkte &amp; Preise'!$A$2:$N$101,2,FALSE),"")</f>
      </c>
      <c r="D21" s="18">
        <f>IFERROR(VLOOKUP(B21,'Produkte &amp; Preise'!$A$2:$N$101,4,FALSE),"")</f>
      </c>
      <c r="E21" s="18">
        <f>IFERROR(VLOOKUP(B21,'Produkte &amp; Preise'!$A$2:$N$101,5,FALSE),"")</f>
      </c>
      <c r="F21" s="35" t="n"/>
      <c r="G21" s="20">
        <f>IFERROR(VLOOKUP(B21,'Produkte &amp; Preise'!$A$2:$N$101,6,FALSE),"")</f>
      </c>
      <c r="H21" s="36" t="n"/>
      <c r="I21" s="21">
        <f>IFERROR(VLOOKUP(B21,'Produkte &amp; Preise'!$A$2:$N$101,10,FALSE),"")</f>
      </c>
      <c r="J21" s="20">
        <f>IF(B21="","",F21*G21*(1-H21))</f>
      </c>
      <c r="K21" s="20">
        <f>IF(B21="","",J21*I21)</f>
      </c>
      <c r="L21" s="2" t="n"/>
    </row>
    <row r="22">
      <c r="A22" s="34" t="n">
        <v>8</v>
      </c>
      <c r="B22" s="35" t="n"/>
      <c r="C22" s="18">
        <f>IFERROR(VLOOKUP(B22,'Produkte &amp; Preise'!$A$2:$N$101,2,FALSE),"")</f>
      </c>
      <c r="D22" s="18">
        <f>IFERROR(VLOOKUP(B22,'Produkte &amp; Preise'!$A$2:$N$101,4,FALSE),"")</f>
      </c>
      <c r="E22" s="18">
        <f>IFERROR(VLOOKUP(B22,'Produkte &amp; Preise'!$A$2:$N$101,5,FALSE),"")</f>
      </c>
      <c r="F22" s="35" t="n"/>
      <c r="G22" s="20">
        <f>IFERROR(VLOOKUP(B22,'Produkte &amp; Preise'!$A$2:$N$101,6,FALSE),"")</f>
      </c>
      <c r="H22" s="36" t="n"/>
      <c r="I22" s="21">
        <f>IFERROR(VLOOKUP(B22,'Produkte &amp; Preise'!$A$2:$N$101,10,FALSE),"")</f>
      </c>
      <c r="J22" s="20">
        <f>IF(B22="","",F22*G22*(1-H22))</f>
      </c>
      <c r="K22" s="20">
        <f>IF(B22="","",J22*I22)</f>
      </c>
      <c r="L22" s="2" t="n"/>
    </row>
    <row r="23">
      <c r="A23" s="30" t="n">
        <v>9</v>
      </c>
      <c r="B23" s="35" t="n"/>
      <c r="C23" s="18">
        <f>IFERROR(VLOOKUP(B23,'Produkte &amp; Preise'!$A$2:$N$101,2,FALSE),"")</f>
      </c>
      <c r="D23" s="18">
        <f>IFERROR(VLOOKUP(B23,'Produkte &amp; Preise'!$A$2:$N$101,4,FALSE),"")</f>
      </c>
      <c r="E23" s="18">
        <f>IFERROR(VLOOKUP(B23,'Produkte &amp; Preise'!$A$2:$N$101,5,FALSE),"")</f>
      </c>
      <c r="F23" s="35" t="n"/>
      <c r="G23" s="20">
        <f>IFERROR(VLOOKUP(B23,'Produkte &amp; Preise'!$A$2:$N$101,6,FALSE),"")</f>
      </c>
      <c r="H23" s="36" t="n"/>
      <c r="I23" s="21">
        <f>IFERROR(VLOOKUP(B23,'Produkte &amp; Preise'!$A$2:$N$101,10,FALSE),"")</f>
      </c>
      <c r="J23" s="20">
        <f>IF(B23="","",F23*G23*(1-H23))</f>
      </c>
      <c r="K23" s="20">
        <f>IF(B23="","",J23*I23)</f>
      </c>
      <c r="L23" s="2" t="n"/>
    </row>
    <row r="24">
      <c r="A24" s="34" t="n">
        <v>10</v>
      </c>
      <c r="B24" s="35" t="n"/>
      <c r="C24" s="18">
        <f>IFERROR(VLOOKUP(B24,'Produkte &amp; Preise'!$A$2:$N$101,2,FALSE),"")</f>
      </c>
      <c r="D24" s="18">
        <f>IFERROR(VLOOKUP(B24,'Produkte &amp; Preise'!$A$2:$N$101,4,FALSE),"")</f>
      </c>
      <c r="E24" s="18">
        <f>IFERROR(VLOOKUP(B24,'Produkte &amp; Preise'!$A$2:$N$101,5,FALSE),"")</f>
      </c>
      <c r="F24" s="35" t="n"/>
      <c r="G24" s="20">
        <f>IFERROR(VLOOKUP(B24,'Produkte &amp; Preise'!$A$2:$N$101,6,FALSE),"")</f>
      </c>
      <c r="H24" s="36" t="n"/>
      <c r="I24" s="21">
        <f>IFERROR(VLOOKUP(B24,'Produkte &amp; Preise'!$A$2:$N$101,10,FALSE),"")</f>
      </c>
      <c r="J24" s="20">
        <f>IF(B24="","",F24*G24*(1-H24))</f>
      </c>
      <c r="K24" s="20">
        <f>IF(B24="","",J24*I24)</f>
      </c>
      <c r="L24" s="2" t="n"/>
    </row>
    <row r="25">
      <c r="A25" s="30" t="n">
        <v>11</v>
      </c>
      <c r="B25" s="35" t="n"/>
      <c r="C25" s="18">
        <f>IFERROR(VLOOKUP(B25,'Produkte &amp; Preise'!$A$2:$N$101,2,FALSE),"")</f>
      </c>
      <c r="D25" s="18">
        <f>IFERROR(VLOOKUP(B25,'Produkte &amp; Preise'!$A$2:$N$101,4,FALSE),"")</f>
      </c>
      <c r="E25" s="18">
        <f>IFERROR(VLOOKUP(B25,'Produkte &amp; Preise'!$A$2:$N$101,5,FALSE),"")</f>
      </c>
      <c r="F25" s="35" t="n"/>
      <c r="G25" s="20">
        <f>IFERROR(VLOOKUP(B25,'Produkte &amp; Preise'!$A$2:$N$101,6,FALSE),"")</f>
      </c>
      <c r="H25" s="36" t="n"/>
      <c r="I25" s="21">
        <f>IFERROR(VLOOKUP(B25,'Produkte &amp; Preise'!$A$2:$N$101,10,FALSE),"")</f>
      </c>
      <c r="J25" s="20">
        <f>IF(B25="","",F25*G25*(1-H25))</f>
      </c>
      <c r="K25" s="20">
        <f>IF(B25="","",J25*I25)</f>
      </c>
      <c r="L25" s="2" t="n"/>
    </row>
    <row r="26">
      <c r="A26" s="34" t="n">
        <v>12</v>
      </c>
      <c r="B26" s="35" t="n"/>
      <c r="C26" s="18">
        <f>IFERROR(VLOOKUP(B26,'Produkte &amp; Preise'!$A$2:$N$101,2,FALSE),"")</f>
      </c>
      <c r="D26" s="18">
        <f>IFERROR(VLOOKUP(B26,'Produkte &amp; Preise'!$A$2:$N$101,4,FALSE),"")</f>
      </c>
      <c r="E26" s="18">
        <f>IFERROR(VLOOKUP(B26,'Produkte &amp; Preise'!$A$2:$N$101,5,FALSE),"")</f>
      </c>
      <c r="F26" s="35" t="n"/>
      <c r="G26" s="20">
        <f>IFERROR(VLOOKUP(B26,'Produkte &amp; Preise'!$A$2:$N$101,6,FALSE),"")</f>
      </c>
      <c r="H26" s="36" t="n"/>
      <c r="I26" s="21">
        <f>IFERROR(VLOOKUP(B26,'Produkte &amp; Preise'!$A$2:$N$101,10,FALSE),"")</f>
      </c>
      <c r="J26" s="20">
        <f>IF(B26="","",F26*G26*(1-H26))</f>
      </c>
      <c r="K26" s="20">
        <f>IF(B26="","",J26*I26)</f>
      </c>
      <c r="L26" s="2" t="n"/>
    </row>
    <row r="27">
      <c r="A27" s="2" t="n"/>
      <c r="B27" s="2" t="n"/>
      <c r="C27" s="2" t="n"/>
      <c r="D27" s="2" t="n"/>
      <c r="E27" s="2" t="n"/>
      <c r="F27" s="2" t="n"/>
      <c r="G27" s="2" t="n"/>
      <c r="H27" s="2" t="n"/>
      <c r="I27" s="2" t="n"/>
      <c r="J27" s="2" t="n"/>
      <c r="K27" s="2" t="n"/>
      <c r="L27" s="2" t="n"/>
    </row>
    <row r="28">
      <c r="A28" s="2" t="n"/>
      <c r="B28" s="2" t="n"/>
      <c r="C28" s="2" t="n"/>
      <c r="D28" s="2" t="n"/>
      <c r="E28" s="2" t="n"/>
      <c r="F28" s="2" t="n"/>
      <c r="G28" s="2" t="n"/>
      <c r="H28" s="2" t="n"/>
      <c r="I28" s="37" t="s">
        <v>201</v>
      </c>
      <c r="J28" s="10" t="n"/>
      <c r="K28" s="10" t="n"/>
      <c r="L28" s="38">
        <f>SUM(J15:J26)</f>
      </c>
    </row>
    <row r="29">
      <c r="A29" s="2" t="n"/>
      <c r="B29" s="2" t="n"/>
      <c r="C29" s="2" t="n"/>
      <c r="D29" s="2" t="n"/>
      <c r="E29" s="2" t="n"/>
      <c r="F29" s="2" t="n"/>
      <c r="G29" s="2" t="n"/>
      <c r="H29" s="2" t="n"/>
      <c r="I29" s="37" t="s">
        <v>202</v>
      </c>
      <c r="J29" s="10" t="n"/>
      <c r="K29" s="10" t="n"/>
      <c r="L29" s="38">
        <f>SUM(K15:K26)</f>
      </c>
    </row>
    <row r="30">
      <c r="A30" s="2" t="n"/>
      <c r="B30" s="2" t="n"/>
      <c r="C30" s="2" t="n"/>
      <c r="D30" s="2" t="n"/>
      <c r="E30" s="2" t="n"/>
      <c r="F30" s="2" t="n"/>
      <c r="G30" s="2" t="n"/>
      <c r="H30" s="2" t="n"/>
      <c r="I30" s="37" t="s">
        <v>203</v>
      </c>
      <c r="J30" s="10" t="n"/>
      <c r="K30" s="10" t="n"/>
      <c r="L30" s="39" t="n">
        <v>0</v>
      </c>
    </row>
    <row r="31">
      <c r="A31" s="2" t="n"/>
      <c r="B31" s="2" t="n"/>
      <c r="C31" s="2" t="n"/>
      <c r="D31" s="2" t="n"/>
      <c r="E31" s="2" t="n"/>
      <c r="F31" s="2" t="n"/>
      <c r="G31" s="2" t="n"/>
      <c r="H31" s="2" t="n"/>
      <c r="I31" s="37" t="s">
        <v>204</v>
      </c>
      <c r="J31" s="10" t="n"/>
      <c r="K31" s="10" t="n"/>
      <c r="L31" s="38">
        <f>L28+L29+L30</f>
      </c>
    </row>
    <row r="32">
      <c r="A32" s="2" t="n"/>
      <c r="B32" s="2" t="n"/>
      <c r="C32" s="2" t="n"/>
      <c r="D32" s="2" t="n"/>
      <c r="E32" s="2" t="n"/>
      <c r="F32" s="2" t="n"/>
      <c r="G32" s="2" t="n"/>
      <c r="H32" s="2" t="n"/>
      <c r="I32" s="37" t="s">
        <v>205</v>
      </c>
      <c r="J32" s="10" t="n"/>
      <c r="K32" s="10" t="n"/>
      <c r="L32" s="40">
        <f>IF(AND(L5&lt;&gt;"",H5&lt;&gt;""),L5-H5,"")</f>
      </c>
    </row>
    <row r="33">
      <c r="A33" s="2" t="n"/>
      <c r="B33" s="2" t="n"/>
      <c r="C33" s="2" t="n"/>
      <c r="D33" s="2" t="n"/>
      <c r="E33" s="2" t="n"/>
      <c r="F33" s="2" t="n"/>
      <c r="G33" s="2" t="n"/>
      <c r="H33" s="2" t="n"/>
      <c r="I33" s="37" t="s">
        <v>206</v>
      </c>
      <c r="J33" s="10" t="n"/>
      <c r="K33" s="10" t="n"/>
      <c r="L33" s="41" t="s">
        <v>207</v>
      </c>
    </row>
    <row r="34">
      <c r="A34" s="2" t="n"/>
      <c r="B34" s="2" t="n"/>
      <c r="C34" s="2" t="n"/>
      <c r="D34" s="2" t="n"/>
      <c r="E34" s="2" t="n"/>
      <c r="F34" s="2" t="n"/>
      <c r="G34" s="2" t="n"/>
      <c r="H34" s="2" t="n"/>
      <c r="I34" s="37" t="s">
        <v>208</v>
      </c>
      <c r="J34" s="10" t="n"/>
      <c r="K34" s="10" t="n"/>
      <c r="L34" s="41" t="inlineStr"/>
    </row>
  </sheetData>
  <mergeCells count="13">
    <mergeCell ref="I33:K33"/>
    <mergeCell ref="A2:L2"/>
    <mergeCell ref="I32:K32"/>
    <mergeCell ref="A10:L10"/>
    <mergeCell ref="H12:L12"/>
    <mergeCell ref="I28:K28"/>
    <mergeCell ref="A1:L1"/>
    <mergeCell ref="I31:K31"/>
    <mergeCell ref="I34:K34"/>
    <mergeCell ref="I30:K30"/>
    <mergeCell ref="I29:K29"/>
    <mergeCell ref="A4:L4"/>
    <mergeCell ref="B8:L8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9">
    <dataValidation allowBlank="true" error="Einstellungenシートの候補から選択してください。" errorTitle="Eingabewert überprüfen" prompt="Sie können aus den Optionen wählen." promptTitle="Produkt-ID" sqref="B15:B26" type="list">
      <formula1>='Produkte &amp; Preise'!$A$2:$A$101</formula1>
    </dataValidation>
    <dataValidation allowBlank="true" error="Bitte geben Sie eine Dezimalzahl zwischen 0 und 1 ein." errorTitle="Prozentwert eingeben" operator="between" sqref="H15:H26" type="decimal">
      <formula1>0</formula1>
      <formula2>1</formula2>
    </dataValidation>
    <dataValidation allowBlank="true" error="Einstellungenシートの候補から選択してください。" errorTitle="Eingabewert überprüfen" prompt="Sie können aus den Optionen wählen." promptTitle="通貨" sqref="J5" type="list">
      <formula1>='設定'!$J$2:$J$7</formula1>
    </dataValidation>
    <dataValidation allowBlank="true" error="Einstellungenシートの候補から選択してください。" errorTitle="Eingabewert überprüfen" prompt="Sie können aus den Optionen wählen." promptTitle="Vertriebsmitarbeiter" sqref="F6" type="list">
      <formula1>='設定'!$O$2:$O$7</formula1>
    </dataValidation>
    <dataValidation allowBlank="true" error="Einstellungenシートの候補から選択してください。" errorTitle="Eingabewert überprüfen" prompt="Sie können aus den Optionen wählen." promptTitle="部門" sqref="H6" type="list">
      <formula1>='設定'!$N$2:$N$7</formula1>
    </dataValidation>
    <dataValidation allowBlank="true" error="Einstellungenシートの候補から選択してください。" errorTitle="Eingabewert überprüfen" prompt="Sie können aus den Optionen wählen." promptTitle="Zahlungsbedingungen" sqref="J6" type="list">
      <formula1>='設定'!$L$2:$L$7</formula1>
    </dataValidation>
    <dataValidation allowBlank="true" error="Einstellungenシートの候補から選択してください。" errorTitle="Eingabewert überprüfen" prompt="Sie können aus den Optionen wählen." promptTitle="Lieferbedingungen" sqref="H7" type="list">
      <formula1>='設定'!$M$2:$M$7</formula1>
    </dataValidation>
    <dataValidation allowBlank="true" error="Einstellungenシートの候補から選択してください。" errorTitle="Eingabewert überprüfen" prompt="Sie können aus den Optionen wählen." promptTitle="Geschäftsszenario" sqref="B12" type="list">
      <formula1>='設定'!$F$2:$F$8</formula1>
    </dataValidation>
    <dataValidation allowBlank="true" error="Einstellungenシートの候補から選択してください。" errorTitle="Eingabewert überprüfen" prompt="Sie können aus den Optionen wählen." promptTitle="Lead-Quelle" sqref="D12" type="list">
      <formula1>='設定'!$G$2:$G$11</formula1>
    </dataValidation>
  </dataValidations>
  <pageMargins left="0.3" right="0.3" top="0.5" bottom="0.5" header="0.5" footer="0.5"/>
  <pageSetup fitToHeight="0" fitToWidth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AD101"/>
  <sheetViews>
    <sheetView showGridLines="true" zoomScale="90" workbookViewId="0">
      <pane activePane="bottomLeft" state="frozen" topLeftCell="A2" ySplit="1"/>
      <selection activeCell="A1" pane="bottomLeft" sqref="A1"/>
    </sheetView>
  </sheetViews>
  <sheetFormatPr baseColWidth="8" defaultRowHeight="15"/>
  <cols>
    <col customWidth="true" max="1" min="1" width="13"/>
    <col customWidth="true" max="2" min="2" width="8"/>
    <col customWidth="true" max="4" min="3" width="12"/>
    <col customWidth="true" max="5" min="5" width="22"/>
    <col customWidth="true" max="6" min="6" width="10"/>
    <col customWidth="true" max="7" min="7" width="13"/>
    <col customWidth="true" max="8" min="8" width="10"/>
    <col customWidth="true" max="9" min="9" width="12"/>
    <col customWidth="true" max="10" min="10" width="29"/>
    <col customWidth="true" max="11" min="11" width="14"/>
    <col customWidth="true" max="12" min="12" width="32"/>
    <col customWidth="true" max="13" min="13" width="8"/>
    <col customWidth="true" max="15" min="14" width="10"/>
    <col customWidth="true" max="17" min="16" width="20"/>
    <col customWidth="true" max="19" min="18" width="8"/>
    <col customWidth="true" max="20" min="20" width="10"/>
    <col customWidth="true" max="21" min="21" width="14"/>
    <col customWidth="true" max="23" min="22" width="16"/>
    <col customWidth="true" max="26" min="24" width="20"/>
    <col customWidth="true" max="27" min="27" width="16"/>
    <col customWidth="true" max="28" min="28" width="10"/>
    <col customWidth="true" max="29" min="29" width="22"/>
    <col customWidth="true" max="30" min="30" width="34"/>
  </cols>
  <sheetData>
    <row r="1" ht="24" customHeight="true">
      <c r="A1" s="16" t="s">
        <v>130</v>
      </c>
      <c r="B1" s="16" t="s">
        <v>209</v>
      </c>
      <c r="C1" s="16" t="s">
        <v>161</v>
      </c>
      <c r="D1" s="16" t="s">
        <v>132</v>
      </c>
      <c r="E1" s="16" t="s">
        <v>131</v>
      </c>
      <c r="F1" s="16" t="s">
        <v>176</v>
      </c>
      <c r="G1" s="16" t="s">
        <v>184</v>
      </c>
      <c r="H1" s="16" t="s">
        <v>38</v>
      </c>
      <c r="I1" s="16" t="s">
        <v>21</v>
      </c>
      <c r="J1" s="16" t="s">
        <v>24</v>
      </c>
      <c r="K1" s="16" t="s">
        <v>4</v>
      </c>
      <c r="L1" s="16" t="s">
        <v>210</v>
      </c>
      <c r="M1" s="16" t="s">
        <v>20</v>
      </c>
      <c r="N1" s="16" t="s">
        <v>110</v>
      </c>
      <c r="O1" s="16" t="s">
        <v>211</v>
      </c>
      <c r="P1" s="16" t="s">
        <v>28</v>
      </c>
      <c r="Q1" s="16" t="s">
        <v>212</v>
      </c>
      <c r="R1" s="16" t="s">
        <v>192</v>
      </c>
      <c r="S1" s="16" t="s">
        <v>27</v>
      </c>
      <c r="T1" s="16" t="s">
        <v>213</v>
      </c>
      <c r="U1" s="16" t="s">
        <v>108</v>
      </c>
      <c r="V1" s="16" t="s">
        <v>29</v>
      </c>
      <c r="W1" s="16" t="s">
        <v>133</v>
      </c>
      <c r="X1" s="16" t="s">
        <v>214</v>
      </c>
      <c r="Y1" s="16" t="s">
        <v>215</v>
      </c>
      <c r="Z1" s="16" t="s">
        <v>216</v>
      </c>
      <c r="AA1" s="16" t="s">
        <v>217</v>
      </c>
      <c r="AB1" s="16" t="s">
        <v>218</v>
      </c>
      <c r="AC1" s="16" t="s">
        <v>22</v>
      </c>
      <c r="AD1" s="16" t="s">
        <v>135</v>
      </c>
    </row>
    <row r="2">
      <c r="A2" s="31" t="s">
        <v>136</v>
      </c>
      <c r="B2" s="35" t="s">
        <v>219</v>
      </c>
      <c r="C2" s="42" t="n">
        <v>46140</v>
      </c>
      <c r="D2" s="42" t="n">
        <v>46170</v>
      </c>
      <c r="E2" s="35" t="s">
        <v>137</v>
      </c>
      <c r="F2" s="35" t="s">
        <v>220</v>
      </c>
      <c r="G2" s="31" t="s">
        <v>185</v>
      </c>
      <c r="H2" s="43" t="s">
        <v>138</v>
      </c>
      <c r="I2" s="43" t="s">
        <v>165</v>
      </c>
      <c r="J2" s="43" t="s">
        <v>183</v>
      </c>
      <c r="K2" s="43" t="s">
        <v>116</v>
      </c>
      <c r="L2" s="43" t="s">
        <v>221</v>
      </c>
      <c r="M2" s="43" t="s">
        <v>162</v>
      </c>
      <c r="N2" s="44" t="s">
        <v>139</v>
      </c>
      <c r="O2" s="44" t="s">
        <v>222</v>
      </c>
      <c r="P2" s="20">
        <f>IF(A2="","",N2-O2)</f>
      </c>
      <c r="Q2" s="21">
        <f>IF(A2="","",IFERROR(P2/N2,0))</f>
      </c>
      <c r="R2" s="33" t="s">
        <v>196</v>
      </c>
      <c r="S2" s="45" t="s">
        <v>223</v>
      </c>
      <c r="T2" s="33" t="s">
        <v>224</v>
      </c>
      <c r="U2" s="43" t="s">
        <v>11</v>
      </c>
      <c r="V2" s="43" t="s">
        <v>225</v>
      </c>
      <c r="W2" s="42" t="n">
        <v>46183</v>
      </c>
      <c r="X2" s="46">
        <f>IF(A2="","",D2-TODAY())</f>
      </c>
      <c r="Y2" s="46">
        <f>IF(A2="","",TODAY()-C2)</f>
      </c>
      <c r="Z2" s="18">
        <f>IF(A2="","",IF(U2="受注","受注",IF(U2="失注","失注",IF(U2="失効","失効",IF(D2&lt;TODAY(),"Abgelaufen",IF(AND(W2&lt;&gt;"",W2&lt;TODAY()),"Nachverfolgung überfällig",IF(D2&lt;=TODAY()+7,"Bald ablaufend","正常")))))))</f>
      </c>
      <c r="AA2" s="35" t="inlineStr"/>
      <c r="AB2" s="35" t="s">
        <v>226</v>
      </c>
      <c r="AC2" s="43" t="s">
        <v>166</v>
      </c>
      <c r="AD2" s="35" t="s">
        <v>227</v>
      </c>
    </row>
    <row r="3">
      <c r="A3" s="31" t="s">
        <v>152</v>
      </c>
      <c r="B3" s="35" t="s">
        <v>228</v>
      </c>
      <c r="C3" s="42" t="n">
        <v>46147</v>
      </c>
      <c r="D3" s="42" t="n">
        <v>46198</v>
      </c>
      <c r="E3" s="35" t="s">
        <v>19</v>
      </c>
      <c r="F3" s="35" t="s">
        <v>229</v>
      </c>
      <c r="G3" s="31" t="s">
        <v>230</v>
      </c>
      <c r="H3" s="43" t="s">
        <v>153</v>
      </c>
      <c r="I3" s="43" t="s">
        <v>231</v>
      </c>
      <c r="J3" s="43" t="s">
        <v>232</v>
      </c>
      <c r="K3" s="43" t="s">
        <v>120</v>
      </c>
      <c r="L3" s="43" t="s">
        <v>233</v>
      </c>
      <c r="M3" s="43" t="s">
        <v>234</v>
      </c>
      <c r="N3" s="44" t="s">
        <v>154</v>
      </c>
      <c r="O3" s="44" t="s">
        <v>235</v>
      </c>
      <c r="P3" s="20">
        <f>IF(A3="","",N3-O3)</f>
      </c>
      <c r="Q3" s="21">
        <f>IF(A3="","",IFERROR(P3/N3,0))</f>
      </c>
      <c r="R3" s="33" t="s">
        <v>198</v>
      </c>
      <c r="S3" s="45" t="s">
        <v>236</v>
      </c>
      <c r="T3" s="33" t="s">
        <v>237</v>
      </c>
      <c r="U3" s="43" t="s">
        <v>9</v>
      </c>
      <c r="V3" s="43" t="s">
        <v>35</v>
      </c>
      <c r="W3" s="42" t="n">
        <v>46191</v>
      </c>
      <c r="X3" s="46">
        <f>IF(A3="","",D3-TODAY())</f>
      </c>
      <c r="Y3" s="46">
        <f>IF(A3="","",TODAY()-C3)</f>
      </c>
      <c r="Z3" s="18">
        <f>IF(A3="","",IF(U3="受注","受注",IF(U3="失注","失注",IF(U3="失効","失効",IF(D3&lt;TODAY(),"Abgelaufen",IF(AND(W3&lt;&gt;"",W3&lt;TODAY()),"Nachverfolgung überfällig",IF(D3&lt;=TODAY()+7,"Bald ablaufend","正常")))))))</f>
      </c>
      <c r="AA3" s="35" t="inlineStr"/>
      <c r="AB3" s="35" t="s">
        <v>238</v>
      </c>
      <c r="AC3" s="43" t="s">
        <v>239</v>
      </c>
      <c r="AD3" s="35" t="s">
        <v>240</v>
      </c>
    </row>
    <row r="4">
      <c r="A4" s="31" t="s">
        <v>141</v>
      </c>
      <c r="B4" s="35" t="s">
        <v>219</v>
      </c>
      <c r="C4" s="42" t="n">
        <v>46162</v>
      </c>
      <c r="D4" s="42" t="n">
        <v>46193</v>
      </c>
      <c r="E4" s="35" t="s">
        <v>142</v>
      </c>
      <c r="F4" s="35" t="s">
        <v>241</v>
      </c>
      <c r="G4" s="31" t="s">
        <v>242</v>
      </c>
      <c r="H4" s="43" t="s">
        <v>143</v>
      </c>
      <c r="I4" s="43" t="s">
        <v>243</v>
      </c>
      <c r="J4" s="43" t="s">
        <v>244</v>
      </c>
      <c r="K4" s="43" t="s">
        <v>122</v>
      </c>
      <c r="L4" s="43" t="s">
        <v>221</v>
      </c>
      <c r="M4" s="43" t="s">
        <v>162</v>
      </c>
      <c r="N4" s="44" t="s">
        <v>144</v>
      </c>
      <c r="O4" s="44" t="s">
        <v>245</v>
      </c>
      <c r="P4" s="20">
        <f>IF(A4="","",N4-O4)</f>
      </c>
      <c r="Q4" s="21">
        <f>IF(A4="","",IFERROR(P4/N4,0))</f>
      </c>
      <c r="R4" s="33" t="s">
        <v>246</v>
      </c>
      <c r="S4" s="45" t="s">
        <v>223</v>
      </c>
      <c r="T4" s="33" t="s">
        <v>247</v>
      </c>
      <c r="U4" s="43" t="s">
        <v>7</v>
      </c>
      <c r="V4" s="43" t="s">
        <v>225</v>
      </c>
      <c r="W4" s="42" t="n">
        <v>46192</v>
      </c>
      <c r="X4" s="46">
        <f>IF(A4="","",D4-TODAY())</f>
      </c>
      <c r="Y4" s="46">
        <f>IF(A4="","",TODAY()-C4)</f>
      </c>
      <c r="Z4" s="18">
        <f>IF(A4="","",IF(U4="受注","受注",IF(U4="失注","失注",IF(U4="失効","失効",IF(D4&lt;TODAY(),"Abgelaufen",IF(AND(W4&lt;&gt;"",W4&lt;TODAY()),"Nachverfolgung überfällig",IF(D4&lt;=TODAY()+7,"Bald ablaufend","正常")))))))</f>
      </c>
      <c r="AA4" s="35" t="inlineStr"/>
      <c r="AB4" s="35" t="s">
        <v>248</v>
      </c>
      <c r="AC4" s="43" t="s">
        <v>249</v>
      </c>
      <c r="AD4" s="35" t="s">
        <v>250</v>
      </c>
    </row>
    <row r="5">
      <c r="A5" s="31" t="s">
        <v>251</v>
      </c>
      <c r="B5" s="35" t="s">
        <v>219</v>
      </c>
      <c r="C5" s="42" t="n">
        <v>46093</v>
      </c>
      <c r="D5" s="42" t="n">
        <v>46127</v>
      </c>
      <c r="E5" s="35" t="s">
        <v>252</v>
      </c>
      <c r="F5" s="35" t="s">
        <v>253</v>
      </c>
      <c r="G5" s="31" t="s">
        <v>254</v>
      </c>
      <c r="H5" s="43" t="s">
        <v>255</v>
      </c>
      <c r="I5" s="43" t="s">
        <v>256</v>
      </c>
      <c r="J5" s="43" t="s">
        <v>257</v>
      </c>
      <c r="K5" s="43" t="s">
        <v>125</v>
      </c>
      <c r="L5" s="43" t="s">
        <v>258</v>
      </c>
      <c r="M5" s="43" t="s">
        <v>234</v>
      </c>
      <c r="N5" s="44" t="s">
        <v>259</v>
      </c>
      <c r="O5" s="44" t="s">
        <v>260</v>
      </c>
      <c r="P5" s="20">
        <f>IF(A5="","",N5-O5)</f>
      </c>
      <c r="Q5" s="21">
        <f>IF(A5="","",IFERROR(P5/N5,0))</f>
      </c>
      <c r="R5" s="33" t="s">
        <v>196</v>
      </c>
      <c r="S5" s="45" t="s">
        <v>236</v>
      </c>
      <c r="T5" s="33" t="s">
        <v>261</v>
      </c>
      <c r="U5" s="43" t="s">
        <v>12</v>
      </c>
      <c r="V5" s="43" t="s">
        <v>262</v>
      </c>
      <c r="W5" s="42" t="n">
        <v>46106</v>
      </c>
      <c r="X5" s="46">
        <f>IF(A5="","",D5-TODAY())</f>
      </c>
      <c r="Y5" s="46">
        <f>IF(A5="","",TODAY()-C5)</f>
      </c>
      <c r="Z5" s="18">
        <f>IF(A5="","",IF(U5="受注","受注",IF(U5="失注","失注",IF(U5="失効","失効",IF(D5&lt;TODAY(),"Abgelaufen",IF(AND(W5&lt;&gt;"",W5&lt;TODAY()),"Nachverfolgung überfällig",IF(D5&lt;=TODAY()+7,"Bald ablaufend","正常")))))))</f>
      </c>
      <c r="AA5" s="35" t="inlineStr"/>
      <c r="AB5" s="35" t="inlineStr"/>
      <c r="AC5" s="43" t="s">
        <v>263</v>
      </c>
      <c r="AD5" s="35" t="s">
        <v>264</v>
      </c>
    </row>
    <row r="6">
      <c r="A6" s="31" t="s">
        <v>265</v>
      </c>
      <c r="B6" s="35" t="s">
        <v>219</v>
      </c>
      <c r="C6" s="42" t="n">
        <v>46071</v>
      </c>
      <c r="D6" s="42" t="n">
        <v>46101</v>
      </c>
      <c r="E6" s="35" t="s">
        <v>266</v>
      </c>
      <c r="F6" s="35" t="s">
        <v>267</v>
      </c>
      <c r="G6" s="31" t="s">
        <v>268</v>
      </c>
      <c r="H6" s="43" t="s">
        <v>269</v>
      </c>
      <c r="I6" s="43" t="s">
        <v>270</v>
      </c>
      <c r="J6" s="43" t="s">
        <v>271</v>
      </c>
      <c r="K6" s="43" t="s">
        <v>118</v>
      </c>
      <c r="L6" s="43" t="s">
        <v>272</v>
      </c>
      <c r="M6" s="43" t="s">
        <v>234</v>
      </c>
      <c r="N6" s="44" t="s">
        <v>273</v>
      </c>
      <c r="O6" s="44" t="s">
        <v>274</v>
      </c>
      <c r="P6" s="20">
        <f>IF(A6="","",N6-O6)</f>
      </c>
      <c r="Q6" s="21">
        <f>IF(A6="","",IFERROR(P6/N6,0))</f>
      </c>
      <c r="R6" s="33" t="s">
        <v>200</v>
      </c>
      <c r="S6" s="45" t="s">
        <v>236</v>
      </c>
      <c r="T6" s="33" t="s">
        <v>200</v>
      </c>
      <c r="U6" s="43" t="s">
        <v>13</v>
      </c>
      <c r="V6" s="43" t="s">
        <v>262</v>
      </c>
      <c r="W6" s="42" t="n">
        <v>46082</v>
      </c>
      <c r="X6" s="46">
        <f>IF(A6="","",D6-TODAY())</f>
      </c>
      <c r="Y6" s="46">
        <f>IF(A6="","",TODAY()-C6)</f>
      </c>
      <c r="Z6" s="18">
        <f>IF(A6="","",IF(U6="受注","受注",IF(U6="失注","失注",IF(U6="失効","失効",IF(D6&lt;TODAY(),"Abgelaufen",IF(AND(W6&lt;&gt;"",W6&lt;TODAY()),"Nachverfolgung überfällig",IF(D6&lt;=TODAY()+7,"Bald ablaufend","正常")))))))</f>
      </c>
      <c r="AA6" s="35" t="s">
        <v>275</v>
      </c>
      <c r="AB6" s="35" t="s">
        <v>276</v>
      </c>
      <c r="AC6" s="43" t="s">
        <v>239</v>
      </c>
      <c r="AD6" s="35" t="s">
        <v>277</v>
      </c>
    </row>
    <row r="7">
      <c r="A7" s="31" t="s">
        <v>146</v>
      </c>
      <c r="B7" s="35" t="s">
        <v>219</v>
      </c>
      <c r="C7" s="42" t="n">
        <v>46174</v>
      </c>
      <c r="D7" s="42" t="n">
        <v>46208</v>
      </c>
      <c r="E7" s="35" t="s">
        <v>147</v>
      </c>
      <c r="F7" s="35" t="s">
        <v>278</v>
      </c>
      <c r="G7" s="31" t="s">
        <v>279</v>
      </c>
      <c r="H7" s="43" t="s">
        <v>149</v>
      </c>
      <c r="I7" s="43" t="s">
        <v>165</v>
      </c>
      <c r="J7" s="43" t="s">
        <v>280</v>
      </c>
      <c r="K7" s="43" t="s">
        <v>123</v>
      </c>
      <c r="L7" s="43" t="s">
        <v>280</v>
      </c>
      <c r="M7" s="43" t="s">
        <v>234</v>
      </c>
      <c r="N7" s="44" t="s">
        <v>150</v>
      </c>
      <c r="O7" s="44" t="s">
        <v>281</v>
      </c>
      <c r="P7" s="20">
        <f>IF(A7="","",N7-O7)</f>
      </c>
      <c r="Q7" s="21">
        <f>IF(A7="","",IFERROR(P7/N7,0))</f>
      </c>
      <c r="R7" s="33" t="s">
        <v>282</v>
      </c>
      <c r="S7" s="45" t="s">
        <v>236</v>
      </c>
      <c r="T7" s="33" t="s">
        <v>283</v>
      </c>
      <c r="U7" s="43" t="s">
        <v>10</v>
      </c>
      <c r="V7" s="43" t="s">
        <v>35</v>
      </c>
      <c r="W7" s="42" t="n">
        <v>46194</v>
      </c>
      <c r="X7" s="46">
        <f>IF(A7="","",D7-TODAY())</f>
      </c>
      <c r="Y7" s="46">
        <f>IF(A7="","",TODAY()-C7)</f>
      </c>
      <c r="Z7" s="18">
        <f>IF(A7="","",IF(U7="受注","受注",IF(U7="失注","失注",IF(U7="失効","失効",IF(D7&lt;TODAY(),"Abgelaufen",IF(AND(W7&lt;&gt;"",W7&lt;TODAY()),"Nachverfolgung überfällig",IF(D7&lt;=TODAY()+7,"Bald ablaufend","正常")))))))</f>
      </c>
      <c r="AA7" s="35" t="inlineStr"/>
      <c r="AB7" s="35" t="s">
        <v>284</v>
      </c>
      <c r="AC7" s="43" t="s">
        <v>285</v>
      </c>
      <c r="AD7" s="35" t="s">
        <v>286</v>
      </c>
    </row>
    <row r="8">
      <c r="A8" s="35" t="n"/>
      <c r="B8" s="35" t="n"/>
      <c r="C8" s="47" t="n"/>
      <c r="D8" s="47" t="n"/>
      <c r="E8" s="35" t="n"/>
      <c r="F8" s="35" t="n"/>
      <c r="G8" s="35" t="n"/>
      <c r="H8" s="43" t="n"/>
      <c r="I8" s="43" t="n"/>
      <c r="J8" s="43" t="n"/>
      <c r="K8" s="43" t="n"/>
      <c r="L8" s="43" t="n"/>
      <c r="M8" s="43" t="n"/>
      <c r="N8" s="48" t="n"/>
      <c r="O8" s="48" t="n"/>
      <c r="P8" s="20">
        <f>IF(A8="","",N8-O8)</f>
      </c>
      <c r="Q8" s="21">
        <f>IF(A8="","",IFERROR(P8/N8,0))</f>
      </c>
      <c r="R8" s="36" t="n"/>
      <c r="S8" s="49" t="n"/>
      <c r="T8" s="36" t="n"/>
      <c r="U8" s="43" t="n"/>
      <c r="V8" s="43" t="n"/>
      <c r="W8" s="47" t="n"/>
      <c r="X8" s="46">
        <f>IF(A8="","",D8-TODAY())</f>
      </c>
      <c r="Y8" s="46">
        <f>IF(A8="","",TODAY()-C8)</f>
      </c>
      <c r="Z8" s="18">
        <f>IF(A8="","",IF(U8="受注","受注",IF(U8="失注","失注",IF(U8="失効","失効",IF(D8&lt;TODAY(),"Abgelaufen",IF(AND(W8&lt;&gt;"",W8&lt;TODAY()),"Nachverfolgung überfällig",IF(D8&lt;=TODAY()+7,"Bald ablaufend","正常")))))))</f>
      </c>
      <c r="AA8" s="35" t="n"/>
      <c r="AB8" s="35" t="n"/>
      <c r="AC8" s="43" t="n"/>
      <c r="AD8" s="35" t="n"/>
    </row>
    <row r="9">
      <c r="A9" s="35" t="n"/>
      <c r="B9" s="35" t="n"/>
      <c r="C9" s="47" t="n"/>
      <c r="D9" s="47" t="n"/>
      <c r="E9" s="35" t="n"/>
      <c r="F9" s="35" t="n"/>
      <c r="G9" s="35" t="n"/>
      <c r="H9" s="43" t="n"/>
      <c r="I9" s="43" t="n"/>
      <c r="J9" s="43" t="n"/>
      <c r="K9" s="43" t="n"/>
      <c r="L9" s="43" t="n"/>
      <c r="M9" s="43" t="n"/>
      <c r="N9" s="48" t="n"/>
      <c r="O9" s="48" t="n"/>
      <c r="P9" s="20">
        <f>IF(A9="","",N9-O9)</f>
      </c>
      <c r="Q9" s="21">
        <f>IF(A9="","",IFERROR(P9/N9,0))</f>
      </c>
      <c r="R9" s="36" t="n"/>
      <c r="S9" s="49" t="n"/>
      <c r="T9" s="36" t="n"/>
      <c r="U9" s="43" t="n"/>
      <c r="V9" s="43" t="n"/>
      <c r="W9" s="47" t="n"/>
      <c r="X9" s="46">
        <f>IF(A9="","",D9-TODAY())</f>
      </c>
      <c r="Y9" s="46">
        <f>IF(A9="","",TODAY()-C9)</f>
      </c>
      <c r="Z9" s="18">
        <f>IF(A9="","",IF(U9="受注","受注",IF(U9="失注","失注",IF(U9="失効","失効",IF(D9&lt;TODAY(),"Abgelaufen",IF(AND(W9&lt;&gt;"",W9&lt;TODAY()),"Nachverfolgung überfällig",IF(D9&lt;=TODAY()+7,"Bald ablaufend","正常")))))))</f>
      </c>
      <c r="AA9" s="35" t="n"/>
      <c r="AB9" s="35" t="n"/>
      <c r="AC9" s="43" t="n"/>
      <c r="AD9" s="35" t="n"/>
    </row>
    <row r="10">
      <c r="A10" s="35" t="n"/>
      <c r="B10" s="35" t="n"/>
      <c r="C10" s="47" t="n"/>
      <c r="D10" s="47" t="n"/>
      <c r="E10" s="35" t="n"/>
      <c r="F10" s="35" t="n"/>
      <c r="G10" s="35" t="n"/>
      <c r="H10" s="43" t="n"/>
      <c r="I10" s="43" t="n"/>
      <c r="J10" s="43" t="n"/>
      <c r="K10" s="43" t="n"/>
      <c r="L10" s="43" t="n"/>
      <c r="M10" s="43" t="n"/>
      <c r="N10" s="48" t="n"/>
      <c r="O10" s="48" t="n"/>
      <c r="P10" s="20">
        <f>IF(A10="","",N10-O10)</f>
      </c>
      <c r="Q10" s="21">
        <f>IF(A10="","",IFERROR(P10/N10,0))</f>
      </c>
      <c r="R10" s="36" t="n"/>
      <c r="S10" s="49" t="n"/>
      <c r="T10" s="36" t="n"/>
      <c r="U10" s="43" t="n"/>
      <c r="V10" s="43" t="n"/>
      <c r="W10" s="47" t="n"/>
      <c r="X10" s="46">
        <f>IF(A10="","",D10-TODAY())</f>
      </c>
      <c r="Y10" s="46">
        <f>IF(A10="","",TODAY()-C10)</f>
      </c>
      <c r="Z10" s="18">
        <f>IF(A10="","",IF(U10="受注","受注",IF(U10="失注","失注",IF(U10="失効","失効",IF(D10&lt;TODAY(),"Abgelaufen",IF(AND(W10&lt;&gt;"",W10&lt;TODAY()),"Nachverfolgung überfällig",IF(D10&lt;=TODAY()+7,"Bald ablaufend","正常")))))))</f>
      </c>
      <c r="AA10" s="35" t="n"/>
      <c r="AB10" s="35" t="n"/>
      <c r="AC10" s="43" t="n"/>
      <c r="AD10" s="35" t="n"/>
    </row>
    <row r="11">
      <c r="A11" s="35" t="n"/>
      <c r="B11" s="35" t="n"/>
      <c r="C11" s="47" t="n"/>
      <c r="D11" s="47" t="n"/>
      <c r="E11" s="35" t="n"/>
      <c r="F11" s="35" t="n"/>
      <c r="G11" s="35" t="n"/>
      <c r="H11" s="43" t="n"/>
      <c r="I11" s="43" t="n"/>
      <c r="J11" s="43" t="n"/>
      <c r="K11" s="43" t="n"/>
      <c r="L11" s="43" t="n"/>
      <c r="M11" s="43" t="n"/>
      <c r="N11" s="48" t="n"/>
      <c r="O11" s="48" t="n"/>
      <c r="P11" s="20">
        <f>IF(A11="","",N11-O11)</f>
      </c>
      <c r="Q11" s="21">
        <f>IF(A11="","",IFERROR(P11/N11,0))</f>
      </c>
      <c r="R11" s="36" t="n"/>
      <c r="S11" s="49" t="n"/>
      <c r="T11" s="36" t="n"/>
      <c r="U11" s="43" t="n"/>
      <c r="V11" s="43" t="n"/>
      <c r="W11" s="47" t="n"/>
      <c r="X11" s="46">
        <f>IF(A11="","",D11-TODAY())</f>
      </c>
      <c r="Y11" s="46">
        <f>IF(A11="","",TODAY()-C11)</f>
      </c>
      <c r="Z11" s="18">
        <f>IF(A11="","",IF(U11="受注","受注",IF(U11="失注","失注",IF(U11="失効","失効",IF(D11&lt;TODAY(),"Abgelaufen",IF(AND(W11&lt;&gt;"",W11&lt;TODAY()),"Nachverfolgung überfällig",IF(D11&lt;=TODAY()+7,"Bald ablaufend","正常")))))))</f>
      </c>
      <c r="AA11" s="35" t="n"/>
      <c r="AB11" s="35" t="n"/>
      <c r="AC11" s="43" t="n"/>
      <c r="AD11" s="35" t="n"/>
    </row>
    <row r="12">
      <c r="A12" s="35" t="n"/>
      <c r="B12" s="35" t="n"/>
      <c r="C12" s="47" t="n"/>
      <c r="D12" s="47" t="n"/>
      <c r="E12" s="35" t="n"/>
      <c r="F12" s="35" t="n"/>
      <c r="G12" s="35" t="n"/>
      <c r="H12" s="43" t="n"/>
      <c r="I12" s="43" t="n"/>
      <c r="J12" s="43" t="n"/>
      <c r="K12" s="43" t="n"/>
      <c r="L12" s="43" t="n"/>
      <c r="M12" s="43" t="n"/>
      <c r="N12" s="48" t="n"/>
      <c r="O12" s="48" t="n"/>
      <c r="P12" s="20">
        <f>IF(A12="","",N12-O12)</f>
      </c>
      <c r="Q12" s="21">
        <f>IF(A12="","",IFERROR(P12/N12,0))</f>
      </c>
      <c r="R12" s="36" t="n"/>
      <c r="S12" s="49" t="n"/>
      <c r="T12" s="36" t="n"/>
      <c r="U12" s="43" t="n"/>
      <c r="V12" s="43" t="n"/>
      <c r="W12" s="47" t="n"/>
      <c r="X12" s="46">
        <f>IF(A12="","",D12-TODAY())</f>
      </c>
      <c r="Y12" s="46">
        <f>IF(A12="","",TODAY()-C12)</f>
      </c>
      <c r="Z12" s="18">
        <f>IF(A12="","",IF(U12="受注","受注",IF(U12="失注","失注",IF(U12="失効","失効",IF(D12&lt;TODAY(),"Abgelaufen",IF(AND(W12&lt;&gt;"",W12&lt;TODAY()),"Nachverfolgung überfällig",IF(D12&lt;=TODAY()+7,"Bald ablaufend","正常")))))))</f>
      </c>
      <c r="AA12" s="35" t="n"/>
      <c r="AB12" s="35" t="n"/>
      <c r="AC12" s="43" t="n"/>
      <c r="AD12" s="35" t="n"/>
    </row>
    <row r="13">
      <c r="A13" s="35" t="n"/>
      <c r="B13" s="35" t="n"/>
      <c r="C13" s="47" t="n"/>
      <c r="D13" s="47" t="n"/>
      <c r="E13" s="35" t="n"/>
      <c r="F13" s="35" t="n"/>
      <c r="G13" s="35" t="n"/>
      <c r="H13" s="43" t="n"/>
      <c r="I13" s="43" t="n"/>
      <c r="J13" s="43" t="n"/>
      <c r="K13" s="43" t="n"/>
      <c r="L13" s="43" t="n"/>
      <c r="M13" s="43" t="n"/>
      <c r="N13" s="48" t="n"/>
      <c r="O13" s="48" t="n"/>
      <c r="P13" s="20">
        <f>IF(A13="","",N13-O13)</f>
      </c>
      <c r="Q13" s="21">
        <f>IF(A13="","",IFERROR(P13/N13,0))</f>
      </c>
      <c r="R13" s="36" t="n"/>
      <c r="S13" s="49" t="n"/>
      <c r="T13" s="36" t="n"/>
      <c r="U13" s="43" t="n"/>
      <c r="V13" s="43" t="n"/>
      <c r="W13" s="47" t="n"/>
      <c r="X13" s="46">
        <f>IF(A13="","",D13-TODAY())</f>
      </c>
      <c r="Y13" s="46">
        <f>IF(A13="","",TODAY()-C13)</f>
      </c>
      <c r="Z13" s="18">
        <f>IF(A13="","",IF(U13="受注","受注",IF(U13="失注","失注",IF(U13="失効","失効",IF(D13&lt;TODAY(),"Abgelaufen",IF(AND(W13&lt;&gt;"",W13&lt;TODAY()),"Nachverfolgung überfällig",IF(D13&lt;=TODAY()+7,"Bald ablaufend","正常")))))))</f>
      </c>
      <c r="AA13" s="35" t="n"/>
      <c r="AB13" s="35" t="n"/>
      <c r="AC13" s="43" t="n"/>
      <c r="AD13" s="35" t="n"/>
    </row>
    <row r="14">
      <c r="A14" s="35" t="n"/>
      <c r="B14" s="35" t="n"/>
      <c r="C14" s="47" t="n"/>
      <c r="D14" s="47" t="n"/>
      <c r="E14" s="35" t="n"/>
      <c r="F14" s="35" t="n"/>
      <c r="G14" s="35" t="n"/>
      <c r="H14" s="43" t="n"/>
      <c r="I14" s="43" t="n"/>
      <c r="J14" s="43" t="n"/>
      <c r="K14" s="43" t="n"/>
      <c r="L14" s="43" t="n"/>
      <c r="M14" s="43" t="n"/>
      <c r="N14" s="48" t="n"/>
      <c r="O14" s="48" t="n"/>
      <c r="P14" s="20">
        <f>IF(A14="","",N14-O14)</f>
      </c>
      <c r="Q14" s="21">
        <f>IF(A14="","",IFERROR(P14/N14,0))</f>
      </c>
      <c r="R14" s="36" t="n"/>
      <c r="S14" s="49" t="n"/>
      <c r="T14" s="36" t="n"/>
      <c r="U14" s="43" t="n"/>
      <c r="V14" s="43" t="n"/>
      <c r="W14" s="47" t="n"/>
      <c r="X14" s="46">
        <f>IF(A14="","",D14-TODAY())</f>
      </c>
      <c r="Y14" s="46">
        <f>IF(A14="","",TODAY()-C14)</f>
      </c>
      <c r="Z14" s="18">
        <f>IF(A14="","",IF(U14="受注","受注",IF(U14="失注","失注",IF(U14="失効","失効",IF(D14&lt;TODAY(),"Abgelaufen",IF(AND(W14&lt;&gt;"",W14&lt;TODAY()),"Nachverfolgung überfällig",IF(D14&lt;=TODAY()+7,"Bald ablaufend","正常")))))))</f>
      </c>
      <c r="AA14" s="35" t="n"/>
      <c r="AB14" s="35" t="n"/>
      <c r="AC14" s="43" t="n"/>
      <c r="AD14" s="35" t="n"/>
    </row>
    <row r="15">
      <c r="A15" s="35" t="n"/>
      <c r="B15" s="35" t="n"/>
      <c r="C15" s="47" t="n"/>
      <c r="D15" s="47" t="n"/>
      <c r="E15" s="35" t="n"/>
      <c r="F15" s="35" t="n"/>
      <c r="G15" s="35" t="n"/>
      <c r="H15" s="43" t="n"/>
      <c r="I15" s="43" t="n"/>
      <c r="J15" s="43" t="n"/>
      <c r="K15" s="43" t="n"/>
      <c r="L15" s="43" t="n"/>
      <c r="M15" s="43" t="n"/>
      <c r="N15" s="48" t="n"/>
      <c r="O15" s="48" t="n"/>
      <c r="P15" s="20">
        <f>IF(A15="","",N15-O15)</f>
      </c>
      <c r="Q15" s="21">
        <f>IF(A15="","",IFERROR(P15/N15,0))</f>
      </c>
      <c r="R15" s="36" t="n"/>
      <c r="S15" s="49" t="n"/>
      <c r="T15" s="36" t="n"/>
      <c r="U15" s="43" t="n"/>
      <c r="V15" s="43" t="n"/>
      <c r="W15" s="47" t="n"/>
      <c r="X15" s="46">
        <f>IF(A15="","",D15-TODAY())</f>
      </c>
      <c r="Y15" s="46">
        <f>IF(A15="","",TODAY()-C15)</f>
      </c>
      <c r="Z15" s="18">
        <f>IF(A15="","",IF(U15="受注","受注",IF(U15="失注","失注",IF(U15="失効","失効",IF(D15&lt;TODAY(),"Abgelaufen",IF(AND(W15&lt;&gt;"",W15&lt;TODAY()),"Nachverfolgung überfällig",IF(D15&lt;=TODAY()+7,"Bald ablaufend","正常")))))))</f>
      </c>
      <c r="AA15" s="35" t="n"/>
      <c r="AB15" s="35" t="n"/>
      <c r="AC15" s="43" t="n"/>
      <c r="AD15" s="35" t="n"/>
    </row>
    <row r="16">
      <c r="A16" s="35" t="n"/>
      <c r="B16" s="35" t="n"/>
      <c r="C16" s="47" t="n"/>
      <c r="D16" s="47" t="n"/>
      <c r="E16" s="35" t="n"/>
      <c r="F16" s="35" t="n"/>
      <c r="G16" s="35" t="n"/>
      <c r="H16" s="43" t="n"/>
      <c r="I16" s="43" t="n"/>
      <c r="J16" s="43" t="n"/>
      <c r="K16" s="43" t="n"/>
      <c r="L16" s="43" t="n"/>
      <c r="M16" s="43" t="n"/>
      <c r="N16" s="48" t="n"/>
      <c r="O16" s="48" t="n"/>
      <c r="P16" s="20">
        <f>IF(A16="","",N16-O16)</f>
      </c>
      <c r="Q16" s="21">
        <f>IF(A16="","",IFERROR(P16/N16,0))</f>
      </c>
      <c r="R16" s="36" t="n"/>
      <c r="S16" s="49" t="n"/>
      <c r="T16" s="36" t="n"/>
      <c r="U16" s="43" t="n"/>
      <c r="V16" s="43" t="n"/>
      <c r="W16" s="47" t="n"/>
      <c r="X16" s="46">
        <f>IF(A16="","",D16-TODAY())</f>
      </c>
      <c r="Y16" s="46">
        <f>IF(A16="","",TODAY()-C16)</f>
      </c>
      <c r="Z16" s="18">
        <f>IF(A16="","",IF(U16="受注","受注",IF(U16="失注","失注",IF(U16="失効","失効",IF(D16&lt;TODAY(),"Abgelaufen",IF(AND(W16&lt;&gt;"",W16&lt;TODAY()),"Nachverfolgung überfällig",IF(D16&lt;=TODAY()+7,"Bald ablaufend","正常")))))))</f>
      </c>
      <c r="AA16" s="35" t="n"/>
      <c r="AB16" s="35" t="n"/>
      <c r="AC16" s="43" t="n"/>
      <c r="AD16" s="35" t="n"/>
    </row>
    <row r="17">
      <c r="A17" s="35" t="n"/>
      <c r="B17" s="35" t="n"/>
      <c r="C17" s="47" t="n"/>
      <c r="D17" s="47" t="n"/>
      <c r="E17" s="35" t="n"/>
      <c r="F17" s="35" t="n"/>
      <c r="G17" s="35" t="n"/>
      <c r="H17" s="43" t="n"/>
      <c r="I17" s="43" t="n"/>
      <c r="J17" s="43" t="n"/>
      <c r="K17" s="43" t="n"/>
      <c r="L17" s="43" t="n"/>
      <c r="M17" s="43" t="n"/>
      <c r="N17" s="48" t="n"/>
      <c r="O17" s="48" t="n"/>
      <c r="P17" s="20">
        <f>IF(A17="","",N17-O17)</f>
      </c>
      <c r="Q17" s="21">
        <f>IF(A17="","",IFERROR(P17/N17,0))</f>
      </c>
      <c r="R17" s="36" t="n"/>
      <c r="S17" s="49" t="n"/>
      <c r="T17" s="36" t="n"/>
      <c r="U17" s="43" t="n"/>
      <c r="V17" s="43" t="n"/>
      <c r="W17" s="47" t="n"/>
      <c r="X17" s="46">
        <f>IF(A17="","",D17-TODAY())</f>
      </c>
      <c r="Y17" s="46">
        <f>IF(A17="","",TODAY()-C17)</f>
      </c>
      <c r="Z17" s="18">
        <f>IF(A17="","",IF(U17="受注","受注",IF(U17="失注","失注",IF(U17="失効","失効",IF(D17&lt;TODAY(),"Abgelaufen",IF(AND(W17&lt;&gt;"",W17&lt;TODAY()),"Nachverfolgung überfällig",IF(D17&lt;=TODAY()+7,"Bald ablaufend","正常")))))))</f>
      </c>
      <c r="AA17" s="35" t="n"/>
      <c r="AB17" s="35" t="n"/>
      <c r="AC17" s="43" t="n"/>
      <c r="AD17" s="35" t="n"/>
    </row>
    <row r="18">
      <c r="A18" s="35" t="n"/>
      <c r="B18" s="35" t="n"/>
      <c r="C18" s="47" t="n"/>
      <c r="D18" s="47" t="n"/>
      <c r="E18" s="35" t="n"/>
      <c r="F18" s="35" t="n"/>
      <c r="G18" s="35" t="n"/>
      <c r="H18" s="43" t="n"/>
      <c r="I18" s="43" t="n"/>
      <c r="J18" s="43" t="n"/>
      <c r="K18" s="43" t="n"/>
      <c r="L18" s="43" t="n"/>
      <c r="M18" s="43" t="n"/>
      <c r="N18" s="48" t="n"/>
      <c r="O18" s="48" t="n"/>
      <c r="P18" s="20">
        <f>IF(A18="","",N18-O18)</f>
      </c>
      <c r="Q18" s="21">
        <f>IF(A18="","",IFERROR(P18/N18,0))</f>
      </c>
      <c r="R18" s="36" t="n"/>
      <c r="S18" s="49" t="n"/>
      <c r="T18" s="36" t="n"/>
      <c r="U18" s="43" t="n"/>
      <c r="V18" s="43" t="n"/>
      <c r="W18" s="47" t="n"/>
      <c r="X18" s="46">
        <f>IF(A18="","",D18-TODAY())</f>
      </c>
      <c r="Y18" s="46">
        <f>IF(A18="","",TODAY()-C18)</f>
      </c>
      <c r="Z18" s="18">
        <f>IF(A18="","",IF(U18="受注","受注",IF(U18="失注","失注",IF(U18="失効","失効",IF(D18&lt;TODAY(),"Abgelaufen",IF(AND(W18&lt;&gt;"",W18&lt;TODAY()),"Nachverfolgung überfällig",IF(D18&lt;=TODAY()+7,"Bald ablaufend","正常")))))))</f>
      </c>
      <c r="AA18" s="35" t="n"/>
      <c r="AB18" s="35" t="n"/>
      <c r="AC18" s="43" t="n"/>
      <c r="AD18" s="35" t="n"/>
    </row>
    <row r="19">
      <c r="A19" s="35" t="n"/>
      <c r="B19" s="35" t="n"/>
      <c r="C19" s="47" t="n"/>
      <c r="D19" s="47" t="n"/>
      <c r="E19" s="35" t="n"/>
      <c r="F19" s="35" t="n"/>
      <c r="G19" s="35" t="n"/>
      <c r="H19" s="43" t="n"/>
      <c r="I19" s="43" t="n"/>
      <c r="J19" s="43" t="n"/>
      <c r="K19" s="43" t="n"/>
      <c r="L19" s="43" t="n"/>
      <c r="M19" s="43" t="n"/>
      <c r="N19" s="48" t="n"/>
      <c r="O19" s="48" t="n"/>
      <c r="P19" s="20">
        <f>IF(A19="","",N19-O19)</f>
      </c>
      <c r="Q19" s="21">
        <f>IF(A19="","",IFERROR(P19/N19,0))</f>
      </c>
      <c r="R19" s="36" t="n"/>
      <c r="S19" s="49" t="n"/>
      <c r="T19" s="36" t="n"/>
      <c r="U19" s="43" t="n"/>
      <c r="V19" s="43" t="n"/>
      <c r="W19" s="47" t="n"/>
      <c r="X19" s="46">
        <f>IF(A19="","",D19-TODAY())</f>
      </c>
      <c r="Y19" s="46">
        <f>IF(A19="","",TODAY()-C19)</f>
      </c>
      <c r="Z19" s="18">
        <f>IF(A19="","",IF(U19="受注","受注",IF(U19="失注","失注",IF(U19="失効","失効",IF(D19&lt;TODAY(),"Abgelaufen",IF(AND(W19&lt;&gt;"",W19&lt;TODAY()),"Nachverfolgung überfällig",IF(D19&lt;=TODAY()+7,"Bald ablaufend","正常")))))))</f>
      </c>
      <c r="AA19" s="35" t="n"/>
      <c r="AB19" s="35" t="n"/>
      <c r="AC19" s="43" t="n"/>
      <c r="AD19" s="35" t="n"/>
    </row>
    <row r="20">
      <c r="A20" s="35" t="n"/>
      <c r="B20" s="35" t="n"/>
      <c r="C20" s="47" t="n"/>
      <c r="D20" s="47" t="n"/>
      <c r="E20" s="35" t="n"/>
      <c r="F20" s="35" t="n"/>
      <c r="G20" s="35" t="n"/>
      <c r="H20" s="43" t="n"/>
      <c r="I20" s="43" t="n"/>
      <c r="J20" s="43" t="n"/>
      <c r="K20" s="43" t="n"/>
      <c r="L20" s="43" t="n"/>
      <c r="M20" s="43" t="n"/>
      <c r="N20" s="48" t="n"/>
      <c r="O20" s="48" t="n"/>
      <c r="P20" s="20">
        <f>IF(A20="","",N20-O20)</f>
      </c>
      <c r="Q20" s="21">
        <f>IF(A20="","",IFERROR(P20/N20,0))</f>
      </c>
      <c r="R20" s="36" t="n"/>
      <c r="S20" s="49" t="n"/>
      <c r="T20" s="36" t="n"/>
      <c r="U20" s="43" t="n"/>
      <c r="V20" s="43" t="n"/>
      <c r="W20" s="47" t="n"/>
      <c r="X20" s="46">
        <f>IF(A20="","",D20-TODAY())</f>
      </c>
      <c r="Y20" s="46">
        <f>IF(A20="","",TODAY()-C20)</f>
      </c>
      <c r="Z20" s="18">
        <f>IF(A20="","",IF(U20="受注","受注",IF(U20="失注","失注",IF(U20="失効","失効",IF(D20&lt;TODAY(),"Abgelaufen",IF(AND(W20&lt;&gt;"",W20&lt;TODAY()),"Nachverfolgung überfällig",IF(D20&lt;=TODAY()+7,"Bald ablaufend","正常")))))))</f>
      </c>
      <c r="AA20" s="35" t="n"/>
      <c r="AB20" s="35" t="n"/>
      <c r="AC20" s="43" t="n"/>
      <c r="AD20" s="35" t="n"/>
    </row>
    <row r="21">
      <c r="A21" s="35" t="n"/>
      <c r="B21" s="35" t="n"/>
      <c r="C21" s="47" t="n"/>
      <c r="D21" s="47" t="n"/>
      <c r="E21" s="35" t="n"/>
      <c r="F21" s="35" t="n"/>
      <c r="G21" s="35" t="n"/>
      <c r="H21" s="43" t="n"/>
      <c r="I21" s="43" t="n"/>
      <c r="J21" s="43" t="n"/>
      <c r="K21" s="43" t="n"/>
      <c r="L21" s="43" t="n"/>
      <c r="M21" s="43" t="n"/>
      <c r="N21" s="48" t="n"/>
      <c r="O21" s="48" t="n"/>
      <c r="P21" s="20">
        <f>IF(A21="","",N21-O21)</f>
      </c>
      <c r="Q21" s="21">
        <f>IF(A21="","",IFERROR(P21/N21,0))</f>
      </c>
      <c r="R21" s="36" t="n"/>
      <c r="S21" s="49" t="n"/>
      <c r="T21" s="36" t="n"/>
      <c r="U21" s="43" t="n"/>
      <c r="V21" s="43" t="n"/>
      <c r="W21" s="47" t="n"/>
      <c r="X21" s="46">
        <f>IF(A21="","",D21-TODAY())</f>
      </c>
      <c r="Y21" s="46">
        <f>IF(A21="","",TODAY()-C21)</f>
      </c>
      <c r="Z21" s="18">
        <f>IF(A21="","",IF(U21="受注","受注",IF(U21="失注","失注",IF(U21="失効","失効",IF(D21&lt;TODAY(),"Abgelaufen",IF(AND(W21&lt;&gt;"",W21&lt;TODAY()),"Nachverfolgung überfällig",IF(D21&lt;=TODAY()+7,"Bald ablaufend","正常")))))))</f>
      </c>
      <c r="AA21" s="35" t="n"/>
      <c r="AB21" s="35" t="n"/>
      <c r="AC21" s="43" t="n"/>
      <c r="AD21" s="35" t="n"/>
    </row>
    <row r="22">
      <c r="A22" s="35" t="n"/>
      <c r="B22" s="35" t="n"/>
      <c r="C22" s="47" t="n"/>
      <c r="D22" s="47" t="n"/>
      <c r="E22" s="35" t="n"/>
      <c r="F22" s="35" t="n"/>
      <c r="G22" s="35" t="n"/>
      <c r="H22" s="43" t="n"/>
      <c r="I22" s="43" t="n"/>
      <c r="J22" s="43" t="n"/>
      <c r="K22" s="43" t="n"/>
      <c r="L22" s="43" t="n"/>
      <c r="M22" s="43" t="n"/>
      <c r="N22" s="48" t="n"/>
      <c r="O22" s="48" t="n"/>
      <c r="P22" s="20">
        <f>IF(A22="","",N22-O22)</f>
      </c>
      <c r="Q22" s="21">
        <f>IF(A22="","",IFERROR(P22/N22,0))</f>
      </c>
      <c r="R22" s="36" t="n"/>
      <c r="S22" s="49" t="n"/>
      <c r="T22" s="36" t="n"/>
      <c r="U22" s="43" t="n"/>
      <c r="V22" s="43" t="n"/>
      <c r="W22" s="47" t="n"/>
      <c r="X22" s="46">
        <f>IF(A22="","",D22-TODAY())</f>
      </c>
      <c r="Y22" s="46">
        <f>IF(A22="","",TODAY()-C22)</f>
      </c>
      <c r="Z22" s="18">
        <f>IF(A22="","",IF(U22="受注","受注",IF(U22="失注","失注",IF(U22="失効","失効",IF(D22&lt;TODAY(),"Abgelaufen",IF(AND(W22&lt;&gt;"",W22&lt;TODAY()),"Nachverfolgung überfällig",IF(D22&lt;=TODAY()+7,"Bald ablaufend","正常")))))))</f>
      </c>
      <c r="AA22" s="35" t="n"/>
      <c r="AB22" s="35" t="n"/>
      <c r="AC22" s="43" t="n"/>
      <c r="AD22" s="35" t="n"/>
    </row>
    <row r="23">
      <c r="A23" s="35" t="n"/>
      <c r="B23" s="35" t="n"/>
      <c r="C23" s="47" t="n"/>
      <c r="D23" s="47" t="n"/>
      <c r="E23" s="35" t="n"/>
      <c r="F23" s="35" t="n"/>
      <c r="G23" s="35" t="n"/>
      <c r="H23" s="43" t="n"/>
      <c r="I23" s="43" t="n"/>
      <c r="J23" s="43" t="n"/>
      <c r="K23" s="43" t="n"/>
      <c r="L23" s="43" t="n"/>
      <c r="M23" s="43" t="n"/>
      <c r="N23" s="48" t="n"/>
      <c r="O23" s="48" t="n"/>
      <c r="P23" s="20">
        <f>IF(A23="","",N23-O23)</f>
      </c>
      <c r="Q23" s="21">
        <f>IF(A23="","",IFERROR(P23/N23,0))</f>
      </c>
      <c r="R23" s="36" t="n"/>
      <c r="S23" s="49" t="n"/>
      <c r="T23" s="36" t="n"/>
      <c r="U23" s="43" t="n"/>
      <c r="V23" s="43" t="n"/>
      <c r="W23" s="47" t="n"/>
      <c r="X23" s="46">
        <f>IF(A23="","",D23-TODAY())</f>
      </c>
      <c r="Y23" s="46">
        <f>IF(A23="","",TODAY()-C23)</f>
      </c>
      <c r="Z23" s="18">
        <f>IF(A23="","",IF(U23="受注","受注",IF(U23="失注","失注",IF(U23="失効","失効",IF(D23&lt;TODAY(),"Abgelaufen",IF(AND(W23&lt;&gt;"",W23&lt;TODAY()),"Nachverfolgung überfällig",IF(D23&lt;=TODAY()+7,"Bald ablaufend","正常")))))))</f>
      </c>
      <c r="AA23" s="35" t="n"/>
      <c r="AB23" s="35" t="n"/>
      <c r="AC23" s="43" t="n"/>
      <c r="AD23" s="35" t="n"/>
    </row>
    <row r="24">
      <c r="A24" s="35" t="n"/>
      <c r="B24" s="35" t="n"/>
      <c r="C24" s="47" t="n"/>
      <c r="D24" s="47" t="n"/>
      <c r="E24" s="35" t="n"/>
      <c r="F24" s="35" t="n"/>
      <c r="G24" s="35" t="n"/>
      <c r="H24" s="43" t="n"/>
      <c r="I24" s="43" t="n"/>
      <c r="J24" s="43" t="n"/>
      <c r="K24" s="43" t="n"/>
      <c r="L24" s="43" t="n"/>
      <c r="M24" s="43" t="n"/>
      <c r="N24" s="48" t="n"/>
      <c r="O24" s="48" t="n"/>
      <c r="P24" s="20">
        <f>IF(A24="","",N24-O24)</f>
      </c>
      <c r="Q24" s="21">
        <f>IF(A24="","",IFERROR(P24/N24,0))</f>
      </c>
      <c r="R24" s="36" t="n"/>
      <c r="S24" s="49" t="n"/>
      <c r="T24" s="36" t="n"/>
      <c r="U24" s="43" t="n"/>
      <c r="V24" s="43" t="n"/>
      <c r="W24" s="47" t="n"/>
      <c r="X24" s="46">
        <f>IF(A24="","",D24-TODAY())</f>
      </c>
      <c r="Y24" s="46">
        <f>IF(A24="","",TODAY()-C24)</f>
      </c>
      <c r="Z24" s="18">
        <f>IF(A24="","",IF(U24="受注","受注",IF(U24="失注","失注",IF(U24="失効","失効",IF(D24&lt;TODAY(),"Abgelaufen",IF(AND(W24&lt;&gt;"",W24&lt;TODAY()),"Nachverfolgung überfällig",IF(D24&lt;=TODAY()+7,"Bald ablaufend","正常")))))))</f>
      </c>
      <c r="AA24" s="35" t="n"/>
      <c r="AB24" s="35" t="n"/>
      <c r="AC24" s="43" t="n"/>
      <c r="AD24" s="35" t="n"/>
    </row>
    <row r="25">
      <c r="A25" s="35" t="n"/>
      <c r="B25" s="35" t="n"/>
      <c r="C25" s="47" t="n"/>
      <c r="D25" s="47" t="n"/>
      <c r="E25" s="35" t="n"/>
      <c r="F25" s="35" t="n"/>
      <c r="G25" s="35" t="n"/>
      <c r="H25" s="43" t="n"/>
      <c r="I25" s="43" t="n"/>
      <c r="J25" s="43" t="n"/>
      <c r="K25" s="43" t="n"/>
      <c r="L25" s="43" t="n"/>
      <c r="M25" s="43" t="n"/>
      <c r="N25" s="48" t="n"/>
      <c r="O25" s="48" t="n"/>
      <c r="P25" s="20">
        <f>IF(A25="","",N25-O25)</f>
      </c>
      <c r="Q25" s="21">
        <f>IF(A25="","",IFERROR(P25/N25,0))</f>
      </c>
      <c r="R25" s="36" t="n"/>
      <c r="S25" s="49" t="n"/>
      <c r="T25" s="36" t="n"/>
      <c r="U25" s="43" t="n"/>
      <c r="V25" s="43" t="n"/>
      <c r="W25" s="47" t="n"/>
      <c r="X25" s="46">
        <f>IF(A25="","",D25-TODAY())</f>
      </c>
      <c r="Y25" s="46">
        <f>IF(A25="","",TODAY()-C25)</f>
      </c>
      <c r="Z25" s="18">
        <f>IF(A25="","",IF(U25="受注","受注",IF(U25="失注","失注",IF(U25="失効","失効",IF(D25&lt;TODAY(),"Abgelaufen",IF(AND(W25&lt;&gt;"",W25&lt;TODAY()),"Nachverfolgung überfällig",IF(D25&lt;=TODAY()+7,"Bald ablaufend","正常")))))))</f>
      </c>
      <c r="AA25" s="35" t="n"/>
      <c r="AB25" s="35" t="n"/>
      <c r="AC25" s="43" t="n"/>
      <c r="AD25" s="35" t="n"/>
    </row>
    <row r="26">
      <c r="A26" s="35" t="n"/>
      <c r="B26" s="35" t="n"/>
      <c r="C26" s="47" t="n"/>
      <c r="D26" s="47" t="n"/>
      <c r="E26" s="35" t="n"/>
      <c r="F26" s="35" t="n"/>
      <c r="G26" s="35" t="n"/>
      <c r="H26" s="43" t="n"/>
      <c r="I26" s="43" t="n"/>
      <c r="J26" s="43" t="n"/>
      <c r="K26" s="43" t="n"/>
      <c r="L26" s="43" t="n"/>
      <c r="M26" s="43" t="n"/>
      <c r="N26" s="48" t="n"/>
      <c r="O26" s="48" t="n"/>
      <c r="P26" s="20">
        <f>IF(A26="","",N26-O26)</f>
      </c>
      <c r="Q26" s="21">
        <f>IF(A26="","",IFERROR(P26/N26,0))</f>
      </c>
      <c r="R26" s="36" t="n"/>
      <c r="S26" s="49" t="n"/>
      <c r="T26" s="36" t="n"/>
      <c r="U26" s="43" t="n"/>
      <c r="V26" s="43" t="n"/>
      <c r="W26" s="47" t="n"/>
      <c r="X26" s="46">
        <f>IF(A26="","",D26-TODAY())</f>
      </c>
      <c r="Y26" s="46">
        <f>IF(A26="","",TODAY()-C26)</f>
      </c>
      <c r="Z26" s="18">
        <f>IF(A26="","",IF(U26="受注","受注",IF(U26="失注","失注",IF(U26="失効","失効",IF(D26&lt;TODAY(),"Abgelaufen",IF(AND(W26&lt;&gt;"",W26&lt;TODAY()),"Nachverfolgung überfällig",IF(D26&lt;=TODAY()+7,"Bald ablaufend","正常")))))))</f>
      </c>
      <c r="AA26" s="35" t="n"/>
      <c r="AB26" s="35" t="n"/>
      <c r="AC26" s="43" t="n"/>
      <c r="AD26" s="35" t="n"/>
    </row>
    <row r="27">
      <c r="A27" s="35" t="n"/>
      <c r="B27" s="35" t="n"/>
      <c r="C27" s="47" t="n"/>
      <c r="D27" s="47" t="n"/>
      <c r="E27" s="35" t="n"/>
      <c r="F27" s="35" t="n"/>
      <c r="G27" s="35" t="n"/>
      <c r="H27" s="43" t="n"/>
      <c r="I27" s="43" t="n"/>
      <c r="J27" s="43" t="n"/>
      <c r="K27" s="43" t="n"/>
      <c r="L27" s="43" t="n"/>
      <c r="M27" s="43" t="n"/>
      <c r="N27" s="48" t="n"/>
      <c r="O27" s="48" t="n"/>
      <c r="P27" s="20">
        <f>IF(A27="","",N27-O27)</f>
      </c>
      <c r="Q27" s="21">
        <f>IF(A27="","",IFERROR(P27/N27,0))</f>
      </c>
      <c r="R27" s="36" t="n"/>
      <c r="S27" s="49" t="n"/>
      <c r="T27" s="36" t="n"/>
      <c r="U27" s="43" t="n"/>
      <c r="V27" s="43" t="n"/>
      <c r="W27" s="47" t="n"/>
      <c r="X27" s="46">
        <f>IF(A27="","",D27-TODAY())</f>
      </c>
      <c r="Y27" s="46">
        <f>IF(A27="","",TODAY()-C27)</f>
      </c>
      <c r="Z27" s="18">
        <f>IF(A27="","",IF(U27="受注","受注",IF(U27="失注","失注",IF(U27="失効","失効",IF(D27&lt;TODAY(),"Abgelaufen",IF(AND(W27&lt;&gt;"",W27&lt;TODAY()),"Nachverfolgung überfällig",IF(D27&lt;=TODAY()+7,"Bald ablaufend","正常")))))))</f>
      </c>
      <c r="AA27" s="35" t="n"/>
      <c r="AB27" s="35" t="n"/>
      <c r="AC27" s="43" t="n"/>
      <c r="AD27" s="35" t="n"/>
    </row>
    <row r="28">
      <c r="A28" s="35" t="n"/>
      <c r="B28" s="35" t="n"/>
      <c r="C28" s="47" t="n"/>
      <c r="D28" s="47" t="n"/>
      <c r="E28" s="35" t="n"/>
      <c r="F28" s="35" t="n"/>
      <c r="G28" s="35" t="n"/>
      <c r="H28" s="43" t="n"/>
      <c r="I28" s="43" t="n"/>
      <c r="J28" s="43" t="n"/>
      <c r="K28" s="43" t="n"/>
      <c r="L28" s="43" t="n"/>
      <c r="M28" s="43" t="n"/>
      <c r="N28" s="48" t="n"/>
      <c r="O28" s="48" t="n"/>
      <c r="P28" s="20">
        <f>IF(A28="","",N28-O28)</f>
      </c>
      <c r="Q28" s="21">
        <f>IF(A28="","",IFERROR(P28/N28,0))</f>
      </c>
      <c r="R28" s="36" t="n"/>
      <c r="S28" s="49" t="n"/>
      <c r="T28" s="36" t="n"/>
      <c r="U28" s="43" t="n"/>
      <c r="V28" s="43" t="n"/>
      <c r="W28" s="47" t="n"/>
      <c r="X28" s="46">
        <f>IF(A28="","",D28-TODAY())</f>
      </c>
      <c r="Y28" s="46">
        <f>IF(A28="","",TODAY()-C28)</f>
      </c>
      <c r="Z28" s="18">
        <f>IF(A28="","",IF(U28="受注","受注",IF(U28="失注","失注",IF(U28="失効","失効",IF(D28&lt;TODAY(),"Abgelaufen",IF(AND(W28&lt;&gt;"",W28&lt;TODAY()),"Nachverfolgung überfällig",IF(D28&lt;=TODAY()+7,"Bald ablaufend","正常")))))))</f>
      </c>
      <c r="AA28" s="35" t="n"/>
      <c r="AB28" s="35" t="n"/>
      <c r="AC28" s="43" t="n"/>
      <c r="AD28" s="35" t="n"/>
    </row>
    <row r="29">
      <c r="A29" s="35" t="n"/>
      <c r="B29" s="35" t="n"/>
      <c r="C29" s="47" t="n"/>
      <c r="D29" s="47" t="n"/>
      <c r="E29" s="35" t="n"/>
      <c r="F29" s="35" t="n"/>
      <c r="G29" s="35" t="n"/>
      <c r="H29" s="43" t="n"/>
      <c r="I29" s="43" t="n"/>
      <c r="J29" s="43" t="n"/>
      <c r="K29" s="43" t="n"/>
      <c r="L29" s="43" t="n"/>
      <c r="M29" s="43" t="n"/>
      <c r="N29" s="48" t="n"/>
      <c r="O29" s="48" t="n"/>
      <c r="P29" s="20">
        <f>IF(A29="","",N29-O29)</f>
      </c>
      <c r="Q29" s="21">
        <f>IF(A29="","",IFERROR(P29/N29,0))</f>
      </c>
      <c r="R29" s="36" t="n"/>
      <c r="S29" s="49" t="n"/>
      <c r="T29" s="36" t="n"/>
      <c r="U29" s="43" t="n"/>
      <c r="V29" s="43" t="n"/>
      <c r="W29" s="47" t="n"/>
      <c r="X29" s="46">
        <f>IF(A29="","",D29-TODAY())</f>
      </c>
      <c r="Y29" s="46">
        <f>IF(A29="","",TODAY()-C29)</f>
      </c>
      <c r="Z29" s="18">
        <f>IF(A29="","",IF(U29="受注","受注",IF(U29="失注","失注",IF(U29="失効","失効",IF(D29&lt;TODAY(),"Abgelaufen",IF(AND(W29&lt;&gt;"",W29&lt;TODAY()),"Nachverfolgung überfällig",IF(D29&lt;=TODAY()+7,"Bald ablaufend","正常")))))))</f>
      </c>
      <c r="AA29" s="35" t="n"/>
      <c r="AB29" s="35" t="n"/>
      <c r="AC29" s="43" t="n"/>
      <c r="AD29" s="35" t="n"/>
    </row>
    <row r="30">
      <c r="A30" s="35" t="n"/>
      <c r="B30" s="35" t="n"/>
      <c r="C30" s="47" t="n"/>
      <c r="D30" s="47" t="n"/>
      <c r="E30" s="35" t="n"/>
      <c r="F30" s="35" t="n"/>
      <c r="G30" s="35" t="n"/>
      <c r="H30" s="43" t="n"/>
      <c r="I30" s="43" t="n"/>
      <c r="J30" s="43" t="n"/>
      <c r="K30" s="43" t="n"/>
      <c r="L30" s="43" t="n"/>
      <c r="M30" s="43" t="n"/>
      <c r="N30" s="48" t="n"/>
      <c r="O30" s="48" t="n"/>
      <c r="P30" s="20">
        <f>IF(A30="","",N30-O30)</f>
      </c>
      <c r="Q30" s="21">
        <f>IF(A30="","",IFERROR(P30/N30,0))</f>
      </c>
      <c r="R30" s="36" t="n"/>
      <c r="S30" s="49" t="n"/>
      <c r="T30" s="36" t="n"/>
      <c r="U30" s="43" t="n"/>
      <c r="V30" s="43" t="n"/>
      <c r="W30" s="47" t="n"/>
      <c r="X30" s="46">
        <f>IF(A30="","",D30-TODAY())</f>
      </c>
      <c r="Y30" s="46">
        <f>IF(A30="","",TODAY()-C30)</f>
      </c>
      <c r="Z30" s="18">
        <f>IF(A30="","",IF(U30="受注","受注",IF(U30="失注","失注",IF(U30="失効","失効",IF(D30&lt;TODAY(),"Abgelaufen",IF(AND(W30&lt;&gt;"",W30&lt;TODAY()),"Nachverfolgung überfällig",IF(D30&lt;=TODAY()+7,"Bald ablaufend","正常")))))))</f>
      </c>
      <c r="AA30" s="35" t="n"/>
      <c r="AB30" s="35" t="n"/>
      <c r="AC30" s="43" t="n"/>
      <c r="AD30" s="35" t="n"/>
    </row>
    <row r="31">
      <c r="A31" s="35" t="n"/>
      <c r="B31" s="35" t="n"/>
      <c r="C31" s="47" t="n"/>
      <c r="D31" s="47" t="n"/>
      <c r="E31" s="35" t="n"/>
      <c r="F31" s="35" t="n"/>
      <c r="G31" s="35" t="n"/>
      <c r="H31" s="43" t="n"/>
      <c r="I31" s="43" t="n"/>
      <c r="J31" s="43" t="n"/>
      <c r="K31" s="43" t="n"/>
      <c r="L31" s="43" t="n"/>
      <c r="M31" s="43" t="n"/>
      <c r="N31" s="48" t="n"/>
      <c r="O31" s="48" t="n"/>
      <c r="P31" s="20">
        <f>IF(A31="","",N31-O31)</f>
      </c>
      <c r="Q31" s="21">
        <f>IF(A31="","",IFERROR(P31/N31,0))</f>
      </c>
      <c r="R31" s="36" t="n"/>
      <c r="S31" s="49" t="n"/>
      <c r="T31" s="36" t="n"/>
      <c r="U31" s="43" t="n"/>
      <c r="V31" s="43" t="n"/>
      <c r="W31" s="47" t="n"/>
      <c r="X31" s="46">
        <f>IF(A31="","",D31-TODAY())</f>
      </c>
      <c r="Y31" s="46">
        <f>IF(A31="","",TODAY()-C31)</f>
      </c>
      <c r="Z31" s="18">
        <f>IF(A31="","",IF(U31="受注","受注",IF(U31="失注","失注",IF(U31="失効","失効",IF(D31&lt;TODAY(),"Abgelaufen",IF(AND(W31&lt;&gt;"",W31&lt;TODAY()),"Nachverfolgung überfällig",IF(D31&lt;=TODAY()+7,"Bald ablaufend","正常")))))))</f>
      </c>
      <c r="AA31" s="35" t="n"/>
      <c r="AB31" s="35" t="n"/>
      <c r="AC31" s="43" t="n"/>
      <c r="AD31" s="35" t="n"/>
    </row>
    <row r="32">
      <c r="A32" s="35" t="n"/>
      <c r="B32" s="35" t="n"/>
      <c r="C32" s="47" t="n"/>
      <c r="D32" s="47" t="n"/>
      <c r="E32" s="35" t="n"/>
      <c r="F32" s="35" t="n"/>
      <c r="G32" s="35" t="n"/>
      <c r="H32" s="43" t="n"/>
      <c r="I32" s="43" t="n"/>
      <c r="J32" s="43" t="n"/>
      <c r="K32" s="43" t="n"/>
      <c r="L32" s="43" t="n"/>
      <c r="M32" s="43" t="n"/>
      <c r="N32" s="48" t="n"/>
      <c r="O32" s="48" t="n"/>
      <c r="P32" s="20">
        <f>IF(A32="","",N32-O32)</f>
      </c>
      <c r="Q32" s="21">
        <f>IF(A32="","",IFERROR(P32/N32,0))</f>
      </c>
      <c r="R32" s="36" t="n"/>
      <c r="S32" s="49" t="n"/>
      <c r="T32" s="36" t="n"/>
      <c r="U32" s="43" t="n"/>
      <c r="V32" s="43" t="n"/>
      <c r="W32" s="47" t="n"/>
      <c r="X32" s="46">
        <f>IF(A32="","",D32-TODAY())</f>
      </c>
      <c r="Y32" s="46">
        <f>IF(A32="","",TODAY()-C32)</f>
      </c>
      <c r="Z32" s="18">
        <f>IF(A32="","",IF(U32="受注","受注",IF(U32="失注","失注",IF(U32="失効","失効",IF(D32&lt;TODAY(),"Abgelaufen",IF(AND(W32&lt;&gt;"",W32&lt;TODAY()),"Nachverfolgung überfällig",IF(D32&lt;=TODAY()+7,"Bald ablaufend","正常")))))))</f>
      </c>
      <c r="AA32" s="35" t="n"/>
      <c r="AB32" s="35" t="n"/>
      <c r="AC32" s="43" t="n"/>
      <c r="AD32" s="35" t="n"/>
    </row>
    <row r="33">
      <c r="A33" s="35" t="n"/>
      <c r="B33" s="35" t="n"/>
      <c r="C33" s="47" t="n"/>
      <c r="D33" s="47" t="n"/>
      <c r="E33" s="35" t="n"/>
      <c r="F33" s="35" t="n"/>
      <c r="G33" s="35" t="n"/>
      <c r="H33" s="43" t="n"/>
      <c r="I33" s="43" t="n"/>
      <c r="J33" s="43" t="n"/>
      <c r="K33" s="43" t="n"/>
      <c r="L33" s="43" t="n"/>
      <c r="M33" s="43" t="n"/>
      <c r="N33" s="48" t="n"/>
      <c r="O33" s="48" t="n"/>
      <c r="P33" s="20">
        <f>IF(A33="","",N33-O33)</f>
      </c>
      <c r="Q33" s="21">
        <f>IF(A33="","",IFERROR(P33/N33,0))</f>
      </c>
      <c r="R33" s="36" t="n"/>
      <c r="S33" s="49" t="n"/>
      <c r="T33" s="36" t="n"/>
      <c r="U33" s="43" t="n"/>
      <c r="V33" s="43" t="n"/>
      <c r="W33" s="47" t="n"/>
      <c r="X33" s="46">
        <f>IF(A33="","",D33-TODAY())</f>
      </c>
      <c r="Y33" s="46">
        <f>IF(A33="","",TODAY()-C33)</f>
      </c>
      <c r="Z33" s="18">
        <f>IF(A33="","",IF(U33="受注","受注",IF(U33="失注","失注",IF(U33="失効","失効",IF(D33&lt;TODAY(),"Abgelaufen",IF(AND(W33&lt;&gt;"",W33&lt;TODAY()),"Nachverfolgung überfällig",IF(D33&lt;=TODAY()+7,"Bald ablaufend","正常")))))))</f>
      </c>
      <c r="AA33" s="35" t="n"/>
      <c r="AB33" s="35" t="n"/>
      <c r="AC33" s="43" t="n"/>
      <c r="AD33" s="35" t="n"/>
    </row>
    <row r="34">
      <c r="A34" s="35" t="n"/>
      <c r="B34" s="35" t="n"/>
      <c r="C34" s="47" t="n"/>
      <c r="D34" s="47" t="n"/>
      <c r="E34" s="35" t="n"/>
      <c r="F34" s="35" t="n"/>
      <c r="G34" s="35" t="n"/>
      <c r="H34" s="43" t="n"/>
      <c r="I34" s="43" t="n"/>
      <c r="J34" s="43" t="n"/>
      <c r="K34" s="43" t="n"/>
      <c r="L34" s="43" t="n"/>
      <c r="M34" s="43" t="n"/>
      <c r="N34" s="48" t="n"/>
      <c r="O34" s="48" t="n"/>
      <c r="P34" s="20">
        <f>IF(A34="","",N34-O34)</f>
      </c>
      <c r="Q34" s="21">
        <f>IF(A34="","",IFERROR(P34/N34,0))</f>
      </c>
      <c r="R34" s="36" t="n"/>
      <c r="S34" s="49" t="n"/>
      <c r="T34" s="36" t="n"/>
      <c r="U34" s="43" t="n"/>
      <c r="V34" s="43" t="n"/>
      <c r="W34" s="47" t="n"/>
      <c r="X34" s="46">
        <f>IF(A34="","",D34-TODAY())</f>
      </c>
      <c r="Y34" s="46">
        <f>IF(A34="","",TODAY()-C34)</f>
      </c>
      <c r="Z34" s="18">
        <f>IF(A34="","",IF(U34="受注","受注",IF(U34="失注","失注",IF(U34="失効","失効",IF(D34&lt;TODAY(),"Abgelaufen",IF(AND(W34&lt;&gt;"",W34&lt;TODAY()),"Nachverfolgung überfällig",IF(D34&lt;=TODAY()+7,"Bald ablaufend","正常")))))))</f>
      </c>
      <c r="AA34" s="35" t="n"/>
      <c r="AB34" s="35" t="n"/>
      <c r="AC34" s="43" t="n"/>
      <c r="AD34" s="35" t="n"/>
    </row>
    <row r="35">
      <c r="A35" s="35" t="n"/>
      <c r="B35" s="35" t="n"/>
      <c r="C35" s="47" t="n"/>
      <c r="D35" s="47" t="n"/>
      <c r="E35" s="35" t="n"/>
      <c r="F35" s="35" t="n"/>
      <c r="G35" s="35" t="n"/>
      <c r="H35" s="43" t="n"/>
      <c r="I35" s="43" t="n"/>
      <c r="J35" s="43" t="n"/>
      <c r="K35" s="43" t="n"/>
      <c r="L35" s="43" t="n"/>
      <c r="M35" s="43" t="n"/>
      <c r="N35" s="48" t="n"/>
      <c r="O35" s="48" t="n"/>
      <c r="P35" s="20">
        <f>IF(A35="","",N35-O35)</f>
      </c>
      <c r="Q35" s="21">
        <f>IF(A35="","",IFERROR(P35/N35,0))</f>
      </c>
      <c r="R35" s="36" t="n"/>
      <c r="S35" s="49" t="n"/>
      <c r="T35" s="36" t="n"/>
      <c r="U35" s="43" t="n"/>
      <c r="V35" s="43" t="n"/>
      <c r="W35" s="47" t="n"/>
      <c r="X35" s="46">
        <f>IF(A35="","",D35-TODAY())</f>
      </c>
      <c r="Y35" s="46">
        <f>IF(A35="","",TODAY()-C35)</f>
      </c>
      <c r="Z35" s="18">
        <f>IF(A35="","",IF(U35="受注","受注",IF(U35="失注","失注",IF(U35="失効","失効",IF(D35&lt;TODAY(),"Abgelaufen",IF(AND(W35&lt;&gt;"",W35&lt;TODAY()),"Nachverfolgung überfällig",IF(D35&lt;=TODAY()+7,"Bald ablaufend","正常")))))))</f>
      </c>
      <c r="AA35" s="35" t="n"/>
      <c r="AB35" s="35" t="n"/>
      <c r="AC35" s="43" t="n"/>
      <c r="AD35" s="35" t="n"/>
    </row>
    <row r="36">
      <c r="A36" s="35" t="n"/>
      <c r="B36" s="35" t="n"/>
      <c r="C36" s="47" t="n"/>
      <c r="D36" s="47" t="n"/>
      <c r="E36" s="35" t="n"/>
      <c r="F36" s="35" t="n"/>
      <c r="G36" s="35" t="n"/>
      <c r="H36" s="43" t="n"/>
      <c r="I36" s="43" t="n"/>
      <c r="J36" s="43" t="n"/>
      <c r="K36" s="43" t="n"/>
      <c r="L36" s="43" t="n"/>
      <c r="M36" s="43" t="n"/>
      <c r="N36" s="48" t="n"/>
      <c r="O36" s="48" t="n"/>
      <c r="P36" s="20">
        <f>IF(A36="","",N36-O36)</f>
      </c>
      <c r="Q36" s="21">
        <f>IF(A36="","",IFERROR(P36/N36,0))</f>
      </c>
      <c r="R36" s="36" t="n"/>
      <c r="S36" s="49" t="n"/>
      <c r="T36" s="36" t="n"/>
      <c r="U36" s="43" t="n"/>
      <c r="V36" s="43" t="n"/>
      <c r="W36" s="47" t="n"/>
      <c r="X36" s="46">
        <f>IF(A36="","",D36-TODAY())</f>
      </c>
      <c r="Y36" s="46">
        <f>IF(A36="","",TODAY()-C36)</f>
      </c>
      <c r="Z36" s="18">
        <f>IF(A36="","",IF(U36="受注","受注",IF(U36="失注","失注",IF(U36="失効","失効",IF(D36&lt;TODAY(),"Abgelaufen",IF(AND(W36&lt;&gt;"",W36&lt;TODAY()),"Nachverfolgung überfällig",IF(D36&lt;=TODAY()+7,"Bald ablaufend","正常")))))))</f>
      </c>
      <c r="AA36" s="35" t="n"/>
      <c r="AB36" s="35" t="n"/>
      <c r="AC36" s="43" t="n"/>
      <c r="AD36" s="35" t="n"/>
    </row>
    <row r="37">
      <c r="A37" s="35" t="n"/>
      <c r="B37" s="35" t="n"/>
      <c r="C37" s="47" t="n"/>
      <c r="D37" s="47" t="n"/>
      <c r="E37" s="35" t="n"/>
      <c r="F37" s="35" t="n"/>
      <c r="G37" s="35" t="n"/>
      <c r="H37" s="43" t="n"/>
      <c r="I37" s="43" t="n"/>
      <c r="J37" s="43" t="n"/>
      <c r="K37" s="43" t="n"/>
      <c r="L37" s="43" t="n"/>
      <c r="M37" s="43" t="n"/>
      <c r="N37" s="48" t="n"/>
      <c r="O37" s="48" t="n"/>
      <c r="P37" s="20">
        <f>IF(A37="","",N37-O37)</f>
      </c>
      <c r="Q37" s="21">
        <f>IF(A37="","",IFERROR(P37/N37,0))</f>
      </c>
      <c r="R37" s="36" t="n"/>
      <c r="S37" s="49" t="n"/>
      <c r="T37" s="36" t="n"/>
      <c r="U37" s="43" t="n"/>
      <c r="V37" s="43" t="n"/>
      <c r="W37" s="47" t="n"/>
      <c r="X37" s="46">
        <f>IF(A37="","",D37-TODAY())</f>
      </c>
      <c r="Y37" s="46">
        <f>IF(A37="","",TODAY()-C37)</f>
      </c>
      <c r="Z37" s="18">
        <f>IF(A37="","",IF(U37="受注","受注",IF(U37="失注","失注",IF(U37="失効","失効",IF(D37&lt;TODAY(),"Abgelaufen",IF(AND(W37&lt;&gt;"",W37&lt;TODAY()),"Nachverfolgung überfällig",IF(D37&lt;=TODAY()+7,"Bald ablaufend","正常")))))))</f>
      </c>
      <c r="AA37" s="35" t="n"/>
      <c r="AB37" s="35" t="n"/>
      <c r="AC37" s="43" t="n"/>
      <c r="AD37" s="35" t="n"/>
    </row>
    <row r="38">
      <c r="A38" s="35" t="n"/>
      <c r="B38" s="35" t="n"/>
      <c r="C38" s="47" t="n"/>
      <c r="D38" s="47" t="n"/>
      <c r="E38" s="35" t="n"/>
      <c r="F38" s="35" t="n"/>
      <c r="G38" s="35" t="n"/>
      <c r="H38" s="43" t="n"/>
      <c r="I38" s="43" t="n"/>
      <c r="J38" s="43" t="n"/>
      <c r="K38" s="43" t="n"/>
      <c r="L38" s="43" t="n"/>
      <c r="M38" s="43" t="n"/>
      <c r="N38" s="48" t="n"/>
      <c r="O38" s="48" t="n"/>
      <c r="P38" s="20">
        <f>IF(A38="","",N38-O38)</f>
      </c>
      <c r="Q38" s="21">
        <f>IF(A38="","",IFERROR(P38/N38,0))</f>
      </c>
      <c r="R38" s="36" t="n"/>
      <c r="S38" s="49" t="n"/>
      <c r="T38" s="36" t="n"/>
      <c r="U38" s="43" t="n"/>
      <c r="V38" s="43" t="n"/>
      <c r="W38" s="47" t="n"/>
      <c r="X38" s="46">
        <f>IF(A38="","",D38-TODAY())</f>
      </c>
      <c r="Y38" s="46">
        <f>IF(A38="","",TODAY()-C38)</f>
      </c>
      <c r="Z38" s="18">
        <f>IF(A38="","",IF(U38="受注","受注",IF(U38="失注","失注",IF(U38="失効","失効",IF(D38&lt;TODAY(),"Abgelaufen",IF(AND(W38&lt;&gt;"",W38&lt;TODAY()),"Nachverfolgung überfällig",IF(D38&lt;=TODAY()+7,"Bald ablaufend","正常")))))))</f>
      </c>
      <c r="AA38" s="35" t="n"/>
      <c r="AB38" s="35" t="n"/>
      <c r="AC38" s="43" t="n"/>
      <c r="AD38" s="35" t="n"/>
    </row>
    <row r="39">
      <c r="A39" s="35" t="n"/>
      <c r="B39" s="35" t="n"/>
      <c r="C39" s="47" t="n"/>
      <c r="D39" s="47" t="n"/>
      <c r="E39" s="35" t="n"/>
      <c r="F39" s="35" t="n"/>
      <c r="G39" s="35" t="n"/>
      <c r="H39" s="43" t="n"/>
      <c r="I39" s="43" t="n"/>
      <c r="J39" s="43" t="n"/>
      <c r="K39" s="43" t="n"/>
      <c r="L39" s="43" t="n"/>
      <c r="M39" s="43" t="n"/>
      <c r="N39" s="48" t="n"/>
      <c r="O39" s="48" t="n"/>
      <c r="P39" s="20">
        <f>IF(A39="","",N39-O39)</f>
      </c>
      <c r="Q39" s="21">
        <f>IF(A39="","",IFERROR(P39/N39,0))</f>
      </c>
      <c r="R39" s="36" t="n"/>
      <c r="S39" s="49" t="n"/>
      <c r="T39" s="36" t="n"/>
      <c r="U39" s="43" t="n"/>
      <c r="V39" s="43" t="n"/>
      <c r="W39" s="47" t="n"/>
      <c r="X39" s="46">
        <f>IF(A39="","",D39-TODAY())</f>
      </c>
      <c r="Y39" s="46">
        <f>IF(A39="","",TODAY()-C39)</f>
      </c>
      <c r="Z39" s="18">
        <f>IF(A39="","",IF(U39="受注","受注",IF(U39="失注","失注",IF(U39="失効","失効",IF(D39&lt;TODAY(),"Abgelaufen",IF(AND(W39&lt;&gt;"",W39&lt;TODAY()),"Nachverfolgung überfällig",IF(D39&lt;=TODAY()+7,"Bald ablaufend","正常")))))))</f>
      </c>
      <c r="AA39" s="35" t="n"/>
      <c r="AB39" s="35" t="n"/>
      <c r="AC39" s="43" t="n"/>
      <c r="AD39" s="35" t="n"/>
    </row>
    <row r="40">
      <c r="A40" s="35" t="n"/>
      <c r="B40" s="35" t="n"/>
      <c r="C40" s="47" t="n"/>
      <c r="D40" s="47" t="n"/>
      <c r="E40" s="35" t="n"/>
      <c r="F40" s="35" t="n"/>
      <c r="G40" s="35" t="n"/>
      <c r="H40" s="43" t="n"/>
      <c r="I40" s="43" t="n"/>
      <c r="J40" s="43" t="n"/>
      <c r="K40" s="43" t="n"/>
      <c r="L40" s="43" t="n"/>
      <c r="M40" s="43" t="n"/>
      <c r="N40" s="48" t="n"/>
      <c r="O40" s="48" t="n"/>
      <c r="P40" s="20">
        <f>IF(A40="","",N40-O40)</f>
      </c>
      <c r="Q40" s="21">
        <f>IF(A40="","",IFERROR(P40/N40,0))</f>
      </c>
      <c r="R40" s="36" t="n"/>
      <c r="S40" s="49" t="n"/>
      <c r="T40" s="36" t="n"/>
      <c r="U40" s="43" t="n"/>
      <c r="V40" s="43" t="n"/>
      <c r="W40" s="47" t="n"/>
      <c r="X40" s="46">
        <f>IF(A40="","",D40-TODAY())</f>
      </c>
      <c r="Y40" s="46">
        <f>IF(A40="","",TODAY()-C40)</f>
      </c>
      <c r="Z40" s="18">
        <f>IF(A40="","",IF(U40="受注","受注",IF(U40="失注","失注",IF(U40="失効","失効",IF(D40&lt;TODAY(),"Abgelaufen",IF(AND(W40&lt;&gt;"",W40&lt;TODAY()),"Nachverfolgung überfällig",IF(D40&lt;=TODAY()+7,"Bald ablaufend","正常")))))))</f>
      </c>
      <c r="AA40" s="35" t="n"/>
      <c r="AB40" s="35" t="n"/>
      <c r="AC40" s="43" t="n"/>
      <c r="AD40" s="35" t="n"/>
    </row>
    <row r="41">
      <c r="A41" s="35" t="n"/>
      <c r="B41" s="35" t="n"/>
      <c r="C41" s="47" t="n"/>
      <c r="D41" s="47" t="n"/>
      <c r="E41" s="35" t="n"/>
      <c r="F41" s="35" t="n"/>
      <c r="G41" s="35" t="n"/>
      <c r="H41" s="43" t="n"/>
      <c r="I41" s="43" t="n"/>
      <c r="J41" s="43" t="n"/>
      <c r="K41" s="43" t="n"/>
      <c r="L41" s="43" t="n"/>
      <c r="M41" s="43" t="n"/>
      <c r="N41" s="48" t="n"/>
      <c r="O41" s="48" t="n"/>
      <c r="P41" s="20">
        <f>IF(A41="","",N41-O41)</f>
      </c>
      <c r="Q41" s="21">
        <f>IF(A41="","",IFERROR(P41/N41,0))</f>
      </c>
      <c r="R41" s="36" t="n"/>
      <c r="S41" s="49" t="n"/>
      <c r="T41" s="36" t="n"/>
      <c r="U41" s="43" t="n"/>
      <c r="V41" s="43" t="n"/>
      <c r="W41" s="47" t="n"/>
      <c r="X41" s="46">
        <f>IF(A41="","",D41-TODAY())</f>
      </c>
      <c r="Y41" s="46">
        <f>IF(A41="","",TODAY()-C41)</f>
      </c>
      <c r="Z41" s="18">
        <f>IF(A41="","",IF(U41="受注","受注",IF(U41="失注","失注",IF(U41="失効","失効",IF(D41&lt;TODAY(),"Abgelaufen",IF(AND(W41&lt;&gt;"",W41&lt;TODAY()),"Nachverfolgung überfällig",IF(D41&lt;=TODAY()+7,"Bald ablaufend","正常")))))))</f>
      </c>
      <c r="AA41" s="35" t="n"/>
      <c r="AB41" s="35" t="n"/>
      <c r="AC41" s="43" t="n"/>
      <c r="AD41" s="35" t="n"/>
    </row>
    <row r="42">
      <c r="A42" s="35" t="n"/>
      <c r="B42" s="35" t="n"/>
      <c r="C42" s="47" t="n"/>
      <c r="D42" s="47" t="n"/>
      <c r="E42" s="35" t="n"/>
      <c r="F42" s="35" t="n"/>
      <c r="G42" s="35" t="n"/>
      <c r="H42" s="43" t="n"/>
      <c r="I42" s="43" t="n"/>
      <c r="J42" s="43" t="n"/>
      <c r="K42" s="43" t="n"/>
      <c r="L42" s="43" t="n"/>
      <c r="M42" s="43" t="n"/>
      <c r="N42" s="48" t="n"/>
      <c r="O42" s="48" t="n"/>
      <c r="P42" s="20">
        <f>IF(A42="","",N42-O42)</f>
      </c>
      <c r="Q42" s="21">
        <f>IF(A42="","",IFERROR(P42/N42,0))</f>
      </c>
      <c r="R42" s="36" t="n"/>
      <c r="S42" s="49" t="n"/>
      <c r="T42" s="36" t="n"/>
      <c r="U42" s="43" t="n"/>
      <c r="V42" s="43" t="n"/>
      <c r="W42" s="47" t="n"/>
      <c r="X42" s="46">
        <f>IF(A42="","",D42-TODAY())</f>
      </c>
      <c r="Y42" s="46">
        <f>IF(A42="","",TODAY()-C42)</f>
      </c>
      <c r="Z42" s="18">
        <f>IF(A42="","",IF(U42="受注","受注",IF(U42="失注","失注",IF(U42="失効","失効",IF(D42&lt;TODAY(),"Abgelaufen",IF(AND(W42&lt;&gt;"",W42&lt;TODAY()),"Nachverfolgung überfällig",IF(D42&lt;=TODAY()+7,"Bald ablaufend","正常")))))))</f>
      </c>
      <c r="AA42" s="35" t="n"/>
      <c r="AB42" s="35" t="n"/>
      <c r="AC42" s="43" t="n"/>
      <c r="AD42" s="35" t="n"/>
    </row>
    <row r="43">
      <c r="A43" s="35" t="n"/>
      <c r="B43" s="35" t="n"/>
      <c r="C43" s="47" t="n"/>
      <c r="D43" s="47" t="n"/>
      <c r="E43" s="35" t="n"/>
      <c r="F43" s="35" t="n"/>
      <c r="G43" s="35" t="n"/>
      <c r="H43" s="43" t="n"/>
      <c r="I43" s="43" t="n"/>
      <c r="J43" s="43" t="n"/>
      <c r="K43" s="43" t="n"/>
      <c r="L43" s="43" t="n"/>
      <c r="M43" s="43" t="n"/>
      <c r="N43" s="48" t="n"/>
      <c r="O43" s="48" t="n"/>
      <c r="P43" s="20">
        <f>IF(A43="","",N43-O43)</f>
      </c>
      <c r="Q43" s="21">
        <f>IF(A43="","",IFERROR(P43/N43,0))</f>
      </c>
      <c r="R43" s="36" t="n"/>
      <c r="S43" s="49" t="n"/>
      <c r="T43" s="36" t="n"/>
      <c r="U43" s="43" t="n"/>
      <c r="V43" s="43" t="n"/>
      <c r="W43" s="47" t="n"/>
      <c r="X43" s="46">
        <f>IF(A43="","",D43-TODAY())</f>
      </c>
      <c r="Y43" s="46">
        <f>IF(A43="","",TODAY()-C43)</f>
      </c>
      <c r="Z43" s="18">
        <f>IF(A43="","",IF(U43="受注","受注",IF(U43="失注","失注",IF(U43="失効","失効",IF(D43&lt;TODAY(),"Abgelaufen",IF(AND(W43&lt;&gt;"",W43&lt;TODAY()),"Nachverfolgung überfällig",IF(D43&lt;=TODAY()+7,"Bald ablaufend","正常")))))))</f>
      </c>
      <c r="AA43" s="35" t="n"/>
      <c r="AB43" s="35" t="n"/>
      <c r="AC43" s="43" t="n"/>
      <c r="AD43" s="35" t="n"/>
    </row>
    <row r="44">
      <c r="A44" s="35" t="n"/>
      <c r="B44" s="35" t="n"/>
      <c r="C44" s="47" t="n"/>
      <c r="D44" s="47" t="n"/>
      <c r="E44" s="35" t="n"/>
      <c r="F44" s="35" t="n"/>
      <c r="G44" s="35" t="n"/>
      <c r="H44" s="43" t="n"/>
      <c r="I44" s="43" t="n"/>
      <c r="J44" s="43" t="n"/>
      <c r="K44" s="43" t="n"/>
      <c r="L44" s="43" t="n"/>
      <c r="M44" s="43" t="n"/>
      <c r="N44" s="48" t="n"/>
      <c r="O44" s="48" t="n"/>
      <c r="P44" s="20">
        <f>IF(A44="","",N44-O44)</f>
      </c>
      <c r="Q44" s="21">
        <f>IF(A44="","",IFERROR(P44/N44,0))</f>
      </c>
      <c r="R44" s="36" t="n"/>
      <c r="S44" s="49" t="n"/>
      <c r="T44" s="36" t="n"/>
      <c r="U44" s="43" t="n"/>
      <c r="V44" s="43" t="n"/>
      <c r="W44" s="47" t="n"/>
      <c r="X44" s="46">
        <f>IF(A44="","",D44-TODAY())</f>
      </c>
      <c r="Y44" s="46">
        <f>IF(A44="","",TODAY()-C44)</f>
      </c>
      <c r="Z44" s="18">
        <f>IF(A44="","",IF(U44="受注","受注",IF(U44="失注","失注",IF(U44="失効","失効",IF(D44&lt;TODAY(),"Abgelaufen",IF(AND(W44&lt;&gt;"",W44&lt;TODAY()),"Nachverfolgung überfällig",IF(D44&lt;=TODAY()+7,"Bald ablaufend","正常")))))))</f>
      </c>
      <c r="AA44" s="35" t="n"/>
      <c r="AB44" s="35" t="n"/>
      <c r="AC44" s="43" t="n"/>
      <c r="AD44" s="35" t="n"/>
    </row>
    <row r="45">
      <c r="A45" s="35" t="n"/>
      <c r="B45" s="35" t="n"/>
      <c r="C45" s="47" t="n"/>
      <c r="D45" s="47" t="n"/>
      <c r="E45" s="35" t="n"/>
      <c r="F45" s="35" t="n"/>
      <c r="G45" s="35" t="n"/>
      <c r="H45" s="43" t="n"/>
      <c r="I45" s="43" t="n"/>
      <c r="J45" s="43" t="n"/>
      <c r="K45" s="43" t="n"/>
      <c r="L45" s="43" t="n"/>
      <c r="M45" s="43" t="n"/>
      <c r="N45" s="48" t="n"/>
      <c r="O45" s="48" t="n"/>
      <c r="P45" s="20">
        <f>IF(A45="","",N45-O45)</f>
      </c>
      <c r="Q45" s="21">
        <f>IF(A45="","",IFERROR(P45/N45,0))</f>
      </c>
      <c r="R45" s="36" t="n"/>
      <c r="S45" s="49" t="n"/>
      <c r="T45" s="36" t="n"/>
      <c r="U45" s="43" t="n"/>
      <c r="V45" s="43" t="n"/>
      <c r="W45" s="47" t="n"/>
      <c r="X45" s="46">
        <f>IF(A45="","",D45-TODAY())</f>
      </c>
      <c r="Y45" s="46">
        <f>IF(A45="","",TODAY()-C45)</f>
      </c>
      <c r="Z45" s="18">
        <f>IF(A45="","",IF(U45="受注","受注",IF(U45="失注","失注",IF(U45="失効","失効",IF(D45&lt;TODAY(),"Abgelaufen",IF(AND(W45&lt;&gt;"",W45&lt;TODAY()),"Nachverfolgung überfällig",IF(D45&lt;=TODAY()+7,"Bald ablaufend","正常")))))))</f>
      </c>
      <c r="AA45" s="35" t="n"/>
      <c r="AB45" s="35" t="n"/>
      <c r="AC45" s="43" t="n"/>
      <c r="AD45" s="35" t="n"/>
    </row>
    <row r="46">
      <c r="A46" s="35" t="n"/>
      <c r="B46" s="35" t="n"/>
      <c r="C46" s="47" t="n"/>
      <c r="D46" s="47" t="n"/>
      <c r="E46" s="35" t="n"/>
      <c r="F46" s="35" t="n"/>
      <c r="G46" s="35" t="n"/>
      <c r="H46" s="43" t="n"/>
      <c r="I46" s="43" t="n"/>
      <c r="J46" s="43" t="n"/>
      <c r="K46" s="43" t="n"/>
      <c r="L46" s="43" t="n"/>
      <c r="M46" s="43" t="n"/>
      <c r="N46" s="48" t="n"/>
      <c r="O46" s="48" t="n"/>
      <c r="P46" s="20">
        <f>IF(A46="","",N46-O46)</f>
      </c>
      <c r="Q46" s="21">
        <f>IF(A46="","",IFERROR(P46/N46,0))</f>
      </c>
      <c r="R46" s="36" t="n"/>
      <c r="S46" s="49" t="n"/>
      <c r="T46" s="36" t="n"/>
      <c r="U46" s="43" t="n"/>
      <c r="V46" s="43" t="n"/>
      <c r="W46" s="47" t="n"/>
      <c r="X46" s="46">
        <f>IF(A46="","",D46-TODAY())</f>
      </c>
      <c r="Y46" s="46">
        <f>IF(A46="","",TODAY()-C46)</f>
      </c>
      <c r="Z46" s="18">
        <f>IF(A46="","",IF(U46="受注","受注",IF(U46="失注","失注",IF(U46="失効","失効",IF(D46&lt;TODAY(),"Abgelaufen",IF(AND(W46&lt;&gt;"",W46&lt;TODAY()),"Nachverfolgung überfällig",IF(D46&lt;=TODAY()+7,"Bald ablaufend","正常")))))))</f>
      </c>
      <c r="AA46" s="35" t="n"/>
      <c r="AB46" s="35" t="n"/>
      <c r="AC46" s="43" t="n"/>
      <c r="AD46" s="35" t="n"/>
    </row>
    <row r="47">
      <c r="A47" s="35" t="n"/>
      <c r="B47" s="35" t="n"/>
      <c r="C47" s="47" t="n"/>
      <c r="D47" s="47" t="n"/>
      <c r="E47" s="35" t="n"/>
      <c r="F47" s="35" t="n"/>
      <c r="G47" s="35" t="n"/>
      <c r="H47" s="43" t="n"/>
      <c r="I47" s="43" t="n"/>
      <c r="J47" s="43" t="n"/>
      <c r="K47" s="43" t="n"/>
      <c r="L47" s="43" t="n"/>
      <c r="M47" s="43" t="n"/>
      <c r="N47" s="48" t="n"/>
      <c r="O47" s="48" t="n"/>
      <c r="P47" s="20">
        <f>IF(A47="","",N47-O47)</f>
      </c>
      <c r="Q47" s="21">
        <f>IF(A47="","",IFERROR(P47/N47,0))</f>
      </c>
      <c r="R47" s="36" t="n"/>
      <c r="S47" s="49" t="n"/>
      <c r="T47" s="36" t="n"/>
      <c r="U47" s="43" t="n"/>
      <c r="V47" s="43" t="n"/>
      <c r="W47" s="47" t="n"/>
      <c r="X47" s="46">
        <f>IF(A47="","",D47-TODAY())</f>
      </c>
      <c r="Y47" s="46">
        <f>IF(A47="","",TODAY()-C47)</f>
      </c>
      <c r="Z47" s="18">
        <f>IF(A47="","",IF(U47="受注","受注",IF(U47="失注","失注",IF(U47="失効","失効",IF(D47&lt;TODAY(),"Abgelaufen",IF(AND(W47&lt;&gt;"",W47&lt;TODAY()),"Nachverfolgung überfällig",IF(D47&lt;=TODAY()+7,"Bald ablaufend","正常")))))))</f>
      </c>
      <c r="AA47" s="35" t="n"/>
      <c r="AB47" s="35" t="n"/>
      <c r="AC47" s="43" t="n"/>
      <c r="AD47" s="35" t="n"/>
    </row>
    <row r="48">
      <c r="A48" s="35" t="n"/>
      <c r="B48" s="35" t="n"/>
      <c r="C48" s="47" t="n"/>
      <c r="D48" s="47" t="n"/>
      <c r="E48" s="35" t="n"/>
      <c r="F48" s="35" t="n"/>
      <c r="G48" s="35" t="n"/>
      <c r="H48" s="43" t="n"/>
      <c r="I48" s="43" t="n"/>
      <c r="J48" s="43" t="n"/>
      <c r="K48" s="43" t="n"/>
      <c r="L48" s="43" t="n"/>
      <c r="M48" s="43" t="n"/>
      <c r="N48" s="48" t="n"/>
      <c r="O48" s="48" t="n"/>
      <c r="P48" s="20">
        <f>IF(A48="","",N48-O48)</f>
      </c>
      <c r="Q48" s="21">
        <f>IF(A48="","",IFERROR(P48/N48,0))</f>
      </c>
      <c r="R48" s="36" t="n"/>
      <c r="S48" s="49" t="n"/>
      <c r="T48" s="36" t="n"/>
      <c r="U48" s="43" t="n"/>
      <c r="V48" s="43" t="n"/>
      <c r="W48" s="47" t="n"/>
      <c r="X48" s="46">
        <f>IF(A48="","",D48-TODAY())</f>
      </c>
      <c r="Y48" s="46">
        <f>IF(A48="","",TODAY()-C48)</f>
      </c>
      <c r="Z48" s="18">
        <f>IF(A48="","",IF(U48="受注","受注",IF(U48="失注","失注",IF(U48="失効","失効",IF(D48&lt;TODAY(),"Abgelaufen",IF(AND(W48&lt;&gt;"",W48&lt;TODAY()),"Nachverfolgung überfällig",IF(D48&lt;=TODAY()+7,"Bald ablaufend","正常")))))))</f>
      </c>
      <c r="AA48" s="35" t="n"/>
      <c r="AB48" s="35" t="n"/>
      <c r="AC48" s="43" t="n"/>
      <c r="AD48" s="35" t="n"/>
    </row>
    <row r="49">
      <c r="A49" s="35" t="n"/>
      <c r="B49" s="35" t="n"/>
      <c r="C49" s="47" t="n"/>
      <c r="D49" s="47" t="n"/>
      <c r="E49" s="35" t="n"/>
      <c r="F49" s="35" t="n"/>
      <c r="G49" s="35" t="n"/>
      <c r="H49" s="43" t="n"/>
      <c r="I49" s="43" t="n"/>
      <c r="J49" s="43" t="n"/>
      <c r="K49" s="43" t="n"/>
      <c r="L49" s="43" t="n"/>
      <c r="M49" s="43" t="n"/>
      <c r="N49" s="48" t="n"/>
      <c r="O49" s="48" t="n"/>
      <c r="P49" s="20">
        <f>IF(A49="","",N49-O49)</f>
      </c>
      <c r="Q49" s="21">
        <f>IF(A49="","",IFERROR(P49/N49,0))</f>
      </c>
      <c r="R49" s="36" t="n"/>
      <c r="S49" s="49" t="n"/>
      <c r="T49" s="36" t="n"/>
      <c r="U49" s="43" t="n"/>
      <c r="V49" s="43" t="n"/>
      <c r="W49" s="47" t="n"/>
      <c r="X49" s="46">
        <f>IF(A49="","",D49-TODAY())</f>
      </c>
      <c r="Y49" s="46">
        <f>IF(A49="","",TODAY()-C49)</f>
      </c>
      <c r="Z49" s="18">
        <f>IF(A49="","",IF(U49="受注","受注",IF(U49="失注","失注",IF(U49="失効","失効",IF(D49&lt;TODAY(),"Abgelaufen",IF(AND(W49&lt;&gt;"",W49&lt;TODAY()),"Nachverfolgung überfällig",IF(D49&lt;=TODAY()+7,"Bald ablaufend","正常")))))))</f>
      </c>
      <c r="AA49" s="35" t="n"/>
      <c r="AB49" s="35" t="n"/>
      <c r="AC49" s="43" t="n"/>
      <c r="AD49" s="35" t="n"/>
    </row>
    <row r="50">
      <c r="A50" s="35" t="n"/>
      <c r="B50" s="35" t="n"/>
      <c r="C50" s="47" t="n"/>
      <c r="D50" s="47" t="n"/>
      <c r="E50" s="35" t="n"/>
      <c r="F50" s="35" t="n"/>
      <c r="G50" s="35" t="n"/>
      <c r="H50" s="43" t="n"/>
      <c r="I50" s="43" t="n"/>
      <c r="J50" s="43" t="n"/>
      <c r="K50" s="43" t="n"/>
      <c r="L50" s="43" t="n"/>
      <c r="M50" s="43" t="n"/>
      <c r="N50" s="48" t="n"/>
      <c r="O50" s="48" t="n"/>
      <c r="P50" s="20">
        <f>IF(A50="","",N50-O50)</f>
      </c>
      <c r="Q50" s="21">
        <f>IF(A50="","",IFERROR(P50/N50,0))</f>
      </c>
      <c r="R50" s="36" t="n"/>
      <c r="S50" s="49" t="n"/>
      <c r="T50" s="36" t="n"/>
      <c r="U50" s="43" t="n"/>
      <c r="V50" s="43" t="n"/>
      <c r="W50" s="47" t="n"/>
      <c r="X50" s="46">
        <f>IF(A50="","",D50-TODAY())</f>
      </c>
      <c r="Y50" s="46">
        <f>IF(A50="","",TODAY()-C50)</f>
      </c>
      <c r="Z50" s="18">
        <f>IF(A50="","",IF(U50="受注","受注",IF(U50="失注","失注",IF(U50="失効","失効",IF(D50&lt;TODAY(),"Abgelaufen",IF(AND(W50&lt;&gt;"",W50&lt;TODAY()),"Nachverfolgung überfällig",IF(D50&lt;=TODAY()+7,"Bald ablaufend","正常")))))))</f>
      </c>
      <c r="AA50" s="35" t="n"/>
      <c r="AB50" s="35" t="n"/>
      <c r="AC50" s="43" t="n"/>
      <c r="AD50" s="35" t="n"/>
    </row>
    <row r="51">
      <c r="A51" s="35" t="n"/>
      <c r="B51" s="35" t="n"/>
      <c r="C51" s="47" t="n"/>
      <c r="D51" s="47" t="n"/>
      <c r="E51" s="35" t="n"/>
      <c r="F51" s="35" t="n"/>
      <c r="G51" s="35" t="n"/>
      <c r="H51" s="43" t="n"/>
      <c r="I51" s="43" t="n"/>
      <c r="J51" s="43" t="n"/>
      <c r="K51" s="43" t="n"/>
      <c r="L51" s="43" t="n"/>
      <c r="M51" s="43" t="n"/>
      <c r="N51" s="48" t="n"/>
      <c r="O51" s="48" t="n"/>
      <c r="P51" s="20">
        <f>IF(A51="","",N51-O51)</f>
      </c>
      <c r="Q51" s="21">
        <f>IF(A51="","",IFERROR(P51/N51,0))</f>
      </c>
      <c r="R51" s="36" t="n"/>
      <c r="S51" s="49" t="n"/>
      <c r="T51" s="36" t="n"/>
      <c r="U51" s="43" t="n"/>
      <c r="V51" s="43" t="n"/>
      <c r="W51" s="47" t="n"/>
      <c r="X51" s="46">
        <f>IF(A51="","",D51-TODAY())</f>
      </c>
      <c r="Y51" s="46">
        <f>IF(A51="","",TODAY()-C51)</f>
      </c>
      <c r="Z51" s="18">
        <f>IF(A51="","",IF(U51="受注","受注",IF(U51="失注","失注",IF(U51="失効","失効",IF(D51&lt;TODAY(),"Abgelaufen",IF(AND(W51&lt;&gt;"",W51&lt;TODAY()),"Nachverfolgung überfällig",IF(D51&lt;=TODAY()+7,"Bald ablaufend","正常")))))))</f>
      </c>
      <c r="AA51" s="35" t="n"/>
      <c r="AB51" s="35" t="n"/>
      <c r="AC51" s="43" t="n"/>
      <c r="AD51" s="35" t="n"/>
    </row>
    <row r="52">
      <c r="A52" s="35" t="n"/>
      <c r="B52" s="35" t="n"/>
      <c r="C52" s="47" t="n"/>
      <c r="D52" s="47" t="n"/>
      <c r="E52" s="35" t="n"/>
      <c r="F52" s="35" t="n"/>
      <c r="G52" s="35" t="n"/>
      <c r="H52" s="43" t="n"/>
      <c r="I52" s="43" t="n"/>
      <c r="J52" s="43" t="n"/>
      <c r="K52" s="43" t="n"/>
      <c r="L52" s="43" t="n"/>
      <c r="M52" s="43" t="n"/>
      <c r="N52" s="48" t="n"/>
      <c r="O52" s="48" t="n"/>
      <c r="P52" s="20">
        <f>IF(A52="","",N52-O52)</f>
      </c>
      <c r="Q52" s="21">
        <f>IF(A52="","",IFERROR(P52/N52,0))</f>
      </c>
      <c r="R52" s="36" t="n"/>
      <c r="S52" s="49" t="n"/>
      <c r="T52" s="36" t="n"/>
      <c r="U52" s="43" t="n"/>
      <c r="V52" s="43" t="n"/>
      <c r="W52" s="47" t="n"/>
      <c r="X52" s="46">
        <f>IF(A52="","",D52-TODAY())</f>
      </c>
      <c r="Y52" s="46">
        <f>IF(A52="","",TODAY()-C52)</f>
      </c>
      <c r="Z52" s="18">
        <f>IF(A52="","",IF(U52="受注","受注",IF(U52="失注","失注",IF(U52="失効","失効",IF(D52&lt;TODAY(),"Abgelaufen",IF(AND(W52&lt;&gt;"",W52&lt;TODAY()),"Nachverfolgung überfällig",IF(D52&lt;=TODAY()+7,"Bald ablaufend","正常")))))))</f>
      </c>
      <c r="AA52" s="35" t="n"/>
      <c r="AB52" s="35" t="n"/>
      <c r="AC52" s="43" t="n"/>
      <c r="AD52" s="35" t="n"/>
    </row>
    <row r="53">
      <c r="A53" s="35" t="n"/>
      <c r="B53" s="35" t="n"/>
      <c r="C53" s="47" t="n"/>
      <c r="D53" s="47" t="n"/>
      <c r="E53" s="35" t="n"/>
      <c r="F53" s="35" t="n"/>
      <c r="G53" s="35" t="n"/>
      <c r="H53" s="43" t="n"/>
      <c r="I53" s="43" t="n"/>
      <c r="J53" s="43" t="n"/>
      <c r="K53" s="43" t="n"/>
      <c r="L53" s="43" t="n"/>
      <c r="M53" s="43" t="n"/>
      <c r="N53" s="48" t="n"/>
      <c r="O53" s="48" t="n"/>
      <c r="P53" s="20">
        <f>IF(A53="","",N53-O53)</f>
      </c>
      <c r="Q53" s="21">
        <f>IF(A53="","",IFERROR(P53/N53,0))</f>
      </c>
      <c r="R53" s="36" t="n"/>
      <c r="S53" s="49" t="n"/>
      <c r="T53" s="36" t="n"/>
      <c r="U53" s="43" t="n"/>
      <c r="V53" s="43" t="n"/>
      <c r="W53" s="47" t="n"/>
      <c r="X53" s="46">
        <f>IF(A53="","",D53-TODAY())</f>
      </c>
      <c r="Y53" s="46">
        <f>IF(A53="","",TODAY()-C53)</f>
      </c>
      <c r="Z53" s="18">
        <f>IF(A53="","",IF(U53="受注","受注",IF(U53="失注","失注",IF(U53="失効","失効",IF(D53&lt;TODAY(),"Abgelaufen",IF(AND(W53&lt;&gt;"",W53&lt;TODAY()),"Nachverfolgung überfällig",IF(D53&lt;=TODAY()+7,"Bald ablaufend","正常")))))))</f>
      </c>
      <c r="AA53" s="35" t="n"/>
      <c r="AB53" s="35" t="n"/>
      <c r="AC53" s="43" t="n"/>
      <c r="AD53" s="35" t="n"/>
    </row>
    <row r="54">
      <c r="A54" s="35" t="n"/>
      <c r="B54" s="35" t="n"/>
      <c r="C54" s="47" t="n"/>
      <c r="D54" s="47" t="n"/>
      <c r="E54" s="35" t="n"/>
      <c r="F54" s="35" t="n"/>
      <c r="G54" s="35" t="n"/>
      <c r="H54" s="43" t="n"/>
      <c r="I54" s="43" t="n"/>
      <c r="J54" s="43" t="n"/>
      <c r="K54" s="43" t="n"/>
      <c r="L54" s="43" t="n"/>
      <c r="M54" s="43" t="n"/>
      <c r="N54" s="48" t="n"/>
      <c r="O54" s="48" t="n"/>
      <c r="P54" s="20">
        <f>IF(A54="","",N54-O54)</f>
      </c>
      <c r="Q54" s="21">
        <f>IF(A54="","",IFERROR(P54/N54,0))</f>
      </c>
      <c r="R54" s="36" t="n"/>
      <c r="S54" s="49" t="n"/>
      <c r="T54" s="36" t="n"/>
      <c r="U54" s="43" t="n"/>
      <c r="V54" s="43" t="n"/>
      <c r="W54" s="47" t="n"/>
      <c r="X54" s="46">
        <f>IF(A54="","",D54-TODAY())</f>
      </c>
      <c r="Y54" s="46">
        <f>IF(A54="","",TODAY()-C54)</f>
      </c>
      <c r="Z54" s="18">
        <f>IF(A54="","",IF(U54="受注","受注",IF(U54="失注","失注",IF(U54="失効","失効",IF(D54&lt;TODAY(),"Abgelaufen",IF(AND(W54&lt;&gt;"",W54&lt;TODAY()),"Nachverfolgung überfällig",IF(D54&lt;=TODAY()+7,"Bald ablaufend","正常")))))))</f>
      </c>
      <c r="AA54" s="35" t="n"/>
      <c r="AB54" s="35" t="n"/>
      <c r="AC54" s="43" t="n"/>
      <c r="AD54" s="35" t="n"/>
    </row>
    <row r="55">
      <c r="A55" s="35" t="n"/>
      <c r="B55" s="35" t="n"/>
      <c r="C55" s="47" t="n"/>
      <c r="D55" s="47" t="n"/>
      <c r="E55" s="35" t="n"/>
      <c r="F55" s="35" t="n"/>
      <c r="G55" s="35" t="n"/>
      <c r="H55" s="43" t="n"/>
      <c r="I55" s="43" t="n"/>
      <c r="J55" s="43" t="n"/>
      <c r="K55" s="43" t="n"/>
      <c r="L55" s="43" t="n"/>
      <c r="M55" s="43" t="n"/>
      <c r="N55" s="48" t="n"/>
      <c r="O55" s="48" t="n"/>
      <c r="P55" s="20">
        <f>IF(A55="","",N55-O55)</f>
      </c>
      <c r="Q55" s="21">
        <f>IF(A55="","",IFERROR(P55/N55,0))</f>
      </c>
      <c r="R55" s="36" t="n"/>
      <c r="S55" s="49" t="n"/>
      <c r="T55" s="36" t="n"/>
      <c r="U55" s="43" t="n"/>
      <c r="V55" s="43" t="n"/>
      <c r="W55" s="47" t="n"/>
      <c r="X55" s="46">
        <f>IF(A55="","",D55-TODAY())</f>
      </c>
      <c r="Y55" s="46">
        <f>IF(A55="","",TODAY()-C55)</f>
      </c>
      <c r="Z55" s="18">
        <f>IF(A55="","",IF(U55="受注","受注",IF(U55="失注","失注",IF(U55="失効","失効",IF(D55&lt;TODAY(),"Abgelaufen",IF(AND(W55&lt;&gt;"",W55&lt;TODAY()),"Nachverfolgung überfällig",IF(D55&lt;=TODAY()+7,"Bald ablaufend","正常")))))))</f>
      </c>
      <c r="AA55" s="35" t="n"/>
      <c r="AB55" s="35" t="n"/>
      <c r="AC55" s="43" t="n"/>
      <c r="AD55" s="35" t="n"/>
    </row>
    <row r="56">
      <c r="A56" s="35" t="n"/>
      <c r="B56" s="35" t="n"/>
      <c r="C56" s="47" t="n"/>
      <c r="D56" s="47" t="n"/>
      <c r="E56" s="35" t="n"/>
      <c r="F56" s="35" t="n"/>
      <c r="G56" s="35" t="n"/>
      <c r="H56" s="43" t="n"/>
      <c r="I56" s="43" t="n"/>
      <c r="J56" s="43" t="n"/>
      <c r="K56" s="43" t="n"/>
      <c r="L56" s="43" t="n"/>
      <c r="M56" s="43" t="n"/>
      <c r="N56" s="48" t="n"/>
      <c r="O56" s="48" t="n"/>
      <c r="P56" s="20">
        <f>IF(A56="","",N56-O56)</f>
      </c>
      <c r="Q56" s="21">
        <f>IF(A56="","",IFERROR(P56/N56,0))</f>
      </c>
      <c r="R56" s="36" t="n"/>
      <c r="S56" s="49" t="n"/>
      <c r="T56" s="36" t="n"/>
      <c r="U56" s="43" t="n"/>
      <c r="V56" s="43" t="n"/>
      <c r="W56" s="47" t="n"/>
      <c r="X56" s="46">
        <f>IF(A56="","",D56-TODAY())</f>
      </c>
      <c r="Y56" s="46">
        <f>IF(A56="","",TODAY()-C56)</f>
      </c>
      <c r="Z56" s="18">
        <f>IF(A56="","",IF(U56="受注","受注",IF(U56="失注","失注",IF(U56="失効","失効",IF(D56&lt;TODAY(),"Abgelaufen",IF(AND(W56&lt;&gt;"",W56&lt;TODAY()),"Nachverfolgung überfällig",IF(D56&lt;=TODAY()+7,"Bald ablaufend","正常")))))))</f>
      </c>
      <c r="AA56" s="35" t="n"/>
      <c r="AB56" s="35" t="n"/>
      <c r="AC56" s="43" t="n"/>
      <c r="AD56" s="35" t="n"/>
    </row>
    <row r="57">
      <c r="A57" s="35" t="n"/>
      <c r="B57" s="35" t="n"/>
      <c r="C57" s="47" t="n"/>
      <c r="D57" s="47" t="n"/>
      <c r="E57" s="35" t="n"/>
      <c r="F57" s="35" t="n"/>
      <c r="G57" s="35" t="n"/>
      <c r="H57" s="43" t="n"/>
      <c r="I57" s="43" t="n"/>
      <c r="J57" s="43" t="n"/>
      <c r="K57" s="43" t="n"/>
      <c r="L57" s="43" t="n"/>
      <c r="M57" s="43" t="n"/>
      <c r="N57" s="48" t="n"/>
      <c r="O57" s="48" t="n"/>
      <c r="P57" s="20">
        <f>IF(A57="","",N57-O57)</f>
      </c>
      <c r="Q57" s="21">
        <f>IF(A57="","",IFERROR(P57/N57,0))</f>
      </c>
      <c r="R57" s="36" t="n"/>
      <c r="S57" s="49" t="n"/>
      <c r="T57" s="36" t="n"/>
      <c r="U57" s="43" t="n"/>
      <c r="V57" s="43" t="n"/>
      <c r="W57" s="47" t="n"/>
      <c r="X57" s="46">
        <f>IF(A57="","",D57-TODAY())</f>
      </c>
      <c r="Y57" s="46">
        <f>IF(A57="","",TODAY()-C57)</f>
      </c>
      <c r="Z57" s="18">
        <f>IF(A57="","",IF(U57="受注","受注",IF(U57="失注","失注",IF(U57="失効","失効",IF(D57&lt;TODAY(),"Abgelaufen",IF(AND(W57&lt;&gt;"",W57&lt;TODAY()),"Nachverfolgung überfällig",IF(D57&lt;=TODAY()+7,"Bald ablaufend","正常")))))))</f>
      </c>
      <c r="AA57" s="35" t="n"/>
      <c r="AB57" s="35" t="n"/>
      <c r="AC57" s="43" t="n"/>
      <c r="AD57" s="35" t="n"/>
    </row>
    <row r="58">
      <c r="A58" s="35" t="n"/>
      <c r="B58" s="35" t="n"/>
      <c r="C58" s="47" t="n"/>
      <c r="D58" s="47" t="n"/>
      <c r="E58" s="35" t="n"/>
      <c r="F58" s="35" t="n"/>
      <c r="G58" s="35" t="n"/>
      <c r="H58" s="43" t="n"/>
      <c r="I58" s="43" t="n"/>
      <c r="J58" s="43" t="n"/>
      <c r="K58" s="43" t="n"/>
      <c r="L58" s="43" t="n"/>
      <c r="M58" s="43" t="n"/>
      <c r="N58" s="48" t="n"/>
      <c r="O58" s="48" t="n"/>
      <c r="P58" s="20">
        <f>IF(A58="","",N58-O58)</f>
      </c>
      <c r="Q58" s="21">
        <f>IF(A58="","",IFERROR(P58/N58,0))</f>
      </c>
      <c r="R58" s="36" t="n"/>
      <c r="S58" s="49" t="n"/>
      <c r="T58" s="36" t="n"/>
      <c r="U58" s="43" t="n"/>
      <c r="V58" s="43" t="n"/>
      <c r="W58" s="47" t="n"/>
      <c r="X58" s="46">
        <f>IF(A58="","",D58-TODAY())</f>
      </c>
      <c r="Y58" s="46">
        <f>IF(A58="","",TODAY()-C58)</f>
      </c>
      <c r="Z58" s="18">
        <f>IF(A58="","",IF(U58="受注","受注",IF(U58="失注","失注",IF(U58="失効","失効",IF(D58&lt;TODAY(),"Abgelaufen",IF(AND(W58&lt;&gt;"",W58&lt;TODAY()),"Nachverfolgung überfällig",IF(D58&lt;=TODAY()+7,"Bald ablaufend","正常")))))))</f>
      </c>
      <c r="AA58" s="35" t="n"/>
      <c r="AB58" s="35" t="n"/>
      <c r="AC58" s="43" t="n"/>
      <c r="AD58" s="35" t="n"/>
    </row>
    <row r="59">
      <c r="A59" s="35" t="n"/>
      <c r="B59" s="35" t="n"/>
      <c r="C59" s="47" t="n"/>
      <c r="D59" s="47" t="n"/>
      <c r="E59" s="35" t="n"/>
      <c r="F59" s="35" t="n"/>
      <c r="G59" s="35" t="n"/>
      <c r="H59" s="43" t="n"/>
      <c r="I59" s="43" t="n"/>
      <c r="J59" s="43" t="n"/>
      <c r="K59" s="43" t="n"/>
      <c r="L59" s="43" t="n"/>
      <c r="M59" s="43" t="n"/>
      <c r="N59" s="48" t="n"/>
      <c r="O59" s="48" t="n"/>
      <c r="P59" s="20">
        <f>IF(A59="","",N59-O59)</f>
      </c>
      <c r="Q59" s="21">
        <f>IF(A59="","",IFERROR(P59/N59,0))</f>
      </c>
      <c r="R59" s="36" t="n"/>
      <c r="S59" s="49" t="n"/>
      <c r="T59" s="36" t="n"/>
      <c r="U59" s="43" t="n"/>
      <c r="V59" s="43" t="n"/>
      <c r="W59" s="47" t="n"/>
      <c r="X59" s="46">
        <f>IF(A59="","",D59-TODAY())</f>
      </c>
      <c r="Y59" s="46">
        <f>IF(A59="","",TODAY()-C59)</f>
      </c>
      <c r="Z59" s="18">
        <f>IF(A59="","",IF(U59="受注","受注",IF(U59="失注","失注",IF(U59="失効","失効",IF(D59&lt;TODAY(),"Abgelaufen",IF(AND(W59&lt;&gt;"",W59&lt;TODAY()),"Nachverfolgung überfällig",IF(D59&lt;=TODAY()+7,"Bald ablaufend","正常")))))))</f>
      </c>
      <c r="AA59" s="35" t="n"/>
      <c r="AB59" s="35" t="n"/>
      <c r="AC59" s="43" t="n"/>
      <c r="AD59" s="35" t="n"/>
    </row>
    <row r="60">
      <c r="A60" s="35" t="n"/>
      <c r="B60" s="35" t="n"/>
      <c r="C60" s="47" t="n"/>
      <c r="D60" s="47" t="n"/>
      <c r="E60" s="35" t="n"/>
      <c r="F60" s="35" t="n"/>
      <c r="G60" s="35" t="n"/>
      <c r="H60" s="43" t="n"/>
      <c r="I60" s="43" t="n"/>
      <c r="J60" s="43" t="n"/>
      <c r="K60" s="43" t="n"/>
      <c r="L60" s="43" t="n"/>
      <c r="M60" s="43" t="n"/>
      <c r="N60" s="48" t="n"/>
      <c r="O60" s="48" t="n"/>
      <c r="P60" s="20">
        <f>IF(A60="","",N60-O60)</f>
      </c>
      <c r="Q60" s="21">
        <f>IF(A60="","",IFERROR(P60/N60,0))</f>
      </c>
      <c r="R60" s="36" t="n"/>
      <c r="S60" s="49" t="n"/>
      <c r="T60" s="36" t="n"/>
      <c r="U60" s="43" t="n"/>
      <c r="V60" s="43" t="n"/>
      <c r="W60" s="47" t="n"/>
      <c r="X60" s="46">
        <f>IF(A60="","",D60-TODAY())</f>
      </c>
      <c r="Y60" s="46">
        <f>IF(A60="","",TODAY()-C60)</f>
      </c>
      <c r="Z60" s="18">
        <f>IF(A60="","",IF(U60="受注","受注",IF(U60="失注","失注",IF(U60="失効","失効",IF(D60&lt;TODAY(),"Abgelaufen",IF(AND(W60&lt;&gt;"",W60&lt;TODAY()),"Nachverfolgung überfällig",IF(D60&lt;=TODAY()+7,"Bald ablaufend","正常")))))))</f>
      </c>
      <c r="AA60" s="35" t="n"/>
      <c r="AB60" s="35" t="n"/>
      <c r="AC60" s="43" t="n"/>
      <c r="AD60" s="35" t="n"/>
    </row>
    <row r="61">
      <c r="A61" s="35" t="n"/>
      <c r="B61" s="35" t="n"/>
      <c r="C61" s="47" t="n"/>
      <c r="D61" s="47" t="n"/>
      <c r="E61" s="35" t="n"/>
      <c r="F61" s="35" t="n"/>
      <c r="G61" s="35" t="n"/>
      <c r="H61" s="43" t="n"/>
      <c r="I61" s="43" t="n"/>
      <c r="J61" s="43" t="n"/>
      <c r="K61" s="43" t="n"/>
      <c r="L61" s="43" t="n"/>
      <c r="M61" s="43" t="n"/>
      <c r="N61" s="48" t="n"/>
      <c r="O61" s="48" t="n"/>
      <c r="P61" s="20">
        <f>IF(A61="","",N61-O61)</f>
      </c>
      <c r="Q61" s="21">
        <f>IF(A61="","",IFERROR(P61/N61,0))</f>
      </c>
      <c r="R61" s="36" t="n"/>
      <c r="S61" s="49" t="n"/>
      <c r="T61" s="36" t="n"/>
      <c r="U61" s="43" t="n"/>
      <c r="V61" s="43" t="n"/>
      <c r="W61" s="47" t="n"/>
      <c r="X61" s="46">
        <f>IF(A61="","",D61-TODAY())</f>
      </c>
      <c r="Y61" s="46">
        <f>IF(A61="","",TODAY()-C61)</f>
      </c>
      <c r="Z61" s="18">
        <f>IF(A61="","",IF(U61="受注","受注",IF(U61="失注","失注",IF(U61="失効","失効",IF(D61&lt;TODAY(),"Abgelaufen",IF(AND(W61&lt;&gt;"",W61&lt;TODAY()),"Nachverfolgung überfällig",IF(D61&lt;=TODAY()+7,"Bald ablaufend","正常")))))))</f>
      </c>
      <c r="AA61" s="35" t="n"/>
      <c r="AB61" s="35" t="n"/>
      <c r="AC61" s="43" t="n"/>
      <c r="AD61" s="35" t="n"/>
    </row>
    <row r="62">
      <c r="A62" s="35" t="n"/>
      <c r="B62" s="35" t="n"/>
      <c r="C62" s="47" t="n"/>
      <c r="D62" s="47" t="n"/>
      <c r="E62" s="35" t="n"/>
      <c r="F62" s="35" t="n"/>
      <c r="G62" s="35" t="n"/>
      <c r="H62" s="43" t="n"/>
      <c r="I62" s="43" t="n"/>
      <c r="J62" s="43" t="n"/>
      <c r="K62" s="43" t="n"/>
      <c r="L62" s="43" t="n"/>
      <c r="M62" s="43" t="n"/>
      <c r="N62" s="48" t="n"/>
      <c r="O62" s="48" t="n"/>
      <c r="P62" s="20">
        <f>IF(A62="","",N62-O62)</f>
      </c>
      <c r="Q62" s="21">
        <f>IF(A62="","",IFERROR(P62/N62,0))</f>
      </c>
      <c r="R62" s="36" t="n"/>
      <c r="S62" s="49" t="n"/>
      <c r="T62" s="36" t="n"/>
      <c r="U62" s="43" t="n"/>
      <c r="V62" s="43" t="n"/>
      <c r="W62" s="47" t="n"/>
      <c r="X62" s="46">
        <f>IF(A62="","",D62-TODAY())</f>
      </c>
      <c r="Y62" s="46">
        <f>IF(A62="","",TODAY()-C62)</f>
      </c>
      <c r="Z62" s="18">
        <f>IF(A62="","",IF(U62="受注","受注",IF(U62="失注","失注",IF(U62="失効","失効",IF(D62&lt;TODAY(),"Abgelaufen",IF(AND(W62&lt;&gt;"",W62&lt;TODAY()),"Nachverfolgung überfällig",IF(D62&lt;=TODAY()+7,"Bald ablaufend","正常")))))))</f>
      </c>
      <c r="AA62" s="35" t="n"/>
      <c r="AB62" s="35" t="n"/>
      <c r="AC62" s="43" t="n"/>
      <c r="AD62" s="35" t="n"/>
    </row>
    <row r="63">
      <c r="A63" s="35" t="n"/>
      <c r="B63" s="35" t="n"/>
      <c r="C63" s="47" t="n"/>
      <c r="D63" s="47" t="n"/>
      <c r="E63" s="35" t="n"/>
      <c r="F63" s="35" t="n"/>
      <c r="G63" s="35" t="n"/>
      <c r="H63" s="43" t="n"/>
      <c r="I63" s="43" t="n"/>
      <c r="J63" s="43" t="n"/>
      <c r="K63" s="43" t="n"/>
      <c r="L63" s="43" t="n"/>
      <c r="M63" s="43" t="n"/>
      <c r="N63" s="48" t="n"/>
      <c r="O63" s="48" t="n"/>
      <c r="P63" s="20">
        <f>IF(A63="","",N63-O63)</f>
      </c>
      <c r="Q63" s="21">
        <f>IF(A63="","",IFERROR(P63/N63,0))</f>
      </c>
      <c r="R63" s="36" t="n"/>
      <c r="S63" s="49" t="n"/>
      <c r="T63" s="36" t="n"/>
      <c r="U63" s="43" t="n"/>
      <c r="V63" s="43" t="n"/>
      <c r="W63" s="47" t="n"/>
      <c r="X63" s="46">
        <f>IF(A63="","",D63-TODAY())</f>
      </c>
      <c r="Y63" s="46">
        <f>IF(A63="","",TODAY()-C63)</f>
      </c>
      <c r="Z63" s="18">
        <f>IF(A63="","",IF(U63="受注","受注",IF(U63="失注","失注",IF(U63="失効","失効",IF(D63&lt;TODAY(),"Abgelaufen",IF(AND(W63&lt;&gt;"",W63&lt;TODAY()),"Nachverfolgung überfällig",IF(D63&lt;=TODAY()+7,"Bald ablaufend","正常")))))))</f>
      </c>
      <c r="AA63" s="35" t="n"/>
      <c r="AB63" s="35" t="n"/>
      <c r="AC63" s="43" t="n"/>
      <c r="AD63" s="35" t="n"/>
    </row>
    <row r="64">
      <c r="A64" s="35" t="n"/>
      <c r="B64" s="35" t="n"/>
      <c r="C64" s="47" t="n"/>
      <c r="D64" s="47" t="n"/>
      <c r="E64" s="35" t="n"/>
      <c r="F64" s="35" t="n"/>
      <c r="G64" s="35" t="n"/>
      <c r="H64" s="43" t="n"/>
      <c r="I64" s="43" t="n"/>
      <c r="J64" s="43" t="n"/>
      <c r="K64" s="43" t="n"/>
      <c r="L64" s="43" t="n"/>
      <c r="M64" s="43" t="n"/>
      <c r="N64" s="48" t="n"/>
      <c r="O64" s="48" t="n"/>
      <c r="P64" s="20">
        <f>IF(A64="","",N64-O64)</f>
      </c>
      <c r="Q64" s="21">
        <f>IF(A64="","",IFERROR(P64/N64,0))</f>
      </c>
      <c r="R64" s="36" t="n"/>
      <c r="S64" s="49" t="n"/>
      <c r="T64" s="36" t="n"/>
      <c r="U64" s="43" t="n"/>
      <c r="V64" s="43" t="n"/>
      <c r="W64" s="47" t="n"/>
      <c r="X64" s="46">
        <f>IF(A64="","",D64-TODAY())</f>
      </c>
      <c r="Y64" s="46">
        <f>IF(A64="","",TODAY()-C64)</f>
      </c>
      <c r="Z64" s="18">
        <f>IF(A64="","",IF(U64="受注","受注",IF(U64="失注","失注",IF(U64="失効","失効",IF(D64&lt;TODAY(),"Abgelaufen",IF(AND(W64&lt;&gt;"",W64&lt;TODAY()),"Nachverfolgung überfällig",IF(D64&lt;=TODAY()+7,"Bald ablaufend","正常")))))))</f>
      </c>
      <c r="AA64" s="35" t="n"/>
      <c r="AB64" s="35" t="n"/>
      <c r="AC64" s="43" t="n"/>
      <c r="AD64" s="35" t="n"/>
    </row>
    <row r="65">
      <c r="A65" s="35" t="n"/>
      <c r="B65" s="35" t="n"/>
      <c r="C65" s="47" t="n"/>
      <c r="D65" s="47" t="n"/>
      <c r="E65" s="35" t="n"/>
      <c r="F65" s="35" t="n"/>
      <c r="G65" s="35" t="n"/>
      <c r="H65" s="43" t="n"/>
      <c r="I65" s="43" t="n"/>
      <c r="J65" s="43" t="n"/>
      <c r="K65" s="43" t="n"/>
      <c r="L65" s="43" t="n"/>
      <c r="M65" s="43" t="n"/>
      <c r="N65" s="48" t="n"/>
      <c r="O65" s="48" t="n"/>
      <c r="P65" s="20">
        <f>IF(A65="","",N65-O65)</f>
      </c>
      <c r="Q65" s="21">
        <f>IF(A65="","",IFERROR(P65/N65,0))</f>
      </c>
      <c r="R65" s="36" t="n"/>
      <c r="S65" s="49" t="n"/>
      <c r="T65" s="36" t="n"/>
      <c r="U65" s="43" t="n"/>
      <c r="V65" s="43" t="n"/>
      <c r="W65" s="47" t="n"/>
      <c r="X65" s="46">
        <f>IF(A65="","",D65-TODAY())</f>
      </c>
      <c r="Y65" s="46">
        <f>IF(A65="","",TODAY()-C65)</f>
      </c>
      <c r="Z65" s="18">
        <f>IF(A65="","",IF(U65="受注","受注",IF(U65="失注","失注",IF(U65="失効","失効",IF(D65&lt;TODAY(),"Abgelaufen",IF(AND(W65&lt;&gt;"",W65&lt;TODAY()),"Nachverfolgung überfällig",IF(D65&lt;=TODAY()+7,"Bald ablaufend","正常")))))))</f>
      </c>
      <c r="AA65" s="35" t="n"/>
      <c r="AB65" s="35" t="n"/>
      <c r="AC65" s="43" t="n"/>
      <c r="AD65" s="35" t="n"/>
    </row>
    <row r="66">
      <c r="A66" s="35" t="n"/>
      <c r="B66" s="35" t="n"/>
      <c r="C66" s="47" t="n"/>
      <c r="D66" s="47" t="n"/>
      <c r="E66" s="35" t="n"/>
      <c r="F66" s="35" t="n"/>
      <c r="G66" s="35" t="n"/>
      <c r="H66" s="43" t="n"/>
      <c r="I66" s="43" t="n"/>
      <c r="J66" s="43" t="n"/>
      <c r="K66" s="43" t="n"/>
      <c r="L66" s="43" t="n"/>
      <c r="M66" s="43" t="n"/>
      <c r="N66" s="48" t="n"/>
      <c r="O66" s="48" t="n"/>
      <c r="P66" s="20">
        <f>IF(A66="","",N66-O66)</f>
      </c>
      <c r="Q66" s="21">
        <f>IF(A66="","",IFERROR(P66/N66,0))</f>
      </c>
      <c r="R66" s="36" t="n"/>
      <c r="S66" s="49" t="n"/>
      <c r="T66" s="36" t="n"/>
      <c r="U66" s="43" t="n"/>
      <c r="V66" s="43" t="n"/>
      <c r="W66" s="47" t="n"/>
      <c r="X66" s="46">
        <f>IF(A66="","",D66-TODAY())</f>
      </c>
      <c r="Y66" s="46">
        <f>IF(A66="","",TODAY()-C66)</f>
      </c>
      <c r="Z66" s="18">
        <f>IF(A66="","",IF(U66="受注","受注",IF(U66="失注","失注",IF(U66="失効","失効",IF(D66&lt;TODAY(),"Abgelaufen",IF(AND(W66&lt;&gt;"",W66&lt;TODAY()),"Nachverfolgung überfällig",IF(D66&lt;=TODAY()+7,"Bald ablaufend","正常")))))))</f>
      </c>
      <c r="AA66" s="35" t="n"/>
      <c r="AB66" s="35" t="n"/>
      <c r="AC66" s="43" t="n"/>
      <c r="AD66" s="35" t="n"/>
    </row>
    <row r="67">
      <c r="A67" s="35" t="n"/>
      <c r="B67" s="35" t="n"/>
      <c r="C67" s="47" t="n"/>
      <c r="D67" s="47" t="n"/>
      <c r="E67" s="35" t="n"/>
      <c r="F67" s="35" t="n"/>
      <c r="G67" s="35" t="n"/>
      <c r="H67" s="43" t="n"/>
      <c r="I67" s="43" t="n"/>
      <c r="J67" s="43" t="n"/>
      <c r="K67" s="43" t="n"/>
      <c r="L67" s="43" t="n"/>
      <c r="M67" s="43" t="n"/>
      <c r="N67" s="48" t="n"/>
      <c r="O67" s="48" t="n"/>
      <c r="P67" s="20">
        <f>IF(A67="","",N67-O67)</f>
      </c>
      <c r="Q67" s="21">
        <f>IF(A67="","",IFERROR(P67/N67,0))</f>
      </c>
      <c r="R67" s="36" t="n"/>
      <c r="S67" s="49" t="n"/>
      <c r="T67" s="36" t="n"/>
      <c r="U67" s="43" t="n"/>
      <c r="V67" s="43" t="n"/>
      <c r="W67" s="47" t="n"/>
      <c r="X67" s="46">
        <f>IF(A67="","",D67-TODAY())</f>
      </c>
      <c r="Y67" s="46">
        <f>IF(A67="","",TODAY()-C67)</f>
      </c>
      <c r="Z67" s="18">
        <f>IF(A67="","",IF(U67="受注","受注",IF(U67="失注","失注",IF(U67="失効","失効",IF(D67&lt;TODAY(),"Abgelaufen",IF(AND(W67&lt;&gt;"",W67&lt;TODAY()),"Nachverfolgung überfällig",IF(D67&lt;=TODAY()+7,"Bald ablaufend","正常")))))))</f>
      </c>
      <c r="AA67" s="35" t="n"/>
      <c r="AB67" s="35" t="n"/>
      <c r="AC67" s="43" t="n"/>
      <c r="AD67" s="35" t="n"/>
    </row>
    <row r="68">
      <c r="A68" s="35" t="n"/>
      <c r="B68" s="35" t="n"/>
      <c r="C68" s="47" t="n"/>
      <c r="D68" s="47" t="n"/>
      <c r="E68" s="35" t="n"/>
      <c r="F68" s="35" t="n"/>
      <c r="G68" s="35" t="n"/>
      <c r="H68" s="43" t="n"/>
      <c r="I68" s="43" t="n"/>
      <c r="J68" s="43" t="n"/>
      <c r="K68" s="43" t="n"/>
      <c r="L68" s="43" t="n"/>
      <c r="M68" s="43" t="n"/>
      <c r="N68" s="48" t="n"/>
      <c r="O68" s="48" t="n"/>
      <c r="P68" s="20">
        <f>IF(A68="","",N68-O68)</f>
      </c>
      <c r="Q68" s="21">
        <f>IF(A68="","",IFERROR(P68/N68,0))</f>
      </c>
      <c r="R68" s="36" t="n"/>
      <c r="S68" s="49" t="n"/>
      <c r="T68" s="36" t="n"/>
      <c r="U68" s="43" t="n"/>
      <c r="V68" s="43" t="n"/>
      <c r="W68" s="47" t="n"/>
      <c r="X68" s="46">
        <f>IF(A68="","",D68-TODAY())</f>
      </c>
      <c r="Y68" s="46">
        <f>IF(A68="","",TODAY()-C68)</f>
      </c>
      <c r="Z68" s="18">
        <f>IF(A68="","",IF(U68="受注","受注",IF(U68="失注","失注",IF(U68="失効","失効",IF(D68&lt;TODAY(),"Abgelaufen",IF(AND(W68&lt;&gt;"",W68&lt;TODAY()),"Nachverfolgung überfällig",IF(D68&lt;=TODAY()+7,"Bald ablaufend","正常")))))))</f>
      </c>
      <c r="AA68" s="35" t="n"/>
      <c r="AB68" s="35" t="n"/>
      <c r="AC68" s="43" t="n"/>
      <c r="AD68" s="35" t="n"/>
    </row>
    <row r="69">
      <c r="A69" s="35" t="n"/>
      <c r="B69" s="35" t="n"/>
      <c r="C69" s="47" t="n"/>
      <c r="D69" s="47" t="n"/>
      <c r="E69" s="35" t="n"/>
      <c r="F69" s="35" t="n"/>
      <c r="G69" s="35" t="n"/>
      <c r="H69" s="43" t="n"/>
      <c r="I69" s="43" t="n"/>
      <c r="J69" s="43" t="n"/>
      <c r="K69" s="43" t="n"/>
      <c r="L69" s="43" t="n"/>
      <c r="M69" s="43" t="n"/>
      <c r="N69" s="48" t="n"/>
      <c r="O69" s="48" t="n"/>
      <c r="P69" s="20">
        <f>IF(A69="","",N69-O69)</f>
      </c>
      <c r="Q69" s="21">
        <f>IF(A69="","",IFERROR(P69/N69,0))</f>
      </c>
      <c r="R69" s="36" t="n"/>
      <c r="S69" s="49" t="n"/>
      <c r="T69" s="36" t="n"/>
      <c r="U69" s="43" t="n"/>
      <c r="V69" s="43" t="n"/>
      <c r="W69" s="47" t="n"/>
      <c r="X69" s="46">
        <f>IF(A69="","",D69-TODAY())</f>
      </c>
      <c r="Y69" s="46">
        <f>IF(A69="","",TODAY()-C69)</f>
      </c>
      <c r="Z69" s="18">
        <f>IF(A69="","",IF(U69="受注","受注",IF(U69="失注","失注",IF(U69="失効","失効",IF(D69&lt;TODAY(),"Abgelaufen",IF(AND(W69&lt;&gt;"",W69&lt;TODAY()),"Nachverfolgung überfällig",IF(D69&lt;=TODAY()+7,"Bald ablaufend","正常")))))))</f>
      </c>
      <c r="AA69" s="35" t="n"/>
      <c r="AB69" s="35" t="n"/>
      <c r="AC69" s="43" t="n"/>
      <c r="AD69" s="35" t="n"/>
    </row>
    <row r="70">
      <c r="A70" s="35" t="n"/>
      <c r="B70" s="35" t="n"/>
      <c r="C70" s="47" t="n"/>
      <c r="D70" s="47" t="n"/>
      <c r="E70" s="35" t="n"/>
      <c r="F70" s="35" t="n"/>
      <c r="G70" s="35" t="n"/>
      <c r="H70" s="43" t="n"/>
      <c r="I70" s="43" t="n"/>
      <c r="J70" s="43" t="n"/>
      <c r="K70" s="43" t="n"/>
      <c r="L70" s="43" t="n"/>
      <c r="M70" s="43" t="n"/>
      <c r="N70" s="48" t="n"/>
      <c r="O70" s="48" t="n"/>
      <c r="P70" s="20">
        <f>IF(A70="","",N70-O70)</f>
      </c>
      <c r="Q70" s="21">
        <f>IF(A70="","",IFERROR(P70/N70,0))</f>
      </c>
      <c r="R70" s="36" t="n"/>
      <c r="S70" s="49" t="n"/>
      <c r="T70" s="36" t="n"/>
      <c r="U70" s="43" t="n"/>
      <c r="V70" s="43" t="n"/>
      <c r="W70" s="47" t="n"/>
      <c r="X70" s="46">
        <f>IF(A70="","",D70-TODAY())</f>
      </c>
      <c r="Y70" s="46">
        <f>IF(A70="","",TODAY()-C70)</f>
      </c>
      <c r="Z70" s="18">
        <f>IF(A70="","",IF(U70="受注","受注",IF(U70="失注","失注",IF(U70="失効","失効",IF(D70&lt;TODAY(),"Abgelaufen",IF(AND(W70&lt;&gt;"",W70&lt;TODAY()),"Nachverfolgung überfällig",IF(D70&lt;=TODAY()+7,"Bald ablaufend","正常")))))))</f>
      </c>
      <c r="AA70" s="35" t="n"/>
      <c r="AB70" s="35" t="n"/>
      <c r="AC70" s="43" t="n"/>
      <c r="AD70" s="35" t="n"/>
    </row>
    <row r="71">
      <c r="A71" s="35" t="n"/>
      <c r="B71" s="35" t="n"/>
      <c r="C71" s="47" t="n"/>
      <c r="D71" s="47" t="n"/>
      <c r="E71" s="35" t="n"/>
      <c r="F71" s="35" t="n"/>
      <c r="G71" s="35" t="n"/>
      <c r="H71" s="43" t="n"/>
      <c r="I71" s="43" t="n"/>
      <c r="J71" s="43" t="n"/>
      <c r="K71" s="43" t="n"/>
      <c r="L71" s="43" t="n"/>
      <c r="M71" s="43" t="n"/>
      <c r="N71" s="48" t="n"/>
      <c r="O71" s="48" t="n"/>
      <c r="P71" s="20">
        <f>IF(A71="","",N71-O71)</f>
      </c>
      <c r="Q71" s="21">
        <f>IF(A71="","",IFERROR(P71/N71,0))</f>
      </c>
      <c r="R71" s="36" t="n"/>
      <c r="S71" s="49" t="n"/>
      <c r="T71" s="36" t="n"/>
      <c r="U71" s="43" t="n"/>
      <c r="V71" s="43" t="n"/>
      <c r="W71" s="47" t="n"/>
      <c r="X71" s="46">
        <f>IF(A71="","",D71-TODAY())</f>
      </c>
      <c r="Y71" s="46">
        <f>IF(A71="","",TODAY()-C71)</f>
      </c>
      <c r="Z71" s="18">
        <f>IF(A71="","",IF(U71="受注","受注",IF(U71="失注","失注",IF(U71="失効","失効",IF(D71&lt;TODAY(),"Abgelaufen",IF(AND(W71&lt;&gt;"",W71&lt;TODAY()),"Nachverfolgung überfällig",IF(D71&lt;=TODAY()+7,"Bald ablaufend","正常")))))))</f>
      </c>
      <c r="AA71" s="35" t="n"/>
      <c r="AB71" s="35" t="n"/>
      <c r="AC71" s="43" t="n"/>
      <c r="AD71" s="35" t="n"/>
    </row>
    <row r="72">
      <c r="A72" s="35" t="n"/>
      <c r="B72" s="35" t="n"/>
      <c r="C72" s="47" t="n"/>
      <c r="D72" s="47" t="n"/>
      <c r="E72" s="35" t="n"/>
      <c r="F72" s="35" t="n"/>
      <c r="G72" s="35" t="n"/>
      <c r="H72" s="43" t="n"/>
      <c r="I72" s="43" t="n"/>
      <c r="J72" s="43" t="n"/>
      <c r="K72" s="43" t="n"/>
      <c r="L72" s="43" t="n"/>
      <c r="M72" s="43" t="n"/>
      <c r="N72" s="48" t="n"/>
      <c r="O72" s="48" t="n"/>
      <c r="P72" s="20">
        <f>IF(A72="","",N72-O72)</f>
      </c>
      <c r="Q72" s="21">
        <f>IF(A72="","",IFERROR(P72/N72,0))</f>
      </c>
      <c r="R72" s="36" t="n"/>
      <c r="S72" s="49" t="n"/>
      <c r="T72" s="36" t="n"/>
      <c r="U72" s="43" t="n"/>
      <c r="V72" s="43" t="n"/>
      <c r="W72" s="47" t="n"/>
      <c r="X72" s="46">
        <f>IF(A72="","",D72-TODAY())</f>
      </c>
      <c r="Y72" s="46">
        <f>IF(A72="","",TODAY()-C72)</f>
      </c>
      <c r="Z72" s="18">
        <f>IF(A72="","",IF(U72="受注","受注",IF(U72="失注","失注",IF(U72="失効","失効",IF(D72&lt;TODAY(),"Abgelaufen",IF(AND(W72&lt;&gt;"",W72&lt;TODAY()),"Nachverfolgung überfällig",IF(D72&lt;=TODAY()+7,"Bald ablaufend","正常")))))))</f>
      </c>
      <c r="AA72" s="35" t="n"/>
      <c r="AB72" s="35" t="n"/>
      <c r="AC72" s="43" t="n"/>
      <c r="AD72" s="35" t="n"/>
    </row>
    <row r="73">
      <c r="A73" s="35" t="n"/>
      <c r="B73" s="35" t="n"/>
      <c r="C73" s="47" t="n"/>
      <c r="D73" s="47" t="n"/>
      <c r="E73" s="35" t="n"/>
      <c r="F73" s="35" t="n"/>
      <c r="G73" s="35" t="n"/>
      <c r="H73" s="43" t="n"/>
      <c r="I73" s="43" t="n"/>
      <c r="J73" s="43" t="n"/>
      <c r="K73" s="43" t="n"/>
      <c r="L73" s="43" t="n"/>
      <c r="M73" s="43" t="n"/>
      <c r="N73" s="48" t="n"/>
      <c r="O73" s="48" t="n"/>
      <c r="P73" s="20">
        <f>IF(A73="","",N73-O73)</f>
      </c>
      <c r="Q73" s="21">
        <f>IF(A73="","",IFERROR(P73/N73,0))</f>
      </c>
      <c r="R73" s="36" t="n"/>
      <c r="S73" s="49" t="n"/>
      <c r="T73" s="36" t="n"/>
      <c r="U73" s="43" t="n"/>
      <c r="V73" s="43" t="n"/>
      <c r="W73" s="47" t="n"/>
      <c r="X73" s="46">
        <f>IF(A73="","",D73-TODAY())</f>
      </c>
      <c r="Y73" s="46">
        <f>IF(A73="","",TODAY()-C73)</f>
      </c>
      <c r="Z73" s="18">
        <f>IF(A73="","",IF(U73="受注","受注",IF(U73="失注","失注",IF(U73="失効","失効",IF(D73&lt;TODAY(),"Abgelaufen",IF(AND(W73&lt;&gt;"",W73&lt;TODAY()),"Nachverfolgung überfällig",IF(D73&lt;=TODAY()+7,"Bald ablaufend","正常")))))))</f>
      </c>
      <c r="AA73" s="35" t="n"/>
      <c r="AB73" s="35" t="n"/>
      <c r="AC73" s="43" t="n"/>
      <c r="AD73" s="35" t="n"/>
    </row>
    <row r="74">
      <c r="A74" s="35" t="n"/>
      <c r="B74" s="35" t="n"/>
      <c r="C74" s="47" t="n"/>
      <c r="D74" s="47" t="n"/>
      <c r="E74" s="35" t="n"/>
      <c r="F74" s="35" t="n"/>
      <c r="G74" s="35" t="n"/>
      <c r="H74" s="43" t="n"/>
      <c r="I74" s="43" t="n"/>
      <c r="J74" s="43" t="n"/>
      <c r="K74" s="43" t="n"/>
      <c r="L74" s="43" t="n"/>
      <c r="M74" s="43" t="n"/>
      <c r="N74" s="48" t="n"/>
      <c r="O74" s="48" t="n"/>
      <c r="P74" s="20">
        <f>IF(A74="","",N74-O74)</f>
      </c>
      <c r="Q74" s="21">
        <f>IF(A74="","",IFERROR(P74/N74,0))</f>
      </c>
      <c r="R74" s="36" t="n"/>
      <c r="S74" s="49" t="n"/>
      <c r="T74" s="36" t="n"/>
      <c r="U74" s="43" t="n"/>
      <c r="V74" s="43" t="n"/>
      <c r="W74" s="47" t="n"/>
      <c r="X74" s="46">
        <f>IF(A74="","",D74-TODAY())</f>
      </c>
      <c r="Y74" s="46">
        <f>IF(A74="","",TODAY()-C74)</f>
      </c>
      <c r="Z74" s="18">
        <f>IF(A74="","",IF(U74="受注","受注",IF(U74="失注","失注",IF(U74="失効","失効",IF(D74&lt;TODAY(),"Abgelaufen",IF(AND(W74&lt;&gt;"",W74&lt;TODAY()),"Nachverfolgung überfällig",IF(D74&lt;=TODAY()+7,"Bald ablaufend","正常")))))))</f>
      </c>
      <c r="AA74" s="35" t="n"/>
      <c r="AB74" s="35" t="n"/>
      <c r="AC74" s="43" t="n"/>
      <c r="AD74" s="35" t="n"/>
    </row>
    <row r="75">
      <c r="A75" s="35" t="n"/>
      <c r="B75" s="35" t="n"/>
      <c r="C75" s="47" t="n"/>
      <c r="D75" s="47" t="n"/>
      <c r="E75" s="35" t="n"/>
      <c r="F75" s="35" t="n"/>
      <c r="G75" s="35" t="n"/>
      <c r="H75" s="43" t="n"/>
      <c r="I75" s="43" t="n"/>
      <c r="J75" s="43" t="n"/>
      <c r="K75" s="43" t="n"/>
      <c r="L75" s="43" t="n"/>
      <c r="M75" s="43" t="n"/>
      <c r="N75" s="48" t="n"/>
      <c r="O75" s="48" t="n"/>
      <c r="P75" s="20">
        <f>IF(A75="","",N75-O75)</f>
      </c>
      <c r="Q75" s="21">
        <f>IF(A75="","",IFERROR(P75/N75,0))</f>
      </c>
      <c r="R75" s="36" t="n"/>
      <c r="S75" s="49" t="n"/>
      <c r="T75" s="36" t="n"/>
      <c r="U75" s="43" t="n"/>
      <c r="V75" s="43" t="n"/>
      <c r="W75" s="47" t="n"/>
      <c r="X75" s="46">
        <f>IF(A75="","",D75-TODAY())</f>
      </c>
      <c r="Y75" s="46">
        <f>IF(A75="","",TODAY()-C75)</f>
      </c>
      <c r="Z75" s="18">
        <f>IF(A75="","",IF(U75="受注","受注",IF(U75="失注","失注",IF(U75="失効","失効",IF(D75&lt;TODAY(),"Abgelaufen",IF(AND(W75&lt;&gt;"",W75&lt;TODAY()),"Nachverfolgung überfällig",IF(D75&lt;=TODAY()+7,"Bald ablaufend","正常")))))))</f>
      </c>
      <c r="AA75" s="35" t="n"/>
      <c r="AB75" s="35" t="n"/>
      <c r="AC75" s="43" t="n"/>
      <c r="AD75" s="35" t="n"/>
    </row>
    <row r="76">
      <c r="A76" s="35" t="n"/>
      <c r="B76" s="35" t="n"/>
      <c r="C76" s="47" t="n"/>
      <c r="D76" s="47" t="n"/>
      <c r="E76" s="35" t="n"/>
      <c r="F76" s="35" t="n"/>
      <c r="G76" s="35" t="n"/>
      <c r="H76" s="43" t="n"/>
      <c r="I76" s="43" t="n"/>
      <c r="J76" s="43" t="n"/>
      <c r="K76" s="43" t="n"/>
      <c r="L76" s="43" t="n"/>
      <c r="M76" s="43" t="n"/>
      <c r="N76" s="48" t="n"/>
      <c r="O76" s="48" t="n"/>
      <c r="P76" s="20">
        <f>IF(A76="","",N76-O76)</f>
      </c>
      <c r="Q76" s="21">
        <f>IF(A76="","",IFERROR(P76/N76,0))</f>
      </c>
      <c r="R76" s="36" t="n"/>
      <c r="S76" s="49" t="n"/>
      <c r="T76" s="36" t="n"/>
      <c r="U76" s="43" t="n"/>
      <c r="V76" s="43" t="n"/>
      <c r="W76" s="47" t="n"/>
      <c r="X76" s="46">
        <f>IF(A76="","",D76-TODAY())</f>
      </c>
      <c r="Y76" s="46">
        <f>IF(A76="","",TODAY()-C76)</f>
      </c>
      <c r="Z76" s="18">
        <f>IF(A76="","",IF(U76="受注","受注",IF(U76="失注","失注",IF(U76="失効","失効",IF(D76&lt;TODAY(),"Abgelaufen",IF(AND(W76&lt;&gt;"",W76&lt;TODAY()),"Nachverfolgung überfällig",IF(D76&lt;=TODAY()+7,"Bald ablaufend","正常")))))))</f>
      </c>
      <c r="AA76" s="35" t="n"/>
      <c r="AB76" s="35" t="n"/>
      <c r="AC76" s="43" t="n"/>
      <c r="AD76" s="35" t="n"/>
    </row>
    <row r="77">
      <c r="A77" s="35" t="n"/>
      <c r="B77" s="35" t="n"/>
      <c r="C77" s="47" t="n"/>
      <c r="D77" s="47" t="n"/>
      <c r="E77" s="35" t="n"/>
      <c r="F77" s="35" t="n"/>
      <c r="G77" s="35" t="n"/>
      <c r="H77" s="43" t="n"/>
      <c r="I77" s="43" t="n"/>
      <c r="J77" s="43" t="n"/>
      <c r="K77" s="43" t="n"/>
      <c r="L77" s="43" t="n"/>
      <c r="M77" s="43" t="n"/>
      <c r="N77" s="48" t="n"/>
      <c r="O77" s="48" t="n"/>
      <c r="P77" s="20">
        <f>IF(A77="","",N77-O77)</f>
      </c>
      <c r="Q77" s="21">
        <f>IF(A77="","",IFERROR(P77/N77,0))</f>
      </c>
      <c r="R77" s="36" t="n"/>
      <c r="S77" s="49" t="n"/>
      <c r="T77" s="36" t="n"/>
      <c r="U77" s="43" t="n"/>
      <c r="V77" s="43" t="n"/>
      <c r="W77" s="47" t="n"/>
      <c r="X77" s="46">
        <f>IF(A77="","",D77-TODAY())</f>
      </c>
      <c r="Y77" s="46">
        <f>IF(A77="","",TODAY()-C77)</f>
      </c>
      <c r="Z77" s="18">
        <f>IF(A77="","",IF(U77="受注","受注",IF(U77="失注","失注",IF(U77="失効","失効",IF(D77&lt;TODAY(),"Abgelaufen",IF(AND(W77&lt;&gt;"",W77&lt;TODAY()),"Nachverfolgung überfällig",IF(D77&lt;=TODAY()+7,"Bald ablaufend","正常")))))))</f>
      </c>
      <c r="AA77" s="35" t="n"/>
      <c r="AB77" s="35" t="n"/>
      <c r="AC77" s="43" t="n"/>
      <c r="AD77" s="35" t="n"/>
    </row>
    <row r="78">
      <c r="A78" s="35" t="n"/>
      <c r="B78" s="35" t="n"/>
      <c r="C78" s="47" t="n"/>
      <c r="D78" s="47" t="n"/>
      <c r="E78" s="35" t="n"/>
      <c r="F78" s="35" t="n"/>
      <c r="G78" s="35" t="n"/>
      <c r="H78" s="43" t="n"/>
      <c r="I78" s="43" t="n"/>
      <c r="J78" s="43" t="n"/>
      <c r="K78" s="43" t="n"/>
      <c r="L78" s="43" t="n"/>
      <c r="M78" s="43" t="n"/>
      <c r="N78" s="48" t="n"/>
      <c r="O78" s="48" t="n"/>
      <c r="P78" s="20">
        <f>IF(A78="","",N78-O78)</f>
      </c>
      <c r="Q78" s="21">
        <f>IF(A78="","",IFERROR(P78/N78,0))</f>
      </c>
      <c r="R78" s="36" t="n"/>
      <c r="S78" s="49" t="n"/>
      <c r="T78" s="36" t="n"/>
      <c r="U78" s="43" t="n"/>
      <c r="V78" s="43" t="n"/>
      <c r="W78" s="47" t="n"/>
      <c r="X78" s="46">
        <f>IF(A78="","",D78-TODAY())</f>
      </c>
      <c r="Y78" s="46">
        <f>IF(A78="","",TODAY()-C78)</f>
      </c>
      <c r="Z78" s="18">
        <f>IF(A78="","",IF(U78="受注","受注",IF(U78="失注","失注",IF(U78="失効","失効",IF(D78&lt;TODAY(),"Abgelaufen",IF(AND(W78&lt;&gt;"",W78&lt;TODAY()),"Nachverfolgung überfällig",IF(D78&lt;=TODAY()+7,"Bald ablaufend","正常")))))))</f>
      </c>
      <c r="AA78" s="35" t="n"/>
      <c r="AB78" s="35" t="n"/>
      <c r="AC78" s="43" t="n"/>
      <c r="AD78" s="35" t="n"/>
    </row>
    <row r="79">
      <c r="A79" s="35" t="n"/>
      <c r="B79" s="35" t="n"/>
      <c r="C79" s="47" t="n"/>
      <c r="D79" s="47" t="n"/>
      <c r="E79" s="35" t="n"/>
      <c r="F79" s="35" t="n"/>
      <c r="G79" s="35" t="n"/>
      <c r="H79" s="43" t="n"/>
      <c r="I79" s="43" t="n"/>
      <c r="J79" s="43" t="n"/>
      <c r="K79" s="43" t="n"/>
      <c r="L79" s="43" t="n"/>
      <c r="M79" s="43" t="n"/>
      <c r="N79" s="48" t="n"/>
      <c r="O79" s="48" t="n"/>
      <c r="P79" s="20">
        <f>IF(A79="","",N79-O79)</f>
      </c>
      <c r="Q79" s="21">
        <f>IF(A79="","",IFERROR(P79/N79,0))</f>
      </c>
      <c r="R79" s="36" t="n"/>
      <c r="S79" s="49" t="n"/>
      <c r="T79" s="36" t="n"/>
      <c r="U79" s="43" t="n"/>
      <c r="V79" s="43" t="n"/>
      <c r="W79" s="47" t="n"/>
      <c r="X79" s="46">
        <f>IF(A79="","",D79-TODAY())</f>
      </c>
      <c r="Y79" s="46">
        <f>IF(A79="","",TODAY()-C79)</f>
      </c>
      <c r="Z79" s="18">
        <f>IF(A79="","",IF(U79="受注","受注",IF(U79="失注","失注",IF(U79="失効","失効",IF(D79&lt;TODAY(),"Abgelaufen",IF(AND(W79&lt;&gt;"",W79&lt;TODAY()),"Nachverfolgung überfällig",IF(D79&lt;=TODAY()+7,"Bald ablaufend","正常")))))))</f>
      </c>
      <c r="AA79" s="35" t="n"/>
      <c r="AB79" s="35" t="n"/>
      <c r="AC79" s="43" t="n"/>
      <c r="AD79" s="35" t="n"/>
    </row>
    <row r="80">
      <c r="A80" s="35" t="n"/>
      <c r="B80" s="35" t="n"/>
      <c r="C80" s="47" t="n"/>
      <c r="D80" s="47" t="n"/>
      <c r="E80" s="35" t="n"/>
      <c r="F80" s="35" t="n"/>
      <c r="G80" s="35" t="n"/>
      <c r="H80" s="43" t="n"/>
      <c r="I80" s="43" t="n"/>
      <c r="J80" s="43" t="n"/>
      <c r="K80" s="43" t="n"/>
      <c r="L80" s="43" t="n"/>
      <c r="M80" s="43" t="n"/>
      <c r="N80" s="48" t="n"/>
      <c r="O80" s="48" t="n"/>
      <c r="P80" s="20">
        <f>IF(A80="","",N80-O80)</f>
      </c>
      <c r="Q80" s="21">
        <f>IF(A80="","",IFERROR(P80/N80,0))</f>
      </c>
      <c r="R80" s="36" t="n"/>
      <c r="S80" s="49" t="n"/>
      <c r="T80" s="36" t="n"/>
      <c r="U80" s="43" t="n"/>
      <c r="V80" s="43" t="n"/>
      <c r="W80" s="47" t="n"/>
      <c r="X80" s="46">
        <f>IF(A80="","",D80-TODAY())</f>
      </c>
      <c r="Y80" s="46">
        <f>IF(A80="","",TODAY()-C80)</f>
      </c>
      <c r="Z80" s="18">
        <f>IF(A80="","",IF(U80="受注","受注",IF(U80="失注","失注",IF(U80="失効","失効",IF(D80&lt;TODAY(),"Abgelaufen",IF(AND(W80&lt;&gt;"",W80&lt;TODAY()),"Nachverfolgung überfällig",IF(D80&lt;=TODAY()+7,"Bald ablaufend","正常")))))))</f>
      </c>
      <c r="AA80" s="35" t="n"/>
      <c r="AB80" s="35" t="n"/>
      <c r="AC80" s="43" t="n"/>
      <c r="AD80" s="35" t="n"/>
    </row>
    <row r="81">
      <c r="A81" s="35" t="n"/>
      <c r="B81" s="35" t="n"/>
      <c r="C81" s="47" t="n"/>
      <c r="D81" s="47" t="n"/>
      <c r="E81" s="35" t="n"/>
      <c r="F81" s="35" t="n"/>
      <c r="G81" s="35" t="n"/>
      <c r="H81" s="43" t="n"/>
      <c r="I81" s="43" t="n"/>
      <c r="J81" s="43" t="n"/>
      <c r="K81" s="43" t="n"/>
      <c r="L81" s="43" t="n"/>
      <c r="M81" s="43" t="n"/>
      <c r="N81" s="48" t="n"/>
      <c r="O81" s="48" t="n"/>
      <c r="P81" s="20">
        <f>IF(A81="","",N81-O81)</f>
      </c>
      <c r="Q81" s="21">
        <f>IF(A81="","",IFERROR(P81/N81,0))</f>
      </c>
      <c r="R81" s="36" t="n"/>
      <c r="S81" s="49" t="n"/>
      <c r="T81" s="36" t="n"/>
      <c r="U81" s="43" t="n"/>
      <c r="V81" s="43" t="n"/>
      <c r="W81" s="47" t="n"/>
      <c r="X81" s="46">
        <f>IF(A81="","",D81-TODAY())</f>
      </c>
      <c r="Y81" s="46">
        <f>IF(A81="","",TODAY()-C81)</f>
      </c>
      <c r="Z81" s="18">
        <f>IF(A81="","",IF(U81="受注","受注",IF(U81="失注","失注",IF(U81="失効","失効",IF(D81&lt;TODAY(),"Abgelaufen",IF(AND(W81&lt;&gt;"",W81&lt;TODAY()),"Nachverfolgung überfällig",IF(D81&lt;=TODAY()+7,"Bald ablaufend","正常")))))))</f>
      </c>
      <c r="AA81" s="35" t="n"/>
      <c r="AB81" s="35" t="n"/>
      <c r="AC81" s="43" t="n"/>
      <c r="AD81" s="35" t="n"/>
    </row>
    <row r="82">
      <c r="A82" s="35" t="n"/>
      <c r="B82" s="35" t="n"/>
      <c r="C82" s="47" t="n"/>
      <c r="D82" s="47" t="n"/>
      <c r="E82" s="35" t="n"/>
      <c r="F82" s="35" t="n"/>
      <c r="G82" s="35" t="n"/>
      <c r="H82" s="43" t="n"/>
      <c r="I82" s="43" t="n"/>
      <c r="J82" s="43" t="n"/>
      <c r="K82" s="43" t="n"/>
      <c r="L82" s="43" t="n"/>
      <c r="M82" s="43" t="n"/>
      <c r="N82" s="48" t="n"/>
      <c r="O82" s="48" t="n"/>
      <c r="P82" s="20">
        <f>IF(A82="","",N82-O82)</f>
      </c>
      <c r="Q82" s="21">
        <f>IF(A82="","",IFERROR(P82/N82,0))</f>
      </c>
      <c r="R82" s="36" t="n"/>
      <c r="S82" s="49" t="n"/>
      <c r="T82" s="36" t="n"/>
      <c r="U82" s="43" t="n"/>
      <c r="V82" s="43" t="n"/>
      <c r="W82" s="47" t="n"/>
      <c r="X82" s="46">
        <f>IF(A82="","",D82-TODAY())</f>
      </c>
      <c r="Y82" s="46">
        <f>IF(A82="","",TODAY()-C82)</f>
      </c>
      <c r="Z82" s="18">
        <f>IF(A82="","",IF(U82="受注","受注",IF(U82="失注","失注",IF(U82="失効","失効",IF(D82&lt;TODAY(),"Abgelaufen",IF(AND(W82&lt;&gt;"",W82&lt;TODAY()),"Nachverfolgung überfällig",IF(D82&lt;=TODAY()+7,"Bald ablaufend","正常")))))))</f>
      </c>
      <c r="AA82" s="35" t="n"/>
      <c r="AB82" s="35" t="n"/>
      <c r="AC82" s="43" t="n"/>
      <c r="AD82" s="35" t="n"/>
    </row>
    <row r="83">
      <c r="A83" s="35" t="n"/>
      <c r="B83" s="35" t="n"/>
      <c r="C83" s="47" t="n"/>
      <c r="D83" s="47" t="n"/>
      <c r="E83" s="35" t="n"/>
      <c r="F83" s="35" t="n"/>
      <c r="G83" s="35" t="n"/>
      <c r="H83" s="43" t="n"/>
      <c r="I83" s="43" t="n"/>
      <c r="J83" s="43" t="n"/>
      <c r="K83" s="43" t="n"/>
      <c r="L83" s="43" t="n"/>
      <c r="M83" s="43" t="n"/>
      <c r="N83" s="48" t="n"/>
      <c r="O83" s="48" t="n"/>
      <c r="P83" s="20">
        <f>IF(A83="","",N83-O83)</f>
      </c>
      <c r="Q83" s="21">
        <f>IF(A83="","",IFERROR(P83/N83,0))</f>
      </c>
      <c r="R83" s="36" t="n"/>
      <c r="S83" s="49" t="n"/>
      <c r="T83" s="36" t="n"/>
      <c r="U83" s="43" t="n"/>
      <c r="V83" s="43" t="n"/>
      <c r="W83" s="47" t="n"/>
      <c r="X83" s="46">
        <f>IF(A83="","",D83-TODAY())</f>
      </c>
      <c r="Y83" s="46">
        <f>IF(A83="","",TODAY()-C83)</f>
      </c>
      <c r="Z83" s="18">
        <f>IF(A83="","",IF(U83="受注","受注",IF(U83="失注","失注",IF(U83="失効","失効",IF(D83&lt;TODAY(),"Abgelaufen",IF(AND(W83&lt;&gt;"",W83&lt;TODAY()),"Nachverfolgung überfällig",IF(D83&lt;=TODAY()+7,"Bald ablaufend","正常")))))))</f>
      </c>
      <c r="AA83" s="35" t="n"/>
      <c r="AB83" s="35" t="n"/>
      <c r="AC83" s="43" t="n"/>
      <c r="AD83" s="35" t="n"/>
    </row>
    <row r="84">
      <c r="A84" s="35" t="n"/>
      <c r="B84" s="35" t="n"/>
      <c r="C84" s="47" t="n"/>
      <c r="D84" s="47" t="n"/>
      <c r="E84" s="35" t="n"/>
      <c r="F84" s="35" t="n"/>
      <c r="G84" s="35" t="n"/>
      <c r="H84" s="43" t="n"/>
      <c r="I84" s="43" t="n"/>
      <c r="J84" s="43" t="n"/>
      <c r="K84" s="43" t="n"/>
      <c r="L84" s="43" t="n"/>
      <c r="M84" s="43" t="n"/>
      <c r="N84" s="48" t="n"/>
      <c r="O84" s="48" t="n"/>
      <c r="P84" s="20">
        <f>IF(A84="","",N84-O84)</f>
      </c>
      <c r="Q84" s="21">
        <f>IF(A84="","",IFERROR(P84/N84,0))</f>
      </c>
      <c r="R84" s="36" t="n"/>
      <c r="S84" s="49" t="n"/>
      <c r="T84" s="36" t="n"/>
      <c r="U84" s="43" t="n"/>
      <c r="V84" s="43" t="n"/>
      <c r="W84" s="47" t="n"/>
      <c r="X84" s="46">
        <f>IF(A84="","",D84-TODAY())</f>
      </c>
      <c r="Y84" s="46">
        <f>IF(A84="","",TODAY()-C84)</f>
      </c>
      <c r="Z84" s="18">
        <f>IF(A84="","",IF(U84="受注","受注",IF(U84="失注","失注",IF(U84="失効","失効",IF(D84&lt;TODAY(),"Abgelaufen",IF(AND(W84&lt;&gt;"",W84&lt;TODAY()),"Nachverfolgung überfällig",IF(D84&lt;=TODAY()+7,"Bald ablaufend","正常")))))))</f>
      </c>
      <c r="AA84" s="35" t="n"/>
      <c r="AB84" s="35" t="n"/>
      <c r="AC84" s="43" t="n"/>
      <c r="AD84" s="35" t="n"/>
    </row>
    <row r="85">
      <c r="A85" s="35" t="n"/>
      <c r="B85" s="35" t="n"/>
      <c r="C85" s="47" t="n"/>
      <c r="D85" s="47" t="n"/>
      <c r="E85" s="35" t="n"/>
      <c r="F85" s="35" t="n"/>
      <c r="G85" s="35" t="n"/>
      <c r="H85" s="43" t="n"/>
      <c r="I85" s="43" t="n"/>
      <c r="J85" s="43" t="n"/>
      <c r="K85" s="43" t="n"/>
      <c r="L85" s="43" t="n"/>
      <c r="M85" s="43" t="n"/>
      <c r="N85" s="48" t="n"/>
      <c r="O85" s="48" t="n"/>
      <c r="P85" s="20">
        <f>IF(A85="","",N85-O85)</f>
      </c>
      <c r="Q85" s="21">
        <f>IF(A85="","",IFERROR(P85/N85,0))</f>
      </c>
      <c r="R85" s="36" t="n"/>
      <c r="S85" s="49" t="n"/>
      <c r="T85" s="36" t="n"/>
      <c r="U85" s="43" t="n"/>
      <c r="V85" s="43" t="n"/>
      <c r="W85" s="47" t="n"/>
      <c r="X85" s="46">
        <f>IF(A85="","",D85-TODAY())</f>
      </c>
      <c r="Y85" s="46">
        <f>IF(A85="","",TODAY()-C85)</f>
      </c>
      <c r="Z85" s="18">
        <f>IF(A85="","",IF(U85="受注","受注",IF(U85="失注","失注",IF(U85="失効","失効",IF(D85&lt;TODAY(),"Abgelaufen",IF(AND(W85&lt;&gt;"",W85&lt;TODAY()),"Nachverfolgung überfällig",IF(D85&lt;=TODAY()+7,"Bald ablaufend","正常")))))))</f>
      </c>
      <c r="AA85" s="35" t="n"/>
      <c r="AB85" s="35" t="n"/>
      <c r="AC85" s="43" t="n"/>
      <c r="AD85" s="35" t="n"/>
    </row>
    <row r="86">
      <c r="A86" s="35" t="n"/>
      <c r="B86" s="35" t="n"/>
      <c r="C86" s="47" t="n"/>
      <c r="D86" s="47" t="n"/>
      <c r="E86" s="35" t="n"/>
      <c r="F86" s="35" t="n"/>
      <c r="G86" s="35" t="n"/>
      <c r="H86" s="43" t="n"/>
      <c r="I86" s="43" t="n"/>
      <c r="J86" s="43" t="n"/>
      <c r="K86" s="43" t="n"/>
      <c r="L86" s="43" t="n"/>
      <c r="M86" s="43" t="n"/>
      <c r="N86" s="48" t="n"/>
      <c r="O86" s="48" t="n"/>
      <c r="P86" s="20">
        <f>IF(A86="","",N86-O86)</f>
      </c>
      <c r="Q86" s="21">
        <f>IF(A86="","",IFERROR(P86/N86,0))</f>
      </c>
      <c r="R86" s="36" t="n"/>
      <c r="S86" s="49" t="n"/>
      <c r="T86" s="36" t="n"/>
      <c r="U86" s="43" t="n"/>
      <c r="V86" s="43" t="n"/>
      <c r="W86" s="47" t="n"/>
      <c r="X86" s="46">
        <f>IF(A86="","",D86-TODAY())</f>
      </c>
      <c r="Y86" s="46">
        <f>IF(A86="","",TODAY()-C86)</f>
      </c>
      <c r="Z86" s="18">
        <f>IF(A86="","",IF(U86="受注","受注",IF(U86="失注","失注",IF(U86="失効","失効",IF(D86&lt;TODAY(),"Abgelaufen",IF(AND(W86&lt;&gt;"",W86&lt;TODAY()),"Nachverfolgung überfällig",IF(D86&lt;=TODAY()+7,"Bald ablaufend","正常")))))))</f>
      </c>
      <c r="AA86" s="35" t="n"/>
      <c r="AB86" s="35" t="n"/>
      <c r="AC86" s="43" t="n"/>
      <c r="AD86" s="35" t="n"/>
    </row>
    <row r="87">
      <c r="A87" s="35" t="n"/>
      <c r="B87" s="35" t="n"/>
      <c r="C87" s="47" t="n"/>
      <c r="D87" s="47" t="n"/>
      <c r="E87" s="35" t="n"/>
      <c r="F87" s="35" t="n"/>
      <c r="G87" s="35" t="n"/>
      <c r="H87" s="43" t="n"/>
      <c r="I87" s="43" t="n"/>
      <c r="J87" s="43" t="n"/>
      <c r="K87" s="43" t="n"/>
      <c r="L87" s="43" t="n"/>
      <c r="M87" s="43" t="n"/>
      <c r="N87" s="48" t="n"/>
      <c r="O87" s="48" t="n"/>
      <c r="P87" s="20">
        <f>IF(A87="","",N87-O87)</f>
      </c>
      <c r="Q87" s="21">
        <f>IF(A87="","",IFERROR(P87/N87,0))</f>
      </c>
      <c r="R87" s="36" t="n"/>
      <c r="S87" s="49" t="n"/>
      <c r="T87" s="36" t="n"/>
      <c r="U87" s="43" t="n"/>
      <c r="V87" s="43" t="n"/>
      <c r="W87" s="47" t="n"/>
      <c r="X87" s="46">
        <f>IF(A87="","",D87-TODAY())</f>
      </c>
      <c r="Y87" s="46">
        <f>IF(A87="","",TODAY()-C87)</f>
      </c>
      <c r="Z87" s="18">
        <f>IF(A87="","",IF(U87="受注","受注",IF(U87="失注","失注",IF(U87="失効","失効",IF(D87&lt;TODAY(),"Abgelaufen",IF(AND(W87&lt;&gt;"",W87&lt;TODAY()),"Nachverfolgung überfällig",IF(D87&lt;=TODAY()+7,"Bald ablaufend","正常")))))))</f>
      </c>
      <c r="AA87" s="35" t="n"/>
      <c r="AB87" s="35" t="n"/>
      <c r="AC87" s="43" t="n"/>
      <c r="AD87" s="35" t="n"/>
    </row>
    <row r="88">
      <c r="A88" s="35" t="n"/>
      <c r="B88" s="35" t="n"/>
      <c r="C88" s="47" t="n"/>
      <c r="D88" s="47" t="n"/>
      <c r="E88" s="35" t="n"/>
      <c r="F88" s="35" t="n"/>
      <c r="G88" s="35" t="n"/>
      <c r="H88" s="43" t="n"/>
      <c r="I88" s="43" t="n"/>
      <c r="J88" s="43" t="n"/>
      <c r="K88" s="43" t="n"/>
      <c r="L88" s="43" t="n"/>
      <c r="M88" s="43" t="n"/>
      <c r="N88" s="48" t="n"/>
      <c r="O88" s="48" t="n"/>
      <c r="P88" s="20">
        <f>IF(A88="","",N88-O88)</f>
      </c>
      <c r="Q88" s="21">
        <f>IF(A88="","",IFERROR(P88/N88,0))</f>
      </c>
      <c r="R88" s="36" t="n"/>
      <c r="S88" s="49" t="n"/>
      <c r="T88" s="36" t="n"/>
      <c r="U88" s="43" t="n"/>
      <c r="V88" s="43" t="n"/>
      <c r="W88" s="47" t="n"/>
      <c r="X88" s="46">
        <f>IF(A88="","",D88-TODAY())</f>
      </c>
      <c r="Y88" s="46">
        <f>IF(A88="","",TODAY()-C88)</f>
      </c>
      <c r="Z88" s="18">
        <f>IF(A88="","",IF(U88="受注","受注",IF(U88="失注","失注",IF(U88="失効","失効",IF(D88&lt;TODAY(),"Abgelaufen",IF(AND(W88&lt;&gt;"",W88&lt;TODAY()),"Nachverfolgung überfällig",IF(D88&lt;=TODAY()+7,"Bald ablaufend","正常")))))))</f>
      </c>
      <c r="AA88" s="35" t="n"/>
      <c r="AB88" s="35" t="n"/>
      <c r="AC88" s="43" t="n"/>
      <c r="AD88" s="35" t="n"/>
    </row>
    <row r="89">
      <c r="A89" s="35" t="n"/>
      <c r="B89" s="35" t="n"/>
      <c r="C89" s="47" t="n"/>
      <c r="D89" s="47" t="n"/>
      <c r="E89" s="35" t="n"/>
      <c r="F89" s="35" t="n"/>
      <c r="G89" s="35" t="n"/>
      <c r="H89" s="43" t="n"/>
      <c r="I89" s="43" t="n"/>
      <c r="J89" s="43" t="n"/>
      <c r="K89" s="43" t="n"/>
      <c r="L89" s="43" t="n"/>
      <c r="M89" s="43" t="n"/>
      <c r="N89" s="48" t="n"/>
      <c r="O89" s="48" t="n"/>
      <c r="P89" s="20">
        <f>IF(A89="","",N89-O89)</f>
      </c>
      <c r="Q89" s="21">
        <f>IF(A89="","",IFERROR(P89/N89,0))</f>
      </c>
      <c r="R89" s="36" t="n"/>
      <c r="S89" s="49" t="n"/>
      <c r="T89" s="36" t="n"/>
      <c r="U89" s="43" t="n"/>
      <c r="V89" s="43" t="n"/>
      <c r="W89" s="47" t="n"/>
      <c r="X89" s="46">
        <f>IF(A89="","",D89-TODAY())</f>
      </c>
      <c r="Y89" s="46">
        <f>IF(A89="","",TODAY()-C89)</f>
      </c>
      <c r="Z89" s="18">
        <f>IF(A89="","",IF(U89="受注","受注",IF(U89="失注","失注",IF(U89="失効","失効",IF(D89&lt;TODAY(),"Abgelaufen",IF(AND(W89&lt;&gt;"",W89&lt;TODAY()),"Nachverfolgung überfällig",IF(D89&lt;=TODAY()+7,"Bald ablaufend","正常")))))))</f>
      </c>
      <c r="AA89" s="35" t="n"/>
      <c r="AB89" s="35" t="n"/>
      <c r="AC89" s="43" t="n"/>
      <c r="AD89" s="35" t="n"/>
    </row>
    <row r="90">
      <c r="A90" s="35" t="n"/>
      <c r="B90" s="35" t="n"/>
      <c r="C90" s="47" t="n"/>
      <c r="D90" s="47" t="n"/>
      <c r="E90" s="35" t="n"/>
      <c r="F90" s="35" t="n"/>
      <c r="G90" s="35" t="n"/>
      <c r="H90" s="43" t="n"/>
      <c r="I90" s="43" t="n"/>
      <c r="J90" s="43" t="n"/>
      <c r="K90" s="43" t="n"/>
      <c r="L90" s="43" t="n"/>
      <c r="M90" s="43" t="n"/>
      <c r="N90" s="48" t="n"/>
      <c r="O90" s="48" t="n"/>
      <c r="P90" s="20">
        <f>IF(A90="","",N90-O90)</f>
      </c>
      <c r="Q90" s="21">
        <f>IF(A90="","",IFERROR(P90/N90,0))</f>
      </c>
      <c r="R90" s="36" t="n"/>
      <c r="S90" s="49" t="n"/>
      <c r="T90" s="36" t="n"/>
      <c r="U90" s="43" t="n"/>
      <c r="V90" s="43" t="n"/>
      <c r="W90" s="47" t="n"/>
      <c r="X90" s="46">
        <f>IF(A90="","",D90-TODAY())</f>
      </c>
      <c r="Y90" s="46">
        <f>IF(A90="","",TODAY()-C90)</f>
      </c>
      <c r="Z90" s="18">
        <f>IF(A90="","",IF(U90="受注","受注",IF(U90="失注","失注",IF(U90="失効","失効",IF(D90&lt;TODAY(),"Abgelaufen",IF(AND(W90&lt;&gt;"",W90&lt;TODAY()),"Nachverfolgung überfällig",IF(D90&lt;=TODAY()+7,"Bald ablaufend","正常")))))))</f>
      </c>
      <c r="AA90" s="35" t="n"/>
      <c r="AB90" s="35" t="n"/>
      <c r="AC90" s="43" t="n"/>
      <c r="AD90" s="35" t="n"/>
    </row>
    <row r="91">
      <c r="A91" s="35" t="n"/>
      <c r="B91" s="35" t="n"/>
      <c r="C91" s="47" t="n"/>
      <c r="D91" s="47" t="n"/>
      <c r="E91" s="35" t="n"/>
      <c r="F91" s="35" t="n"/>
      <c r="G91" s="35" t="n"/>
      <c r="H91" s="43" t="n"/>
      <c r="I91" s="43" t="n"/>
      <c r="J91" s="43" t="n"/>
      <c r="K91" s="43" t="n"/>
      <c r="L91" s="43" t="n"/>
      <c r="M91" s="43" t="n"/>
      <c r="N91" s="48" t="n"/>
      <c r="O91" s="48" t="n"/>
      <c r="P91" s="20">
        <f>IF(A91="","",N91-O91)</f>
      </c>
      <c r="Q91" s="21">
        <f>IF(A91="","",IFERROR(P91/N91,0))</f>
      </c>
      <c r="R91" s="36" t="n"/>
      <c r="S91" s="49" t="n"/>
      <c r="T91" s="36" t="n"/>
      <c r="U91" s="43" t="n"/>
      <c r="V91" s="43" t="n"/>
      <c r="W91" s="47" t="n"/>
      <c r="X91" s="46">
        <f>IF(A91="","",D91-TODAY())</f>
      </c>
      <c r="Y91" s="46">
        <f>IF(A91="","",TODAY()-C91)</f>
      </c>
      <c r="Z91" s="18">
        <f>IF(A91="","",IF(U91="受注","受注",IF(U91="失注","失注",IF(U91="失効","失効",IF(D91&lt;TODAY(),"Abgelaufen",IF(AND(W91&lt;&gt;"",W91&lt;TODAY()),"Nachverfolgung überfällig",IF(D91&lt;=TODAY()+7,"Bald ablaufend","正常")))))))</f>
      </c>
      <c r="AA91" s="35" t="n"/>
      <c r="AB91" s="35" t="n"/>
      <c r="AC91" s="43" t="n"/>
      <c r="AD91" s="35" t="n"/>
    </row>
    <row r="92">
      <c r="A92" s="35" t="n"/>
      <c r="B92" s="35" t="n"/>
      <c r="C92" s="47" t="n"/>
      <c r="D92" s="47" t="n"/>
      <c r="E92" s="35" t="n"/>
      <c r="F92" s="35" t="n"/>
      <c r="G92" s="35" t="n"/>
      <c r="H92" s="43" t="n"/>
      <c r="I92" s="43" t="n"/>
      <c r="J92" s="43" t="n"/>
      <c r="K92" s="43" t="n"/>
      <c r="L92" s="43" t="n"/>
      <c r="M92" s="43" t="n"/>
      <c r="N92" s="48" t="n"/>
      <c r="O92" s="48" t="n"/>
      <c r="P92" s="20">
        <f>IF(A92="","",N92-O92)</f>
      </c>
      <c r="Q92" s="21">
        <f>IF(A92="","",IFERROR(P92/N92,0))</f>
      </c>
      <c r="R92" s="36" t="n"/>
      <c r="S92" s="49" t="n"/>
      <c r="T92" s="36" t="n"/>
      <c r="U92" s="43" t="n"/>
      <c r="V92" s="43" t="n"/>
      <c r="W92" s="47" t="n"/>
      <c r="X92" s="46">
        <f>IF(A92="","",D92-TODAY())</f>
      </c>
      <c r="Y92" s="46">
        <f>IF(A92="","",TODAY()-C92)</f>
      </c>
      <c r="Z92" s="18">
        <f>IF(A92="","",IF(U92="受注","受注",IF(U92="失注","失注",IF(U92="失効","失効",IF(D92&lt;TODAY(),"Abgelaufen",IF(AND(W92&lt;&gt;"",W92&lt;TODAY()),"Nachverfolgung überfällig",IF(D92&lt;=TODAY()+7,"Bald ablaufend","正常")))))))</f>
      </c>
      <c r="AA92" s="35" t="n"/>
      <c r="AB92" s="35" t="n"/>
      <c r="AC92" s="43" t="n"/>
      <c r="AD92" s="35" t="n"/>
    </row>
    <row r="93">
      <c r="A93" s="35" t="n"/>
      <c r="B93" s="35" t="n"/>
      <c r="C93" s="47" t="n"/>
      <c r="D93" s="47" t="n"/>
      <c r="E93" s="35" t="n"/>
      <c r="F93" s="35" t="n"/>
      <c r="G93" s="35" t="n"/>
      <c r="H93" s="43" t="n"/>
      <c r="I93" s="43" t="n"/>
      <c r="J93" s="43" t="n"/>
      <c r="K93" s="43" t="n"/>
      <c r="L93" s="43" t="n"/>
      <c r="M93" s="43" t="n"/>
      <c r="N93" s="48" t="n"/>
      <c r="O93" s="48" t="n"/>
      <c r="P93" s="20">
        <f>IF(A93="","",N93-O93)</f>
      </c>
      <c r="Q93" s="21">
        <f>IF(A93="","",IFERROR(P93/N93,0))</f>
      </c>
      <c r="R93" s="36" t="n"/>
      <c r="S93" s="49" t="n"/>
      <c r="T93" s="36" t="n"/>
      <c r="U93" s="43" t="n"/>
      <c r="V93" s="43" t="n"/>
      <c r="W93" s="47" t="n"/>
      <c r="X93" s="46">
        <f>IF(A93="","",D93-TODAY())</f>
      </c>
      <c r="Y93" s="46">
        <f>IF(A93="","",TODAY()-C93)</f>
      </c>
      <c r="Z93" s="18">
        <f>IF(A93="","",IF(U93="受注","受注",IF(U93="失注","失注",IF(U93="失効","失効",IF(D93&lt;TODAY(),"Abgelaufen",IF(AND(W93&lt;&gt;"",W93&lt;TODAY()),"Nachverfolgung überfällig",IF(D93&lt;=TODAY()+7,"Bald ablaufend","正常")))))))</f>
      </c>
      <c r="AA93" s="35" t="n"/>
      <c r="AB93" s="35" t="n"/>
      <c r="AC93" s="43" t="n"/>
      <c r="AD93" s="35" t="n"/>
    </row>
    <row r="94">
      <c r="A94" s="35" t="n"/>
      <c r="B94" s="35" t="n"/>
      <c r="C94" s="47" t="n"/>
      <c r="D94" s="47" t="n"/>
      <c r="E94" s="35" t="n"/>
      <c r="F94" s="35" t="n"/>
      <c r="G94" s="35" t="n"/>
      <c r="H94" s="43" t="n"/>
      <c r="I94" s="43" t="n"/>
      <c r="J94" s="43" t="n"/>
      <c r="K94" s="43" t="n"/>
      <c r="L94" s="43" t="n"/>
      <c r="M94" s="43" t="n"/>
      <c r="N94" s="48" t="n"/>
      <c r="O94" s="48" t="n"/>
      <c r="P94" s="20">
        <f>IF(A94="","",N94-O94)</f>
      </c>
      <c r="Q94" s="21">
        <f>IF(A94="","",IFERROR(P94/N94,0))</f>
      </c>
      <c r="R94" s="36" t="n"/>
      <c r="S94" s="49" t="n"/>
      <c r="T94" s="36" t="n"/>
      <c r="U94" s="43" t="n"/>
      <c r="V94" s="43" t="n"/>
      <c r="W94" s="47" t="n"/>
      <c r="X94" s="46">
        <f>IF(A94="","",D94-TODAY())</f>
      </c>
      <c r="Y94" s="46">
        <f>IF(A94="","",TODAY()-C94)</f>
      </c>
      <c r="Z94" s="18">
        <f>IF(A94="","",IF(U94="受注","受注",IF(U94="失注","失注",IF(U94="失効","失効",IF(D94&lt;TODAY(),"Abgelaufen",IF(AND(W94&lt;&gt;"",W94&lt;TODAY()),"Nachverfolgung überfällig",IF(D94&lt;=TODAY()+7,"Bald ablaufend","正常")))))))</f>
      </c>
      <c r="AA94" s="35" t="n"/>
      <c r="AB94" s="35" t="n"/>
      <c r="AC94" s="43" t="n"/>
      <c r="AD94" s="35" t="n"/>
    </row>
    <row r="95">
      <c r="A95" s="35" t="n"/>
      <c r="B95" s="35" t="n"/>
      <c r="C95" s="47" t="n"/>
      <c r="D95" s="47" t="n"/>
      <c r="E95" s="35" t="n"/>
      <c r="F95" s="35" t="n"/>
      <c r="G95" s="35" t="n"/>
      <c r="H95" s="43" t="n"/>
      <c r="I95" s="43" t="n"/>
      <c r="J95" s="43" t="n"/>
      <c r="K95" s="43" t="n"/>
      <c r="L95" s="43" t="n"/>
      <c r="M95" s="43" t="n"/>
      <c r="N95" s="48" t="n"/>
      <c r="O95" s="48" t="n"/>
      <c r="P95" s="20">
        <f>IF(A95="","",N95-O95)</f>
      </c>
      <c r="Q95" s="21">
        <f>IF(A95="","",IFERROR(P95/N95,0))</f>
      </c>
      <c r="R95" s="36" t="n"/>
      <c r="S95" s="49" t="n"/>
      <c r="T95" s="36" t="n"/>
      <c r="U95" s="43" t="n"/>
      <c r="V95" s="43" t="n"/>
      <c r="W95" s="47" t="n"/>
      <c r="X95" s="46">
        <f>IF(A95="","",D95-TODAY())</f>
      </c>
      <c r="Y95" s="46">
        <f>IF(A95="","",TODAY()-C95)</f>
      </c>
      <c r="Z95" s="18">
        <f>IF(A95="","",IF(U95="受注","受注",IF(U95="失注","失注",IF(U95="失効","失効",IF(D95&lt;TODAY(),"Abgelaufen",IF(AND(W95&lt;&gt;"",W95&lt;TODAY()),"Nachverfolgung überfällig",IF(D95&lt;=TODAY()+7,"Bald ablaufend","正常")))))))</f>
      </c>
      <c r="AA95" s="35" t="n"/>
      <c r="AB95" s="35" t="n"/>
      <c r="AC95" s="43" t="n"/>
      <c r="AD95" s="35" t="n"/>
    </row>
    <row r="96">
      <c r="A96" s="35" t="n"/>
      <c r="B96" s="35" t="n"/>
      <c r="C96" s="47" t="n"/>
      <c r="D96" s="47" t="n"/>
      <c r="E96" s="35" t="n"/>
      <c r="F96" s="35" t="n"/>
      <c r="G96" s="35" t="n"/>
      <c r="H96" s="43" t="n"/>
      <c r="I96" s="43" t="n"/>
      <c r="J96" s="43" t="n"/>
      <c r="K96" s="43" t="n"/>
      <c r="L96" s="43" t="n"/>
      <c r="M96" s="43" t="n"/>
      <c r="N96" s="48" t="n"/>
      <c r="O96" s="48" t="n"/>
      <c r="P96" s="20">
        <f>IF(A96="","",N96-O96)</f>
      </c>
      <c r="Q96" s="21">
        <f>IF(A96="","",IFERROR(P96/N96,0))</f>
      </c>
      <c r="R96" s="36" t="n"/>
      <c r="S96" s="49" t="n"/>
      <c r="T96" s="36" t="n"/>
      <c r="U96" s="43" t="n"/>
      <c r="V96" s="43" t="n"/>
      <c r="W96" s="47" t="n"/>
      <c r="X96" s="46">
        <f>IF(A96="","",D96-TODAY())</f>
      </c>
      <c r="Y96" s="46">
        <f>IF(A96="","",TODAY()-C96)</f>
      </c>
      <c r="Z96" s="18">
        <f>IF(A96="","",IF(U96="受注","受注",IF(U96="失注","失注",IF(U96="失効","失効",IF(D96&lt;TODAY(),"Abgelaufen",IF(AND(W96&lt;&gt;"",W96&lt;TODAY()),"Nachverfolgung überfällig",IF(D96&lt;=TODAY()+7,"Bald ablaufend","正常")))))))</f>
      </c>
      <c r="AA96" s="35" t="n"/>
      <c r="AB96" s="35" t="n"/>
      <c r="AC96" s="43" t="n"/>
      <c r="AD96" s="35" t="n"/>
    </row>
    <row r="97">
      <c r="A97" s="35" t="n"/>
      <c r="B97" s="35" t="n"/>
      <c r="C97" s="47" t="n"/>
      <c r="D97" s="47" t="n"/>
      <c r="E97" s="35" t="n"/>
      <c r="F97" s="35" t="n"/>
      <c r="G97" s="35" t="n"/>
      <c r="H97" s="43" t="n"/>
      <c r="I97" s="43" t="n"/>
      <c r="J97" s="43" t="n"/>
      <c r="K97" s="43" t="n"/>
      <c r="L97" s="43" t="n"/>
      <c r="M97" s="43" t="n"/>
      <c r="N97" s="48" t="n"/>
      <c r="O97" s="48" t="n"/>
      <c r="P97" s="20">
        <f>IF(A97="","",N97-O97)</f>
      </c>
      <c r="Q97" s="21">
        <f>IF(A97="","",IFERROR(P97/N97,0))</f>
      </c>
      <c r="R97" s="36" t="n"/>
      <c r="S97" s="49" t="n"/>
      <c r="T97" s="36" t="n"/>
      <c r="U97" s="43" t="n"/>
      <c r="V97" s="43" t="n"/>
      <c r="W97" s="47" t="n"/>
      <c r="X97" s="46">
        <f>IF(A97="","",D97-TODAY())</f>
      </c>
      <c r="Y97" s="46">
        <f>IF(A97="","",TODAY()-C97)</f>
      </c>
      <c r="Z97" s="18">
        <f>IF(A97="","",IF(U97="受注","受注",IF(U97="失注","失注",IF(U97="失効","失効",IF(D97&lt;TODAY(),"Abgelaufen",IF(AND(W97&lt;&gt;"",W97&lt;TODAY()),"Nachverfolgung überfällig",IF(D97&lt;=TODAY()+7,"Bald ablaufend","正常")))))))</f>
      </c>
      <c r="AA97" s="35" t="n"/>
      <c r="AB97" s="35" t="n"/>
      <c r="AC97" s="43" t="n"/>
      <c r="AD97" s="35" t="n"/>
    </row>
    <row r="98">
      <c r="A98" s="35" t="n"/>
      <c r="B98" s="35" t="n"/>
      <c r="C98" s="47" t="n"/>
      <c r="D98" s="47" t="n"/>
      <c r="E98" s="35" t="n"/>
      <c r="F98" s="35" t="n"/>
      <c r="G98" s="35" t="n"/>
      <c r="H98" s="43" t="n"/>
      <c r="I98" s="43" t="n"/>
      <c r="J98" s="43" t="n"/>
      <c r="K98" s="43" t="n"/>
      <c r="L98" s="43" t="n"/>
      <c r="M98" s="43" t="n"/>
      <c r="N98" s="48" t="n"/>
      <c r="O98" s="48" t="n"/>
      <c r="P98" s="20">
        <f>IF(A98="","",N98-O98)</f>
      </c>
      <c r="Q98" s="21">
        <f>IF(A98="","",IFERROR(P98/N98,0))</f>
      </c>
      <c r="R98" s="36" t="n"/>
      <c r="S98" s="49" t="n"/>
      <c r="T98" s="36" t="n"/>
      <c r="U98" s="43" t="n"/>
      <c r="V98" s="43" t="n"/>
      <c r="W98" s="47" t="n"/>
      <c r="X98" s="46">
        <f>IF(A98="","",D98-TODAY())</f>
      </c>
      <c r="Y98" s="46">
        <f>IF(A98="","",TODAY()-C98)</f>
      </c>
      <c r="Z98" s="18">
        <f>IF(A98="","",IF(U98="受注","受注",IF(U98="失注","失注",IF(U98="失効","失効",IF(D98&lt;TODAY(),"Abgelaufen",IF(AND(W98&lt;&gt;"",W98&lt;TODAY()),"Nachverfolgung überfällig",IF(D98&lt;=TODAY()+7,"Bald ablaufend","正常")))))))</f>
      </c>
      <c r="AA98" s="35" t="n"/>
      <c r="AB98" s="35" t="n"/>
      <c r="AC98" s="43" t="n"/>
      <c r="AD98" s="35" t="n"/>
    </row>
    <row r="99">
      <c r="A99" s="35" t="n"/>
      <c r="B99" s="35" t="n"/>
      <c r="C99" s="47" t="n"/>
      <c r="D99" s="47" t="n"/>
      <c r="E99" s="35" t="n"/>
      <c r="F99" s="35" t="n"/>
      <c r="G99" s="35" t="n"/>
      <c r="H99" s="43" t="n"/>
      <c r="I99" s="43" t="n"/>
      <c r="J99" s="43" t="n"/>
      <c r="K99" s="43" t="n"/>
      <c r="L99" s="43" t="n"/>
      <c r="M99" s="43" t="n"/>
      <c r="N99" s="48" t="n"/>
      <c r="O99" s="48" t="n"/>
      <c r="P99" s="20">
        <f>IF(A99="","",N99-O99)</f>
      </c>
      <c r="Q99" s="21">
        <f>IF(A99="","",IFERROR(P99/N99,0))</f>
      </c>
      <c r="R99" s="36" t="n"/>
      <c r="S99" s="49" t="n"/>
      <c r="T99" s="36" t="n"/>
      <c r="U99" s="43" t="n"/>
      <c r="V99" s="43" t="n"/>
      <c r="W99" s="47" t="n"/>
      <c r="X99" s="46">
        <f>IF(A99="","",D99-TODAY())</f>
      </c>
      <c r="Y99" s="46">
        <f>IF(A99="","",TODAY()-C99)</f>
      </c>
      <c r="Z99" s="18">
        <f>IF(A99="","",IF(U99="受注","受注",IF(U99="失注","失注",IF(U99="失効","失効",IF(D99&lt;TODAY(),"Abgelaufen",IF(AND(W99&lt;&gt;"",W99&lt;TODAY()),"Nachverfolgung überfällig",IF(D99&lt;=TODAY()+7,"Bald ablaufend","正常")))))))</f>
      </c>
      <c r="AA99" s="35" t="n"/>
      <c r="AB99" s="35" t="n"/>
      <c r="AC99" s="43" t="n"/>
      <c r="AD99" s="35" t="n"/>
    </row>
    <row r="100">
      <c r="A100" s="35" t="n"/>
      <c r="B100" s="35" t="n"/>
      <c r="C100" s="47" t="n"/>
      <c r="D100" s="47" t="n"/>
      <c r="E100" s="35" t="n"/>
      <c r="F100" s="35" t="n"/>
      <c r="G100" s="35" t="n"/>
      <c r="H100" s="43" t="n"/>
      <c r="I100" s="43" t="n"/>
      <c r="J100" s="43" t="n"/>
      <c r="K100" s="43" t="n"/>
      <c r="L100" s="43" t="n"/>
      <c r="M100" s="43" t="n"/>
      <c r="N100" s="48" t="n"/>
      <c r="O100" s="48" t="n"/>
      <c r="P100" s="20">
        <f>IF(A100="","",N100-O100)</f>
      </c>
      <c r="Q100" s="21">
        <f>IF(A100="","",IFERROR(P100/N100,0))</f>
      </c>
      <c r="R100" s="36" t="n"/>
      <c r="S100" s="49" t="n"/>
      <c r="T100" s="36" t="n"/>
      <c r="U100" s="43" t="n"/>
      <c r="V100" s="43" t="n"/>
      <c r="W100" s="47" t="n"/>
      <c r="X100" s="46">
        <f>IF(A100="","",D100-TODAY())</f>
      </c>
      <c r="Y100" s="46">
        <f>IF(A100="","",TODAY()-C100)</f>
      </c>
      <c r="Z100" s="18">
        <f>IF(A100="","",IF(U100="受注","受注",IF(U100="失注","失注",IF(U100="失効","失効",IF(D100&lt;TODAY(),"Abgelaufen",IF(AND(W100&lt;&gt;"",W100&lt;TODAY()),"Nachverfolgung überfällig",IF(D100&lt;=TODAY()+7,"Bald ablaufend","正常")))))))</f>
      </c>
      <c r="AA100" s="35" t="n"/>
      <c r="AB100" s="35" t="n"/>
      <c r="AC100" s="43" t="n"/>
      <c r="AD100" s="35" t="n"/>
    </row>
    <row r="101">
      <c r="A101" s="35" t="n"/>
      <c r="B101" s="35" t="n"/>
      <c r="C101" s="47" t="n"/>
      <c r="D101" s="47" t="n"/>
      <c r="E101" s="35" t="n"/>
      <c r="F101" s="35" t="n"/>
      <c r="G101" s="35" t="n"/>
      <c r="H101" s="43" t="n"/>
      <c r="I101" s="43" t="n"/>
      <c r="J101" s="43" t="n"/>
      <c r="K101" s="43" t="n"/>
      <c r="L101" s="43" t="n"/>
      <c r="M101" s="43" t="n"/>
      <c r="N101" s="48" t="n"/>
      <c r="O101" s="48" t="n"/>
      <c r="P101" s="20">
        <f>IF(A101="","",N101-O101)</f>
      </c>
      <c r="Q101" s="21">
        <f>IF(A101="","",IFERROR(P101/N101,0))</f>
      </c>
      <c r="R101" s="36" t="n"/>
      <c r="S101" s="49" t="n"/>
      <c r="T101" s="36" t="n"/>
      <c r="U101" s="43" t="n"/>
      <c r="V101" s="43" t="n"/>
      <c r="W101" s="47" t="n"/>
      <c r="X101" s="46">
        <f>IF(A101="","",D101-TODAY())</f>
      </c>
      <c r="Y101" s="46">
        <f>IF(A101="","",TODAY()-C101)</f>
      </c>
      <c r="Z101" s="18">
        <f>IF(A101="","",IF(U101="受注","受注",IF(U101="失注","失注",IF(U101="失効","失効",IF(D101&lt;TODAY(),"Abgelaufen",IF(AND(W101&lt;&gt;"",W101&lt;TODAY()),"Nachverfolgung überfällig",IF(D101&lt;=TODAY()+7,"Bald ablaufend","正常")))))))</f>
      </c>
      <c r="AA101" s="35" t="n"/>
      <c r="AB101" s="35" t="n"/>
      <c r="AC101" s="43" t="n"/>
      <c r="AD101" s="35" t="n"/>
    </row>
  </sheetData>
  <autoFilter ref="A1:AD101"/>
  <conditionalFormatting sqref="A2:AD101">
    <cfRule type="expression" dxfId="0" priority="1">
      <formula>$Z2="Abgelaufen"</formula>
    </cfRule>
    <cfRule type="expression" dxfId="1" priority="2">
      <formula>$Z2="Nachverfolgung überfällig"</formula>
    </cfRule>
    <cfRule type="expression" dxfId="2" priority="3">
      <formula>$Z2="受注"</formula>
    </cfRule>
  </conditionalFormatting>
  <conditionalFormatting sqref="Q2:Q101">
    <cfRule type="cellIs" dxfId="1" priority="4" operator="lessThan">
      <formula>0.25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12">
    <dataValidation allowBlank="true" error="Einstellungenシートの候補から選択してください。" errorTitle="Eingabewert überprüfen" prompt="Sie können aus den Optionen wählen." promptTitle="Vertriebsmitarbeiter" sqref="H2:H101" type="list">
      <formula1>='設定'!$O$2:$O$7</formula1>
    </dataValidation>
    <dataValidation allowBlank="true" error="Einstellungenシートの候補から選択してください。" errorTitle="Eingabewert überprüfen" prompt="Sie können aus den Optionen wählen." promptTitle="部門" sqref="I2:I101" type="list">
      <formula1>='設定'!$N$2:$N$7</formula1>
    </dataValidation>
    <dataValidation allowBlank="true" error="Einstellungenシートの候補から選択してください。" errorTitle="Eingabewert überprüfen" prompt="Sie können aus den Optionen wählen." promptTitle="Geschäftsszenario" sqref="J2:J101" type="list">
      <formula1>='設定'!$F$2:$F$8</formula1>
    </dataValidation>
    <dataValidation allowBlank="true" error="Einstellungenシートの候補から選択してください。" errorTitle="Eingabewert überprüfen" prompt="Sie können aus den Optionen wählen." promptTitle="Lead-Quelle" sqref="K2:K101" type="list">
      <formula1>='設定'!$G$2:$G$11</formula1>
    </dataValidation>
    <dataValidation allowBlank="true" error="Einstellungenシートの候補から選択してください。" errorTitle="Eingabewert überprüfen" prompt="Sie können aus den Optionen wählen." promptTitle="Produktkategorie" sqref="L2:L101" type="list">
      <formula1>='設定'!$P$2:$P$9</formula1>
    </dataValidation>
    <dataValidation allowBlank="true" error="Einstellungenシートの候補から選択してください。" errorTitle="Eingabewert überprüfen" prompt="Sie können aus den Optionen wählen." promptTitle="通貨" sqref="M2:M101" type="list">
      <formula1>='設定'!$J$2:$J$7</formula1>
    </dataValidation>
    <dataValidation allowBlank="true" error="Einstellungenシートの候補から選択してください。" errorTitle="Eingabewert überprüfen" prompt="Sie können aus den Optionen wählen." promptTitle="税率" sqref="S2:S101" type="list">
      <formula1>='設定'!$K$2:$K$6</formula1>
    </dataValidation>
    <dataValidation allowBlank="true" error="Einstellungenシートの候補から選択してください。" errorTitle="Eingabewert überprüfen" prompt="Sie können aus den Optionen wählen." promptTitle="見積状態" sqref="U2:U101" type="list">
      <formula1>='設定'!$A$2:$A$11</formula1>
    </dataValidation>
    <dataValidation allowBlank="true" error="Einstellungenシートの候補から選択してください。" errorTitle="Eingabewert überprüfen" prompt="Sie können aus den Optionen wählen." promptTitle="Genehmigungsstatus" sqref="V2:V101" type="list">
      <formula1>='設定'!$B$2:$B$6</formula1>
    </dataValidation>
    <dataValidation allowBlank="true" error="Einstellungenシートの候補から選択してください。" errorTitle="Eingabewert überprüfen" prompt="Sie können aus den Optionen wählen." promptTitle="Zahlungsbedingungen" sqref="AC2:AC101" type="list">
      <formula1>='設定'!$L$2:$L$7</formula1>
    </dataValidation>
    <dataValidation allowBlank="true" error="Bitte geben Sie eine Dezimalzahl zwischen 0 und 1 ein." errorTitle="Prozentwert eingeben" operator="between" sqref="R2:R101" type="decimal">
      <formula1>0</formula1>
      <formula2>1</formula2>
    </dataValidation>
    <dataValidation allowBlank="true" error="Bitte geben Sie eine Dezimalzahl zwischen 0 und 1 ein." errorTitle="Prozentwert eingeben" operator="between" sqref="T2:T101" type="decimal">
      <formula1>0</formula1>
      <formula2>1</formula2>
    </dataValidation>
  </dataValidations>
  <pageMargins left="0.75" right="0.75" top="1" bottom="1" header="0.5" footer="0.5"/>
  <pageSetup fitToHeight="0" fitToWidth="1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X101"/>
  <sheetViews>
    <sheetView showGridLines="true" zoomScale="90" workbookViewId="0">
      <pane activePane="bottomLeft" state="frozen" topLeftCell="A2" ySplit="1"/>
      <selection activeCell="A1" pane="bottomLeft" sqref="A1"/>
    </sheetView>
  </sheetViews>
  <sheetFormatPr baseColWidth="8" defaultRowHeight="15"/>
  <cols>
    <col customWidth="true" max="1" min="1" width="14"/>
    <col customWidth="true" max="3" min="2" width="13"/>
    <col customWidth="true" max="4" min="4" width="20"/>
    <col customWidth="true" max="5" min="5" width="10"/>
    <col customWidth="true" max="6" min="6" width="8"/>
    <col customWidth="true" max="7" min="7" width="14"/>
    <col customWidth="true" max="8" min="8" width="18"/>
    <col customWidth="true" max="9" min="9" width="12"/>
    <col customWidth="true" max="10" min="10" width="20"/>
    <col customWidth="true" max="11" min="11" width="16"/>
    <col customWidth="true" max="12" min="12" width="20"/>
    <col customWidth="true" max="13" min="13" width="14"/>
    <col customWidth="true" max="14" min="14" width="12"/>
    <col customWidth="true" max="16" min="15" width="28"/>
    <col customWidth="true" max="17" min="17" width="22"/>
    <col customWidth="true" max="18" min="18" width="12"/>
    <col customWidth="true" max="19" min="19" width="18"/>
    <col customWidth="true" max="20" min="20" width="10"/>
    <col customWidth="true" max="21" min="21" width="16"/>
    <col customWidth="true" max="22" min="22" width="10"/>
    <col customWidth="true" max="23" min="23" width="12"/>
    <col customWidth="true" max="24" min="24" width="32"/>
  </cols>
  <sheetData>
    <row r="1" ht="24" customHeight="true">
      <c r="A1" s="16" t="s">
        <v>287</v>
      </c>
      <c r="B1" s="16" t="s">
        <v>130</v>
      </c>
      <c r="C1" s="16" t="s">
        <v>288</v>
      </c>
      <c r="D1" s="16" t="s">
        <v>131</v>
      </c>
      <c r="E1" s="16" t="s">
        <v>38</v>
      </c>
      <c r="F1" s="16" t="s">
        <v>5</v>
      </c>
      <c r="G1" s="16" t="s">
        <v>30</v>
      </c>
      <c r="H1" s="16" t="s">
        <v>289</v>
      </c>
      <c r="I1" s="16" t="s">
        <v>290</v>
      </c>
      <c r="J1" s="16" t="s">
        <v>291</v>
      </c>
      <c r="K1" s="16" t="s">
        <v>133</v>
      </c>
      <c r="L1" s="16" t="s">
        <v>292</v>
      </c>
      <c r="M1" s="16" t="s">
        <v>293</v>
      </c>
      <c r="N1" s="16" t="s">
        <v>294</v>
      </c>
      <c r="O1" s="16" t="s">
        <v>295</v>
      </c>
      <c r="P1" s="16" t="s">
        <v>296</v>
      </c>
      <c r="Q1" s="16" t="s">
        <v>297</v>
      </c>
      <c r="R1" s="16" t="s">
        <v>298</v>
      </c>
      <c r="S1" s="16" t="s">
        <v>299</v>
      </c>
      <c r="T1" s="16" t="s">
        <v>31</v>
      </c>
      <c r="U1" s="16" t="s">
        <v>32</v>
      </c>
      <c r="V1" s="16" t="s">
        <v>300</v>
      </c>
      <c r="W1" s="16" t="s">
        <v>301</v>
      </c>
      <c r="X1" s="16" t="s">
        <v>135</v>
      </c>
    </row>
    <row r="2">
      <c r="A2" s="31" t="s">
        <v>302</v>
      </c>
      <c r="B2" s="31" t="s">
        <v>136</v>
      </c>
      <c r="C2" s="31" t="s">
        <v>185</v>
      </c>
      <c r="D2" s="35" t="s">
        <v>137</v>
      </c>
      <c r="E2" s="43" t="s">
        <v>138</v>
      </c>
      <c r="F2" s="43" t="s">
        <v>117</v>
      </c>
      <c r="G2" s="43" t="s">
        <v>303</v>
      </c>
      <c r="H2" s="43" t="s">
        <v>120</v>
      </c>
      <c r="I2" s="42" t="n">
        <v>46178</v>
      </c>
      <c r="J2" s="35" t="s">
        <v>304</v>
      </c>
      <c r="K2" s="42" t="n">
        <v>46183</v>
      </c>
      <c r="L2" s="46">
        <f>IF(A2="","",K2-TODAY())</f>
      </c>
      <c r="M2" s="43" t="s">
        <v>33</v>
      </c>
      <c r="N2" s="47" t="inlineStr"/>
      <c r="O2" s="35" t="s">
        <v>305</v>
      </c>
      <c r="P2" s="35" t="s">
        <v>306</v>
      </c>
      <c r="Q2" s="35" t="s">
        <v>307</v>
      </c>
      <c r="R2" s="35" t="s">
        <v>228</v>
      </c>
      <c r="S2" s="35" t="s">
        <v>308</v>
      </c>
      <c r="T2" s="43" t="s">
        <v>34</v>
      </c>
      <c r="U2" s="43" t="s">
        <v>309</v>
      </c>
      <c r="V2" s="35" t="s">
        <v>138</v>
      </c>
      <c r="W2" s="42" t="n">
        <v>46180</v>
      </c>
      <c r="X2" s="35" t="s">
        <v>310</v>
      </c>
    </row>
    <row r="3">
      <c r="A3" s="31" t="s">
        <v>311</v>
      </c>
      <c r="B3" s="31" t="s">
        <v>152</v>
      </c>
      <c r="C3" s="31" t="s">
        <v>230</v>
      </c>
      <c r="D3" s="35" t="s">
        <v>19</v>
      </c>
      <c r="E3" s="43" t="s">
        <v>153</v>
      </c>
      <c r="F3" s="43" t="s">
        <v>119</v>
      </c>
      <c r="G3" s="43" t="s">
        <v>312</v>
      </c>
      <c r="H3" s="43" t="s">
        <v>313</v>
      </c>
      <c r="I3" s="42" t="n">
        <v>46185</v>
      </c>
      <c r="J3" s="35" t="s">
        <v>314</v>
      </c>
      <c r="K3" s="42" t="n">
        <v>46191</v>
      </c>
      <c r="L3" s="46">
        <f>IF(A3="","",K3-TODAY())</f>
      </c>
      <c r="M3" s="43" t="s">
        <v>35</v>
      </c>
      <c r="N3" s="47" t="inlineStr"/>
      <c r="O3" s="35" t="s">
        <v>315</v>
      </c>
      <c r="P3" s="35" t="s">
        <v>316</v>
      </c>
      <c r="Q3" s="35" t="s">
        <v>317</v>
      </c>
      <c r="R3" s="35" t="s">
        <v>228</v>
      </c>
      <c r="S3" s="35" t="s">
        <v>318</v>
      </c>
      <c r="T3" s="43" t="s">
        <v>34</v>
      </c>
      <c r="U3" s="43" t="s">
        <v>319</v>
      </c>
      <c r="V3" s="35" t="s">
        <v>153</v>
      </c>
      <c r="W3" s="42" t="n">
        <v>46186</v>
      </c>
      <c r="X3" s="35" t="s">
        <v>320</v>
      </c>
    </row>
    <row r="4">
      <c r="A4" s="31" t="s">
        <v>321</v>
      </c>
      <c r="B4" s="31" t="s">
        <v>141</v>
      </c>
      <c r="C4" s="31" t="s">
        <v>242</v>
      </c>
      <c r="D4" s="35" t="s">
        <v>142</v>
      </c>
      <c r="E4" s="43" t="s">
        <v>143</v>
      </c>
      <c r="F4" s="43" t="s">
        <v>117</v>
      </c>
      <c r="G4" s="43" t="s">
        <v>322</v>
      </c>
      <c r="H4" s="43" t="s">
        <v>323</v>
      </c>
      <c r="I4" s="42" t="n">
        <v>46187</v>
      </c>
      <c r="J4" s="35" t="s">
        <v>324</v>
      </c>
      <c r="K4" s="42" t="n">
        <v>46192</v>
      </c>
      <c r="L4" s="46">
        <f>IF(A4="","",K4-TODAY())</f>
      </c>
      <c r="M4" s="43" t="s">
        <v>33</v>
      </c>
      <c r="N4" s="47" t="inlineStr"/>
      <c r="O4" s="35" t="s">
        <v>325</v>
      </c>
      <c r="P4" s="35" t="s">
        <v>326</v>
      </c>
      <c r="Q4" s="35" t="s">
        <v>327</v>
      </c>
      <c r="R4" s="35" t="s">
        <v>219</v>
      </c>
      <c r="S4" s="35" t="s">
        <v>328</v>
      </c>
      <c r="T4" s="43" t="s">
        <v>34</v>
      </c>
      <c r="U4" s="43" t="s">
        <v>329</v>
      </c>
      <c r="V4" s="35" t="s">
        <v>143</v>
      </c>
      <c r="W4" s="42" t="n">
        <v>46187</v>
      </c>
      <c r="X4" s="35" t="s">
        <v>330</v>
      </c>
    </row>
    <row r="5">
      <c r="A5" s="31" t="s">
        <v>331</v>
      </c>
      <c r="B5" s="31" t="s">
        <v>251</v>
      </c>
      <c r="C5" s="31" t="s">
        <v>254</v>
      </c>
      <c r="D5" s="35" t="s">
        <v>252</v>
      </c>
      <c r="E5" s="43" t="s">
        <v>255</v>
      </c>
      <c r="F5" s="43" t="s">
        <v>121</v>
      </c>
      <c r="G5" s="43" t="s">
        <v>332</v>
      </c>
      <c r="H5" s="43" t="s">
        <v>118</v>
      </c>
      <c r="I5" s="42" t="n">
        <v>46101</v>
      </c>
      <c r="J5" s="35" t="s">
        <v>333</v>
      </c>
      <c r="K5" s="42" t="n">
        <v>46106</v>
      </c>
      <c r="L5" s="46">
        <f>IF(A5="","",K5-TODAY())</f>
      </c>
      <c r="M5" s="43" t="s">
        <v>45</v>
      </c>
      <c r="N5" s="42" t="n">
        <v>46106</v>
      </c>
      <c r="O5" s="35" t="s">
        <v>334</v>
      </c>
      <c r="P5" s="35" t="inlineStr"/>
      <c r="Q5" s="35" t="s">
        <v>335</v>
      </c>
      <c r="R5" s="35" t="s">
        <v>219</v>
      </c>
      <c r="S5" s="35" t="s">
        <v>336</v>
      </c>
      <c r="T5" s="43" t="s">
        <v>12</v>
      </c>
      <c r="U5" s="43" t="s">
        <v>337</v>
      </c>
      <c r="V5" s="35" t="s">
        <v>255</v>
      </c>
      <c r="W5" s="42" t="n">
        <v>46106</v>
      </c>
      <c r="X5" s="35" t="s">
        <v>45</v>
      </c>
    </row>
    <row r="6">
      <c r="A6" s="31" t="s">
        <v>338</v>
      </c>
      <c r="B6" s="31" t="s">
        <v>265</v>
      </c>
      <c r="C6" s="31" t="s">
        <v>268</v>
      </c>
      <c r="D6" s="35" t="s">
        <v>266</v>
      </c>
      <c r="E6" s="43" t="s">
        <v>269</v>
      </c>
      <c r="F6" s="43" t="s">
        <v>121</v>
      </c>
      <c r="G6" s="43" t="s">
        <v>339</v>
      </c>
      <c r="H6" s="43" t="s">
        <v>120</v>
      </c>
      <c r="I6" s="42" t="n">
        <v>46083</v>
      </c>
      <c r="J6" s="35" t="s">
        <v>340</v>
      </c>
      <c r="K6" s="42" t="n">
        <v>46086</v>
      </c>
      <c r="L6" s="46">
        <f>IF(A6="","",K6-TODAY())</f>
      </c>
      <c r="M6" s="43" t="s">
        <v>45</v>
      </c>
      <c r="N6" s="42" t="n">
        <v>46087</v>
      </c>
      <c r="O6" s="35" t="s">
        <v>341</v>
      </c>
      <c r="P6" s="35" t="s">
        <v>342</v>
      </c>
      <c r="Q6" s="35" t="s">
        <v>343</v>
      </c>
      <c r="R6" s="35" t="s">
        <v>219</v>
      </c>
      <c r="S6" s="35" t="s">
        <v>344</v>
      </c>
      <c r="T6" s="43" t="s">
        <v>13</v>
      </c>
      <c r="U6" s="43" t="s">
        <v>337</v>
      </c>
      <c r="V6" s="35" t="s">
        <v>269</v>
      </c>
      <c r="W6" s="42" t="n">
        <v>46087</v>
      </c>
      <c r="X6" s="35" t="s">
        <v>345</v>
      </c>
    </row>
    <row r="7">
      <c r="A7" s="31" t="s">
        <v>346</v>
      </c>
      <c r="B7" s="31" t="s">
        <v>146</v>
      </c>
      <c r="C7" s="31" t="s">
        <v>279</v>
      </c>
      <c r="D7" s="35" t="s">
        <v>147</v>
      </c>
      <c r="E7" s="43" t="s">
        <v>149</v>
      </c>
      <c r="F7" s="43" t="s">
        <v>119</v>
      </c>
      <c r="G7" s="43" t="s">
        <v>332</v>
      </c>
      <c r="H7" s="43" t="s">
        <v>347</v>
      </c>
      <c r="I7" s="42" t="n">
        <v>46188</v>
      </c>
      <c r="J7" s="35" t="s">
        <v>348</v>
      </c>
      <c r="K7" s="42" t="n">
        <v>46194</v>
      </c>
      <c r="L7" s="46">
        <f>IF(A7="","",K7-TODAY())</f>
      </c>
      <c r="M7" s="43" t="s">
        <v>349</v>
      </c>
      <c r="N7" s="47" t="inlineStr"/>
      <c r="O7" s="35" t="s">
        <v>350</v>
      </c>
      <c r="P7" s="35" t="s">
        <v>351</v>
      </c>
      <c r="Q7" s="35" t="s">
        <v>352</v>
      </c>
      <c r="R7" s="35" t="s">
        <v>219</v>
      </c>
      <c r="S7" s="35" t="s">
        <v>353</v>
      </c>
      <c r="T7" s="43" t="s">
        <v>36</v>
      </c>
      <c r="U7" s="43" t="s">
        <v>319</v>
      </c>
      <c r="V7" s="35" t="s">
        <v>149</v>
      </c>
      <c r="W7" s="42" t="n">
        <v>46188</v>
      </c>
      <c r="X7" s="35" t="s">
        <v>354</v>
      </c>
    </row>
    <row r="8">
      <c r="A8" s="35" t="n"/>
      <c r="B8" s="35" t="n"/>
      <c r="C8" s="35" t="n"/>
      <c r="D8" s="35" t="n"/>
      <c r="E8" s="43" t="n"/>
      <c r="F8" s="43" t="n"/>
      <c r="G8" s="43" t="n"/>
      <c r="H8" s="43" t="n"/>
      <c r="I8" s="47" t="n"/>
      <c r="J8" s="35" t="n"/>
      <c r="K8" s="47" t="n"/>
      <c r="L8" s="46">
        <f>IF(A8="","",K8-TODAY())</f>
      </c>
      <c r="M8" s="43" t="n"/>
      <c r="N8" s="47" t="n"/>
      <c r="O8" s="35" t="n"/>
      <c r="P8" s="35" t="n"/>
      <c r="Q8" s="35" t="n"/>
      <c r="R8" s="35" t="n"/>
      <c r="S8" s="35" t="n"/>
      <c r="T8" s="43" t="n"/>
      <c r="U8" s="43" t="n"/>
      <c r="V8" s="35" t="n"/>
      <c r="W8" s="47" t="n"/>
      <c r="X8" s="35" t="n"/>
    </row>
    <row r="9">
      <c r="A9" s="35" t="n"/>
      <c r="B9" s="35" t="n"/>
      <c r="C9" s="35" t="n"/>
      <c r="D9" s="35" t="n"/>
      <c r="E9" s="43" t="n"/>
      <c r="F9" s="43" t="n"/>
      <c r="G9" s="43" t="n"/>
      <c r="H9" s="43" t="n"/>
      <c r="I9" s="47" t="n"/>
      <c r="J9" s="35" t="n"/>
      <c r="K9" s="47" t="n"/>
      <c r="L9" s="46">
        <f>IF(A9="","",K9-TODAY())</f>
      </c>
      <c r="M9" s="43" t="n"/>
      <c r="N9" s="47" t="n"/>
      <c r="O9" s="35" t="n"/>
      <c r="P9" s="35" t="n"/>
      <c r="Q9" s="35" t="n"/>
      <c r="R9" s="35" t="n"/>
      <c r="S9" s="35" t="n"/>
      <c r="T9" s="43" t="n"/>
      <c r="U9" s="43" t="n"/>
      <c r="V9" s="35" t="n"/>
      <c r="W9" s="47" t="n"/>
      <c r="X9" s="35" t="n"/>
    </row>
    <row r="10">
      <c r="A10" s="35" t="n"/>
      <c r="B10" s="35" t="n"/>
      <c r="C10" s="35" t="n"/>
      <c r="D10" s="35" t="n"/>
      <c r="E10" s="43" t="n"/>
      <c r="F10" s="43" t="n"/>
      <c r="G10" s="43" t="n"/>
      <c r="H10" s="43" t="n"/>
      <c r="I10" s="47" t="n"/>
      <c r="J10" s="35" t="n"/>
      <c r="K10" s="47" t="n"/>
      <c r="L10" s="46">
        <f>IF(A10="","",K10-TODAY())</f>
      </c>
      <c r="M10" s="43" t="n"/>
      <c r="N10" s="47" t="n"/>
      <c r="O10" s="35" t="n"/>
      <c r="P10" s="35" t="n"/>
      <c r="Q10" s="35" t="n"/>
      <c r="R10" s="35" t="n"/>
      <c r="S10" s="35" t="n"/>
      <c r="T10" s="43" t="n"/>
      <c r="U10" s="43" t="n"/>
      <c r="V10" s="35" t="n"/>
      <c r="W10" s="47" t="n"/>
      <c r="X10" s="35" t="n"/>
    </row>
    <row r="11">
      <c r="A11" s="35" t="n"/>
      <c r="B11" s="35" t="n"/>
      <c r="C11" s="35" t="n"/>
      <c r="D11" s="35" t="n"/>
      <c r="E11" s="43" t="n"/>
      <c r="F11" s="43" t="n"/>
      <c r="G11" s="43" t="n"/>
      <c r="H11" s="43" t="n"/>
      <c r="I11" s="47" t="n"/>
      <c r="J11" s="35" t="n"/>
      <c r="K11" s="47" t="n"/>
      <c r="L11" s="46">
        <f>IF(A11="","",K11-TODAY())</f>
      </c>
      <c r="M11" s="43" t="n"/>
      <c r="N11" s="47" t="n"/>
      <c r="O11" s="35" t="n"/>
      <c r="P11" s="35" t="n"/>
      <c r="Q11" s="35" t="n"/>
      <c r="R11" s="35" t="n"/>
      <c r="S11" s="35" t="n"/>
      <c r="T11" s="43" t="n"/>
      <c r="U11" s="43" t="n"/>
      <c r="V11" s="35" t="n"/>
      <c r="W11" s="47" t="n"/>
      <c r="X11" s="35" t="n"/>
    </row>
    <row r="12">
      <c r="A12" s="35" t="n"/>
      <c r="B12" s="35" t="n"/>
      <c r="C12" s="35" t="n"/>
      <c r="D12" s="35" t="n"/>
      <c r="E12" s="43" t="n"/>
      <c r="F12" s="43" t="n"/>
      <c r="G12" s="43" t="n"/>
      <c r="H12" s="43" t="n"/>
      <c r="I12" s="47" t="n"/>
      <c r="J12" s="35" t="n"/>
      <c r="K12" s="47" t="n"/>
      <c r="L12" s="46">
        <f>IF(A12="","",K12-TODAY())</f>
      </c>
      <c r="M12" s="43" t="n"/>
      <c r="N12" s="47" t="n"/>
      <c r="O12" s="35" t="n"/>
      <c r="P12" s="35" t="n"/>
      <c r="Q12" s="35" t="n"/>
      <c r="R12" s="35" t="n"/>
      <c r="S12" s="35" t="n"/>
      <c r="T12" s="43" t="n"/>
      <c r="U12" s="43" t="n"/>
      <c r="V12" s="35" t="n"/>
      <c r="W12" s="47" t="n"/>
      <c r="X12" s="35" t="n"/>
    </row>
    <row r="13">
      <c r="A13" s="35" t="n"/>
      <c r="B13" s="35" t="n"/>
      <c r="C13" s="35" t="n"/>
      <c r="D13" s="35" t="n"/>
      <c r="E13" s="43" t="n"/>
      <c r="F13" s="43" t="n"/>
      <c r="G13" s="43" t="n"/>
      <c r="H13" s="43" t="n"/>
      <c r="I13" s="47" t="n"/>
      <c r="J13" s="35" t="n"/>
      <c r="K13" s="47" t="n"/>
      <c r="L13" s="46">
        <f>IF(A13="","",K13-TODAY())</f>
      </c>
      <c r="M13" s="43" t="n"/>
      <c r="N13" s="47" t="n"/>
      <c r="O13" s="35" t="n"/>
      <c r="P13" s="35" t="n"/>
      <c r="Q13" s="35" t="n"/>
      <c r="R13" s="35" t="n"/>
      <c r="S13" s="35" t="n"/>
      <c r="T13" s="43" t="n"/>
      <c r="U13" s="43" t="n"/>
      <c r="V13" s="35" t="n"/>
      <c r="W13" s="47" t="n"/>
      <c r="X13" s="35" t="n"/>
    </row>
    <row r="14">
      <c r="A14" s="35" t="n"/>
      <c r="B14" s="35" t="n"/>
      <c r="C14" s="35" t="n"/>
      <c r="D14" s="35" t="n"/>
      <c r="E14" s="43" t="n"/>
      <c r="F14" s="43" t="n"/>
      <c r="G14" s="43" t="n"/>
      <c r="H14" s="43" t="n"/>
      <c r="I14" s="47" t="n"/>
      <c r="J14" s="35" t="n"/>
      <c r="K14" s="47" t="n"/>
      <c r="L14" s="46">
        <f>IF(A14="","",K14-TODAY())</f>
      </c>
      <c r="M14" s="43" t="n"/>
      <c r="N14" s="47" t="n"/>
      <c r="O14" s="35" t="n"/>
      <c r="P14" s="35" t="n"/>
      <c r="Q14" s="35" t="n"/>
      <c r="R14" s="35" t="n"/>
      <c r="S14" s="35" t="n"/>
      <c r="T14" s="43" t="n"/>
      <c r="U14" s="43" t="n"/>
      <c r="V14" s="35" t="n"/>
      <c r="W14" s="47" t="n"/>
      <c r="X14" s="35" t="n"/>
    </row>
    <row r="15">
      <c r="A15" s="35" t="n"/>
      <c r="B15" s="35" t="n"/>
      <c r="C15" s="35" t="n"/>
      <c r="D15" s="35" t="n"/>
      <c r="E15" s="43" t="n"/>
      <c r="F15" s="43" t="n"/>
      <c r="G15" s="43" t="n"/>
      <c r="H15" s="43" t="n"/>
      <c r="I15" s="47" t="n"/>
      <c r="J15" s="35" t="n"/>
      <c r="K15" s="47" t="n"/>
      <c r="L15" s="46">
        <f>IF(A15="","",K15-TODAY())</f>
      </c>
      <c r="M15" s="43" t="n"/>
      <c r="N15" s="47" t="n"/>
      <c r="O15" s="35" t="n"/>
      <c r="P15" s="35" t="n"/>
      <c r="Q15" s="35" t="n"/>
      <c r="R15" s="35" t="n"/>
      <c r="S15" s="35" t="n"/>
      <c r="T15" s="43" t="n"/>
      <c r="U15" s="43" t="n"/>
      <c r="V15" s="35" t="n"/>
      <c r="W15" s="47" t="n"/>
      <c r="X15" s="35" t="n"/>
    </row>
    <row r="16">
      <c r="A16" s="35" t="n"/>
      <c r="B16" s="35" t="n"/>
      <c r="C16" s="35" t="n"/>
      <c r="D16" s="35" t="n"/>
      <c r="E16" s="43" t="n"/>
      <c r="F16" s="43" t="n"/>
      <c r="G16" s="43" t="n"/>
      <c r="H16" s="43" t="n"/>
      <c r="I16" s="47" t="n"/>
      <c r="J16" s="35" t="n"/>
      <c r="K16" s="47" t="n"/>
      <c r="L16" s="46">
        <f>IF(A16="","",K16-TODAY())</f>
      </c>
      <c r="M16" s="43" t="n"/>
      <c r="N16" s="47" t="n"/>
      <c r="O16" s="35" t="n"/>
      <c r="P16" s="35" t="n"/>
      <c r="Q16" s="35" t="n"/>
      <c r="R16" s="35" t="n"/>
      <c r="S16" s="35" t="n"/>
      <c r="T16" s="43" t="n"/>
      <c r="U16" s="43" t="n"/>
      <c r="V16" s="35" t="n"/>
      <c r="W16" s="47" t="n"/>
      <c r="X16" s="35" t="n"/>
    </row>
    <row r="17">
      <c r="A17" s="35" t="n"/>
      <c r="B17" s="35" t="n"/>
      <c r="C17" s="35" t="n"/>
      <c r="D17" s="35" t="n"/>
      <c r="E17" s="43" t="n"/>
      <c r="F17" s="43" t="n"/>
      <c r="G17" s="43" t="n"/>
      <c r="H17" s="43" t="n"/>
      <c r="I17" s="47" t="n"/>
      <c r="J17" s="35" t="n"/>
      <c r="K17" s="47" t="n"/>
      <c r="L17" s="46">
        <f>IF(A17="","",K17-TODAY())</f>
      </c>
      <c r="M17" s="43" t="n"/>
      <c r="N17" s="47" t="n"/>
      <c r="O17" s="35" t="n"/>
      <c r="P17" s="35" t="n"/>
      <c r="Q17" s="35" t="n"/>
      <c r="R17" s="35" t="n"/>
      <c r="S17" s="35" t="n"/>
      <c r="T17" s="43" t="n"/>
      <c r="U17" s="43" t="n"/>
      <c r="V17" s="35" t="n"/>
      <c r="W17" s="47" t="n"/>
      <c r="X17" s="35" t="n"/>
    </row>
    <row r="18">
      <c r="A18" s="35" t="n"/>
      <c r="B18" s="35" t="n"/>
      <c r="C18" s="35" t="n"/>
      <c r="D18" s="35" t="n"/>
      <c r="E18" s="43" t="n"/>
      <c r="F18" s="43" t="n"/>
      <c r="G18" s="43" t="n"/>
      <c r="H18" s="43" t="n"/>
      <c r="I18" s="47" t="n"/>
      <c r="J18" s="35" t="n"/>
      <c r="K18" s="47" t="n"/>
      <c r="L18" s="46">
        <f>IF(A18="","",K18-TODAY())</f>
      </c>
      <c r="M18" s="43" t="n"/>
      <c r="N18" s="47" t="n"/>
      <c r="O18" s="35" t="n"/>
      <c r="P18" s="35" t="n"/>
      <c r="Q18" s="35" t="n"/>
      <c r="R18" s="35" t="n"/>
      <c r="S18" s="35" t="n"/>
      <c r="T18" s="43" t="n"/>
      <c r="U18" s="43" t="n"/>
      <c r="V18" s="35" t="n"/>
      <c r="W18" s="47" t="n"/>
      <c r="X18" s="35" t="n"/>
    </row>
    <row r="19">
      <c r="A19" s="35" t="n"/>
      <c r="B19" s="35" t="n"/>
      <c r="C19" s="35" t="n"/>
      <c r="D19" s="35" t="n"/>
      <c r="E19" s="43" t="n"/>
      <c r="F19" s="43" t="n"/>
      <c r="G19" s="43" t="n"/>
      <c r="H19" s="43" t="n"/>
      <c r="I19" s="47" t="n"/>
      <c r="J19" s="35" t="n"/>
      <c r="K19" s="47" t="n"/>
      <c r="L19" s="46">
        <f>IF(A19="","",K19-TODAY())</f>
      </c>
      <c r="M19" s="43" t="n"/>
      <c r="N19" s="47" t="n"/>
      <c r="O19" s="35" t="n"/>
      <c r="P19" s="35" t="n"/>
      <c r="Q19" s="35" t="n"/>
      <c r="R19" s="35" t="n"/>
      <c r="S19" s="35" t="n"/>
      <c r="T19" s="43" t="n"/>
      <c r="U19" s="43" t="n"/>
      <c r="V19" s="35" t="n"/>
      <c r="W19" s="47" t="n"/>
      <c r="X19" s="35" t="n"/>
    </row>
    <row r="20">
      <c r="A20" s="35" t="n"/>
      <c r="B20" s="35" t="n"/>
      <c r="C20" s="35" t="n"/>
      <c r="D20" s="35" t="n"/>
      <c r="E20" s="43" t="n"/>
      <c r="F20" s="43" t="n"/>
      <c r="G20" s="43" t="n"/>
      <c r="H20" s="43" t="n"/>
      <c r="I20" s="47" t="n"/>
      <c r="J20" s="35" t="n"/>
      <c r="K20" s="47" t="n"/>
      <c r="L20" s="46">
        <f>IF(A20="","",K20-TODAY())</f>
      </c>
      <c r="M20" s="43" t="n"/>
      <c r="N20" s="47" t="n"/>
      <c r="O20" s="35" t="n"/>
      <c r="P20" s="35" t="n"/>
      <c r="Q20" s="35" t="n"/>
      <c r="R20" s="35" t="n"/>
      <c r="S20" s="35" t="n"/>
      <c r="T20" s="43" t="n"/>
      <c r="U20" s="43" t="n"/>
      <c r="V20" s="35" t="n"/>
      <c r="W20" s="47" t="n"/>
      <c r="X20" s="35" t="n"/>
    </row>
    <row r="21">
      <c r="A21" s="35" t="n"/>
      <c r="B21" s="35" t="n"/>
      <c r="C21" s="35" t="n"/>
      <c r="D21" s="35" t="n"/>
      <c r="E21" s="43" t="n"/>
      <c r="F21" s="43" t="n"/>
      <c r="G21" s="43" t="n"/>
      <c r="H21" s="43" t="n"/>
      <c r="I21" s="47" t="n"/>
      <c r="J21" s="35" t="n"/>
      <c r="K21" s="47" t="n"/>
      <c r="L21" s="46">
        <f>IF(A21="","",K21-TODAY())</f>
      </c>
      <c r="M21" s="43" t="n"/>
      <c r="N21" s="47" t="n"/>
      <c r="O21" s="35" t="n"/>
      <c r="P21" s="35" t="n"/>
      <c r="Q21" s="35" t="n"/>
      <c r="R21" s="35" t="n"/>
      <c r="S21" s="35" t="n"/>
      <c r="T21" s="43" t="n"/>
      <c r="U21" s="43" t="n"/>
      <c r="V21" s="35" t="n"/>
      <c r="W21" s="47" t="n"/>
      <c r="X21" s="35" t="n"/>
    </row>
    <row r="22">
      <c r="A22" s="35" t="n"/>
      <c r="B22" s="35" t="n"/>
      <c r="C22" s="35" t="n"/>
      <c r="D22" s="35" t="n"/>
      <c r="E22" s="43" t="n"/>
      <c r="F22" s="43" t="n"/>
      <c r="G22" s="43" t="n"/>
      <c r="H22" s="43" t="n"/>
      <c r="I22" s="47" t="n"/>
      <c r="J22" s="35" t="n"/>
      <c r="K22" s="47" t="n"/>
      <c r="L22" s="46">
        <f>IF(A22="","",K22-TODAY())</f>
      </c>
      <c r="M22" s="43" t="n"/>
      <c r="N22" s="47" t="n"/>
      <c r="O22" s="35" t="n"/>
      <c r="P22" s="35" t="n"/>
      <c r="Q22" s="35" t="n"/>
      <c r="R22" s="35" t="n"/>
      <c r="S22" s="35" t="n"/>
      <c r="T22" s="43" t="n"/>
      <c r="U22" s="43" t="n"/>
      <c r="V22" s="35" t="n"/>
      <c r="W22" s="47" t="n"/>
      <c r="X22" s="35" t="n"/>
    </row>
    <row r="23">
      <c r="A23" s="35" t="n"/>
      <c r="B23" s="35" t="n"/>
      <c r="C23" s="35" t="n"/>
      <c r="D23" s="35" t="n"/>
      <c r="E23" s="43" t="n"/>
      <c r="F23" s="43" t="n"/>
      <c r="G23" s="43" t="n"/>
      <c r="H23" s="43" t="n"/>
      <c r="I23" s="47" t="n"/>
      <c r="J23" s="35" t="n"/>
      <c r="K23" s="47" t="n"/>
      <c r="L23" s="46">
        <f>IF(A23="","",K23-TODAY())</f>
      </c>
      <c r="M23" s="43" t="n"/>
      <c r="N23" s="47" t="n"/>
      <c r="O23" s="35" t="n"/>
      <c r="P23" s="35" t="n"/>
      <c r="Q23" s="35" t="n"/>
      <c r="R23" s="35" t="n"/>
      <c r="S23" s="35" t="n"/>
      <c r="T23" s="43" t="n"/>
      <c r="U23" s="43" t="n"/>
      <c r="V23" s="35" t="n"/>
      <c r="W23" s="47" t="n"/>
      <c r="X23" s="35" t="n"/>
    </row>
    <row r="24">
      <c r="A24" s="35" t="n"/>
      <c r="B24" s="35" t="n"/>
      <c r="C24" s="35" t="n"/>
      <c r="D24" s="35" t="n"/>
      <c r="E24" s="43" t="n"/>
      <c r="F24" s="43" t="n"/>
      <c r="G24" s="43" t="n"/>
      <c r="H24" s="43" t="n"/>
      <c r="I24" s="47" t="n"/>
      <c r="J24" s="35" t="n"/>
      <c r="K24" s="47" t="n"/>
      <c r="L24" s="46">
        <f>IF(A24="","",K24-TODAY())</f>
      </c>
      <c r="M24" s="43" t="n"/>
      <c r="N24" s="47" t="n"/>
      <c r="O24" s="35" t="n"/>
      <c r="P24" s="35" t="n"/>
      <c r="Q24" s="35" t="n"/>
      <c r="R24" s="35" t="n"/>
      <c r="S24" s="35" t="n"/>
      <c r="T24" s="43" t="n"/>
      <c r="U24" s="43" t="n"/>
      <c r="V24" s="35" t="n"/>
      <c r="W24" s="47" t="n"/>
      <c r="X24" s="35" t="n"/>
    </row>
    <row r="25">
      <c r="A25" s="35" t="n"/>
      <c r="B25" s="35" t="n"/>
      <c r="C25" s="35" t="n"/>
      <c r="D25" s="35" t="n"/>
      <c r="E25" s="43" t="n"/>
      <c r="F25" s="43" t="n"/>
      <c r="G25" s="43" t="n"/>
      <c r="H25" s="43" t="n"/>
      <c r="I25" s="47" t="n"/>
      <c r="J25" s="35" t="n"/>
      <c r="K25" s="47" t="n"/>
      <c r="L25" s="46">
        <f>IF(A25="","",K25-TODAY())</f>
      </c>
      <c r="M25" s="43" t="n"/>
      <c r="N25" s="47" t="n"/>
      <c r="O25" s="35" t="n"/>
      <c r="P25" s="35" t="n"/>
      <c r="Q25" s="35" t="n"/>
      <c r="R25" s="35" t="n"/>
      <c r="S25" s="35" t="n"/>
      <c r="T25" s="43" t="n"/>
      <c r="U25" s="43" t="n"/>
      <c r="V25" s="35" t="n"/>
      <c r="W25" s="47" t="n"/>
      <c r="X25" s="35" t="n"/>
    </row>
    <row r="26">
      <c r="A26" s="35" t="n"/>
      <c r="B26" s="35" t="n"/>
      <c r="C26" s="35" t="n"/>
      <c r="D26" s="35" t="n"/>
      <c r="E26" s="43" t="n"/>
      <c r="F26" s="43" t="n"/>
      <c r="G26" s="43" t="n"/>
      <c r="H26" s="43" t="n"/>
      <c r="I26" s="47" t="n"/>
      <c r="J26" s="35" t="n"/>
      <c r="K26" s="47" t="n"/>
      <c r="L26" s="46">
        <f>IF(A26="","",K26-TODAY())</f>
      </c>
      <c r="M26" s="43" t="n"/>
      <c r="N26" s="47" t="n"/>
      <c r="O26" s="35" t="n"/>
      <c r="P26" s="35" t="n"/>
      <c r="Q26" s="35" t="n"/>
      <c r="R26" s="35" t="n"/>
      <c r="S26" s="35" t="n"/>
      <c r="T26" s="43" t="n"/>
      <c r="U26" s="43" t="n"/>
      <c r="V26" s="35" t="n"/>
      <c r="W26" s="47" t="n"/>
      <c r="X26" s="35" t="n"/>
    </row>
    <row r="27">
      <c r="A27" s="35" t="n"/>
      <c r="B27" s="35" t="n"/>
      <c r="C27" s="35" t="n"/>
      <c r="D27" s="35" t="n"/>
      <c r="E27" s="43" t="n"/>
      <c r="F27" s="43" t="n"/>
      <c r="G27" s="43" t="n"/>
      <c r="H27" s="43" t="n"/>
      <c r="I27" s="47" t="n"/>
      <c r="J27" s="35" t="n"/>
      <c r="K27" s="47" t="n"/>
      <c r="L27" s="46">
        <f>IF(A27="","",K27-TODAY())</f>
      </c>
      <c r="M27" s="43" t="n"/>
      <c r="N27" s="47" t="n"/>
      <c r="O27" s="35" t="n"/>
      <c r="P27" s="35" t="n"/>
      <c r="Q27" s="35" t="n"/>
      <c r="R27" s="35" t="n"/>
      <c r="S27" s="35" t="n"/>
      <c r="T27" s="43" t="n"/>
      <c r="U27" s="43" t="n"/>
      <c r="V27" s="35" t="n"/>
      <c r="W27" s="47" t="n"/>
      <c r="X27" s="35" t="n"/>
    </row>
    <row r="28">
      <c r="A28" s="35" t="n"/>
      <c r="B28" s="35" t="n"/>
      <c r="C28" s="35" t="n"/>
      <c r="D28" s="35" t="n"/>
      <c r="E28" s="43" t="n"/>
      <c r="F28" s="43" t="n"/>
      <c r="G28" s="43" t="n"/>
      <c r="H28" s="43" t="n"/>
      <c r="I28" s="47" t="n"/>
      <c r="J28" s="35" t="n"/>
      <c r="K28" s="47" t="n"/>
      <c r="L28" s="46">
        <f>IF(A28="","",K28-TODAY())</f>
      </c>
      <c r="M28" s="43" t="n"/>
      <c r="N28" s="47" t="n"/>
      <c r="O28" s="35" t="n"/>
      <c r="P28" s="35" t="n"/>
      <c r="Q28" s="35" t="n"/>
      <c r="R28" s="35" t="n"/>
      <c r="S28" s="35" t="n"/>
      <c r="T28" s="43" t="n"/>
      <c r="U28" s="43" t="n"/>
      <c r="V28" s="35" t="n"/>
      <c r="W28" s="47" t="n"/>
      <c r="X28" s="35" t="n"/>
    </row>
    <row r="29">
      <c r="A29" s="35" t="n"/>
      <c r="B29" s="35" t="n"/>
      <c r="C29" s="35" t="n"/>
      <c r="D29" s="35" t="n"/>
      <c r="E29" s="43" t="n"/>
      <c r="F29" s="43" t="n"/>
      <c r="G29" s="43" t="n"/>
      <c r="H29" s="43" t="n"/>
      <c r="I29" s="47" t="n"/>
      <c r="J29" s="35" t="n"/>
      <c r="K29" s="47" t="n"/>
      <c r="L29" s="46">
        <f>IF(A29="","",K29-TODAY())</f>
      </c>
      <c r="M29" s="43" t="n"/>
      <c r="N29" s="47" t="n"/>
      <c r="O29" s="35" t="n"/>
      <c r="P29" s="35" t="n"/>
      <c r="Q29" s="35" t="n"/>
      <c r="R29" s="35" t="n"/>
      <c r="S29" s="35" t="n"/>
      <c r="T29" s="43" t="n"/>
      <c r="U29" s="43" t="n"/>
      <c r="V29" s="35" t="n"/>
      <c r="W29" s="47" t="n"/>
      <c r="X29" s="35" t="n"/>
    </row>
    <row r="30">
      <c r="A30" s="35" t="n"/>
      <c r="B30" s="35" t="n"/>
      <c r="C30" s="35" t="n"/>
      <c r="D30" s="35" t="n"/>
      <c r="E30" s="43" t="n"/>
      <c r="F30" s="43" t="n"/>
      <c r="G30" s="43" t="n"/>
      <c r="H30" s="43" t="n"/>
      <c r="I30" s="47" t="n"/>
      <c r="J30" s="35" t="n"/>
      <c r="K30" s="47" t="n"/>
      <c r="L30" s="46">
        <f>IF(A30="","",K30-TODAY())</f>
      </c>
      <c r="M30" s="43" t="n"/>
      <c r="N30" s="47" t="n"/>
      <c r="O30" s="35" t="n"/>
      <c r="P30" s="35" t="n"/>
      <c r="Q30" s="35" t="n"/>
      <c r="R30" s="35" t="n"/>
      <c r="S30" s="35" t="n"/>
      <c r="T30" s="43" t="n"/>
      <c r="U30" s="43" t="n"/>
      <c r="V30" s="35" t="n"/>
      <c r="W30" s="47" t="n"/>
      <c r="X30" s="35" t="n"/>
    </row>
    <row r="31">
      <c r="A31" s="35" t="n"/>
      <c r="B31" s="35" t="n"/>
      <c r="C31" s="35" t="n"/>
      <c r="D31" s="35" t="n"/>
      <c r="E31" s="43" t="n"/>
      <c r="F31" s="43" t="n"/>
      <c r="G31" s="43" t="n"/>
      <c r="H31" s="43" t="n"/>
      <c r="I31" s="47" t="n"/>
      <c r="J31" s="35" t="n"/>
      <c r="K31" s="47" t="n"/>
      <c r="L31" s="46">
        <f>IF(A31="","",K31-TODAY())</f>
      </c>
      <c r="M31" s="43" t="n"/>
      <c r="N31" s="47" t="n"/>
      <c r="O31" s="35" t="n"/>
      <c r="P31" s="35" t="n"/>
      <c r="Q31" s="35" t="n"/>
      <c r="R31" s="35" t="n"/>
      <c r="S31" s="35" t="n"/>
      <c r="T31" s="43" t="n"/>
      <c r="U31" s="43" t="n"/>
      <c r="V31" s="35" t="n"/>
      <c r="W31" s="47" t="n"/>
      <c r="X31" s="35" t="n"/>
    </row>
    <row r="32">
      <c r="A32" s="35" t="n"/>
      <c r="B32" s="35" t="n"/>
      <c r="C32" s="35" t="n"/>
      <c r="D32" s="35" t="n"/>
      <c r="E32" s="43" t="n"/>
      <c r="F32" s="43" t="n"/>
      <c r="G32" s="43" t="n"/>
      <c r="H32" s="43" t="n"/>
      <c r="I32" s="47" t="n"/>
      <c r="J32" s="35" t="n"/>
      <c r="K32" s="47" t="n"/>
      <c r="L32" s="46">
        <f>IF(A32="","",K32-TODAY())</f>
      </c>
      <c r="M32" s="43" t="n"/>
      <c r="N32" s="47" t="n"/>
      <c r="O32" s="35" t="n"/>
      <c r="P32" s="35" t="n"/>
      <c r="Q32" s="35" t="n"/>
      <c r="R32" s="35" t="n"/>
      <c r="S32" s="35" t="n"/>
      <c r="T32" s="43" t="n"/>
      <c r="U32" s="43" t="n"/>
      <c r="V32" s="35" t="n"/>
      <c r="W32" s="47" t="n"/>
      <c r="X32" s="35" t="n"/>
    </row>
    <row r="33">
      <c r="A33" s="35" t="n"/>
      <c r="B33" s="35" t="n"/>
      <c r="C33" s="35" t="n"/>
      <c r="D33" s="35" t="n"/>
      <c r="E33" s="43" t="n"/>
      <c r="F33" s="43" t="n"/>
      <c r="G33" s="43" t="n"/>
      <c r="H33" s="43" t="n"/>
      <c r="I33" s="47" t="n"/>
      <c r="J33" s="35" t="n"/>
      <c r="K33" s="47" t="n"/>
      <c r="L33" s="46">
        <f>IF(A33="","",K33-TODAY())</f>
      </c>
      <c r="M33" s="43" t="n"/>
      <c r="N33" s="47" t="n"/>
      <c r="O33" s="35" t="n"/>
      <c r="P33" s="35" t="n"/>
      <c r="Q33" s="35" t="n"/>
      <c r="R33" s="35" t="n"/>
      <c r="S33" s="35" t="n"/>
      <c r="T33" s="43" t="n"/>
      <c r="U33" s="43" t="n"/>
      <c r="V33" s="35" t="n"/>
      <c r="W33" s="47" t="n"/>
      <c r="X33" s="35" t="n"/>
    </row>
    <row r="34">
      <c r="A34" s="35" t="n"/>
      <c r="B34" s="35" t="n"/>
      <c r="C34" s="35" t="n"/>
      <c r="D34" s="35" t="n"/>
      <c r="E34" s="43" t="n"/>
      <c r="F34" s="43" t="n"/>
      <c r="G34" s="43" t="n"/>
      <c r="H34" s="43" t="n"/>
      <c r="I34" s="47" t="n"/>
      <c r="J34" s="35" t="n"/>
      <c r="K34" s="47" t="n"/>
      <c r="L34" s="46">
        <f>IF(A34="","",K34-TODAY())</f>
      </c>
      <c r="M34" s="43" t="n"/>
      <c r="N34" s="47" t="n"/>
      <c r="O34" s="35" t="n"/>
      <c r="P34" s="35" t="n"/>
      <c r="Q34" s="35" t="n"/>
      <c r="R34" s="35" t="n"/>
      <c r="S34" s="35" t="n"/>
      <c r="T34" s="43" t="n"/>
      <c r="U34" s="43" t="n"/>
      <c r="V34" s="35" t="n"/>
      <c r="W34" s="47" t="n"/>
      <c r="X34" s="35" t="n"/>
    </row>
    <row r="35">
      <c r="A35" s="35" t="n"/>
      <c r="B35" s="35" t="n"/>
      <c r="C35" s="35" t="n"/>
      <c r="D35" s="35" t="n"/>
      <c r="E35" s="43" t="n"/>
      <c r="F35" s="43" t="n"/>
      <c r="G35" s="43" t="n"/>
      <c r="H35" s="43" t="n"/>
      <c r="I35" s="47" t="n"/>
      <c r="J35" s="35" t="n"/>
      <c r="K35" s="47" t="n"/>
      <c r="L35" s="46">
        <f>IF(A35="","",K35-TODAY())</f>
      </c>
      <c r="M35" s="43" t="n"/>
      <c r="N35" s="47" t="n"/>
      <c r="O35" s="35" t="n"/>
      <c r="P35" s="35" t="n"/>
      <c r="Q35" s="35" t="n"/>
      <c r="R35" s="35" t="n"/>
      <c r="S35" s="35" t="n"/>
      <c r="T35" s="43" t="n"/>
      <c r="U35" s="43" t="n"/>
      <c r="V35" s="35" t="n"/>
      <c r="W35" s="47" t="n"/>
      <c r="X35" s="35" t="n"/>
    </row>
    <row r="36">
      <c r="A36" s="35" t="n"/>
      <c r="B36" s="35" t="n"/>
      <c r="C36" s="35" t="n"/>
      <c r="D36" s="35" t="n"/>
      <c r="E36" s="43" t="n"/>
      <c r="F36" s="43" t="n"/>
      <c r="G36" s="43" t="n"/>
      <c r="H36" s="43" t="n"/>
      <c r="I36" s="47" t="n"/>
      <c r="J36" s="35" t="n"/>
      <c r="K36" s="47" t="n"/>
      <c r="L36" s="46">
        <f>IF(A36="","",K36-TODAY())</f>
      </c>
      <c r="M36" s="43" t="n"/>
      <c r="N36" s="47" t="n"/>
      <c r="O36" s="35" t="n"/>
      <c r="P36" s="35" t="n"/>
      <c r="Q36" s="35" t="n"/>
      <c r="R36" s="35" t="n"/>
      <c r="S36" s="35" t="n"/>
      <c r="T36" s="43" t="n"/>
      <c r="U36" s="43" t="n"/>
      <c r="V36" s="35" t="n"/>
      <c r="W36" s="47" t="n"/>
      <c r="X36" s="35" t="n"/>
    </row>
    <row r="37">
      <c r="A37" s="35" t="n"/>
      <c r="B37" s="35" t="n"/>
      <c r="C37" s="35" t="n"/>
      <c r="D37" s="35" t="n"/>
      <c r="E37" s="43" t="n"/>
      <c r="F37" s="43" t="n"/>
      <c r="G37" s="43" t="n"/>
      <c r="H37" s="43" t="n"/>
      <c r="I37" s="47" t="n"/>
      <c r="J37" s="35" t="n"/>
      <c r="K37" s="47" t="n"/>
      <c r="L37" s="46">
        <f>IF(A37="","",K37-TODAY())</f>
      </c>
      <c r="M37" s="43" t="n"/>
      <c r="N37" s="47" t="n"/>
      <c r="O37" s="35" t="n"/>
      <c r="P37" s="35" t="n"/>
      <c r="Q37" s="35" t="n"/>
      <c r="R37" s="35" t="n"/>
      <c r="S37" s="35" t="n"/>
      <c r="T37" s="43" t="n"/>
      <c r="U37" s="43" t="n"/>
      <c r="V37" s="35" t="n"/>
      <c r="W37" s="47" t="n"/>
      <c r="X37" s="35" t="n"/>
    </row>
    <row r="38">
      <c r="A38" s="35" t="n"/>
      <c r="B38" s="35" t="n"/>
      <c r="C38" s="35" t="n"/>
      <c r="D38" s="35" t="n"/>
      <c r="E38" s="43" t="n"/>
      <c r="F38" s="43" t="n"/>
      <c r="G38" s="43" t="n"/>
      <c r="H38" s="43" t="n"/>
      <c r="I38" s="47" t="n"/>
      <c r="J38" s="35" t="n"/>
      <c r="K38" s="47" t="n"/>
      <c r="L38" s="46">
        <f>IF(A38="","",K38-TODAY())</f>
      </c>
      <c r="M38" s="43" t="n"/>
      <c r="N38" s="47" t="n"/>
      <c r="O38" s="35" t="n"/>
      <c r="P38" s="35" t="n"/>
      <c r="Q38" s="35" t="n"/>
      <c r="R38" s="35" t="n"/>
      <c r="S38" s="35" t="n"/>
      <c r="T38" s="43" t="n"/>
      <c r="U38" s="43" t="n"/>
      <c r="V38" s="35" t="n"/>
      <c r="W38" s="47" t="n"/>
      <c r="X38" s="35" t="n"/>
    </row>
    <row r="39">
      <c r="A39" s="35" t="n"/>
      <c r="B39" s="35" t="n"/>
      <c r="C39" s="35" t="n"/>
      <c r="D39" s="35" t="n"/>
      <c r="E39" s="43" t="n"/>
      <c r="F39" s="43" t="n"/>
      <c r="G39" s="43" t="n"/>
      <c r="H39" s="43" t="n"/>
      <c r="I39" s="47" t="n"/>
      <c r="J39" s="35" t="n"/>
      <c r="K39" s="47" t="n"/>
      <c r="L39" s="46">
        <f>IF(A39="","",K39-TODAY())</f>
      </c>
      <c r="M39" s="43" t="n"/>
      <c r="N39" s="47" t="n"/>
      <c r="O39" s="35" t="n"/>
      <c r="P39" s="35" t="n"/>
      <c r="Q39" s="35" t="n"/>
      <c r="R39" s="35" t="n"/>
      <c r="S39" s="35" t="n"/>
      <c r="T39" s="43" t="n"/>
      <c r="U39" s="43" t="n"/>
      <c r="V39" s="35" t="n"/>
      <c r="W39" s="47" t="n"/>
      <c r="X39" s="35" t="n"/>
    </row>
    <row r="40">
      <c r="A40" s="35" t="n"/>
      <c r="B40" s="35" t="n"/>
      <c r="C40" s="35" t="n"/>
      <c r="D40" s="35" t="n"/>
      <c r="E40" s="43" t="n"/>
      <c r="F40" s="43" t="n"/>
      <c r="G40" s="43" t="n"/>
      <c r="H40" s="43" t="n"/>
      <c r="I40" s="47" t="n"/>
      <c r="J40" s="35" t="n"/>
      <c r="K40" s="47" t="n"/>
      <c r="L40" s="46">
        <f>IF(A40="","",K40-TODAY())</f>
      </c>
      <c r="M40" s="43" t="n"/>
      <c r="N40" s="47" t="n"/>
      <c r="O40" s="35" t="n"/>
      <c r="P40" s="35" t="n"/>
      <c r="Q40" s="35" t="n"/>
      <c r="R40" s="35" t="n"/>
      <c r="S40" s="35" t="n"/>
      <c r="T40" s="43" t="n"/>
      <c r="U40" s="43" t="n"/>
      <c r="V40" s="35" t="n"/>
      <c r="W40" s="47" t="n"/>
      <c r="X40" s="35" t="n"/>
    </row>
    <row r="41">
      <c r="A41" s="35" t="n"/>
      <c r="B41" s="35" t="n"/>
      <c r="C41" s="35" t="n"/>
      <c r="D41" s="35" t="n"/>
      <c r="E41" s="43" t="n"/>
      <c r="F41" s="43" t="n"/>
      <c r="G41" s="43" t="n"/>
      <c r="H41" s="43" t="n"/>
      <c r="I41" s="47" t="n"/>
      <c r="J41" s="35" t="n"/>
      <c r="K41" s="47" t="n"/>
      <c r="L41" s="46">
        <f>IF(A41="","",K41-TODAY())</f>
      </c>
      <c r="M41" s="43" t="n"/>
      <c r="N41" s="47" t="n"/>
      <c r="O41" s="35" t="n"/>
      <c r="P41" s="35" t="n"/>
      <c r="Q41" s="35" t="n"/>
      <c r="R41" s="35" t="n"/>
      <c r="S41" s="35" t="n"/>
      <c r="T41" s="43" t="n"/>
      <c r="U41" s="43" t="n"/>
      <c r="V41" s="35" t="n"/>
      <c r="W41" s="47" t="n"/>
      <c r="X41" s="35" t="n"/>
    </row>
    <row r="42">
      <c r="A42" s="35" t="n"/>
      <c r="B42" s="35" t="n"/>
      <c r="C42" s="35" t="n"/>
      <c r="D42" s="35" t="n"/>
      <c r="E42" s="43" t="n"/>
      <c r="F42" s="43" t="n"/>
      <c r="G42" s="43" t="n"/>
      <c r="H42" s="43" t="n"/>
      <c r="I42" s="47" t="n"/>
      <c r="J42" s="35" t="n"/>
      <c r="K42" s="47" t="n"/>
      <c r="L42" s="46">
        <f>IF(A42="","",K42-TODAY())</f>
      </c>
      <c r="M42" s="43" t="n"/>
      <c r="N42" s="47" t="n"/>
      <c r="O42" s="35" t="n"/>
      <c r="P42" s="35" t="n"/>
      <c r="Q42" s="35" t="n"/>
      <c r="R42" s="35" t="n"/>
      <c r="S42" s="35" t="n"/>
      <c r="T42" s="43" t="n"/>
      <c r="U42" s="43" t="n"/>
      <c r="V42" s="35" t="n"/>
      <c r="W42" s="47" t="n"/>
      <c r="X42" s="35" t="n"/>
    </row>
    <row r="43">
      <c r="A43" s="35" t="n"/>
      <c r="B43" s="35" t="n"/>
      <c r="C43" s="35" t="n"/>
      <c r="D43" s="35" t="n"/>
      <c r="E43" s="43" t="n"/>
      <c r="F43" s="43" t="n"/>
      <c r="G43" s="43" t="n"/>
      <c r="H43" s="43" t="n"/>
      <c r="I43" s="47" t="n"/>
      <c r="J43" s="35" t="n"/>
      <c r="K43" s="47" t="n"/>
      <c r="L43" s="46">
        <f>IF(A43="","",K43-TODAY())</f>
      </c>
      <c r="M43" s="43" t="n"/>
      <c r="N43" s="47" t="n"/>
      <c r="O43" s="35" t="n"/>
      <c r="P43" s="35" t="n"/>
      <c r="Q43" s="35" t="n"/>
      <c r="R43" s="35" t="n"/>
      <c r="S43" s="35" t="n"/>
      <c r="T43" s="43" t="n"/>
      <c r="U43" s="43" t="n"/>
      <c r="V43" s="35" t="n"/>
      <c r="W43" s="47" t="n"/>
      <c r="X43" s="35" t="n"/>
    </row>
    <row r="44">
      <c r="A44" s="35" t="n"/>
      <c r="B44" s="35" t="n"/>
      <c r="C44" s="35" t="n"/>
      <c r="D44" s="35" t="n"/>
      <c r="E44" s="43" t="n"/>
      <c r="F44" s="43" t="n"/>
      <c r="G44" s="43" t="n"/>
      <c r="H44" s="43" t="n"/>
      <c r="I44" s="47" t="n"/>
      <c r="J44" s="35" t="n"/>
      <c r="K44" s="47" t="n"/>
      <c r="L44" s="46">
        <f>IF(A44="","",K44-TODAY())</f>
      </c>
      <c r="M44" s="43" t="n"/>
      <c r="N44" s="47" t="n"/>
      <c r="O44" s="35" t="n"/>
      <c r="P44" s="35" t="n"/>
      <c r="Q44" s="35" t="n"/>
      <c r="R44" s="35" t="n"/>
      <c r="S44" s="35" t="n"/>
      <c r="T44" s="43" t="n"/>
      <c r="U44" s="43" t="n"/>
      <c r="V44" s="35" t="n"/>
      <c r="W44" s="47" t="n"/>
      <c r="X44" s="35" t="n"/>
    </row>
    <row r="45">
      <c r="A45" s="35" t="n"/>
      <c r="B45" s="35" t="n"/>
      <c r="C45" s="35" t="n"/>
      <c r="D45" s="35" t="n"/>
      <c r="E45" s="43" t="n"/>
      <c r="F45" s="43" t="n"/>
      <c r="G45" s="43" t="n"/>
      <c r="H45" s="43" t="n"/>
      <c r="I45" s="47" t="n"/>
      <c r="J45" s="35" t="n"/>
      <c r="K45" s="47" t="n"/>
      <c r="L45" s="46">
        <f>IF(A45="","",K45-TODAY())</f>
      </c>
      <c r="M45" s="43" t="n"/>
      <c r="N45" s="47" t="n"/>
      <c r="O45" s="35" t="n"/>
      <c r="P45" s="35" t="n"/>
      <c r="Q45" s="35" t="n"/>
      <c r="R45" s="35" t="n"/>
      <c r="S45" s="35" t="n"/>
      <c r="T45" s="43" t="n"/>
      <c r="U45" s="43" t="n"/>
      <c r="V45" s="35" t="n"/>
      <c r="W45" s="47" t="n"/>
      <c r="X45" s="35" t="n"/>
    </row>
    <row r="46">
      <c r="A46" s="35" t="n"/>
      <c r="B46" s="35" t="n"/>
      <c r="C46" s="35" t="n"/>
      <c r="D46" s="35" t="n"/>
      <c r="E46" s="43" t="n"/>
      <c r="F46" s="43" t="n"/>
      <c r="G46" s="43" t="n"/>
      <c r="H46" s="43" t="n"/>
      <c r="I46" s="47" t="n"/>
      <c r="J46" s="35" t="n"/>
      <c r="K46" s="47" t="n"/>
      <c r="L46" s="46">
        <f>IF(A46="","",K46-TODAY())</f>
      </c>
      <c r="M46" s="43" t="n"/>
      <c r="N46" s="47" t="n"/>
      <c r="O46" s="35" t="n"/>
      <c r="P46" s="35" t="n"/>
      <c r="Q46" s="35" t="n"/>
      <c r="R46" s="35" t="n"/>
      <c r="S46" s="35" t="n"/>
      <c r="T46" s="43" t="n"/>
      <c r="U46" s="43" t="n"/>
      <c r="V46" s="35" t="n"/>
      <c r="W46" s="47" t="n"/>
      <c r="X46" s="35" t="n"/>
    </row>
    <row r="47">
      <c r="A47" s="35" t="n"/>
      <c r="B47" s="35" t="n"/>
      <c r="C47" s="35" t="n"/>
      <c r="D47" s="35" t="n"/>
      <c r="E47" s="43" t="n"/>
      <c r="F47" s="43" t="n"/>
      <c r="G47" s="43" t="n"/>
      <c r="H47" s="43" t="n"/>
      <c r="I47" s="47" t="n"/>
      <c r="J47" s="35" t="n"/>
      <c r="K47" s="47" t="n"/>
      <c r="L47" s="46">
        <f>IF(A47="","",K47-TODAY())</f>
      </c>
      <c r="M47" s="43" t="n"/>
      <c r="N47" s="47" t="n"/>
      <c r="O47" s="35" t="n"/>
      <c r="P47" s="35" t="n"/>
      <c r="Q47" s="35" t="n"/>
      <c r="R47" s="35" t="n"/>
      <c r="S47" s="35" t="n"/>
      <c r="T47" s="43" t="n"/>
      <c r="U47" s="43" t="n"/>
      <c r="V47" s="35" t="n"/>
      <c r="W47" s="47" t="n"/>
      <c r="X47" s="35" t="n"/>
    </row>
    <row r="48">
      <c r="A48" s="35" t="n"/>
      <c r="B48" s="35" t="n"/>
      <c r="C48" s="35" t="n"/>
      <c r="D48" s="35" t="n"/>
      <c r="E48" s="43" t="n"/>
      <c r="F48" s="43" t="n"/>
      <c r="G48" s="43" t="n"/>
      <c r="H48" s="43" t="n"/>
      <c r="I48" s="47" t="n"/>
      <c r="J48" s="35" t="n"/>
      <c r="K48" s="47" t="n"/>
      <c r="L48" s="46">
        <f>IF(A48="","",K48-TODAY())</f>
      </c>
      <c r="M48" s="43" t="n"/>
      <c r="N48" s="47" t="n"/>
      <c r="O48" s="35" t="n"/>
      <c r="P48" s="35" t="n"/>
      <c r="Q48" s="35" t="n"/>
      <c r="R48" s="35" t="n"/>
      <c r="S48" s="35" t="n"/>
      <c r="T48" s="43" t="n"/>
      <c r="U48" s="43" t="n"/>
      <c r="V48" s="35" t="n"/>
      <c r="W48" s="47" t="n"/>
      <c r="X48" s="35" t="n"/>
    </row>
    <row r="49">
      <c r="A49" s="35" t="n"/>
      <c r="B49" s="35" t="n"/>
      <c r="C49" s="35" t="n"/>
      <c r="D49" s="35" t="n"/>
      <c r="E49" s="43" t="n"/>
      <c r="F49" s="43" t="n"/>
      <c r="G49" s="43" t="n"/>
      <c r="H49" s="43" t="n"/>
      <c r="I49" s="47" t="n"/>
      <c r="J49" s="35" t="n"/>
      <c r="K49" s="47" t="n"/>
      <c r="L49" s="46">
        <f>IF(A49="","",K49-TODAY())</f>
      </c>
      <c r="M49" s="43" t="n"/>
      <c r="N49" s="47" t="n"/>
      <c r="O49" s="35" t="n"/>
      <c r="P49" s="35" t="n"/>
      <c r="Q49" s="35" t="n"/>
      <c r="R49" s="35" t="n"/>
      <c r="S49" s="35" t="n"/>
      <c r="T49" s="43" t="n"/>
      <c r="U49" s="43" t="n"/>
      <c r="V49" s="35" t="n"/>
      <c r="W49" s="47" t="n"/>
      <c r="X49" s="35" t="n"/>
    </row>
    <row r="50">
      <c r="A50" s="35" t="n"/>
      <c r="B50" s="35" t="n"/>
      <c r="C50" s="35" t="n"/>
      <c r="D50" s="35" t="n"/>
      <c r="E50" s="43" t="n"/>
      <c r="F50" s="43" t="n"/>
      <c r="G50" s="43" t="n"/>
      <c r="H50" s="43" t="n"/>
      <c r="I50" s="47" t="n"/>
      <c r="J50" s="35" t="n"/>
      <c r="K50" s="47" t="n"/>
      <c r="L50" s="46">
        <f>IF(A50="","",K50-TODAY())</f>
      </c>
      <c r="M50" s="43" t="n"/>
      <c r="N50" s="47" t="n"/>
      <c r="O50" s="35" t="n"/>
      <c r="P50" s="35" t="n"/>
      <c r="Q50" s="35" t="n"/>
      <c r="R50" s="35" t="n"/>
      <c r="S50" s="35" t="n"/>
      <c r="T50" s="43" t="n"/>
      <c r="U50" s="43" t="n"/>
      <c r="V50" s="35" t="n"/>
      <c r="W50" s="47" t="n"/>
      <c r="X50" s="35" t="n"/>
    </row>
    <row r="51">
      <c r="A51" s="35" t="n"/>
      <c r="B51" s="35" t="n"/>
      <c r="C51" s="35" t="n"/>
      <c r="D51" s="35" t="n"/>
      <c r="E51" s="43" t="n"/>
      <c r="F51" s="43" t="n"/>
      <c r="G51" s="43" t="n"/>
      <c r="H51" s="43" t="n"/>
      <c r="I51" s="47" t="n"/>
      <c r="J51" s="35" t="n"/>
      <c r="K51" s="47" t="n"/>
      <c r="L51" s="46">
        <f>IF(A51="","",K51-TODAY())</f>
      </c>
      <c r="M51" s="43" t="n"/>
      <c r="N51" s="47" t="n"/>
      <c r="O51" s="35" t="n"/>
      <c r="P51" s="35" t="n"/>
      <c r="Q51" s="35" t="n"/>
      <c r="R51" s="35" t="n"/>
      <c r="S51" s="35" t="n"/>
      <c r="T51" s="43" t="n"/>
      <c r="U51" s="43" t="n"/>
      <c r="V51" s="35" t="n"/>
      <c r="W51" s="47" t="n"/>
      <c r="X51" s="35" t="n"/>
    </row>
    <row r="52">
      <c r="A52" s="35" t="n"/>
      <c r="B52" s="35" t="n"/>
      <c r="C52" s="35" t="n"/>
      <c r="D52" s="35" t="n"/>
      <c r="E52" s="43" t="n"/>
      <c r="F52" s="43" t="n"/>
      <c r="G52" s="43" t="n"/>
      <c r="H52" s="43" t="n"/>
      <c r="I52" s="47" t="n"/>
      <c r="J52" s="35" t="n"/>
      <c r="K52" s="47" t="n"/>
      <c r="L52" s="46">
        <f>IF(A52="","",K52-TODAY())</f>
      </c>
      <c r="M52" s="43" t="n"/>
      <c r="N52" s="47" t="n"/>
      <c r="O52" s="35" t="n"/>
      <c r="P52" s="35" t="n"/>
      <c r="Q52" s="35" t="n"/>
      <c r="R52" s="35" t="n"/>
      <c r="S52" s="35" t="n"/>
      <c r="T52" s="43" t="n"/>
      <c r="U52" s="43" t="n"/>
      <c r="V52" s="35" t="n"/>
      <c r="W52" s="47" t="n"/>
      <c r="X52" s="35" t="n"/>
    </row>
    <row r="53">
      <c r="A53" s="35" t="n"/>
      <c r="B53" s="35" t="n"/>
      <c r="C53" s="35" t="n"/>
      <c r="D53" s="35" t="n"/>
      <c r="E53" s="43" t="n"/>
      <c r="F53" s="43" t="n"/>
      <c r="G53" s="43" t="n"/>
      <c r="H53" s="43" t="n"/>
      <c r="I53" s="47" t="n"/>
      <c r="J53" s="35" t="n"/>
      <c r="K53" s="47" t="n"/>
      <c r="L53" s="46">
        <f>IF(A53="","",K53-TODAY())</f>
      </c>
      <c r="M53" s="43" t="n"/>
      <c r="N53" s="47" t="n"/>
      <c r="O53" s="35" t="n"/>
      <c r="P53" s="35" t="n"/>
      <c r="Q53" s="35" t="n"/>
      <c r="R53" s="35" t="n"/>
      <c r="S53" s="35" t="n"/>
      <c r="T53" s="43" t="n"/>
      <c r="U53" s="43" t="n"/>
      <c r="V53" s="35" t="n"/>
      <c r="W53" s="47" t="n"/>
      <c r="X53" s="35" t="n"/>
    </row>
    <row r="54">
      <c r="A54" s="35" t="n"/>
      <c r="B54" s="35" t="n"/>
      <c r="C54" s="35" t="n"/>
      <c r="D54" s="35" t="n"/>
      <c r="E54" s="43" t="n"/>
      <c r="F54" s="43" t="n"/>
      <c r="G54" s="43" t="n"/>
      <c r="H54" s="43" t="n"/>
      <c r="I54" s="47" t="n"/>
      <c r="J54" s="35" t="n"/>
      <c r="K54" s="47" t="n"/>
      <c r="L54" s="46">
        <f>IF(A54="","",K54-TODAY())</f>
      </c>
      <c r="M54" s="43" t="n"/>
      <c r="N54" s="47" t="n"/>
      <c r="O54" s="35" t="n"/>
      <c r="P54" s="35" t="n"/>
      <c r="Q54" s="35" t="n"/>
      <c r="R54" s="35" t="n"/>
      <c r="S54" s="35" t="n"/>
      <c r="T54" s="43" t="n"/>
      <c r="U54" s="43" t="n"/>
      <c r="V54" s="35" t="n"/>
      <c r="W54" s="47" t="n"/>
      <c r="X54" s="35" t="n"/>
    </row>
    <row r="55">
      <c r="A55" s="35" t="n"/>
      <c r="B55" s="35" t="n"/>
      <c r="C55" s="35" t="n"/>
      <c r="D55" s="35" t="n"/>
      <c r="E55" s="43" t="n"/>
      <c r="F55" s="43" t="n"/>
      <c r="G55" s="43" t="n"/>
      <c r="H55" s="43" t="n"/>
      <c r="I55" s="47" t="n"/>
      <c r="J55" s="35" t="n"/>
      <c r="K55" s="47" t="n"/>
      <c r="L55" s="46">
        <f>IF(A55="","",K55-TODAY())</f>
      </c>
      <c r="M55" s="43" t="n"/>
      <c r="N55" s="47" t="n"/>
      <c r="O55" s="35" t="n"/>
      <c r="P55" s="35" t="n"/>
      <c r="Q55" s="35" t="n"/>
      <c r="R55" s="35" t="n"/>
      <c r="S55" s="35" t="n"/>
      <c r="T55" s="43" t="n"/>
      <c r="U55" s="43" t="n"/>
      <c r="V55" s="35" t="n"/>
      <c r="W55" s="47" t="n"/>
      <c r="X55" s="35" t="n"/>
    </row>
    <row r="56">
      <c r="A56" s="35" t="n"/>
      <c r="B56" s="35" t="n"/>
      <c r="C56" s="35" t="n"/>
      <c r="D56" s="35" t="n"/>
      <c r="E56" s="43" t="n"/>
      <c r="F56" s="43" t="n"/>
      <c r="G56" s="43" t="n"/>
      <c r="H56" s="43" t="n"/>
      <c r="I56" s="47" t="n"/>
      <c r="J56" s="35" t="n"/>
      <c r="K56" s="47" t="n"/>
      <c r="L56" s="46">
        <f>IF(A56="","",K56-TODAY())</f>
      </c>
      <c r="M56" s="43" t="n"/>
      <c r="N56" s="47" t="n"/>
      <c r="O56" s="35" t="n"/>
      <c r="P56" s="35" t="n"/>
      <c r="Q56" s="35" t="n"/>
      <c r="R56" s="35" t="n"/>
      <c r="S56" s="35" t="n"/>
      <c r="T56" s="43" t="n"/>
      <c r="U56" s="43" t="n"/>
      <c r="V56" s="35" t="n"/>
      <c r="W56" s="47" t="n"/>
      <c r="X56" s="35" t="n"/>
    </row>
    <row r="57">
      <c r="A57" s="35" t="n"/>
      <c r="B57" s="35" t="n"/>
      <c r="C57" s="35" t="n"/>
      <c r="D57" s="35" t="n"/>
      <c r="E57" s="43" t="n"/>
      <c r="F57" s="43" t="n"/>
      <c r="G57" s="43" t="n"/>
      <c r="H57" s="43" t="n"/>
      <c r="I57" s="47" t="n"/>
      <c r="J57" s="35" t="n"/>
      <c r="K57" s="47" t="n"/>
      <c r="L57" s="46">
        <f>IF(A57="","",K57-TODAY())</f>
      </c>
      <c r="M57" s="43" t="n"/>
      <c r="N57" s="47" t="n"/>
      <c r="O57" s="35" t="n"/>
      <c r="P57" s="35" t="n"/>
      <c r="Q57" s="35" t="n"/>
      <c r="R57" s="35" t="n"/>
      <c r="S57" s="35" t="n"/>
      <c r="T57" s="43" t="n"/>
      <c r="U57" s="43" t="n"/>
      <c r="V57" s="35" t="n"/>
      <c r="W57" s="47" t="n"/>
      <c r="X57" s="35" t="n"/>
    </row>
    <row r="58">
      <c r="A58" s="35" t="n"/>
      <c r="B58" s="35" t="n"/>
      <c r="C58" s="35" t="n"/>
      <c r="D58" s="35" t="n"/>
      <c r="E58" s="43" t="n"/>
      <c r="F58" s="43" t="n"/>
      <c r="G58" s="43" t="n"/>
      <c r="H58" s="43" t="n"/>
      <c r="I58" s="47" t="n"/>
      <c r="J58" s="35" t="n"/>
      <c r="K58" s="47" t="n"/>
      <c r="L58" s="46">
        <f>IF(A58="","",K58-TODAY())</f>
      </c>
      <c r="M58" s="43" t="n"/>
      <c r="N58" s="47" t="n"/>
      <c r="O58" s="35" t="n"/>
      <c r="P58" s="35" t="n"/>
      <c r="Q58" s="35" t="n"/>
      <c r="R58" s="35" t="n"/>
      <c r="S58" s="35" t="n"/>
      <c r="T58" s="43" t="n"/>
      <c r="U58" s="43" t="n"/>
      <c r="V58" s="35" t="n"/>
      <c r="W58" s="47" t="n"/>
      <c r="X58" s="35" t="n"/>
    </row>
    <row r="59">
      <c r="A59" s="35" t="n"/>
      <c r="B59" s="35" t="n"/>
      <c r="C59" s="35" t="n"/>
      <c r="D59" s="35" t="n"/>
      <c r="E59" s="43" t="n"/>
      <c r="F59" s="43" t="n"/>
      <c r="G59" s="43" t="n"/>
      <c r="H59" s="43" t="n"/>
      <c r="I59" s="47" t="n"/>
      <c r="J59" s="35" t="n"/>
      <c r="K59" s="47" t="n"/>
      <c r="L59" s="46">
        <f>IF(A59="","",K59-TODAY())</f>
      </c>
      <c r="M59" s="43" t="n"/>
      <c r="N59" s="47" t="n"/>
      <c r="O59" s="35" t="n"/>
      <c r="P59" s="35" t="n"/>
      <c r="Q59" s="35" t="n"/>
      <c r="R59" s="35" t="n"/>
      <c r="S59" s="35" t="n"/>
      <c r="T59" s="43" t="n"/>
      <c r="U59" s="43" t="n"/>
      <c r="V59" s="35" t="n"/>
      <c r="W59" s="47" t="n"/>
      <c r="X59" s="35" t="n"/>
    </row>
    <row r="60">
      <c r="A60" s="35" t="n"/>
      <c r="B60" s="35" t="n"/>
      <c r="C60" s="35" t="n"/>
      <c r="D60" s="35" t="n"/>
      <c r="E60" s="43" t="n"/>
      <c r="F60" s="43" t="n"/>
      <c r="G60" s="43" t="n"/>
      <c r="H60" s="43" t="n"/>
      <c r="I60" s="47" t="n"/>
      <c r="J60" s="35" t="n"/>
      <c r="K60" s="47" t="n"/>
      <c r="L60" s="46">
        <f>IF(A60="","",K60-TODAY())</f>
      </c>
      <c r="M60" s="43" t="n"/>
      <c r="N60" s="47" t="n"/>
      <c r="O60" s="35" t="n"/>
      <c r="P60" s="35" t="n"/>
      <c r="Q60" s="35" t="n"/>
      <c r="R60" s="35" t="n"/>
      <c r="S60" s="35" t="n"/>
      <c r="T60" s="43" t="n"/>
      <c r="U60" s="43" t="n"/>
      <c r="V60" s="35" t="n"/>
      <c r="W60" s="47" t="n"/>
      <c r="X60" s="35" t="n"/>
    </row>
    <row r="61">
      <c r="A61" s="35" t="n"/>
      <c r="B61" s="35" t="n"/>
      <c r="C61" s="35" t="n"/>
      <c r="D61" s="35" t="n"/>
      <c r="E61" s="43" t="n"/>
      <c r="F61" s="43" t="n"/>
      <c r="G61" s="43" t="n"/>
      <c r="H61" s="43" t="n"/>
      <c r="I61" s="47" t="n"/>
      <c r="J61" s="35" t="n"/>
      <c r="K61" s="47" t="n"/>
      <c r="L61" s="46">
        <f>IF(A61="","",K61-TODAY())</f>
      </c>
      <c r="M61" s="43" t="n"/>
      <c r="N61" s="47" t="n"/>
      <c r="O61" s="35" t="n"/>
      <c r="P61" s="35" t="n"/>
      <c r="Q61" s="35" t="n"/>
      <c r="R61" s="35" t="n"/>
      <c r="S61" s="35" t="n"/>
      <c r="T61" s="43" t="n"/>
      <c r="U61" s="43" t="n"/>
      <c r="V61" s="35" t="n"/>
      <c r="W61" s="47" t="n"/>
      <c r="X61" s="35" t="n"/>
    </row>
    <row r="62">
      <c r="A62" s="35" t="n"/>
      <c r="B62" s="35" t="n"/>
      <c r="C62" s="35" t="n"/>
      <c r="D62" s="35" t="n"/>
      <c r="E62" s="43" t="n"/>
      <c r="F62" s="43" t="n"/>
      <c r="G62" s="43" t="n"/>
      <c r="H62" s="43" t="n"/>
      <c r="I62" s="47" t="n"/>
      <c r="J62" s="35" t="n"/>
      <c r="K62" s="47" t="n"/>
      <c r="L62" s="46">
        <f>IF(A62="","",K62-TODAY())</f>
      </c>
      <c r="M62" s="43" t="n"/>
      <c r="N62" s="47" t="n"/>
      <c r="O62" s="35" t="n"/>
      <c r="P62" s="35" t="n"/>
      <c r="Q62" s="35" t="n"/>
      <c r="R62" s="35" t="n"/>
      <c r="S62" s="35" t="n"/>
      <c r="T62" s="43" t="n"/>
      <c r="U62" s="43" t="n"/>
      <c r="V62" s="35" t="n"/>
      <c r="W62" s="47" t="n"/>
      <c r="X62" s="35" t="n"/>
    </row>
    <row r="63">
      <c r="A63" s="35" t="n"/>
      <c r="B63" s="35" t="n"/>
      <c r="C63" s="35" t="n"/>
      <c r="D63" s="35" t="n"/>
      <c r="E63" s="43" t="n"/>
      <c r="F63" s="43" t="n"/>
      <c r="G63" s="43" t="n"/>
      <c r="H63" s="43" t="n"/>
      <c r="I63" s="47" t="n"/>
      <c r="J63" s="35" t="n"/>
      <c r="K63" s="47" t="n"/>
      <c r="L63" s="46">
        <f>IF(A63="","",K63-TODAY())</f>
      </c>
      <c r="M63" s="43" t="n"/>
      <c r="N63" s="47" t="n"/>
      <c r="O63" s="35" t="n"/>
      <c r="P63" s="35" t="n"/>
      <c r="Q63" s="35" t="n"/>
      <c r="R63" s="35" t="n"/>
      <c r="S63" s="35" t="n"/>
      <c r="T63" s="43" t="n"/>
      <c r="U63" s="43" t="n"/>
      <c r="V63" s="35" t="n"/>
      <c r="W63" s="47" t="n"/>
      <c r="X63" s="35" t="n"/>
    </row>
    <row r="64">
      <c r="A64" s="35" t="n"/>
      <c r="B64" s="35" t="n"/>
      <c r="C64" s="35" t="n"/>
      <c r="D64" s="35" t="n"/>
      <c r="E64" s="43" t="n"/>
      <c r="F64" s="43" t="n"/>
      <c r="G64" s="43" t="n"/>
      <c r="H64" s="43" t="n"/>
      <c r="I64" s="47" t="n"/>
      <c r="J64" s="35" t="n"/>
      <c r="K64" s="47" t="n"/>
      <c r="L64" s="46">
        <f>IF(A64="","",K64-TODAY())</f>
      </c>
      <c r="M64" s="43" t="n"/>
      <c r="N64" s="47" t="n"/>
      <c r="O64" s="35" t="n"/>
      <c r="P64" s="35" t="n"/>
      <c r="Q64" s="35" t="n"/>
      <c r="R64" s="35" t="n"/>
      <c r="S64" s="35" t="n"/>
      <c r="T64" s="43" t="n"/>
      <c r="U64" s="43" t="n"/>
      <c r="V64" s="35" t="n"/>
      <c r="W64" s="47" t="n"/>
      <c r="X64" s="35" t="n"/>
    </row>
    <row r="65">
      <c r="A65" s="35" t="n"/>
      <c r="B65" s="35" t="n"/>
      <c r="C65" s="35" t="n"/>
      <c r="D65" s="35" t="n"/>
      <c r="E65" s="43" t="n"/>
      <c r="F65" s="43" t="n"/>
      <c r="G65" s="43" t="n"/>
      <c r="H65" s="43" t="n"/>
      <c r="I65" s="47" t="n"/>
      <c r="J65" s="35" t="n"/>
      <c r="K65" s="47" t="n"/>
      <c r="L65" s="46">
        <f>IF(A65="","",K65-TODAY())</f>
      </c>
      <c r="M65" s="43" t="n"/>
      <c r="N65" s="47" t="n"/>
      <c r="O65" s="35" t="n"/>
      <c r="P65" s="35" t="n"/>
      <c r="Q65" s="35" t="n"/>
      <c r="R65" s="35" t="n"/>
      <c r="S65" s="35" t="n"/>
      <c r="T65" s="43" t="n"/>
      <c r="U65" s="43" t="n"/>
      <c r="V65" s="35" t="n"/>
      <c r="W65" s="47" t="n"/>
      <c r="X65" s="35" t="n"/>
    </row>
    <row r="66">
      <c r="A66" s="35" t="n"/>
      <c r="B66" s="35" t="n"/>
      <c r="C66" s="35" t="n"/>
      <c r="D66" s="35" t="n"/>
      <c r="E66" s="43" t="n"/>
      <c r="F66" s="43" t="n"/>
      <c r="G66" s="43" t="n"/>
      <c r="H66" s="43" t="n"/>
      <c r="I66" s="47" t="n"/>
      <c r="J66" s="35" t="n"/>
      <c r="K66" s="47" t="n"/>
      <c r="L66" s="46">
        <f>IF(A66="","",K66-TODAY())</f>
      </c>
      <c r="M66" s="43" t="n"/>
      <c r="N66" s="47" t="n"/>
      <c r="O66" s="35" t="n"/>
      <c r="P66" s="35" t="n"/>
      <c r="Q66" s="35" t="n"/>
      <c r="R66" s="35" t="n"/>
      <c r="S66" s="35" t="n"/>
      <c r="T66" s="43" t="n"/>
      <c r="U66" s="43" t="n"/>
      <c r="V66" s="35" t="n"/>
      <c r="W66" s="47" t="n"/>
      <c r="X66" s="35" t="n"/>
    </row>
    <row r="67">
      <c r="A67" s="35" t="n"/>
      <c r="B67" s="35" t="n"/>
      <c r="C67" s="35" t="n"/>
      <c r="D67" s="35" t="n"/>
      <c r="E67" s="43" t="n"/>
      <c r="F67" s="43" t="n"/>
      <c r="G67" s="43" t="n"/>
      <c r="H67" s="43" t="n"/>
      <c r="I67" s="47" t="n"/>
      <c r="J67" s="35" t="n"/>
      <c r="K67" s="47" t="n"/>
      <c r="L67" s="46">
        <f>IF(A67="","",K67-TODAY())</f>
      </c>
      <c r="M67" s="43" t="n"/>
      <c r="N67" s="47" t="n"/>
      <c r="O67" s="35" t="n"/>
      <c r="P67" s="35" t="n"/>
      <c r="Q67" s="35" t="n"/>
      <c r="R67" s="35" t="n"/>
      <c r="S67" s="35" t="n"/>
      <c r="T67" s="43" t="n"/>
      <c r="U67" s="43" t="n"/>
      <c r="V67" s="35" t="n"/>
      <c r="W67" s="47" t="n"/>
      <c r="X67" s="35" t="n"/>
    </row>
    <row r="68">
      <c r="A68" s="35" t="n"/>
      <c r="B68" s="35" t="n"/>
      <c r="C68" s="35" t="n"/>
      <c r="D68" s="35" t="n"/>
      <c r="E68" s="43" t="n"/>
      <c r="F68" s="43" t="n"/>
      <c r="G68" s="43" t="n"/>
      <c r="H68" s="43" t="n"/>
      <c r="I68" s="47" t="n"/>
      <c r="J68" s="35" t="n"/>
      <c r="K68" s="47" t="n"/>
      <c r="L68" s="46">
        <f>IF(A68="","",K68-TODAY())</f>
      </c>
      <c r="M68" s="43" t="n"/>
      <c r="N68" s="47" t="n"/>
      <c r="O68" s="35" t="n"/>
      <c r="P68" s="35" t="n"/>
      <c r="Q68" s="35" t="n"/>
      <c r="R68" s="35" t="n"/>
      <c r="S68" s="35" t="n"/>
      <c r="T68" s="43" t="n"/>
      <c r="U68" s="43" t="n"/>
      <c r="V68" s="35" t="n"/>
      <c r="W68" s="47" t="n"/>
      <c r="X68" s="35" t="n"/>
    </row>
    <row r="69">
      <c r="A69" s="35" t="n"/>
      <c r="B69" s="35" t="n"/>
      <c r="C69" s="35" t="n"/>
      <c r="D69" s="35" t="n"/>
      <c r="E69" s="43" t="n"/>
      <c r="F69" s="43" t="n"/>
      <c r="G69" s="43" t="n"/>
      <c r="H69" s="43" t="n"/>
      <c r="I69" s="47" t="n"/>
      <c r="J69" s="35" t="n"/>
      <c r="K69" s="47" t="n"/>
      <c r="L69" s="46">
        <f>IF(A69="","",K69-TODAY())</f>
      </c>
      <c r="M69" s="43" t="n"/>
      <c r="N69" s="47" t="n"/>
      <c r="O69" s="35" t="n"/>
      <c r="P69" s="35" t="n"/>
      <c r="Q69" s="35" t="n"/>
      <c r="R69" s="35" t="n"/>
      <c r="S69" s="35" t="n"/>
      <c r="T69" s="43" t="n"/>
      <c r="U69" s="43" t="n"/>
      <c r="V69" s="35" t="n"/>
      <c r="W69" s="47" t="n"/>
      <c r="X69" s="35" t="n"/>
    </row>
    <row r="70">
      <c r="A70" s="35" t="n"/>
      <c r="B70" s="35" t="n"/>
      <c r="C70" s="35" t="n"/>
      <c r="D70" s="35" t="n"/>
      <c r="E70" s="43" t="n"/>
      <c r="F70" s="43" t="n"/>
      <c r="G70" s="43" t="n"/>
      <c r="H70" s="43" t="n"/>
      <c r="I70" s="47" t="n"/>
      <c r="J70" s="35" t="n"/>
      <c r="K70" s="47" t="n"/>
      <c r="L70" s="46">
        <f>IF(A70="","",K70-TODAY())</f>
      </c>
      <c r="M70" s="43" t="n"/>
      <c r="N70" s="47" t="n"/>
      <c r="O70" s="35" t="n"/>
      <c r="P70" s="35" t="n"/>
      <c r="Q70" s="35" t="n"/>
      <c r="R70" s="35" t="n"/>
      <c r="S70" s="35" t="n"/>
      <c r="T70" s="43" t="n"/>
      <c r="U70" s="43" t="n"/>
      <c r="V70" s="35" t="n"/>
      <c r="W70" s="47" t="n"/>
      <c r="X70" s="35" t="n"/>
    </row>
    <row r="71">
      <c r="A71" s="35" t="n"/>
      <c r="B71" s="35" t="n"/>
      <c r="C71" s="35" t="n"/>
      <c r="D71" s="35" t="n"/>
      <c r="E71" s="43" t="n"/>
      <c r="F71" s="43" t="n"/>
      <c r="G71" s="43" t="n"/>
      <c r="H71" s="43" t="n"/>
      <c r="I71" s="47" t="n"/>
      <c r="J71" s="35" t="n"/>
      <c r="K71" s="47" t="n"/>
      <c r="L71" s="46">
        <f>IF(A71="","",K71-TODAY())</f>
      </c>
      <c r="M71" s="43" t="n"/>
      <c r="N71" s="47" t="n"/>
      <c r="O71" s="35" t="n"/>
      <c r="P71" s="35" t="n"/>
      <c r="Q71" s="35" t="n"/>
      <c r="R71" s="35" t="n"/>
      <c r="S71" s="35" t="n"/>
      <c r="T71" s="43" t="n"/>
      <c r="U71" s="43" t="n"/>
      <c r="V71" s="35" t="n"/>
      <c r="W71" s="47" t="n"/>
      <c r="X71" s="35" t="n"/>
    </row>
    <row r="72">
      <c r="A72" s="35" t="n"/>
      <c r="B72" s="35" t="n"/>
      <c r="C72" s="35" t="n"/>
      <c r="D72" s="35" t="n"/>
      <c r="E72" s="43" t="n"/>
      <c r="F72" s="43" t="n"/>
      <c r="G72" s="43" t="n"/>
      <c r="H72" s="43" t="n"/>
      <c r="I72" s="47" t="n"/>
      <c r="J72" s="35" t="n"/>
      <c r="K72" s="47" t="n"/>
      <c r="L72" s="46">
        <f>IF(A72="","",K72-TODAY())</f>
      </c>
      <c r="M72" s="43" t="n"/>
      <c r="N72" s="47" t="n"/>
      <c r="O72" s="35" t="n"/>
      <c r="P72" s="35" t="n"/>
      <c r="Q72" s="35" t="n"/>
      <c r="R72" s="35" t="n"/>
      <c r="S72" s="35" t="n"/>
      <c r="T72" s="43" t="n"/>
      <c r="U72" s="43" t="n"/>
      <c r="V72" s="35" t="n"/>
      <c r="W72" s="47" t="n"/>
      <c r="X72" s="35" t="n"/>
    </row>
    <row r="73">
      <c r="A73" s="35" t="n"/>
      <c r="B73" s="35" t="n"/>
      <c r="C73" s="35" t="n"/>
      <c r="D73" s="35" t="n"/>
      <c r="E73" s="43" t="n"/>
      <c r="F73" s="43" t="n"/>
      <c r="G73" s="43" t="n"/>
      <c r="H73" s="43" t="n"/>
      <c r="I73" s="47" t="n"/>
      <c r="J73" s="35" t="n"/>
      <c r="K73" s="47" t="n"/>
      <c r="L73" s="46">
        <f>IF(A73="","",K73-TODAY())</f>
      </c>
      <c r="M73" s="43" t="n"/>
      <c r="N73" s="47" t="n"/>
      <c r="O73" s="35" t="n"/>
      <c r="P73" s="35" t="n"/>
      <c r="Q73" s="35" t="n"/>
      <c r="R73" s="35" t="n"/>
      <c r="S73" s="35" t="n"/>
      <c r="T73" s="43" t="n"/>
      <c r="U73" s="43" t="n"/>
      <c r="V73" s="35" t="n"/>
      <c r="W73" s="47" t="n"/>
      <c r="X73" s="35" t="n"/>
    </row>
    <row r="74">
      <c r="A74" s="35" t="n"/>
      <c r="B74" s="35" t="n"/>
      <c r="C74" s="35" t="n"/>
      <c r="D74" s="35" t="n"/>
      <c r="E74" s="43" t="n"/>
      <c r="F74" s="43" t="n"/>
      <c r="G74" s="43" t="n"/>
      <c r="H74" s="43" t="n"/>
      <c r="I74" s="47" t="n"/>
      <c r="J74" s="35" t="n"/>
      <c r="K74" s="47" t="n"/>
      <c r="L74" s="46">
        <f>IF(A74="","",K74-TODAY())</f>
      </c>
      <c r="M74" s="43" t="n"/>
      <c r="N74" s="47" t="n"/>
      <c r="O74" s="35" t="n"/>
      <c r="P74" s="35" t="n"/>
      <c r="Q74" s="35" t="n"/>
      <c r="R74" s="35" t="n"/>
      <c r="S74" s="35" t="n"/>
      <c r="T74" s="43" t="n"/>
      <c r="U74" s="43" t="n"/>
      <c r="V74" s="35" t="n"/>
      <c r="W74" s="47" t="n"/>
      <c r="X74" s="35" t="n"/>
    </row>
    <row r="75">
      <c r="A75" s="35" t="n"/>
      <c r="B75" s="35" t="n"/>
      <c r="C75" s="35" t="n"/>
      <c r="D75" s="35" t="n"/>
      <c r="E75" s="43" t="n"/>
      <c r="F75" s="43" t="n"/>
      <c r="G75" s="43" t="n"/>
      <c r="H75" s="43" t="n"/>
      <c r="I75" s="47" t="n"/>
      <c r="J75" s="35" t="n"/>
      <c r="K75" s="47" t="n"/>
      <c r="L75" s="46">
        <f>IF(A75="","",K75-TODAY())</f>
      </c>
      <c r="M75" s="43" t="n"/>
      <c r="N75" s="47" t="n"/>
      <c r="O75" s="35" t="n"/>
      <c r="P75" s="35" t="n"/>
      <c r="Q75" s="35" t="n"/>
      <c r="R75" s="35" t="n"/>
      <c r="S75" s="35" t="n"/>
      <c r="T75" s="43" t="n"/>
      <c r="U75" s="43" t="n"/>
      <c r="V75" s="35" t="n"/>
      <c r="W75" s="47" t="n"/>
      <c r="X75" s="35" t="n"/>
    </row>
    <row r="76">
      <c r="A76" s="35" t="n"/>
      <c r="B76" s="35" t="n"/>
      <c r="C76" s="35" t="n"/>
      <c r="D76" s="35" t="n"/>
      <c r="E76" s="43" t="n"/>
      <c r="F76" s="43" t="n"/>
      <c r="G76" s="43" t="n"/>
      <c r="H76" s="43" t="n"/>
      <c r="I76" s="47" t="n"/>
      <c r="J76" s="35" t="n"/>
      <c r="K76" s="47" t="n"/>
      <c r="L76" s="46">
        <f>IF(A76="","",K76-TODAY())</f>
      </c>
      <c r="M76" s="43" t="n"/>
      <c r="N76" s="47" t="n"/>
      <c r="O76" s="35" t="n"/>
      <c r="P76" s="35" t="n"/>
      <c r="Q76" s="35" t="n"/>
      <c r="R76" s="35" t="n"/>
      <c r="S76" s="35" t="n"/>
      <c r="T76" s="43" t="n"/>
      <c r="U76" s="43" t="n"/>
      <c r="V76" s="35" t="n"/>
      <c r="W76" s="47" t="n"/>
      <c r="X76" s="35" t="n"/>
    </row>
    <row r="77">
      <c r="A77" s="35" t="n"/>
      <c r="B77" s="35" t="n"/>
      <c r="C77" s="35" t="n"/>
      <c r="D77" s="35" t="n"/>
      <c r="E77" s="43" t="n"/>
      <c r="F77" s="43" t="n"/>
      <c r="G77" s="43" t="n"/>
      <c r="H77" s="43" t="n"/>
      <c r="I77" s="47" t="n"/>
      <c r="J77" s="35" t="n"/>
      <c r="K77" s="47" t="n"/>
      <c r="L77" s="46">
        <f>IF(A77="","",K77-TODAY())</f>
      </c>
      <c r="M77" s="43" t="n"/>
      <c r="N77" s="47" t="n"/>
      <c r="O77" s="35" t="n"/>
      <c r="P77" s="35" t="n"/>
      <c r="Q77" s="35" t="n"/>
      <c r="R77" s="35" t="n"/>
      <c r="S77" s="35" t="n"/>
      <c r="T77" s="43" t="n"/>
      <c r="U77" s="43" t="n"/>
      <c r="V77" s="35" t="n"/>
      <c r="W77" s="47" t="n"/>
      <c r="X77" s="35" t="n"/>
    </row>
    <row r="78">
      <c r="A78" s="35" t="n"/>
      <c r="B78" s="35" t="n"/>
      <c r="C78" s="35" t="n"/>
      <c r="D78" s="35" t="n"/>
      <c r="E78" s="43" t="n"/>
      <c r="F78" s="43" t="n"/>
      <c r="G78" s="43" t="n"/>
      <c r="H78" s="43" t="n"/>
      <c r="I78" s="47" t="n"/>
      <c r="J78" s="35" t="n"/>
      <c r="K78" s="47" t="n"/>
      <c r="L78" s="46">
        <f>IF(A78="","",K78-TODAY())</f>
      </c>
      <c r="M78" s="43" t="n"/>
      <c r="N78" s="47" t="n"/>
      <c r="O78" s="35" t="n"/>
      <c r="P78" s="35" t="n"/>
      <c r="Q78" s="35" t="n"/>
      <c r="R78" s="35" t="n"/>
      <c r="S78" s="35" t="n"/>
      <c r="T78" s="43" t="n"/>
      <c r="U78" s="43" t="n"/>
      <c r="V78" s="35" t="n"/>
      <c r="W78" s="47" t="n"/>
      <c r="X78" s="35" t="n"/>
    </row>
    <row r="79">
      <c r="A79" s="35" t="n"/>
      <c r="B79" s="35" t="n"/>
      <c r="C79" s="35" t="n"/>
      <c r="D79" s="35" t="n"/>
      <c r="E79" s="43" t="n"/>
      <c r="F79" s="43" t="n"/>
      <c r="G79" s="43" t="n"/>
      <c r="H79" s="43" t="n"/>
      <c r="I79" s="47" t="n"/>
      <c r="J79" s="35" t="n"/>
      <c r="K79" s="47" t="n"/>
      <c r="L79" s="46">
        <f>IF(A79="","",K79-TODAY())</f>
      </c>
      <c r="M79" s="43" t="n"/>
      <c r="N79" s="47" t="n"/>
      <c r="O79" s="35" t="n"/>
      <c r="P79" s="35" t="n"/>
      <c r="Q79" s="35" t="n"/>
      <c r="R79" s="35" t="n"/>
      <c r="S79" s="35" t="n"/>
      <c r="T79" s="43" t="n"/>
      <c r="U79" s="43" t="n"/>
      <c r="V79" s="35" t="n"/>
      <c r="W79" s="47" t="n"/>
      <c r="X79" s="35" t="n"/>
    </row>
    <row r="80">
      <c r="A80" s="35" t="n"/>
      <c r="B80" s="35" t="n"/>
      <c r="C80" s="35" t="n"/>
      <c r="D80" s="35" t="n"/>
      <c r="E80" s="43" t="n"/>
      <c r="F80" s="43" t="n"/>
      <c r="G80" s="43" t="n"/>
      <c r="H80" s="43" t="n"/>
      <c r="I80" s="47" t="n"/>
      <c r="J80" s="35" t="n"/>
      <c r="K80" s="47" t="n"/>
      <c r="L80" s="46">
        <f>IF(A80="","",K80-TODAY())</f>
      </c>
      <c r="M80" s="43" t="n"/>
      <c r="N80" s="47" t="n"/>
      <c r="O80" s="35" t="n"/>
      <c r="P80" s="35" t="n"/>
      <c r="Q80" s="35" t="n"/>
      <c r="R80" s="35" t="n"/>
      <c r="S80" s="35" t="n"/>
      <c r="T80" s="43" t="n"/>
      <c r="U80" s="43" t="n"/>
      <c r="V80" s="35" t="n"/>
      <c r="W80" s="47" t="n"/>
      <c r="X80" s="35" t="n"/>
    </row>
    <row r="81">
      <c r="A81" s="35" t="n"/>
      <c r="B81" s="35" t="n"/>
      <c r="C81" s="35" t="n"/>
      <c r="D81" s="35" t="n"/>
      <c r="E81" s="43" t="n"/>
      <c r="F81" s="43" t="n"/>
      <c r="G81" s="43" t="n"/>
      <c r="H81" s="43" t="n"/>
      <c r="I81" s="47" t="n"/>
      <c r="J81" s="35" t="n"/>
      <c r="K81" s="47" t="n"/>
      <c r="L81" s="46">
        <f>IF(A81="","",K81-TODAY())</f>
      </c>
      <c r="M81" s="43" t="n"/>
      <c r="N81" s="47" t="n"/>
      <c r="O81" s="35" t="n"/>
      <c r="P81" s="35" t="n"/>
      <c r="Q81" s="35" t="n"/>
      <c r="R81" s="35" t="n"/>
      <c r="S81" s="35" t="n"/>
      <c r="T81" s="43" t="n"/>
      <c r="U81" s="43" t="n"/>
      <c r="V81" s="35" t="n"/>
      <c r="W81" s="47" t="n"/>
      <c r="X81" s="35" t="n"/>
    </row>
    <row r="82">
      <c r="A82" s="35" t="n"/>
      <c r="B82" s="35" t="n"/>
      <c r="C82" s="35" t="n"/>
      <c r="D82" s="35" t="n"/>
      <c r="E82" s="43" t="n"/>
      <c r="F82" s="43" t="n"/>
      <c r="G82" s="43" t="n"/>
      <c r="H82" s="43" t="n"/>
      <c r="I82" s="47" t="n"/>
      <c r="J82" s="35" t="n"/>
      <c r="K82" s="47" t="n"/>
      <c r="L82" s="46">
        <f>IF(A82="","",K82-TODAY())</f>
      </c>
      <c r="M82" s="43" t="n"/>
      <c r="N82" s="47" t="n"/>
      <c r="O82" s="35" t="n"/>
      <c r="P82" s="35" t="n"/>
      <c r="Q82" s="35" t="n"/>
      <c r="R82" s="35" t="n"/>
      <c r="S82" s="35" t="n"/>
      <c r="T82" s="43" t="n"/>
      <c r="U82" s="43" t="n"/>
      <c r="V82" s="35" t="n"/>
      <c r="W82" s="47" t="n"/>
      <c r="X82" s="35" t="n"/>
    </row>
    <row r="83">
      <c r="A83" s="35" t="n"/>
      <c r="B83" s="35" t="n"/>
      <c r="C83" s="35" t="n"/>
      <c r="D83" s="35" t="n"/>
      <c r="E83" s="43" t="n"/>
      <c r="F83" s="43" t="n"/>
      <c r="G83" s="43" t="n"/>
      <c r="H83" s="43" t="n"/>
      <c r="I83" s="47" t="n"/>
      <c r="J83" s="35" t="n"/>
      <c r="K83" s="47" t="n"/>
      <c r="L83" s="46">
        <f>IF(A83="","",K83-TODAY())</f>
      </c>
      <c r="M83" s="43" t="n"/>
      <c r="N83" s="47" t="n"/>
      <c r="O83" s="35" t="n"/>
      <c r="P83" s="35" t="n"/>
      <c r="Q83" s="35" t="n"/>
      <c r="R83" s="35" t="n"/>
      <c r="S83" s="35" t="n"/>
      <c r="T83" s="43" t="n"/>
      <c r="U83" s="43" t="n"/>
      <c r="V83" s="35" t="n"/>
      <c r="W83" s="47" t="n"/>
      <c r="X83" s="35" t="n"/>
    </row>
    <row r="84">
      <c r="A84" s="35" t="n"/>
      <c r="B84" s="35" t="n"/>
      <c r="C84" s="35" t="n"/>
      <c r="D84" s="35" t="n"/>
      <c r="E84" s="43" t="n"/>
      <c r="F84" s="43" t="n"/>
      <c r="G84" s="43" t="n"/>
      <c r="H84" s="43" t="n"/>
      <c r="I84" s="47" t="n"/>
      <c r="J84" s="35" t="n"/>
      <c r="K84" s="47" t="n"/>
      <c r="L84" s="46">
        <f>IF(A84="","",K84-TODAY())</f>
      </c>
      <c r="M84" s="43" t="n"/>
      <c r="N84" s="47" t="n"/>
      <c r="O84" s="35" t="n"/>
      <c r="P84" s="35" t="n"/>
      <c r="Q84" s="35" t="n"/>
      <c r="R84" s="35" t="n"/>
      <c r="S84" s="35" t="n"/>
      <c r="T84" s="43" t="n"/>
      <c r="U84" s="43" t="n"/>
      <c r="V84" s="35" t="n"/>
      <c r="W84" s="47" t="n"/>
      <c r="X84" s="35" t="n"/>
    </row>
    <row r="85">
      <c r="A85" s="35" t="n"/>
      <c r="B85" s="35" t="n"/>
      <c r="C85" s="35" t="n"/>
      <c r="D85" s="35" t="n"/>
      <c r="E85" s="43" t="n"/>
      <c r="F85" s="43" t="n"/>
      <c r="G85" s="43" t="n"/>
      <c r="H85" s="43" t="n"/>
      <c r="I85" s="47" t="n"/>
      <c r="J85" s="35" t="n"/>
      <c r="K85" s="47" t="n"/>
      <c r="L85" s="46">
        <f>IF(A85="","",K85-TODAY())</f>
      </c>
      <c r="M85" s="43" t="n"/>
      <c r="N85" s="47" t="n"/>
      <c r="O85" s="35" t="n"/>
      <c r="P85" s="35" t="n"/>
      <c r="Q85" s="35" t="n"/>
      <c r="R85" s="35" t="n"/>
      <c r="S85" s="35" t="n"/>
      <c r="T85" s="43" t="n"/>
      <c r="U85" s="43" t="n"/>
      <c r="V85" s="35" t="n"/>
      <c r="W85" s="47" t="n"/>
      <c r="X85" s="35" t="n"/>
    </row>
    <row r="86">
      <c r="A86" s="35" t="n"/>
      <c r="B86" s="35" t="n"/>
      <c r="C86" s="35" t="n"/>
      <c r="D86" s="35" t="n"/>
      <c r="E86" s="43" t="n"/>
      <c r="F86" s="43" t="n"/>
      <c r="G86" s="43" t="n"/>
      <c r="H86" s="43" t="n"/>
      <c r="I86" s="47" t="n"/>
      <c r="J86" s="35" t="n"/>
      <c r="K86" s="47" t="n"/>
      <c r="L86" s="46">
        <f>IF(A86="","",K86-TODAY())</f>
      </c>
      <c r="M86" s="43" t="n"/>
      <c r="N86" s="47" t="n"/>
      <c r="O86" s="35" t="n"/>
      <c r="P86" s="35" t="n"/>
      <c r="Q86" s="35" t="n"/>
      <c r="R86" s="35" t="n"/>
      <c r="S86" s="35" t="n"/>
      <c r="T86" s="43" t="n"/>
      <c r="U86" s="43" t="n"/>
      <c r="V86" s="35" t="n"/>
      <c r="W86" s="47" t="n"/>
      <c r="X86" s="35" t="n"/>
    </row>
    <row r="87">
      <c r="A87" s="35" t="n"/>
      <c r="B87" s="35" t="n"/>
      <c r="C87" s="35" t="n"/>
      <c r="D87" s="35" t="n"/>
      <c r="E87" s="43" t="n"/>
      <c r="F87" s="43" t="n"/>
      <c r="G87" s="43" t="n"/>
      <c r="H87" s="43" t="n"/>
      <c r="I87" s="47" t="n"/>
      <c r="J87" s="35" t="n"/>
      <c r="K87" s="47" t="n"/>
      <c r="L87" s="46">
        <f>IF(A87="","",K87-TODAY())</f>
      </c>
      <c r="M87" s="43" t="n"/>
      <c r="N87" s="47" t="n"/>
      <c r="O87" s="35" t="n"/>
      <c r="P87" s="35" t="n"/>
      <c r="Q87" s="35" t="n"/>
      <c r="R87" s="35" t="n"/>
      <c r="S87" s="35" t="n"/>
      <c r="T87" s="43" t="n"/>
      <c r="U87" s="43" t="n"/>
      <c r="V87" s="35" t="n"/>
      <c r="W87" s="47" t="n"/>
      <c r="X87" s="35" t="n"/>
    </row>
    <row r="88">
      <c r="A88" s="35" t="n"/>
      <c r="B88" s="35" t="n"/>
      <c r="C88" s="35" t="n"/>
      <c r="D88" s="35" t="n"/>
      <c r="E88" s="43" t="n"/>
      <c r="F88" s="43" t="n"/>
      <c r="G88" s="43" t="n"/>
      <c r="H88" s="43" t="n"/>
      <c r="I88" s="47" t="n"/>
      <c r="J88" s="35" t="n"/>
      <c r="K88" s="47" t="n"/>
      <c r="L88" s="46">
        <f>IF(A88="","",K88-TODAY())</f>
      </c>
      <c r="M88" s="43" t="n"/>
      <c r="N88" s="47" t="n"/>
      <c r="O88" s="35" t="n"/>
      <c r="P88" s="35" t="n"/>
      <c r="Q88" s="35" t="n"/>
      <c r="R88" s="35" t="n"/>
      <c r="S88" s="35" t="n"/>
      <c r="T88" s="43" t="n"/>
      <c r="U88" s="43" t="n"/>
      <c r="V88" s="35" t="n"/>
      <c r="W88" s="47" t="n"/>
      <c r="X88" s="35" t="n"/>
    </row>
    <row r="89">
      <c r="A89" s="35" t="n"/>
      <c r="B89" s="35" t="n"/>
      <c r="C89" s="35" t="n"/>
      <c r="D89" s="35" t="n"/>
      <c r="E89" s="43" t="n"/>
      <c r="F89" s="43" t="n"/>
      <c r="G89" s="43" t="n"/>
      <c r="H89" s="43" t="n"/>
      <c r="I89" s="47" t="n"/>
      <c r="J89" s="35" t="n"/>
      <c r="K89" s="47" t="n"/>
      <c r="L89" s="46">
        <f>IF(A89="","",K89-TODAY())</f>
      </c>
      <c r="M89" s="43" t="n"/>
      <c r="N89" s="47" t="n"/>
      <c r="O89" s="35" t="n"/>
      <c r="P89" s="35" t="n"/>
      <c r="Q89" s="35" t="n"/>
      <c r="R89" s="35" t="n"/>
      <c r="S89" s="35" t="n"/>
      <c r="T89" s="43" t="n"/>
      <c r="U89" s="43" t="n"/>
      <c r="V89" s="35" t="n"/>
      <c r="W89" s="47" t="n"/>
      <c r="X89" s="35" t="n"/>
    </row>
    <row r="90">
      <c r="A90" s="35" t="n"/>
      <c r="B90" s="35" t="n"/>
      <c r="C90" s="35" t="n"/>
      <c r="D90" s="35" t="n"/>
      <c r="E90" s="43" t="n"/>
      <c r="F90" s="43" t="n"/>
      <c r="G90" s="43" t="n"/>
      <c r="H90" s="43" t="n"/>
      <c r="I90" s="47" t="n"/>
      <c r="J90" s="35" t="n"/>
      <c r="K90" s="47" t="n"/>
      <c r="L90" s="46">
        <f>IF(A90="","",K90-TODAY())</f>
      </c>
      <c r="M90" s="43" t="n"/>
      <c r="N90" s="47" t="n"/>
      <c r="O90" s="35" t="n"/>
      <c r="P90" s="35" t="n"/>
      <c r="Q90" s="35" t="n"/>
      <c r="R90" s="35" t="n"/>
      <c r="S90" s="35" t="n"/>
      <c r="T90" s="43" t="n"/>
      <c r="U90" s="43" t="n"/>
      <c r="V90" s="35" t="n"/>
      <c r="W90" s="47" t="n"/>
      <c r="X90" s="35" t="n"/>
    </row>
    <row r="91">
      <c r="A91" s="35" t="n"/>
      <c r="B91" s="35" t="n"/>
      <c r="C91" s="35" t="n"/>
      <c r="D91" s="35" t="n"/>
      <c r="E91" s="43" t="n"/>
      <c r="F91" s="43" t="n"/>
      <c r="G91" s="43" t="n"/>
      <c r="H91" s="43" t="n"/>
      <c r="I91" s="47" t="n"/>
      <c r="J91" s="35" t="n"/>
      <c r="K91" s="47" t="n"/>
      <c r="L91" s="46">
        <f>IF(A91="","",K91-TODAY())</f>
      </c>
      <c r="M91" s="43" t="n"/>
      <c r="N91" s="47" t="n"/>
      <c r="O91" s="35" t="n"/>
      <c r="P91" s="35" t="n"/>
      <c r="Q91" s="35" t="n"/>
      <c r="R91" s="35" t="n"/>
      <c r="S91" s="35" t="n"/>
      <c r="T91" s="43" t="n"/>
      <c r="U91" s="43" t="n"/>
      <c r="V91" s="35" t="n"/>
      <c r="W91" s="47" t="n"/>
      <c r="X91" s="35" t="n"/>
    </row>
    <row r="92">
      <c r="A92" s="35" t="n"/>
      <c r="B92" s="35" t="n"/>
      <c r="C92" s="35" t="n"/>
      <c r="D92" s="35" t="n"/>
      <c r="E92" s="43" t="n"/>
      <c r="F92" s="43" t="n"/>
      <c r="G92" s="43" t="n"/>
      <c r="H92" s="43" t="n"/>
      <c r="I92" s="47" t="n"/>
      <c r="J92" s="35" t="n"/>
      <c r="K92" s="47" t="n"/>
      <c r="L92" s="46">
        <f>IF(A92="","",K92-TODAY())</f>
      </c>
      <c r="M92" s="43" t="n"/>
      <c r="N92" s="47" t="n"/>
      <c r="O92" s="35" t="n"/>
      <c r="P92" s="35" t="n"/>
      <c r="Q92" s="35" t="n"/>
      <c r="R92" s="35" t="n"/>
      <c r="S92" s="35" t="n"/>
      <c r="T92" s="43" t="n"/>
      <c r="U92" s="43" t="n"/>
      <c r="V92" s="35" t="n"/>
      <c r="W92" s="47" t="n"/>
      <c r="X92" s="35" t="n"/>
    </row>
    <row r="93">
      <c r="A93" s="35" t="n"/>
      <c r="B93" s="35" t="n"/>
      <c r="C93" s="35" t="n"/>
      <c r="D93" s="35" t="n"/>
      <c r="E93" s="43" t="n"/>
      <c r="F93" s="43" t="n"/>
      <c r="G93" s="43" t="n"/>
      <c r="H93" s="43" t="n"/>
      <c r="I93" s="47" t="n"/>
      <c r="J93" s="35" t="n"/>
      <c r="K93" s="47" t="n"/>
      <c r="L93" s="46">
        <f>IF(A93="","",K93-TODAY())</f>
      </c>
      <c r="M93" s="43" t="n"/>
      <c r="N93" s="47" t="n"/>
      <c r="O93" s="35" t="n"/>
      <c r="P93" s="35" t="n"/>
      <c r="Q93" s="35" t="n"/>
      <c r="R93" s="35" t="n"/>
      <c r="S93" s="35" t="n"/>
      <c r="T93" s="43" t="n"/>
      <c r="U93" s="43" t="n"/>
      <c r="V93" s="35" t="n"/>
      <c r="W93" s="47" t="n"/>
      <c r="X93" s="35" t="n"/>
    </row>
    <row r="94">
      <c r="A94" s="35" t="n"/>
      <c r="B94" s="35" t="n"/>
      <c r="C94" s="35" t="n"/>
      <c r="D94" s="35" t="n"/>
      <c r="E94" s="43" t="n"/>
      <c r="F94" s="43" t="n"/>
      <c r="G94" s="43" t="n"/>
      <c r="H94" s="43" t="n"/>
      <c r="I94" s="47" t="n"/>
      <c r="J94" s="35" t="n"/>
      <c r="K94" s="47" t="n"/>
      <c r="L94" s="46">
        <f>IF(A94="","",K94-TODAY())</f>
      </c>
      <c r="M94" s="43" t="n"/>
      <c r="N94" s="47" t="n"/>
      <c r="O94" s="35" t="n"/>
      <c r="P94" s="35" t="n"/>
      <c r="Q94" s="35" t="n"/>
      <c r="R94" s="35" t="n"/>
      <c r="S94" s="35" t="n"/>
      <c r="T94" s="43" t="n"/>
      <c r="U94" s="43" t="n"/>
      <c r="V94" s="35" t="n"/>
      <c r="W94" s="47" t="n"/>
      <c r="X94" s="35" t="n"/>
    </row>
    <row r="95">
      <c r="A95" s="35" t="n"/>
      <c r="B95" s="35" t="n"/>
      <c r="C95" s="35" t="n"/>
      <c r="D95" s="35" t="n"/>
      <c r="E95" s="43" t="n"/>
      <c r="F95" s="43" t="n"/>
      <c r="G95" s="43" t="n"/>
      <c r="H95" s="43" t="n"/>
      <c r="I95" s="47" t="n"/>
      <c r="J95" s="35" t="n"/>
      <c r="K95" s="47" t="n"/>
      <c r="L95" s="46">
        <f>IF(A95="","",K95-TODAY())</f>
      </c>
      <c r="M95" s="43" t="n"/>
      <c r="N95" s="47" t="n"/>
      <c r="O95" s="35" t="n"/>
      <c r="P95" s="35" t="n"/>
      <c r="Q95" s="35" t="n"/>
      <c r="R95" s="35" t="n"/>
      <c r="S95" s="35" t="n"/>
      <c r="T95" s="43" t="n"/>
      <c r="U95" s="43" t="n"/>
      <c r="V95" s="35" t="n"/>
      <c r="W95" s="47" t="n"/>
      <c r="X95" s="35" t="n"/>
    </row>
    <row r="96">
      <c r="A96" s="35" t="n"/>
      <c r="B96" s="35" t="n"/>
      <c r="C96" s="35" t="n"/>
      <c r="D96" s="35" t="n"/>
      <c r="E96" s="43" t="n"/>
      <c r="F96" s="43" t="n"/>
      <c r="G96" s="43" t="n"/>
      <c r="H96" s="43" t="n"/>
      <c r="I96" s="47" t="n"/>
      <c r="J96" s="35" t="n"/>
      <c r="K96" s="47" t="n"/>
      <c r="L96" s="46">
        <f>IF(A96="","",K96-TODAY())</f>
      </c>
      <c r="M96" s="43" t="n"/>
      <c r="N96" s="47" t="n"/>
      <c r="O96" s="35" t="n"/>
      <c r="P96" s="35" t="n"/>
      <c r="Q96" s="35" t="n"/>
      <c r="R96" s="35" t="n"/>
      <c r="S96" s="35" t="n"/>
      <c r="T96" s="43" t="n"/>
      <c r="U96" s="43" t="n"/>
      <c r="V96" s="35" t="n"/>
      <c r="W96" s="47" t="n"/>
      <c r="X96" s="35" t="n"/>
    </row>
    <row r="97">
      <c r="A97" s="35" t="n"/>
      <c r="B97" s="35" t="n"/>
      <c r="C97" s="35" t="n"/>
      <c r="D97" s="35" t="n"/>
      <c r="E97" s="43" t="n"/>
      <c r="F97" s="43" t="n"/>
      <c r="G97" s="43" t="n"/>
      <c r="H97" s="43" t="n"/>
      <c r="I97" s="47" t="n"/>
      <c r="J97" s="35" t="n"/>
      <c r="K97" s="47" t="n"/>
      <c r="L97" s="46">
        <f>IF(A97="","",K97-TODAY())</f>
      </c>
      <c r="M97" s="43" t="n"/>
      <c r="N97" s="47" t="n"/>
      <c r="O97" s="35" t="n"/>
      <c r="P97" s="35" t="n"/>
      <c r="Q97" s="35" t="n"/>
      <c r="R97" s="35" t="n"/>
      <c r="S97" s="35" t="n"/>
      <c r="T97" s="43" t="n"/>
      <c r="U97" s="43" t="n"/>
      <c r="V97" s="35" t="n"/>
      <c r="W97" s="47" t="n"/>
      <c r="X97" s="35" t="n"/>
    </row>
    <row r="98">
      <c r="A98" s="35" t="n"/>
      <c r="B98" s="35" t="n"/>
      <c r="C98" s="35" t="n"/>
      <c r="D98" s="35" t="n"/>
      <c r="E98" s="43" t="n"/>
      <c r="F98" s="43" t="n"/>
      <c r="G98" s="43" t="n"/>
      <c r="H98" s="43" t="n"/>
      <c r="I98" s="47" t="n"/>
      <c r="J98" s="35" t="n"/>
      <c r="K98" s="47" t="n"/>
      <c r="L98" s="46">
        <f>IF(A98="","",K98-TODAY())</f>
      </c>
      <c r="M98" s="43" t="n"/>
      <c r="N98" s="47" t="n"/>
      <c r="O98" s="35" t="n"/>
      <c r="P98" s="35" t="n"/>
      <c r="Q98" s="35" t="n"/>
      <c r="R98" s="35" t="n"/>
      <c r="S98" s="35" t="n"/>
      <c r="T98" s="43" t="n"/>
      <c r="U98" s="43" t="n"/>
      <c r="V98" s="35" t="n"/>
      <c r="W98" s="47" t="n"/>
      <c r="X98" s="35" t="n"/>
    </row>
    <row r="99">
      <c r="A99" s="35" t="n"/>
      <c r="B99" s="35" t="n"/>
      <c r="C99" s="35" t="n"/>
      <c r="D99" s="35" t="n"/>
      <c r="E99" s="43" t="n"/>
      <c r="F99" s="43" t="n"/>
      <c r="G99" s="43" t="n"/>
      <c r="H99" s="43" t="n"/>
      <c r="I99" s="47" t="n"/>
      <c r="J99" s="35" t="n"/>
      <c r="K99" s="47" t="n"/>
      <c r="L99" s="46">
        <f>IF(A99="","",K99-TODAY())</f>
      </c>
      <c r="M99" s="43" t="n"/>
      <c r="N99" s="47" t="n"/>
      <c r="O99" s="35" t="n"/>
      <c r="P99" s="35" t="n"/>
      <c r="Q99" s="35" t="n"/>
      <c r="R99" s="35" t="n"/>
      <c r="S99" s="35" t="n"/>
      <c r="T99" s="43" t="n"/>
      <c r="U99" s="43" t="n"/>
      <c r="V99" s="35" t="n"/>
      <c r="W99" s="47" t="n"/>
      <c r="X99" s="35" t="n"/>
    </row>
    <row r="100">
      <c r="A100" s="35" t="n"/>
      <c r="B100" s="35" t="n"/>
      <c r="C100" s="35" t="n"/>
      <c r="D100" s="35" t="n"/>
      <c r="E100" s="43" t="n"/>
      <c r="F100" s="43" t="n"/>
      <c r="G100" s="43" t="n"/>
      <c r="H100" s="43" t="n"/>
      <c r="I100" s="47" t="n"/>
      <c r="J100" s="35" t="n"/>
      <c r="K100" s="47" t="n"/>
      <c r="L100" s="46">
        <f>IF(A100="","",K100-TODAY())</f>
      </c>
      <c r="M100" s="43" t="n"/>
      <c r="N100" s="47" t="n"/>
      <c r="O100" s="35" t="n"/>
      <c r="P100" s="35" t="n"/>
      <c r="Q100" s="35" t="n"/>
      <c r="R100" s="35" t="n"/>
      <c r="S100" s="35" t="n"/>
      <c r="T100" s="43" t="n"/>
      <c r="U100" s="43" t="n"/>
      <c r="V100" s="35" t="n"/>
      <c r="W100" s="47" t="n"/>
      <c r="X100" s="35" t="n"/>
    </row>
    <row r="101">
      <c r="A101" s="35" t="n"/>
      <c r="B101" s="35" t="n"/>
      <c r="C101" s="35" t="n"/>
      <c r="D101" s="35" t="n"/>
      <c r="E101" s="43" t="n"/>
      <c r="F101" s="43" t="n"/>
      <c r="G101" s="43" t="n"/>
      <c r="H101" s="43" t="n"/>
      <c r="I101" s="47" t="n"/>
      <c r="J101" s="35" t="n"/>
      <c r="K101" s="47" t="n"/>
      <c r="L101" s="46">
        <f>IF(A101="","",K101-TODAY())</f>
      </c>
      <c r="M101" s="43" t="n"/>
      <c r="N101" s="47" t="n"/>
      <c r="O101" s="35" t="n"/>
      <c r="P101" s="35" t="n"/>
      <c r="Q101" s="35" t="n"/>
      <c r="R101" s="35" t="n"/>
      <c r="S101" s="35" t="n"/>
      <c r="T101" s="43" t="n"/>
      <c r="U101" s="43" t="n"/>
      <c r="V101" s="35" t="n"/>
      <c r="W101" s="47" t="n"/>
      <c r="X101" s="35" t="n"/>
    </row>
  </sheetData>
  <autoFilter ref="A1:X101"/>
  <conditionalFormatting sqref="A2:X101">
    <cfRule type="expression" dxfId="0" priority="1">
      <formula>AND($K2&lt;TODAY(),OR($M2="Ausstehend",$M2="In Bearbeitung",$M2="延期"))</formula>
    </cfRule>
    <cfRule type="expression" dxfId="2" priority="2">
      <formula>$M2="完了"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7">
    <dataValidation allowBlank="true" error="Einstellungenシートの候補から選択してください。" errorTitle="Eingabewert überprüfen" prompt="Sie können aus den Optionen wählen." promptTitle="Vertriebsmitarbeiter" sqref="E2:E101" type="list">
      <formula1>='設定'!$O$2:$O$7</formula1>
    </dataValidation>
    <dataValidation allowBlank="true" error="Einstellungenシートの候補から選択してください。" errorTitle="Eingabewert überprüfen" prompt="Sie können aus den Optionen wählen." promptTitle="Priorität" sqref="F2:F101" type="list">
      <formula1>='設定'!$E$2:$E$4</formula1>
    </dataValidation>
    <dataValidation allowBlank="true" error="Einstellungenシートの候補から選択してください。" errorTitle="Eingabewert überprüfen" prompt="Sie können aus den Optionen wählen." promptTitle="Folgetyp" sqref="G2:G101" type="list">
      <formula1>='設定'!$H$2:$H$9</formula1>
    </dataValidation>
    <dataValidation allowBlank="true" error="Einstellungenシートの候補から選択してください。" errorTitle="Eingabewert überprüfen" prompt="Sie können aus den Optionen wählen." promptTitle="Kanal" sqref="H2:H101" type="list">
      <formula1>='設定'!$I$2:$I$8</formula1>
    </dataValidation>
    <dataValidation allowBlank="true" error="Einstellungenシートの候補から選択してください。" errorTitle="Eingabewert überprüfen" prompt="Sie können aus den Optionen wählen." promptTitle="フォロー状態" sqref="M2:M101" type="list">
      <formula1>='設定'!$C$2:$C$6</formula1>
    </dataValidation>
    <dataValidation allowBlank="true" error="Einstellungenシートの候補から選択してください。" errorTitle="Eingabewert überprüfen" prompt="Sie können aus den Optionen wählen." promptTitle="Zugehörige Phase" sqref="T2:T101" type="list">
      <formula1>='設定'!$S$2:$S$7</formula1>
    </dataValidation>
    <dataValidation allowBlank="true" error="Einstellungenシートの候補から選択してください。" errorTitle="Eingabewert überprüfen" prompt="Sie können aus den Optionen wählen." promptTitle="Erinnerungsmethode" sqref="U2:U101" type="list">
      <formula1>='設定'!$R$2:$R$6</formula1>
    </dataValidation>
  </dataValidations>
  <pageMargins left="0.75" right="0.75" top="1" bottom="1" header="0.5" footer="0.5"/>
  <pageSetup fitToHeight="0" fitToWidth="1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V101"/>
  <sheetViews>
    <sheetView showGridLines="true" zoomScale="90" workbookViewId="0">
      <pane activePane="bottomLeft" state="frozen" topLeftCell="A2" ySplit="1"/>
      <selection activeCell="A1" pane="bottomLeft" sqref="A1"/>
    </sheetView>
  </sheetViews>
  <sheetFormatPr baseColWidth="8" defaultRowHeight="15"/>
  <cols>
    <col customWidth="true" max="1" min="1" width="13"/>
    <col customWidth="true" max="3" min="2" width="14"/>
    <col customWidth="true" max="4" min="4" width="29"/>
    <col customWidth="true" max="5" min="5" width="20"/>
    <col customWidth="true" max="6" min="6" width="10"/>
    <col customWidth="true" max="7" min="7" width="18"/>
    <col customWidth="true" max="8" min="8" width="24"/>
    <col customWidth="true" max="9" min="9" width="8"/>
    <col customWidth="true" max="10" min="10" width="10"/>
    <col customWidth="true" max="11" min="11" width="34"/>
    <col customWidth="true" max="12" min="12" width="32"/>
    <col customWidth="true" max="13" min="13" width="10"/>
    <col customWidth="true" max="14" min="14" width="12"/>
    <col customWidth="true" max="15" min="15" width="14"/>
    <col customWidth="true" max="16" min="16" width="16"/>
    <col customWidth="true" max="17" min="17" width="10"/>
    <col customWidth="true" max="18" min="18" width="13"/>
    <col customWidth="true" max="19" min="19" width="20"/>
    <col customWidth="true" max="20" min="20" width="18"/>
    <col customWidth="true" max="21" min="21" width="20"/>
    <col customWidth="true" max="22" min="22" width="34"/>
  </cols>
  <sheetData>
    <row r="1" ht="24" customHeight="true">
      <c r="A1" s="16" t="s">
        <v>288</v>
      </c>
      <c r="B1" s="16" t="s">
        <v>355</v>
      </c>
      <c r="C1" s="16" t="s">
        <v>4</v>
      </c>
      <c r="D1" s="16" t="s">
        <v>24</v>
      </c>
      <c r="E1" s="16" t="s">
        <v>131</v>
      </c>
      <c r="F1" s="16" t="s">
        <v>176</v>
      </c>
      <c r="G1" s="16" t="s">
        <v>118</v>
      </c>
      <c r="H1" s="16" t="s">
        <v>179</v>
      </c>
      <c r="I1" s="16" t="s">
        <v>356</v>
      </c>
      <c r="J1" s="16" t="s">
        <v>357</v>
      </c>
      <c r="K1" s="16" t="s">
        <v>358</v>
      </c>
      <c r="L1" s="16" t="s">
        <v>210</v>
      </c>
      <c r="M1" s="16" t="s">
        <v>359</v>
      </c>
      <c r="N1" s="16" t="s">
        <v>360</v>
      </c>
      <c r="O1" s="16" t="s">
        <v>361</v>
      </c>
      <c r="P1" s="16" t="s">
        <v>37</v>
      </c>
      <c r="Q1" s="16" t="s">
        <v>16</v>
      </c>
      <c r="R1" s="16" t="s">
        <v>130</v>
      </c>
      <c r="S1" s="16" t="s">
        <v>108</v>
      </c>
      <c r="T1" s="16" t="s">
        <v>362</v>
      </c>
      <c r="U1" s="16" t="s">
        <v>363</v>
      </c>
      <c r="V1" s="16" t="s">
        <v>135</v>
      </c>
    </row>
    <row r="2">
      <c r="A2" s="31" t="s">
        <v>185</v>
      </c>
      <c r="B2" s="42" t="n">
        <v>46134</v>
      </c>
      <c r="C2" s="43" t="s">
        <v>116</v>
      </c>
      <c r="D2" s="43" t="s">
        <v>183</v>
      </c>
      <c r="E2" s="35" t="s">
        <v>137</v>
      </c>
      <c r="F2" s="35" t="s">
        <v>220</v>
      </c>
      <c r="G2" s="35" t="s">
        <v>364</v>
      </c>
      <c r="H2" s="35" t="s">
        <v>365</v>
      </c>
      <c r="I2" s="35" t="s">
        <v>366</v>
      </c>
      <c r="J2" s="35" t="s">
        <v>367</v>
      </c>
      <c r="K2" s="35" t="s">
        <v>368</v>
      </c>
      <c r="L2" s="43" t="s">
        <v>221</v>
      </c>
      <c r="M2" s="44" t="s">
        <v>369</v>
      </c>
      <c r="N2" s="42" t="n">
        <v>46204</v>
      </c>
      <c r="O2" s="50" t="n">
        <v>88</v>
      </c>
      <c r="P2" s="43" t="s">
        <v>39</v>
      </c>
      <c r="Q2" s="43" t="s">
        <v>138</v>
      </c>
      <c r="R2" s="31" t="s">
        <v>136</v>
      </c>
      <c r="S2" s="18">
        <f>IF(A2="","",IFERROR(VLOOKUP(R2,'Angebotserfassung'!$A$2:$U$101,21,FALSE),""))</f>
      </c>
      <c r="T2" s="42" t="n">
        <v>46183</v>
      </c>
      <c r="U2" s="18">
        <f>IF(A2="","",IF(S2="受注","受注",IF(OR(S2="失注",S2="失効"),"失注",IF(R2&lt;&gt;"","Angeboten",IF(P2="適格","Warten auf Angebot",IF(OR(P2="無効",P2="Geschlossen"),"Geschlossen","Lead Follow-up"))))))</f>
      </c>
      <c r="V2" s="35" t="s">
        <v>370</v>
      </c>
    </row>
    <row r="3">
      <c r="A3" s="31" t="s">
        <v>230</v>
      </c>
      <c r="B3" s="42" t="n">
        <v>46143</v>
      </c>
      <c r="C3" s="43" t="s">
        <v>120</v>
      </c>
      <c r="D3" s="43" t="s">
        <v>371</v>
      </c>
      <c r="E3" s="35" t="s">
        <v>19</v>
      </c>
      <c r="F3" s="35" t="s">
        <v>229</v>
      </c>
      <c r="G3" s="35" t="s">
        <v>372</v>
      </c>
      <c r="H3" s="35" t="s">
        <v>373</v>
      </c>
      <c r="I3" s="35" t="s">
        <v>374</v>
      </c>
      <c r="J3" s="35" t="s">
        <v>40</v>
      </c>
      <c r="K3" s="35" t="s">
        <v>375</v>
      </c>
      <c r="L3" s="43" t="s">
        <v>233</v>
      </c>
      <c r="M3" s="44" t="s">
        <v>376</v>
      </c>
      <c r="N3" s="42" t="n">
        <v>46249</v>
      </c>
      <c r="O3" s="50" t="n">
        <v>76</v>
      </c>
      <c r="P3" s="43" t="s">
        <v>39</v>
      </c>
      <c r="Q3" s="43" t="s">
        <v>153</v>
      </c>
      <c r="R3" s="31" t="s">
        <v>152</v>
      </c>
      <c r="S3" s="18">
        <f>IF(A3="","",IFERROR(VLOOKUP(R3,'Angebotserfassung'!$A$2:$U$101,21,FALSE),""))</f>
      </c>
      <c r="T3" s="42" t="n">
        <v>46191</v>
      </c>
      <c r="U3" s="18">
        <f>IF(A3="","",IF(S3="受注","受注",IF(OR(S3="失注",S3="失効"),"失注",IF(R3&lt;&gt;"","Angeboten",IF(P3="適格","Warten auf Angebot",IF(OR(P3="無効",P3="Geschlossen"),"Geschlossen","Lead Follow-up"))))))</f>
      </c>
      <c r="V3" s="35" t="s">
        <v>377</v>
      </c>
    </row>
    <row r="4">
      <c r="A4" s="31" t="s">
        <v>242</v>
      </c>
      <c r="B4" s="42" t="n">
        <v>46160</v>
      </c>
      <c r="C4" s="43" t="s">
        <v>122</v>
      </c>
      <c r="D4" s="43" t="s">
        <v>378</v>
      </c>
      <c r="E4" s="35" t="s">
        <v>142</v>
      </c>
      <c r="F4" s="35" t="s">
        <v>241</v>
      </c>
      <c r="G4" s="35" t="s">
        <v>379</v>
      </c>
      <c r="H4" s="35" t="s">
        <v>380</v>
      </c>
      <c r="I4" s="35" t="s">
        <v>381</v>
      </c>
      <c r="J4" s="35" t="s">
        <v>382</v>
      </c>
      <c r="K4" s="35" t="s">
        <v>383</v>
      </c>
      <c r="L4" s="43" t="s">
        <v>221</v>
      </c>
      <c r="M4" s="44" t="s">
        <v>384</v>
      </c>
      <c r="N4" s="42" t="n">
        <v>46266</v>
      </c>
      <c r="O4" s="50" t="n">
        <v>81</v>
      </c>
      <c r="P4" s="43" t="s">
        <v>39</v>
      </c>
      <c r="Q4" s="43" t="s">
        <v>143</v>
      </c>
      <c r="R4" s="31" t="s">
        <v>141</v>
      </c>
      <c r="S4" s="18">
        <f>IF(A4="","",IFERROR(VLOOKUP(R4,'Angebotserfassung'!$A$2:$U$101,21,FALSE),""))</f>
      </c>
      <c r="T4" s="42" t="n">
        <v>46192</v>
      </c>
      <c r="U4" s="18">
        <f>IF(A4="","",IF(S4="受注","受注",IF(OR(S4="失注",S4="失効"),"失注",IF(R4&lt;&gt;"","Angeboten",IF(P4="適格","Warten auf Angebot",IF(OR(P4="無効",P4="Geschlossen"),"Geschlossen","Lead Follow-up"))))))</f>
      </c>
      <c r="V4" s="35" t="s">
        <v>385</v>
      </c>
    </row>
    <row r="5">
      <c r="A5" s="31" t="s">
        <v>254</v>
      </c>
      <c r="B5" s="42" t="n">
        <v>46089</v>
      </c>
      <c r="C5" s="43" t="s">
        <v>125</v>
      </c>
      <c r="D5" s="43" t="s">
        <v>386</v>
      </c>
      <c r="E5" s="35" t="s">
        <v>252</v>
      </c>
      <c r="F5" s="35" t="s">
        <v>253</v>
      </c>
      <c r="G5" s="35" t="s">
        <v>387</v>
      </c>
      <c r="H5" s="35" t="s">
        <v>388</v>
      </c>
      <c r="I5" s="35" t="s">
        <v>389</v>
      </c>
      <c r="J5" s="35" t="s">
        <v>390</v>
      </c>
      <c r="K5" s="35" t="s">
        <v>391</v>
      </c>
      <c r="L5" s="43" t="s">
        <v>258</v>
      </c>
      <c r="M5" s="44" t="s">
        <v>392</v>
      </c>
      <c r="N5" s="42" t="n">
        <v>46113</v>
      </c>
      <c r="O5" s="50" t="n">
        <v>92</v>
      </c>
      <c r="P5" s="43" t="s">
        <v>39</v>
      </c>
      <c r="Q5" s="43" t="s">
        <v>255</v>
      </c>
      <c r="R5" s="31" t="s">
        <v>251</v>
      </c>
      <c r="S5" s="18">
        <f>IF(A5="","",IFERROR(VLOOKUP(R5,'Angebotserfassung'!$A$2:$U$101,21,FALSE),""))</f>
      </c>
      <c r="T5" s="42" t="n">
        <v>46106</v>
      </c>
      <c r="U5" s="18">
        <f>IF(A5="","",IF(S5="受注","受注",IF(OR(S5="失注",S5="失効"),"失注",IF(R5&lt;&gt;"","Angeboten",IF(P5="適格","Warten auf Angebot",IF(OR(P5="無効",P5="Geschlossen"),"Geschlossen","Lead Follow-up"))))))</f>
      </c>
      <c r="V5" s="35" t="s">
        <v>393</v>
      </c>
    </row>
    <row r="6">
      <c r="A6" s="31" t="s">
        <v>268</v>
      </c>
      <c r="B6" s="42" t="n">
        <v>46067</v>
      </c>
      <c r="C6" s="43" t="s">
        <v>118</v>
      </c>
      <c r="D6" s="43" t="s">
        <v>394</v>
      </c>
      <c r="E6" s="35" t="s">
        <v>266</v>
      </c>
      <c r="F6" s="35" t="s">
        <v>267</v>
      </c>
      <c r="G6" s="35" t="s">
        <v>395</v>
      </c>
      <c r="H6" s="35" t="s">
        <v>396</v>
      </c>
      <c r="I6" s="35" t="s">
        <v>397</v>
      </c>
      <c r="J6" s="35" t="s">
        <v>41</v>
      </c>
      <c r="K6" s="35" t="s">
        <v>398</v>
      </c>
      <c r="L6" s="43" t="s">
        <v>272</v>
      </c>
      <c r="M6" s="44" t="s">
        <v>399</v>
      </c>
      <c r="N6" s="42" t="n">
        <v>46122</v>
      </c>
      <c r="O6" s="50" t="n">
        <v>52</v>
      </c>
      <c r="P6" s="43" t="s">
        <v>400</v>
      </c>
      <c r="Q6" s="43" t="s">
        <v>269</v>
      </c>
      <c r="R6" s="31" t="s">
        <v>265</v>
      </c>
      <c r="S6" s="18">
        <f>IF(A6="","",IFERROR(VLOOKUP(R6,'Angebotserfassung'!$A$2:$U$101,21,FALSE),""))</f>
      </c>
      <c r="T6" s="42" t="n">
        <v>46086</v>
      </c>
      <c r="U6" s="18">
        <f>IF(A6="","",IF(S6="受注","受注",IF(OR(S6="失注",S6="失効"),"失注",IF(R6&lt;&gt;"","Angeboten",IF(P6="適格","Warten auf Angebot",IF(OR(P6="無効",P6="Geschlossen"),"Geschlossen","Lead Follow-up"))))))</f>
      </c>
      <c r="V6" s="35" t="s">
        <v>401</v>
      </c>
    </row>
    <row r="7">
      <c r="A7" s="31" t="s">
        <v>279</v>
      </c>
      <c r="B7" s="42" t="n">
        <v>46172</v>
      </c>
      <c r="C7" s="43" t="s">
        <v>123</v>
      </c>
      <c r="D7" s="43" t="s">
        <v>402</v>
      </c>
      <c r="E7" s="35" t="s">
        <v>147</v>
      </c>
      <c r="F7" s="35" t="s">
        <v>278</v>
      </c>
      <c r="G7" s="35" t="s">
        <v>403</v>
      </c>
      <c r="H7" s="35" t="s">
        <v>404</v>
      </c>
      <c r="I7" s="35" t="s">
        <v>366</v>
      </c>
      <c r="J7" s="35" t="s">
        <v>405</v>
      </c>
      <c r="K7" s="35" t="s">
        <v>406</v>
      </c>
      <c r="L7" s="43" t="s">
        <v>402</v>
      </c>
      <c r="M7" s="44" t="s">
        <v>407</v>
      </c>
      <c r="N7" s="42" t="n">
        <v>46296</v>
      </c>
      <c r="O7" s="50" t="n">
        <v>68</v>
      </c>
      <c r="P7" s="43" t="s">
        <v>408</v>
      </c>
      <c r="Q7" s="43" t="s">
        <v>149</v>
      </c>
      <c r="R7" s="31" t="s">
        <v>146</v>
      </c>
      <c r="S7" s="18">
        <f>IF(A7="","",IFERROR(VLOOKUP(R7,'Angebotserfassung'!$A$2:$U$101,21,FALSE),""))</f>
      </c>
      <c r="T7" s="42" t="n">
        <v>46194</v>
      </c>
      <c r="U7" s="18">
        <f>IF(A7="","",IF(S7="受注","受注",IF(OR(S7="失注",S7="失効"),"失注",IF(R7&lt;&gt;"","Angeboten",IF(P7="適格","Warten auf Angebot",IF(OR(P7="無効",P7="Geschlossen"),"Geschlossen","Lead Follow-up"))))))</f>
      </c>
      <c r="V7" s="35" t="s">
        <v>409</v>
      </c>
    </row>
    <row r="8">
      <c r="A8" s="35" t="n"/>
      <c r="B8" s="47" t="n"/>
      <c r="C8" s="43" t="n"/>
      <c r="D8" s="43" t="n"/>
      <c r="E8" s="35" t="n"/>
      <c r="F8" s="35" t="n"/>
      <c r="G8" s="35" t="n"/>
      <c r="H8" s="35" t="n"/>
      <c r="I8" s="35" t="n"/>
      <c r="J8" s="35" t="n"/>
      <c r="K8" s="35" t="n"/>
      <c r="L8" s="43" t="n"/>
      <c r="M8" s="48" t="n"/>
      <c r="N8" s="47" t="n"/>
      <c r="O8" s="51" t="n"/>
      <c r="P8" s="43" t="n"/>
      <c r="Q8" s="43" t="n"/>
      <c r="R8" s="35" t="n"/>
      <c r="S8" s="18">
        <f>IF(A8="","",IFERROR(VLOOKUP(R8,'Angebotserfassung'!$A$2:$U$101,21,FALSE),""))</f>
      </c>
      <c r="T8" s="47" t="n"/>
      <c r="U8" s="18">
        <f>IF(A8="","",IF(S8="受注","受注",IF(OR(S8="失注",S8="失効"),"失注",IF(R8&lt;&gt;"","Angeboten",IF(P8="適格","Warten auf Angebot",IF(OR(P8="無効",P8="Geschlossen"),"Geschlossen","Lead Follow-up"))))))</f>
      </c>
      <c r="V8" s="35" t="n"/>
    </row>
    <row r="9">
      <c r="A9" s="35" t="n"/>
      <c r="B9" s="47" t="n"/>
      <c r="C9" s="43" t="n"/>
      <c r="D9" s="43" t="n"/>
      <c r="E9" s="35" t="n"/>
      <c r="F9" s="35" t="n"/>
      <c r="G9" s="35" t="n"/>
      <c r="H9" s="35" t="n"/>
      <c r="I9" s="35" t="n"/>
      <c r="J9" s="35" t="n"/>
      <c r="K9" s="35" t="n"/>
      <c r="L9" s="43" t="n"/>
      <c r="M9" s="48" t="n"/>
      <c r="N9" s="47" t="n"/>
      <c r="O9" s="51" t="n"/>
      <c r="P9" s="43" t="n"/>
      <c r="Q9" s="43" t="n"/>
      <c r="R9" s="35" t="n"/>
      <c r="S9" s="18">
        <f>IF(A9="","",IFERROR(VLOOKUP(R9,'Angebotserfassung'!$A$2:$U$101,21,FALSE),""))</f>
      </c>
      <c r="T9" s="47" t="n"/>
      <c r="U9" s="18">
        <f>IF(A9="","",IF(S9="受注","受注",IF(OR(S9="失注",S9="失効"),"失注",IF(R9&lt;&gt;"","Angeboten",IF(P9="適格","Warten auf Angebot",IF(OR(P9="無効",P9="Geschlossen"),"Geschlossen","Lead Follow-up"))))))</f>
      </c>
      <c r="V9" s="35" t="n"/>
    </row>
    <row r="10">
      <c r="A10" s="35" t="n"/>
      <c r="B10" s="47" t="n"/>
      <c r="C10" s="43" t="n"/>
      <c r="D10" s="43" t="n"/>
      <c r="E10" s="35" t="n"/>
      <c r="F10" s="35" t="n"/>
      <c r="G10" s="35" t="n"/>
      <c r="H10" s="35" t="n"/>
      <c r="I10" s="35" t="n"/>
      <c r="J10" s="35" t="n"/>
      <c r="K10" s="35" t="n"/>
      <c r="L10" s="43" t="n"/>
      <c r="M10" s="48" t="n"/>
      <c r="N10" s="47" t="n"/>
      <c r="O10" s="51" t="n"/>
      <c r="P10" s="43" t="n"/>
      <c r="Q10" s="43" t="n"/>
      <c r="R10" s="35" t="n"/>
      <c r="S10" s="18">
        <f>IF(A10="","",IFERROR(VLOOKUP(R10,'Angebotserfassung'!$A$2:$U$101,21,FALSE),""))</f>
      </c>
      <c r="T10" s="47" t="n"/>
      <c r="U10" s="18">
        <f>IF(A10="","",IF(S10="受注","受注",IF(OR(S10="失注",S10="失効"),"失注",IF(R10&lt;&gt;"","Angeboten",IF(P10="適格","Warten auf Angebot",IF(OR(P10="無効",P10="Geschlossen"),"Geschlossen","Lead Follow-up"))))))</f>
      </c>
      <c r="V10" s="35" t="n"/>
    </row>
    <row r="11">
      <c r="A11" s="35" t="n"/>
      <c r="B11" s="47" t="n"/>
      <c r="C11" s="43" t="n"/>
      <c r="D11" s="43" t="n"/>
      <c r="E11" s="35" t="n"/>
      <c r="F11" s="35" t="n"/>
      <c r="G11" s="35" t="n"/>
      <c r="H11" s="35" t="n"/>
      <c r="I11" s="35" t="n"/>
      <c r="J11" s="35" t="n"/>
      <c r="K11" s="35" t="n"/>
      <c r="L11" s="43" t="n"/>
      <c r="M11" s="48" t="n"/>
      <c r="N11" s="47" t="n"/>
      <c r="O11" s="51" t="n"/>
      <c r="P11" s="43" t="n"/>
      <c r="Q11" s="43" t="n"/>
      <c r="R11" s="35" t="n"/>
      <c r="S11" s="18">
        <f>IF(A11="","",IFERROR(VLOOKUP(R11,'Angebotserfassung'!$A$2:$U$101,21,FALSE),""))</f>
      </c>
      <c r="T11" s="47" t="n"/>
      <c r="U11" s="18">
        <f>IF(A11="","",IF(S11="受注","受注",IF(OR(S11="失注",S11="失効"),"失注",IF(R11&lt;&gt;"","Angeboten",IF(P11="適格","Warten auf Angebot",IF(OR(P11="無効",P11="Geschlossen"),"Geschlossen","Lead Follow-up"))))))</f>
      </c>
      <c r="V11" s="35" t="n"/>
    </row>
    <row r="12">
      <c r="A12" s="35" t="n"/>
      <c r="B12" s="47" t="n"/>
      <c r="C12" s="43" t="n"/>
      <c r="D12" s="43" t="n"/>
      <c r="E12" s="35" t="n"/>
      <c r="F12" s="35" t="n"/>
      <c r="G12" s="35" t="n"/>
      <c r="H12" s="35" t="n"/>
      <c r="I12" s="35" t="n"/>
      <c r="J12" s="35" t="n"/>
      <c r="K12" s="35" t="n"/>
      <c r="L12" s="43" t="n"/>
      <c r="M12" s="48" t="n"/>
      <c r="N12" s="47" t="n"/>
      <c r="O12" s="51" t="n"/>
      <c r="P12" s="43" t="n"/>
      <c r="Q12" s="43" t="n"/>
      <c r="R12" s="35" t="n"/>
      <c r="S12" s="18">
        <f>IF(A12="","",IFERROR(VLOOKUP(R12,'Angebotserfassung'!$A$2:$U$101,21,FALSE),""))</f>
      </c>
      <c r="T12" s="47" t="n"/>
      <c r="U12" s="18">
        <f>IF(A12="","",IF(S12="受注","受注",IF(OR(S12="失注",S12="失効"),"失注",IF(R12&lt;&gt;"","Angeboten",IF(P12="適格","Warten auf Angebot",IF(OR(P12="無効",P12="Geschlossen"),"Geschlossen","Lead Follow-up"))))))</f>
      </c>
      <c r="V12" s="35" t="n"/>
    </row>
    <row r="13">
      <c r="A13" s="35" t="n"/>
      <c r="B13" s="47" t="n"/>
      <c r="C13" s="43" t="n"/>
      <c r="D13" s="43" t="n"/>
      <c r="E13" s="35" t="n"/>
      <c r="F13" s="35" t="n"/>
      <c r="G13" s="35" t="n"/>
      <c r="H13" s="35" t="n"/>
      <c r="I13" s="35" t="n"/>
      <c r="J13" s="35" t="n"/>
      <c r="K13" s="35" t="n"/>
      <c r="L13" s="43" t="n"/>
      <c r="M13" s="48" t="n"/>
      <c r="N13" s="47" t="n"/>
      <c r="O13" s="51" t="n"/>
      <c r="P13" s="43" t="n"/>
      <c r="Q13" s="43" t="n"/>
      <c r="R13" s="35" t="n"/>
      <c r="S13" s="18">
        <f>IF(A13="","",IFERROR(VLOOKUP(R13,'Angebotserfassung'!$A$2:$U$101,21,FALSE),""))</f>
      </c>
      <c r="T13" s="47" t="n"/>
      <c r="U13" s="18">
        <f>IF(A13="","",IF(S13="受注","受注",IF(OR(S13="失注",S13="失効"),"失注",IF(R13&lt;&gt;"","Angeboten",IF(P13="適格","Warten auf Angebot",IF(OR(P13="無効",P13="Geschlossen"),"Geschlossen","Lead Follow-up"))))))</f>
      </c>
      <c r="V13" s="35" t="n"/>
    </row>
    <row r="14">
      <c r="A14" s="35" t="n"/>
      <c r="B14" s="47" t="n"/>
      <c r="C14" s="43" t="n"/>
      <c r="D14" s="43" t="n"/>
      <c r="E14" s="35" t="n"/>
      <c r="F14" s="35" t="n"/>
      <c r="G14" s="35" t="n"/>
      <c r="H14" s="35" t="n"/>
      <c r="I14" s="35" t="n"/>
      <c r="J14" s="35" t="n"/>
      <c r="K14" s="35" t="n"/>
      <c r="L14" s="43" t="n"/>
      <c r="M14" s="48" t="n"/>
      <c r="N14" s="47" t="n"/>
      <c r="O14" s="51" t="n"/>
      <c r="P14" s="43" t="n"/>
      <c r="Q14" s="43" t="n"/>
      <c r="R14" s="35" t="n"/>
      <c r="S14" s="18">
        <f>IF(A14="","",IFERROR(VLOOKUP(R14,'Angebotserfassung'!$A$2:$U$101,21,FALSE),""))</f>
      </c>
      <c r="T14" s="47" t="n"/>
      <c r="U14" s="18">
        <f>IF(A14="","",IF(S14="受注","受注",IF(OR(S14="失注",S14="失効"),"失注",IF(R14&lt;&gt;"","Angeboten",IF(P14="適格","Warten auf Angebot",IF(OR(P14="無効",P14="Geschlossen"),"Geschlossen","Lead Follow-up"))))))</f>
      </c>
      <c r="V14" s="35" t="n"/>
    </row>
    <row r="15">
      <c r="A15" s="35" t="n"/>
      <c r="B15" s="47" t="n"/>
      <c r="C15" s="43" t="n"/>
      <c r="D15" s="43" t="n"/>
      <c r="E15" s="35" t="n"/>
      <c r="F15" s="35" t="n"/>
      <c r="G15" s="35" t="n"/>
      <c r="H15" s="35" t="n"/>
      <c r="I15" s="35" t="n"/>
      <c r="J15" s="35" t="n"/>
      <c r="K15" s="35" t="n"/>
      <c r="L15" s="43" t="n"/>
      <c r="M15" s="48" t="n"/>
      <c r="N15" s="47" t="n"/>
      <c r="O15" s="51" t="n"/>
      <c r="P15" s="43" t="n"/>
      <c r="Q15" s="43" t="n"/>
      <c r="R15" s="35" t="n"/>
      <c r="S15" s="18">
        <f>IF(A15="","",IFERROR(VLOOKUP(R15,'Angebotserfassung'!$A$2:$U$101,21,FALSE),""))</f>
      </c>
      <c r="T15" s="47" t="n"/>
      <c r="U15" s="18">
        <f>IF(A15="","",IF(S15="受注","受注",IF(OR(S15="失注",S15="失効"),"失注",IF(R15&lt;&gt;"","Angeboten",IF(P15="適格","Warten auf Angebot",IF(OR(P15="無効",P15="Geschlossen"),"Geschlossen","Lead Follow-up"))))))</f>
      </c>
      <c r="V15" s="35" t="n"/>
    </row>
    <row r="16">
      <c r="A16" s="35" t="n"/>
      <c r="B16" s="47" t="n"/>
      <c r="C16" s="43" t="n"/>
      <c r="D16" s="43" t="n"/>
      <c r="E16" s="35" t="n"/>
      <c r="F16" s="35" t="n"/>
      <c r="G16" s="35" t="n"/>
      <c r="H16" s="35" t="n"/>
      <c r="I16" s="35" t="n"/>
      <c r="J16" s="35" t="n"/>
      <c r="K16" s="35" t="n"/>
      <c r="L16" s="43" t="n"/>
      <c r="M16" s="48" t="n"/>
      <c r="N16" s="47" t="n"/>
      <c r="O16" s="51" t="n"/>
      <c r="P16" s="43" t="n"/>
      <c r="Q16" s="43" t="n"/>
      <c r="R16" s="35" t="n"/>
      <c r="S16" s="18">
        <f>IF(A16="","",IFERROR(VLOOKUP(R16,'Angebotserfassung'!$A$2:$U$101,21,FALSE),""))</f>
      </c>
      <c r="T16" s="47" t="n"/>
      <c r="U16" s="18">
        <f>IF(A16="","",IF(S16="受注","受注",IF(OR(S16="失注",S16="失効"),"失注",IF(R16&lt;&gt;"","Angeboten",IF(P16="適格","Warten auf Angebot",IF(OR(P16="無効",P16="Geschlossen"),"Geschlossen","Lead Follow-up"))))))</f>
      </c>
      <c r="V16" s="35" t="n"/>
    </row>
    <row r="17">
      <c r="A17" s="35" t="n"/>
      <c r="B17" s="47" t="n"/>
      <c r="C17" s="43" t="n"/>
      <c r="D17" s="43" t="n"/>
      <c r="E17" s="35" t="n"/>
      <c r="F17" s="35" t="n"/>
      <c r="G17" s="35" t="n"/>
      <c r="H17" s="35" t="n"/>
      <c r="I17" s="35" t="n"/>
      <c r="J17" s="35" t="n"/>
      <c r="K17" s="35" t="n"/>
      <c r="L17" s="43" t="n"/>
      <c r="M17" s="48" t="n"/>
      <c r="N17" s="47" t="n"/>
      <c r="O17" s="51" t="n"/>
      <c r="P17" s="43" t="n"/>
      <c r="Q17" s="43" t="n"/>
      <c r="R17" s="35" t="n"/>
      <c r="S17" s="18">
        <f>IF(A17="","",IFERROR(VLOOKUP(R17,'Angebotserfassung'!$A$2:$U$101,21,FALSE),""))</f>
      </c>
      <c r="T17" s="47" t="n"/>
      <c r="U17" s="18">
        <f>IF(A17="","",IF(S17="受注","受注",IF(OR(S17="失注",S17="失効"),"失注",IF(R17&lt;&gt;"","Angeboten",IF(P17="適格","Warten auf Angebot",IF(OR(P17="無効",P17="Geschlossen"),"Geschlossen","Lead Follow-up"))))))</f>
      </c>
      <c r="V17" s="35" t="n"/>
    </row>
    <row r="18">
      <c r="A18" s="35" t="n"/>
      <c r="B18" s="47" t="n"/>
      <c r="C18" s="43" t="n"/>
      <c r="D18" s="43" t="n"/>
      <c r="E18" s="35" t="n"/>
      <c r="F18" s="35" t="n"/>
      <c r="G18" s="35" t="n"/>
      <c r="H18" s="35" t="n"/>
      <c r="I18" s="35" t="n"/>
      <c r="J18" s="35" t="n"/>
      <c r="K18" s="35" t="n"/>
      <c r="L18" s="43" t="n"/>
      <c r="M18" s="48" t="n"/>
      <c r="N18" s="47" t="n"/>
      <c r="O18" s="51" t="n"/>
      <c r="P18" s="43" t="n"/>
      <c r="Q18" s="43" t="n"/>
      <c r="R18" s="35" t="n"/>
      <c r="S18" s="18">
        <f>IF(A18="","",IFERROR(VLOOKUP(R18,'Angebotserfassung'!$A$2:$U$101,21,FALSE),""))</f>
      </c>
      <c r="T18" s="47" t="n"/>
      <c r="U18" s="18">
        <f>IF(A18="","",IF(S18="受注","受注",IF(OR(S18="失注",S18="失効"),"失注",IF(R18&lt;&gt;"","Angeboten",IF(P18="適格","Warten auf Angebot",IF(OR(P18="無効",P18="Geschlossen"),"Geschlossen","Lead Follow-up"))))))</f>
      </c>
      <c r="V18" s="35" t="n"/>
    </row>
    <row r="19">
      <c r="A19" s="35" t="n"/>
      <c r="B19" s="47" t="n"/>
      <c r="C19" s="43" t="n"/>
      <c r="D19" s="43" t="n"/>
      <c r="E19" s="35" t="n"/>
      <c r="F19" s="35" t="n"/>
      <c r="G19" s="35" t="n"/>
      <c r="H19" s="35" t="n"/>
      <c r="I19" s="35" t="n"/>
      <c r="J19" s="35" t="n"/>
      <c r="K19" s="35" t="n"/>
      <c r="L19" s="43" t="n"/>
      <c r="M19" s="48" t="n"/>
      <c r="N19" s="47" t="n"/>
      <c r="O19" s="51" t="n"/>
      <c r="P19" s="43" t="n"/>
      <c r="Q19" s="43" t="n"/>
      <c r="R19" s="35" t="n"/>
      <c r="S19" s="18">
        <f>IF(A19="","",IFERROR(VLOOKUP(R19,'Angebotserfassung'!$A$2:$U$101,21,FALSE),""))</f>
      </c>
      <c r="T19" s="47" t="n"/>
      <c r="U19" s="18">
        <f>IF(A19="","",IF(S19="受注","受注",IF(OR(S19="失注",S19="失効"),"失注",IF(R19&lt;&gt;"","Angeboten",IF(P19="適格","Warten auf Angebot",IF(OR(P19="無効",P19="Geschlossen"),"Geschlossen","Lead Follow-up"))))))</f>
      </c>
      <c r="V19" s="35" t="n"/>
    </row>
    <row r="20">
      <c r="A20" s="35" t="n"/>
      <c r="B20" s="47" t="n"/>
      <c r="C20" s="43" t="n"/>
      <c r="D20" s="43" t="n"/>
      <c r="E20" s="35" t="n"/>
      <c r="F20" s="35" t="n"/>
      <c r="G20" s="35" t="n"/>
      <c r="H20" s="35" t="n"/>
      <c r="I20" s="35" t="n"/>
      <c r="J20" s="35" t="n"/>
      <c r="K20" s="35" t="n"/>
      <c r="L20" s="43" t="n"/>
      <c r="M20" s="48" t="n"/>
      <c r="N20" s="47" t="n"/>
      <c r="O20" s="51" t="n"/>
      <c r="P20" s="43" t="n"/>
      <c r="Q20" s="43" t="n"/>
      <c r="R20" s="35" t="n"/>
      <c r="S20" s="18">
        <f>IF(A20="","",IFERROR(VLOOKUP(R20,'Angebotserfassung'!$A$2:$U$101,21,FALSE),""))</f>
      </c>
      <c r="T20" s="47" t="n"/>
      <c r="U20" s="18">
        <f>IF(A20="","",IF(S20="受注","受注",IF(OR(S20="失注",S20="失効"),"失注",IF(R20&lt;&gt;"","Angeboten",IF(P20="適格","Warten auf Angebot",IF(OR(P20="無効",P20="Geschlossen"),"Geschlossen","Lead Follow-up"))))))</f>
      </c>
      <c r="V20" s="35" t="n"/>
    </row>
    <row r="21">
      <c r="A21" s="35" t="n"/>
      <c r="B21" s="47" t="n"/>
      <c r="C21" s="43" t="n"/>
      <c r="D21" s="43" t="n"/>
      <c r="E21" s="35" t="n"/>
      <c r="F21" s="35" t="n"/>
      <c r="G21" s="35" t="n"/>
      <c r="H21" s="35" t="n"/>
      <c r="I21" s="35" t="n"/>
      <c r="J21" s="35" t="n"/>
      <c r="K21" s="35" t="n"/>
      <c r="L21" s="43" t="n"/>
      <c r="M21" s="48" t="n"/>
      <c r="N21" s="47" t="n"/>
      <c r="O21" s="51" t="n"/>
      <c r="P21" s="43" t="n"/>
      <c r="Q21" s="43" t="n"/>
      <c r="R21" s="35" t="n"/>
      <c r="S21" s="18">
        <f>IF(A21="","",IFERROR(VLOOKUP(R21,'Angebotserfassung'!$A$2:$U$101,21,FALSE),""))</f>
      </c>
      <c r="T21" s="47" t="n"/>
      <c r="U21" s="18">
        <f>IF(A21="","",IF(S21="受注","受注",IF(OR(S21="失注",S21="失効"),"失注",IF(R21&lt;&gt;"","Angeboten",IF(P21="適格","Warten auf Angebot",IF(OR(P21="無効",P21="Geschlossen"),"Geschlossen","Lead Follow-up"))))))</f>
      </c>
      <c r="V21" s="35" t="n"/>
    </row>
    <row r="22">
      <c r="A22" s="35" t="n"/>
      <c r="B22" s="47" t="n"/>
      <c r="C22" s="43" t="n"/>
      <c r="D22" s="43" t="n"/>
      <c r="E22" s="35" t="n"/>
      <c r="F22" s="35" t="n"/>
      <c r="G22" s="35" t="n"/>
      <c r="H22" s="35" t="n"/>
      <c r="I22" s="35" t="n"/>
      <c r="J22" s="35" t="n"/>
      <c r="K22" s="35" t="n"/>
      <c r="L22" s="43" t="n"/>
      <c r="M22" s="48" t="n"/>
      <c r="N22" s="47" t="n"/>
      <c r="O22" s="51" t="n"/>
      <c r="P22" s="43" t="n"/>
      <c r="Q22" s="43" t="n"/>
      <c r="R22" s="35" t="n"/>
      <c r="S22" s="18">
        <f>IF(A22="","",IFERROR(VLOOKUP(R22,'Angebotserfassung'!$A$2:$U$101,21,FALSE),""))</f>
      </c>
      <c r="T22" s="47" t="n"/>
      <c r="U22" s="18">
        <f>IF(A22="","",IF(S22="受注","受注",IF(OR(S22="失注",S22="失効"),"失注",IF(R22&lt;&gt;"","Angeboten",IF(P22="適格","Warten auf Angebot",IF(OR(P22="無効",P22="Geschlossen"),"Geschlossen","Lead Follow-up"))))))</f>
      </c>
      <c r="V22" s="35" t="n"/>
    </row>
    <row r="23">
      <c r="A23" s="35" t="n"/>
      <c r="B23" s="47" t="n"/>
      <c r="C23" s="43" t="n"/>
      <c r="D23" s="43" t="n"/>
      <c r="E23" s="35" t="n"/>
      <c r="F23" s="35" t="n"/>
      <c r="G23" s="35" t="n"/>
      <c r="H23" s="35" t="n"/>
      <c r="I23" s="35" t="n"/>
      <c r="J23" s="35" t="n"/>
      <c r="K23" s="35" t="n"/>
      <c r="L23" s="43" t="n"/>
      <c r="M23" s="48" t="n"/>
      <c r="N23" s="47" t="n"/>
      <c r="O23" s="51" t="n"/>
      <c r="P23" s="43" t="n"/>
      <c r="Q23" s="43" t="n"/>
      <c r="R23" s="35" t="n"/>
      <c r="S23" s="18">
        <f>IF(A23="","",IFERROR(VLOOKUP(R23,'Angebotserfassung'!$A$2:$U$101,21,FALSE),""))</f>
      </c>
      <c r="T23" s="47" t="n"/>
      <c r="U23" s="18">
        <f>IF(A23="","",IF(S23="受注","受注",IF(OR(S23="失注",S23="失効"),"失注",IF(R23&lt;&gt;"","Angeboten",IF(P23="適格","Warten auf Angebot",IF(OR(P23="無効",P23="Geschlossen"),"Geschlossen","Lead Follow-up"))))))</f>
      </c>
      <c r="V23" s="35" t="n"/>
    </row>
    <row r="24">
      <c r="A24" s="35" t="n"/>
      <c r="B24" s="47" t="n"/>
      <c r="C24" s="43" t="n"/>
      <c r="D24" s="43" t="n"/>
      <c r="E24" s="35" t="n"/>
      <c r="F24" s="35" t="n"/>
      <c r="G24" s="35" t="n"/>
      <c r="H24" s="35" t="n"/>
      <c r="I24" s="35" t="n"/>
      <c r="J24" s="35" t="n"/>
      <c r="K24" s="35" t="n"/>
      <c r="L24" s="43" t="n"/>
      <c r="M24" s="48" t="n"/>
      <c r="N24" s="47" t="n"/>
      <c r="O24" s="51" t="n"/>
      <c r="P24" s="43" t="n"/>
      <c r="Q24" s="43" t="n"/>
      <c r="R24" s="35" t="n"/>
      <c r="S24" s="18">
        <f>IF(A24="","",IFERROR(VLOOKUP(R24,'Angebotserfassung'!$A$2:$U$101,21,FALSE),""))</f>
      </c>
      <c r="T24" s="47" t="n"/>
      <c r="U24" s="18">
        <f>IF(A24="","",IF(S24="受注","受注",IF(OR(S24="失注",S24="失効"),"失注",IF(R24&lt;&gt;"","Angeboten",IF(P24="適格","Warten auf Angebot",IF(OR(P24="無効",P24="Geschlossen"),"Geschlossen","Lead Follow-up"))))))</f>
      </c>
      <c r="V24" s="35" t="n"/>
    </row>
    <row r="25">
      <c r="A25" s="35" t="n"/>
      <c r="B25" s="47" t="n"/>
      <c r="C25" s="43" t="n"/>
      <c r="D25" s="43" t="n"/>
      <c r="E25" s="35" t="n"/>
      <c r="F25" s="35" t="n"/>
      <c r="G25" s="35" t="n"/>
      <c r="H25" s="35" t="n"/>
      <c r="I25" s="35" t="n"/>
      <c r="J25" s="35" t="n"/>
      <c r="K25" s="35" t="n"/>
      <c r="L25" s="43" t="n"/>
      <c r="M25" s="48" t="n"/>
      <c r="N25" s="47" t="n"/>
      <c r="O25" s="51" t="n"/>
      <c r="P25" s="43" t="n"/>
      <c r="Q25" s="43" t="n"/>
      <c r="R25" s="35" t="n"/>
      <c r="S25" s="18">
        <f>IF(A25="","",IFERROR(VLOOKUP(R25,'Angebotserfassung'!$A$2:$U$101,21,FALSE),""))</f>
      </c>
      <c r="T25" s="47" t="n"/>
      <c r="U25" s="18">
        <f>IF(A25="","",IF(S25="受注","受注",IF(OR(S25="失注",S25="失効"),"失注",IF(R25&lt;&gt;"","Angeboten",IF(P25="適格","Warten auf Angebot",IF(OR(P25="無効",P25="Geschlossen"),"Geschlossen","Lead Follow-up"))))))</f>
      </c>
      <c r="V25" s="35" t="n"/>
    </row>
    <row r="26">
      <c r="A26" s="35" t="n"/>
      <c r="B26" s="47" t="n"/>
      <c r="C26" s="43" t="n"/>
      <c r="D26" s="43" t="n"/>
      <c r="E26" s="35" t="n"/>
      <c r="F26" s="35" t="n"/>
      <c r="G26" s="35" t="n"/>
      <c r="H26" s="35" t="n"/>
      <c r="I26" s="35" t="n"/>
      <c r="J26" s="35" t="n"/>
      <c r="K26" s="35" t="n"/>
      <c r="L26" s="43" t="n"/>
      <c r="M26" s="48" t="n"/>
      <c r="N26" s="47" t="n"/>
      <c r="O26" s="51" t="n"/>
      <c r="P26" s="43" t="n"/>
      <c r="Q26" s="43" t="n"/>
      <c r="R26" s="35" t="n"/>
      <c r="S26" s="18">
        <f>IF(A26="","",IFERROR(VLOOKUP(R26,'Angebotserfassung'!$A$2:$U$101,21,FALSE),""))</f>
      </c>
      <c r="T26" s="47" t="n"/>
      <c r="U26" s="18">
        <f>IF(A26="","",IF(S26="受注","受注",IF(OR(S26="失注",S26="失効"),"失注",IF(R26&lt;&gt;"","Angeboten",IF(P26="適格","Warten auf Angebot",IF(OR(P26="無効",P26="Geschlossen"),"Geschlossen","Lead Follow-up"))))))</f>
      </c>
      <c r="V26" s="35" t="n"/>
    </row>
    <row r="27">
      <c r="A27" s="35" t="n"/>
      <c r="B27" s="47" t="n"/>
      <c r="C27" s="43" t="n"/>
      <c r="D27" s="43" t="n"/>
      <c r="E27" s="35" t="n"/>
      <c r="F27" s="35" t="n"/>
      <c r="G27" s="35" t="n"/>
      <c r="H27" s="35" t="n"/>
      <c r="I27" s="35" t="n"/>
      <c r="J27" s="35" t="n"/>
      <c r="K27" s="35" t="n"/>
      <c r="L27" s="43" t="n"/>
      <c r="M27" s="48" t="n"/>
      <c r="N27" s="47" t="n"/>
      <c r="O27" s="51" t="n"/>
      <c r="P27" s="43" t="n"/>
      <c r="Q27" s="43" t="n"/>
      <c r="R27" s="35" t="n"/>
      <c r="S27" s="18">
        <f>IF(A27="","",IFERROR(VLOOKUP(R27,'Angebotserfassung'!$A$2:$U$101,21,FALSE),""))</f>
      </c>
      <c r="T27" s="47" t="n"/>
      <c r="U27" s="18">
        <f>IF(A27="","",IF(S27="受注","受注",IF(OR(S27="失注",S27="失効"),"失注",IF(R27&lt;&gt;"","Angeboten",IF(P27="適格","Warten auf Angebot",IF(OR(P27="無効",P27="Geschlossen"),"Geschlossen","Lead Follow-up"))))))</f>
      </c>
      <c r="V27" s="35" t="n"/>
    </row>
    <row r="28">
      <c r="A28" s="35" t="n"/>
      <c r="B28" s="47" t="n"/>
      <c r="C28" s="43" t="n"/>
      <c r="D28" s="43" t="n"/>
      <c r="E28" s="35" t="n"/>
      <c r="F28" s="35" t="n"/>
      <c r="G28" s="35" t="n"/>
      <c r="H28" s="35" t="n"/>
      <c r="I28" s="35" t="n"/>
      <c r="J28" s="35" t="n"/>
      <c r="K28" s="35" t="n"/>
      <c r="L28" s="43" t="n"/>
      <c r="M28" s="48" t="n"/>
      <c r="N28" s="47" t="n"/>
      <c r="O28" s="51" t="n"/>
      <c r="P28" s="43" t="n"/>
      <c r="Q28" s="43" t="n"/>
      <c r="R28" s="35" t="n"/>
      <c r="S28" s="18">
        <f>IF(A28="","",IFERROR(VLOOKUP(R28,'Angebotserfassung'!$A$2:$U$101,21,FALSE),""))</f>
      </c>
      <c r="T28" s="47" t="n"/>
      <c r="U28" s="18">
        <f>IF(A28="","",IF(S28="受注","受注",IF(OR(S28="失注",S28="失効"),"失注",IF(R28&lt;&gt;"","Angeboten",IF(P28="適格","Warten auf Angebot",IF(OR(P28="無効",P28="Geschlossen"),"Geschlossen","Lead Follow-up"))))))</f>
      </c>
      <c r="V28" s="35" t="n"/>
    </row>
    <row r="29">
      <c r="A29" s="35" t="n"/>
      <c r="B29" s="47" t="n"/>
      <c r="C29" s="43" t="n"/>
      <c r="D29" s="43" t="n"/>
      <c r="E29" s="35" t="n"/>
      <c r="F29" s="35" t="n"/>
      <c r="G29" s="35" t="n"/>
      <c r="H29" s="35" t="n"/>
      <c r="I29" s="35" t="n"/>
      <c r="J29" s="35" t="n"/>
      <c r="K29" s="35" t="n"/>
      <c r="L29" s="43" t="n"/>
      <c r="M29" s="48" t="n"/>
      <c r="N29" s="47" t="n"/>
      <c r="O29" s="51" t="n"/>
      <c r="P29" s="43" t="n"/>
      <c r="Q29" s="43" t="n"/>
      <c r="R29" s="35" t="n"/>
      <c r="S29" s="18">
        <f>IF(A29="","",IFERROR(VLOOKUP(R29,'Angebotserfassung'!$A$2:$U$101,21,FALSE),""))</f>
      </c>
      <c r="T29" s="47" t="n"/>
      <c r="U29" s="18">
        <f>IF(A29="","",IF(S29="受注","受注",IF(OR(S29="失注",S29="失効"),"失注",IF(R29&lt;&gt;"","Angeboten",IF(P29="適格","Warten auf Angebot",IF(OR(P29="無効",P29="Geschlossen"),"Geschlossen","Lead Follow-up"))))))</f>
      </c>
      <c r="V29" s="35" t="n"/>
    </row>
    <row r="30">
      <c r="A30" s="35" t="n"/>
      <c r="B30" s="47" t="n"/>
      <c r="C30" s="43" t="n"/>
      <c r="D30" s="43" t="n"/>
      <c r="E30" s="35" t="n"/>
      <c r="F30" s="35" t="n"/>
      <c r="G30" s="35" t="n"/>
      <c r="H30" s="35" t="n"/>
      <c r="I30" s="35" t="n"/>
      <c r="J30" s="35" t="n"/>
      <c r="K30" s="35" t="n"/>
      <c r="L30" s="43" t="n"/>
      <c r="M30" s="48" t="n"/>
      <c r="N30" s="47" t="n"/>
      <c r="O30" s="51" t="n"/>
      <c r="P30" s="43" t="n"/>
      <c r="Q30" s="43" t="n"/>
      <c r="R30" s="35" t="n"/>
      <c r="S30" s="18">
        <f>IF(A30="","",IFERROR(VLOOKUP(R30,'Angebotserfassung'!$A$2:$U$101,21,FALSE),""))</f>
      </c>
      <c r="T30" s="47" t="n"/>
      <c r="U30" s="18">
        <f>IF(A30="","",IF(S30="受注","受注",IF(OR(S30="失注",S30="失効"),"失注",IF(R30&lt;&gt;"","Angeboten",IF(P30="適格","Warten auf Angebot",IF(OR(P30="無効",P30="Geschlossen"),"Geschlossen","Lead Follow-up"))))))</f>
      </c>
      <c r="V30" s="35" t="n"/>
    </row>
    <row r="31">
      <c r="A31" s="35" t="n"/>
      <c r="B31" s="47" t="n"/>
      <c r="C31" s="43" t="n"/>
      <c r="D31" s="43" t="n"/>
      <c r="E31" s="35" t="n"/>
      <c r="F31" s="35" t="n"/>
      <c r="G31" s="35" t="n"/>
      <c r="H31" s="35" t="n"/>
      <c r="I31" s="35" t="n"/>
      <c r="J31" s="35" t="n"/>
      <c r="K31" s="35" t="n"/>
      <c r="L31" s="43" t="n"/>
      <c r="M31" s="48" t="n"/>
      <c r="N31" s="47" t="n"/>
      <c r="O31" s="51" t="n"/>
      <c r="P31" s="43" t="n"/>
      <c r="Q31" s="43" t="n"/>
      <c r="R31" s="35" t="n"/>
      <c r="S31" s="18">
        <f>IF(A31="","",IFERROR(VLOOKUP(R31,'Angebotserfassung'!$A$2:$U$101,21,FALSE),""))</f>
      </c>
      <c r="T31" s="47" t="n"/>
      <c r="U31" s="18">
        <f>IF(A31="","",IF(S31="受注","受注",IF(OR(S31="失注",S31="失効"),"失注",IF(R31&lt;&gt;"","Angeboten",IF(P31="適格","Warten auf Angebot",IF(OR(P31="無効",P31="Geschlossen"),"Geschlossen","Lead Follow-up"))))))</f>
      </c>
      <c r="V31" s="35" t="n"/>
    </row>
    <row r="32">
      <c r="A32" s="35" t="n"/>
      <c r="B32" s="47" t="n"/>
      <c r="C32" s="43" t="n"/>
      <c r="D32" s="43" t="n"/>
      <c r="E32" s="35" t="n"/>
      <c r="F32" s="35" t="n"/>
      <c r="G32" s="35" t="n"/>
      <c r="H32" s="35" t="n"/>
      <c r="I32" s="35" t="n"/>
      <c r="J32" s="35" t="n"/>
      <c r="K32" s="35" t="n"/>
      <c r="L32" s="43" t="n"/>
      <c r="M32" s="48" t="n"/>
      <c r="N32" s="47" t="n"/>
      <c r="O32" s="51" t="n"/>
      <c r="P32" s="43" t="n"/>
      <c r="Q32" s="43" t="n"/>
      <c r="R32" s="35" t="n"/>
      <c r="S32" s="18">
        <f>IF(A32="","",IFERROR(VLOOKUP(R32,'Angebotserfassung'!$A$2:$U$101,21,FALSE),""))</f>
      </c>
      <c r="T32" s="47" t="n"/>
      <c r="U32" s="18">
        <f>IF(A32="","",IF(S32="受注","受注",IF(OR(S32="失注",S32="失効"),"失注",IF(R32&lt;&gt;"","Angeboten",IF(P32="適格","Warten auf Angebot",IF(OR(P32="無効",P32="Geschlossen"),"Geschlossen","Lead Follow-up"))))))</f>
      </c>
      <c r="V32" s="35" t="n"/>
    </row>
    <row r="33">
      <c r="A33" s="35" t="n"/>
      <c r="B33" s="47" t="n"/>
      <c r="C33" s="43" t="n"/>
      <c r="D33" s="43" t="n"/>
      <c r="E33" s="35" t="n"/>
      <c r="F33" s="35" t="n"/>
      <c r="G33" s="35" t="n"/>
      <c r="H33" s="35" t="n"/>
      <c r="I33" s="35" t="n"/>
      <c r="J33" s="35" t="n"/>
      <c r="K33" s="35" t="n"/>
      <c r="L33" s="43" t="n"/>
      <c r="M33" s="48" t="n"/>
      <c r="N33" s="47" t="n"/>
      <c r="O33" s="51" t="n"/>
      <c r="P33" s="43" t="n"/>
      <c r="Q33" s="43" t="n"/>
      <c r="R33" s="35" t="n"/>
      <c r="S33" s="18">
        <f>IF(A33="","",IFERROR(VLOOKUP(R33,'Angebotserfassung'!$A$2:$U$101,21,FALSE),""))</f>
      </c>
      <c r="T33" s="47" t="n"/>
      <c r="U33" s="18">
        <f>IF(A33="","",IF(S33="受注","受注",IF(OR(S33="失注",S33="失効"),"失注",IF(R33&lt;&gt;"","Angeboten",IF(P33="適格","Warten auf Angebot",IF(OR(P33="無効",P33="Geschlossen"),"Geschlossen","Lead Follow-up"))))))</f>
      </c>
      <c r="V33" s="35" t="n"/>
    </row>
    <row r="34">
      <c r="A34" s="35" t="n"/>
      <c r="B34" s="47" t="n"/>
      <c r="C34" s="43" t="n"/>
      <c r="D34" s="43" t="n"/>
      <c r="E34" s="35" t="n"/>
      <c r="F34" s="35" t="n"/>
      <c r="G34" s="35" t="n"/>
      <c r="H34" s="35" t="n"/>
      <c r="I34" s="35" t="n"/>
      <c r="J34" s="35" t="n"/>
      <c r="K34" s="35" t="n"/>
      <c r="L34" s="43" t="n"/>
      <c r="M34" s="48" t="n"/>
      <c r="N34" s="47" t="n"/>
      <c r="O34" s="51" t="n"/>
      <c r="P34" s="43" t="n"/>
      <c r="Q34" s="43" t="n"/>
      <c r="R34" s="35" t="n"/>
      <c r="S34" s="18">
        <f>IF(A34="","",IFERROR(VLOOKUP(R34,'Angebotserfassung'!$A$2:$U$101,21,FALSE),""))</f>
      </c>
      <c r="T34" s="47" t="n"/>
      <c r="U34" s="18">
        <f>IF(A34="","",IF(S34="受注","受注",IF(OR(S34="失注",S34="失効"),"失注",IF(R34&lt;&gt;"","Angeboten",IF(P34="適格","Warten auf Angebot",IF(OR(P34="無効",P34="Geschlossen"),"Geschlossen","Lead Follow-up"))))))</f>
      </c>
      <c r="V34" s="35" t="n"/>
    </row>
    <row r="35">
      <c r="A35" s="35" t="n"/>
      <c r="B35" s="47" t="n"/>
      <c r="C35" s="43" t="n"/>
      <c r="D35" s="43" t="n"/>
      <c r="E35" s="35" t="n"/>
      <c r="F35" s="35" t="n"/>
      <c r="G35" s="35" t="n"/>
      <c r="H35" s="35" t="n"/>
      <c r="I35" s="35" t="n"/>
      <c r="J35" s="35" t="n"/>
      <c r="K35" s="35" t="n"/>
      <c r="L35" s="43" t="n"/>
      <c r="M35" s="48" t="n"/>
      <c r="N35" s="47" t="n"/>
      <c r="O35" s="51" t="n"/>
      <c r="P35" s="43" t="n"/>
      <c r="Q35" s="43" t="n"/>
      <c r="R35" s="35" t="n"/>
      <c r="S35" s="18">
        <f>IF(A35="","",IFERROR(VLOOKUP(R35,'Angebotserfassung'!$A$2:$U$101,21,FALSE),""))</f>
      </c>
      <c r="T35" s="47" t="n"/>
      <c r="U35" s="18">
        <f>IF(A35="","",IF(S35="受注","受注",IF(OR(S35="失注",S35="失効"),"失注",IF(R35&lt;&gt;"","Angeboten",IF(P35="適格","Warten auf Angebot",IF(OR(P35="無効",P35="Geschlossen"),"Geschlossen","Lead Follow-up"))))))</f>
      </c>
      <c r="V35" s="35" t="n"/>
    </row>
    <row r="36">
      <c r="A36" s="35" t="n"/>
      <c r="B36" s="47" t="n"/>
      <c r="C36" s="43" t="n"/>
      <c r="D36" s="43" t="n"/>
      <c r="E36" s="35" t="n"/>
      <c r="F36" s="35" t="n"/>
      <c r="G36" s="35" t="n"/>
      <c r="H36" s="35" t="n"/>
      <c r="I36" s="35" t="n"/>
      <c r="J36" s="35" t="n"/>
      <c r="K36" s="35" t="n"/>
      <c r="L36" s="43" t="n"/>
      <c r="M36" s="48" t="n"/>
      <c r="N36" s="47" t="n"/>
      <c r="O36" s="51" t="n"/>
      <c r="P36" s="43" t="n"/>
      <c r="Q36" s="43" t="n"/>
      <c r="R36" s="35" t="n"/>
      <c r="S36" s="18">
        <f>IF(A36="","",IFERROR(VLOOKUP(R36,'Angebotserfassung'!$A$2:$U$101,21,FALSE),""))</f>
      </c>
      <c r="T36" s="47" t="n"/>
      <c r="U36" s="18">
        <f>IF(A36="","",IF(S36="受注","受注",IF(OR(S36="失注",S36="失効"),"失注",IF(R36&lt;&gt;"","Angeboten",IF(P36="適格","Warten auf Angebot",IF(OR(P36="無効",P36="Geschlossen"),"Geschlossen","Lead Follow-up"))))))</f>
      </c>
      <c r="V36" s="35" t="n"/>
    </row>
    <row r="37">
      <c r="A37" s="35" t="n"/>
      <c r="B37" s="47" t="n"/>
      <c r="C37" s="43" t="n"/>
      <c r="D37" s="43" t="n"/>
      <c r="E37" s="35" t="n"/>
      <c r="F37" s="35" t="n"/>
      <c r="G37" s="35" t="n"/>
      <c r="H37" s="35" t="n"/>
      <c r="I37" s="35" t="n"/>
      <c r="J37" s="35" t="n"/>
      <c r="K37" s="35" t="n"/>
      <c r="L37" s="43" t="n"/>
      <c r="M37" s="48" t="n"/>
      <c r="N37" s="47" t="n"/>
      <c r="O37" s="51" t="n"/>
      <c r="P37" s="43" t="n"/>
      <c r="Q37" s="43" t="n"/>
      <c r="R37" s="35" t="n"/>
      <c r="S37" s="18">
        <f>IF(A37="","",IFERROR(VLOOKUP(R37,'Angebotserfassung'!$A$2:$U$101,21,FALSE),""))</f>
      </c>
      <c r="T37" s="47" t="n"/>
      <c r="U37" s="18">
        <f>IF(A37="","",IF(S37="受注","受注",IF(OR(S37="失注",S37="失効"),"失注",IF(R37&lt;&gt;"","Angeboten",IF(P37="適格","Warten auf Angebot",IF(OR(P37="無効",P37="Geschlossen"),"Geschlossen","Lead Follow-up"))))))</f>
      </c>
      <c r="V37" s="35" t="n"/>
    </row>
    <row r="38">
      <c r="A38" s="35" t="n"/>
      <c r="B38" s="47" t="n"/>
      <c r="C38" s="43" t="n"/>
      <c r="D38" s="43" t="n"/>
      <c r="E38" s="35" t="n"/>
      <c r="F38" s="35" t="n"/>
      <c r="G38" s="35" t="n"/>
      <c r="H38" s="35" t="n"/>
      <c r="I38" s="35" t="n"/>
      <c r="J38" s="35" t="n"/>
      <c r="K38" s="35" t="n"/>
      <c r="L38" s="43" t="n"/>
      <c r="M38" s="48" t="n"/>
      <c r="N38" s="47" t="n"/>
      <c r="O38" s="51" t="n"/>
      <c r="P38" s="43" t="n"/>
      <c r="Q38" s="43" t="n"/>
      <c r="R38" s="35" t="n"/>
      <c r="S38" s="18">
        <f>IF(A38="","",IFERROR(VLOOKUP(R38,'Angebotserfassung'!$A$2:$U$101,21,FALSE),""))</f>
      </c>
      <c r="T38" s="47" t="n"/>
      <c r="U38" s="18">
        <f>IF(A38="","",IF(S38="受注","受注",IF(OR(S38="失注",S38="失効"),"失注",IF(R38&lt;&gt;"","Angeboten",IF(P38="適格","Warten auf Angebot",IF(OR(P38="無効",P38="Geschlossen"),"Geschlossen","Lead Follow-up"))))))</f>
      </c>
      <c r="V38" s="35" t="n"/>
    </row>
    <row r="39">
      <c r="A39" s="35" t="n"/>
      <c r="B39" s="47" t="n"/>
      <c r="C39" s="43" t="n"/>
      <c r="D39" s="43" t="n"/>
      <c r="E39" s="35" t="n"/>
      <c r="F39" s="35" t="n"/>
      <c r="G39" s="35" t="n"/>
      <c r="H39" s="35" t="n"/>
      <c r="I39" s="35" t="n"/>
      <c r="J39" s="35" t="n"/>
      <c r="K39" s="35" t="n"/>
      <c r="L39" s="43" t="n"/>
      <c r="M39" s="48" t="n"/>
      <c r="N39" s="47" t="n"/>
      <c r="O39" s="51" t="n"/>
      <c r="P39" s="43" t="n"/>
      <c r="Q39" s="43" t="n"/>
      <c r="R39" s="35" t="n"/>
      <c r="S39" s="18">
        <f>IF(A39="","",IFERROR(VLOOKUP(R39,'Angebotserfassung'!$A$2:$U$101,21,FALSE),""))</f>
      </c>
      <c r="T39" s="47" t="n"/>
      <c r="U39" s="18">
        <f>IF(A39="","",IF(S39="受注","受注",IF(OR(S39="失注",S39="失効"),"失注",IF(R39&lt;&gt;"","Angeboten",IF(P39="適格","Warten auf Angebot",IF(OR(P39="無効",P39="Geschlossen"),"Geschlossen","Lead Follow-up"))))))</f>
      </c>
      <c r="V39" s="35" t="n"/>
    </row>
    <row r="40">
      <c r="A40" s="35" t="n"/>
      <c r="B40" s="47" t="n"/>
      <c r="C40" s="43" t="n"/>
      <c r="D40" s="43" t="n"/>
      <c r="E40" s="35" t="n"/>
      <c r="F40" s="35" t="n"/>
      <c r="G40" s="35" t="n"/>
      <c r="H40" s="35" t="n"/>
      <c r="I40" s="35" t="n"/>
      <c r="J40" s="35" t="n"/>
      <c r="K40" s="35" t="n"/>
      <c r="L40" s="43" t="n"/>
      <c r="M40" s="48" t="n"/>
      <c r="N40" s="47" t="n"/>
      <c r="O40" s="51" t="n"/>
      <c r="P40" s="43" t="n"/>
      <c r="Q40" s="43" t="n"/>
      <c r="R40" s="35" t="n"/>
      <c r="S40" s="18">
        <f>IF(A40="","",IFERROR(VLOOKUP(R40,'Angebotserfassung'!$A$2:$U$101,21,FALSE),""))</f>
      </c>
      <c r="T40" s="47" t="n"/>
      <c r="U40" s="18">
        <f>IF(A40="","",IF(S40="受注","受注",IF(OR(S40="失注",S40="失効"),"失注",IF(R40&lt;&gt;"","Angeboten",IF(P40="適格","Warten auf Angebot",IF(OR(P40="無効",P40="Geschlossen"),"Geschlossen","Lead Follow-up"))))))</f>
      </c>
      <c r="V40" s="35" t="n"/>
    </row>
    <row r="41">
      <c r="A41" s="35" t="n"/>
      <c r="B41" s="47" t="n"/>
      <c r="C41" s="43" t="n"/>
      <c r="D41" s="43" t="n"/>
      <c r="E41" s="35" t="n"/>
      <c r="F41" s="35" t="n"/>
      <c r="G41" s="35" t="n"/>
      <c r="H41" s="35" t="n"/>
      <c r="I41" s="35" t="n"/>
      <c r="J41" s="35" t="n"/>
      <c r="K41" s="35" t="n"/>
      <c r="L41" s="43" t="n"/>
      <c r="M41" s="48" t="n"/>
      <c r="N41" s="47" t="n"/>
      <c r="O41" s="51" t="n"/>
      <c r="P41" s="43" t="n"/>
      <c r="Q41" s="43" t="n"/>
      <c r="R41" s="35" t="n"/>
      <c r="S41" s="18">
        <f>IF(A41="","",IFERROR(VLOOKUP(R41,'Angebotserfassung'!$A$2:$U$101,21,FALSE),""))</f>
      </c>
      <c r="T41" s="47" t="n"/>
      <c r="U41" s="18">
        <f>IF(A41="","",IF(S41="受注","受注",IF(OR(S41="失注",S41="失効"),"失注",IF(R41&lt;&gt;"","Angeboten",IF(P41="適格","Warten auf Angebot",IF(OR(P41="無効",P41="Geschlossen"),"Geschlossen","Lead Follow-up"))))))</f>
      </c>
      <c r="V41" s="35" t="n"/>
    </row>
    <row r="42">
      <c r="A42" s="35" t="n"/>
      <c r="B42" s="47" t="n"/>
      <c r="C42" s="43" t="n"/>
      <c r="D42" s="43" t="n"/>
      <c r="E42" s="35" t="n"/>
      <c r="F42" s="35" t="n"/>
      <c r="G42" s="35" t="n"/>
      <c r="H42" s="35" t="n"/>
      <c r="I42" s="35" t="n"/>
      <c r="J42" s="35" t="n"/>
      <c r="K42" s="35" t="n"/>
      <c r="L42" s="43" t="n"/>
      <c r="M42" s="48" t="n"/>
      <c r="N42" s="47" t="n"/>
      <c r="O42" s="51" t="n"/>
      <c r="P42" s="43" t="n"/>
      <c r="Q42" s="43" t="n"/>
      <c r="R42" s="35" t="n"/>
      <c r="S42" s="18">
        <f>IF(A42="","",IFERROR(VLOOKUP(R42,'Angebotserfassung'!$A$2:$U$101,21,FALSE),""))</f>
      </c>
      <c r="T42" s="47" t="n"/>
      <c r="U42" s="18">
        <f>IF(A42="","",IF(S42="受注","受注",IF(OR(S42="失注",S42="失効"),"失注",IF(R42&lt;&gt;"","Angeboten",IF(P42="適格","Warten auf Angebot",IF(OR(P42="無効",P42="Geschlossen"),"Geschlossen","Lead Follow-up"))))))</f>
      </c>
      <c r="V42" s="35" t="n"/>
    </row>
    <row r="43">
      <c r="A43" s="35" t="n"/>
      <c r="B43" s="47" t="n"/>
      <c r="C43" s="43" t="n"/>
      <c r="D43" s="43" t="n"/>
      <c r="E43" s="35" t="n"/>
      <c r="F43" s="35" t="n"/>
      <c r="G43" s="35" t="n"/>
      <c r="H43" s="35" t="n"/>
      <c r="I43" s="35" t="n"/>
      <c r="J43" s="35" t="n"/>
      <c r="K43" s="35" t="n"/>
      <c r="L43" s="43" t="n"/>
      <c r="M43" s="48" t="n"/>
      <c r="N43" s="47" t="n"/>
      <c r="O43" s="51" t="n"/>
      <c r="P43" s="43" t="n"/>
      <c r="Q43" s="43" t="n"/>
      <c r="R43" s="35" t="n"/>
      <c r="S43" s="18">
        <f>IF(A43="","",IFERROR(VLOOKUP(R43,'Angebotserfassung'!$A$2:$U$101,21,FALSE),""))</f>
      </c>
      <c r="T43" s="47" t="n"/>
      <c r="U43" s="18">
        <f>IF(A43="","",IF(S43="受注","受注",IF(OR(S43="失注",S43="失効"),"失注",IF(R43&lt;&gt;"","Angeboten",IF(P43="適格","Warten auf Angebot",IF(OR(P43="無効",P43="Geschlossen"),"Geschlossen","Lead Follow-up"))))))</f>
      </c>
      <c r="V43" s="35" t="n"/>
    </row>
    <row r="44">
      <c r="A44" s="35" t="n"/>
      <c r="B44" s="47" t="n"/>
      <c r="C44" s="43" t="n"/>
      <c r="D44" s="43" t="n"/>
      <c r="E44" s="35" t="n"/>
      <c r="F44" s="35" t="n"/>
      <c r="G44" s="35" t="n"/>
      <c r="H44" s="35" t="n"/>
      <c r="I44" s="35" t="n"/>
      <c r="J44" s="35" t="n"/>
      <c r="K44" s="35" t="n"/>
      <c r="L44" s="43" t="n"/>
      <c r="M44" s="48" t="n"/>
      <c r="N44" s="47" t="n"/>
      <c r="O44" s="51" t="n"/>
      <c r="P44" s="43" t="n"/>
      <c r="Q44" s="43" t="n"/>
      <c r="R44" s="35" t="n"/>
      <c r="S44" s="18">
        <f>IF(A44="","",IFERROR(VLOOKUP(R44,'Angebotserfassung'!$A$2:$U$101,21,FALSE),""))</f>
      </c>
      <c r="T44" s="47" t="n"/>
      <c r="U44" s="18">
        <f>IF(A44="","",IF(S44="受注","受注",IF(OR(S44="失注",S44="失効"),"失注",IF(R44&lt;&gt;"","Angeboten",IF(P44="適格","Warten auf Angebot",IF(OR(P44="無効",P44="Geschlossen"),"Geschlossen","Lead Follow-up"))))))</f>
      </c>
      <c r="V44" s="35" t="n"/>
    </row>
    <row r="45">
      <c r="A45" s="35" t="n"/>
      <c r="B45" s="47" t="n"/>
      <c r="C45" s="43" t="n"/>
      <c r="D45" s="43" t="n"/>
      <c r="E45" s="35" t="n"/>
      <c r="F45" s="35" t="n"/>
      <c r="G45" s="35" t="n"/>
      <c r="H45" s="35" t="n"/>
      <c r="I45" s="35" t="n"/>
      <c r="J45" s="35" t="n"/>
      <c r="K45" s="35" t="n"/>
      <c r="L45" s="43" t="n"/>
      <c r="M45" s="48" t="n"/>
      <c r="N45" s="47" t="n"/>
      <c r="O45" s="51" t="n"/>
      <c r="P45" s="43" t="n"/>
      <c r="Q45" s="43" t="n"/>
      <c r="R45" s="35" t="n"/>
      <c r="S45" s="18">
        <f>IF(A45="","",IFERROR(VLOOKUP(R45,'Angebotserfassung'!$A$2:$U$101,21,FALSE),""))</f>
      </c>
      <c r="T45" s="47" t="n"/>
      <c r="U45" s="18">
        <f>IF(A45="","",IF(S45="受注","受注",IF(OR(S45="失注",S45="失効"),"失注",IF(R45&lt;&gt;"","Angeboten",IF(P45="適格","Warten auf Angebot",IF(OR(P45="無効",P45="Geschlossen"),"Geschlossen","Lead Follow-up"))))))</f>
      </c>
      <c r="V45" s="35" t="n"/>
    </row>
    <row r="46">
      <c r="A46" s="35" t="n"/>
      <c r="B46" s="47" t="n"/>
      <c r="C46" s="43" t="n"/>
      <c r="D46" s="43" t="n"/>
      <c r="E46" s="35" t="n"/>
      <c r="F46" s="35" t="n"/>
      <c r="G46" s="35" t="n"/>
      <c r="H46" s="35" t="n"/>
      <c r="I46" s="35" t="n"/>
      <c r="J46" s="35" t="n"/>
      <c r="K46" s="35" t="n"/>
      <c r="L46" s="43" t="n"/>
      <c r="M46" s="48" t="n"/>
      <c r="N46" s="47" t="n"/>
      <c r="O46" s="51" t="n"/>
      <c r="P46" s="43" t="n"/>
      <c r="Q46" s="43" t="n"/>
      <c r="R46" s="35" t="n"/>
      <c r="S46" s="18">
        <f>IF(A46="","",IFERROR(VLOOKUP(R46,'Angebotserfassung'!$A$2:$U$101,21,FALSE),""))</f>
      </c>
      <c r="T46" s="47" t="n"/>
      <c r="U46" s="18">
        <f>IF(A46="","",IF(S46="受注","受注",IF(OR(S46="失注",S46="失効"),"失注",IF(R46&lt;&gt;"","Angeboten",IF(P46="適格","Warten auf Angebot",IF(OR(P46="無効",P46="Geschlossen"),"Geschlossen","Lead Follow-up"))))))</f>
      </c>
      <c r="V46" s="35" t="n"/>
    </row>
    <row r="47">
      <c r="A47" s="35" t="n"/>
      <c r="B47" s="47" t="n"/>
      <c r="C47" s="43" t="n"/>
      <c r="D47" s="43" t="n"/>
      <c r="E47" s="35" t="n"/>
      <c r="F47" s="35" t="n"/>
      <c r="G47" s="35" t="n"/>
      <c r="H47" s="35" t="n"/>
      <c r="I47" s="35" t="n"/>
      <c r="J47" s="35" t="n"/>
      <c r="K47" s="35" t="n"/>
      <c r="L47" s="43" t="n"/>
      <c r="M47" s="48" t="n"/>
      <c r="N47" s="47" t="n"/>
      <c r="O47" s="51" t="n"/>
      <c r="P47" s="43" t="n"/>
      <c r="Q47" s="43" t="n"/>
      <c r="R47" s="35" t="n"/>
      <c r="S47" s="18">
        <f>IF(A47="","",IFERROR(VLOOKUP(R47,'Angebotserfassung'!$A$2:$U$101,21,FALSE),""))</f>
      </c>
      <c r="T47" s="47" t="n"/>
      <c r="U47" s="18">
        <f>IF(A47="","",IF(S47="受注","受注",IF(OR(S47="失注",S47="失効"),"失注",IF(R47&lt;&gt;"","Angeboten",IF(P47="適格","Warten auf Angebot",IF(OR(P47="無効",P47="Geschlossen"),"Geschlossen","Lead Follow-up"))))))</f>
      </c>
      <c r="V47" s="35" t="n"/>
    </row>
    <row r="48">
      <c r="A48" s="35" t="n"/>
      <c r="B48" s="47" t="n"/>
      <c r="C48" s="43" t="n"/>
      <c r="D48" s="43" t="n"/>
      <c r="E48" s="35" t="n"/>
      <c r="F48" s="35" t="n"/>
      <c r="G48" s="35" t="n"/>
      <c r="H48" s="35" t="n"/>
      <c r="I48" s="35" t="n"/>
      <c r="J48" s="35" t="n"/>
      <c r="K48" s="35" t="n"/>
      <c r="L48" s="43" t="n"/>
      <c r="M48" s="48" t="n"/>
      <c r="N48" s="47" t="n"/>
      <c r="O48" s="51" t="n"/>
      <c r="P48" s="43" t="n"/>
      <c r="Q48" s="43" t="n"/>
      <c r="R48" s="35" t="n"/>
      <c r="S48" s="18">
        <f>IF(A48="","",IFERROR(VLOOKUP(R48,'Angebotserfassung'!$A$2:$U$101,21,FALSE),""))</f>
      </c>
      <c r="T48" s="47" t="n"/>
      <c r="U48" s="18">
        <f>IF(A48="","",IF(S48="受注","受注",IF(OR(S48="失注",S48="失効"),"失注",IF(R48&lt;&gt;"","Angeboten",IF(P48="適格","Warten auf Angebot",IF(OR(P48="無効",P48="Geschlossen"),"Geschlossen","Lead Follow-up"))))))</f>
      </c>
      <c r="V48" s="35" t="n"/>
    </row>
    <row r="49">
      <c r="A49" s="35" t="n"/>
      <c r="B49" s="47" t="n"/>
      <c r="C49" s="43" t="n"/>
      <c r="D49" s="43" t="n"/>
      <c r="E49" s="35" t="n"/>
      <c r="F49" s="35" t="n"/>
      <c r="G49" s="35" t="n"/>
      <c r="H49" s="35" t="n"/>
      <c r="I49" s="35" t="n"/>
      <c r="J49" s="35" t="n"/>
      <c r="K49" s="35" t="n"/>
      <c r="L49" s="43" t="n"/>
      <c r="M49" s="48" t="n"/>
      <c r="N49" s="47" t="n"/>
      <c r="O49" s="51" t="n"/>
      <c r="P49" s="43" t="n"/>
      <c r="Q49" s="43" t="n"/>
      <c r="R49" s="35" t="n"/>
      <c r="S49" s="18">
        <f>IF(A49="","",IFERROR(VLOOKUP(R49,'Angebotserfassung'!$A$2:$U$101,21,FALSE),""))</f>
      </c>
      <c r="T49" s="47" t="n"/>
      <c r="U49" s="18">
        <f>IF(A49="","",IF(S49="受注","受注",IF(OR(S49="失注",S49="失効"),"失注",IF(R49&lt;&gt;"","Angeboten",IF(P49="適格","Warten auf Angebot",IF(OR(P49="無効",P49="Geschlossen"),"Geschlossen","Lead Follow-up"))))))</f>
      </c>
      <c r="V49" s="35" t="n"/>
    </row>
    <row r="50">
      <c r="A50" s="35" t="n"/>
      <c r="B50" s="47" t="n"/>
      <c r="C50" s="43" t="n"/>
      <c r="D50" s="43" t="n"/>
      <c r="E50" s="35" t="n"/>
      <c r="F50" s="35" t="n"/>
      <c r="G50" s="35" t="n"/>
      <c r="H50" s="35" t="n"/>
      <c r="I50" s="35" t="n"/>
      <c r="J50" s="35" t="n"/>
      <c r="K50" s="35" t="n"/>
      <c r="L50" s="43" t="n"/>
      <c r="M50" s="48" t="n"/>
      <c r="N50" s="47" t="n"/>
      <c r="O50" s="51" t="n"/>
      <c r="P50" s="43" t="n"/>
      <c r="Q50" s="43" t="n"/>
      <c r="R50" s="35" t="n"/>
      <c r="S50" s="18">
        <f>IF(A50="","",IFERROR(VLOOKUP(R50,'Angebotserfassung'!$A$2:$U$101,21,FALSE),""))</f>
      </c>
      <c r="T50" s="47" t="n"/>
      <c r="U50" s="18">
        <f>IF(A50="","",IF(S50="受注","受注",IF(OR(S50="失注",S50="失効"),"失注",IF(R50&lt;&gt;"","Angeboten",IF(P50="適格","Warten auf Angebot",IF(OR(P50="無効",P50="Geschlossen"),"Geschlossen","Lead Follow-up"))))))</f>
      </c>
      <c r="V50" s="35" t="n"/>
    </row>
    <row r="51">
      <c r="A51" s="35" t="n"/>
      <c r="B51" s="47" t="n"/>
      <c r="C51" s="43" t="n"/>
      <c r="D51" s="43" t="n"/>
      <c r="E51" s="35" t="n"/>
      <c r="F51" s="35" t="n"/>
      <c r="G51" s="35" t="n"/>
      <c r="H51" s="35" t="n"/>
      <c r="I51" s="35" t="n"/>
      <c r="J51" s="35" t="n"/>
      <c r="K51" s="35" t="n"/>
      <c r="L51" s="43" t="n"/>
      <c r="M51" s="48" t="n"/>
      <c r="N51" s="47" t="n"/>
      <c r="O51" s="51" t="n"/>
      <c r="P51" s="43" t="n"/>
      <c r="Q51" s="43" t="n"/>
      <c r="R51" s="35" t="n"/>
      <c r="S51" s="18">
        <f>IF(A51="","",IFERROR(VLOOKUP(R51,'Angebotserfassung'!$A$2:$U$101,21,FALSE),""))</f>
      </c>
      <c r="T51" s="47" t="n"/>
      <c r="U51" s="18">
        <f>IF(A51="","",IF(S51="受注","受注",IF(OR(S51="失注",S51="失効"),"失注",IF(R51&lt;&gt;"","Angeboten",IF(P51="適格","Warten auf Angebot",IF(OR(P51="無効",P51="Geschlossen"),"Geschlossen","Lead Follow-up"))))))</f>
      </c>
      <c r="V51" s="35" t="n"/>
    </row>
    <row r="52">
      <c r="A52" s="35" t="n"/>
      <c r="B52" s="47" t="n"/>
      <c r="C52" s="43" t="n"/>
      <c r="D52" s="43" t="n"/>
      <c r="E52" s="35" t="n"/>
      <c r="F52" s="35" t="n"/>
      <c r="G52" s="35" t="n"/>
      <c r="H52" s="35" t="n"/>
      <c r="I52" s="35" t="n"/>
      <c r="J52" s="35" t="n"/>
      <c r="K52" s="35" t="n"/>
      <c r="L52" s="43" t="n"/>
      <c r="M52" s="48" t="n"/>
      <c r="N52" s="47" t="n"/>
      <c r="O52" s="51" t="n"/>
      <c r="P52" s="43" t="n"/>
      <c r="Q52" s="43" t="n"/>
      <c r="R52" s="35" t="n"/>
      <c r="S52" s="18">
        <f>IF(A52="","",IFERROR(VLOOKUP(R52,'Angebotserfassung'!$A$2:$U$101,21,FALSE),""))</f>
      </c>
      <c r="T52" s="47" t="n"/>
      <c r="U52" s="18">
        <f>IF(A52="","",IF(S52="受注","受注",IF(OR(S52="失注",S52="失効"),"失注",IF(R52&lt;&gt;"","Angeboten",IF(P52="適格","Warten auf Angebot",IF(OR(P52="無効",P52="Geschlossen"),"Geschlossen","Lead Follow-up"))))))</f>
      </c>
      <c r="V52" s="35" t="n"/>
    </row>
    <row r="53">
      <c r="A53" s="35" t="n"/>
      <c r="B53" s="47" t="n"/>
      <c r="C53" s="43" t="n"/>
      <c r="D53" s="43" t="n"/>
      <c r="E53" s="35" t="n"/>
      <c r="F53" s="35" t="n"/>
      <c r="G53" s="35" t="n"/>
      <c r="H53" s="35" t="n"/>
      <c r="I53" s="35" t="n"/>
      <c r="J53" s="35" t="n"/>
      <c r="K53" s="35" t="n"/>
      <c r="L53" s="43" t="n"/>
      <c r="M53" s="48" t="n"/>
      <c r="N53" s="47" t="n"/>
      <c r="O53" s="51" t="n"/>
      <c r="P53" s="43" t="n"/>
      <c r="Q53" s="43" t="n"/>
      <c r="R53" s="35" t="n"/>
      <c r="S53" s="18">
        <f>IF(A53="","",IFERROR(VLOOKUP(R53,'Angebotserfassung'!$A$2:$U$101,21,FALSE),""))</f>
      </c>
      <c r="T53" s="47" t="n"/>
      <c r="U53" s="18">
        <f>IF(A53="","",IF(S53="受注","受注",IF(OR(S53="失注",S53="失効"),"失注",IF(R53&lt;&gt;"","Angeboten",IF(P53="適格","Warten auf Angebot",IF(OR(P53="無効",P53="Geschlossen"),"Geschlossen","Lead Follow-up"))))))</f>
      </c>
      <c r="V53" s="35" t="n"/>
    </row>
    <row r="54">
      <c r="A54" s="35" t="n"/>
      <c r="B54" s="47" t="n"/>
      <c r="C54" s="43" t="n"/>
      <c r="D54" s="43" t="n"/>
      <c r="E54" s="35" t="n"/>
      <c r="F54" s="35" t="n"/>
      <c r="G54" s="35" t="n"/>
      <c r="H54" s="35" t="n"/>
      <c r="I54" s="35" t="n"/>
      <c r="J54" s="35" t="n"/>
      <c r="K54" s="35" t="n"/>
      <c r="L54" s="43" t="n"/>
      <c r="M54" s="48" t="n"/>
      <c r="N54" s="47" t="n"/>
      <c r="O54" s="51" t="n"/>
      <c r="P54" s="43" t="n"/>
      <c r="Q54" s="43" t="n"/>
      <c r="R54" s="35" t="n"/>
      <c r="S54" s="18">
        <f>IF(A54="","",IFERROR(VLOOKUP(R54,'Angebotserfassung'!$A$2:$U$101,21,FALSE),""))</f>
      </c>
      <c r="T54" s="47" t="n"/>
      <c r="U54" s="18">
        <f>IF(A54="","",IF(S54="受注","受注",IF(OR(S54="失注",S54="失効"),"失注",IF(R54&lt;&gt;"","Angeboten",IF(P54="適格","Warten auf Angebot",IF(OR(P54="無効",P54="Geschlossen"),"Geschlossen","Lead Follow-up"))))))</f>
      </c>
      <c r="V54" s="35" t="n"/>
    </row>
    <row r="55">
      <c r="A55" s="35" t="n"/>
      <c r="B55" s="47" t="n"/>
      <c r="C55" s="43" t="n"/>
      <c r="D55" s="43" t="n"/>
      <c r="E55" s="35" t="n"/>
      <c r="F55" s="35" t="n"/>
      <c r="G55" s="35" t="n"/>
      <c r="H55" s="35" t="n"/>
      <c r="I55" s="35" t="n"/>
      <c r="J55" s="35" t="n"/>
      <c r="K55" s="35" t="n"/>
      <c r="L55" s="43" t="n"/>
      <c r="M55" s="48" t="n"/>
      <c r="N55" s="47" t="n"/>
      <c r="O55" s="51" t="n"/>
      <c r="P55" s="43" t="n"/>
      <c r="Q55" s="43" t="n"/>
      <c r="R55" s="35" t="n"/>
      <c r="S55" s="18">
        <f>IF(A55="","",IFERROR(VLOOKUP(R55,'Angebotserfassung'!$A$2:$U$101,21,FALSE),""))</f>
      </c>
      <c r="T55" s="47" t="n"/>
      <c r="U55" s="18">
        <f>IF(A55="","",IF(S55="受注","受注",IF(OR(S55="失注",S55="失効"),"失注",IF(R55&lt;&gt;"","Angeboten",IF(P55="適格","Warten auf Angebot",IF(OR(P55="無効",P55="Geschlossen"),"Geschlossen","Lead Follow-up"))))))</f>
      </c>
      <c r="V55" s="35" t="n"/>
    </row>
    <row r="56">
      <c r="A56" s="35" t="n"/>
      <c r="B56" s="47" t="n"/>
      <c r="C56" s="43" t="n"/>
      <c r="D56" s="43" t="n"/>
      <c r="E56" s="35" t="n"/>
      <c r="F56" s="35" t="n"/>
      <c r="G56" s="35" t="n"/>
      <c r="H56" s="35" t="n"/>
      <c r="I56" s="35" t="n"/>
      <c r="J56" s="35" t="n"/>
      <c r="K56" s="35" t="n"/>
      <c r="L56" s="43" t="n"/>
      <c r="M56" s="48" t="n"/>
      <c r="N56" s="47" t="n"/>
      <c r="O56" s="51" t="n"/>
      <c r="P56" s="43" t="n"/>
      <c r="Q56" s="43" t="n"/>
      <c r="R56" s="35" t="n"/>
      <c r="S56" s="18">
        <f>IF(A56="","",IFERROR(VLOOKUP(R56,'Angebotserfassung'!$A$2:$U$101,21,FALSE),""))</f>
      </c>
      <c r="T56" s="47" t="n"/>
      <c r="U56" s="18">
        <f>IF(A56="","",IF(S56="受注","受注",IF(OR(S56="失注",S56="失効"),"失注",IF(R56&lt;&gt;"","Angeboten",IF(P56="適格","Warten auf Angebot",IF(OR(P56="無効",P56="Geschlossen"),"Geschlossen","Lead Follow-up"))))))</f>
      </c>
      <c r="V56" s="35" t="n"/>
    </row>
    <row r="57">
      <c r="A57" s="35" t="n"/>
      <c r="B57" s="47" t="n"/>
      <c r="C57" s="43" t="n"/>
      <c r="D57" s="43" t="n"/>
      <c r="E57" s="35" t="n"/>
      <c r="F57" s="35" t="n"/>
      <c r="G57" s="35" t="n"/>
      <c r="H57" s="35" t="n"/>
      <c r="I57" s="35" t="n"/>
      <c r="J57" s="35" t="n"/>
      <c r="K57" s="35" t="n"/>
      <c r="L57" s="43" t="n"/>
      <c r="M57" s="48" t="n"/>
      <c r="N57" s="47" t="n"/>
      <c r="O57" s="51" t="n"/>
      <c r="P57" s="43" t="n"/>
      <c r="Q57" s="43" t="n"/>
      <c r="R57" s="35" t="n"/>
      <c r="S57" s="18">
        <f>IF(A57="","",IFERROR(VLOOKUP(R57,'Angebotserfassung'!$A$2:$U$101,21,FALSE),""))</f>
      </c>
      <c r="T57" s="47" t="n"/>
      <c r="U57" s="18">
        <f>IF(A57="","",IF(S57="受注","受注",IF(OR(S57="失注",S57="失効"),"失注",IF(R57&lt;&gt;"","Angeboten",IF(P57="適格","Warten auf Angebot",IF(OR(P57="無効",P57="Geschlossen"),"Geschlossen","Lead Follow-up"))))))</f>
      </c>
      <c r="V57" s="35" t="n"/>
    </row>
    <row r="58">
      <c r="A58" s="35" t="n"/>
      <c r="B58" s="47" t="n"/>
      <c r="C58" s="43" t="n"/>
      <c r="D58" s="43" t="n"/>
      <c r="E58" s="35" t="n"/>
      <c r="F58" s="35" t="n"/>
      <c r="G58" s="35" t="n"/>
      <c r="H58" s="35" t="n"/>
      <c r="I58" s="35" t="n"/>
      <c r="J58" s="35" t="n"/>
      <c r="K58" s="35" t="n"/>
      <c r="L58" s="43" t="n"/>
      <c r="M58" s="48" t="n"/>
      <c r="N58" s="47" t="n"/>
      <c r="O58" s="51" t="n"/>
      <c r="P58" s="43" t="n"/>
      <c r="Q58" s="43" t="n"/>
      <c r="R58" s="35" t="n"/>
      <c r="S58" s="18">
        <f>IF(A58="","",IFERROR(VLOOKUP(R58,'Angebotserfassung'!$A$2:$U$101,21,FALSE),""))</f>
      </c>
      <c r="T58" s="47" t="n"/>
      <c r="U58" s="18">
        <f>IF(A58="","",IF(S58="受注","受注",IF(OR(S58="失注",S58="失効"),"失注",IF(R58&lt;&gt;"","Angeboten",IF(P58="適格","Warten auf Angebot",IF(OR(P58="無効",P58="Geschlossen"),"Geschlossen","Lead Follow-up"))))))</f>
      </c>
      <c r="V58" s="35" t="n"/>
    </row>
    <row r="59">
      <c r="A59" s="35" t="n"/>
      <c r="B59" s="47" t="n"/>
      <c r="C59" s="43" t="n"/>
      <c r="D59" s="43" t="n"/>
      <c r="E59" s="35" t="n"/>
      <c r="F59" s="35" t="n"/>
      <c r="G59" s="35" t="n"/>
      <c r="H59" s="35" t="n"/>
      <c r="I59" s="35" t="n"/>
      <c r="J59" s="35" t="n"/>
      <c r="K59" s="35" t="n"/>
      <c r="L59" s="43" t="n"/>
      <c r="M59" s="48" t="n"/>
      <c r="N59" s="47" t="n"/>
      <c r="O59" s="51" t="n"/>
      <c r="P59" s="43" t="n"/>
      <c r="Q59" s="43" t="n"/>
      <c r="R59" s="35" t="n"/>
      <c r="S59" s="18">
        <f>IF(A59="","",IFERROR(VLOOKUP(R59,'Angebotserfassung'!$A$2:$U$101,21,FALSE),""))</f>
      </c>
      <c r="T59" s="47" t="n"/>
      <c r="U59" s="18">
        <f>IF(A59="","",IF(S59="受注","受注",IF(OR(S59="失注",S59="失効"),"失注",IF(R59&lt;&gt;"","Angeboten",IF(P59="適格","Warten auf Angebot",IF(OR(P59="無効",P59="Geschlossen"),"Geschlossen","Lead Follow-up"))))))</f>
      </c>
      <c r="V59" s="35" t="n"/>
    </row>
    <row r="60">
      <c r="A60" s="35" t="n"/>
      <c r="B60" s="47" t="n"/>
      <c r="C60" s="43" t="n"/>
      <c r="D60" s="43" t="n"/>
      <c r="E60" s="35" t="n"/>
      <c r="F60" s="35" t="n"/>
      <c r="G60" s="35" t="n"/>
      <c r="H60" s="35" t="n"/>
      <c r="I60" s="35" t="n"/>
      <c r="J60" s="35" t="n"/>
      <c r="K60" s="35" t="n"/>
      <c r="L60" s="43" t="n"/>
      <c r="M60" s="48" t="n"/>
      <c r="N60" s="47" t="n"/>
      <c r="O60" s="51" t="n"/>
      <c r="P60" s="43" t="n"/>
      <c r="Q60" s="43" t="n"/>
      <c r="R60" s="35" t="n"/>
      <c r="S60" s="18">
        <f>IF(A60="","",IFERROR(VLOOKUP(R60,'Angebotserfassung'!$A$2:$U$101,21,FALSE),""))</f>
      </c>
      <c r="T60" s="47" t="n"/>
      <c r="U60" s="18">
        <f>IF(A60="","",IF(S60="受注","受注",IF(OR(S60="失注",S60="失効"),"失注",IF(R60&lt;&gt;"","Angeboten",IF(P60="適格","Warten auf Angebot",IF(OR(P60="無効",P60="Geschlossen"),"Geschlossen","Lead Follow-up"))))))</f>
      </c>
      <c r="V60" s="35" t="n"/>
    </row>
    <row r="61">
      <c r="A61" s="35" t="n"/>
      <c r="B61" s="47" t="n"/>
      <c r="C61" s="43" t="n"/>
      <c r="D61" s="43" t="n"/>
      <c r="E61" s="35" t="n"/>
      <c r="F61" s="35" t="n"/>
      <c r="G61" s="35" t="n"/>
      <c r="H61" s="35" t="n"/>
      <c r="I61" s="35" t="n"/>
      <c r="J61" s="35" t="n"/>
      <c r="K61" s="35" t="n"/>
      <c r="L61" s="43" t="n"/>
      <c r="M61" s="48" t="n"/>
      <c r="N61" s="47" t="n"/>
      <c r="O61" s="51" t="n"/>
      <c r="P61" s="43" t="n"/>
      <c r="Q61" s="43" t="n"/>
      <c r="R61" s="35" t="n"/>
      <c r="S61" s="18">
        <f>IF(A61="","",IFERROR(VLOOKUP(R61,'Angebotserfassung'!$A$2:$U$101,21,FALSE),""))</f>
      </c>
      <c r="T61" s="47" t="n"/>
      <c r="U61" s="18">
        <f>IF(A61="","",IF(S61="受注","受注",IF(OR(S61="失注",S61="失効"),"失注",IF(R61&lt;&gt;"","Angeboten",IF(P61="適格","Warten auf Angebot",IF(OR(P61="無効",P61="Geschlossen"),"Geschlossen","Lead Follow-up"))))))</f>
      </c>
      <c r="V61" s="35" t="n"/>
    </row>
    <row r="62">
      <c r="A62" s="35" t="n"/>
      <c r="B62" s="47" t="n"/>
      <c r="C62" s="43" t="n"/>
      <c r="D62" s="43" t="n"/>
      <c r="E62" s="35" t="n"/>
      <c r="F62" s="35" t="n"/>
      <c r="G62" s="35" t="n"/>
      <c r="H62" s="35" t="n"/>
      <c r="I62" s="35" t="n"/>
      <c r="J62" s="35" t="n"/>
      <c r="K62" s="35" t="n"/>
      <c r="L62" s="43" t="n"/>
      <c r="M62" s="48" t="n"/>
      <c r="N62" s="47" t="n"/>
      <c r="O62" s="51" t="n"/>
      <c r="P62" s="43" t="n"/>
      <c r="Q62" s="43" t="n"/>
      <c r="R62" s="35" t="n"/>
      <c r="S62" s="18">
        <f>IF(A62="","",IFERROR(VLOOKUP(R62,'Angebotserfassung'!$A$2:$U$101,21,FALSE),""))</f>
      </c>
      <c r="T62" s="47" t="n"/>
      <c r="U62" s="18">
        <f>IF(A62="","",IF(S62="受注","受注",IF(OR(S62="失注",S62="失効"),"失注",IF(R62&lt;&gt;"","Angeboten",IF(P62="適格","Warten auf Angebot",IF(OR(P62="無効",P62="Geschlossen"),"Geschlossen","Lead Follow-up"))))))</f>
      </c>
      <c r="V62" s="35" t="n"/>
    </row>
    <row r="63">
      <c r="A63" s="35" t="n"/>
      <c r="B63" s="47" t="n"/>
      <c r="C63" s="43" t="n"/>
      <c r="D63" s="43" t="n"/>
      <c r="E63" s="35" t="n"/>
      <c r="F63" s="35" t="n"/>
      <c r="G63" s="35" t="n"/>
      <c r="H63" s="35" t="n"/>
      <c r="I63" s="35" t="n"/>
      <c r="J63" s="35" t="n"/>
      <c r="K63" s="35" t="n"/>
      <c r="L63" s="43" t="n"/>
      <c r="M63" s="48" t="n"/>
      <c r="N63" s="47" t="n"/>
      <c r="O63" s="51" t="n"/>
      <c r="P63" s="43" t="n"/>
      <c r="Q63" s="43" t="n"/>
      <c r="R63" s="35" t="n"/>
      <c r="S63" s="18">
        <f>IF(A63="","",IFERROR(VLOOKUP(R63,'Angebotserfassung'!$A$2:$U$101,21,FALSE),""))</f>
      </c>
      <c r="T63" s="47" t="n"/>
      <c r="U63" s="18">
        <f>IF(A63="","",IF(S63="受注","受注",IF(OR(S63="失注",S63="失効"),"失注",IF(R63&lt;&gt;"","Angeboten",IF(P63="適格","Warten auf Angebot",IF(OR(P63="無効",P63="Geschlossen"),"Geschlossen","Lead Follow-up"))))))</f>
      </c>
      <c r="V63" s="35" t="n"/>
    </row>
    <row r="64">
      <c r="A64" s="35" t="n"/>
      <c r="B64" s="47" t="n"/>
      <c r="C64" s="43" t="n"/>
      <c r="D64" s="43" t="n"/>
      <c r="E64" s="35" t="n"/>
      <c r="F64" s="35" t="n"/>
      <c r="G64" s="35" t="n"/>
      <c r="H64" s="35" t="n"/>
      <c r="I64" s="35" t="n"/>
      <c r="J64" s="35" t="n"/>
      <c r="K64" s="35" t="n"/>
      <c r="L64" s="43" t="n"/>
      <c r="M64" s="48" t="n"/>
      <c r="N64" s="47" t="n"/>
      <c r="O64" s="51" t="n"/>
      <c r="P64" s="43" t="n"/>
      <c r="Q64" s="43" t="n"/>
      <c r="R64" s="35" t="n"/>
      <c r="S64" s="18">
        <f>IF(A64="","",IFERROR(VLOOKUP(R64,'Angebotserfassung'!$A$2:$U$101,21,FALSE),""))</f>
      </c>
      <c r="T64" s="47" t="n"/>
      <c r="U64" s="18">
        <f>IF(A64="","",IF(S64="受注","受注",IF(OR(S64="失注",S64="失効"),"失注",IF(R64&lt;&gt;"","Angeboten",IF(P64="適格","Warten auf Angebot",IF(OR(P64="無効",P64="Geschlossen"),"Geschlossen","Lead Follow-up"))))))</f>
      </c>
      <c r="V64" s="35" t="n"/>
    </row>
    <row r="65">
      <c r="A65" s="35" t="n"/>
      <c r="B65" s="47" t="n"/>
      <c r="C65" s="43" t="n"/>
      <c r="D65" s="43" t="n"/>
      <c r="E65" s="35" t="n"/>
      <c r="F65" s="35" t="n"/>
      <c r="G65" s="35" t="n"/>
      <c r="H65" s="35" t="n"/>
      <c r="I65" s="35" t="n"/>
      <c r="J65" s="35" t="n"/>
      <c r="K65" s="35" t="n"/>
      <c r="L65" s="43" t="n"/>
      <c r="M65" s="48" t="n"/>
      <c r="N65" s="47" t="n"/>
      <c r="O65" s="51" t="n"/>
      <c r="P65" s="43" t="n"/>
      <c r="Q65" s="43" t="n"/>
      <c r="R65" s="35" t="n"/>
      <c r="S65" s="18">
        <f>IF(A65="","",IFERROR(VLOOKUP(R65,'Angebotserfassung'!$A$2:$U$101,21,FALSE),""))</f>
      </c>
      <c r="T65" s="47" t="n"/>
      <c r="U65" s="18">
        <f>IF(A65="","",IF(S65="受注","受注",IF(OR(S65="失注",S65="失効"),"失注",IF(R65&lt;&gt;"","Angeboten",IF(P65="適格","Warten auf Angebot",IF(OR(P65="無効",P65="Geschlossen"),"Geschlossen","Lead Follow-up"))))))</f>
      </c>
      <c r="V65" s="35" t="n"/>
    </row>
    <row r="66">
      <c r="A66" s="35" t="n"/>
      <c r="B66" s="47" t="n"/>
      <c r="C66" s="43" t="n"/>
      <c r="D66" s="43" t="n"/>
      <c r="E66" s="35" t="n"/>
      <c r="F66" s="35" t="n"/>
      <c r="G66" s="35" t="n"/>
      <c r="H66" s="35" t="n"/>
      <c r="I66" s="35" t="n"/>
      <c r="J66" s="35" t="n"/>
      <c r="K66" s="35" t="n"/>
      <c r="L66" s="43" t="n"/>
      <c r="M66" s="48" t="n"/>
      <c r="N66" s="47" t="n"/>
      <c r="O66" s="51" t="n"/>
      <c r="P66" s="43" t="n"/>
      <c r="Q66" s="43" t="n"/>
      <c r="R66" s="35" t="n"/>
      <c r="S66" s="18">
        <f>IF(A66="","",IFERROR(VLOOKUP(R66,'Angebotserfassung'!$A$2:$U$101,21,FALSE),""))</f>
      </c>
      <c r="T66" s="47" t="n"/>
      <c r="U66" s="18">
        <f>IF(A66="","",IF(S66="受注","受注",IF(OR(S66="失注",S66="失効"),"失注",IF(R66&lt;&gt;"","Angeboten",IF(P66="適格","Warten auf Angebot",IF(OR(P66="無効",P66="Geschlossen"),"Geschlossen","Lead Follow-up"))))))</f>
      </c>
      <c r="V66" s="35" t="n"/>
    </row>
    <row r="67">
      <c r="A67" s="35" t="n"/>
      <c r="B67" s="47" t="n"/>
      <c r="C67" s="43" t="n"/>
      <c r="D67" s="43" t="n"/>
      <c r="E67" s="35" t="n"/>
      <c r="F67" s="35" t="n"/>
      <c r="G67" s="35" t="n"/>
      <c r="H67" s="35" t="n"/>
      <c r="I67" s="35" t="n"/>
      <c r="J67" s="35" t="n"/>
      <c r="K67" s="35" t="n"/>
      <c r="L67" s="43" t="n"/>
      <c r="M67" s="48" t="n"/>
      <c r="N67" s="47" t="n"/>
      <c r="O67" s="51" t="n"/>
      <c r="P67" s="43" t="n"/>
      <c r="Q67" s="43" t="n"/>
      <c r="R67" s="35" t="n"/>
      <c r="S67" s="18">
        <f>IF(A67="","",IFERROR(VLOOKUP(R67,'Angebotserfassung'!$A$2:$U$101,21,FALSE),""))</f>
      </c>
      <c r="T67" s="47" t="n"/>
      <c r="U67" s="18">
        <f>IF(A67="","",IF(S67="受注","受注",IF(OR(S67="失注",S67="失効"),"失注",IF(R67&lt;&gt;"","Angeboten",IF(P67="適格","Warten auf Angebot",IF(OR(P67="無効",P67="Geschlossen"),"Geschlossen","Lead Follow-up"))))))</f>
      </c>
      <c r="V67" s="35" t="n"/>
    </row>
    <row r="68">
      <c r="A68" s="35" t="n"/>
      <c r="B68" s="47" t="n"/>
      <c r="C68" s="43" t="n"/>
      <c r="D68" s="43" t="n"/>
      <c r="E68" s="35" t="n"/>
      <c r="F68" s="35" t="n"/>
      <c r="G68" s="35" t="n"/>
      <c r="H68" s="35" t="n"/>
      <c r="I68" s="35" t="n"/>
      <c r="J68" s="35" t="n"/>
      <c r="K68" s="35" t="n"/>
      <c r="L68" s="43" t="n"/>
      <c r="M68" s="48" t="n"/>
      <c r="N68" s="47" t="n"/>
      <c r="O68" s="51" t="n"/>
      <c r="P68" s="43" t="n"/>
      <c r="Q68" s="43" t="n"/>
      <c r="R68" s="35" t="n"/>
      <c r="S68" s="18">
        <f>IF(A68="","",IFERROR(VLOOKUP(R68,'Angebotserfassung'!$A$2:$U$101,21,FALSE),""))</f>
      </c>
      <c r="T68" s="47" t="n"/>
      <c r="U68" s="18">
        <f>IF(A68="","",IF(S68="受注","受注",IF(OR(S68="失注",S68="失効"),"失注",IF(R68&lt;&gt;"","Angeboten",IF(P68="適格","Warten auf Angebot",IF(OR(P68="無効",P68="Geschlossen"),"Geschlossen","Lead Follow-up"))))))</f>
      </c>
      <c r="V68" s="35" t="n"/>
    </row>
    <row r="69">
      <c r="A69" s="35" t="n"/>
      <c r="B69" s="47" t="n"/>
      <c r="C69" s="43" t="n"/>
      <c r="D69" s="43" t="n"/>
      <c r="E69" s="35" t="n"/>
      <c r="F69" s="35" t="n"/>
      <c r="G69" s="35" t="n"/>
      <c r="H69" s="35" t="n"/>
      <c r="I69" s="35" t="n"/>
      <c r="J69" s="35" t="n"/>
      <c r="K69" s="35" t="n"/>
      <c r="L69" s="43" t="n"/>
      <c r="M69" s="48" t="n"/>
      <c r="N69" s="47" t="n"/>
      <c r="O69" s="51" t="n"/>
      <c r="P69" s="43" t="n"/>
      <c r="Q69" s="43" t="n"/>
      <c r="R69" s="35" t="n"/>
      <c r="S69" s="18">
        <f>IF(A69="","",IFERROR(VLOOKUP(R69,'Angebotserfassung'!$A$2:$U$101,21,FALSE),""))</f>
      </c>
      <c r="T69" s="47" t="n"/>
      <c r="U69" s="18">
        <f>IF(A69="","",IF(S69="受注","受注",IF(OR(S69="失注",S69="失効"),"失注",IF(R69&lt;&gt;"","Angeboten",IF(P69="適格","Warten auf Angebot",IF(OR(P69="無効",P69="Geschlossen"),"Geschlossen","Lead Follow-up"))))))</f>
      </c>
      <c r="V69" s="35" t="n"/>
    </row>
    <row r="70">
      <c r="A70" s="35" t="n"/>
      <c r="B70" s="47" t="n"/>
      <c r="C70" s="43" t="n"/>
      <c r="D70" s="43" t="n"/>
      <c r="E70" s="35" t="n"/>
      <c r="F70" s="35" t="n"/>
      <c r="G70" s="35" t="n"/>
      <c r="H70" s="35" t="n"/>
      <c r="I70" s="35" t="n"/>
      <c r="J70" s="35" t="n"/>
      <c r="K70" s="35" t="n"/>
      <c r="L70" s="43" t="n"/>
      <c r="M70" s="48" t="n"/>
      <c r="N70" s="47" t="n"/>
      <c r="O70" s="51" t="n"/>
      <c r="P70" s="43" t="n"/>
      <c r="Q70" s="43" t="n"/>
      <c r="R70" s="35" t="n"/>
      <c r="S70" s="18">
        <f>IF(A70="","",IFERROR(VLOOKUP(R70,'Angebotserfassung'!$A$2:$U$101,21,FALSE),""))</f>
      </c>
      <c r="T70" s="47" t="n"/>
      <c r="U70" s="18">
        <f>IF(A70="","",IF(S70="受注","受注",IF(OR(S70="失注",S70="失効"),"失注",IF(R70&lt;&gt;"","Angeboten",IF(P70="適格","Warten auf Angebot",IF(OR(P70="無効",P70="Geschlossen"),"Geschlossen","Lead Follow-up"))))))</f>
      </c>
      <c r="V70" s="35" t="n"/>
    </row>
    <row r="71">
      <c r="A71" s="35" t="n"/>
      <c r="B71" s="47" t="n"/>
      <c r="C71" s="43" t="n"/>
      <c r="D71" s="43" t="n"/>
      <c r="E71" s="35" t="n"/>
      <c r="F71" s="35" t="n"/>
      <c r="G71" s="35" t="n"/>
      <c r="H71" s="35" t="n"/>
      <c r="I71" s="35" t="n"/>
      <c r="J71" s="35" t="n"/>
      <c r="K71" s="35" t="n"/>
      <c r="L71" s="43" t="n"/>
      <c r="M71" s="48" t="n"/>
      <c r="N71" s="47" t="n"/>
      <c r="O71" s="51" t="n"/>
      <c r="P71" s="43" t="n"/>
      <c r="Q71" s="43" t="n"/>
      <c r="R71" s="35" t="n"/>
      <c r="S71" s="18">
        <f>IF(A71="","",IFERROR(VLOOKUP(R71,'Angebotserfassung'!$A$2:$U$101,21,FALSE),""))</f>
      </c>
      <c r="T71" s="47" t="n"/>
      <c r="U71" s="18">
        <f>IF(A71="","",IF(S71="受注","受注",IF(OR(S71="失注",S71="失効"),"失注",IF(R71&lt;&gt;"","Angeboten",IF(P71="適格","Warten auf Angebot",IF(OR(P71="無効",P71="Geschlossen"),"Geschlossen","Lead Follow-up"))))))</f>
      </c>
      <c r="V71" s="35" t="n"/>
    </row>
    <row r="72">
      <c r="A72" s="35" t="n"/>
      <c r="B72" s="47" t="n"/>
      <c r="C72" s="43" t="n"/>
      <c r="D72" s="43" t="n"/>
      <c r="E72" s="35" t="n"/>
      <c r="F72" s="35" t="n"/>
      <c r="G72" s="35" t="n"/>
      <c r="H72" s="35" t="n"/>
      <c r="I72" s="35" t="n"/>
      <c r="J72" s="35" t="n"/>
      <c r="K72" s="35" t="n"/>
      <c r="L72" s="43" t="n"/>
      <c r="M72" s="48" t="n"/>
      <c r="N72" s="47" t="n"/>
      <c r="O72" s="51" t="n"/>
      <c r="P72" s="43" t="n"/>
      <c r="Q72" s="43" t="n"/>
      <c r="R72" s="35" t="n"/>
      <c r="S72" s="18">
        <f>IF(A72="","",IFERROR(VLOOKUP(R72,'Angebotserfassung'!$A$2:$U$101,21,FALSE),""))</f>
      </c>
      <c r="T72" s="47" t="n"/>
      <c r="U72" s="18">
        <f>IF(A72="","",IF(S72="受注","受注",IF(OR(S72="失注",S72="失効"),"失注",IF(R72&lt;&gt;"","Angeboten",IF(P72="適格","Warten auf Angebot",IF(OR(P72="無効",P72="Geschlossen"),"Geschlossen","Lead Follow-up"))))))</f>
      </c>
      <c r="V72" s="35" t="n"/>
    </row>
    <row r="73">
      <c r="A73" s="35" t="n"/>
      <c r="B73" s="47" t="n"/>
      <c r="C73" s="43" t="n"/>
      <c r="D73" s="43" t="n"/>
      <c r="E73" s="35" t="n"/>
      <c r="F73" s="35" t="n"/>
      <c r="G73" s="35" t="n"/>
      <c r="H73" s="35" t="n"/>
      <c r="I73" s="35" t="n"/>
      <c r="J73" s="35" t="n"/>
      <c r="K73" s="35" t="n"/>
      <c r="L73" s="43" t="n"/>
      <c r="M73" s="48" t="n"/>
      <c r="N73" s="47" t="n"/>
      <c r="O73" s="51" t="n"/>
      <c r="P73" s="43" t="n"/>
      <c r="Q73" s="43" t="n"/>
      <c r="R73" s="35" t="n"/>
      <c r="S73" s="18">
        <f>IF(A73="","",IFERROR(VLOOKUP(R73,'Angebotserfassung'!$A$2:$U$101,21,FALSE),""))</f>
      </c>
      <c r="T73" s="47" t="n"/>
      <c r="U73" s="18">
        <f>IF(A73="","",IF(S73="受注","受注",IF(OR(S73="失注",S73="失効"),"失注",IF(R73&lt;&gt;"","Angeboten",IF(P73="適格","Warten auf Angebot",IF(OR(P73="無効",P73="Geschlossen"),"Geschlossen","Lead Follow-up"))))))</f>
      </c>
      <c r="V73" s="35" t="n"/>
    </row>
    <row r="74">
      <c r="A74" s="35" t="n"/>
      <c r="B74" s="47" t="n"/>
      <c r="C74" s="43" t="n"/>
      <c r="D74" s="43" t="n"/>
      <c r="E74" s="35" t="n"/>
      <c r="F74" s="35" t="n"/>
      <c r="G74" s="35" t="n"/>
      <c r="H74" s="35" t="n"/>
      <c r="I74" s="35" t="n"/>
      <c r="J74" s="35" t="n"/>
      <c r="K74" s="35" t="n"/>
      <c r="L74" s="43" t="n"/>
      <c r="M74" s="48" t="n"/>
      <c r="N74" s="47" t="n"/>
      <c r="O74" s="51" t="n"/>
      <c r="P74" s="43" t="n"/>
      <c r="Q74" s="43" t="n"/>
      <c r="R74" s="35" t="n"/>
      <c r="S74" s="18">
        <f>IF(A74="","",IFERROR(VLOOKUP(R74,'Angebotserfassung'!$A$2:$U$101,21,FALSE),""))</f>
      </c>
      <c r="T74" s="47" t="n"/>
      <c r="U74" s="18">
        <f>IF(A74="","",IF(S74="受注","受注",IF(OR(S74="失注",S74="失効"),"失注",IF(R74&lt;&gt;"","Angeboten",IF(P74="適格","Warten auf Angebot",IF(OR(P74="無効",P74="Geschlossen"),"Geschlossen","Lead Follow-up"))))))</f>
      </c>
      <c r="V74" s="35" t="n"/>
    </row>
    <row r="75">
      <c r="A75" s="35" t="n"/>
      <c r="B75" s="47" t="n"/>
      <c r="C75" s="43" t="n"/>
      <c r="D75" s="43" t="n"/>
      <c r="E75" s="35" t="n"/>
      <c r="F75" s="35" t="n"/>
      <c r="G75" s="35" t="n"/>
      <c r="H75" s="35" t="n"/>
      <c r="I75" s="35" t="n"/>
      <c r="J75" s="35" t="n"/>
      <c r="K75" s="35" t="n"/>
      <c r="L75" s="43" t="n"/>
      <c r="M75" s="48" t="n"/>
      <c r="N75" s="47" t="n"/>
      <c r="O75" s="51" t="n"/>
      <c r="P75" s="43" t="n"/>
      <c r="Q75" s="43" t="n"/>
      <c r="R75" s="35" t="n"/>
      <c r="S75" s="18">
        <f>IF(A75="","",IFERROR(VLOOKUP(R75,'Angebotserfassung'!$A$2:$U$101,21,FALSE),""))</f>
      </c>
      <c r="T75" s="47" t="n"/>
      <c r="U75" s="18">
        <f>IF(A75="","",IF(S75="受注","受注",IF(OR(S75="失注",S75="失効"),"失注",IF(R75&lt;&gt;"","Angeboten",IF(P75="適格","Warten auf Angebot",IF(OR(P75="無効",P75="Geschlossen"),"Geschlossen","Lead Follow-up"))))))</f>
      </c>
      <c r="V75" s="35" t="n"/>
    </row>
    <row r="76">
      <c r="A76" s="35" t="n"/>
      <c r="B76" s="47" t="n"/>
      <c r="C76" s="43" t="n"/>
      <c r="D76" s="43" t="n"/>
      <c r="E76" s="35" t="n"/>
      <c r="F76" s="35" t="n"/>
      <c r="G76" s="35" t="n"/>
      <c r="H76" s="35" t="n"/>
      <c r="I76" s="35" t="n"/>
      <c r="J76" s="35" t="n"/>
      <c r="K76" s="35" t="n"/>
      <c r="L76" s="43" t="n"/>
      <c r="M76" s="48" t="n"/>
      <c r="N76" s="47" t="n"/>
      <c r="O76" s="51" t="n"/>
      <c r="P76" s="43" t="n"/>
      <c r="Q76" s="43" t="n"/>
      <c r="R76" s="35" t="n"/>
      <c r="S76" s="18">
        <f>IF(A76="","",IFERROR(VLOOKUP(R76,'Angebotserfassung'!$A$2:$U$101,21,FALSE),""))</f>
      </c>
      <c r="T76" s="47" t="n"/>
      <c r="U76" s="18">
        <f>IF(A76="","",IF(S76="受注","受注",IF(OR(S76="失注",S76="失効"),"失注",IF(R76&lt;&gt;"","Angeboten",IF(P76="適格","Warten auf Angebot",IF(OR(P76="無効",P76="Geschlossen"),"Geschlossen","Lead Follow-up"))))))</f>
      </c>
      <c r="V76" s="35" t="n"/>
    </row>
    <row r="77">
      <c r="A77" s="35" t="n"/>
      <c r="B77" s="47" t="n"/>
      <c r="C77" s="43" t="n"/>
      <c r="D77" s="43" t="n"/>
      <c r="E77" s="35" t="n"/>
      <c r="F77" s="35" t="n"/>
      <c r="G77" s="35" t="n"/>
      <c r="H77" s="35" t="n"/>
      <c r="I77" s="35" t="n"/>
      <c r="J77" s="35" t="n"/>
      <c r="K77" s="35" t="n"/>
      <c r="L77" s="43" t="n"/>
      <c r="M77" s="48" t="n"/>
      <c r="N77" s="47" t="n"/>
      <c r="O77" s="51" t="n"/>
      <c r="P77" s="43" t="n"/>
      <c r="Q77" s="43" t="n"/>
      <c r="R77" s="35" t="n"/>
      <c r="S77" s="18">
        <f>IF(A77="","",IFERROR(VLOOKUP(R77,'Angebotserfassung'!$A$2:$U$101,21,FALSE),""))</f>
      </c>
      <c r="T77" s="47" t="n"/>
      <c r="U77" s="18">
        <f>IF(A77="","",IF(S77="受注","受注",IF(OR(S77="失注",S77="失効"),"失注",IF(R77&lt;&gt;"","Angeboten",IF(P77="適格","Warten auf Angebot",IF(OR(P77="無効",P77="Geschlossen"),"Geschlossen","Lead Follow-up"))))))</f>
      </c>
      <c r="V77" s="35" t="n"/>
    </row>
    <row r="78">
      <c r="A78" s="35" t="n"/>
      <c r="B78" s="47" t="n"/>
      <c r="C78" s="43" t="n"/>
      <c r="D78" s="43" t="n"/>
      <c r="E78" s="35" t="n"/>
      <c r="F78" s="35" t="n"/>
      <c r="G78" s="35" t="n"/>
      <c r="H78" s="35" t="n"/>
      <c r="I78" s="35" t="n"/>
      <c r="J78" s="35" t="n"/>
      <c r="K78" s="35" t="n"/>
      <c r="L78" s="43" t="n"/>
      <c r="M78" s="48" t="n"/>
      <c r="N78" s="47" t="n"/>
      <c r="O78" s="51" t="n"/>
      <c r="P78" s="43" t="n"/>
      <c r="Q78" s="43" t="n"/>
      <c r="R78" s="35" t="n"/>
      <c r="S78" s="18">
        <f>IF(A78="","",IFERROR(VLOOKUP(R78,'Angebotserfassung'!$A$2:$U$101,21,FALSE),""))</f>
      </c>
      <c r="T78" s="47" t="n"/>
      <c r="U78" s="18">
        <f>IF(A78="","",IF(S78="受注","受注",IF(OR(S78="失注",S78="失効"),"失注",IF(R78&lt;&gt;"","Angeboten",IF(P78="適格","Warten auf Angebot",IF(OR(P78="無効",P78="Geschlossen"),"Geschlossen","Lead Follow-up"))))))</f>
      </c>
      <c r="V78" s="35" t="n"/>
    </row>
    <row r="79">
      <c r="A79" s="35" t="n"/>
      <c r="B79" s="47" t="n"/>
      <c r="C79" s="43" t="n"/>
      <c r="D79" s="43" t="n"/>
      <c r="E79" s="35" t="n"/>
      <c r="F79" s="35" t="n"/>
      <c r="G79" s="35" t="n"/>
      <c r="H79" s="35" t="n"/>
      <c r="I79" s="35" t="n"/>
      <c r="J79" s="35" t="n"/>
      <c r="K79" s="35" t="n"/>
      <c r="L79" s="43" t="n"/>
      <c r="M79" s="48" t="n"/>
      <c r="N79" s="47" t="n"/>
      <c r="O79" s="51" t="n"/>
      <c r="P79" s="43" t="n"/>
      <c r="Q79" s="43" t="n"/>
      <c r="R79" s="35" t="n"/>
      <c r="S79" s="18">
        <f>IF(A79="","",IFERROR(VLOOKUP(R79,'Angebotserfassung'!$A$2:$U$101,21,FALSE),""))</f>
      </c>
      <c r="T79" s="47" t="n"/>
      <c r="U79" s="18">
        <f>IF(A79="","",IF(S79="受注","受注",IF(OR(S79="失注",S79="失効"),"失注",IF(R79&lt;&gt;"","Angeboten",IF(P79="適格","Warten auf Angebot",IF(OR(P79="無効",P79="Geschlossen"),"Geschlossen","Lead Follow-up"))))))</f>
      </c>
      <c r="V79" s="35" t="n"/>
    </row>
    <row r="80">
      <c r="A80" s="35" t="n"/>
      <c r="B80" s="47" t="n"/>
      <c r="C80" s="43" t="n"/>
      <c r="D80" s="43" t="n"/>
      <c r="E80" s="35" t="n"/>
      <c r="F80" s="35" t="n"/>
      <c r="G80" s="35" t="n"/>
      <c r="H80" s="35" t="n"/>
      <c r="I80" s="35" t="n"/>
      <c r="J80" s="35" t="n"/>
      <c r="K80" s="35" t="n"/>
      <c r="L80" s="43" t="n"/>
      <c r="M80" s="48" t="n"/>
      <c r="N80" s="47" t="n"/>
      <c r="O80" s="51" t="n"/>
      <c r="P80" s="43" t="n"/>
      <c r="Q80" s="43" t="n"/>
      <c r="R80" s="35" t="n"/>
      <c r="S80" s="18">
        <f>IF(A80="","",IFERROR(VLOOKUP(R80,'Angebotserfassung'!$A$2:$U$101,21,FALSE),""))</f>
      </c>
      <c r="T80" s="47" t="n"/>
      <c r="U80" s="18">
        <f>IF(A80="","",IF(S80="受注","受注",IF(OR(S80="失注",S80="失効"),"失注",IF(R80&lt;&gt;"","Angeboten",IF(P80="適格","Warten auf Angebot",IF(OR(P80="無効",P80="Geschlossen"),"Geschlossen","Lead Follow-up"))))))</f>
      </c>
      <c r="V80" s="35" t="n"/>
    </row>
    <row r="81">
      <c r="A81" s="35" t="n"/>
      <c r="B81" s="47" t="n"/>
      <c r="C81" s="43" t="n"/>
      <c r="D81" s="43" t="n"/>
      <c r="E81" s="35" t="n"/>
      <c r="F81" s="35" t="n"/>
      <c r="G81" s="35" t="n"/>
      <c r="H81" s="35" t="n"/>
      <c r="I81" s="35" t="n"/>
      <c r="J81" s="35" t="n"/>
      <c r="K81" s="35" t="n"/>
      <c r="L81" s="43" t="n"/>
      <c r="M81" s="48" t="n"/>
      <c r="N81" s="47" t="n"/>
      <c r="O81" s="51" t="n"/>
      <c r="P81" s="43" t="n"/>
      <c r="Q81" s="43" t="n"/>
      <c r="R81" s="35" t="n"/>
      <c r="S81" s="18">
        <f>IF(A81="","",IFERROR(VLOOKUP(R81,'Angebotserfassung'!$A$2:$U$101,21,FALSE),""))</f>
      </c>
      <c r="T81" s="47" t="n"/>
      <c r="U81" s="18">
        <f>IF(A81="","",IF(S81="受注","受注",IF(OR(S81="失注",S81="失効"),"失注",IF(R81&lt;&gt;"","Angeboten",IF(P81="適格","Warten auf Angebot",IF(OR(P81="無効",P81="Geschlossen"),"Geschlossen","Lead Follow-up"))))))</f>
      </c>
      <c r="V81" s="35" t="n"/>
    </row>
    <row r="82">
      <c r="A82" s="35" t="n"/>
      <c r="B82" s="47" t="n"/>
      <c r="C82" s="43" t="n"/>
      <c r="D82" s="43" t="n"/>
      <c r="E82" s="35" t="n"/>
      <c r="F82" s="35" t="n"/>
      <c r="G82" s="35" t="n"/>
      <c r="H82" s="35" t="n"/>
      <c r="I82" s="35" t="n"/>
      <c r="J82" s="35" t="n"/>
      <c r="K82" s="35" t="n"/>
      <c r="L82" s="43" t="n"/>
      <c r="M82" s="48" t="n"/>
      <c r="N82" s="47" t="n"/>
      <c r="O82" s="51" t="n"/>
      <c r="P82" s="43" t="n"/>
      <c r="Q82" s="43" t="n"/>
      <c r="R82" s="35" t="n"/>
      <c r="S82" s="18">
        <f>IF(A82="","",IFERROR(VLOOKUP(R82,'Angebotserfassung'!$A$2:$U$101,21,FALSE),""))</f>
      </c>
      <c r="T82" s="47" t="n"/>
      <c r="U82" s="18">
        <f>IF(A82="","",IF(S82="受注","受注",IF(OR(S82="失注",S82="失効"),"失注",IF(R82&lt;&gt;"","Angeboten",IF(P82="適格","Warten auf Angebot",IF(OR(P82="無効",P82="Geschlossen"),"Geschlossen","Lead Follow-up"))))))</f>
      </c>
      <c r="V82" s="35" t="n"/>
    </row>
    <row r="83">
      <c r="A83" s="35" t="n"/>
      <c r="B83" s="47" t="n"/>
      <c r="C83" s="43" t="n"/>
      <c r="D83" s="43" t="n"/>
      <c r="E83" s="35" t="n"/>
      <c r="F83" s="35" t="n"/>
      <c r="G83" s="35" t="n"/>
      <c r="H83" s="35" t="n"/>
      <c r="I83" s="35" t="n"/>
      <c r="J83" s="35" t="n"/>
      <c r="K83" s="35" t="n"/>
      <c r="L83" s="43" t="n"/>
      <c r="M83" s="48" t="n"/>
      <c r="N83" s="47" t="n"/>
      <c r="O83" s="51" t="n"/>
      <c r="P83" s="43" t="n"/>
      <c r="Q83" s="43" t="n"/>
      <c r="R83" s="35" t="n"/>
      <c r="S83" s="18">
        <f>IF(A83="","",IFERROR(VLOOKUP(R83,'Angebotserfassung'!$A$2:$U$101,21,FALSE),""))</f>
      </c>
      <c r="T83" s="47" t="n"/>
      <c r="U83" s="18">
        <f>IF(A83="","",IF(S83="受注","受注",IF(OR(S83="失注",S83="失効"),"失注",IF(R83&lt;&gt;"","Angeboten",IF(P83="適格","Warten auf Angebot",IF(OR(P83="無効",P83="Geschlossen"),"Geschlossen","Lead Follow-up"))))))</f>
      </c>
      <c r="V83" s="35" t="n"/>
    </row>
    <row r="84">
      <c r="A84" s="35" t="n"/>
      <c r="B84" s="47" t="n"/>
      <c r="C84" s="43" t="n"/>
      <c r="D84" s="43" t="n"/>
      <c r="E84" s="35" t="n"/>
      <c r="F84" s="35" t="n"/>
      <c r="G84" s="35" t="n"/>
      <c r="H84" s="35" t="n"/>
      <c r="I84" s="35" t="n"/>
      <c r="J84" s="35" t="n"/>
      <c r="K84" s="35" t="n"/>
      <c r="L84" s="43" t="n"/>
      <c r="M84" s="48" t="n"/>
      <c r="N84" s="47" t="n"/>
      <c r="O84" s="51" t="n"/>
      <c r="P84" s="43" t="n"/>
      <c r="Q84" s="43" t="n"/>
      <c r="R84" s="35" t="n"/>
      <c r="S84" s="18">
        <f>IF(A84="","",IFERROR(VLOOKUP(R84,'Angebotserfassung'!$A$2:$U$101,21,FALSE),""))</f>
      </c>
      <c r="T84" s="47" t="n"/>
      <c r="U84" s="18">
        <f>IF(A84="","",IF(S84="受注","受注",IF(OR(S84="失注",S84="失効"),"失注",IF(R84&lt;&gt;"","Angeboten",IF(P84="適格","Warten auf Angebot",IF(OR(P84="無効",P84="Geschlossen"),"Geschlossen","Lead Follow-up"))))))</f>
      </c>
      <c r="V84" s="35" t="n"/>
    </row>
    <row r="85">
      <c r="A85" s="35" t="n"/>
      <c r="B85" s="47" t="n"/>
      <c r="C85" s="43" t="n"/>
      <c r="D85" s="43" t="n"/>
      <c r="E85" s="35" t="n"/>
      <c r="F85" s="35" t="n"/>
      <c r="G85" s="35" t="n"/>
      <c r="H85" s="35" t="n"/>
      <c r="I85" s="35" t="n"/>
      <c r="J85" s="35" t="n"/>
      <c r="K85" s="35" t="n"/>
      <c r="L85" s="43" t="n"/>
      <c r="M85" s="48" t="n"/>
      <c r="N85" s="47" t="n"/>
      <c r="O85" s="51" t="n"/>
      <c r="P85" s="43" t="n"/>
      <c r="Q85" s="43" t="n"/>
      <c r="R85" s="35" t="n"/>
      <c r="S85" s="18">
        <f>IF(A85="","",IFERROR(VLOOKUP(R85,'Angebotserfassung'!$A$2:$U$101,21,FALSE),""))</f>
      </c>
      <c r="T85" s="47" t="n"/>
      <c r="U85" s="18">
        <f>IF(A85="","",IF(S85="受注","受注",IF(OR(S85="失注",S85="失効"),"失注",IF(R85&lt;&gt;"","Angeboten",IF(P85="適格","Warten auf Angebot",IF(OR(P85="無効",P85="Geschlossen"),"Geschlossen","Lead Follow-up"))))))</f>
      </c>
      <c r="V85" s="35" t="n"/>
    </row>
    <row r="86">
      <c r="A86" s="35" t="n"/>
      <c r="B86" s="47" t="n"/>
      <c r="C86" s="43" t="n"/>
      <c r="D86" s="43" t="n"/>
      <c r="E86" s="35" t="n"/>
      <c r="F86" s="35" t="n"/>
      <c r="G86" s="35" t="n"/>
      <c r="H86" s="35" t="n"/>
      <c r="I86" s="35" t="n"/>
      <c r="J86" s="35" t="n"/>
      <c r="K86" s="35" t="n"/>
      <c r="L86" s="43" t="n"/>
      <c r="M86" s="48" t="n"/>
      <c r="N86" s="47" t="n"/>
      <c r="O86" s="51" t="n"/>
      <c r="P86" s="43" t="n"/>
      <c r="Q86" s="43" t="n"/>
      <c r="R86" s="35" t="n"/>
      <c r="S86" s="18">
        <f>IF(A86="","",IFERROR(VLOOKUP(R86,'Angebotserfassung'!$A$2:$U$101,21,FALSE),""))</f>
      </c>
      <c r="T86" s="47" t="n"/>
      <c r="U86" s="18">
        <f>IF(A86="","",IF(S86="受注","受注",IF(OR(S86="失注",S86="失効"),"失注",IF(R86&lt;&gt;"","Angeboten",IF(P86="適格","Warten auf Angebot",IF(OR(P86="無効",P86="Geschlossen"),"Geschlossen","Lead Follow-up"))))))</f>
      </c>
      <c r="V86" s="35" t="n"/>
    </row>
    <row r="87">
      <c r="A87" s="35" t="n"/>
      <c r="B87" s="47" t="n"/>
      <c r="C87" s="43" t="n"/>
      <c r="D87" s="43" t="n"/>
      <c r="E87" s="35" t="n"/>
      <c r="F87" s="35" t="n"/>
      <c r="G87" s="35" t="n"/>
      <c r="H87" s="35" t="n"/>
      <c r="I87" s="35" t="n"/>
      <c r="J87" s="35" t="n"/>
      <c r="K87" s="35" t="n"/>
      <c r="L87" s="43" t="n"/>
      <c r="M87" s="48" t="n"/>
      <c r="N87" s="47" t="n"/>
      <c r="O87" s="51" t="n"/>
      <c r="P87" s="43" t="n"/>
      <c r="Q87" s="43" t="n"/>
      <c r="R87" s="35" t="n"/>
      <c r="S87" s="18">
        <f>IF(A87="","",IFERROR(VLOOKUP(R87,'Angebotserfassung'!$A$2:$U$101,21,FALSE),""))</f>
      </c>
      <c r="T87" s="47" t="n"/>
      <c r="U87" s="18">
        <f>IF(A87="","",IF(S87="受注","受注",IF(OR(S87="失注",S87="失効"),"失注",IF(R87&lt;&gt;"","Angeboten",IF(P87="適格","Warten auf Angebot",IF(OR(P87="無効",P87="Geschlossen"),"Geschlossen","Lead Follow-up"))))))</f>
      </c>
      <c r="V87" s="35" t="n"/>
    </row>
    <row r="88">
      <c r="A88" s="35" t="n"/>
      <c r="B88" s="47" t="n"/>
      <c r="C88" s="43" t="n"/>
      <c r="D88" s="43" t="n"/>
      <c r="E88" s="35" t="n"/>
      <c r="F88" s="35" t="n"/>
      <c r="G88" s="35" t="n"/>
      <c r="H88" s="35" t="n"/>
      <c r="I88" s="35" t="n"/>
      <c r="J88" s="35" t="n"/>
      <c r="K88" s="35" t="n"/>
      <c r="L88" s="43" t="n"/>
      <c r="M88" s="48" t="n"/>
      <c r="N88" s="47" t="n"/>
      <c r="O88" s="51" t="n"/>
      <c r="P88" s="43" t="n"/>
      <c r="Q88" s="43" t="n"/>
      <c r="R88" s="35" t="n"/>
      <c r="S88" s="18">
        <f>IF(A88="","",IFERROR(VLOOKUP(R88,'Angebotserfassung'!$A$2:$U$101,21,FALSE),""))</f>
      </c>
      <c r="T88" s="47" t="n"/>
      <c r="U88" s="18">
        <f>IF(A88="","",IF(S88="受注","受注",IF(OR(S88="失注",S88="失効"),"失注",IF(R88&lt;&gt;"","Angeboten",IF(P88="適格","Warten auf Angebot",IF(OR(P88="無効",P88="Geschlossen"),"Geschlossen","Lead Follow-up"))))))</f>
      </c>
      <c r="V88" s="35" t="n"/>
    </row>
    <row r="89">
      <c r="A89" s="35" t="n"/>
      <c r="B89" s="47" t="n"/>
      <c r="C89" s="43" t="n"/>
      <c r="D89" s="43" t="n"/>
      <c r="E89" s="35" t="n"/>
      <c r="F89" s="35" t="n"/>
      <c r="G89" s="35" t="n"/>
      <c r="H89" s="35" t="n"/>
      <c r="I89" s="35" t="n"/>
      <c r="J89" s="35" t="n"/>
      <c r="K89" s="35" t="n"/>
      <c r="L89" s="43" t="n"/>
      <c r="M89" s="48" t="n"/>
      <c r="N89" s="47" t="n"/>
      <c r="O89" s="51" t="n"/>
      <c r="P89" s="43" t="n"/>
      <c r="Q89" s="43" t="n"/>
      <c r="R89" s="35" t="n"/>
      <c r="S89" s="18">
        <f>IF(A89="","",IFERROR(VLOOKUP(R89,'Angebotserfassung'!$A$2:$U$101,21,FALSE),""))</f>
      </c>
      <c r="T89" s="47" t="n"/>
      <c r="U89" s="18">
        <f>IF(A89="","",IF(S89="受注","受注",IF(OR(S89="失注",S89="失効"),"失注",IF(R89&lt;&gt;"","Angeboten",IF(P89="適格","Warten auf Angebot",IF(OR(P89="無効",P89="Geschlossen"),"Geschlossen","Lead Follow-up"))))))</f>
      </c>
      <c r="V89" s="35" t="n"/>
    </row>
    <row r="90">
      <c r="A90" s="35" t="n"/>
      <c r="B90" s="47" t="n"/>
      <c r="C90" s="43" t="n"/>
      <c r="D90" s="43" t="n"/>
      <c r="E90" s="35" t="n"/>
      <c r="F90" s="35" t="n"/>
      <c r="G90" s="35" t="n"/>
      <c r="H90" s="35" t="n"/>
      <c r="I90" s="35" t="n"/>
      <c r="J90" s="35" t="n"/>
      <c r="K90" s="35" t="n"/>
      <c r="L90" s="43" t="n"/>
      <c r="M90" s="48" t="n"/>
      <c r="N90" s="47" t="n"/>
      <c r="O90" s="51" t="n"/>
      <c r="P90" s="43" t="n"/>
      <c r="Q90" s="43" t="n"/>
      <c r="R90" s="35" t="n"/>
      <c r="S90" s="18">
        <f>IF(A90="","",IFERROR(VLOOKUP(R90,'Angebotserfassung'!$A$2:$U$101,21,FALSE),""))</f>
      </c>
      <c r="T90" s="47" t="n"/>
      <c r="U90" s="18">
        <f>IF(A90="","",IF(S90="受注","受注",IF(OR(S90="失注",S90="失効"),"失注",IF(R90&lt;&gt;"","Angeboten",IF(P90="適格","Warten auf Angebot",IF(OR(P90="無効",P90="Geschlossen"),"Geschlossen","Lead Follow-up"))))))</f>
      </c>
      <c r="V90" s="35" t="n"/>
    </row>
    <row r="91">
      <c r="A91" s="35" t="n"/>
      <c r="B91" s="47" t="n"/>
      <c r="C91" s="43" t="n"/>
      <c r="D91" s="43" t="n"/>
      <c r="E91" s="35" t="n"/>
      <c r="F91" s="35" t="n"/>
      <c r="G91" s="35" t="n"/>
      <c r="H91" s="35" t="n"/>
      <c r="I91" s="35" t="n"/>
      <c r="J91" s="35" t="n"/>
      <c r="K91" s="35" t="n"/>
      <c r="L91" s="43" t="n"/>
      <c r="M91" s="48" t="n"/>
      <c r="N91" s="47" t="n"/>
      <c r="O91" s="51" t="n"/>
      <c r="P91" s="43" t="n"/>
      <c r="Q91" s="43" t="n"/>
      <c r="R91" s="35" t="n"/>
      <c r="S91" s="18">
        <f>IF(A91="","",IFERROR(VLOOKUP(R91,'Angebotserfassung'!$A$2:$U$101,21,FALSE),""))</f>
      </c>
      <c r="T91" s="47" t="n"/>
      <c r="U91" s="18">
        <f>IF(A91="","",IF(S91="受注","受注",IF(OR(S91="失注",S91="失効"),"失注",IF(R91&lt;&gt;"","Angeboten",IF(P91="適格","Warten auf Angebot",IF(OR(P91="無効",P91="Geschlossen"),"Geschlossen","Lead Follow-up"))))))</f>
      </c>
      <c r="V91" s="35" t="n"/>
    </row>
    <row r="92">
      <c r="A92" s="35" t="n"/>
      <c r="B92" s="47" t="n"/>
      <c r="C92" s="43" t="n"/>
      <c r="D92" s="43" t="n"/>
      <c r="E92" s="35" t="n"/>
      <c r="F92" s="35" t="n"/>
      <c r="G92" s="35" t="n"/>
      <c r="H92" s="35" t="n"/>
      <c r="I92" s="35" t="n"/>
      <c r="J92" s="35" t="n"/>
      <c r="K92" s="35" t="n"/>
      <c r="L92" s="43" t="n"/>
      <c r="M92" s="48" t="n"/>
      <c r="N92" s="47" t="n"/>
      <c r="O92" s="51" t="n"/>
      <c r="P92" s="43" t="n"/>
      <c r="Q92" s="43" t="n"/>
      <c r="R92" s="35" t="n"/>
      <c r="S92" s="18">
        <f>IF(A92="","",IFERROR(VLOOKUP(R92,'Angebotserfassung'!$A$2:$U$101,21,FALSE),""))</f>
      </c>
      <c r="T92" s="47" t="n"/>
      <c r="U92" s="18">
        <f>IF(A92="","",IF(S92="受注","受注",IF(OR(S92="失注",S92="失効"),"失注",IF(R92&lt;&gt;"","Angeboten",IF(P92="適格","Warten auf Angebot",IF(OR(P92="無効",P92="Geschlossen"),"Geschlossen","Lead Follow-up"))))))</f>
      </c>
      <c r="V92" s="35" t="n"/>
    </row>
    <row r="93">
      <c r="A93" s="35" t="n"/>
      <c r="B93" s="47" t="n"/>
      <c r="C93" s="43" t="n"/>
      <c r="D93" s="43" t="n"/>
      <c r="E93" s="35" t="n"/>
      <c r="F93" s="35" t="n"/>
      <c r="G93" s="35" t="n"/>
      <c r="H93" s="35" t="n"/>
      <c r="I93" s="35" t="n"/>
      <c r="J93" s="35" t="n"/>
      <c r="K93" s="35" t="n"/>
      <c r="L93" s="43" t="n"/>
      <c r="M93" s="48" t="n"/>
      <c r="N93" s="47" t="n"/>
      <c r="O93" s="51" t="n"/>
      <c r="P93" s="43" t="n"/>
      <c r="Q93" s="43" t="n"/>
      <c r="R93" s="35" t="n"/>
      <c r="S93" s="18">
        <f>IF(A93="","",IFERROR(VLOOKUP(R93,'Angebotserfassung'!$A$2:$U$101,21,FALSE),""))</f>
      </c>
      <c r="T93" s="47" t="n"/>
      <c r="U93" s="18">
        <f>IF(A93="","",IF(S93="受注","受注",IF(OR(S93="失注",S93="失効"),"失注",IF(R93&lt;&gt;"","Angeboten",IF(P93="適格","Warten auf Angebot",IF(OR(P93="無効",P93="Geschlossen"),"Geschlossen","Lead Follow-up"))))))</f>
      </c>
      <c r="V93" s="35" t="n"/>
    </row>
    <row r="94">
      <c r="A94" s="35" t="n"/>
      <c r="B94" s="47" t="n"/>
      <c r="C94" s="43" t="n"/>
      <c r="D94" s="43" t="n"/>
      <c r="E94" s="35" t="n"/>
      <c r="F94" s="35" t="n"/>
      <c r="G94" s="35" t="n"/>
      <c r="H94" s="35" t="n"/>
      <c r="I94" s="35" t="n"/>
      <c r="J94" s="35" t="n"/>
      <c r="K94" s="35" t="n"/>
      <c r="L94" s="43" t="n"/>
      <c r="M94" s="48" t="n"/>
      <c r="N94" s="47" t="n"/>
      <c r="O94" s="51" t="n"/>
      <c r="P94" s="43" t="n"/>
      <c r="Q94" s="43" t="n"/>
      <c r="R94" s="35" t="n"/>
      <c r="S94" s="18">
        <f>IF(A94="","",IFERROR(VLOOKUP(R94,'Angebotserfassung'!$A$2:$U$101,21,FALSE),""))</f>
      </c>
      <c r="T94" s="47" t="n"/>
      <c r="U94" s="18">
        <f>IF(A94="","",IF(S94="受注","受注",IF(OR(S94="失注",S94="失効"),"失注",IF(R94&lt;&gt;"","Angeboten",IF(P94="適格","Warten auf Angebot",IF(OR(P94="無効",P94="Geschlossen"),"Geschlossen","Lead Follow-up"))))))</f>
      </c>
      <c r="V94" s="35" t="n"/>
    </row>
    <row r="95">
      <c r="A95" s="35" t="n"/>
      <c r="B95" s="47" t="n"/>
      <c r="C95" s="43" t="n"/>
      <c r="D95" s="43" t="n"/>
      <c r="E95" s="35" t="n"/>
      <c r="F95" s="35" t="n"/>
      <c r="G95" s="35" t="n"/>
      <c r="H95" s="35" t="n"/>
      <c r="I95" s="35" t="n"/>
      <c r="J95" s="35" t="n"/>
      <c r="K95" s="35" t="n"/>
      <c r="L95" s="43" t="n"/>
      <c r="M95" s="48" t="n"/>
      <c r="N95" s="47" t="n"/>
      <c r="O95" s="51" t="n"/>
      <c r="P95" s="43" t="n"/>
      <c r="Q95" s="43" t="n"/>
      <c r="R95" s="35" t="n"/>
      <c r="S95" s="18">
        <f>IF(A95="","",IFERROR(VLOOKUP(R95,'Angebotserfassung'!$A$2:$U$101,21,FALSE),""))</f>
      </c>
      <c r="T95" s="47" t="n"/>
      <c r="U95" s="18">
        <f>IF(A95="","",IF(S95="受注","受注",IF(OR(S95="失注",S95="失効"),"失注",IF(R95&lt;&gt;"","Angeboten",IF(P95="適格","Warten auf Angebot",IF(OR(P95="無効",P95="Geschlossen"),"Geschlossen","Lead Follow-up"))))))</f>
      </c>
      <c r="V95" s="35" t="n"/>
    </row>
    <row r="96">
      <c r="A96" s="35" t="n"/>
      <c r="B96" s="47" t="n"/>
      <c r="C96" s="43" t="n"/>
      <c r="D96" s="43" t="n"/>
      <c r="E96" s="35" t="n"/>
      <c r="F96" s="35" t="n"/>
      <c r="G96" s="35" t="n"/>
      <c r="H96" s="35" t="n"/>
      <c r="I96" s="35" t="n"/>
      <c r="J96" s="35" t="n"/>
      <c r="K96" s="35" t="n"/>
      <c r="L96" s="43" t="n"/>
      <c r="M96" s="48" t="n"/>
      <c r="N96" s="47" t="n"/>
      <c r="O96" s="51" t="n"/>
      <c r="P96" s="43" t="n"/>
      <c r="Q96" s="43" t="n"/>
      <c r="R96" s="35" t="n"/>
      <c r="S96" s="18">
        <f>IF(A96="","",IFERROR(VLOOKUP(R96,'Angebotserfassung'!$A$2:$U$101,21,FALSE),""))</f>
      </c>
      <c r="T96" s="47" t="n"/>
      <c r="U96" s="18">
        <f>IF(A96="","",IF(S96="受注","受注",IF(OR(S96="失注",S96="失効"),"失注",IF(R96&lt;&gt;"","Angeboten",IF(P96="適格","Warten auf Angebot",IF(OR(P96="無効",P96="Geschlossen"),"Geschlossen","Lead Follow-up"))))))</f>
      </c>
      <c r="V96" s="35" t="n"/>
    </row>
    <row r="97">
      <c r="A97" s="35" t="n"/>
      <c r="B97" s="47" t="n"/>
      <c r="C97" s="43" t="n"/>
      <c r="D97" s="43" t="n"/>
      <c r="E97" s="35" t="n"/>
      <c r="F97" s="35" t="n"/>
      <c r="G97" s="35" t="n"/>
      <c r="H97" s="35" t="n"/>
      <c r="I97" s="35" t="n"/>
      <c r="J97" s="35" t="n"/>
      <c r="K97" s="35" t="n"/>
      <c r="L97" s="43" t="n"/>
      <c r="M97" s="48" t="n"/>
      <c r="N97" s="47" t="n"/>
      <c r="O97" s="51" t="n"/>
      <c r="P97" s="43" t="n"/>
      <c r="Q97" s="43" t="n"/>
      <c r="R97" s="35" t="n"/>
      <c r="S97" s="18">
        <f>IF(A97="","",IFERROR(VLOOKUP(R97,'Angebotserfassung'!$A$2:$U$101,21,FALSE),""))</f>
      </c>
      <c r="T97" s="47" t="n"/>
      <c r="U97" s="18">
        <f>IF(A97="","",IF(S97="受注","受注",IF(OR(S97="失注",S97="失効"),"失注",IF(R97&lt;&gt;"","Angeboten",IF(P97="適格","Warten auf Angebot",IF(OR(P97="無効",P97="Geschlossen"),"Geschlossen","Lead Follow-up"))))))</f>
      </c>
      <c r="V97" s="35" t="n"/>
    </row>
    <row r="98">
      <c r="A98" s="35" t="n"/>
      <c r="B98" s="47" t="n"/>
      <c r="C98" s="43" t="n"/>
      <c r="D98" s="43" t="n"/>
      <c r="E98" s="35" t="n"/>
      <c r="F98" s="35" t="n"/>
      <c r="G98" s="35" t="n"/>
      <c r="H98" s="35" t="n"/>
      <c r="I98" s="35" t="n"/>
      <c r="J98" s="35" t="n"/>
      <c r="K98" s="35" t="n"/>
      <c r="L98" s="43" t="n"/>
      <c r="M98" s="48" t="n"/>
      <c r="N98" s="47" t="n"/>
      <c r="O98" s="51" t="n"/>
      <c r="P98" s="43" t="n"/>
      <c r="Q98" s="43" t="n"/>
      <c r="R98" s="35" t="n"/>
      <c r="S98" s="18">
        <f>IF(A98="","",IFERROR(VLOOKUP(R98,'Angebotserfassung'!$A$2:$U$101,21,FALSE),""))</f>
      </c>
      <c r="T98" s="47" t="n"/>
      <c r="U98" s="18">
        <f>IF(A98="","",IF(S98="受注","受注",IF(OR(S98="失注",S98="失効"),"失注",IF(R98&lt;&gt;"","Angeboten",IF(P98="適格","Warten auf Angebot",IF(OR(P98="無効",P98="Geschlossen"),"Geschlossen","Lead Follow-up"))))))</f>
      </c>
      <c r="V98" s="35" t="n"/>
    </row>
    <row r="99">
      <c r="A99" s="35" t="n"/>
      <c r="B99" s="47" t="n"/>
      <c r="C99" s="43" t="n"/>
      <c r="D99" s="43" t="n"/>
      <c r="E99" s="35" t="n"/>
      <c r="F99" s="35" t="n"/>
      <c r="G99" s="35" t="n"/>
      <c r="H99" s="35" t="n"/>
      <c r="I99" s="35" t="n"/>
      <c r="J99" s="35" t="n"/>
      <c r="K99" s="35" t="n"/>
      <c r="L99" s="43" t="n"/>
      <c r="M99" s="48" t="n"/>
      <c r="N99" s="47" t="n"/>
      <c r="O99" s="51" t="n"/>
      <c r="P99" s="43" t="n"/>
      <c r="Q99" s="43" t="n"/>
      <c r="R99" s="35" t="n"/>
      <c r="S99" s="18">
        <f>IF(A99="","",IFERROR(VLOOKUP(R99,'Angebotserfassung'!$A$2:$U$101,21,FALSE),""))</f>
      </c>
      <c r="T99" s="47" t="n"/>
      <c r="U99" s="18">
        <f>IF(A99="","",IF(S99="受注","受注",IF(OR(S99="失注",S99="失効"),"失注",IF(R99&lt;&gt;"","Angeboten",IF(P99="適格","Warten auf Angebot",IF(OR(P99="無効",P99="Geschlossen"),"Geschlossen","Lead Follow-up"))))))</f>
      </c>
      <c r="V99" s="35" t="n"/>
    </row>
    <row r="100">
      <c r="A100" s="35" t="n"/>
      <c r="B100" s="47" t="n"/>
      <c r="C100" s="43" t="n"/>
      <c r="D100" s="43" t="n"/>
      <c r="E100" s="35" t="n"/>
      <c r="F100" s="35" t="n"/>
      <c r="G100" s="35" t="n"/>
      <c r="H100" s="35" t="n"/>
      <c r="I100" s="35" t="n"/>
      <c r="J100" s="35" t="n"/>
      <c r="K100" s="35" t="n"/>
      <c r="L100" s="43" t="n"/>
      <c r="M100" s="48" t="n"/>
      <c r="N100" s="47" t="n"/>
      <c r="O100" s="51" t="n"/>
      <c r="P100" s="43" t="n"/>
      <c r="Q100" s="43" t="n"/>
      <c r="R100" s="35" t="n"/>
      <c r="S100" s="18">
        <f>IF(A100="","",IFERROR(VLOOKUP(R100,'Angebotserfassung'!$A$2:$U$101,21,FALSE),""))</f>
      </c>
      <c r="T100" s="47" t="n"/>
      <c r="U100" s="18">
        <f>IF(A100="","",IF(S100="受注","受注",IF(OR(S100="失注",S100="失効"),"失注",IF(R100&lt;&gt;"","Angeboten",IF(P100="適格","Warten auf Angebot",IF(OR(P100="無効",P100="Geschlossen"),"Geschlossen","Lead Follow-up"))))))</f>
      </c>
      <c r="V100" s="35" t="n"/>
    </row>
    <row r="101">
      <c r="A101" s="35" t="n"/>
      <c r="B101" s="47" t="n"/>
      <c r="C101" s="43" t="n"/>
      <c r="D101" s="43" t="n"/>
      <c r="E101" s="35" t="n"/>
      <c r="F101" s="35" t="n"/>
      <c r="G101" s="35" t="n"/>
      <c r="H101" s="35" t="n"/>
      <c r="I101" s="35" t="n"/>
      <c r="J101" s="35" t="n"/>
      <c r="K101" s="35" t="n"/>
      <c r="L101" s="43" t="n"/>
      <c r="M101" s="48" t="n"/>
      <c r="N101" s="47" t="n"/>
      <c r="O101" s="51" t="n"/>
      <c r="P101" s="43" t="n"/>
      <c r="Q101" s="43" t="n"/>
      <c r="R101" s="35" t="n"/>
      <c r="S101" s="18">
        <f>IF(A101="","",IFERROR(VLOOKUP(R101,'Angebotserfassung'!$A$2:$U$101,21,FALSE),""))</f>
      </c>
      <c r="T101" s="47" t="n"/>
      <c r="U101" s="18">
        <f>IF(A101="","",IF(S101="受注","受注",IF(OR(S101="失注",S101="失効"),"失注",IF(R101&lt;&gt;"","Angeboten",IF(P101="適格","Warten auf Angebot",IF(OR(P101="無効",P101="Geschlossen"),"Geschlossen","Lead Follow-up"))))))</f>
      </c>
      <c r="V101" s="35" t="n"/>
    </row>
  </sheetData>
  <autoFilter ref="A1:V101"/>
  <conditionalFormatting sqref="A2:V101">
    <cfRule type="expression" dxfId="2" priority="1">
      <formula>$U2="受注"</formula>
    </cfRule>
    <cfRule type="expression" dxfId="0" priority="2">
      <formula>$U2="失注"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5">
    <dataValidation allowBlank="true" error="Einstellungenシートの候補から選択してください。" errorTitle="Eingabewert überprüfen" prompt="Sie können aus den Optionen wählen." promptTitle="Lead-Quelle" sqref="C2:C101" type="list">
      <formula1>='設定'!$G$2:$G$11</formula1>
    </dataValidation>
    <dataValidation allowBlank="true" error="Einstellungenシートの候補から選択してください。" errorTitle="Eingabewert überprüfen" prompt="Sie können aus den Optionen wählen." promptTitle="Geschäftsszenario" sqref="D2:D101" type="list">
      <formula1>='設定'!$F$2:$F$8</formula1>
    </dataValidation>
    <dataValidation allowBlank="true" error="Einstellungenシートの候補から選択してください。" errorTitle="Eingabewert überprüfen" prompt="Sie können aus den Optionen wählen." promptTitle="Produktkategorie" sqref="L2:L101" type="list">
      <formula1>='設定'!$P$2:$P$9</formula1>
    </dataValidation>
    <dataValidation allowBlank="true" error="Einstellungenシートの候補から選択してください。" errorTitle="Eingabewert überprüfen" prompt="Sie können aus den Optionen wählen." promptTitle="Qualifizierungsstatus" sqref="P2:P101" type="list">
      <formula1>='設定'!$D$2:$D$7</formula1>
    </dataValidation>
    <dataValidation allowBlank="true" error="Einstellungenシートの候補から選択してください。" errorTitle="Eingabewert überprüfen" prompt="Sie können aus den Optionen wählen." promptTitle="Vertriebsspezialist(in)" sqref="Q2:Q101" type="list">
      <formula1>='設定'!$O$2:$O$7</formula1>
    </dataValidation>
  </dataValidations>
  <pageMargins left="0.75" right="0.75" top="1" bottom="1" header="0.5" footer="0.5"/>
  <pageSetup fitToHeight="0" fitToWidth="1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N101"/>
  <sheetViews>
    <sheetView showGridLines="true" zoomScale="90" workbookViewId="0">
      <pane activePane="bottomLeft" state="frozen" topLeftCell="A2" ySplit="1"/>
      <selection activeCell="A1" pane="bottomLeft" sqref="A1"/>
    </sheetView>
  </sheetViews>
  <sheetFormatPr baseColWidth="8" defaultRowHeight="15"/>
  <cols>
    <col customWidth="true" max="1" min="1" width="10"/>
    <col customWidth="true" max="2" min="2" width="30"/>
    <col customWidth="true" max="3" min="3" width="32"/>
    <col customWidth="true" max="4" min="4" width="44"/>
    <col customWidth="true" max="5" min="5" width="8"/>
    <col customWidth="true" max="6" min="6" width="10"/>
    <col customWidth="true" max="7" min="7" width="8"/>
    <col customWidth="true" max="8" min="8" width="14"/>
    <col customWidth="true" max="9" min="9" width="12"/>
    <col customWidth="true" max="10" min="10" width="8"/>
    <col customWidth="true" max="13" min="11" width="14"/>
    <col customWidth="true" max="14" min="14" width="25"/>
  </cols>
  <sheetData>
    <row r="1" ht="24" customHeight="true">
      <c r="A1" s="16" t="s">
        <v>25</v>
      </c>
      <c r="B1" s="16" t="s">
        <v>189</v>
      </c>
      <c r="C1" s="16" t="s">
        <v>410</v>
      </c>
      <c r="D1" s="16" t="s">
        <v>190</v>
      </c>
      <c r="E1" s="16" t="s">
        <v>26</v>
      </c>
      <c r="F1" s="16" t="s">
        <v>411</v>
      </c>
      <c r="G1" s="16" t="s">
        <v>412</v>
      </c>
      <c r="H1" s="16" t="s">
        <v>413</v>
      </c>
      <c r="I1" s="16" t="s">
        <v>414</v>
      </c>
      <c r="J1" s="16" t="s">
        <v>27</v>
      </c>
      <c r="K1" s="16" t="s">
        <v>415</v>
      </c>
      <c r="L1" s="16" t="s">
        <v>416</v>
      </c>
      <c r="M1" s="16" t="s">
        <v>417</v>
      </c>
      <c r="N1" s="16" t="s">
        <v>135</v>
      </c>
    </row>
    <row r="2">
      <c r="A2" s="31" t="s">
        <v>195</v>
      </c>
      <c r="B2" s="35" t="s">
        <v>418</v>
      </c>
      <c r="C2" s="43" t="s">
        <v>221</v>
      </c>
      <c r="D2" s="35" t="s">
        <v>419</v>
      </c>
      <c r="E2" s="43" t="s">
        <v>420</v>
      </c>
      <c r="F2" s="44" t="s">
        <v>421</v>
      </c>
      <c r="G2" s="44" t="s">
        <v>422</v>
      </c>
      <c r="H2" s="32" t="n">
        <v>1</v>
      </c>
      <c r="I2" s="33" t="s">
        <v>196</v>
      </c>
      <c r="J2" s="33" t="s">
        <v>223</v>
      </c>
      <c r="K2" s="32" t="n">
        <v>20</v>
      </c>
      <c r="L2" s="42" t="n">
        <v>46387</v>
      </c>
      <c r="M2" s="43" t="s">
        <v>423</v>
      </c>
      <c r="N2" s="35" t="s">
        <v>424</v>
      </c>
    </row>
    <row r="3">
      <c r="A3" s="31" t="s">
        <v>425</v>
      </c>
      <c r="B3" s="35" t="s">
        <v>426</v>
      </c>
      <c r="C3" s="43" t="s">
        <v>221</v>
      </c>
      <c r="D3" s="35" t="s">
        <v>427</v>
      </c>
      <c r="E3" s="43" t="s">
        <v>428</v>
      </c>
      <c r="F3" s="44" t="s">
        <v>429</v>
      </c>
      <c r="G3" s="44" t="s">
        <v>430</v>
      </c>
      <c r="H3" s="32" t="n">
        <v>1</v>
      </c>
      <c r="I3" s="33" t="s">
        <v>246</v>
      </c>
      <c r="J3" s="33" t="s">
        <v>223</v>
      </c>
      <c r="K3" s="32" t="n">
        <v>15</v>
      </c>
      <c r="L3" s="42" t="n">
        <v>46387</v>
      </c>
      <c r="M3" s="43" t="s">
        <v>423</v>
      </c>
      <c r="N3" s="35" t="s">
        <v>431</v>
      </c>
    </row>
    <row r="4">
      <c r="A4" s="31" t="s">
        <v>197</v>
      </c>
      <c r="B4" s="35" t="s">
        <v>432</v>
      </c>
      <c r="C4" s="43" t="s">
        <v>233</v>
      </c>
      <c r="D4" s="35" t="s">
        <v>433</v>
      </c>
      <c r="E4" s="43" t="s">
        <v>434</v>
      </c>
      <c r="F4" s="44" t="s">
        <v>435</v>
      </c>
      <c r="G4" s="44" t="s">
        <v>399</v>
      </c>
      <c r="H4" s="32" t="n">
        <v>1</v>
      </c>
      <c r="I4" s="33" t="s">
        <v>198</v>
      </c>
      <c r="J4" s="33" t="s">
        <v>236</v>
      </c>
      <c r="K4" s="32" t="n">
        <v>5</v>
      </c>
      <c r="L4" s="42" t="n">
        <v>46387</v>
      </c>
      <c r="M4" s="43" t="s">
        <v>423</v>
      </c>
      <c r="N4" s="35" t="s">
        <v>436</v>
      </c>
    </row>
    <row r="5">
      <c r="A5" s="31" t="s">
        <v>437</v>
      </c>
      <c r="B5" s="35" t="s">
        <v>438</v>
      </c>
      <c r="C5" s="43" t="s">
        <v>233</v>
      </c>
      <c r="D5" s="35" t="s">
        <v>439</v>
      </c>
      <c r="E5" s="43" t="s">
        <v>434</v>
      </c>
      <c r="F5" s="44" t="s">
        <v>440</v>
      </c>
      <c r="G5" s="44" t="s">
        <v>441</v>
      </c>
      <c r="H5" s="32" t="n">
        <v>1</v>
      </c>
      <c r="I5" s="33" t="s">
        <v>236</v>
      </c>
      <c r="J5" s="33" t="s">
        <v>236</v>
      </c>
      <c r="K5" s="32" t="n">
        <v>10</v>
      </c>
      <c r="L5" s="42" t="n">
        <v>46387</v>
      </c>
      <c r="M5" s="43" t="s">
        <v>423</v>
      </c>
      <c r="N5" s="35" t="s">
        <v>442</v>
      </c>
    </row>
    <row r="6">
      <c r="A6" s="31" t="s">
        <v>199</v>
      </c>
      <c r="B6" s="35" t="s">
        <v>443</v>
      </c>
      <c r="C6" s="43" t="s">
        <v>444</v>
      </c>
      <c r="D6" s="35" t="s">
        <v>445</v>
      </c>
      <c r="E6" s="43" t="s">
        <v>446</v>
      </c>
      <c r="F6" s="44" t="s">
        <v>447</v>
      </c>
      <c r="G6" s="44" t="s">
        <v>448</v>
      </c>
      <c r="H6" s="32" t="n">
        <v>2</v>
      </c>
      <c r="I6" s="33" t="s">
        <v>200</v>
      </c>
      <c r="J6" s="33" t="s">
        <v>236</v>
      </c>
      <c r="K6" s="32" t="n">
        <v>7</v>
      </c>
      <c r="L6" s="42" t="n">
        <v>46387</v>
      </c>
      <c r="M6" s="43" t="s">
        <v>423</v>
      </c>
      <c r="N6" s="35" t="s">
        <v>449</v>
      </c>
    </row>
    <row r="7">
      <c r="A7" s="31" t="s">
        <v>450</v>
      </c>
      <c r="B7" s="35" t="s">
        <v>451</v>
      </c>
      <c r="C7" s="43" t="s">
        <v>444</v>
      </c>
      <c r="D7" s="35" t="s">
        <v>452</v>
      </c>
      <c r="E7" s="43" t="s">
        <v>453</v>
      </c>
      <c r="F7" s="44" t="s">
        <v>454</v>
      </c>
      <c r="G7" s="44" t="s">
        <v>455</v>
      </c>
      <c r="H7" s="32" t="n">
        <v>1</v>
      </c>
      <c r="I7" s="33" t="s">
        <v>456</v>
      </c>
      <c r="J7" s="33" t="s">
        <v>236</v>
      </c>
      <c r="K7" s="32" t="n">
        <v>14</v>
      </c>
      <c r="L7" s="42" t="n">
        <v>46387</v>
      </c>
      <c r="M7" s="43" t="s">
        <v>423</v>
      </c>
      <c r="N7" s="35" t="s">
        <v>457</v>
      </c>
    </row>
    <row r="8">
      <c r="A8" s="31" t="s">
        <v>458</v>
      </c>
      <c r="B8" s="35" t="s">
        <v>459</v>
      </c>
      <c r="C8" s="43" t="s">
        <v>258</v>
      </c>
      <c r="D8" s="35" t="s">
        <v>460</v>
      </c>
      <c r="E8" s="43" t="s">
        <v>434</v>
      </c>
      <c r="F8" s="44" t="s">
        <v>259</v>
      </c>
      <c r="G8" s="44" t="s">
        <v>260</v>
      </c>
      <c r="H8" s="32" t="n">
        <v>1</v>
      </c>
      <c r="I8" s="33" t="s">
        <v>196</v>
      </c>
      <c r="J8" s="33" t="s">
        <v>236</v>
      </c>
      <c r="K8" s="32" t="n">
        <v>3</v>
      </c>
      <c r="L8" s="42" t="n">
        <v>46387</v>
      </c>
      <c r="M8" s="43" t="s">
        <v>423</v>
      </c>
      <c r="N8" s="35" t="s">
        <v>461</v>
      </c>
    </row>
    <row r="9">
      <c r="A9" s="31" t="s">
        <v>462</v>
      </c>
      <c r="B9" s="35" t="s">
        <v>463</v>
      </c>
      <c r="C9" s="43" t="s">
        <v>258</v>
      </c>
      <c r="D9" s="35" t="s">
        <v>464</v>
      </c>
      <c r="E9" s="43" t="s">
        <v>434</v>
      </c>
      <c r="F9" s="44" t="s">
        <v>465</v>
      </c>
      <c r="G9" s="44" t="s">
        <v>440</v>
      </c>
      <c r="H9" s="32" t="n">
        <v>1</v>
      </c>
      <c r="I9" s="33" t="s">
        <v>246</v>
      </c>
      <c r="J9" s="33" t="s">
        <v>236</v>
      </c>
      <c r="K9" s="32" t="n">
        <v>10</v>
      </c>
      <c r="L9" s="42" t="n">
        <v>46387</v>
      </c>
      <c r="M9" s="43" t="s">
        <v>423</v>
      </c>
      <c r="N9" s="35" t="s">
        <v>466</v>
      </c>
    </row>
    <row r="10">
      <c r="A10" s="31" t="s">
        <v>467</v>
      </c>
      <c r="B10" s="35" t="s">
        <v>468</v>
      </c>
      <c r="C10" s="43" t="s">
        <v>272</v>
      </c>
      <c r="D10" s="35" t="s">
        <v>469</v>
      </c>
      <c r="E10" s="43" t="s">
        <v>470</v>
      </c>
      <c r="F10" s="44" t="s">
        <v>273</v>
      </c>
      <c r="G10" s="44" t="s">
        <v>274</v>
      </c>
      <c r="H10" s="32" t="n">
        <v>1</v>
      </c>
      <c r="I10" s="33" t="s">
        <v>200</v>
      </c>
      <c r="J10" s="33" t="s">
        <v>236</v>
      </c>
      <c r="K10" s="32" t="n">
        <v>14</v>
      </c>
      <c r="L10" s="42" t="n">
        <v>46387</v>
      </c>
      <c r="M10" s="43" t="s">
        <v>423</v>
      </c>
      <c r="N10" s="35" t="s">
        <v>436</v>
      </c>
    </row>
    <row r="11">
      <c r="A11" s="31" t="s">
        <v>471</v>
      </c>
      <c r="B11" s="35" t="s">
        <v>472</v>
      </c>
      <c r="C11" s="43" t="s">
        <v>444</v>
      </c>
      <c r="D11" s="35" t="s">
        <v>473</v>
      </c>
      <c r="E11" s="43" t="s">
        <v>446</v>
      </c>
      <c r="F11" s="44" t="s">
        <v>399</v>
      </c>
      <c r="G11" s="44" t="s">
        <v>474</v>
      </c>
      <c r="H11" s="32" t="n">
        <v>3</v>
      </c>
      <c r="I11" s="33" t="s">
        <v>200</v>
      </c>
      <c r="J11" s="33" t="s">
        <v>236</v>
      </c>
      <c r="K11" s="32" t="n">
        <v>21</v>
      </c>
      <c r="L11" s="42" t="n">
        <v>46387</v>
      </c>
      <c r="M11" s="43" t="s">
        <v>423</v>
      </c>
      <c r="N11" s="35" t="s">
        <v>475</v>
      </c>
    </row>
    <row r="12">
      <c r="A12" s="31" t="s">
        <v>476</v>
      </c>
      <c r="B12" s="35" t="s">
        <v>402</v>
      </c>
      <c r="C12" s="43" t="s">
        <v>402</v>
      </c>
      <c r="D12" s="35" t="s">
        <v>477</v>
      </c>
      <c r="E12" s="43" t="s">
        <v>446</v>
      </c>
      <c r="F12" s="44" t="s">
        <v>478</v>
      </c>
      <c r="G12" s="44" t="s">
        <v>479</v>
      </c>
      <c r="H12" s="32" t="n">
        <v>5</v>
      </c>
      <c r="I12" s="33" t="s">
        <v>282</v>
      </c>
      <c r="J12" s="33" t="s">
        <v>236</v>
      </c>
      <c r="K12" s="32" t="n">
        <v>30</v>
      </c>
      <c r="L12" s="42" t="n">
        <v>46387</v>
      </c>
      <c r="M12" s="43" t="s">
        <v>423</v>
      </c>
      <c r="N12" s="35" t="s">
        <v>480</v>
      </c>
    </row>
    <row r="13">
      <c r="A13" s="31" t="s">
        <v>481</v>
      </c>
      <c r="B13" s="35" t="s">
        <v>482</v>
      </c>
      <c r="C13" s="43" t="s">
        <v>483</v>
      </c>
      <c r="D13" s="35" t="s">
        <v>484</v>
      </c>
      <c r="E13" s="43" t="s">
        <v>453</v>
      </c>
      <c r="F13" s="44" t="s">
        <v>455</v>
      </c>
      <c r="G13" s="44" t="s">
        <v>485</v>
      </c>
      <c r="H13" s="32" t="n">
        <v>1</v>
      </c>
      <c r="I13" s="33" t="s">
        <v>200</v>
      </c>
      <c r="J13" s="33" t="s">
        <v>486</v>
      </c>
      <c r="K13" s="32" t="n">
        <v>18</v>
      </c>
      <c r="L13" s="42" t="n">
        <v>46387</v>
      </c>
      <c r="M13" s="43" t="s">
        <v>423</v>
      </c>
      <c r="N13" s="35" t="s">
        <v>487</v>
      </c>
    </row>
    <row r="14">
      <c r="A14" s="52" t="n"/>
      <c r="B14" s="52" t="n"/>
      <c r="C14" s="53" t="n"/>
      <c r="D14" s="52" t="n"/>
      <c r="E14" s="53" t="n"/>
      <c r="F14" s="54" t="n"/>
      <c r="G14" s="54" t="n"/>
      <c r="H14" s="52" t="n"/>
      <c r="I14" s="55" t="n"/>
      <c r="J14" s="55" t="n"/>
      <c r="K14" s="52" t="n"/>
      <c r="L14" s="56" t="n"/>
      <c r="M14" s="53" t="n"/>
      <c r="N14" s="52" t="n"/>
    </row>
    <row r="15">
      <c r="A15" s="52" t="n"/>
      <c r="B15" s="52" t="n"/>
      <c r="C15" s="53" t="n"/>
      <c r="D15" s="52" t="n"/>
      <c r="E15" s="53" t="n"/>
      <c r="F15" s="54" t="n"/>
      <c r="G15" s="54" t="n"/>
      <c r="H15" s="52" t="n"/>
      <c r="I15" s="55" t="n"/>
      <c r="J15" s="55" t="n"/>
      <c r="K15" s="52" t="n"/>
      <c r="L15" s="56" t="n"/>
      <c r="M15" s="53" t="n"/>
      <c r="N15" s="52" t="n"/>
    </row>
    <row r="16">
      <c r="A16" s="52" t="n"/>
      <c r="B16" s="52" t="n"/>
      <c r="C16" s="53" t="n"/>
      <c r="D16" s="52" t="n"/>
      <c r="E16" s="53" t="n"/>
      <c r="F16" s="54" t="n"/>
      <c r="G16" s="54" t="n"/>
      <c r="H16" s="52" t="n"/>
      <c r="I16" s="55" t="n"/>
      <c r="J16" s="55" t="n"/>
      <c r="K16" s="52" t="n"/>
      <c r="L16" s="56" t="n"/>
      <c r="M16" s="53" t="n"/>
      <c r="N16" s="52" t="n"/>
    </row>
    <row r="17">
      <c r="A17" s="52" t="n"/>
      <c r="B17" s="52" t="n"/>
      <c r="C17" s="53" t="n"/>
      <c r="D17" s="52" t="n"/>
      <c r="E17" s="53" t="n"/>
      <c r="F17" s="54" t="n"/>
      <c r="G17" s="54" t="n"/>
      <c r="H17" s="52" t="n"/>
      <c r="I17" s="55" t="n"/>
      <c r="J17" s="55" t="n"/>
      <c r="K17" s="52" t="n"/>
      <c r="L17" s="56" t="n"/>
      <c r="M17" s="53" t="n"/>
      <c r="N17" s="52" t="n"/>
    </row>
    <row r="18">
      <c r="A18" s="52" t="n"/>
      <c r="B18" s="52" t="n"/>
      <c r="C18" s="53" t="n"/>
      <c r="D18" s="52" t="n"/>
      <c r="E18" s="53" t="n"/>
      <c r="F18" s="54" t="n"/>
      <c r="G18" s="54" t="n"/>
      <c r="H18" s="52" t="n"/>
      <c r="I18" s="55" t="n"/>
      <c r="J18" s="55" t="n"/>
      <c r="K18" s="52" t="n"/>
      <c r="L18" s="56" t="n"/>
      <c r="M18" s="53" t="n"/>
      <c r="N18" s="52" t="n"/>
    </row>
    <row r="19">
      <c r="A19" s="52" t="n"/>
      <c r="B19" s="52" t="n"/>
      <c r="C19" s="53" t="n"/>
      <c r="D19" s="52" t="n"/>
      <c r="E19" s="53" t="n"/>
      <c r="F19" s="54" t="n"/>
      <c r="G19" s="54" t="n"/>
      <c r="H19" s="52" t="n"/>
      <c r="I19" s="55" t="n"/>
      <c r="J19" s="55" t="n"/>
      <c r="K19" s="52" t="n"/>
      <c r="L19" s="56" t="n"/>
      <c r="M19" s="53" t="n"/>
      <c r="N19" s="52" t="n"/>
    </row>
    <row r="20">
      <c r="A20" s="52" t="n"/>
      <c r="B20" s="52" t="n"/>
      <c r="C20" s="53" t="n"/>
      <c r="D20" s="52" t="n"/>
      <c r="E20" s="53" t="n"/>
      <c r="F20" s="54" t="n"/>
      <c r="G20" s="54" t="n"/>
      <c r="H20" s="52" t="n"/>
      <c r="I20" s="55" t="n"/>
      <c r="J20" s="55" t="n"/>
      <c r="K20" s="52" t="n"/>
      <c r="L20" s="56" t="n"/>
      <c r="M20" s="53" t="n"/>
      <c r="N20" s="52" t="n"/>
    </row>
    <row r="21">
      <c r="A21" s="52" t="n"/>
      <c r="B21" s="52" t="n"/>
      <c r="C21" s="53" t="n"/>
      <c r="D21" s="52" t="n"/>
      <c r="E21" s="53" t="n"/>
      <c r="F21" s="54" t="n"/>
      <c r="G21" s="54" t="n"/>
      <c r="H21" s="52" t="n"/>
      <c r="I21" s="55" t="n"/>
      <c r="J21" s="55" t="n"/>
      <c r="K21" s="52" t="n"/>
      <c r="L21" s="56" t="n"/>
      <c r="M21" s="53" t="n"/>
      <c r="N21" s="52" t="n"/>
    </row>
    <row r="22">
      <c r="A22" s="52" t="n"/>
      <c r="B22" s="52" t="n"/>
      <c r="C22" s="53" t="n"/>
      <c r="D22" s="52" t="n"/>
      <c r="E22" s="53" t="n"/>
      <c r="F22" s="54" t="n"/>
      <c r="G22" s="54" t="n"/>
      <c r="H22" s="52" t="n"/>
      <c r="I22" s="55" t="n"/>
      <c r="J22" s="55" t="n"/>
      <c r="K22" s="52" t="n"/>
      <c r="L22" s="56" t="n"/>
      <c r="M22" s="53" t="n"/>
      <c r="N22" s="52" t="n"/>
    </row>
    <row r="23">
      <c r="A23" s="52" t="n"/>
      <c r="B23" s="52" t="n"/>
      <c r="C23" s="53" t="n"/>
      <c r="D23" s="52" t="n"/>
      <c r="E23" s="53" t="n"/>
      <c r="F23" s="54" t="n"/>
      <c r="G23" s="54" t="n"/>
      <c r="H23" s="52" t="n"/>
      <c r="I23" s="55" t="n"/>
      <c r="J23" s="55" t="n"/>
      <c r="K23" s="52" t="n"/>
      <c r="L23" s="56" t="n"/>
      <c r="M23" s="53" t="n"/>
      <c r="N23" s="52" t="n"/>
    </row>
    <row r="24">
      <c r="A24" s="52" t="n"/>
      <c r="B24" s="52" t="n"/>
      <c r="C24" s="53" t="n"/>
      <c r="D24" s="52" t="n"/>
      <c r="E24" s="53" t="n"/>
      <c r="F24" s="54" t="n"/>
      <c r="G24" s="54" t="n"/>
      <c r="H24" s="52" t="n"/>
      <c r="I24" s="55" t="n"/>
      <c r="J24" s="55" t="n"/>
      <c r="K24" s="52" t="n"/>
      <c r="L24" s="56" t="n"/>
      <c r="M24" s="53" t="n"/>
      <c r="N24" s="52" t="n"/>
    </row>
    <row r="25">
      <c r="A25" s="52" t="n"/>
      <c r="B25" s="52" t="n"/>
      <c r="C25" s="53" t="n"/>
      <c r="D25" s="52" t="n"/>
      <c r="E25" s="53" t="n"/>
      <c r="F25" s="54" t="n"/>
      <c r="G25" s="54" t="n"/>
      <c r="H25" s="52" t="n"/>
      <c r="I25" s="55" t="n"/>
      <c r="J25" s="55" t="n"/>
      <c r="K25" s="52" t="n"/>
      <c r="L25" s="56" t="n"/>
      <c r="M25" s="53" t="n"/>
      <c r="N25" s="52" t="n"/>
    </row>
    <row r="26">
      <c r="A26" s="52" t="n"/>
      <c r="B26" s="52" t="n"/>
      <c r="C26" s="53" t="n"/>
      <c r="D26" s="52" t="n"/>
      <c r="E26" s="53" t="n"/>
      <c r="F26" s="54" t="n"/>
      <c r="G26" s="54" t="n"/>
      <c r="H26" s="52" t="n"/>
      <c r="I26" s="55" t="n"/>
      <c r="J26" s="55" t="n"/>
      <c r="K26" s="52" t="n"/>
      <c r="L26" s="56" t="n"/>
      <c r="M26" s="53" t="n"/>
      <c r="N26" s="52" t="n"/>
    </row>
    <row r="27">
      <c r="A27" s="52" t="n"/>
      <c r="B27" s="52" t="n"/>
      <c r="C27" s="53" t="n"/>
      <c r="D27" s="52" t="n"/>
      <c r="E27" s="53" t="n"/>
      <c r="F27" s="54" t="n"/>
      <c r="G27" s="54" t="n"/>
      <c r="H27" s="52" t="n"/>
      <c r="I27" s="55" t="n"/>
      <c r="J27" s="55" t="n"/>
      <c r="K27" s="52" t="n"/>
      <c r="L27" s="56" t="n"/>
      <c r="M27" s="53" t="n"/>
      <c r="N27" s="52" t="n"/>
    </row>
    <row r="28">
      <c r="A28" s="52" t="n"/>
      <c r="B28" s="52" t="n"/>
      <c r="C28" s="53" t="n"/>
      <c r="D28" s="52" t="n"/>
      <c r="E28" s="53" t="n"/>
      <c r="F28" s="54" t="n"/>
      <c r="G28" s="54" t="n"/>
      <c r="H28" s="52" t="n"/>
      <c r="I28" s="55" t="n"/>
      <c r="J28" s="55" t="n"/>
      <c r="K28" s="52" t="n"/>
      <c r="L28" s="56" t="n"/>
      <c r="M28" s="53" t="n"/>
      <c r="N28" s="52" t="n"/>
    </row>
    <row r="29">
      <c r="A29" s="52" t="n"/>
      <c r="B29" s="52" t="n"/>
      <c r="C29" s="53" t="n"/>
      <c r="D29" s="52" t="n"/>
      <c r="E29" s="53" t="n"/>
      <c r="F29" s="54" t="n"/>
      <c r="G29" s="54" t="n"/>
      <c r="H29" s="52" t="n"/>
      <c r="I29" s="55" t="n"/>
      <c r="J29" s="55" t="n"/>
      <c r="K29" s="52" t="n"/>
      <c r="L29" s="56" t="n"/>
      <c r="M29" s="53" t="n"/>
      <c r="N29" s="52" t="n"/>
    </row>
    <row r="30">
      <c r="A30" s="52" t="n"/>
      <c r="B30" s="52" t="n"/>
      <c r="C30" s="53" t="n"/>
      <c r="D30" s="52" t="n"/>
      <c r="E30" s="53" t="n"/>
      <c r="F30" s="54" t="n"/>
      <c r="G30" s="54" t="n"/>
      <c r="H30" s="52" t="n"/>
      <c r="I30" s="55" t="n"/>
      <c r="J30" s="55" t="n"/>
      <c r="K30" s="52" t="n"/>
      <c r="L30" s="56" t="n"/>
      <c r="M30" s="53" t="n"/>
      <c r="N30" s="52" t="n"/>
    </row>
    <row r="31">
      <c r="A31" s="52" t="n"/>
      <c r="B31" s="52" t="n"/>
      <c r="C31" s="53" t="n"/>
      <c r="D31" s="52" t="n"/>
      <c r="E31" s="53" t="n"/>
      <c r="F31" s="54" t="n"/>
      <c r="G31" s="54" t="n"/>
      <c r="H31" s="52" t="n"/>
      <c r="I31" s="55" t="n"/>
      <c r="J31" s="55" t="n"/>
      <c r="K31" s="52" t="n"/>
      <c r="L31" s="56" t="n"/>
      <c r="M31" s="53" t="n"/>
      <c r="N31" s="52" t="n"/>
    </row>
    <row r="32">
      <c r="A32" s="52" t="n"/>
      <c r="B32" s="52" t="n"/>
      <c r="C32" s="53" t="n"/>
      <c r="D32" s="52" t="n"/>
      <c r="E32" s="53" t="n"/>
      <c r="F32" s="54" t="n"/>
      <c r="G32" s="54" t="n"/>
      <c r="H32" s="52" t="n"/>
      <c r="I32" s="55" t="n"/>
      <c r="J32" s="55" t="n"/>
      <c r="K32" s="52" t="n"/>
      <c r="L32" s="56" t="n"/>
      <c r="M32" s="53" t="n"/>
      <c r="N32" s="52" t="n"/>
    </row>
    <row r="33">
      <c r="A33" s="52" t="n"/>
      <c r="B33" s="52" t="n"/>
      <c r="C33" s="53" t="n"/>
      <c r="D33" s="52" t="n"/>
      <c r="E33" s="53" t="n"/>
      <c r="F33" s="54" t="n"/>
      <c r="G33" s="54" t="n"/>
      <c r="H33" s="52" t="n"/>
      <c r="I33" s="55" t="n"/>
      <c r="J33" s="55" t="n"/>
      <c r="K33" s="52" t="n"/>
      <c r="L33" s="56" t="n"/>
      <c r="M33" s="53" t="n"/>
      <c r="N33" s="52" t="n"/>
    </row>
    <row r="34">
      <c r="A34" s="52" t="n"/>
      <c r="B34" s="52" t="n"/>
      <c r="C34" s="53" t="n"/>
      <c r="D34" s="52" t="n"/>
      <c r="E34" s="53" t="n"/>
      <c r="F34" s="54" t="n"/>
      <c r="G34" s="54" t="n"/>
      <c r="H34" s="52" t="n"/>
      <c r="I34" s="55" t="n"/>
      <c r="J34" s="55" t="n"/>
      <c r="K34" s="52" t="n"/>
      <c r="L34" s="56" t="n"/>
      <c r="M34" s="53" t="n"/>
      <c r="N34" s="52" t="n"/>
    </row>
    <row r="35">
      <c r="A35" s="52" t="n"/>
      <c r="B35" s="52" t="n"/>
      <c r="C35" s="53" t="n"/>
      <c r="D35" s="52" t="n"/>
      <c r="E35" s="53" t="n"/>
      <c r="F35" s="54" t="n"/>
      <c r="G35" s="54" t="n"/>
      <c r="H35" s="52" t="n"/>
      <c r="I35" s="55" t="n"/>
      <c r="J35" s="55" t="n"/>
      <c r="K35" s="52" t="n"/>
      <c r="L35" s="56" t="n"/>
      <c r="M35" s="53" t="n"/>
      <c r="N35" s="52" t="n"/>
    </row>
    <row r="36">
      <c r="A36" s="52" t="n"/>
      <c r="B36" s="52" t="n"/>
      <c r="C36" s="53" t="n"/>
      <c r="D36" s="52" t="n"/>
      <c r="E36" s="53" t="n"/>
      <c r="F36" s="54" t="n"/>
      <c r="G36" s="54" t="n"/>
      <c r="H36" s="52" t="n"/>
      <c r="I36" s="55" t="n"/>
      <c r="J36" s="55" t="n"/>
      <c r="K36" s="52" t="n"/>
      <c r="L36" s="56" t="n"/>
      <c r="M36" s="53" t="n"/>
      <c r="N36" s="52" t="n"/>
    </row>
    <row r="37">
      <c r="A37" s="52" t="n"/>
      <c r="B37" s="52" t="n"/>
      <c r="C37" s="53" t="n"/>
      <c r="D37" s="52" t="n"/>
      <c r="E37" s="53" t="n"/>
      <c r="F37" s="54" t="n"/>
      <c r="G37" s="54" t="n"/>
      <c r="H37" s="52" t="n"/>
      <c r="I37" s="55" t="n"/>
      <c r="J37" s="55" t="n"/>
      <c r="K37" s="52" t="n"/>
      <c r="L37" s="56" t="n"/>
      <c r="M37" s="53" t="n"/>
      <c r="N37" s="52" t="n"/>
    </row>
    <row r="38">
      <c r="A38" s="52" t="n"/>
      <c r="B38" s="52" t="n"/>
      <c r="C38" s="53" t="n"/>
      <c r="D38" s="52" t="n"/>
      <c r="E38" s="53" t="n"/>
      <c r="F38" s="54" t="n"/>
      <c r="G38" s="54" t="n"/>
      <c r="H38" s="52" t="n"/>
      <c r="I38" s="55" t="n"/>
      <c r="J38" s="55" t="n"/>
      <c r="K38" s="52" t="n"/>
      <c r="L38" s="56" t="n"/>
      <c r="M38" s="53" t="n"/>
      <c r="N38" s="52" t="n"/>
    </row>
    <row r="39">
      <c r="A39" s="52" t="n"/>
      <c r="B39" s="52" t="n"/>
      <c r="C39" s="53" t="n"/>
      <c r="D39" s="52" t="n"/>
      <c r="E39" s="53" t="n"/>
      <c r="F39" s="54" t="n"/>
      <c r="G39" s="54" t="n"/>
      <c r="H39" s="52" t="n"/>
      <c r="I39" s="55" t="n"/>
      <c r="J39" s="55" t="n"/>
      <c r="K39" s="52" t="n"/>
      <c r="L39" s="56" t="n"/>
      <c r="M39" s="53" t="n"/>
      <c r="N39" s="52" t="n"/>
    </row>
    <row r="40">
      <c r="A40" s="52" t="n"/>
      <c r="B40" s="52" t="n"/>
      <c r="C40" s="53" t="n"/>
      <c r="D40" s="52" t="n"/>
      <c r="E40" s="53" t="n"/>
      <c r="F40" s="54" t="n"/>
      <c r="G40" s="54" t="n"/>
      <c r="H40" s="52" t="n"/>
      <c r="I40" s="55" t="n"/>
      <c r="J40" s="55" t="n"/>
      <c r="K40" s="52" t="n"/>
      <c r="L40" s="56" t="n"/>
      <c r="M40" s="53" t="n"/>
      <c r="N40" s="52" t="n"/>
    </row>
    <row r="41">
      <c r="A41" s="52" t="n"/>
      <c r="B41" s="52" t="n"/>
      <c r="C41" s="53" t="n"/>
      <c r="D41" s="52" t="n"/>
      <c r="E41" s="53" t="n"/>
      <c r="F41" s="54" t="n"/>
      <c r="G41" s="54" t="n"/>
      <c r="H41" s="52" t="n"/>
      <c r="I41" s="55" t="n"/>
      <c r="J41" s="55" t="n"/>
      <c r="K41" s="52" t="n"/>
      <c r="L41" s="56" t="n"/>
      <c r="M41" s="53" t="n"/>
      <c r="N41" s="52" t="n"/>
    </row>
    <row r="42">
      <c r="A42" s="52" t="n"/>
      <c r="B42" s="52" t="n"/>
      <c r="C42" s="53" t="n"/>
      <c r="D42" s="52" t="n"/>
      <c r="E42" s="53" t="n"/>
      <c r="F42" s="54" t="n"/>
      <c r="G42" s="54" t="n"/>
      <c r="H42" s="52" t="n"/>
      <c r="I42" s="55" t="n"/>
      <c r="J42" s="55" t="n"/>
      <c r="K42" s="52" t="n"/>
      <c r="L42" s="56" t="n"/>
      <c r="M42" s="53" t="n"/>
      <c r="N42" s="52" t="n"/>
    </row>
    <row r="43">
      <c r="A43" s="52" t="n"/>
      <c r="B43" s="52" t="n"/>
      <c r="C43" s="53" t="n"/>
      <c r="D43" s="52" t="n"/>
      <c r="E43" s="53" t="n"/>
      <c r="F43" s="54" t="n"/>
      <c r="G43" s="54" t="n"/>
      <c r="H43" s="52" t="n"/>
      <c r="I43" s="55" t="n"/>
      <c r="J43" s="55" t="n"/>
      <c r="K43" s="52" t="n"/>
      <c r="L43" s="56" t="n"/>
      <c r="M43" s="53" t="n"/>
      <c r="N43" s="52" t="n"/>
    </row>
    <row r="44">
      <c r="A44" s="52" t="n"/>
      <c r="B44" s="52" t="n"/>
      <c r="C44" s="53" t="n"/>
      <c r="D44" s="52" t="n"/>
      <c r="E44" s="53" t="n"/>
      <c r="F44" s="54" t="n"/>
      <c r="G44" s="54" t="n"/>
      <c r="H44" s="52" t="n"/>
      <c r="I44" s="55" t="n"/>
      <c r="J44" s="55" t="n"/>
      <c r="K44" s="52" t="n"/>
      <c r="L44" s="56" t="n"/>
      <c r="M44" s="53" t="n"/>
      <c r="N44" s="52" t="n"/>
    </row>
    <row r="45">
      <c r="A45" s="52" t="n"/>
      <c r="B45" s="52" t="n"/>
      <c r="C45" s="53" t="n"/>
      <c r="D45" s="52" t="n"/>
      <c r="E45" s="53" t="n"/>
      <c r="F45" s="54" t="n"/>
      <c r="G45" s="54" t="n"/>
      <c r="H45" s="52" t="n"/>
      <c r="I45" s="55" t="n"/>
      <c r="J45" s="55" t="n"/>
      <c r="K45" s="52" t="n"/>
      <c r="L45" s="56" t="n"/>
      <c r="M45" s="53" t="n"/>
      <c r="N45" s="52" t="n"/>
    </row>
    <row r="46">
      <c r="A46" s="52" t="n"/>
      <c r="B46" s="52" t="n"/>
      <c r="C46" s="53" t="n"/>
      <c r="D46" s="52" t="n"/>
      <c r="E46" s="53" t="n"/>
      <c r="F46" s="54" t="n"/>
      <c r="G46" s="54" t="n"/>
      <c r="H46" s="52" t="n"/>
      <c r="I46" s="55" t="n"/>
      <c r="J46" s="55" t="n"/>
      <c r="K46" s="52" t="n"/>
      <c r="L46" s="56" t="n"/>
      <c r="M46" s="53" t="n"/>
      <c r="N46" s="52" t="n"/>
    </row>
    <row r="47">
      <c r="A47" s="52" t="n"/>
      <c r="B47" s="52" t="n"/>
      <c r="C47" s="53" t="n"/>
      <c r="D47" s="52" t="n"/>
      <c r="E47" s="53" t="n"/>
      <c r="F47" s="54" t="n"/>
      <c r="G47" s="54" t="n"/>
      <c r="H47" s="52" t="n"/>
      <c r="I47" s="55" t="n"/>
      <c r="J47" s="55" t="n"/>
      <c r="K47" s="52" t="n"/>
      <c r="L47" s="56" t="n"/>
      <c r="M47" s="53" t="n"/>
      <c r="N47" s="52" t="n"/>
    </row>
    <row r="48">
      <c r="A48" s="52" t="n"/>
      <c r="B48" s="52" t="n"/>
      <c r="C48" s="53" t="n"/>
      <c r="D48" s="52" t="n"/>
      <c r="E48" s="53" t="n"/>
      <c r="F48" s="54" t="n"/>
      <c r="G48" s="54" t="n"/>
      <c r="H48" s="52" t="n"/>
      <c r="I48" s="55" t="n"/>
      <c r="J48" s="55" t="n"/>
      <c r="K48" s="52" t="n"/>
      <c r="L48" s="56" t="n"/>
      <c r="M48" s="53" t="n"/>
      <c r="N48" s="52" t="n"/>
    </row>
    <row r="49">
      <c r="A49" s="52" t="n"/>
      <c r="B49" s="52" t="n"/>
      <c r="C49" s="53" t="n"/>
      <c r="D49" s="52" t="n"/>
      <c r="E49" s="53" t="n"/>
      <c r="F49" s="54" t="n"/>
      <c r="G49" s="54" t="n"/>
      <c r="H49" s="52" t="n"/>
      <c r="I49" s="55" t="n"/>
      <c r="J49" s="55" t="n"/>
      <c r="K49" s="52" t="n"/>
      <c r="L49" s="56" t="n"/>
      <c r="M49" s="53" t="n"/>
      <c r="N49" s="52" t="n"/>
    </row>
    <row r="50">
      <c r="A50" s="52" t="n"/>
      <c r="B50" s="52" t="n"/>
      <c r="C50" s="53" t="n"/>
      <c r="D50" s="52" t="n"/>
      <c r="E50" s="53" t="n"/>
      <c r="F50" s="54" t="n"/>
      <c r="G50" s="54" t="n"/>
      <c r="H50" s="52" t="n"/>
      <c r="I50" s="55" t="n"/>
      <c r="J50" s="55" t="n"/>
      <c r="K50" s="52" t="n"/>
      <c r="L50" s="56" t="n"/>
      <c r="M50" s="53" t="n"/>
      <c r="N50" s="52" t="n"/>
    </row>
    <row r="51">
      <c r="A51" s="52" t="n"/>
      <c r="B51" s="52" t="n"/>
      <c r="C51" s="53" t="n"/>
      <c r="D51" s="52" t="n"/>
      <c r="E51" s="53" t="n"/>
      <c r="F51" s="54" t="n"/>
      <c r="G51" s="54" t="n"/>
      <c r="H51" s="52" t="n"/>
      <c r="I51" s="55" t="n"/>
      <c r="J51" s="55" t="n"/>
      <c r="K51" s="52" t="n"/>
      <c r="L51" s="56" t="n"/>
      <c r="M51" s="53" t="n"/>
      <c r="N51" s="52" t="n"/>
    </row>
    <row r="52">
      <c r="A52" s="52" t="n"/>
      <c r="B52" s="52" t="n"/>
      <c r="C52" s="53" t="n"/>
      <c r="D52" s="52" t="n"/>
      <c r="E52" s="53" t="n"/>
      <c r="F52" s="54" t="n"/>
      <c r="G52" s="54" t="n"/>
      <c r="H52" s="52" t="n"/>
      <c r="I52" s="55" t="n"/>
      <c r="J52" s="55" t="n"/>
      <c r="K52" s="52" t="n"/>
      <c r="L52" s="56" t="n"/>
      <c r="M52" s="53" t="n"/>
      <c r="N52" s="52" t="n"/>
    </row>
    <row r="53">
      <c r="A53" s="52" t="n"/>
      <c r="B53" s="52" t="n"/>
      <c r="C53" s="53" t="n"/>
      <c r="D53" s="52" t="n"/>
      <c r="E53" s="53" t="n"/>
      <c r="F53" s="54" t="n"/>
      <c r="G53" s="54" t="n"/>
      <c r="H53" s="52" t="n"/>
      <c r="I53" s="55" t="n"/>
      <c r="J53" s="55" t="n"/>
      <c r="K53" s="52" t="n"/>
      <c r="L53" s="56" t="n"/>
      <c r="M53" s="53" t="n"/>
      <c r="N53" s="52" t="n"/>
    </row>
    <row r="54">
      <c r="A54" s="52" t="n"/>
      <c r="B54" s="52" t="n"/>
      <c r="C54" s="53" t="n"/>
      <c r="D54" s="52" t="n"/>
      <c r="E54" s="53" t="n"/>
      <c r="F54" s="54" t="n"/>
      <c r="G54" s="54" t="n"/>
      <c r="H54" s="52" t="n"/>
      <c r="I54" s="55" t="n"/>
      <c r="J54" s="55" t="n"/>
      <c r="K54" s="52" t="n"/>
      <c r="L54" s="56" t="n"/>
      <c r="M54" s="53" t="n"/>
      <c r="N54" s="52" t="n"/>
    </row>
    <row r="55">
      <c r="A55" s="52" t="n"/>
      <c r="B55" s="52" t="n"/>
      <c r="C55" s="53" t="n"/>
      <c r="D55" s="52" t="n"/>
      <c r="E55" s="53" t="n"/>
      <c r="F55" s="54" t="n"/>
      <c r="G55" s="54" t="n"/>
      <c r="H55" s="52" t="n"/>
      <c r="I55" s="55" t="n"/>
      <c r="J55" s="55" t="n"/>
      <c r="K55" s="52" t="n"/>
      <c r="L55" s="56" t="n"/>
      <c r="M55" s="53" t="n"/>
      <c r="N55" s="52" t="n"/>
    </row>
    <row r="56">
      <c r="A56" s="52" t="n"/>
      <c r="B56" s="52" t="n"/>
      <c r="C56" s="53" t="n"/>
      <c r="D56" s="52" t="n"/>
      <c r="E56" s="53" t="n"/>
      <c r="F56" s="54" t="n"/>
      <c r="G56" s="54" t="n"/>
      <c r="H56" s="52" t="n"/>
      <c r="I56" s="55" t="n"/>
      <c r="J56" s="55" t="n"/>
      <c r="K56" s="52" t="n"/>
      <c r="L56" s="56" t="n"/>
      <c r="M56" s="53" t="n"/>
      <c r="N56" s="52" t="n"/>
    </row>
    <row r="57">
      <c r="A57" s="52" t="n"/>
      <c r="B57" s="52" t="n"/>
      <c r="C57" s="53" t="n"/>
      <c r="D57" s="52" t="n"/>
      <c r="E57" s="53" t="n"/>
      <c r="F57" s="54" t="n"/>
      <c r="G57" s="54" t="n"/>
      <c r="H57" s="52" t="n"/>
      <c r="I57" s="55" t="n"/>
      <c r="J57" s="55" t="n"/>
      <c r="K57" s="52" t="n"/>
      <c r="L57" s="56" t="n"/>
      <c r="M57" s="53" t="n"/>
      <c r="N57" s="52" t="n"/>
    </row>
    <row r="58">
      <c r="A58" s="52" t="n"/>
      <c r="B58" s="52" t="n"/>
      <c r="C58" s="53" t="n"/>
      <c r="D58" s="52" t="n"/>
      <c r="E58" s="53" t="n"/>
      <c r="F58" s="54" t="n"/>
      <c r="G58" s="54" t="n"/>
      <c r="H58" s="52" t="n"/>
      <c r="I58" s="55" t="n"/>
      <c r="J58" s="55" t="n"/>
      <c r="K58" s="52" t="n"/>
      <c r="L58" s="56" t="n"/>
      <c r="M58" s="53" t="n"/>
      <c r="N58" s="52" t="n"/>
    </row>
    <row r="59">
      <c r="A59" s="52" t="n"/>
      <c r="B59" s="52" t="n"/>
      <c r="C59" s="53" t="n"/>
      <c r="D59" s="52" t="n"/>
      <c r="E59" s="53" t="n"/>
      <c r="F59" s="54" t="n"/>
      <c r="G59" s="54" t="n"/>
      <c r="H59" s="52" t="n"/>
      <c r="I59" s="55" t="n"/>
      <c r="J59" s="55" t="n"/>
      <c r="K59" s="52" t="n"/>
      <c r="L59" s="56" t="n"/>
      <c r="M59" s="53" t="n"/>
      <c r="N59" s="52" t="n"/>
    </row>
    <row r="60">
      <c r="A60" s="52" t="n"/>
      <c r="B60" s="52" t="n"/>
      <c r="C60" s="53" t="n"/>
      <c r="D60" s="52" t="n"/>
      <c r="E60" s="53" t="n"/>
      <c r="F60" s="54" t="n"/>
      <c r="G60" s="54" t="n"/>
      <c r="H60" s="52" t="n"/>
      <c r="I60" s="55" t="n"/>
      <c r="J60" s="55" t="n"/>
      <c r="K60" s="52" t="n"/>
      <c r="L60" s="56" t="n"/>
      <c r="M60" s="53" t="n"/>
      <c r="N60" s="52" t="n"/>
    </row>
    <row r="61">
      <c r="A61" s="52" t="n"/>
      <c r="B61" s="52" t="n"/>
      <c r="C61" s="53" t="n"/>
      <c r="D61" s="52" t="n"/>
      <c r="E61" s="53" t="n"/>
      <c r="F61" s="54" t="n"/>
      <c r="G61" s="54" t="n"/>
      <c r="H61" s="52" t="n"/>
      <c r="I61" s="55" t="n"/>
      <c r="J61" s="55" t="n"/>
      <c r="K61" s="52" t="n"/>
      <c r="L61" s="56" t="n"/>
      <c r="M61" s="53" t="n"/>
      <c r="N61" s="52" t="n"/>
    </row>
    <row r="62">
      <c r="A62" s="52" t="n"/>
      <c r="B62" s="52" t="n"/>
      <c r="C62" s="53" t="n"/>
      <c r="D62" s="52" t="n"/>
      <c r="E62" s="53" t="n"/>
      <c r="F62" s="54" t="n"/>
      <c r="G62" s="54" t="n"/>
      <c r="H62" s="52" t="n"/>
      <c r="I62" s="55" t="n"/>
      <c r="J62" s="55" t="n"/>
      <c r="K62" s="52" t="n"/>
      <c r="L62" s="56" t="n"/>
      <c r="M62" s="53" t="n"/>
      <c r="N62" s="52" t="n"/>
    </row>
    <row r="63">
      <c r="A63" s="52" t="n"/>
      <c r="B63" s="52" t="n"/>
      <c r="C63" s="53" t="n"/>
      <c r="D63" s="52" t="n"/>
      <c r="E63" s="53" t="n"/>
      <c r="F63" s="54" t="n"/>
      <c r="G63" s="54" t="n"/>
      <c r="H63" s="52" t="n"/>
      <c r="I63" s="55" t="n"/>
      <c r="J63" s="55" t="n"/>
      <c r="K63" s="52" t="n"/>
      <c r="L63" s="56" t="n"/>
      <c r="M63" s="53" t="n"/>
      <c r="N63" s="52" t="n"/>
    </row>
    <row r="64">
      <c r="A64" s="52" t="n"/>
      <c r="B64" s="52" t="n"/>
      <c r="C64" s="53" t="n"/>
      <c r="D64" s="52" t="n"/>
      <c r="E64" s="53" t="n"/>
      <c r="F64" s="54" t="n"/>
      <c r="G64" s="54" t="n"/>
      <c r="H64" s="52" t="n"/>
      <c r="I64" s="55" t="n"/>
      <c r="J64" s="55" t="n"/>
      <c r="K64" s="52" t="n"/>
      <c r="L64" s="56" t="n"/>
      <c r="M64" s="53" t="n"/>
      <c r="N64" s="52" t="n"/>
    </row>
    <row r="65">
      <c r="A65" s="52" t="n"/>
      <c r="B65" s="52" t="n"/>
      <c r="C65" s="53" t="n"/>
      <c r="D65" s="52" t="n"/>
      <c r="E65" s="53" t="n"/>
      <c r="F65" s="54" t="n"/>
      <c r="G65" s="54" t="n"/>
      <c r="H65" s="52" t="n"/>
      <c r="I65" s="55" t="n"/>
      <c r="J65" s="55" t="n"/>
      <c r="K65" s="52" t="n"/>
      <c r="L65" s="56" t="n"/>
      <c r="M65" s="53" t="n"/>
      <c r="N65" s="52" t="n"/>
    </row>
    <row r="66">
      <c r="A66" s="52" t="n"/>
      <c r="B66" s="52" t="n"/>
      <c r="C66" s="53" t="n"/>
      <c r="D66" s="52" t="n"/>
      <c r="E66" s="53" t="n"/>
      <c r="F66" s="54" t="n"/>
      <c r="G66" s="54" t="n"/>
      <c r="H66" s="52" t="n"/>
      <c r="I66" s="55" t="n"/>
      <c r="J66" s="55" t="n"/>
      <c r="K66" s="52" t="n"/>
      <c r="L66" s="56" t="n"/>
      <c r="M66" s="53" t="n"/>
      <c r="N66" s="52" t="n"/>
    </row>
    <row r="67">
      <c r="A67" s="52" t="n"/>
      <c r="B67" s="52" t="n"/>
      <c r="C67" s="53" t="n"/>
      <c r="D67" s="52" t="n"/>
      <c r="E67" s="53" t="n"/>
      <c r="F67" s="54" t="n"/>
      <c r="G67" s="54" t="n"/>
      <c r="H67" s="52" t="n"/>
      <c r="I67" s="55" t="n"/>
      <c r="J67" s="55" t="n"/>
      <c r="K67" s="52" t="n"/>
      <c r="L67" s="56" t="n"/>
      <c r="M67" s="53" t="n"/>
      <c r="N67" s="52" t="n"/>
    </row>
    <row r="68">
      <c r="A68" s="52" t="n"/>
      <c r="B68" s="52" t="n"/>
      <c r="C68" s="53" t="n"/>
      <c r="D68" s="52" t="n"/>
      <c r="E68" s="53" t="n"/>
      <c r="F68" s="54" t="n"/>
      <c r="G68" s="54" t="n"/>
      <c r="H68" s="52" t="n"/>
      <c r="I68" s="55" t="n"/>
      <c r="J68" s="55" t="n"/>
      <c r="K68" s="52" t="n"/>
      <c r="L68" s="56" t="n"/>
      <c r="M68" s="53" t="n"/>
      <c r="N68" s="52" t="n"/>
    </row>
    <row r="69">
      <c r="A69" s="52" t="n"/>
      <c r="B69" s="52" t="n"/>
      <c r="C69" s="53" t="n"/>
      <c r="D69" s="52" t="n"/>
      <c r="E69" s="53" t="n"/>
      <c r="F69" s="54" t="n"/>
      <c r="G69" s="54" t="n"/>
      <c r="H69" s="52" t="n"/>
      <c r="I69" s="55" t="n"/>
      <c r="J69" s="55" t="n"/>
      <c r="K69" s="52" t="n"/>
      <c r="L69" s="56" t="n"/>
      <c r="M69" s="53" t="n"/>
      <c r="N69" s="52" t="n"/>
    </row>
    <row r="70">
      <c r="A70" s="52" t="n"/>
      <c r="B70" s="52" t="n"/>
      <c r="C70" s="53" t="n"/>
      <c r="D70" s="52" t="n"/>
      <c r="E70" s="53" t="n"/>
      <c r="F70" s="54" t="n"/>
      <c r="G70" s="54" t="n"/>
      <c r="H70" s="52" t="n"/>
      <c r="I70" s="55" t="n"/>
      <c r="J70" s="55" t="n"/>
      <c r="K70" s="52" t="n"/>
      <c r="L70" s="56" t="n"/>
      <c r="M70" s="53" t="n"/>
      <c r="N70" s="52" t="n"/>
    </row>
    <row r="71">
      <c r="A71" s="52" t="n"/>
      <c r="B71" s="52" t="n"/>
      <c r="C71" s="53" t="n"/>
      <c r="D71" s="52" t="n"/>
      <c r="E71" s="53" t="n"/>
      <c r="F71" s="54" t="n"/>
      <c r="G71" s="54" t="n"/>
      <c r="H71" s="52" t="n"/>
      <c r="I71" s="55" t="n"/>
      <c r="J71" s="55" t="n"/>
      <c r="K71" s="52" t="n"/>
      <c r="L71" s="56" t="n"/>
      <c r="M71" s="53" t="n"/>
      <c r="N71" s="52" t="n"/>
    </row>
    <row r="72">
      <c r="A72" s="52" t="n"/>
      <c r="B72" s="52" t="n"/>
      <c r="C72" s="53" t="n"/>
      <c r="D72" s="52" t="n"/>
      <c r="E72" s="53" t="n"/>
      <c r="F72" s="54" t="n"/>
      <c r="G72" s="54" t="n"/>
      <c r="H72" s="52" t="n"/>
      <c r="I72" s="55" t="n"/>
      <c r="J72" s="55" t="n"/>
      <c r="K72" s="52" t="n"/>
      <c r="L72" s="56" t="n"/>
      <c r="M72" s="53" t="n"/>
      <c r="N72" s="52" t="n"/>
    </row>
    <row r="73">
      <c r="A73" s="52" t="n"/>
      <c r="B73" s="52" t="n"/>
      <c r="C73" s="53" t="n"/>
      <c r="D73" s="52" t="n"/>
      <c r="E73" s="53" t="n"/>
      <c r="F73" s="54" t="n"/>
      <c r="G73" s="54" t="n"/>
      <c r="H73" s="52" t="n"/>
      <c r="I73" s="55" t="n"/>
      <c r="J73" s="55" t="n"/>
      <c r="K73" s="52" t="n"/>
      <c r="L73" s="56" t="n"/>
      <c r="M73" s="53" t="n"/>
      <c r="N73" s="52" t="n"/>
    </row>
    <row r="74">
      <c r="A74" s="52" t="n"/>
      <c r="B74" s="52" t="n"/>
      <c r="C74" s="53" t="n"/>
      <c r="D74" s="52" t="n"/>
      <c r="E74" s="53" t="n"/>
      <c r="F74" s="54" t="n"/>
      <c r="G74" s="54" t="n"/>
      <c r="H74" s="52" t="n"/>
      <c r="I74" s="55" t="n"/>
      <c r="J74" s="55" t="n"/>
      <c r="K74" s="52" t="n"/>
      <c r="L74" s="56" t="n"/>
      <c r="M74" s="53" t="n"/>
      <c r="N74" s="52" t="n"/>
    </row>
    <row r="75">
      <c r="A75" s="52" t="n"/>
      <c r="B75" s="52" t="n"/>
      <c r="C75" s="53" t="n"/>
      <c r="D75" s="52" t="n"/>
      <c r="E75" s="53" t="n"/>
      <c r="F75" s="54" t="n"/>
      <c r="G75" s="54" t="n"/>
      <c r="H75" s="52" t="n"/>
      <c r="I75" s="55" t="n"/>
      <c r="J75" s="55" t="n"/>
      <c r="K75" s="52" t="n"/>
      <c r="L75" s="56" t="n"/>
      <c r="M75" s="53" t="n"/>
      <c r="N75" s="52" t="n"/>
    </row>
    <row r="76">
      <c r="A76" s="52" t="n"/>
      <c r="B76" s="52" t="n"/>
      <c r="C76" s="53" t="n"/>
      <c r="D76" s="52" t="n"/>
      <c r="E76" s="53" t="n"/>
      <c r="F76" s="54" t="n"/>
      <c r="G76" s="54" t="n"/>
      <c r="H76" s="52" t="n"/>
      <c r="I76" s="55" t="n"/>
      <c r="J76" s="55" t="n"/>
      <c r="K76" s="52" t="n"/>
      <c r="L76" s="56" t="n"/>
      <c r="M76" s="53" t="n"/>
      <c r="N76" s="52" t="n"/>
    </row>
    <row r="77">
      <c r="A77" s="52" t="n"/>
      <c r="B77" s="52" t="n"/>
      <c r="C77" s="53" t="n"/>
      <c r="D77" s="52" t="n"/>
      <c r="E77" s="53" t="n"/>
      <c r="F77" s="54" t="n"/>
      <c r="G77" s="54" t="n"/>
      <c r="H77" s="52" t="n"/>
      <c r="I77" s="55" t="n"/>
      <c r="J77" s="55" t="n"/>
      <c r="K77" s="52" t="n"/>
      <c r="L77" s="56" t="n"/>
      <c r="M77" s="53" t="n"/>
      <c r="N77" s="52" t="n"/>
    </row>
    <row r="78">
      <c r="A78" s="52" t="n"/>
      <c r="B78" s="52" t="n"/>
      <c r="C78" s="53" t="n"/>
      <c r="D78" s="52" t="n"/>
      <c r="E78" s="53" t="n"/>
      <c r="F78" s="54" t="n"/>
      <c r="G78" s="54" t="n"/>
      <c r="H78" s="52" t="n"/>
      <c r="I78" s="55" t="n"/>
      <c r="J78" s="55" t="n"/>
      <c r="K78" s="52" t="n"/>
      <c r="L78" s="56" t="n"/>
      <c r="M78" s="53" t="n"/>
      <c r="N78" s="52" t="n"/>
    </row>
    <row r="79">
      <c r="A79" s="52" t="n"/>
      <c r="B79" s="52" t="n"/>
      <c r="C79" s="53" t="n"/>
      <c r="D79" s="52" t="n"/>
      <c r="E79" s="53" t="n"/>
      <c r="F79" s="54" t="n"/>
      <c r="G79" s="54" t="n"/>
      <c r="H79" s="52" t="n"/>
      <c r="I79" s="55" t="n"/>
      <c r="J79" s="55" t="n"/>
      <c r="K79" s="52" t="n"/>
      <c r="L79" s="56" t="n"/>
      <c r="M79" s="53" t="n"/>
      <c r="N79" s="52" t="n"/>
    </row>
    <row r="80">
      <c r="A80" s="52" t="n"/>
      <c r="B80" s="52" t="n"/>
      <c r="C80" s="53" t="n"/>
      <c r="D80" s="52" t="n"/>
      <c r="E80" s="53" t="n"/>
      <c r="F80" s="54" t="n"/>
      <c r="G80" s="54" t="n"/>
      <c r="H80" s="52" t="n"/>
      <c r="I80" s="55" t="n"/>
      <c r="J80" s="55" t="n"/>
      <c r="K80" s="52" t="n"/>
      <c r="L80" s="56" t="n"/>
      <c r="M80" s="53" t="n"/>
      <c r="N80" s="52" t="n"/>
    </row>
    <row r="81">
      <c r="A81" s="52" t="n"/>
      <c r="B81" s="52" t="n"/>
      <c r="C81" s="53" t="n"/>
      <c r="D81" s="52" t="n"/>
      <c r="E81" s="53" t="n"/>
      <c r="F81" s="54" t="n"/>
      <c r="G81" s="54" t="n"/>
      <c r="H81" s="52" t="n"/>
      <c r="I81" s="55" t="n"/>
      <c r="J81" s="55" t="n"/>
      <c r="K81" s="52" t="n"/>
      <c r="L81" s="56" t="n"/>
      <c r="M81" s="53" t="n"/>
      <c r="N81" s="52" t="n"/>
    </row>
    <row r="82">
      <c r="A82" s="52" t="n"/>
      <c r="B82" s="52" t="n"/>
      <c r="C82" s="53" t="n"/>
      <c r="D82" s="52" t="n"/>
      <c r="E82" s="53" t="n"/>
      <c r="F82" s="54" t="n"/>
      <c r="G82" s="54" t="n"/>
      <c r="H82" s="52" t="n"/>
      <c r="I82" s="55" t="n"/>
      <c r="J82" s="55" t="n"/>
      <c r="K82" s="52" t="n"/>
      <c r="L82" s="56" t="n"/>
      <c r="M82" s="53" t="n"/>
      <c r="N82" s="52" t="n"/>
    </row>
    <row r="83">
      <c r="A83" s="52" t="n"/>
      <c r="B83" s="52" t="n"/>
      <c r="C83" s="53" t="n"/>
      <c r="D83" s="52" t="n"/>
      <c r="E83" s="53" t="n"/>
      <c r="F83" s="54" t="n"/>
      <c r="G83" s="54" t="n"/>
      <c r="H83" s="52" t="n"/>
      <c r="I83" s="55" t="n"/>
      <c r="J83" s="55" t="n"/>
      <c r="K83" s="52" t="n"/>
      <c r="L83" s="56" t="n"/>
      <c r="M83" s="53" t="n"/>
      <c r="N83" s="52" t="n"/>
    </row>
    <row r="84">
      <c r="A84" s="52" t="n"/>
      <c r="B84" s="52" t="n"/>
      <c r="C84" s="53" t="n"/>
      <c r="D84" s="52" t="n"/>
      <c r="E84" s="53" t="n"/>
      <c r="F84" s="54" t="n"/>
      <c r="G84" s="54" t="n"/>
      <c r="H84" s="52" t="n"/>
      <c r="I84" s="55" t="n"/>
      <c r="J84" s="55" t="n"/>
      <c r="K84" s="52" t="n"/>
      <c r="L84" s="56" t="n"/>
      <c r="M84" s="53" t="n"/>
      <c r="N84" s="52" t="n"/>
    </row>
    <row r="85">
      <c r="A85" s="52" t="n"/>
      <c r="B85" s="52" t="n"/>
      <c r="C85" s="53" t="n"/>
      <c r="D85" s="52" t="n"/>
      <c r="E85" s="53" t="n"/>
      <c r="F85" s="54" t="n"/>
      <c r="G85" s="54" t="n"/>
      <c r="H85" s="52" t="n"/>
      <c r="I85" s="55" t="n"/>
      <c r="J85" s="55" t="n"/>
      <c r="K85" s="52" t="n"/>
      <c r="L85" s="56" t="n"/>
      <c r="M85" s="53" t="n"/>
      <c r="N85" s="52" t="n"/>
    </row>
    <row r="86">
      <c r="A86" s="52" t="n"/>
      <c r="B86" s="52" t="n"/>
      <c r="C86" s="53" t="n"/>
      <c r="D86" s="52" t="n"/>
      <c r="E86" s="53" t="n"/>
      <c r="F86" s="54" t="n"/>
      <c r="G86" s="54" t="n"/>
      <c r="H86" s="52" t="n"/>
      <c r="I86" s="55" t="n"/>
      <c r="J86" s="55" t="n"/>
      <c r="K86" s="52" t="n"/>
      <c r="L86" s="56" t="n"/>
      <c r="M86" s="53" t="n"/>
      <c r="N86" s="52" t="n"/>
    </row>
    <row r="87">
      <c r="A87" s="52" t="n"/>
      <c r="B87" s="52" t="n"/>
      <c r="C87" s="53" t="n"/>
      <c r="D87" s="52" t="n"/>
      <c r="E87" s="53" t="n"/>
      <c r="F87" s="54" t="n"/>
      <c r="G87" s="54" t="n"/>
      <c r="H87" s="52" t="n"/>
      <c r="I87" s="55" t="n"/>
      <c r="J87" s="55" t="n"/>
      <c r="K87" s="52" t="n"/>
      <c r="L87" s="56" t="n"/>
      <c r="M87" s="53" t="n"/>
      <c r="N87" s="52" t="n"/>
    </row>
    <row r="88">
      <c r="A88" s="52" t="n"/>
      <c r="B88" s="52" t="n"/>
      <c r="C88" s="53" t="n"/>
      <c r="D88" s="52" t="n"/>
      <c r="E88" s="53" t="n"/>
      <c r="F88" s="54" t="n"/>
      <c r="G88" s="54" t="n"/>
      <c r="H88" s="52" t="n"/>
      <c r="I88" s="55" t="n"/>
      <c r="J88" s="55" t="n"/>
      <c r="K88" s="52" t="n"/>
      <c r="L88" s="56" t="n"/>
      <c r="M88" s="53" t="n"/>
      <c r="N88" s="52" t="n"/>
    </row>
    <row r="89">
      <c r="A89" s="52" t="n"/>
      <c r="B89" s="52" t="n"/>
      <c r="C89" s="53" t="n"/>
      <c r="D89" s="52" t="n"/>
      <c r="E89" s="53" t="n"/>
      <c r="F89" s="54" t="n"/>
      <c r="G89" s="54" t="n"/>
      <c r="H89" s="52" t="n"/>
      <c r="I89" s="55" t="n"/>
      <c r="J89" s="55" t="n"/>
      <c r="K89" s="52" t="n"/>
      <c r="L89" s="56" t="n"/>
      <c r="M89" s="53" t="n"/>
      <c r="N89" s="52" t="n"/>
    </row>
    <row r="90">
      <c r="A90" s="52" t="n"/>
      <c r="B90" s="52" t="n"/>
      <c r="C90" s="53" t="n"/>
      <c r="D90" s="52" t="n"/>
      <c r="E90" s="53" t="n"/>
      <c r="F90" s="54" t="n"/>
      <c r="G90" s="54" t="n"/>
      <c r="H90" s="52" t="n"/>
      <c r="I90" s="55" t="n"/>
      <c r="J90" s="55" t="n"/>
      <c r="K90" s="52" t="n"/>
      <c r="L90" s="56" t="n"/>
      <c r="M90" s="53" t="n"/>
      <c r="N90" s="52" t="n"/>
    </row>
    <row r="91">
      <c r="A91" s="52" t="n"/>
      <c r="B91" s="52" t="n"/>
      <c r="C91" s="53" t="n"/>
      <c r="D91" s="52" t="n"/>
      <c r="E91" s="53" t="n"/>
      <c r="F91" s="54" t="n"/>
      <c r="G91" s="54" t="n"/>
      <c r="H91" s="52" t="n"/>
      <c r="I91" s="55" t="n"/>
      <c r="J91" s="55" t="n"/>
      <c r="K91" s="52" t="n"/>
      <c r="L91" s="56" t="n"/>
      <c r="M91" s="53" t="n"/>
      <c r="N91" s="52" t="n"/>
    </row>
    <row r="92">
      <c r="A92" s="52" t="n"/>
      <c r="B92" s="52" t="n"/>
      <c r="C92" s="53" t="n"/>
      <c r="D92" s="52" t="n"/>
      <c r="E92" s="53" t="n"/>
      <c r="F92" s="54" t="n"/>
      <c r="G92" s="54" t="n"/>
      <c r="H92" s="52" t="n"/>
      <c r="I92" s="55" t="n"/>
      <c r="J92" s="55" t="n"/>
      <c r="K92" s="52" t="n"/>
      <c r="L92" s="56" t="n"/>
      <c r="M92" s="53" t="n"/>
      <c r="N92" s="52" t="n"/>
    </row>
    <row r="93">
      <c r="A93" s="52" t="n"/>
      <c r="B93" s="52" t="n"/>
      <c r="C93" s="53" t="n"/>
      <c r="D93" s="52" t="n"/>
      <c r="E93" s="53" t="n"/>
      <c r="F93" s="54" t="n"/>
      <c r="G93" s="54" t="n"/>
      <c r="H93" s="52" t="n"/>
      <c r="I93" s="55" t="n"/>
      <c r="J93" s="55" t="n"/>
      <c r="K93" s="52" t="n"/>
      <c r="L93" s="56" t="n"/>
      <c r="M93" s="53" t="n"/>
      <c r="N93" s="52" t="n"/>
    </row>
    <row r="94">
      <c r="A94" s="52" t="n"/>
      <c r="B94" s="52" t="n"/>
      <c r="C94" s="53" t="n"/>
      <c r="D94" s="52" t="n"/>
      <c r="E94" s="53" t="n"/>
      <c r="F94" s="54" t="n"/>
      <c r="G94" s="54" t="n"/>
      <c r="H94" s="52" t="n"/>
      <c r="I94" s="55" t="n"/>
      <c r="J94" s="55" t="n"/>
      <c r="K94" s="52" t="n"/>
      <c r="L94" s="56" t="n"/>
      <c r="M94" s="53" t="n"/>
      <c r="N94" s="52" t="n"/>
    </row>
    <row r="95">
      <c r="A95" s="52" t="n"/>
      <c r="B95" s="52" t="n"/>
      <c r="C95" s="53" t="n"/>
      <c r="D95" s="52" t="n"/>
      <c r="E95" s="53" t="n"/>
      <c r="F95" s="54" t="n"/>
      <c r="G95" s="54" t="n"/>
      <c r="H95" s="52" t="n"/>
      <c r="I95" s="55" t="n"/>
      <c r="J95" s="55" t="n"/>
      <c r="K95" s="52" t="n"/>
      <c r="L95" s="56" t="n"/>
      <c r="M95" s="53" t="n"/>
      <c r="N95" s="52" t="n"/>
    </row>
    <row r="96">
      <c r="A96" s="52" t="n"/>
      <c r="B96" s="52" t="n"/>
      <c r="C96" s="53" t="n"/>
      <c r="D96" s="52" t="n"/>
      <c r="E96" s="53" t="n"/>
      <c r="F96" s="54" t="n"/>
      <c r="G96" s="54" t="n"/>
      <c r="H96" s="52" t="n"/>
      <c r="I96" s="55" t="n"/>
      <c r="J96" s="55" t="n"/>
      <c r="K96" s="52" t="n"/>
      <c r="L96" s="56" t="n"/>
      <c r="M96" s="53" t="n"/>
      <c r="N96" s="52" t="n"/>
    </row>
    <row r="97">
      <c r="A97" s="52" t="n"/>
      <c r="B97" s="52" t="n"/>
      <c r="C97" s="53" t="n"/>
      <c r="D97" s="52" t="n"/>
      <c r="E97" s="53" t="n"/>
      <c r="F97" s="54" t="n"/>
      <c r="G97" s="54" t="n"/>
      <c r="H97" s="52" t="n"/>
      <c r="I97" s="55" t="n"/>
      <c r="J97" s="55" t="n"/>
      <c r="K97" s="52" t="n"/>
      <c r="L97" s="56" t="n"/>
      <c r="M97" s="53" t="n"/>
      <c r="N97" s="52" t="n"/>
    </row>
    <row r="98">
      <c r="A98" s="52" t="n"/>
      <c r="B98" s="52" t="n"/>
      <c r="C98" s="53" t="n"/>
      <c r="D98" s="52" t="n"/>
      <c r="E98" s="53" t="n"/>
      <c r="F98" s="54" t="n"/>
      <c r="G98" s="54" t="n"/>
      <c r="H98" s="52" t="n"/>
      <c r="I98" s="55" t="n"/>
      <c r="J98" s="55" t="n"/>
      <c r="K98" s="52" t="n"/>
      <c r="L98" s="56" t="n"/>
      <c r="M98" s="53" t="n"/>
      <c r="N98" s="52" t="n"/>
    </row>
    <row r="99">
      <c r="A99" s="52" t="n"/>
      <c r="B99" s="52" t="n"/>
      <c r="C99" s="53" t="n"/>
      <c r="D99" s="52" t="n"/>
      <c r="E99" s="53" t="n"/>
      <c r="F99" s="54" t="n"/>
      <c r="G99" s="54" t="n"/>
      <c r="H99" s="52" t="n"/>
      <c r="I99" s="55" t="n"/>
      <c r="J99" s="55" t="n"/>
      <c r="K99" s="52" t="n"/>
      <c r="L99" s="56" t="n"/>
      <c r="M99" s="53" t="n"/>
      <c r="N99" s="52" t="n"/>
    </row>
    <row r="100">
      <c r="A100" s="52" t="n"/>
      <c r="B100" s="52" t="n"/>
      <c r="C100" s="53" t="n"/>
      <c r="D100" s="52" t="n"/>
      <c r="E100" s="53" t="n"/>
      <c r="F100" s="54" t="n"/>
      <c r="G100" s="54" t="n"/>
      <c r="H100" s="52" t="n"/>
      <c r="I100" s="55" t="n"/>
      <c r="J100" s="55" t="n"/>
      <c r="K100" s="52" t="n"/>
      <c r="L100" s="56" t="n"/>
      <c r="M100" s="53" t="n"/>
      <c r="N100" s="52" t="n"/>
    </row>
    <row r="101">
      <c r="A101" s="52" t="n"/>
      <c r="B101" s="52" t="n"/>
      <c r="C101" s="53" t="n"/>
      <c r="D101" s="52" t="n"/>
      <c r="E101" s="53" t="n"/>
      <c r="F101" s="54" t="n"/>
      <c r="G101" s="54" t="n"/>
      <c r="H101" s="52" t="n"/>
      <c r="I101" s="55" t="n"/>
      <c r="J101" s="55" t="n"/>
      <c r="K101" s="52" t="n"/>
      <c r="L101" s="56" t="n"/>
      <c r="M101" s="53" t="n"/>
      <c r="N101" s="52" t="n"/>
    </row>
  </sheetData>
  <autoFilter ref="A1:N101"/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4">
    <dataValidation allowBlank="true" error="Einstellungenシートの候補から選択してください。" errorTitle="Eingabewert überprüfen" prompt="Sie können aus den Optionen wählen." promptTitle="Produktkategorie" sqref="C2:C101" type="list">
      <formula1>='設定'!$P$2:$P$9</formula1>
    </dataValidation>
    <dataValidation allowBlank="true" error="Einstellungenシートの候補から選択してください。" errorTitle="Eingabewert überprüfen" prompt="Sie können aus den Optionen wählen." promptTitle="単位" sqref="E2:E101" type="list">
      <formula1>='設定'!$Q$2:$Q$8</formula1>
    </dataValidation>
    <dataValidation allowBlank="true" error="Einstellungenシートの候補から選択してください。" errorTitle="Eingabewert überprüfen" prompt="Sie können aus den Optionen wählen." promptTitle="税率" sqref="J2:J101" type="list">
      <formula1>='設定'!$K$2:$K$6</formula1>
    </dataValidation>
    <dataValidation allowBlank="true" error="Einstellungenシートの候補から選択してください。" errorTitle="Eingabewert überprüfen" prompt="Sie können aus den Optionen wählen." promptTitle="有効" sqref="M2:M101" type="list">
      <formula1>='設定'!$T$2:$T$3</formula1>
    </dataValidation>
  </dataValidations>
  <pageMargins left="0.75" right="0.75" top="1" bottom="1" header="0.5" footer="0.5"/>
  <pageSetup fitToHeight="0" fitToWidth="1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T11"/>
  <sheetViews>
    <sheetView showGridLines="true" zoomScale="90" workbookViewId="0">
      <pane activePane="bottomLeft" state="frozen" topLeftCell="A2" ySplit="1"/>
      <selection activeCell="A1" pane="bottomLeft" sqref="A1"/>
    </sheetView>
  </sheetViews>
  <sheetFormatPr baseColWidth="8" defaultRowHeight="15"/>
  <cols>
    <col customWidth="true" max="1" min="1" width="14"/>
    <col customWidth="true" max="2" min="2" width="16"/>
    <col customWidth="true" max="3" min="3" width="14"/>
    <col customWidth="true" max="4" min="4" width="22"/>
    <col customWidth="true" max="5" min="5" width="8"/>
    <col customWidth="true" max="6" min="6" width="29"/>
    <col customWidth="true" max="7" min="7" width="14"/>
    <col customWidth="true" max="8" min="8" width="16"/>
    <col customWidth="true" max="9" min="9" width="14"/>
    <col customWidth="true" max="11" min="10" width="8"/>
    <col customWidth="true" max="12" min="12" width="26"/>
    <col customWidth="true" max="13" min="13" width="13"/>
    <col customWidth="true" max="14" min="14" width="14"/>
    <col customWidth="true" max="15" min="15" width="10"/>
    <col customWidth="true" max="16" min="16" width="32"/>
    <col customWidth="true" max="17" min="17" width="8"/>
    <col customWidth="true" max="19" min="18" width="16"/>
    <col customWidth="true" max="20" min="20" width="14"/>
  </cols>
  <sheetData>
    <row r="1" ht="24" customHeight="true">
      <c r="A1" s="16" t="s">
        <v>108</v>
      </c>
      <c r="B1" s="16" t="s">
        <v>29</v>
      </c>
      <c r="C1" s="16" t="s">
        <v>293</v>
      </c>
      <c r="D1" s="16" t="s">
        <v>488</v>
      </c>
      <c r="E1" s="16" t="s">
        <v>5</v>
      </c>
      <c r="F1" s="16" t="s">
        <v>24</v>
      </c>
      <c r="G1" s="16" t="s">
        <v>4</v>
      </c>
      <c r="H1" s="16" t="s">
        <v>30</v>
      </c>
      <c r="I1" s="16" t="s">
        <v>42</v>
      </c>
      <c r="J1" s="16" t="s">
        <v>20</v>
      </c>
      <c r="K1" s="16" t="s">
        <v>27</v>
      </c>
      <c r="L1" s="16" t="s">
        <v>22</v>
      </c>
      <c r="M1" s="16" t="s">
        <v>23</v>
      </c>
      <c r="N1" s="16" t="s">
        <v>21</v>
      </c>
      <c r="O1" s="16" t="s">
        <v>38</v>
      </c>
      <c r="P1" s="16" t="s">
        <v>410</v>
      </c>
      <c r="Q1" s="16" t="s">
        <v>26</v>
      </c>
      <c r="R1" s="16" t="s">
        <v>32</v>
      </c>
      <c r="S1" s="16" t="s">
        <v>363</v>
      </c>
      <c r="T1" s="16" t="s">
        <v>417</v>
      </c>
    </row>
    <row r="2">
      <c r="A2" s="43" t="s">
        <v>6</v>
      </c>
      <c r="B2" s="43" t="s">
        <v>262</v>
      </c>
      <c r="C2" s="43" t="s">
        <v>35</v>
      </c>
      <c r="D2" s="43" t="s">
        <v>489</v>
      </c>
      <c r="E2" s="43" t="s">
        <v>117</v>
      </c>
      <c r="F2" s="43" t="s">
        <v>394</v>
      </c>
      <c r="G2" s="43" t="s">
        <v>116</v>
      </c>
      <c r="H2" s="43" t="s">
        <v>490</v>
      </c>
      <c r="I2" s="43" t="s">
        <v>118</v>
      </c>
      <c r="J2" s="43" t="s">
        <v>162</v>
      </c>
      <c r="K2" s="45" t="s">
        <v>200</v>
      </c>
      <c r="L2" s="43" t="s">
        <v>491</v>
      </c>
      <c r="M2" s="43" t="s">
        <v>492</v>
      </c>
      <c r="N2" s="43" t="s">
        <v>165</v>
      </c>
      <c r="O2" s="43" t="s">
        <v>138</v>
      </c>
      <c r="P2" s="43" t="s">
        <v>233</v>
      </c>
      <c r="Q2" s="43" t="s">
        <v>420</v>
      </c>
      <c r="R2" s="43" t="s">
        <v>337</v>
      </c>
      <c r="S2" s="43" t="s">
        <v>43</v>
      </c>
      <c r="T2" s="43" t="s">
        <v>423</v>
      </c>
    </row>
    <row r="3">
      <c r="A3" s="43" t="s">
        <v>7</v>
      </c>
      <c r="B3" s="43" t="s">
        <v>35</v>
      </c>
      <c r="C3" s="43" t="s">
        <v>33</v>
      </c>
      <c r="D3" s="43" t="s">
        <v>408</v>
      </c>
      <c r="E3" s="43" t="s">
        <v>119</v>
      </c>
      <c r="F3" s="43" t="s">
        <v>183</v>
      </c>
      <c r="G3" s="43" t="s">
        <v>118</v>
      </c>
      <c r="H3" s="43" t="s">
        <v>312</v>
      </c>
      <c r="I3" s="43" t="s">
        <v>120</v>
      </c>
      <c r="J3" s="43" t="s">
        <v>493</v>
      </c>
      <c r="K3" s="45" t="s">
        <v>246</v>
      </c>
      <c r="L3" s="43" t="s">
        <v>166</v>
      </c>
      <c r="M3" s="43" t="s">
        <v>494</v>
      </c>
      <c r="N3" s="43" t="s">
        <v>256</v>
      </c>
      <c r="O3" s="43" t="s">
        <v>153</v>
      </c>
      <c r="P3" s="43" t="s">
        <v>221</v>
      </c>
      <c r="Q3" s="43" t="s">
        <v>428</v>
      </c>
      <c r="R3" s="43" t="s">
        <v>329</v>
      </c>
      <c r="S3" s="43" t="s">
        <v>36</v>
      </c>
      <c r="T3" s="43" t="s">
        <v>495</v>
      </c>
    </row>
    <row r="4">
      <c r="A4" s="43" t="s">
        <v>8</v>
      </c>
      <c r="B4" s="43" t="s">
        <v>225</v>
      </c>
      <c r="C4" s="43" t="s">
        <v>45</v>
      </c>
      <c r="D4" s="43" t="s">
        <v>400</v>
      </c>
      <c r="E4" s="43" t="s">
        <v>121</v>
      </c>
      <c r="F4" s="43" t="s">
        <v>232</v>
      </c>
      <c r="G4" s="43" t="s">
        <v>120</v>
      </c>
      <c r="H4" s="43" t="s">
        <v>322</v>
      </c>
      <c r="I4" s="43" t="s">
        <v>323</v>
      </c>
      <c r="J4" s="43" t="s">
        <v>496</v>
      </c>
      <c r="K4" s="45" t="s">
        <v>236</v>
      </c>
      <c r="L4" s="43" t="s">
        <v>497</v>
      </c>
      <c r="M4" s="43" t="s">
        <v>498</v>
      </c>
      <c r="N4" s="43" t="s">
        <v>231</v>
      </c>
      <c r="O4" s="43" t="s">
        <v>143</v>
      </c>
      <c r="P4" s="43" t="s">
        <v>444</v>
      </c>
      <c r="Q4" s="43" t="s">
        <v>434</v>
      </c>
      <c r="R4" s="43" t="s">
        <v>309</v>
      </c>
      <c r="S4" s="43" t="s">
        <v>34</v>
      </c>
      <c r="T4" s="43" t="n"/>
    </row>
    <row r="5">
      <c r="A5" s="43" t="s">
        <v>9</v>
      </c>
      <c r="B5" s="43" t="s">
        <v>499</v>
      </c>
      <c r="C5" s="43" t="s">
        <v>349</v>
      </c>
      <c r="D5" s="43" t="s">
        <v>39</v>
      </c>
      <c r="E5" s="43" t="n"/>
      <c r="F5" s="43" t="s">
        <v>500</v>
      </c>
      <c r="G5" s="43" t="s">
        <v>122</v>
      </c>
      <c r="H5" s="43" t="s">
        <v>303</v>
      </c>
      <c r="I5" s="43" t="s">
        <v>313</v>
      </c>
      <c r="J5" s="43" t="s">
        <v>501</v>
      </c>
      <c r="K5" s="45" t="s">
        <v>486</v>
      </c>
      <c r="L5" s="43" t="s">
        <v>502</v>
      </c>
      <c r="M5" s="43" t="s">
        <v>503</v>
      </c>
      <c r="N5" s="43" t="s">
        <v>504</v>
      </c>
      <c r="O5" s="43" t="s">
        <v>255</v>
      </c>
      <c r="P5" s="43" t="s">
        <v>258</v>
      </c>
      <c r="Q5" s="43" t="s">
        <v>446</v>
      </c>
      <c r="R5" s="43" t="s">
        <v>319</v>
      </c>
      <c r="S5" s="43" t="s">
        <v>12</v>
      </c>
      <c r="T5" s="43" t="n"/>
    </row>
    <row r="6">
      <c r="A6" s="43" t="s">
        <v>10</v>
      </c>
      <c r="B6" s="43" t="s">
        <v>505</v>
      </c>
      <c r="C6" s="43" t="s">
        <v>506</v>
      </c>
      <c r="D6" s="43" t="s">
        <v>44</v>
      </c>
      <c r="E6" s="43" t="n"/>
      <c r="F6" s="43" t="s">
        <v>402</v>
      </c>
      <c r="G6" s="43" t="s">
        <v>123</v>
      </c>
      <c r="H6" s="43" t="s">
        <v>332</v>
      </c>
      <c r="I6" s="43" t="s">
        <v>347</v>
      </c>
      <c r="J6" s="43" t="s">
        <v>507</v>
      </c>
      <c r="K6" s="45" t="s">
        <v>223</v>
      </c>
      <c r="L6" s="43" t="s">
        <v>508</v>
      </c>
      <c r="M6" s="43" t="s">
        <v>509</v>
      </c>
      <c r="N6" s="43" t="s">
        <v>243</v>
      </c>
      <c r="O6" s="43" t="s">
        <v>510</v>
      </c>
      <c r="P6" s="43" t="s">
        <v>272</v>
      </c>
      <c r="Q6" s="43" t="s">
        <v>511</v>
      </c>
      <c r="R6" s="43" t="s">
        <v>512</v>
      </c>
      <c r="S6" s="43" t="s">
        <v>13</v>
      </c>
      <c r="T6" s="43" t="n"/>
    </row>
    <row r="7">
      <c r="A7" s="43" t="s">
        <v>11</v>
      </c>
      <c r="B7" s="43" t="n"/>
      <c r="C7" s="43" t="n"/>
      <c r="D7" s="43" t="s">
        <v>45</v>
      </c>
      <c r="E7" s="43" t="n"/>
      <c r="F7" s="43" t="s">
        <v>378</v>
      </c>
      <c r="G7" s="43" t="s">
        <v>124</v>
      </c>
      <c r="H7" s="43" t="s">
        <v>513</v>
      </c>
      <c r="I7" s="43" t="s">
        <v>514</v>
      </c>
      <c r="J7" s="43" t="s">
        <v>234</v>
      </c>
      <c r="K7" s="49" t="n"/>
      <c r="L7" s="43" t="s">
        <v>515</v>
      </c>
      <c r="M7" s="43" t="s">
        <v>516</v>
      </c>
      <c r="N7" s="43" t="s">
        <v>270</v>
      </c>
      <c r="O7" s="43" t="s">
        <v>149</v>
      </c>
      <c r="P7" s="43" t="s">
        <v>402</v>
      </c>
      <c r="Q7" s="43" t="s">
        <v>517</v>
      </c>
      <c r="R7" s="43" t="n"/>
      <c r="S7" s="43" t="s">
        <v>45</v>
      </c>
      <c r="T7" s="43" t="n"/>
    </row>
    <row r="8">
      <c r="A8" s="43" t="s">
        <v>12</v>
      </c>
      <c r="B8" s="43" t="n"/>
      <c r="C8" s="43" t="n"/>
      <c r="D8" s="43" t="n"/>
      <c r="E8" s="43" t="n"/>
      <c r="F8" s="43" t="s">
        <v>386</v>
      </c>
      <c r="G8" s="43" t="s">
        <v>125</v>
      </c>
      <c r="H8" s="43" t="s">
        <v>339</v>
      </c>
      <c r="I8" s="43" t="s">
        <v>128</v>
      </c>
      <c r="J8" s="43" t="n"/>
      <c r="K8" s="49" t="n"/>
      <c r="L8" s="43" t="n"/>
      <c r="M8" s="43" t="n"/>
      <c r="N8" s="43" t="n"/>
      <c r="O8" s="43" t="n"/>
      <c r="P8" s="43" t="s">
        <v>518</v>
      </c>
      <c r="Q8" s="43" t="s">
        <v>453</v>
      </c>
      <c r="R8" s="43" t="n"/>
      <c r="S8" s="43" t="n"/>
      <c r="T8" s="43" t="n"/>
    </row>
    <row r="9">
      <c r="A9" s="43" t="s">
        <v>13</v>
      </c>
      <c r="B9" s="43" t="n"/>
      <c r="C9" s="43" t="n"/>
      <c r="D9" s="43" t="n"/>
      <c r="E9" s="43" t="n"/>
      <c r="F9" s="43" t="n"/>
      <c r="G9" s="43" t="s">
        <v>126</v>
      </c>
      <c r="H9" s="43" t="s">
        <v>519</v>
      </c>
      <c r="I9" s="43" t="n"/>
      <c r="J9" s="43" t="n"/>
      <c r="K9" s="49" t="n"/>
      <c r="L9" s="43" t="n"/>
      <c r="M9" s="43" t="n"/>
      <c r="N9" s="43" t="n"/>
      <c r="O9" s="43" t="n"/>
      <c r="P9" s="43" t="s">
        <v>483</v>
      </c>
      <c r="Q9" s="43" t="n"/>
      <c r="R9" s="43" t="n"/>
      <c r="S9" s="43" t="n"/>
      <c r="T9" s="43" t="n"/>
    </row>
    <row r="10">
      <c r="A10" s="43" t="s">
        <v>14</v>
      </c>
      <c r="B10" s="43" t="n"/>
      <c r="C10" s="43" t="n"/>
      <c r="D10" s="43" t="n"/>
      <c r="E10" s="43" t="n"/>
      <c r="F10" s="43" t="n"/>
      <c r="G10" s="43" t="s">
        <v>127</v>
      </c>
      <c r="H10" s="43" t="n"/>
      <c r="I10" s="43" t="n"/>
      <c r="J10" s="43" t="n"/>
      <c r="K10" s="49" t="n"/>
      <c r="L10" s="43" t="n"/>
      <c r="M10" s="43" t="n"/>
      <c r="N10" s="43" t="n"/>
      <c r="O10" s="43" t="n"/>
      <c r="P10" s="43" t="n"/>
      <c r="Q10" s="43" t="n"/>
      <c r="R10" s="43" t="n"/>
      <c r="S10" s="43" t="n"/>
      <c r="T10" s="43" t="n"/>
    </row>
    <row r="11">
      <c r="A11" s="43" t="s">
        <v>15</v>
      </c>
      <c r="B11" s="43" t="n"/>
      <c r="C11" s="43" t="n"/>
      <c r="D11" s="43" t="n"/>
      <c r="E11" s="43" t="n"/>
      <c r="F11" s="43" t="n"/>
      <c r="G11" s="43" t="s">
        <v>128</v>
      </c>
      <c r="H11" s="43" t="n"/>
      <c r="I11" s="43" t="n"/>
      <c r="J11" s="43" t="n"/>
      <c r="K11" s="49" t="n"/>
      <c r="L11" s="43" t="n"/>
      <c r="M11" s="43" t="n"/>
      <c r="N11" s="43" t="n"/>
      <c r="O11" s="43" t="n"/>
      <c r="P11" s="43" t="n"/>
      <c r="Q11" s="43" t="n"/>
      <c r="R11" s="43" t="n"/>
      <c r="S11" s="43" t="n"/>
      <c r="T11" s="43" t="n"/>
    </row>
  </sheetData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  <pageSetup fitToHeight="0" fitToWidth="1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Vertriebsangebote &amp; Nachverfolgungsverwaltung</dc:title>
  <dc:creator>Finite Field</dc:creator>
  <dc:description>Excel-Vorlage für die Nachverfolgung von Vertriebsangeboten.</dc:description>
  <lastModifiedBy/>
  <dcterms:created xsi:type="dcterms:W3CDTF">2026-06-16T17:54:55Z</dcterms:created>
  <dcterms:modified xsi:type="dcterms:W3CDTF">2026-06-16T17:54:57Z</dcterms:modified>
  <category>Sales Operations</category>
</coreProperties>
</file>