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ccident_registration" sheetId="3" r:id="rId3" state="visible"/>
    <sheet name="fishbone_diagram" sheetId="4" r:id="rId4" state="visible"/>
    <sheet name="cause_list" sheetId="5" r:id="rId5" state="visible"/>
    <sheet name="5_whys" sheetId="6" r:id="rId6" state="visible"/>
    <sheet name="action_plan" sheetId="7" r:id="rId7" state="visible"/>
    <sheet name="checklist" sheetId="8" r:id="rId8" state="visible"/>
    <sheet name="parameters" sheetId="9" r:id="rId9" state="visible"/>
  </sheets>
  <definedNames>
    <definedName name="AccidentNoList">accident_registration!$A$5:$A$104</definedName>
    <definedName name="CauseIDList">cause_list!$A$5:$A$204</definedName>
    <definedName name="SeverityList">parameters!$B$5:$B$8</definedName>
    <definedName name="CategoryList">parameters!$C$5:$C$12</definedName>
    <definedName name="AnalysisStatusList">parameters!$D$5:$D$8</definedName>
    <definedName name="ActionTypeList">parameters!$E$5:$E$6</definedName>
    <definedName name="ActionProgressList">parameters!$F$5:$F$8</definedName>
    <definedName name="EfficacyList">parameters!$G$5:$G$7</definedName>
    <definedName name="YesNoList">parameters!$H$5:$H$6</definedName>
    <definedName name="DepartmentList">parameters!$I$5:$I$14</definedName>
    <definedName hidden="true" localSheetId="2" name="_xlnm._FilterDatabase">'accident_registration'!$A$4:$G$104</definedName>
    <definedName hidden="true" localSheetId="4" name="_xlnm._FilterDatabase">'cause_list'!$A$4:$I$204</definedName>
    <definedName hidden="true" localSheetId="5" name="_xlnm._FilterDatabase">'5_whys'!$A$4:$I$154</definedName>
    <definedName hidden="true" localSheetId="6" name="_xlnm._FilterDatabase">'action_plan'!$A$4:$J$204</definedName>
    <definedName hidden="true" localSheetId="7" name="_xlnm._FilterDatabase">'checklist'!$A$4:$C$16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<sst xmlns="http://schemas.openxmlformats.org/spreadsheetml/2006/main" count="396" uniqueCount="277">
  <si>
    <t>Hanako Sato</t>
  </si>
  <si>
    <t>How to Use the Accident Root Cause Analysis (Fishbone) &amp; 5 Whys Template</t>
  </si>
  <si>
    <t>This template is a practical workbook for managing root cause analysis (RCA) of accidents and incidents consistently across Fishbone, Cause List, 5 Whys, Action Plan, and Effectiveness Verification. It investigates the true cause of accidents from 8 factors: People, Equipment, Process, Material, Environment, Management, Measurement, and External factors, linking to preventive actions.</t>
  </si>
  <si>
    <t>4 Steps to Operate</t>
  </si>
  <si>
    <t>[Accident Registration]</t>
  </si>
  <si>
    <t>Record basic information of the occurred accident (date, time, location, summary) in the 'Accident Registration' sheet.</t>
  </si>
  <si>
    <t>[Cause Identification (Fishbone)]</t>
  </si>
  <si>
    <t>Use the 'Fishbone' and 'Cause List' sheets to organize potential causes across the 8 categories (Man, Machine, Method, Material, Environment, Administration, Measurement, External).</t>
  </si>
  <si>
    <t>[5 Whys Analysis]</t>
  </si>
  <si>
    <t>In the '5 Whys' sheet, repeat 'Why?' 5 times for the identified main causes to drill down to the root cause.</t>
  </si>
  <si>
    <t>[Action Execution &amp; Verification]</t>
  </si>
  <si>
    <t>Enter actions, assignee, and due date in the 'Action Plan' sheet, and track until effectiveness verification is completed after execution.</t>
  </si>
  <si>
    <t>Cell Color Legend</t>
  </si>
  <si>
    <t>Cell Category</t>
  </si>
  <si>
    <t>Color de visualización</t>
  </si>
  <si>
    <t>Color Code</t>
  </si>
  <si>
    <t>Notas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</si>
  <si>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</si>
  <si>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</si>
  <si>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</si>
  <si>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</si>
  <si>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</si>
  <si>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</si>
  <si>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</si>
  <si>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</si>
  <si>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</si>
  <si>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</si>
  <si>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</si>
  <si>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</si>
  <si>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Practical Points</t>
  </si>
  <si>
    <t>* RPN is automatically calculated as Severity (S) x Occurrence (O) x Detection (D). Prioritize 5 Whys and action planning for high RPN causes.</t>
  </si>
  <si>
    <t>* The fishbone diagram aggregates causes by category linked to the selected Accident No. Entering the Cause List first makes the fishbone diagram easier to read.</t>
  </si>
  <si>
    <t>* In the action plan, enter not only the completion date but also the effectiveness verification results to confirm if the preventive actions actually worked.</t>
  </si>
  <si>
    <t>Panel</t>
  </si>
  <si>
    <t>Aggregates accident counts, analysis status, cause category, RPN distribution, and completion of corrective actions. Recalculated in Excel after sheet updates.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</si>
  <si>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</si>
  <si>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</si>
  <si>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</si>
  <si>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</si>
  <si>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</si>
  <si>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</si>
  <si>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</si>
  <si>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</si>
  <si>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</si>
  <si>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</si>
  <si>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Cantidad</t>
  </si>
  <si>
    <t>Compartir</t>
  </si>
  <si>
    <t>Categoría de trabajo</t>
  </si>
  <si>
    <t>RPN Condition</t>
  </si>
  <si>
    <t>Estado</t>
  </si>
  <si>
    <t>Man / People</t>
  </si>
  <si>
    <t>Baja</t>
  </si>
  <si>
    <t>1-100</t>
  </si>
  <si>
    <t>Abierta</t>
  </si>
  <si>
    <t>Machine / Equipment</t>
  </si>
  <si>
    <t>Media</t>
  </si>
  <si>
    <t>101-250</t>
  </si>
  <si>
    <t>Analyzing</t>
  </si>
  <si>
    <t>Method / Process</t>
  </si>
  <si>
    <t>Alta</t>
  </si>
  <si>
    <t>251 or above</t>
  </si>
  <si>
    <t>Implementing Actions</t>
  </si>
  <si>
    <t>Material / Information</t>
  </si>
  <si>
    <t>Total</t>
  </si>
  <si>
    <t>Cerrado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</si>
  <si>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</si>
  <si>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</si>
  <si>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</si>
  <si>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</si>
  <si>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</si>
  <si>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</si>
  <si>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En curso</t>
  </si>
  <si>
    <t>Situación</t>
  </si>
  <si>
    <t>Registro de incidentes</t>
  </si>
  <si>
    <t>Register basic information of the accident/incident to be investigated. Enter a unique Accident No.</t>
  </si>
  <si>
    <t>Accident No.</t>
  </si>
  <si>
    <t>Fecha de incidencia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</si>
  <si>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</si>
  <si>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</si>
  <si>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</si>
  <si>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</si>
  <si>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</si>
  <si>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</si>
  <si>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</si>
  <si>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Crítico</t>
  </si>
  <si>
    <t>Roberto Torres</t>
  </si>
  <si>
    <t>ACC-2026-002</t>
  </si>
  <si>
    <t>Chemical Storage Shelf Leak</t>
  </si>
  <si>
    <t>Chemical Storage Room</t>
  </si>
  <si>
    <t>Moderado</t>
  </si>
  <si>
    <t>ACC-2026-003</t>
  </si>
  <si>
    <t>Fall Due to Handrail Disuse</t>
  </si>
  <si>
    <t>2nd Floor Maintenance Walkway</t>
  </si>
  <si>
    <t>Menor</t>
  </si>
  <si>
    <t>Ken Suzuki</t>
  </si>
  <si>
    <t>ACC-2026-004</t>
  </si>
  <si>
    <t>Emergency Stop Button Delay</t>
  </si>
  <si>
    <t>Molding Line 2</t>
  </si>
  <si>
    <t>Ava Collins</t>
  </si>
  <si>
    <t>Fishbone Diagram (8-Factor Analysis)</t>
  </si>
  <si>
    <t>Selecting an Accident No. aggregates and displays causes with the same Accident No. from the Cause List across the 8 categories. Add to the Cause List as needed.</t>
  </si>
  <si>
    <t>Target Accident No.</t>
  </si>
  <si>
    <t>Accident / Issue
(Effect)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</si>
  <si>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</si>
  <si>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List</t>
  </si>
  <si>
    <t>Manage hypothetical causes and RPN evaluations identified in the fishbone diagram for each Accident No. RPN is automatically calculated as S x O x D.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</si>
  <si>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</si>
  <si>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</si>
  <si>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</si>
  <si>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</si>
  <si>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</si>
  <si>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</si>
  <si>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</si>
  <si>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</si>
  <si>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</si>
  <si>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Sí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</si>
  <si>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</si>
  <si>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</si>
  <si>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</si>
  <si>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</si>
  <si>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</si>
  <si>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</si>
  <si>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No</t>
  </si>
  <si>
    <t>CAUSE-005</t>
  </si>
  <si>
    <t>Ventilation and floor drainage in the storage room were insufficient.</t>
  </si>
  <si>
    <t>CAUSE-006</t>
  </si>
  <si>
    <t>Handrail use verification for high-altitude walkways was not included in daily inspection items.</t>
  </si>
  <si>
    <t>CAUSE-007</t>
  </si>
  <si>
    <t>Response time of the emergency stop button was not periodically measured.</t>
  </si>
  <si>
    <t>CAUSE-008</t>
  </si>
  <si>
    <t>Inspection record format of the external maintenance contractor did not match internal standards.</t>
  </si>
  <si>
    <t>5 Whys Analysis Log</t>
  </si>
  <si>
    <t>Selecting a Cause ID retrieves the specific cause content from the Cause List as the initial problem via VLOOKUP. Drill down to the root cause using 5 Whys.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</si>
  <si>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</si>
  <si>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</si>
  <si>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</si>
  <si>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</si>
  <si>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</si>
  <si>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</si>
  <si>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</si>
  <si>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</si>
  <si>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</si>
  <si>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</si>
  <si>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</si>
  <si>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</si>
  <si>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</si>
  <si>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</si>
  <si>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</si>
  <si>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</si>
  <si>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</si>
  <si>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</si>
  <si>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</si>
  <si>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</si>
  <si>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</si>
  <si>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</si>
  <si>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</si>
  <si>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</si>
  <si>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</si>
  <si>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</si>
  <si>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</si>
  <si>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</si>
  <si>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</si>
  <si>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Plan de acción</t>
  </si>
  <si>
    <t>Manage corrective/preventive actions, assignees, deadlines, completion dates, and effectiveness verification results for root causes. Overdue incomplete actions are shown in red.</t>
  </si>
  <si>
    <t>Action ID</t>
  </si>
  <si>
    <t>Action Type</t>
  </si>
  <si>
    <t>Corrective / Preventive Action</t>
  </si>
  <si>
    <t>Assignee / Department</t>
  </si>
  <si>
    <t>Due Date</t>
  </si>
  <si>
    <t>Fecha de cierre</t>
  </si>
  <si>
    <t>Effectiveness Verification</t>
  </si>
  <si>
    <t>Verifier / Verification Date</t>
  </si>
  <si>
    <t>ACT-001</t>
  </si>
  <si>
    <t>Acción correctiva</t>
  </si>
  <si>
    <t>Codify pedestrian separation rules in SOP and update site signs.</t>
  </si>
  <si>
    <t>Safety Dept / John</t>
  </si>
  <si>
    <t>ACT-002</t>
  </si>
  <si>
    <t>Preventive Action</t>
  </si>
  <si>
    <t>Add comprehension test to onboarding safety training.</t>
  </si>
  <si>
    <t>Admin Dept / Jane</t>
  </si>
  <si>
    <t>ACT-003</t>
  </si>
  <si>
    <t>Add loading area pedestrian/vehicle separation checklist to change management.</t>
  </si>
  <si>
    <t>Logistics Dept / Ken</t>
  </si>
  <si>
    <t>Válida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</si>
  <si>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</si>
  <si>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</si>
  <si>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</si>
  <si>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</si>
  <si>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</si>
  <si>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</si>
  <si>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A checklist of questions to ensure no perspectives are missed during accident investigations. Use as hints when creating the Cause List.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</si>
  <si>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</si>
  <si>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</si>
  <si>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</si>
  <si>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</si>
  <si>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</si>
  <si>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</si>
  <si>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</si>
  <si>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</si>
  <si>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</si>
  <si>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Were the maintenance/inspection cycles and contents appropriate?</t>
  </si>
  <si>
    <t>Check if the checklist is biased towards visual inspection only and if performance measurement is needed.</t>
  </si>
  <si>
    <t>Was the work method or process design unreasonable?</t>
  </si>
  <si>
    <t>Check pedestrian/vehicle separation, simultaneous operations, changeover, and work sequence risks.</t>
  </si>
  <si>
    <t>Did the change management function properly?</t>
  </si>
  <si>
    <t>Verify if safety reviews were conducted during process, equipment, personnel, or material changes.</t>
  </si>
  <si>
    <t>Were there any errors or deficiencies in materials, chemicals, or information?</t>
  </si>
  <si>
    <t>Check labels, SDS, expiration dates, lots, and the latest version management of drawings and instructions.</t>
  </si>
  <si>
    <t>Was the working environment kept safe?</t>
  </si>
  <si>
    <t>Check illuminance, noise, temperature, ventilation, floor surface, walkway width, and visibility of signs.</t>
  </si>
  <si>
    <t>Was the system of responsibility, approval, and supervision clear?</t>
  </si>
  <si>
    <t>Verify role assignments, patrols, approval routes, and operation of work permits.</t>
  </si>
  <si>
    <t>Were necessary data measured and recorded?</t>
  </si>
  <si>
    <t>Check for missing temperature, pressure, response time, inspection values, and near-miss data.</t>
  </si>
  <si>
    <t>Were there any impacts from external contractors, weather, or suppliers?</t>
  </si>
  <si>
    <t>Verify subcontractor procedures, delivery delays, weather conditions, and alignment of external inspection records.</t>
  </si>
  <si>
    <t>general</t>
  </si>
  <si>
    <t>Do preventive actions directly address the causes?</t>
  </si>
  <si>
    <t>Do not stop at training; include standardization, systemization, and verification methods.</t>
  </si>
  <si>
    <t>Parameter Sources &amp; Master Settings</t>
  </si>
  <si>
    <t>Manages dropdown options for each sheet, RPN (S, O, D) 1-10 rating criteria, and department definition list. Options can be added as needed.</t>
  </si>
  <si>
    <t>Sí / no</t>
  </si>
  <si>
    <t>Department Definitions</t>
  </si>
  <si>
    <t>Critical</t>
  </si>
  <si>
    <t>Safety &amp; Health Department</t>
  </si>
  <si>
    <t>Producción</t>
  </si>
  <si>
    <t>Requires re-action</t>
  </si>
  <si>
    <t>Calidad</t>
  </si>
  <si>
    <t>Equipment Maintenance Dept</t>
  </si>
  <si>
    <t>Logistics Dept.</t>
  </si>
  <si>
    <t>Departamento de compras</t>
  </si>
  <si>
    <t>Field Leader</t>
  </si>
  <si>
    <t>External vendor</t>
  </si>
  <si>
    <t>Otros</t>
  </si>
  <si>
    <t>RPN Evaluation Criteria (S/O/D 1-10)</t>
  </si>
  <si>
    <t>RPN Priority Reference</t>
  </si>
  <si>
    <t>Puntuación</t>
  </si>
  <si>
    <t>RPN Range</t>
  </si>
  <si>
    <t>Decisión</t>
  </si>
  <si>
    <t>Acción recomendada</t>
  </si>
  <si>
    <t>Close to no impact</t>
  </si>
  <si>
    <t>Extremely rare</t>
  </si>
  <si>
    <t>Almost Certain to Detect</t>
  </si>
  <si>
    <t>Acceptable</t>
  </si>
  <si>
    <t>Continuous monitoring under normal management</t>
  </si>
  <si>
    <t>Settled with minor emergency response</t>
  </si>
  <si>
    <t>Once in several years</t>
  </si>
  <si>
    <t>High probability of detection</t>
  </si>
  <si>
    <t>En riesgo</t>
  </si>
  <si>
    <t>Improve with a deadline</t>
  </si>
  <si>
    <t>Minor injury / minor shutdown</t>
  </si>
  <si>
    <t>About once a year</t>
  </si>
  <si>
    <t>Detectable during routine inspection</t>
  </si>
  <si>
    <t>Riesgo crítico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</si>
  <si>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</si>
  <si>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</si>
  <si>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</si>
  <si>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</si>
  <si>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</si>
  <si>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</si>
  <si>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</si>
  <si>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RPN = S × O × D. Enter S/O/D from 1 to 10. Automatically calculated in the Cause List's RPN priority column.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</si>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</sst>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原因カテゴリ別件数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RPNdistribución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1</v>
      </c>
    </row>
    <row r="2"/>
    <row r="3" ht="25" customHeight="true">
      <c r="A3" s="2" t="s">
        <v>2</v>
      </c>
    </row>
    <row r="4" ht="25" customHeight="true"/>
    <row r="5" ht="25" customHeight="true"/>
    <row r="6"/>
    <row r="7" ht="26" customHeight="true">
      <c r="A7" s="3" t="s">
        <v>3</v>
      </c>
    </row>
    <row r="8" ht="36" customHeight="true">
      <c r="A8" s="4" t="inlineStr">
        <is>
          <t>1</t>
        </is>
      </c>
      <c r="B8" s="5" t="s">
        <v>4</v>
      </c>
      <c r="C8" s="6" t="s">
        <v>5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6</v>
      </c>
      <c r="C9" s="9" t="s">
        <v>7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8</v>
      </c>
      <c r="C10" s="6" t="s">
        <v>9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10</v>
      </c>
      <c r="C11" s="9" t="s">
        <v>11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12</v>
      </c>
    </row>
    <row r="15" ht="26" customHeight="true">
      <c r="A15" s="11" t="s">
        <v>13</v>
      </c>
      <c r="B15" s="11" t="s">
        <v>14</v>
      </c>
      <c r="C15" s="11" t="s">
        <v>15</v>
      </c>
      <c r="D15" s="11" t="s">
        <v>16</v>
      </c>
    </row>
    <row r="16" ht="26" customHeight="true">
      <c r="A16" s="12" t="s">
        <v>17</v>
      </c>
      <c r="B16" s="12" t="s">
        <v>18</v>
      </c>
      <c r="C16" s="12" t="s">
        <v>19</v>
      </c>
      <c r="D16" s="13" t="s">
        <v>20</v>
      </c>
    </row>
    <row r="17" ht="26" customHeight="true">
      <c r="A17" s="14" t="s">
        <v>21</v>
      </c>
      <c r="B17" s="14" t="s">
        <v>22</v>
      </c>
      <c r="C17" s="14" t="s">
        <v>23</v>
      </c>
      <c r="D17" s="9" t="s">
        <v>24</v>
      </c>
    </row>
    <row r="18" ht="26" customHeight="true">
      <c r="A18" s="15" t="s">
        <v>25</v>
      </c>
      <c r="B18" s="15" t="s">
        <v>26</v>
      </c>
      <c r="C18" s="15" t="s">
        <v>27</v>
      </c>
      <c r="D18" s="13" t="s">
        <v>28</v>
      </c>
    </row>
    <row r="19"/>
    <row r="20"/>
    <row r="21" ht="26" customHeight="true">
      <c r="A21" s="3" t="s">
        <v>29</v>
      </c>
    </row>
    <row r="22" ht="28" customHeight="true">
      <c r="A22" s="9" t="s">
        <v>30</v>
      </c>
    </row>
    <row r="23" ht="28" customHeight="true">
      <c r="A23" s="13" t="s">
        <v>31</v>
      </c>
    </row>
    <row r="24" ht="28" customHeight="true">
      <c r="A24" s="9" t="s">
        <v>32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33</v>
      </c>
    </row>
    <row r="2">
      <c r="A2" s="16" t="s">
        <v>34</v>
      </c>
    </row>
    <row r="3" ht="28" customHeight="true">
      <c r="A3" s="11" t="s">
        <v>35</v>
      </c>
      <c r="C3" s="11" t="s">
        <v>36</v>
      </c>
      <c r="E3" s="11" t="s">
        <v>37</v>
      </c>
      <c r="G3" s="11" t="s">
        <v>38</v>
      </c>
      <c r="I3" s="11" t="s">
        <v>39</v>
      </c>
      <c r="K3" s="11" t="s">
        <v>40</v>
      </c>
    </row>
    <row r="4" ht="28" customHeight="true">
      <c r="A4" s="17">
        <f>COUNTA(accident_registration!$A$5:$A$104)</f>
      </c>
      <c r="C4" s="18">
        <f>IFERROR(COUNTIFS(accident_registration!$G$5:$G$104,"完了")/COUNTIFS(accident_registration!$A$5:$A$104,"&lt;&gt;"),0)</f>
      </c>
      <c r="E4" s="18">
        <f>IFERROR(COUNTIFS(action_plan!$H$5:$H$204,"完了")/COUNTIFS(action_plan!$A$5:$A$204,"&lt;&gt;"),0)</f>
      </c>
      <c r="G4" s="18">
        <f>IFERROR(COUNTIFS(action_plan!$I$5:$I$204,"有効")/COUNTIFS(action_plan!$I$5:$I$204,"&lt;&gt;"),0)</f>
      </c>
      <c r="I4" s="19">
        <f>IFERROR(SUMIFS(cause_list!$H$5:$H$204,cause_list!$H$5:$H$204,"&gt;0")/COUNTIFS(cause_list!$H$5:$H$204,"&gt;0"),0)</f>
      </c>
      <c r="K4" s="17">
        <f>COUNTIFS(cause_list!$I$5:$I$204,"はい")</f>
      </c>
    </row>
    <row r="5" ht="28" customHeight="true"/>
    <row r="6"/>
    <row r="7" ht="22" customHeight="true">
      <c r="A7" s="3" t="s">
        <v>41</v>
      </c>
      <c r="E7" s="3" t="s">
        <v>42</v>
      </c>
      <c r="J7" s="3" t="s">
        <v>43</v>
      </c>
    </row>
    <row r="8" ht="22" customHeight="true">
      <c r="A8" s="11" t="s">
        <v>44</v>
      </c>
      <c r="B8" s="11" t="s">
        <v>45</v>
      </c>
      <c r="C8" s="11" t="s">
        <v>46</v>
      </c>
      <c r="E8" s="11" t="s">
        <v>47</v>
      </c>
      <c r="F8" s="11" t="s">
        <v>48</v>
      </c>
      <c r="G8" s="11" t="s">
        <v>45</v>
      </c>
      <c r="H8" s="11" t="s">
        <v>46</v>
      </c>
      <c r="J8" s="11" t="s">
        <v>49</v>
      </c>
      <c r="K8" s="11" t="s">
        <v>45</v>
      </c>
      <c r="L8" s="11" t="s">
        <v>46</v>
      </c>
    </row>
    <row r="9" ht="22" customHeight="true">
      <c r="A9" s="13" t="s">
        <v>50</v>
      </c>
      <c r="B9" s="20">
        <f>COUNTIFS(cause_list!$C$5:$C$204,A9)</f>
      </c>
      <c r="C9" s="21">
        <f>IFERROR(B9/SUM($B$9:$B$16),0)</f>
      </c>
      <c r="E9" s="22" t="s">
        <v>51</v>
      </c>
      <c r="F9" s="22" t="s">
        <v>52</v>
      </c>
      <c r="G9" s="23">
        <f>COUNTIFS(cause_list!$H$5:$H$204,"&gt;0",cause_list!$H$5:$H$204,"&lt;=100")</f>
      </c>
      <c r="H9" s="24">
        <f>IFERROR(G9/SUM($G$9:$G$11),0)</f>
      </c>
      <c r="J9" s="15" t="s">
        <v>53</v>
      </c>
      <c r="K9" s="20">
        <f>COUNTIFS(accident_registration!$G$5:$G$104,J9)</f>
      </c>
      <c r="L9" s="21">
        <f>IFERROR(K9/SUM($K$9:$K$12),0)</f>
      </c>
    </row>
    <row r="10" ht="22" customHeight="true">
      <c r="A10" s="9" t="s">
        <v>54</v>
      </c>
      <c r="B10" s="25">
        <f>COUNTIFS(cause_list!$C$5:$C$204,A10)</f>
      </c>
      <c r="C10" s="26">
        <f>IFERROR(B10/SUM($B$9:$B$16),0)</f>
      </c>
      <c r="E10" s="27" t="s">
        <v>55</v>
      </c>
      <c r="F10" s="27" t="s">
        <v>56</v>
      </c>
      <c r="G10" s="28">
        <f>COUNTIFS(cause_list!$H$5:$H$204,"&gt;100",cause_list!$H$5:$H$204,"&lt;=250")</f>
      </c>
      <c r="H10" s="24">
        <f>IFERROR(G10/SUM($G$9:$G$11),0)</f>
      </c>
      <c r="J10" s="29" t="s">
        <v>57</v>
      </c>
      <c r="K10" s="25">
        <f>COUNTIFS(accident_registration!$G$5:$G$104,J10)</f>
      </c>
      <c r="L10" s="26">
        <f>IFERROR(K10/SUM($K$9:$K$12),0)</f>
      </c>
    </row>
    <row r="11" ht="22" customHeight="true">
      <c r="A11" s="13" t="s">
        <v>58</v>
      </c>
      <c r="B11" s="20">
        <f>COUNTIFS(cause_list!$C$5:$C$204,A11)</f>
      </c>
      <c r="C11" s="21">
        <f>IFERROR(B11/SUM($B$9:$B$16),0)</f>
      </c>
      <c r="E11" s="30" t="s">
        <v>59</v>
      </c>
      <c r="F11" s="30" t="s">
        <v>60</v>
      </c>
      <c r="G11" s="31">
        <f>COUNTIFS(cause_list!$H$5:$H$204,"&gt;250")</f>
      </c>
      <c r="H11" s="24">
        <f>IFERROR(G11/SUM($G$9:$G$11),0)</f>
      </c>
      <c r="J11" s="15" t="s">
        <v>61</v>
      </c>
      <c r="K11" s="20">
        <f>COUNTIFS(accident_registration!$G$5:$G$104,J11)</f>
      </c>
      <c r="L11" s="21">
        <f>IFERROR(K11/SUM($K$9:$K$12),0)</f>
      </c>
    </row>
    <row r="12" ht="22" customHeight="true">
      <c r="A12" s="9" t="s">
        <v>62</v>
      </c>
      <c r="B12" s="25">
        <f>COUNTIFS(cause_list!$C$5:$C$204,A12)</f>
      </c>
      <c r="C12" s="26">
        <f>IFERROR(B12/SUM($B$9:$B$16),0)</f>
      </c>
      <c r="E12" s="32" t="s">
        <v>63</v>
      </c>
      <c r="F12" s="32" t="inlineStr"/>
      <c r="G12" s="33">
        <f>SUM(G9:G11)</f>
      </c>
      <c r="H12" s="34">
        <f>SUM(H9:H11)</f>
      </c>
      <c r="J12" s="29" t="s">
        <v>64</v>
      </c>
      <c r="K12" s="25">
        <f>COUNTIFS(accident_registration!$G$5:$G$104,J12)</f>
      </c>
      <c r="L12" s="26">
        <f>IFERROR(K12/SUM($K$9:$K$12),0)</f>
      </c>
    </row>
    <row r="13" ht="22" customHeight="true">
      <c r="A13" s="13" t="s">
        <v>65</v>
      </c>
      <c r="B13" s="20">
        <f>COUNTIFS(cause_list!$C$5:$C$204,A13)</f>
      </c>
      <c r="C13" s="21">
        <f>IFERROR(B13/SUM($B$9:$B$16),0)</f>
      </c>
    </row>
    <row r="14" ht="22" customHeight="true">
      <c r="A14" s="9" t="s">
        <v>66</v>
      </c>
      <c r="B14" s="25">
        <f>COUNTIFS(cause_list!$C$5:$C$204,A14)</f>
      </c>
      <c r="C14" s="26">
        <f>IFERROR(B14/SUM($B$9:$B$16),0)</f>
      </c>
    </row>
    <row r="15" ht="22" customHeight="true">
      <c r="A15" s="13" t="s">
        <v>67</v>
      </c>
      <c r="B15" s="20">
        <f>COUNTIFS(cause_list!$C$5:$C$204,A15)</f>
      </c>
      <c r="C15" s="21">
        <f>IFERROR(B15/SUM($B$9:$B$16),0)</f>
      </c>
      <c r="J15" s="3" t="s">
        <v>68</v>
      </c>
    </row>
    <row r="16" ht="22" customHeight="true">
      <c r="A16" s="9" t="s">
        <v>69</v>
      </c>
      <c r="B16" s="25">
        <f>COUNTIFS(cause_list!$C$5:$C$204,A16)</f>
      </c>
      <c r="C16" s="26">
        <f>IFERROR(B16/SUM($B$9:$B$16),0)</f>
      </c>
      <c r="J16" s="11" t="s">
        <v>70</v>
      </c>
      <c r="K16" s="11" t="s">
        <v>45</v>
      </c>
      <c r="L16" s="11" t="s">
        <v>46</v>
      </c>
    </row>
    <row r="17" ht="22" customHeight="true">
      <c r="A17" s="35" t="s">
        <v>63</v>
      </c>
      <c r="B17" s="33">
        <f>SUM(B9:B16)</f>
      </c>
      <c r="C17" s="34">
        <f>SUM(C9:C16)</f>
      </c>
      <c r="J17" s="15" t="s">
        <v>53</v>
      </c>
      <c r="K17" s="20">
        <f>COUNTIFS(action_plan!$H$5:$H$204,J17)</f>
      </c>
      <c r="L17" s="21">
        <f>IFERROR(K17/SUM($K$17:$K$20),0)</f>
      </c>
    </row>
    <row r="18" ht="22" customHeight="true">
      <c r="J18" s="29" t="s">
        <v>71</v>
      </c>
      <c r="K18" s="25">
        <f>COUNTIFS(action_plan!$H$5:$H$204,J18)</f>
      </c>
      <c r="L18" s="26">
        <f>IFERROR(K18/SUM($K$17:$K$20),0)</f>
      </c>
    </row>
    <row r="19" ht="22" customHeight="true">
      <c r="J19" s="15" t="s">
        <v>64</v>
      </c>
      <c r="K19" s="20">
        <f>COUNTIFS(action_plan!$H$5:$H$204,J19)</f>
      </c>
      <c r="L19" s="21">
        <f>IFERROR(K19/SUM($K$17:$K$20),0)</f>
      </c>
    </row>
    <row r="20" ht="22" customHeight="true">
      <c r="J20" s="29" t="s">
        <v>72</v>
      </c>
      <c r="K20" s="25">
        <f>COUNTIFS(action_plan!$H$5:$H$204,J20)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73</v>
      </c>
    </row>
    <row r="2">
      <c r="A2" s="16" t="s">
        <v>74</v>
      </c>
    </row>
    <row r="3"/>
    <row r="4" ht="28" customHeight="true">
      <c r="A4" s="11" t="s">
        <v>75</v>
      </c>
      <c r="B4" s="11" t="s">
        <v>76</v>
      </c>
      <c r="C4" s="11" t="s">
        <v>77</v>
      </c>
      <c r="D4" s="11" t="s">
        <v>78</v>
      </c>
      <c r="E4" s="11" t="s">
        <v>79</v>
      </c>
      <c r="F4" s="11" t="s">
        <v>80</v>
      </c>
      <c r="G4" s="11" t="s">
        <v>43</v>
      </c>
    </row>
    <row r="5" ht="21" customHeight="true">
      <c r="A5" s="12" t="s">
        <v>81</v>
      </c>
      <c r="B5" s="36" t="n">
        <v>46176.38194444445</v>
      </c>
      <c r="C5" s="37" t="s">
        <v>82</v>
      </c>
      <c r="D5" s="37" t="s">
        <v>83</v>
      </c>
      <c r="E5" s="14" t="s">
        <v>84</v>
      </c>
      <c r="F5" s="37" t="s">
        <v>85</v>
      </c>
      <c r="G5" s="14" t="s">
        <v>57</v>
      </c>
    </row>
    <row r="6" ht="21" customHeight="true">
      <c r="A6" s="12" t="s">
        <v>86</v>
      </c>
      <c r="B6" s="36" t="n">
        <v>46180.60069444445</v>
      </c>
      <c r="C6" s="37" t="s">
        <v>87</v>
      </c>
      <c r="D6" s="37" t="s">
        <v>88</v>
      </c>
      <c r="E6" s="14" t="s">
        <v>89</v>
      </c>
      <c r="F6" s="37" t="s">
        <v>0</v>
      </c>
      <c r="G6" s="14" t="s">
        <v>61</v>
      </c>
    </row>
    <row r="7" ht="21" customHeight="true">
      <c r="A7" s="12" t="s">
        <v>90</v>
      </c>
      <c r="B7" s="36" t="n">
        <v>46183.46180555555</v>
      </c>
      <c r="C7" s="37" t="s">
        <v>91</v>
      </c>
      <c r="D7" s="37" t="s">
        <v>92</v>
      </c>
      <c r="E7" s="14" t="s">
        <v>93</v>
      </c>
      <c r="F7" s="37" t="s">
        <v>94</v>
      </c>
      <c r="G7" s="14" t="s">
        <v>64</v>
      </c>
    </row>
    <row r="8" ht="21" customHeight="true">
      <c r="A8" s="12" t="s">
        <v>95</v>
      </c>
      <c r="B8" s="36" t="n">
        <v>46184.69444444445</v>
      </c>
      <c r="C8" s="37" t="s">
        <v>96</v>
      </c>
      <c r="D8" s="37" t="s">
        <v>97</v>
      </c>
      <c r="E8" s="14" t="s">
        <v>84</v>
      </c>
      <c r="F8" s="37" t="s">
        <v>98</v>
      </c>
      <c r="G8" s="14" t="s">
        <v>53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$E5="Critical的"</formula>
    </cfRule>
    <cfRule type="expression" dxfId="1" priority="2">
      <formula>$E5="重大"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99</v>
      </c>
    </row>
    <row r="2" ht="22" customHeight="true">
      <c r="A2" s="16" t="s">
        <v>100</v>
      </c>
    </row>
    <row r="3" ht="22" customHeight="true">
      <c r="A3" s="11" t="s">
        <v>101</v>
      </c>
      <c r="B3" s="38" t="s">
        <v>81</v>
      </c>
      <c r="E3" s="11" t="s">
        <v>77</v>
      </c>
      <c r="F3" s="39">
        <f>IFERROR(VLOOKUP($B$3,accident_registration!$A$5:$G$104,3,FALSE),"")</f>
      </c>
      <c r="L3" s="11" t="s">
        <v>78</v>
      </c>
      <c r="M3" s="39">
        <f>IFERROR(VLOOKUP($B$3,accident_registration!$A$5:$G$104,4,FALSE),"")</f>
      </c>
    </row>
    <row r="4" ht="22" customHeight="true"/>
    <row r="5" ht="24" customHeight="true">
      <c r="B5" s="11" t="s">
        <v>50</v>
      </c>
      <c r="C5" s="40" t="n"/>
      <c r="D5" s="40" t="n"/>
      <c r="F5" s="11" t="s">
        <v>54</v>
      </c>
      <c r="G5" s="40" t="n"/>
      <c r="H5" s="40" t="n"/>
      <c r="J5" s="11" t="s">
        <v>58</v>
      </c>
      <c r="K5" s="40" t="n"/>
      <c r="L5" s="40" t="n"/>
      <c r="N5" s="11" t="s">
        <v>69</v>
      </c>
      <c r="O5" s="40" t="n"/>
      <c r="P5" s="40" t="n"/>
    </row>
    <row r="6" ht="25" customHeight="true">
      <c r="B6" s="41">
        <f>IFERROR(TEXTJOIN(CHAR(10),TRUE,FILTER(cause_list!$A$5:$A$204&amp;": "&amp;cause_list!$D$5:$D$204,(cause_list!$B$5:$B$204=$B$3)*(cause_list!$C$5:$C$204="Man（人）"),"")),"")</f>
      </c>
      <c r="C6" s="7" t="n"/>
      <c r="D6" s="40" t="n"/>
      <c r="F6" s="41">
        <f>IFERROR(TEXTJOIN(CHAR(10),TRUE,FILTER(cause_list!$A$5:$A$204&amp;": "&amp;cause_list!$D$5:$D$204,(cause_list!$B$5:$B$204=$B$3)*(cause_list!$C$5:$C$204="Machine（設備／工具）"),"")),"")</f>
      </c>
      <c r="G6" s="7" t="n"/>
      <c r="H6" s="40" t="n"/>
      <c r="J6" s="41">
        <f>IFERROR(TEXTJOIN(CHAR(10),TRUE,FILTER(cause_list!$A$5:$A$204&amp;": "&amp;cause_list!$D$5:$D$204,(cause_list!$B$5:$B$204=$B$3)*(cause_list!$C$5:$C$204="Method（プロセス／方法）"),"")),"")</f>
      </c>
      <c r="K6" s="7" t="n"/>
      <c r="L6" s="40" t="n"/>
      <c r="N6" s="41">
        <f>IFERROR(TEXTJOIN(CHAR(10),TRUE,FILTER(cause_list!$A$5:$A$204&amp;": "&amp;cause_list!$D$5:$D$204,(cause_list!$B$5:$B$204=$B$3)*(cause_list!$C$5:$C$204="External（外部要因）"),"")),"")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102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62</v>
      </c>
      <c r="C18" s="40" t="n"/>
      <c r="D18" s="40" t="n"/>
      <c r="F18" s="11" t="s">
        <v>65</v>
      </c>
      <c r="G18" s="40" t="n"/>
      <c r="H18" s="40" t="n"/>
      <c r="J18" s="11" t="s">
        <v>66</v>
      </c>
      <c r="K18" s="40" t="n"/>
      <c r="L18" s="40" t="n"/>
      <c r="N18" s="11" t="s">
        <v>67</v>
      </c>
      <c r="O18" s="40" t="n"/>
      <c r="P18" s="40" t="n"/>
    </row>
    <row r="19" ht="25" customHeight="true">
      <c r="B19" s="41">
        <f>IFERROR(TEXTJOIN(CHAR(10),TRUE,FILTER(cause_list!$A$5:$A$204&amp;": "&amp;cause_list!$D$5:$D$204,(cause_list!$B$5:$B$204=$B$3)*(cause_list!$C$5:$C$204="Material（材料／情報）"),"")),"")</f>
      </c>
      <c r="C19" s="7" t="n"/>
      <c r="D19" s="40" t="n"/>
      <c r="F19" s="41">
        <f>IFERROR(TEXTJOIN(CHAR(10),TRUE,FILTER(cause_list!$A$5:$A$204&amp;": "&amp;cause_list!$D$5:$D$204,(cause_list!$B$5:$B$204=$B$3)*(cause_list!$C$5:$C$204="Environment（環境／場所）"),"")),"")</f>
      </c>
      <c r="G19" s="7" t="n"/>
      <c r="H19" s="40" t="n"/>
      <c r="J19" s="41">
        <f>IFERROR(TEXTJOIN(CHAR(10),TRUE,FILTER(cause_list!$A$5:$A$204&amp;": "&amp;cause_list!$D$5:$D$204,(cause_list!$B$5:$B$204=$B$3)*(cause_list!$C$5:$C$204="Administration（Dirección／制度）"),"")),"")</f>
      </c>
      <c r="K19" s="7" t="n"/>
      <c r="L19" s="40" t="n"/>
      <c r="N19" s="41">
        <f>IFERROR(TEXTJOIN(CHAR(10),TRUE,FILTER(cause_list!$A$5:$A$204&amp;": "&amp;cause_list!$D$5:$D$204,(cause_list!$B$5:$B$204=$B$3)*(cause_list!$C$5:$C$204="Measurement（測定／データ）"),"")),"")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103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104</v>
      </c>
    </row>
    <row r="2">
      <c r="A2" s="16" t="s">
        <v>105</v>
      </c>
    </row>
    <row r="3"/>
    <row r="4" ht="28" customHeight="true">
      <c r="A4" s="11" t="s">
        <v>106</v>
      </c>
      <c r="B4" s="11" t="s">
        <v>75</v>
      </c>
      <c r="C4" s="11" t="s">
        <v>44</v>
      </c>
      <c r="D4" s="11" t="s">
        <v>107</v>
      </c>
      <c r="E4" s="11" t="s">
        <v>108</v>
      </c>
      <c r="F4" s="11" t="s">
        <v>109</v>
      </c>
      <c r="G4" s="11" t="s">
        <v>110</v>
      </c>
      <c r="H4" s="11" t="s">
        <v>111</v>
      </c>
      <c r="I4" s="11" t="s">
        <v>112</v>
      </c>
    </row>
    <row r="5" ht="21" customHeight="true">
      <c r="A5" s="12" t="s">
        <v>113</v>
      </c>
      <c r="B5" s="14" t="s">
        <v>81</v>
      </c>
      <c r="C5" s="14" t="s">
        <v>50</v>
      </c>
      <c r="D5" s="37" t="s">
        <v>114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115</v>
      </c>
    </row>
    <row r="6" ht="21" customHeight="true">
      <c r="A6" s="12" t="s">
        <v>116</v>
      </c>
      <c r="B6" s="14" t="s">
        <v>81</v>
      </c>
      <c r="C6" s="14" t="s">
        <v>54</v>
      </c>
      <c r="D6" s="37" t="s">
        <v>117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115</v>
      </c>
    </row>
    <row r="7" ht="21" customHeight="true">
      <c r="A7" s="12" t="s">
        <v>118</v>
      </c>
      <c r="B7" s="14" t="s">
        <v>81</v>
      </c>
      <c r="C7" s="14" t="s">
        <v>58</v>
      </c>
      <c r="D7" s="37" t="s">
        <v>119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115</v>
      </c>
    </row>
    <row r="8" ht="21" customHeight="true">
      <c r="A8" s="12" t="s">
        <v>120</v>
      </c>
      <c r="B8" s="14" t="s">
        <v>86</v>
      </c>
      <c r="C8" s="14" t="s">
        <v>62</v>
      </c>
      <c r="D8" s="37" t="s">
        <v>121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122</v>
      </c>
    </row>
    <row r="9" ht="21" customHeight="true">
      <c r="A9" s="12" t="s">
        <v>123</v>
      </c>
      <c r="B9" s="14" t="s">
        <v>86</v>
      </c>
      <c r="C9" s="14" t="s">
        <v>65</v>
      </c>
      <c r="D9" s="37" t="s">
        <v>124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115</v>
      </c>
    </row>
    <row r="10" ht="21" customHeight="true">
      <c r="A10" s="12" t="s">
        <v>125</v>
      </c>
      <c r="B10" s="14" t="s">
        <v>90</v>
      </c>
      <c r="C10" s="14" t="s">
        <v>66</v>
      </c>
      <c r="D10" s="37" t="s">
        <v>126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122</v>
      </c>
    </row>
    <row r="11" ht="21" customHeight="true">
      <c r="A11" s="12" t="s">
        <v>127</v>
      </c>
      <c r="B11" s="14" t="s">
        <v>95</v>
      </c>
      <c r="C11" s="14" t="s">
        <v>67</v>
      </c>
      <c r="D11" s="37" t="s">
        <v>128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115</v>
      </c>
    </row>
    <row r="12" ht="21" customHeight="true">
      <c r="A12" s="12" t="s">
        <v>129</v>
      </c>
      <c r="B12" s="14" t="s">
        <v>95</v>
      </c>
      <c r="C12" s="14" t="s">
        <v>69</v>
      </c>
      <c r="D12" s="37" t="s">
        <v>130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122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131</v>
      </c>
    </row>
    <row r="2">
      <c r="A2" s="16" t="s">
        <v>132</v>
      </c>
    </row>
    <row r="3"/>
    <row r="4" ht="28" customHeight="true">
      <c r="A4" s="11" t="s">
        <v>106</v>
      </c>
      <c r="B4" s="11" t="s">
        <v>133</v>
      </c>
      <c r="C4" s="11" t="s">
        <v>134</v>
      </c>
      <c r="D4" s="11" t="s">
        <v>135</v>
      </c>
      <c r="E4" s="11" t="s">
        <v>136</v>
      </c>
      <c r="F4" s="11" t="s">
        <v>137</v>
      </c>
      <c r="G4" s="11" t="s">
        <v>138</v>
      </c>
      <c r="H4" s="11" t="s">
        <v>139</v>
      </c>
      <c r="I4" s="11" t="s">
        <v>140</v>
      </c>
    </row>
    <row r="5" ht="48" customHeight="true">
      <c r="A5" s="14" t="s">
        <v>113</v>
      </c>
      <c r="B5" s="13">
        <f>IFERROR(VLOOKUP($A5,cause_list!$A$5:$D$204,4,FALSE),"")</f>
      </c>
      <c r="C5" s="37" t="s">
        <v>141</v>
      </c>
      <c r="D5" s="37" t="s">
        <v>142</v>
      </c>
      <c r="E5" s="37" t="s">
        <v>143</v>
      </c>
      <c r="F5" s="37" t="s">
        <v>144</v>
      </c>
      <c r="G5" s="37" t="s">
        <v>145</v>
      </c>
      <c r="H5" s="37" t="s">
        <v>146</v>
      </c>
      <c r="I5" s="37" t="s">
        <v>147</v>
      </c>
    </row>
    <row r="6" ht="48" customHeight="true">
      <c r="A6" s="14" t="s">
        <v>118</v>
      </c>
      <c r="B6" s="13">
        <f>IFERROR(VLOOKUP($A6,cause_list!$A$5:$D$204,4,FALSE),"")</f>
      </c>
      <c r="C6" s="37" t="s">
        <v>148</v>
      </c>
      <c r="D6" s="37" t="s">
        <v>149</v>
      </c>
      <c r="E6" s="37" t="s">
        <v>150</v>
      </c>
      <c r="F6" s="37" t="s">
        <v>151</v>
      </c>
      <c r="G6" s="37" t="s">
        <v>152</v>
      </c>
      <c r="H6" s="37" t="s">
        <v>153</v>
      </c>
      <c r="I6" s="37" t="s">
        <v>154</v>
      </c>
    </row>
    <row r="7" ht="48" customHeight="true">
      <c r="A7" s="14" t="s">
        <v>127</v>
      </c>
      <c r="B7" s="13">
        <f>IFERROR(VLOOKUP($A7,cause_list!$A$5:$D$204,4,FALSE),"")</f>
      </c>
      <c r="C7" s="37" t="s">
        <v>155</v>
      </c>
      <c r="D7" s="37" t="s">
        <v>156</v>
      </c>
      <c r="E7" s="37" t="s">
        <v>157</v>
      </c>
      <c r="F7" s="37" t="s">
        <v>158</v>
      </c>
      <c r="G7" s="37" t="s">
        <v>159</v>
      </c>
      <c r="H7" s="37" t="s">
        <v>160</v>
      </c>
      <c r="I7" s="37" t="s">
        <v>161</v>
      </c>
    </row>
    <row r="8" ht="36" customHeight="true">
      <c r="A8" s="14" t="n"/>
      <c r="B8" s="13">
        <f>IFERROR(VLOOKUP($A8,cause_list!$A$5:$D$204,4,FALSE),"")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IFERROR(VLOOKUP($A9,cause_list!$A$5:$D$204,4,FALSE),"")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IFERROR(VLOOKUP($A10,cause_list!$A$5:$D$204,4,FALSE),"")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IFERROR(VLOOKUP($A11,cause_list!$A$5:$D$204,4,FALSE),"")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IFERROR(VLOOKUP($A12,cause_list!$A$5:$D$204,4,FALSE),"")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IFERROR(VLOOKUP($A13,cause_list!$A$5:$D$204,4,FALSE),"")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IFERROR(VLOOKUP($A14,cause_list!$A$5:$D$204,4,FALSE),"")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IFERROR(VLOOKUP($A15,cause_list!$A$5:$D$204,4,FALSE),"")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IFERROR(VLOOKUP($A16,cause_list!$A$5:$D$204,4,FALSE),"")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IFERROR(VLOOKUP($A17,cause_list!$A$5:$D$204,4,FALSE),"")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IFERROR(VLOOKUP($A18,cause_list!$A$5:$D$204,4,FALSE),"")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IFERROR(VLOOKUP($A19,cause_list!$A$5:$D$204,4,FALSE),"")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IFERROR(VLOOKUP($A20,cause_list!$A$5:$D$204,4,FALSE),"")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IFERROR(VLOOKUP($A21,cause_list!$A$5:$D$204,4,FALSE),"")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IFERROR(VLOOKUP($A22,cause_list!$A$5:$D$204,4,FALSE),"")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IFERROR(VLOOKUP($A23,cause_list!$A$5:$D$204,4,FALSE),"")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IFERROR(VLOOKUP($A24,cause_list!$A$5:$D$204,4,FALSE),"")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IFERROR(VLOOKUP($A25,cause_list!$A$5:$D$204,4,FALSE),"")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IFERROR(VLOOKUP($A26,cause_list!$A$5:$D$204,4,FALSE),"")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IFERROR(VLOOKUP($A27,cause_list!$A$5:$D$204,4,FALSE),"")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IFERROR(VLOOKUP($A28,cause_list!$A$5:$D$204,4,FALSE),"")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IFERROR(VLOOKUP($A29,cause_list!$A$5:$D$204,4,FALSE),"")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IFERROR(VLOOKUP($A30,cause_list!$A$5:$D$204,4,FALSE),"")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IFERROR(VLOOKUP($A31,cause_list!$A$5:$D$204,4,FALSE),"")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IFERROR(VLOOKUP($A32,cause_list!$A$5:$D$204,4,FALSE),"")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IFERROR(VLOOKUP($A33,cause_list!$A$5:$D$204,4,FALSE),"")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IFERROR(VLOOKUP($A34,cause_list!$A$5:$D$204,4,FALSE),"")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IFERROR(VLOOKUP($A35,cause_list!$A$5:$D$204,4,FALSE),"")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IFERROR(VLOOKUP($A36,cause_list!$A$5:$D$204,4,FALSE),"")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IFERROR(VLOOKUP($A37,cause_list!$A$5:$D$204,4,FALSE),"")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IFERROR(VLOOKUP($A38,cause_list!$A$5:$D$204,4,FALSE),"")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IFERROR(VLOOKUP($A39,cause_list!$A$5:$D$204,4,FALSE),"")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IFERROR(VLOOKUP($A40,cause_list!$A$5:$D$204,4,FALSE),"")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IFERROR(VLOOKUP($A41,cause_list!$A$5:$D$204,4,FALSE),"")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IFERROR(VLOOKUP($A42,cause_list!$A$5:$D$204,4,FALSE),"")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IFERROR(VLOOKUP($A43,cause_list!$A$5:$D$204,4,FALSE),"")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IFERROR(VLOOKUP($A44,cause_list!$A$5:$D$204,4,FALSE),"")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IFERROR(VLOOKUP($A45,cause_list!$A$5:$D$204,4,FALSE),"")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IFERROR(VLOOKUP($A46,cause_list!$A$5:$D$204,4,FALSE),"")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IFERROR(VLOOKUP($A47,cause_list!$A$5:$D$204,4,FALSE),"")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IFERROR(VLOOKUP($A48,cause_list!$A$5:$D$204,4,FALSE),"")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IFERROR(VLOOKUP($A49,cause_list!$A$5:$D$204,4,FALSE),"")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IFERROR(VLOOKUP($A50,cause_list!$A$5:$D$204,4,FALSE),"")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IFERROR(VLOOKUP($A51,cause_list!$A$5:$D$204,4,FALSE),"")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IFERROR(VLOOKUP($A52,cause_list!$A$5:$D$204,4,FALSE),"")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IFERROR(VLOOKUP($A53,cause_list!$A$5:$D$204,4,FALSE),"")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IFERROR(VLOOKUP($A54,cause_list!$A$5:$D$204,4,FALSE),"")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IFERROR(VLOOKUP($A55,cause_list!$A$5:$D$204,4,FALSE),"")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IFERROR(VLOOKUP($A56,cause_list!$A$5:$D$204,4,FALSE),"")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IFERROR(VLOOKUP($A57,cause_list!$A$5:$D$204,4,FALSE),"")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IFERROR(VLOOKUP($A58,cause_list!$A$5:$D$204,4,FALSE),"")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IFERROR(VLOOKUP($A59,cause_list!$A$5:$D$204,4,FALSE),"")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IFERROR(VLOOKUP($A60,cause_list!$A$5:$D$204,4,FALSE),"")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IFERROR(VLOOKUP($A61,cause_list!$A$5:$D$204,4,FALSE),"")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IFERROR(VLOOKUP($A62,cause_list!$A$5:$D$204,4,FALSE),"")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IFERROR(VLOOKUP($A63,cause_list!$A$5:$D$204,4,FALSE),"")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IFERROR(VLOOKUP($A64,cause_list!$A$5:$D$204,4,FALSE),"")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IFERROR(VLOOKUP($A65,cause_list!$A$5:$D$204,4,FALSE),"")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IFERROR(VLOOKUP($A66,cause_list!$A$5:$D$204,4,FALSE),"")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IFERROR(VLOOKUP($A67,cause_list!$A$5:$D$204,4,FALSE),"")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IFERROR(VLOOKUP($A68,cause_list!$A$5:$D$204,4,FALSE),"")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IFERROR(VLOOKUP($A69,cause_list!$A$5:$D$204,4,FALSE),"")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IFERROR(VLOOKUP($A70,cause_list!$A$5:$D$204,4,FALSE),"")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IFERROR(VLOOKUP($A71,cause_list!$A$5:$D$204,4,FALSE),"")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IFERROR(VLOOKUP($A72,cause_list!$A$5:$D$204,4,FALSE),"")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IFERROR(VLOOKUP($A73,cause_list!$A$5:$D$204,4,FALSE),"")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IFERROR(VLOOKUP($A74,cause_list!$A$5:$D$204,4,FALSE),"")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IFERROR(VLOOKUP($A75,cause_list!$A$5:$D$204,4,FALSE),"")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IFERROR(VLOOKUP($A76,cause_list!$A$5:$D$204,4,FALSE),"")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IFERROR(VLOOKUP($A77,cause_list!$A$5:$D$204,4,FALSE),"")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IFERROR(VLOOKUP($A78,cause_list!$A$5:$D$204,4,FALSE),"")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IFERROR(VLOOKUP($A79,cause_list!$A$5:$D$204,4,FALSE),"")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IFERROR(VLOOKUP($A80,cause_list!$A$5:$D$204,4,FALSE),"")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IFERROR(VLOOKUP($A81,cause_list!$A$5:$D$204,4,FALSE),"")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IFERROR(VLOOKUP($A82,cause_list!$A$5:$D$204,4,FALSE),"")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IFERROR(VLOOKUP($A83,cause_list!$A$5:$D$204,4,FALSE),"")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IFERROR(VLOOKUP($A84,cause_list!$A$5:$D$204,4,FALSE),"")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IFERROR(VLOOKUP($A85,cause_list!$A$5:$D$204,4,FALSE),"")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IFERROR(VLOOKUP($A86,cause_list!$A$5:$D$204,4,FALSE),"")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IFERROR(VLOOKUP($A87,cause_list!$A$5:$D$204,4,FALSE),"")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IFERROR(VLOOKUP($A88,cause_list!$A$5:$D$204,4,FALSE),"")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IFERROR(VLOOKUP($A89,cause_list!$A$5:$D$204,4,FALSE),"")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IFERROR(VLOOKUP($A90,cause_list!$A$5:$D$204,4,FALSE),"")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IFERROR(VLOOKUP($A91,cause_list!$A$5:$D$204,4,FALSE),"")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IFERROR(VLOOKUP($A92,cause_list!$A$5:$D$204,4,FALSE),"")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IFERROR(VLOOKUP($A93,cause_list!$A$5:$D$204,4,FALSE),"")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IFERROR(VLOOKUP($A94,cause_list!$A$5:$D$204,4,FALSE),"")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IFERROR(VLOOKUP($A95,cause_list!$A$5:$D$204,4,FALSE),"")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IFERROR(VLOOKUP($A96,cause_list!$A$5:$D$204,4,FALSE),"")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IFERROR(VLOOKUP($A97,cause_list!$A$5:$D$204,4,FALSE),"")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IFERROR(VLOOKUP($A98,cause_list!$A$5:$D$204,4,FALSE),"")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IFERROR(VLOOKUP($A99,cause_list!$A$5:$D$204,4,FALSE),"")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IFERROR(VLOOKUP($A100,cause_list!$A$5:$D$204,4,FALSE),"")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IFERROR(VLOOKUP($A101,cause_list!$A$5:$D$204,4,FALSE),"")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IFERROR(VLOOKUP($A102,cause_list!$A$5:$D$204,4,FALSE),"")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IFERROR(VLOOKUP($A103,cause_list!$A$5:$D$204,4,FALSE),"")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IFERROR(VLOOKUP($A104,cause_list!$A$5:$D$204,4,FALSE),"")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IFERROR(VLOOKUP($A105,cause_list!$A$5:$D$204,4,FALSE),"")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IFERROR(VLOOKUP($A106,cause_list!$A$5:$D$204,4,FALSE),"")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IFERROR(VLOOKUP($A107,cause_list!$A$5:$D$204,4,FALSE),"")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IFERROR(VLOOKUP($A108,cause_list!$A$5:$D$204,4,FALSE),"")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IFERROR(VLOOKUP($A109,cause_list!$A$5:$D$204,4,FALSE),"")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IFERROR(VLOOKUP($A110,cause_list!$A$5:$D$204,4,FALSE),"")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IFERROR(VLOOKUP($A111,cause_list!$A$5:$D$204,4,FALSE),"")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IFERROR(VLOOKUP($A112,cause_list!$A$5:$D$204,4,FALSE),"")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IFERROR(VLOOKUP($A113,cause_list!$A$5:$D$204,4,FALSE),"")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IFERROR(VLOOKUP($A114,cause_list!$A$5:$D$204,4,FALSE),"")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IFERROR(VLOOKUP($A115,cause_list!$A$5:$D$204,4,FALSE),"")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IFERROR(VLOOKUP($A116,cause_list!$A$5:$D$204,4,FALSE),"")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IFERROR(VLOOKUP($A117,cause_list!$A$5:$D$204,4,FALSE),"")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IFERROR(VLOOKUP($A118,cause_list!$A$5:$D$204,4,FALSE),"")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IFERROR(VLOOKUP($A119,cause_list!$A$5:$D$204,4,FALSE),"")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IFERROR(VLOOKUP($A120,cause_list!$A$5:$D$204,4,FALSE),"")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IFERROR(VLOOKUP($A121,cause_list!$A$5:$D$204,4,FALSE),"")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IFERROR(VLOOKUP($A122,cause_list!$A$5:$D$204,4,FALSE),"")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IFERROR(VLOOKUP($A123,cause_list!$A$5:$D$204,4,FALSE),"")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IFERROR(VLOOKUP($A124,cause_list!$A$5:$D$204,4,FALSE),"")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IFERROR(VLOOKUP($A125,cause_list!$A$5:$D$204,4,FALSE),"")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IFERROR(VLOOKUP($A126,cause_list!$A$5:$D$204,4,FALSE),"")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IFERROR(VLOOKUP($A127,cause_list!$A$5:$D$204,4,FALSE),"")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IFERROR(VLOOKUP($A128,cause_list!$A$5:$D$204,4,FALSE),"")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IFERROR(VLOOKUP($A129,cause_list!$A$5:$D$204,4,FALSE),"")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IFERROR(VLOOKUP($A130,cause_list!$A$5:$D$204,4,FALSE),"")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IFERROR(VLOOKUP($A131,cause_list!$A$5:$D$204,4,FALSE),"")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IFERROR(VLOOKUP($A132,cause_list!$A$5:$D$204,4,FALSE),"")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IFERROR(VLOOKUP($A133,cause_list!$A$5:$D$204,4,FALSE),"")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IFERROR(VLOOKUP($A134,cause_list!$A$5:$D$204,4,FALSE),"")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IFERROR(VLOOKUP($A135,cause_list!$A$5:$D$204,4,FALSE),"")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IFERROR(VLOOKUP($A136,cause_list!$A$5:$D$204,4,FALSE),"")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IFERROR(VLOOKUP($A137,cause_list!$A$5:$D$204,4,FALSE),"")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IFERROR(VLOOKUP($A138,cause_list!$A$5:$D$204,4,FALSE),"")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IFERROR(VLOOKUP($A139,cause_list!$A$5:$D$204,4,FALSE),"")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IFERROR(VLOOKUP($A140,cause_list!$A$5:$D$204,4,FALSE),"")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IFERROR(VLOOKUP($A141,cause_list!$A$5:$D$204,4,FALSE),"")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IFERROR(VLOOKUP($A142,cause_list!$A$5:$D$204,4,FALSE),"")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IFERROR(VLOOKUP($A143,cause_list!$A$5:$D$204,4,FALSE),"")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IFERROR(VLOOKUP($A144,cause_list!$A$5:$D$204,4,FALSE),"")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IFERROR(VLOOKUP($A145,cause_list!$A$5:$D$204,4,FALSE),"")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IFERROR(VLOOKUP($A146,cause_list!$A$5:$D$204,4,FALSE),"")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IFERROR(VLOOKUP($A147,cause_list!$A$5:$D$204,4,FALSE),"")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IFERROR(VLOOKUP($A148,cause_list!$A$5:$D$204,4,FALSE),"")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IFERROR(VLOOKUP($A149,cause_list!$A$5:$D$204,4,FALSE),"")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IFERROR(VLOOKUP($A150,cause_list!$A$5:$D$204,4,FALSE),"")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IFERROR(VLOOKUP($A151,cause_list!$A$5:$D$204,4,FALSE),"")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IFERROR(VLOOKUP($A152,cause_list!$A$5:$D$204,4,FALSE),"")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IFERROR(VLOOKUP($A153,cause_list!$A$5:$D$204,4,FALSE),"")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IFERROR(VLOOKUP($A154,cause_list!$A$5:$D$204,4,FALSE),"")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162</v>
      </c>
    </row>
    <row r="2">
      <c r="A2" s="16" t="s">
        <v>163</v>
      </c>
    </row>
    <row r="3"/>
    <row r="4" ht="28" customHeight="true">
      <c r="A4" s="11" t="s">
        <v>164</v>
      </c>
      <c r="B4" s="11" t="s">
        <v>106</v>
      </c>
      <c r="C4" s="11" t="s">
        <v>165</v>
      </c>
      <c r="D4" s="11" t="s">
        <v>166</v>
      </c>
      <c r="E4" s="11" t="s">
        <v>167</v>
      </c>
      <c r="F4" s="11" t="s">
        <v>168</v>
      </c>
      <c r="G4" s="11" t="s">
        <v>169</v>
      </c>
      <c r="H4" s="11" t="s">
        <v>70</v>
      </c>
      <c r="I4" s="11" t="s">
        <v>170</v>
      </c>
      <c r="J4" s="11" t="s">
        <v>171</v>
      </c>
    </row>
    <row r="5" ht="21" customHeight="true">
      <c r="A5" s="12" t="s">
        <v>172</v>
      </c>
      <c r="B5" s="14" t="s">
        <v>113</v>
      </c>
      <c r="C5" s="14" t="s">
        <v>173</v>
      </c>
      <c r="D5" s="37" t="s">
        <v>174</v>
      </c>
      <c r="E5" s="37" t="s">
        <v>175</v>
      </c>
      <c r="F5" s="36" t="n">
        <v>46198</v>
      </c>
      <c r="G5" s="36" t="inlineStr"/>
      <c r="H5" s="14" t="s">
        <v>71</v>
      </c>
      <c r="I5" s="14" t="inlineStr"/>
      <c r="J5" s="37" t="inlineStr"/>
    </row>
    <row r="6" ht="21" customHeight="true">
      <c r="A6" s="12" t="s">
        <v>176</v>
      </c>
      <c r="B6" s="14" t="s">
        <v>113</v>
      </c>
      <c r="C6" s="14" t="s">
        <v>177</v>
      </c>
      <c r="D6" s="37" t="s">
        <v>178</v>
      </c>
      <c r="E6" s="37" t="s">
        <v>179</v>
      </c>
      <c r="F6" s="36" t="n">
        <v>46208</v>
      </c>
      <c r="G6" s="36" t="inlineStr"/>
      <c r="H6" s="14" t="s">
        <v>53</v>
      </c>
      <c r="I6" s="14" t="inlineStr"/>
      <c r="J6" s="37" t="inlineStr"/>
    </row>
    <row r="7" ht="21" customHeight="true">
      <c r="A7" s="12" t="s">
        <v>180</v>
      </c>
      <c r="B7" s="14" t="s">
        <v>118</v>
      </c>
      <c r="C7" s="14" t="s">
        <v>173</v>
      </c>
      <c r="D7" s="37" t="s">
        <v>181</v>
      </c>
      <c r="E7" s="37" t="s">
        <v>182</v>
      </c>
      <c r="F7" s="36" t="n">
        <v>46193</v>
      </c>
      <c r="G7" s="36" t="n">
        <v>46192</v>
      </c>
      <c r="H7" s="14" t="s">
        <v>64</v>
      </c>
      <c r="I7" s="14" t="s">
        <v>183</v>
      </c>
      <c r="J7" s="37" t="s">
        <v>184</v>
      </c>
    </row>
    <row r="8" ht="21" customHeight="true">
      <c r="A8" s="12" t="s">
        <v>185</v>
      </c>
      <c r="B8" s="14" t="s">
        <v>127</v>
      </c>
      <c r="C8" s="14" t="s">
        <v>177</v>
      </c>
      <c r="D8" s="37" t="s">
        <v>186</v>
      </c>
      <c r="E8" s="37" t="s">
        <v>187</v>
      </c>
      <c r="F8" s="36" t="n">
        <v>46186</v>
      </c>
      <c r="G8" s="36" t="inlineStr"/>
      <c r="H8" s="14" t="s">
        <v>71</v>
      </c>
      <c r="I8" s="14" t="s">
        <v>188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$H5="Canceled"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189</v>
      </c>
    </row>
    <row r="2">
      <c r="A2" s="16" t="s">
        <v>190</v>
      </c>
    </row>
    <row r="3"/>
    <row r="4" ht="28" customHeight="true">
      <c r="A4" s="11" t="s">
        <v>191</v>
      </c>
      <c r="B4" s="11" t="s">
        <v>192</v>
      </c>
      <c r="C4" s="11" t="s">
        <v>193</v>
      </c>
    </row>
    <row r="5" ht="42" customHeight="true">
      <c r="A5" s="13" t="s">
        <v>50</v>
      </c>
      <c r="B5" s="13" t="s">
        <v>194</v>
      </c>
      <c r="C5" s="13" t="s">
        <v>195</v>
      </c>
    </row>
    <row r="6" ht="42" customHeight="true">
      <c r="A6" s="9" t="s">
        <v>50</v>
      </c>
      <c r="B6" s="9" t="s">
        <v>196</v>
      </c>
      <c r="C6" s="9" t="s">
        <v>197</v>
      </c>
    </row>
    <row r="7" ht="42" customHeight="true">
      <c r="A7" s="13" t="s">
        <v>54</v>
      </c>
      <c r="B7" s="13" t="s">
        <v>198</v>
      </c>
      <c r="C7" s="13" t="s">
        <v>199</v>
      </c>
    </row>
    <row r="8" ht="42" customHeight="true">
      <c r="A8" s="9" t="s">
        <v>54</v>
      </c>
      <c r="B8" s="9" t="s">
        <v>200</v>
      </c>
      <c r="C8" s="9" t="s">
        <v>201</v>
      </c>
    </row>
    <row r="9" ht="42" customHeight="true">
      <c r="A9" s="13" t="s">
        <v>58</v>
      </c>
      <c r="B9" s="13" t="s">
        <v>202</v>
      </c>
      <c r="C9" s="13" t="s">
        <v>203</v>
      </c>
    </row>
    <row r="10" ht="42" customHeight="true">
      <c r="A10" s="9" t="s">
        <v>58</v>
      </c>
      <c r="B10" s="9" t="s">
        <v>204</v>
      </c>
      <c r="C10" s="9" t="s">
        <v>205</v>
      </c>
    </row>
    <row r="11" ht="42" customHeight="true">
      <c r="A11" s="13" t="s">
        <v>62</v>
      </c>
      <c r="B11" s="13" t="s">
        <v>206</v>
      </c>
      <c r="C11" s="13" t="s">
        <v>207</v>
      </c>
    </row>
    <row r="12" ht="42" customHeight="true">
      <c r="A12" s="9" t="s">
        <v>65</v>
      </c>
      <c r="B12" s="9" t="s">
        <v>208</v>
      </c>
      <c r="C12" s="9" t="s">
        <v>209</v>
      </c>
    </row>
    <row r="13" ht="42" customHeight="true">
      <c r="A13" s="13" t="s">
        <v>66</v>
      </c>
      <c r="B13" s="13" t="s">
        <v>210</v>
      </c>
      <c r="C13" s="13" t="s">
        <v>211</v>
      </c>
    </row>
    <row r="14" ht="42" customHeight="true">
      <c r="A14" s="9" t="s">
        <v>67</v>
      </c>
      <c r="B14" s="9" t="s">
        <v>212</v>
      </c>
      <c r="C14" s="9" t="s">
        <v>213</v>
      </c>
    </row>
    <row r="15" ht="42" customHeight="true">
      <c r="A15" s="13" t="s">
        <v>69</v>
      </c>
      <c r="B15" s="13" t="s">
        <v>214</v>
      </c>
      <c r="C15" s="13" t="s">
        <v>215</v>
      </c>
    </row>
    <row r="16" ht="42" customHeight="true">
      <c r="A16" s="9" t="s">
        <v>216</v>
      </c>
      <c r="B16" s="9" t="s">
        <v>217</v>
      </c>
      <c r="C16" s="9" t="s">
        <v>218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219</v>
      </c>
    </row>
    <row r="2"/>
    <row r="3" ht="28" customHeight="true">
      <c r="A3" s="16" t="s">
        <v>220</v>
      </c>
    </row>
    <row r="4" ht="22" customHeight="true">
      <c r="B4" s="11" t="s">
        <v>79</v>
      </c>
      <c r="C4" s="11" t="s">
        <v>44</v>
      </c>
      <c r="D4" s="11" t="s">
        <v>43</v>
      </c>
      <c r="E4" s="11" t="s">
        <v>165</v>
      </c>
      <c r="F4" s="11" t="s">
        <v>70</v>
      </c>
      <c r="G4" s="11" t="s">
        <v>170</v>
      </c>
      <c r="H4" s="11" t="s">
        <v>221</v>
      </c>
      <c r="I4" s="11" t="s">
        <v>222</v>
      </c>
    </row>
    <row r="5" ht="22" customHeight="true">
      <c r="B5" s="9" t="s">
        <v>223</v>
      </c>
      <c r="C5" s="9" t="s">
        <v>50</v>
      </c>
      <c r="D5" s="9" t="s">
        <v>53</v>
      </c>
      <c r="E5" s="9" t="s">
        <v>173</v>
      </c>
      <c r="F5" s="9" t="s">
        <v>53</v>
      </c>
      <c r="G5" s="9" t="s">
        <v>183</v>
      </c>
      <c r="H5" s="9" t="s">
        <v>115</v>
      </c>
      <c r="I5" s="9" t="s">
        <v>224</v>
      </c>
    </row>
    <row r="6" ht="22" customHeight="true">
      <c r="B6" s="13" t="s">
        <v>84</v>
      </c>
      <c r="C6" s="13" t="s">
        <v>54</v>
      </c>
      <c r="D6" s="13" t="s">
        <v>57</v>
      </c>
      <c r="E6" s="13" t="s">
        <v>177</v>
      </c>
      <c r="F6" s="13" t="s">
        <v>71</v>
      </c>
      <c r="G6" s="13" t="s">
        <v>188</v>
      </c>
      <c r="H6" s="13" t="s">
        <v>122</v>
      </c>
      <c r="I6" s="13" t="s">
        <v>225</v>
      </c>
    </row>
    <row r="7" ht="22" customHeight="true">
      <c r="B7" s="9" t="s">
        <v>89</v>
      </c>
      <c r="C7" s="9" t="s">
        <v>58</v>
      </c>
      <c r="D7" s="9" t="s">
        <v>61</v>
      </c>
      <c r="F7" s="9" t="s">
        <v>64</v>
      </c>
      <c r="G7" s="9" t="s">
        <v>226</v>
      </c>
      <c r="I7" s="9" t="s">
        <v>227</v>
      </c>
    </row>
    <row r="8" ht="22" customHeight="true">
      <c r="B8" s="13" t="s">
        <v>93</v>
      </c>
      <c r="C8" s="13" t="s">
        <v>62</v>
      </c>
      <c r="D8" s="13" t="s">
        <v>64</v>
      </c>
      <c r="F8" s="13" t="s">
        <v>72</v>
      </c>
      <c r="I8" s="13" t="s">
        <v>228</v>
      </c>
    </row>
    <row r="9" ht="22" customHeight="true">
      <c r="C9" s="9" t="s">
        <v>65</v>
      </c>
      <c r="I9" s="9" t="s">
        <v>229</v>
      </c>
    </row>
    <row r="10" ht="22" customHeight="true">
      <c r="C10" s="13" t="s">
        <v>66</v>
      </c>
      <c r="I10" s="13" t="s">
        <v>230</v>
      </c>
    </row>
    <row r="11" ht="22" customHeight="true">
      <c r="C11" s="9" t="s">
        <v>67</v>
      </c>
      <c r="I11" s="9" t="s">
        <v>66</v>
      </c>
    </row>
    <row r="12" ht="22" customHeight="true">
      <c r="C12" s="13" t="s">
        <v>69</v>
      </c>
      <c r="I12" s="13" t="s">
        <v>231</v>
      </c>
    </row>
    <row r="13" ht="22" customHeight="true">
      <c r="I13" s="9" t="s">
        <v>232</v>
      </c>
    </row>
    <row r="14" ht="22" customHeight="true">
      <c r="I14" s="13" t="s">
        <v>233</v>
      </c>
    </row>
    <row r="15"/>
    <row r="16"/>
    <row r="17" ht="26" customHeight="true">
      <c r="A17" s="3" t="s">
        <v>234</v>
      </c>
      <c r="F17" s="3" t="s">
        <v>235</v>
      </c>
    </row>
    <row r="18">
      <c r="A18" s="11" t="s">
        <v>236</v>
      </c>
      <c r="B18" s="11" t="s">
        <v>108</v>
      </c>
      <c r="C18" s="11" t="s">
        <v>109</v>
      </c>
      <c r="D18" s="11" t="s">
        <v>110</v>
      </c>
      <c r="F18" s="11" t="s">
        <v>47</v>
      </c>
      <c r="G18" s="11" t="s">
        <v>237</v>
      </c>
      <c r="H18" s="11" t="s">
        <v>238</v>
      </c>
      <c r="I18" s="11" t="s">
        <v>239</v>
      </c>
    </row>
    <row r="19" ht="28" customHeight="true">
      <c r="A19" s="15" t="n">
        <v>1</v>
      </c>
      <c r="B19" s="13" t="s">
        <v>240</v>
      </c>
      <c r="C19" s="13" t="s">
        <v>241</v>
      </c>
      <c r="D19" s="13" t="s">
        <v>242</v>
      </c>
      <c r="F19" s="22" t="s">
        <v>51</v>
      </c>
      <c r="G19" s="22" t="s">
        <v>52</v>
      </c>
      <c r="H19" s="22" t="s">
        <v>243</v>
      </c>
      <c r="I19" s="50" t="s">
        <v>244</v>
      </c>
    </row>
    <row r="20" ht="28" customHeight="true">
      <c r="A20" s="29" t="n">
        <v>2</v>
      </c>
      <c r="B20" s="9" t="s">
        <v>245</v>
      </c>
      <c r="C20" s="9" t="s">
        <v>246</v>
      </c>
      <c r="D20" s="9" t="s">
        <v>247</v>
      </c>
      <c r="F20" s="27" t="s">
        <v>55</v>
      </c>
      <c r="G20" s="27" t="s">
        <v>56</v>
      </c>
      <c r="H20" s="27" t="s">
        <v>248</v>
      </c>
      <c r="I20" s="51" t="s">
        <v>249</v>
      </c>
    </row>
    <row r="21" ht="28" customHeight="true">
      <c r="A21" s="15" t="n">
        <v>3</v>
      </c>
      <c r="B21" s="13" t="s">
        <v>250</v>
      </c>
      <c r="C21" s="13" t="s">
        <v>251</v>
      </c>
      <c r="D21" s="13" t="s">
        <v>252</v>
      </c>
      <c r="F21" s="30" t="s">
        <v>59</v>
      </c>
      <c r="G21" s="30" t="s">
        <v>60</v>
      </c>
      <c r="H21" s="30" t="s">
        <v>253</v>
      </c>
      <c r="I21" s="52" t="s">
        <v>254</v>
      </c>
    </row>
    <row r="22" ht="24" customHeight="true">
      <c r="A22" s="29" t="n">
        <v>4</v>
      </c>
      <c r="B22" s="9" t="s">
        <v>255</v>
      </c>
      <c r="C22" s="9" t="s">
        <v>256</v>
      </c>
      <c r="D22" s="9" t="s">
        <v>257</v>
      </c>
    </row>
    <row r="23" ht="24" customHeight="true">
      <c r="A23" s="15" t="n">
        <v>5</v>
      </c>
      <c r="B23" s="13" t="s">
        <v>258</v>
      </c>
      <c r="C23" s="13" t="s">
        <v>259</v>
      </c>
      <c r="D23" s="13" t="s">
        <v>260</v>
      </c>
      <c r="F23" s="35" t="s">
        <v>261</v>
      </c>
    </row>
    <row r="24" ht="24" customHeight="true">
      <c r="A24" s="29" t="n">
        <v>6</v>
      </c>
      <c r="B24" s="9" t="s">
        <v>262</v>
      </c>
      <c r="C24" s="9" t="s">
        <v>263</v>
      </c>
      <c r="D24" s="9" t="s">
        <v>264</v>
      </c>
    </row>
    <row r="25" ht="24" customHeight="true">
      <c r="A25" s="15" t="n">
        <v>7</v>
      </c>
      <c r="B25" s="13" t="s">
        <v>265</v>
      </c>
      <c r="C25" s="13" t="s">
        <v>266</v>
      </c>
      <c r="D25" s="13" t="s">
        <v>267</v>
      </c>
    </row>
    <row r="26" ht="24" customHeight="true">
      <c r="A26" s="29" t="n">
        <v>8</v>
      </c>
      <c r="B26" s="9" t="s">
        <v>268</v>
      </c>
      <c r="C26" s="9" t="s">
        <v>269</v>
      </c>
      <c r="D26" s="9" t="s">
        <v>270</v>
      </c>
    </row>
    <row r="27" ht="24" customHeight="true">
      <c r="A27" s="15" t="n">
        <v>9</v>
      </c>
      <c r="B27" s="13" t="s">
        <v>271</v>
      </c>
      <c r="C27" s="13" t="s">
        <v>272</v>
      </c>
      <c r="D27" s="13" t="s">
        <v>273</v>
      </c>
    </row>
    <row r="28" ht="24" customHeight="true">
      <c r="A28" s="29" t="n">
        <v>10</v>
      </c>
      <c r="B28" s="9" t="s">
        <v>274</v>
      </c>
      <c r="C28" s="9" t="s">
        <v>275</v>
      </c>
      <c r="D28" s="9" t="s">
        <v>276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/>
  <dcterms:created xsi:type="dcterms:W3CDTF">2026-06-15T08:34:04Z</dcterms:created>
  <dcterms:modified xsi:type="dcterms:W3CDTF">2026-06-15T08:34:04Z</dcterms:modified>
  <category>Safety Management</category>
</coreProperties>
</file>