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0343632978434bab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s>
    <sheet name="店舗概要" sheetId="1" r:id="Rf77369df410b414e"/>
    <sheet name="商品マスタ" sheetId="4" r:id="R1cc3647698854396"/>
    <sheet name="棚卸調整表" sheetId="5" r:id="Raee80042ccd4444b"/>
    <sheet name="差異確認表" sheetId="6" r:id="R0c5e639bd90d436b"/>
    <sheet name="調整記録" sheetId="7" r:id="R05c850d2c09a4880"/>
  </sheets>
</workbook>
</file>

<file path=xl/sharedStrings.xml><?xml version="1.0" encoding="utf-8"?>
<sst xmlns="http://schemas.openxmlformats.org/spreadsheetml/2006/main" count="1302" uniqueCount="453">
  <si>
    <t>棚卸調整記録テンプレート</t>
  </si>
  <si>
    <t>店舗名</t>
  </si>
  <si>
    <t>港町店</t>
  </si>
  <si>
    <t>SKU数</t>
  </si>
  <si>
    <t>20</t>
  </si>
  <si>
    <t>担当者</t>
  </si>
  <si>
    <t>差異 確認</t>
  </si>
  <si>
    <t>確認中</t>
  </si>
  <si>
    <t>棚卸日</t>
  </si>
  <si>
    <t>山田 花子</t>
  </si>
  <si>
    <t>4</t>
  </si>
  <si>
    <t>差異項目</t>
  </si>
  <si>
    <t>46203</t>
  </si>
  <si>
    <t>確認進捗</t>
  </si>
  <si>
    <t>0.26</t>
  </si>
  <si>
    <t>46113</t>
  </si>
  <si>
    <t>26%</t>
  </si>
  <si>
    <t>凡例</t>
  </si>
  <si>
    <t>入力セル</t>
  </si>
  <si>
    <t>制御セル</t>
  </si>
  <si>
    <t>リンク / 自動同期</t>
  </si>
  <si>
    <t>注意 / 遅延</t>
  </si>
  <si>
    <t>日次売上、在庫、棚卸、調整を1つのブックで追跡します。</t>
  </si>
  <si>
    <t>高優先度差異</t>
  </si>
  <si>
    <t>数式と基準</t>
  </si>
  <si>
    <t>適用箇所</t>
  </si>
  <si>
    <t>次のステップ</t>
  </si>
  <si>
    <t>単店舗の日常棚卸</t>
  </si>
  <si>
    <t>未クローズの差異</t>
  </si>
  <si>
    <t>廃棄、返品、振替</t>
  </si>
  <si>
    <t>確認タスク</t>
  </si>
  <si>
    <t>欠品または高額差異</t>
  </si>
  <si>
    <t>店舗項目とバッチ項目</t>
  </si>
  <si>
    <t>経理へ通知</t>
  </si>
  <si>
    <t>未計上金額</t>
  </si>
  <si>
    <t>欠品アラート</t>
  </si>
  <si>
    <t>差異金額合計</t>
  </si>
  <si>
    <t>差異確認表の優先度が高</t>
  </si>
  <si>
    <t>現在値</t>
  </si>
  <si>
    <t>棚卸調整表の状態が再確認必要</t>
  </si>
  <si>
    <t>確認アーカイブ</t>
  </si>
  <si>
    <t>棚卸調整表と調整記録</t>
  </si>
  <si>
    <t>理由を確認してから調整登録と承認を行います</t>
  </si>
  <si>
    <t>担当者、期限日、結論を追跡します</t>
  </si>
  <si>
    <t>状態とタスクの要約</t>
  </si>
  <si>
    <t>業務シナリオ入口</t>
  </si>
  <si>
    <t>棚卸記録数</t>
  </si>
  <si>
    <t>再確認または承認を手配</t>
  </si>
  <si>
    <t>帳簿数量と実地数量を入力し、差異と推奨対応を確認します</t>
  </si>
  <si>
    <t>登録済みで未計上</t>
  </si>
  <si>
    <t>調整記録</t>
  </si>
  <si>
    <t>期限超過タスク</t>
  </si>
  <si>
    <t>棚卸調整表と差異確認表</t>
  </si>
  <si>
    <t>調整記録が未計上</t>
  </si>
  <si>
    <t>差異確認表</t>
  </si>
  <si>
    <t>確認タスクを作成</t>
  </si>
  <si>
    <t>場面</t>
  </si>
  <si>
    <t>説明</t>
  </si>
  <si>
    <t>棚卸差益と差損</t>
  </si>
  <si>
    <t>処理アクション</t>
  </si>
  <si>
    <t>関連する棚卸記録番号と承認状況を保持します</t>
  </si>
  <si>
    <t>単店舗と複数店舗の運用に対応し、初回棚卸、再棚卸、棚卸差異、欠品アラート、承認、確認記録の保管まで管理できます。</t>
  </si>
  <si>
    <t>複数店舗の抜き取り棚卸</t>
  </si>
  <si>
    <t>承認済み調整</t>
  </si>
  <si>
    <t>優先処理</t>
  </si>
  <si>
    <t>安全在庫と販売可能在庫で並べ替えます</t>
  </si>
  <si>
    <t>店舗別に絞り込み、一括確認します</t>
  </si>
  <si>
    <t>50</t>
  </si>
  <si>
    <t>-¥144.00</t>
  </si>
  <si>
    <t>3</t>
  </si>
  <si>
    <t>2</t>
  </si>
  <si>
    <t>¥0.00</t>
  </si>
  <si>
    <t>0</t>
  </si>
  <si>
    <t>商品マスタ</t>
  </si>
  <si>
    <t>No</t>
  </si>
  <si>
    <t>商品区分</t>
  </si>
  <si>
    <t>商品名</t>
  </si>
  <si>
    <t>供給元</t>
  </si>
  <si>
    <t>在庫</t>
  </si>
  <si>
    <t>入庫日</t>
  </si>
  <si>
    <t>出庫日</t>
  </si>
  <si>
    <t>在庫日数</t>
  </si>
  <si>
    <t>最終入庫</t>
  </si>
  <si>
    <t>最終出庫</t>
  </si>
  <si>
    <t>在庫率</t>
  </si>
  <si>
    <t>状態</t>
  </si>
  <si>
    <t>遅延日数</t>
  </si>
  <si>
    <t>優先度</t>
  </si>
  <si>
    <t>保管場所</t>
  </si>
  <si>
    <t>備考</t>
  </si>
  <si>
    <t>1</t>
  </si>
  <si>
    <t>飲料</t>
  </si>
  <si>
    <t>烏龍茶 500ml</t>
  </si>
  <si>
    <t>東日本サプライ</t>
  </si>
  <si>
    <t>46115</t>
  </si>
  <si>
    <t>完了</t>
  </si>
  <si>
    <t>高</t>
  </si>
  <si>
    <t>レジ横</t>
  </si>
  <si>
    <t>入荷確認済み</t>
  </si>
  <si>
    <t>日用品</t>
  </si>
  <si>
    <t>ティッシュ 12個</t>
  </si>
  <si>
    <t>6</t>
  </si>
  <si>
    <t>46114</t>
  </si>
  <si>
    <t>46117</t>
  </si>
  <si>
    <t>通路側</t>
  </si>
  <si>
    <t>棚卸確認済み</t>
  </si>
  <si>
    <t>ミネラルウォーター 550ml</t>
  </si>
  <si>
    <t>北関東倉庫</t>
  </si>
  <si>
    <t>5</t>
  </si>
  <si>
    <t>冷蔵ケース</t>
  </si>
  <si>
    <t>棚卸前準備</t>
  </si>
  <si>
    <t>冷蔵</t>
  </si>
  <si>
    <t>低温ヨーグルト</t>
  </si>
  <si>
    <t>46116</t>
  </si>
  <si>
    <t>46119</t>
  </si>
  <si>
    <t>差異 修正</t>
  </si>
  <si>
    <t>包装資材</t>
  </si>
  <si>
    <t>弁当容器セット</t>
  </si>
  <si>
    <t>中央倉庫</t>
  </si>
  <si>
    <t>バックヤード</t>
  </si>
  <si>
    <t>在庫再確認済み</t>
  </si>
  <si>
    <t>食品</t>
  </si>
  <si>
    <t>コーヒー豆 1kg</t>
  </si>
  <si>
    <t>南日本サプライ</t>
  </si>
  <si>
    <t>8</t>
  </si>
  <si>
    <t>46118</t>
  </si>
  <si>
    <t>46121</t>
  </si>
  <si>
    <t>倉庫</t>
  </si>
  <si>
    <t>7</t>
  </si>
  <si>
    <t>菓子</t>
  </si>
  <si>
    <t>菓子ギフトセット</t>
  </si>
  <si>
    <t>地域取引先</t>
  </si>
  <si>
    <t>中</t>
  </si>
  <si>
    <t>紙コップ 50個</t>
  </si>
  <si>
    <t>10</t>
  </si>
  <si>
    <t>46120</t>
  </si>
  <si>
    <t>46123</t>
  </si>
  <si>
    <t>数量調整済み</t>
  </si>
  <si>
    <t>9</t>
  </si>
  <si>
    <t>惣菜</t>
  </si>
  <si>
    <t>おにぎりセット</t>
  </si>
  <si>
    <t>地元工場</t>
  </si>
  <si>
    <t>惣菜売場通路</t>
  </si>
  <si>
    <t>店長確認</t>
  </si>
  <si>
    <t>パーソナルケア</t>
  </si>
  <si>
    <t>シャンプー 500ml</t>
  </si>
  <si>
    <t>46122</t>
  </si>
  <si>
    <t>46125</t>
  </si>
  <si>
    <t>ヘアケア棚</t>
  </si>
  <si>
    <t>更新済み</t>
  </si>
  <si>
    <t>11</t>
  </si>
  <si>
    <t>ウェットティッシュ 80枚</t>
  </si>
  <si>
    <t>入口エリア</t>
  </si>
  <si>
    <t>確認準備</t>
  </si>
  <si>
    <t>12</t>
  </si>
  <si>
    <t>牛乳 1L</t>
  </si>
  <si>
    <t>46124</t>
  </si>
  <si>
    <t>46127</t>
  </si>
  <si>
    <t>入荷済み</t>
  </si>
  <si>
    <t>13</t>
  </si>
  <si>
    <t>ベーカリー</t>
  </si>
  <si>
    <t>食パン</t>
  </si>
  <si>
    <t>パン棚</t>
  </si>
  <si>
    <t>差異対応待ち</t>
  </si>
  <si>
    <t>14</t>
  </si>
  <si>
    <t>ジュース 1L</t>
  </si>
  <si>
    <t>46126</t>
  </si>
  <si>
    <t>46129</t>
  </si>
  <si>
    <t>飲料棚</t>
  </si>
  <si>
    <t>棚卸記録</t>
  </si>
  <si>
    <t>15</t>
  </si>
  <si>
    <t>歯ブラシ 2本組</t>
  </si>
  <si>
    <t>0.7</t>
  </si>
  <si>
    <t>優先確認</t>
  </si>
  <si>
    <t>16</t>
  </si>
  <si>
    <t>即席麺</t>
  </si>
  <si>
    <t>46128</t>
  </si>
  <si>
    <t>46131</t>
  </si>
  <si>
    <t>0.5</t>
  </si>
  <si>
    <t>即席麺通路</t>
  </si>
  <si>
    <t>在庫調整済み</t>
  </si>
  <si>
    <t>17</t>
  </si>
  <si>
    <t>ベビー用品</t>
  </si>
  <si>
    <t>紙おむつ</t>
  </si>
  <si>
    <t>ベビー用品棚</t>
  </si>
  <si>
    <t>調整対象外</t>
  </si>
  <si>
    <t>18</t>
  </si>
  <si>
    <t>衛生用品</t>
  </si>
  <si>
    <t>マスク 50枚</t>
  </si>
  <si>
    <t>46130</t>
  </si>
  <si>
    <t>46133</t>
  </si>
  <si>
    <t>返品確認済み</t>
  </si>
  <si>
    <t>19</t>
  </si>
  <si>
    <t>電子小物</t>
  </si>
  <si>
    <t>単3電池 4本</t>
  </si>
  <si>
    <t>電池数量確認済み</t>
  </si>
  <si>
    <t>トイレットペーパー 4ロール</t>
  </si>
  <si>
    <t>46132</t>
  </si>
  <si>
    <t>46135</t>
  </si>
  <si>
    <t>紙製品棚</t>
  </si>
  <si>
    <t>21</t>
  </si>
  <si>
    <t>コスメ</t>
  </si>
  <si>
    <t>マスク</t>
  </si>
  <si>
    <t>コスメ棚</t>
  </si>
  <si>
    <t>22</t>
  </si>
  <si>
    <t>調味料</t>
  </si>
  <si>
    <t>しょうゆ 500ml</t>
  </si>
  <si>
    <t>地元調味料工房</t>
  </si>
  <si>
    <t>46134</t>
  </si>
  <si>
    <t>46137</t>
  </si>
  <si>
    <t>調味料棚</t>
  </si>
  <si>
    <t>調味料照合</t>
  </si>
  <si>
    <t>23</t>
  </si>
  <si>
    <t>食用油 1L</t>
  </si>
  <si>
    <t>在庫 確認</t>
  </si>
  <si>
    <t>24</t>
  </si>
  <si>
    <t>冷凍</t>
  </si>
  <si>
    <t>冷凍餃子</t>
  </si>
  <si>
    <t>46136</t>
  </si>
  <si>
    <t>46139</t>
  </si>
  <si>
    <t>冷凍ケース</t>
  </si>
  <si>
    <t>冷凍品確認済み</t>
  </si>
  <si>
    <t>25</t>
  </si>
  <si>
    <t>アイスクリーム</t>
  </si>
  <si>
    <t>温度確認済み</t>
  </si>
  <si>
    <t>26</t>
  </si>
  <si>
    <t>ビスケット</t>
  </si>
  <si>
    <t>46138</t>
  </si>
  <si>
    <t>46141</t>
  </si>
  <si>
    <t>菓子棚</t>
  </si>
  <si>
    <t>棚卸集計</t>
  </si>
  <si>
    <t>27</t>
  </si>
  <si>
    <t>スポーツドリンク</t>
  </si>
  <si>
    <t>出庫確認済み</t>
  </si>
  <si>
    <t>28</t>
  </si>
  <si>
    <t>ロール紙 12個</t>
  </si>
  <si>
    <t>46140</t>
  </si>
  <si>
    <t>46143</t>
  </si>
  <si>
    <t>ロール数確認済み</t>
  </si>
  <si>
    <t>29</t>
  </si>
  <si>
    <t>弁当箱</t>
  </si>
  <si>
    <t>箱数確認済み</t>
  </si>
  <si>
    <t>30</t>
  </si>
  <si>
    <t>調味料セット</t>
  </si>
  <si>
    <t>46142</t>
  </si>
  <si>
    <t>46145</t>
  </si>
  <si>
    <t>月末サマリー</t>
  </si>
  <si>
    <t>青字・紫字のセルを更新してください。状態、日数、遅延は自動計算です。必要に応じて35行目以降へ数式をコピーして行を追加できます。</t>
  </si>
  <si>
    <t>2026年4月 棚卸調整表</t>
  </si>
  <si>
    <t>予定</t>
  </si>
  <si>
    <t>実</t>
  </si>
  <si>
    <t>日別棚卸状況</t>
  </si>
  <si>
    <t>調整項目</t>
  </si>
  <si>
    <t>担当</t>
  </si>
  <si>
    <t>人数</t>
  </si>
  <si>
    <t>予定開始</t>
  </si>
  <si>
    <t>予定終了</t>
  </si>
  <si>
    <t>実績開始</t>
  </si>
  <si>
    <t>実績終了</t>
  </si>
  <si>
    <t>進捗</t>
  </si>
  <si>
    <t>月</t>
  </si>
  <si>
    <t>火</t>
  </si>
  <si>
    <t>水</t>
  </si>
  <si>
    <t>木</t>
  </si>
  <si>
    <t>金</t>
  </si>
  <si>
    <t>土</t>
  </si>
  <si>
    <t>日</t>
  </si>
  <si>
    <t>日別棚卸件数</t>
  </si>
  <si>
    <t>棚卸準備</t>
  </si>
  <si>
    <t>店長</t>
  </si>
  <si>
    <t>冷蔵売場の破損</t>
  </si>
  <si>
    <t>冷蔵区棚卸</t>
  </si>
  <si>
    <t>在庫担当</t>
  </si>
  <si>
    <t>冷蔵ケース優先</t>
  </si>
  <si>
    <t>飲料区棚卸</t>
  </si>
  <si>
    <t>スタッフ</t>
  </si>
  <si>
    <t>飲料確認</t>
  </si>
  <si>
    <t>日用品区棚卸</t>
  </si>
  <si>
    <t>日用品整理</t>
  </si>
  <si>
    <t>菓子売場棚卸</t>
  </si>
  <si>
    <t>進行中</t>
  </si>
  <si>
    <t>差異に集中</t>
  </si>
  <si>
    <t>差異初回確認</t>
  </si>
  <si>
    <t>責任者</t>
  </si>
  <si>
    <t>抽出再棚卸</t>
  </si>
  <si>
    <t>■</t>
  </si>
  <si>
    <t>再確認抽出</t>
  </si>
  <si>
    <t>未着手</t>
  </si>
  <si>
    <t>結果待ち</t>
  </si>
  <si>
    <t>調整承認</t>
  </si>
  <si>
    <t>HQ</t>
  </si>
  <si>
    <t>承認待ち</t>
  </si>
  <si>
    <t>調整登録</t>
  </si>
  <si>
    <t>登録待ち</t>
  </si>
  <si>
    <t>当日確認</t>
  </si>
  <si>
    <t>冷蔵ケース点検</t>
  </si>
  <si>
    <t>第一設備</t>
  </si>
  <si>
    <t>46150</t>
  </si>
  <si>
    <t>46157</t>
  </si>
  <si>
    <t>陳列ラック補充</t>
  </si>
  <si>
    <t>陳列サービス</t>
  </si>
  <si>
    <t>46159</t>
  </si>
  <si>
    <t>46163</t>
  </si>
  <si>
    <t>ラベル更新</t>
  </si>
  <si>
    <t>46164</t>
  </si>
  <si>
    <t>46169</t>
  </si>
  <si>
    <t>価格タグ更新</t>
  </si>
  <si>
    <t>中央陳列</t>
  </si>
  <si>
    <t>46170</t>
  </si>
  <si>
    <t>46173</t>
  </si>
  <si>
    <t>レジ設備試運転</t>
  </si>
  <si>
    <t>46174</t>
  </si>
  <si>
    <t>46181</t>
  </si>
  <si>
    <t>店外陳列</t>
  </si>
  <si>
    <t>南城物流</t>
  </si>
  <si>
    <t>46182</t>
  </si>
  <si>
    <t>46189</t>
  </si>
  <si>
    <t>月末棚卸</t>
  </si>
  <si>
    <t>店長・本部</t>
  </si>
  <si>
    <t>46193</t>
  </si>
  <si>
    <t>46195</t>
  </si>
  <si>
    <t>補充確認</t>
  </si>
  <si>
    <t>各仕入先</t>
  </si>
  <si>
    <t>46196</t>
  </si>
  <si>
    <t>46200</t>
  </si>
  <si>
    <t>引き継ぎ</t>
  </si>
  <si>
    <t>商品マスタの内容が自動表示されます。青い「■」は予定、緑の「実」は実績です。進行中のタスクは棚卸日までを実績表示します。</t>
  </si>
  <si>
    <t>その他</t>
  </si>
  <si>
    <t>鈴木健太</t>
  </si>
  <si>
    <t>生鮮</t>
  </si>
  <si>
    <t>デイリー</t>
  </si>
  <si>
    <t>伊藤光</t>
  </si>
  <si>
    <t>山本夏希</t>
  </si>
  <si>
    <t>振替伝票の確認が必要</t>
  </si>
  <si>
    <t>ロスと廃棄計上</t>
  </si>
  <si>
    <t>田中陽菜</t>
  </si>
  <si>
    <t>振替差異</t>
  </si>
  <si>
    <t>クローズ済み</t>
  </si>
  <si>
    <t>佐藤美咲</t>
  </si>
  <si>
    <t>陳列用サンプル消費</t>
  </si>
  <si>
    <t>再確認が必要</t>
  </si>
  <si>
    <t>店舗運営</t>
  </si>
  <si>
    <t>衣料品</t>
  </si>
  <si>
    <t>調整済み</t>
  </si>
  <si>
    <t>未対応</t>
  </si>
  <si>
    <t>高橋彩乃</t>
  </si>
  <si>
    <t>賞味期限が近い</t>
  </si>
  <si>
    <t>受領書の確認が必要</t>
  </si>
  <si>
    <t>サンプル消費</t>
  </si>
  <si>
    <t>生鮮品のロスが高い</t>
  </si>
  <si>
    <t>渋谷店</t>
  </si>
  <si>
    <t>初回棚卸</t>
  </si>
  <si>
    <t>2026年4月18日週 差異確認表</t>
  </si>
  <si>
    <t>週初日</t>
  </si>
  <si>
    <t>差異確認サマリー</t>
  </si>
  <si>
    <t>確認項目</t>
  </si>
  <si>
    <t>差異 確認 項目</t>
  </si>
  <si>
    <t>高差異商品確認</t>
  </si>
  <si>
    <t>最大差異</t>
  </si>
  <si>
    <t>冷蔵商品</t>
  </si>
  <si>
    <t>差異確認準備</t>
  </si>
  <si>
    <t>冷蔵ケース差異確認</t>
  </si>
  <si>
    <t>残土搬出含む</t>
  </si>
  <si>
    <t>飲料差異確認</t>
  </si>
  <si>
    <t>飲料二次確認</t>
  </si>
  <si>
    <t>日用品差異再確認</t>
  </si>
  <si>
    <t>日用品追加入力</t>
  </si>
  <si>
    <t>差異確認が必要</t>
  </si>
  <si>
    <t>菓子差異確認</t>
  </si>
  <si>
    <t>菓子スポット確認</t>
  </si>
  <si>
    <t>実施</t>
  </si>
  <si>
    <t>一部差異修正中</t>
  </si>
  <si>
    <t>天候確認要</t>
  </si>
  <si>
    <t>在庫補記</t>
  </si>
  <si>
    <t>店舗再確認</t>
  </si>
  <si>
    <t>店舗確認中</t>
  </si>
  <si>
    <t>HQ 確認</t>
  </si>
  <si>
    <t>月末保管</t>
  </si>
  <si>
    <t>レジ設備点検</t>
  </si>
  <si>
    <t>東辰設備</t>
  </si>
  <si>
    <t>46158</t>
  </si>
  <si>
    <t>店長・仕入先</t>
  </si>
  <si>
    <t>各協力会社</t>
  </si>
  <si>
    <t>週間入出庫は商品マスタから自動連携します。日別予定在庫数は、その日に予定されている商品の在庫数を集計します。</t>
  </si>
  <si>
    <t>滞留</t>
  </si>
  <si>
    <t>生鮮の日次確認</t>
  </si>
  <si>
    <t>棚卸・調整の統合記録</t>
  </si>
  <si>
    <t>日付</t>
  </si>
  <si>
    <t>時間</t>
  </si>
  <si>
    <t>区分</t>
  </si>
  <si>
    <t>内容</t>
  </si>
  <si>
    <t>関連会社</t>
  </si>
  <si>
    <t>場所</t>
  </si>
  <si>
    <t>2026/04/17</t>
  </si>
  <si>
    <t>08:00</t>
  </si>
  <si>
    <t>棚卸</t>
  </si>
  <si>
    <t>週次棚卸</t>
  </si>
  <si>
    <t>店舗担当者</t>
  </si>
  <si>
    <t>週次棚卸完了</t>
  </si>
  <si>
    <t>2026/04/20</t>
  </si>
  <si>
    <t>10:00</t>
  </si>
  <si>
    <t>再確認</t>
  </si>
  <si>
    <t>店舗と仕入先</t>
  </si>
  <si>
    <t>店舗</t>
  </si>
  <si>
    <t>2026/04/23</t>
  </si>
  <si>
    <t>12:00</t>
  </si>
  <si>
    <t>調整</t>
  </si>
  <si>
    <t>在庫修正登録</t>
  </si>
  <si>
    <t>店舗と本部</t>
  </si>
  <si>
    <t>受領書待ち</t>
  </si>
  <si>
    <t>2026/04/26</t>
  </si>
  <si>
    <t>搬入</t>
  </si>
  <si>
    <t>入荷在庫の補記</t>
  </si>
  <si>
    <t>配送センター</t>
  </si>
  <si>
    <t>外部</t>
  </si>
  <si>
    <t>2026/04/29</t>
  </si>
  <si>
    <t>確認</t>
  </si>
  <si>
    <t>高差異品目確認</t>
  </si>
  <si>
    <t>本部品質管理</t>
  </si>
  <si>
    <t>店舗返信待ち</t>
  </si>
  <si>
    <t>2026/05/02</t>
  </si>
  <si>
    <t>保管</t>
  </si>
  <si>
    <t>月末棚卸保管</t>
  </si>
  <si>
    <t>計画</t>
  </si>
  <si>
    <t>発注書</t>
  </si>
  <si>
    <t>承認状況</t>
  </si>
  <si>
    <t>追加資料が必要</t>
  </si>
  <si>
    <t>0.00</t>
  </si>
  <si>
    <t>在庫同期済み</t>
  </si>
  <si>
    <t>12.00</t>
  </si>
  <si>
    <t>関連棚卸記録番号</t>
  </si>
  <si>
    <t>差益</t>
  </si>
  <si>
    <t>写真証憑が必要</t>
  </si>
  <si>
    <t>承認済み</t>
  </si>
  <si>
    <t>振替伝票を確認</t>
  </si>
  <si>
    <t>承認者</t>
  </si>
  <si>
    <t>差損</t>
  </si>
  <si>
    <t>計上状況</t>
  </si>
  <si>
    <t>理由</t>
  </si>
  <si>
    <t>-36.00</t>
  </si>
  <si>
    <t>18.00</t>
  </si>
  <si>
    <t>-144.00</t>
  </si>
  <si>
    <t>216.00</t>
  </si>
  <si>
    <t>-80.00</t>
  </si>
  <si>
    <t>15.00</t>
  </si>
  <si>
    <t>10.00</t>
  </si>
  <si>
    <t>6.00</t>
  </si>
  <si>
    <t>確認待ちの棚卸記録</t>
  </si>
  <si>
    <t>確認待ちタスク</t>
  </si>
  <si>
    <t>棚卸調整表の状態が確認待ち</t>
  </si>
  <si>
    <t>在庫再確認待ち</t>
  </si>
  <si>
    <t>再確認待ち</t>
  </si>
  <si>
    <t>確認待ち</t>
  </si>
</sst>
</file>

<file path=xl/styles.xml><?xml version="1.0" encoding="utf-8"?>
<styleSheet xmlns="http://schemas.openxmlformats.org/spreadsheetml/2006/main">
  <numFmts count="5">
    <numFmt numFmtId="200" formatCode="yyyy-mm-dd"/>
    <numFmt numFmtId="201" formatCode="¥#,##0.00;[Red]-¥#,##0.00"/>
    <numFmt numFmtId="202" formatCode="¥#,##0.00"/>
    <numFmt numFmtId="203" formatCode="#,##0"/>
    <numFmt numFmtId="204" formatCode="0.00%"/>
  </numFmts>
  <fonts count="8">
    <font>
      <sz val="11"/>
      <name val="Carlito"/>
    </font>
    <font>
      <sz val="10"/>
      <color rgb="FF111827"/>
      <name val="Microsoft YaHei"/>
    </font>
    <font>
      <b val="1"/>
      <sz val="18"/>
      <color rgb="FF0F766E"/>
      <name val="Microsoft YaHei"/>
    </font>
    <font>
      <sz val="10"/>
      <color rgb="FF6B7280"/>
      <name val="Microsoft YaHei"/>
    </font>
    <font>
      <b val="1"/>
      <sz val="10"/>
      <color rgb="FF6B7280"/>
      <name val="Microsoft YaHei"/>
    </font>
    <font>
      <b val="1"/>
      <sz val="16"/>
      <color rgb="FF0F766E"/>
      <name val="Microsoft YaHei"/>
    </font>
    <font>
      <b val="1"/>
      <sz val="12"/>
      <color rgb="FF111827"/>
      <name val="Microsoft YaHei"/>
    </font>
    <font>
      <b val="1"/>
      <sz val="10"/>
      <color rgb="FF0B3B35"/>
      <name val="Microsoft YaHei"/>
    </font>
  </fonts>
  <fills count="10">
    <fill>
      <patternFill patternType="none"/>
    </fill>
    <fill>
      <patternFill patternType="gray125"/>
    </fill>
    <fill>
      <patternFill patternType="solid">
        <fgColor rgb="FFF0FDFA"/>
      </patternFill>
    </fill>
    <fill>
      <patternFill patternType="solid">
        <fgColor rgb="FFFFFFFF"/>
      </patternFill>
    </fill>
    <fill>
      <patternFill patternType="solid">
        <fgColor rgb="FFF3F4F6"/>
      </patternFill>
    </fill>
    <fill>
      <patternFill patternType="solid">
        <fgColor rgb="FFDBEAFE"/>
      </patternFill>
    </fill>
    <fill>
      <patternFill patternType="solid">
        <fgColor rgb="FFDCFCE7"/>
      </patternFill>
    </fill>
    <fill>
      <patternFill patternType="solid">
        <fgColor rgb="FFCCFBF1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28">
    <border/>
    <border/>
    <border>
      <left style="thin">
        <color rgb="FFE5E7EB"/>
      </left>
      <top style="thin">
        <color rgb="FFE5E7EB"/>
      </top>
    </border>
    <border>
      <top style="thin">
        <color rgb="FFE5E7EB"/>
      </top>
    </border>
    <border>
      <right style="thin">
        <color rgb="FFE5E7EB"/>
      </right>
      <top style="thin">
        <color rgb="FFE5E7EB"/>
      </top>
    </border>
    <border>
      <left style="thin">
        <color rgb="FFE5E7EB"/>
      </left>
    </border>
    <border>
      <right style="thin">
        <color rgb="FFE5E7EB"/>
      </right>
    </border>
    <border>
      <left style="thin">
        <color rgb="FFE5E7EB"/>
      </left>
      <bottom style="thin">
        <color rgb="FFE5E7EB"/>
      </bottom>
    </border>
    <border>
      <bottom style="thin">
        <color rgb="FFE5E7EB"/>
      </bottom>
    </border>
    <border>
      <right style="thin">
        <color rgb="FFE5E7EB"/>
      </right>
      <bottom style="thin">
        <color rgb="FFE5E7EB"/>
      </bottom>
    </border>
    <border>
      <left style="thin">
        <color rgb="FFE5E7EB"/>
      </left>
      <top style="thin">
        <color rgb="FFE5E7EB"/>
      </top>
    </border>
    <border>
      <top style="thin">
        <color rgb="FFE5E7EB"/>
      </top>
    </border>
    <border>
      <right style="thin">
        <color rgb="FFE5E7EB"/>
      </right>
      <top style="thin">
        <color rgb="FFE5E7EB"/>
      </top>
    </border>
    <border>
      <left style="thin">
        <color rgb="FFE5E7EB"/>
      </left>
    </border>
    <border>
      <right style="thin">
        <color rgb="FFE5E7EB"/>
      </right>
    </border>
    <border>
      <left style="thin">
        <color rgb="FFE5E7EB"/>
      </left>
      <bottom style="thin">
        <color rgb="FFE5E7EB"/>
      </bottom>
    </border>
    <border>
      <bottom style="thin">
        <color rgb="FFE5E7EB"/>
      </bottom>
    </border>
    <border>
      <right style="thin">
        <color rgb="FFE5E7EB"/>
      </right>
      <bottom style="thin">
        <color rgb="FFE5E7EB"/>
      </bottom>
    </border>
    <border>
      <left style="thin">
        <color rgb="FFE5E7EB"/>
      </left>
      <top style="thin">
        <color rgb="FFE5E7EB"/>
      </top>
      <bottom style="thin">
        <color rgb="FFE5E7EB"/>
      </bottom>
    </border>
    <border>
      <top style="thin">
        <color rgb="FFE5E7EB"/>
      </top>
      <bottom style="thin">
        <color rgb="FFE5E7EB"/>
      </bottom>
    </border>
    <border>
      <right style="thin">
        <color rgb="FFE5E7EB"/>
      </right>
      <top style="thin">
        <color rgb="FFE5E7EB"/>
      </top>
      <bottom style="thin">
        <color rgb="FFE5E7EB"/>
      </bottom>
    </border>
    <border>
      <left style="thin">
        <color rgb="FFE5E7EB"/>
      </left>
      <top style="thin">
        <color rgb="FFE5E7EB"/>
      </top>
      <bottom style="thin">
        <color rgb="FFE5E7EB"/>
      </bottom>
    </border>
    <border>
      <top style="thin">
        <color rgb="FFE5E7EB"/>
      </top>
      <bottom style="thin">
        <color rgb="FFE5E7EB"/>
      </bottom>
    </border>
    <border>
      <right style="thin">
        <color rgb="FFE5E7EB"/>
      </right>
      <top style="thin">
        <color rgb="FFE5E7EB"/>
      </top>
      <bottom style="thin">
        <color rgb="FFE5E7EB"/>
      </bottom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</border>
  </borders>
  <cellStyleXfs count="1">
    <xf numFmtId="0" fontId="0" fillId="0" borderId="0"/>
  </cellStyleXfs>
  <cellXfs count="200">
    <xf numFmtId="0" fontId="0" fillId="0" borderId="0" xfId="0"/>
    <xf numFmtId="0" fontId="0" fillId="0" borderId="1" xfId="0" applyNumberFormat="true" applyFont="true" applyFill="true" applyBorder="true"/>
    <xf numFmtId="0" fontId="1" fillId="0" borderId="0" xfId="0" applyNumberFormat="true" applyFont="true" applyFill="true" applyBorder="true"/>
    <xf numFmtId="0" fontId="1" fillId="0" borderId="1" xfId="0" applyNumberFormat="true" applyFont="true" applyFill="true" applyBorder="true"/>
    <xf numFmtId="0" fontId="1" fillId="2" borderId="0" xfId="0" applyNumberFormat="true" applyFont="true" applyFill="true" applyBorder="true"/>
    <xf numFmtId="0" fontId="1" fillId="2" borderId="1" xfId="0" applyNumberFormat="true" applyFont="true" applyFill="true" applyBorder="true"/>
    <xf numFmtId="0" fontId="2" fillId="2" borderId="0" xfId="0" applyNumberFormat="true" applyFont="true" applyFill="true" applyBorder="true"/>
    <xf numFmtId="0" fontId="2" fillId="2" borderId="1" xfId="0" applyNumberFormat="true" applyFont="true" applyFill="true" applyBorder="true"/>
    <xf numFmtId="0" fontId="3" fillId="0" borderId="0" xfId="0" applyNumberFormat="true" applyFont="true" applyFill="true" applyBorder="true"/>
    <xf numFmtId="0" fontId="3" fillId="0" borderId="1" xfId="0" applyNumberFormat="true" applyFont="true" applyFill="true" applyBorder="true"/>
    <xf numFmtId="0" fontId="1" fillId="3" borderId="0" xfId="0" applyNumberFormat="true" applyFont="true" applyFill="true" applyBorder="true"/>
    <xf numFmtId="0" fontId="1" fillId="3" borderId="1" xfId="0" applyNumberFormat="true" applyFont="true" applyFill="true" applyBorder="true"/>
    <xf numFmtId="0" fontId="1" fillId="3" borderId="2" xfId="0" applyNumberFormat="true" applyFont="true" applyFill="true" applyBorder="true"/>
    <xf numFmtId="0" fontId="1" fillId="3" borderId="3" xfId="0" applyNumberFormat="true" applyFont="true" applyFill="true" applyBorder="true"/>
    <xf numFmtId="0" fontId="1" fillId="3" borderId="4" xfId="0" applyNumberFormat="true" applyFont="true" applyFill="true" applyBorder="true"/>
    <xf numFmtId="0" fontId="1" fillId="3" borderId="5" xfId="0" applyNumberFormat="true" applyFont="true" applyFill="true" applyBorder="true"/>
    <xf numFmtId="0" fontId="1" fillId="3" borderId="6" xfId="0" applyNumberFormat="true" applyFont="true" applyFill="true" applyBorder="true"/>
    <xf numFmtId="0" fontId="1" fillId="3" borderId="7" xfId="0" applyNumberFormat="true" applyFont="true" applyFill="true" applyBorder="true"/>
    <xf numFmtId="0" fontId="1" fillId="3" borderId="8" xfId="0" applyNumberFormat="true" applyFont="true" applyFill="true" applyBorder="true"/>
    <xf numFmtId="0" fontId="1" fillId="3" borderId="9" xfId="0" applyNumberFormat="true" applyFont="true" applyFill="true" applyBorder="true"/>
    <xf numFmtId="0" fontId="1" fillId="3" borderId="10" xfId="0" applyNumberFormat="true" applyFont="true" applyFill="true" applyBorder="true"/>
    <xf numFmtId="0" fontId="1" fillId="3" borderId="11" xfId="0" applyNumberFormat="true" applyFont="true" applyFill="true" applyBorder="true"/>
    <xf numFmtId="0" fontId="1" fillId="3" borderId="12" xfId="0" applyNumberFormat="true" applyFont="true" applyFill="true" applyBorder="true"/>
    <xf numFmtId="0" fontId="1" fillId="3" borderId="13" xfId="0" applyNumberFormat="true" applyFont="true" applyFill="true" applyBorder="true"/>
    <xf numFmtId="0" fontId="1" fillId="3" borderId="14" xfId="0" applyNumberFormat="true" applyFont="true" applyFill="true" applyBorder="true"/>
    <xf numFmtId="0" fontId="1" fillId="3" borderId="15" xfId="0" applyNumberFormat="true" applyFont="true" applyFill="true" applyBorder="true"/>
    <xf numFmtId="0" fontId="1" fillId="3" borderId="16" xfId="0" applyNumberFormat="true" applyFont="true" applyFill="true" applyBorder="true"/>
    <xf numFmtId="0" fontId="1" fillId="3" borderId="17" xfId="0" applyNumberFormat="true" applyFont="true" applyFill="true" applyBorder="true"/>
    <xf numFmtId="0" fontId="1" fillId="4" borderId="2" xfId="0" applyNumberFormat="true" applyFont="true" applyFill="true" applyBorder="true"/>
    <xf numFmtId="0" fontId="1" fillId="4" borderId="3" xfId="0" applyNumberFormat="true" applyFont="true" applyFill="true" applyBorder="true"/>
    <xf numFmtId="0" fontId="1" fillId="4" borderId="4" xfId="0" applyNumberFormat="true" applyFont="true" applyFill="true" applyBorder="true"/>
    <xf numFmtId="0" fontId="1" fillId="4" borderId="10" xfId="0" applyNumberFormat="true" applyFont="true" applyFill="true" applyBorder="true"/>
    <xf numFmtId="0" fontId="1" fillId="4" borderId="11" xfId="0" applyNumberFormat="true" applyFont="true" applyFill="true" applyBorder="true"/>
    <xf numFmtId="0" fontId="1" fillId="4" borderId="12" xfId="0" applyNumberFormat="true" applyFont="true" applyFill="true" applyBorder="true"/>
    <xf numFmtId="0" fontId="4" fillId="4" borderId="2" xfId="0" applyNumberFormat="true" applyFont="true" applyFill="true" applyBorder="true"/>
    <xf numFmtId="0" fontId="4" fillId="4" borderId="3" xfId="0" applyNumberFormat="true" applyFont="true" applyFill="true" applyBorder="true"/>
    <xf numFmtId="0" fontId="4" fillId="4" borderId="4" xfId="0" applyNumberFormat="true" applyFont="true" applyFill="true" applyBorder="true"/>
    <xf numFmtId="0" fontId="4" fillId="4" borderId="10" xfId="0" applyNumberFormat="true" applyFont="true" applyFill="true" applyBorder="true"/>
    <xf numFmtId="0" fontId="4" fillId="4" borderId="11" xfId="0" applyNumberFormat="true" applyFont="true" applyFill="true" applyBorder="true"/>
    <xf numFmtId="0" fontId="4" fillId="4" borderId="12" xfId="0" applyNumberFormat="true" applyFont="true" applyFill="true" applyBorder="true"/>
    <xf numFmtId="0" fontId="5" fillId="3" borderId="5" xfId="0" applyNumberFormat="true" applyFont="true" applyFill="true" applyBorder="true"/>
    <xf numFmtId="0" fontId="5" fillId="3" borderId="0" xfId="0" applyNumberFormat="true" applyFont="true" applyFill="true" applyBorder="true"/>
    <xf numFmtId="0" fontId="5" fillId="3" borderId="6" xfId="0" applyNumberFormat="true" applyFont="true" applyFill="true" applyBorder="true"/>
    <xf numFmtId="0" fontId="5" fillId="3" borderId="7" xfId="0" applyNumberFormat="true" applyFont="true" applyFill="true" applyBorder="true"/>
    <xf numFmtId="0" fontId="5" fillId="3" borderId="8" xfId="0" applyNumberFormat="true" applyFont="true" applyFill="true" applyBorder="true"/>
    <xf numFmtId="0" fontId="5" fillId="3" borderId="9" xfId="0" applyNumberFormat="true" applyFont="true" applyFill="true" applyBorder="true"/>
    <xf numFmtId="0" fontId="5" fillId="3" borderId="13" xfId="0" applyNumberFormat="true" applyFont="true" applyFill="true" applyBorder="true"/>
    <xf numFmtId="0" fontId="5" fillId="3" borderId="1" xfId="0" applyNumberFormat="true" applyFont="true" applyFill="true" applyBorder="true"/>
    <xf numFmtId="0" fontId="5" fillId="3" borderId="14" xfId="0" applyNumberFormat="true" applyFont="true" applyFill="true" applyBorder="true"/>
    <xf numFmtId="0" fontId="5" fillId="3" borderId="15" xfId="0" applyNumberFormat="true" applyFont="true" applyFill="true" applyBorder="true"/>
    <xf numFmtId="0" fontId="5" fillId="3" borderId="16" xfId="0" applyNumberFormat="true" applyFont="true" applyFill="true" applyBorder="true"/>
    <xf numFmtId="0" fontId="5" fillId="3" borderId="17" xfId="0" applyNumberFormat="true" applyFont="true" applyFill="true" applyBorder="true"/>
    <xf numFmtId="0" fontId="5" fillId="3" borderId="5" xfId="0" applyNumberFormat="true" applyFont="true" applyFill="true" applyBorder="true" applyAlignment="true">
      <alignment horizontal="center"/>
    </xf>
    <xf numFmtId="0" fontId="5" fillId="3" borderId="0" xfId="0" applyNumberFormat="true" applyFont="true" applyFill="true" applyBorder="true" applyAlignment="true">
      <alignment horizontal="center"/>
    </xf>
    <xf numFmtId="0" fontId="5" fillId="3" borderId="6" xfId="0" applyNumberFormat="true" applyFont="true" applyFill="true" applyBorder="true" applyAlignment="true">
      <alignment horizontal="center"/>
    </xf>
    <xf numFmtId="0" fontId="5" fillId="3" borderId="7" xfId="0" applyNumberFormat="true" applyFont="true" applyFill="true" applyBorder="true" applyAlignment="true">
      <alignment horizontal="center"/>
    </xf>
    <xf numFmtId="0" fontId="5" fillId="3" borderId="8" xfId="0" applyNumberFormat="true" applyFont="true" applyFill="true" applyBorder="true" applyAlignment="true">
      <alignment horizontal="center"/>
    </xf>
    <xf numFmtId="0" fontId="5" fillId="3" borderId="9" xfId="0" applyNumberFormat="true" applyFont="true" applyFill="true" applyBorder="true" applyAlignment="true">
      <alignment horizontal="center"/>
    </xf>
    <xf numFmtId="0" fontId="5" fillId="3" borderId="13" xfId="0" applyNumberFormat="true" applyFont="true" applyFill="true" applyBorder="true" applyAlignment="true">
      <alignment horizontal="center"/>
    </xf>
    <xf numFmtId="0" fontId="5" fillId="3" borderId="1" xfId="0" applyNumberFormat="true" applyFont="true" applyFill="true" applyBorder="true" applyAlignment="true">
      <alignment horizontal="center"/>
    </xf>
    <xf numFmtId="0" fontId="5" fillId="3" borderId="14" xfId="0" applyNumberFormat="true" applyFont="true" applyFill="true" applyBorder="true" applyAlignment="true">
      <alignment horizontal="center"/>
    </xf>
    <xf numFmtId="0" fontId="5" fillId="3" borderId="15" xfId="0" applyNumberFormat="true" applyFont="true" applyFill="true" applyBorder="true" applyAlignment="true">
      <alignment horizontal="center"/>
    </xf>
    <xf numFmtId="0" fontId="5" fillId="3" borderId="16" xfId="0" applyNumberFormat="true" applyFont="true" applyFill="true" applyBorder="true" applyAlignment="true">
      <alignment horizontal="center"/>
    </xf>
    <xf numFmtId="0" fontId="5" fillId="3" borderId="17" xfId="0" applyNumberFormat="true" applyFont="true" applyFill="true" applyBorder="true" applyAlignment="true">
      <alignment horizontal="center"/>
    </xf>
    <xf numFmtId="200" fontId="5" fillId="3" borderId="5" xfId="0" applyNumberFormat="true" applyFont="true" applyFill="true" applyBorder="true" applyAlignment="true">
      <alignment horizontal="center"/>
    </xf>
    <xf numFmtId="200" fontId="5" fillId="3" borderId="0" xfId="0" applyNumberFormat="true" applyFont="true" applyFill="true" applyBorder="true" applyAlignment="true">
      <alignment horizontal="center"/>
    </xf>
    <xf numFmtId="200" fontId="5" fillId="3" borderId="6" xfId="0" applyNumberFormat="true" applyFont="true" applyFill="true" applyBorder="true" applyAlignment="true">
      <alignment horizontal="center"/>
    </xf>
    <xf numFmtId="200" fontId="5" fillId="3" borderId="7" xfId="0" applyNumberFormat="true" applyFont="true" applyFill="true" applyBorder="true" applyAlignment="true">
      <alignment horizontal="center"/>
    </xf>
    <xf numFmtId="200" fontId="5" fillId="3" borderId="8" xfId="0" applyNumberFormat="true" applyFont="true" applyFill="true" applyBorder="true" applyAlignment="true">
      <alignment horizontal="center"/>
    </xf>
    <xf numFmtId="200" fontId="5" fillId="3" borderId="9" xfId="0" applyNumberFormat="true" applyFont="true" applyFill="true" applyBorder="true" applyAlignment="true">
      <alignment horizontal="center"/>
    </xf>
    <xf numFmtId="200" fontId="5" fillId="3" borderId="13" xfId="0" applyNumberFormat="true" applyFont="true" applyFill="true" applyBorder="true" applyAlignment="true">
      <alignment horizontal="center"/>
    </xf>
    <xf numFmtId="200" fontId="5" fillId="3" borderId="1" xfId="0" applyNumberFormat="true" applyFont="true" applyFill="true" applyBorder="true" applyAlignment="true">
      <alignment horizontal="center"/>
    </xf>
    <xf numFmtId="200" fontId="5" fillId="3" borderId="14" xfId="0" applyNumberFormat="true" applyFont="true" applyFill="true" applyBorder="true" applyAlignment="true">
      <alignment horizontal="center"/>
    </xf>
    <xf numFmtId="200" fontId="5" fillId="3" borderId="15" xfId="0" applyNumberFormat="true" applyFont="true" applyFill="true" applyBorder="true" applyAlignment="true">
      <alignment horizontal="center"/>
    </xf>
    <xf numFmtId="200" fontId="5" fillId="3" borderId="16" xfId="0" applyNumberFormat="true" applyFont="true" applyFill="true" applyBorder="true" applyAlignment="true">
      <alignment horizontal="center"/>
    </xf>
    <xf numFmtId="200" fontId="5" fillId="3" borderId="17" xfId="0" applyNumberFormat="true" applyFont="true" applyFill="true" applyBorder="true" applyAlignment="true">
      <alignment horizontal="center"/>
    </xf>
    <xf numFmtId="201" fontId="5" fillId="3" borderId="5" xfId="0" applyNumberFormat="true" applyFont="true" applyFill="true" applyBorder="true" applyAlignment="true">
      <alignment horizontal="center"/>
    </xf>
    <xf numFmtId="201" fontId="5" fillId="3" borderId="0" xfId="0" applyNumberFormat="true" applyFont="true" applyFill="true" applyBorder="true" applyAlignment="true">
      <alignment horizontal="center"/>
    </xf>
    <xf numFmtId="201" fontId="5" fillId="3" borderId="6" xfId="0" applyNumberFormat="true" applyFont="true" applyFill="true" applyBorder="true" applyAlignment="true">
      <alignment horizontal="center"/>
    </xf>
    <xf numFmtId="201" fontId="5" fillId="3" borderId="7" xfId="0" applyNumberFormat="true" applyFont="true" applyFill="true" applyBorder="true" applyAlignment="true">
      <alignment horizontal="center"/>
    </xf>
    <xf numFmtId="201" fontId="5" fillId="3" borderId="8" xfId="0" applyNumberFormat="true" applyFont="true" applyFill="true" applyBorder="true" applyAlignment="true">
      <alignment horizontal="center"/>
    </xf>
    <xf numFmtId="201" fontId="5" fillId="3" borderId="9" xfId="0" applyNumberFormat="true" applyFont="true" applyFill="true" applyBorder="true" applyAlignment="true">
      <alignment horizontal="center"/>
    </xf>
    <xf numFmtId="201" fontId="5" fillId="3" borderId="13" xfId="0" applyNumberFormat="true" applyFont="true" applyFill="true" applyBorder="true" applyAlignment="true">
      <alignment horizontal="center"/>
    </xf>
    <xf numFmtId="201" fontId="5" fillId="3" borderId="1" xfId="0" applyNumberFormat="true" applyFont="true" applyFill="true" applyBorder="true" applyAlignment="true">
      <alignment horizontal="center"/>
    </xf>
    <xf numFmtId="201" fontId="5" fillId="3" borderId="14" xfId="0" applyNumberFormat="true" applyFont="true" applyFill="true" applyBorder="true" applyAlignment="true">
      <alignment horizontal="center"/>
    </xf>
    <xf numFmtId="201" fontId="5" fillId="3" borderId="15" xfId="0" applyNumberFormat="true" applyFont="true" applyFill="true" applyBorder="true" applyAlignment="true">
      <alignment horizontal="center"/>
    </xf>
    <xf numFmtId="201" fontId="5" fillId="3" borderId="16" xfId="0" applyNumberFormat="true" applyFont="true" applyFill="true" applyBorder="true" applyAlignment="true">
      <alignment horizontal="center"/>
    </xf>
    <xf numFmtId="201" fontId="5" fillId="3" borderId="17" xfId="0" applyNumberFormat="true" applyFont="true" applyFill="true" applyBorder="true" applyAlignment="true">
      <alignment horizontal="center"/>
    </xf>
    <xf numFmtId="0" fontId="1" fillId="5" borderId="0" xfId="0" applyNumberFormat="true" applyFont="true" applyFill="true" applyBorder="true"/>
    <xf numFmtId="0" fontId="1" fillId="5" borderId="1" xfId="0" applyNumberFormat="true" applyFont="true" applyFill="true" applyBorder="true"/>
    <xf numFmtId="0" fontId="6" fillId="5" borderId="0" xfId="0" applyNumberFormat="true" applyFont="true" applyFill="true" applyBorder="true"/>
    <xf numFmtId="0" fontId="6" fillId="5" borderId="1" xfId="0" applyNumberFormat="true" applyFont="true" applyFill="true" applyBorder="true"/>
    <xf numFmtId="0" fontId="6" fillId="5" borderId="18" xfId="0" applyNumberFormat="true" applyFont="true" applyFill="true" applyBorder="true"/>
    <xf numFmtId="0" fontId="6" fillId="5" borderId="19" xfId="0" applyNumberFormat="true" applyFont="true" applyFill="true" applyBorder="true"/>
    <xf numFmtId="0" fontId="6" fillId="5" borderId="20" xfId="0" applyNumberFormat="true" applyFont="true" applyFill="true" applyBorder="true"/>
    <xf numFmtId="0" fontId="6" fillId="5" borderId="21" xfId="0" applyNumberFormat="true" applyFont="true" applyFill="true" applyBorder="true"/>
    <xf numFmtId="0" fontId="6" fillId="5" borderId="22" xfId="0" applyNumberFormat="true" applyFont="true" applyFill="true" applyBorder="true"/>
    <xf numFmtId="0" fontId="6" fillId="5" borderId="23" xfId="0" applyNumberFormat="true" applyFont="true" applyFill="true" applyBorder="true"/>
    <xf numFmtId="0" fontId="7" fillId="5" borderId="0" xfId="0" applyNumberFormat="true" applyFont="true" applyFill="true" applyBorder="true"/>
    <xf numFmtId="0" fontId="7" fillId="5" borderId="1" xfId="0" applyNumberFormat="true" applyFont="true" applyFill="true" applyBorder="true"/>
    <xf numFmtId="0" fontId="7" fillId="5" borderId="24" xfId="0" applyNumberFormat="true" applyFont="true" applyFill="true" applyBorder="true"/>
    <xf numFmtId="0" fontId="7" fillId="5" borderId="25" xfId="0" applyNumberFormat="true" applyFont="true" applyFill="true" applyBorder="true"/>
    <xf numFmtId="0" fontId="7" fillId="5" borderId="24" xfId="0" applyNumberFormat="true" applyFont="true" applyFill="true" applyBorder="true" applyAlignment="true">
      <alignment wrapText="true"/>
    </xf>
    <xf numFmtId="0" fontId="7" fillId="5" borderId="25" xfId="0" applyNumberFormat="true" applyFont="true" applyFill="true" applyBorder="true" applyAlignment="true">
      <alignment wrapText="true"/>
    </xf>
    <xf numFmtId="0" fontId="7" fillId="5" borderId="24" xfId="0" applyNumberFormat="true" applyFont="true" applyFill="true" applyBorder="true" applyAlignment="true">
      <alignment horizontal="center" wrapText="true"/>
    </xf>
    <xf numFmtId="0" fontId="7" fillId="5" borderId="25" xfId="0" applyNumberFormat="true" applyFont="true" applyFill="true" applyBorder="true" applyAlignment="true">
      <alignment horizontal="center" wrapText="true"/>
    </xf>
    <xf numFmtId="0" fontId="1" fillId="0" borderId="26" xfId="0" applyNumberFormat="true" applyFont="true" applyFill="true" applyBorder="true"/>
    <xf numFmtId="0" fontId="1" fillId="0" borderId="27" xfId="0" applyNumberFormat="true" applyFont="true" applyFill="true" applyBorder="true"/>
    <xf numFmtId="0" fontId="1" fillId="6" borderId="0" xfId="0" applyNumberFormat="true" applyFont="true" applyFill="true" applyBorder="true"/>
    <xf numFmtId="0" fontId="1" fillId="6" borderId="1" xfId="0" applyNumberFormat="true" applyFont="true" applyFill="true" applyBorder="true"/>
    <xf numFmtId="0" fontId="6" fillId="6" borderId="0" xfId="0" applyNumberFormat="true" applyFont="true" applyFill="true" applyBorder="true"/>
    <xf numFmtId="0" fontId="6" fillId="6" borderId="1" xfId="0" applyNumberFormat="true" applyFont="true" applyFill="true" applyBorder="true"/>
    <xf numFmtId="0" fontId="6" fillId="6" borderId="18" xfId="0" applyNumberFormat="true" applyFont="true" applyFill="true" applyBorder="true"/>
    <xf numFmtId="0" fontId="6" fillId="6" borderId="19" xfId="0" applyNumberFormat="true" applyFont="true" applyFill="true" applyBorder="true"/>
    <xf numFmtId="0" fontId="6" fillId="6" borderId="20" xfId="0" applyNumberFormat="true" applyFont="true" applyFill="true" applyBorder="true"/>
    <xf numFmtId="0" fontId="6" fillId="6" borderId="21" xfId="0" applyNumberFormat="true" applyFont="true" applyFill="true" applyBorder="true"/>
    <xf numFmtId="0" fontId="6" fillId="6" borderId="22" xfId="0" applyNumberFormat="true" applyFont="true" applyFill="true" applyBorder="true"/>
    <xf numFmtId="0" fontId="6" fillId="6" borderId="23" xfId="0" applyNumberFormat="true" applyFont="true" applyFill="true" applyBorder="true"/>
    <xf numFmtId="0" fontId="7" fillId="6" borderId="0" xfId="0" applyNumberFormat="true" applyFont="true" applyFill="true" applyBorder="true"/>
    <xf numFmtId="0" fontId="7" fillId="6" borderId="1" xfId="0" applyNumberFormat="true" applyFont="true" applyFill="true" applyBorder="true"/>
    <xf numFmtId="0" fontId="7" fillId="6" borderId="24" xfId="0" applyNumberFormat="true" applyFont="true" applyFill="true" applyBorder="true"/>
    <xf numFmtId="0" fontId="7" fillId="6" borderId="25" xfId="0" applyNumberFormat="true" applyFont="true" applyFill="true" applyBorder="true"/>
    <xf numFmtId="0" fontId="7" fillId="6" borderId="24" xfId="0" applyNumberFormat="true" applyFont="true" applyFill="true" applyBorder="true" applyAlignment="true">
      <alignment wrapText="true"/>
    </xf>
    <xf numFmtId="0" fontId="7" fillId="6" borderId="25" xfId="0" applyNumberFormat="true" applyFont="true" applyFill="true" applyBorder="true" applyAlignment="true">
      <alignment wrapText="true"/>
    </xf>
    <xf numFmtId="0" fontId="7" fillId="6" borderId="24" xfId="0" applyNumberFormat="true" applyFont="true" applyFill="true" applyBorder="true" applyAlignment="true">
      <alignment horizontal="center" wrapText="true"/>
    </xf>
    <xf numFmtId="0" fontId="7" fillId="6" borderId="25" xfId="0" applyNumberFormat="true" applyFont="true" applyFill="true" applyBorder="true" applyAlignment="true">
      <alignment horizontal="center" wrapText="true"/>
    </xf>
    <xf numFmtId="0" fontId="1" fillId="7" borderId="0" xfId="0" applyNumberFormat="true" applyFont="true" applyFill="true" applyBorder="true"/>
    <xf numFmtId="0" fontId="1" fillId="7" borderId="1" xfId="0" applyNumberFormat="true" applyFont="true" applyFill="true" applyBorder="true"/>
    <xf numFmtId="0" fontId="6" fillId="7" borderId="0" xfId="0" applyNumberFormat="true" applyFont="true" applyFill="true" applyBorder="true"/>
    <xf numFmtId="0" fontId="6" fillId="7" borderId="1" xfId="0" applyNumberFormat="true" applyFont="true" applyFill="true" applyBorder="true"/>
    <xf numFmtId="0" fontId="6" fillId="7" borderId="18" xfId="0" applyNumberFormat="true" applyFont="true" applyFill="true" applyBorder="true"/>
    <xf numFmtId="0" fontId="6" fillId="7" borderId="19" xfId="0" applyNumberFormat="true" applyFont="true" applyFill="true" applyBorder="true"/>
    <xf numFmtId="0" fontId="6" fillId="7" borderId="20" xfId="0" applyNumberFormat="true" applyFont="true" applyFill="true" applyBorder="true"/>
    <xf numFmtId="0" fontId="6" fillId="7" borderId="21" xfId="0" applyNumberFormat="true" applyFont="true" applyFill="true" applyBorder="true"/>
    <xf numFmtId="0" fontId="6" fillId="7" borderId="22" xfId="0" applyNumberFormat="true" applyFont="true" applyFill="true" applyBorder="true"/>
    <xf numFmtId="0" fontId="6" fillId="7" borderId="23" xfId="0" applyNumberFormat="true" applyFont="true" applyFill="true" applyBorder="true"/>
    <xf numFmtId="0" fontId="7" fillId="7" borderId="0" xfId="0" applyNumberFormat="true" applyFont="true" applyFill="true" applyBorder="true"/>
    <xf numFmtId="0" fontId="7" fillId="7" borderId="1" xfId="0" applyNumberFormat="true" applyFont="true" applyFill="true" applyBorder="true"/>
    <xf numFmtId="0" fontId="7" fillId="7" borderId="24" xfId="0" applyNumberFormat="true" applyFont="true" applyFill="true" applyBorder="true"/>
    <xf numFmtId="0" fontId="7" fillId="7" borderId="25" xfId="0" applyNumberFormat="true" applyFont="true" applyFill="true" applyBorder="true"/>
    <xf numFmtId="0" fontId="7" fillId="7" borderId="24" xfId="0" applyNumberFormat="true" applyFont="true" applyFill="true" applyBorder="true" applyAlignment="true">
      <alignment wrapText="true"/>
    </xf>
    <xf numFmtId="0" fontId="7" fillId="7" borderId="25" xfId="0" applyNumberFormat="true" applyFont="true" applyFill="true" applyBorder="true" applyAlignment="true">
      <alignment wrapText="true"/>
    </xf>
    <xf numFmtId="0" fontId="7" fillId="7" borderId="24" xfId="0" applyNumberFormat="true" applyFont="true" applyFill="true" applyBorder="true" applyAlignment="true">
      <alignment horizontal="center" wrapText="true"/>
    </xf>
    <xf numFmtId="0" fontId="7" fillId="7" borderId="25" xfId="0" applyNumberFormat="true" applyFont="true" applyFill="true" applyBorder="true" applyAlignment="true">
      <alignment horizontal="center" wrapText="true"/>
    </xf>
    <xf numFmtId="0" fontId="1" fillId="4" borderId="0" xfId="0" applyNumberFormat="true" applyFont="true" applyFill="true" applyBorder="true"/>
    <xf numFmtId="0" fontId="1" fillId="4" borderId="1" xfId="0" applyNumberFormat="true" applyFont="true" applyFill="true" applyBorder="true"/>
    <xf numFmtId="0" fontId="6" fillId="4" borderId="0" xfId="0" applyNumberFormat="true" applyFont="true" applyFill="true" applyBorder="true"/>
    <xf numFmtId="0" fontId="6" fillId="4" borderId="1" xfId="0" applyNumberFormat="true" applyFont="true" applyFill="true" applyBorder="true"/>
    <xf numFmtId="0" fontId="6" fillId="4" borderId="18" xfId="0" applyNumberFormat="true" applyFont="true" applyFill="true" applyBorder="true"/>
    <xf numFmtId="0" fontId="6" fillId="4" borderId="19" xfId="0" applyNumberFormat="true" applyFont="true" applyFill="true" applyBorder="true"/>
    <xf numFmtId="0" fontId="6" fillId="4" borderId="20" xfId="0" applyNumberFormat="true" applyFont="true" applyFill="true" applyBorder="true"/>
    <xf numFmtId="0" fontId="6" fillId="4" borderId="21" xfId="0" applyNumberFormat="true" applyFont="true" applyFill="true" applyBorder="true"/>
    <xf numFmtId="0" fontId="6" fillId="4" borderId="22" xfId="0" applyNumberFormat="true" applyFont="true" applyFill="true" applyBorder="true"/>
    <xf numFmtId="0" fontId="6" fillId="4" borderId="23" xfId="0" applyNumberFormat="true" applyFont="true" applyFill="true" applyBorder="true"/>
    <xf numFmtId="0" fontId="1" fillId="0" borderId="26" xfId="0" applyNumberFormat="true" applyFont="true" applyFill="true" applyBorder="true" applyAlignment="true">
      <alignment wrapText="true"/>
    </xf>
    <xf numFmtId="0" fontId="1" fillId="0" borderId="0" xfId="0" applyNumberFormat="true" applyFont="true" applyFill="true" applyBorder="true" applyAlignment="true">
      <alignment wrapText="true"/>
    </xf>
    <xf numFmtId="0" fontId="6" fillId="4" borderId="18" xfId="0" applyNumberFormat="true" applyFont="true" applyFill="true" applyBorder="true" applyAlignment="true">
      <alignment wrapText="true"/>
    </xf>
    <xf numFmtId="0" fontId="6" fillId="4" borderId="19" xfId="0" applyNumberFormat="true" applyFont="true" applyFill="true" applyBorder="true" applyAlignment="true">
      <alignment wrapText="true"/>
    </xf>
    <xf numFmtId="0" fontId="1" fillId="0" borderId="27" xfId="0" applyNumberFormat="true" applyFont="true" applyFill="true" applyBorder="true" applyAlignment="true">
      <alignment wrapText="true"/>
    </xf>
    <xf numFmtId="0" fontId="1" fillId="0" borderId="1" xfId="0" applyNumberFormat="true" applyFont="true" applyFill="true" applyBorder="true" applyAlignment="true">
      <alignment wrapText="true"/>
    </xf>
    <xf numFmtId="0" fontId="6" fillId="4" borderId="21" xfId="0" applyNumberFormat="true" applyFont="true" applyFill="true" applyBorder="true" applyAlignment="true">
      <alignment wrapText="true"/>
    </xf>
    <xf numFmtId="0" fontId="6" fillId="4" borderId="22" xfId="0" applyNumberFormat="true" applyFont="true" applyFill="true" applyBorder="true" applyAlignment="true">
      <alignment wrapText="true"/>
    </xf>
    <xf numFmtId="200" fontId="1" fillId="0" borderId="26" xfId="0" applyNumberFormat="true" applyFont="true" applyFill="true" applyBorder="true"/>
    <xf numFmtId="200" fontId="1" fillId="0" borderId="27" xfId="0" applyNumberFormat="true" applyFont="true" applyFill="true" applyBorder="true"/>
    <xf numFmtId="0" fontId="1" fillId="8" borderId="0" xfId="0" applyNumberFormat="true" applyFont="true" applyFill="true" applyBorder="true"/>
    <xf numFmtId="0" fontId="1" fillId="8" borderId="1" xfId="0" applyNumberFormat="true" applyFont="true" applyFill="true" applyBorder="true"/>
    <xf numFmtId="0" fontId="6" fillId="8" borderId="0" xfId="0" applyNumberFormat="true" applyFont="true" applyFill="true" applyBorder="true"/>
    <xf numFmtId="0" fontId="6" fillId="8" borderId="1" xfId="0" applyNumberFormat="true" applyFont="true" applyFill="true" applyBorder="true"/>
    <xf numFmtId="0" fontId="6" fillId="8" borderId="18" xfId="0" applyNumberFormat="true" applyFont="true" applyFill="true" applyBorder="true"/>
    <xf numFmtId="0" fontId="6" fillId="8" borderId="19" xfId="0" applyNumberFormat="true" applyFont="true" applyFill="true" applyBorder="true"/>
    <xf numFmtId="0" fontId="6" fillId="8" borderId="20" xfId="0" applyNumberFormat="true" applyFont="true" applyFill="true" applyBorder="true"/>
    <xf numFmtId="0" fontId="6" fillId="8" borderId="21" xfId="0" applyNumberFormat="true" applyFont="true" applyFill="true" applyBorder="true"/>
    <xf numFmtId="0" fontId="6" fillId="8" borderId="22" xfId="0" applyNumberFormat="true" applyFont="true" applyFill="true" applyBorder="true"/>
    <xf numFmtId="0" fontId="6" fillId="8" borderId="23" xfId="0" applyNumberFormat="true" applyFont="true" applyFill="true" applyBorder="true"/>
    <xf numFmtId="0" fontId="7" fillId="8" borderId="0" xfId="0" applyNumberFormat="true" applyFont="true" applyFill="true" applyBorder="true"/>
    <xf numFmtId="0" fontId="7" fillId="8" borderId="1" xfId="0" applyNumberFormat="true" applyFont="true" applyFill="true" applyBorder="true"/>
    <xf numFmtId="0" fontId="7" fillId="8" borderId="24" xfId="0" applyNumberFormat="true" applyFont="true" applyFill="true" applyBorder="true"/>
    <xf numFmtId="0" fontId="7" fillId="8" borderId="25" xfId="0" applyNumberFormat="true" applyFont="true" applyFill="true" applyBorder="true"/>
    <xf numFmtId="0" fontId="7" fillId="8" borderId="24" xfId="0" applyNumberFormat="true" applyFont="true" applyFill="true" applyBorder="true" applyAlignment="true">
      <alignment wrapText="true"/>
    </xf>
    <xf numFmtId="0" fontId="7" fillId="8" borderId="25" xfId="0" applyNumberFormat="true" applyFont="true" applyFill="true" applyBorder="true" applyAlignment="true">
      <alignment wrapText="true"/>
    </xf>
    <xf numFmtId="0" fontId="7" fillId="8" borderId="24" xfId="0" applyNumberFormat="true" applyFont="true" applyFill="true" applyBorder="true" applyAlignment="true">
      <alignment horizontal="center" wrapText="true"/>
    </xf>
    <xf numFmtId="0" fontId="7" fillId="8" borderId="25" xfId="0" applyNumberFormat="true" applyFont="true" applyFill="true" applyBorder="true" applyAlignment="true">
      <alignment horizontal="center" wrapText="true"/>
    </xf>
    <xf numFmtId="202" fontId="1" fillId="0" borderId="26" xfId="0" applyNumberFormat="true" applyFont="true" applyFill="true" applyBorder="true"/>
    <xf numFmtId="202" fontId="1" fillId="0" borderId="27" xfId="0" applyNumberFormat="true" applyFont="true" applyFill="true" applyBorder="true"/>
    <xf numFmtId="203" fontId="1" fillId="0" borderId="26" xfId="0" applyNumberFormat="true" applyFont="true" applyFill="true" applyBorder="true"/>
    <xf numFmtId="203" fontId="1" fillId="0" borderId="27" xfId="0" applyNumberFormat="true" applyFont="true" applyFill="true" applyBorder="true"/>
    <xf numFmtId="201" fontId="1" fillId="0" borderId="26" xfId="0" applyNumberFormat="true" applyFont="true" applyFill="true" applyBorder="true"/>
    <xf numFmtId="201" fontId="1" fillId="0" borderId="27" xfId="0" applyNumberFormat="true" applyFont="true" applyFill="true" applyBorder="true"/>
    <xf numFmtId="204" fontId="1" fillId="0" borderId="26" xfId="0" applyNumberFormat="true" applyFont="true" applyFill="true" applyBorder="true"/>
    <xf numFmtId="204" fontId="1" fillId="0" borderId="27" xfId="0" applyNumberFormat="true" applyFont="true" applyFill="true" applyBorder="true"/>
    <xf numFmtId="0" fontId="1" fillId="9" borderId="0" xfId="0" applyNumberFormat="true" applyFont="true" applyFill="true" applyBorder="true"/>
    <xf numFmtId="0" fontId="1" fillId="9" borderId="1" xfId="0" applyNumberFormat="true" applyFont="true" applyFill="true" applyBorder="true"/>
    <xf numFmtId="0" fontId="7" fillId="9" borderId="0" xfId="0" applyNumberFormat="true" applyFont="true" applyFill="true" applyBorder="true"/>
    <xf numFmtId="0" fontId="7" fillId="9" borderId="1" xfId="0" applyNumberFormat="true" applyFont="true" applyFill="true" applyBorder="true"/>
    <xf numFmtId="0" fontId="7" fillId="9" borderId="24" xfId="0" applyNumberFormat="true" applyFont="true" applyFill="true" applyBorder="true"/>
    <xf numFmtId="0" fontId="7" fillId="9" borderId="25" xfId="0" applyNumberFormat="true" applyFont="true" applyFill="true" applyBorder="true"/>
    <xf numFmtId="0" fontId="7" fillId="9" borderId="24" xfId="0" applyNumberFormat="true" applyFont="true" applyFill="true" applyBorder="true" applyAlignment="true">
      <alignment wrapText="true"/>
    </xf>
    <xf numFmtId="0" fontId="7" fillId="9" borderId="25" xfId="0" applyNumberFormat="true" applyFont="true" applyFill="true" applyBorder="true" applyAlignment="true">
      <alignment wrapText="true"/>
    </xf>
    <xf numFmtId="0" fontId="7" fillId="9" borderId="24" xfId="0" applyNumberFormat="true" applyFont="true" applyFill="true" applyBorder="true" applyAlignment="true">
      <alignment horizontal="center" wrapText="true"/>
    </xf>
    <xf numFmtId="0" fontId="7" fillId="9" borderId="25" xfId="0" applyNumberFormat="true" applyFont="true" applyFill="true" applyBorder="true" applyAlignment="true">
      <alignment horizontal="center" wrapText="true"/>
    </xf>
  </cellXfs>
  <cellStyles count="1">
    <cellStyle name="Normal" xfId="0"/>
  </cellStyles>
</styleSheet>
</file>

<file path=xl/_rels/workbook.xml.rels><?xml version="1.0" encoding="UTF-8"?>
<Relationships xmlns="http://schemas.openxmlformats.org/package/2006/relationships"><Relationship Id="Ra99fa48a358346bb" Target="styles.xml" Type="http://schemas.openxmlformats.org/officeDocument/2006/relationships/styles"></Relationship><Relationship Id="Rb348b679ff3648fd" Target="theme/theme1.xml" Type="http://schemas.openxmlformats.org/officeDocument/2006/relationships/theme"></Relationship><Relationship Id="Rf3665df941cf4a8a" Target="sharedStrings.xml" Type="http://schemas.openxmlformats.org/officeDocument/2006/relationships/sharedStrings"></Relationship><Relationship Id="Rf77369df410b414e" Target="worksheets/sheet1.xml" Type="http://schemas.openxmlformats.org/officeDocument/2006/relationships/worksheet"></Relationship><Relationship Id="R1cc3647698854396" Target="worksheets/sheet4.xml" Type="http://schemas.openxmlformats.org/officeDocument/2006/relationships/worksheet"></Relationship><Relationship Id="Raee80042ccd4444b" Target="worksheets/sheet5.xml" Type="http://schemas.openxmlformats.org/officeDocument/2006/relationships/worksheet"></Relationship><Relationship Id="R0c5e639bd90d436b" Target="worksheets/sheet6.xml" Type="http://schemas.openxmlformats.org/officeDocument/2006/relationships/worksheet"></Relationship><Relationship Id="R05c850d2c09a4880" Target="worksheets/sheet7.xml" Type="http://schemas.openxmlformats.org/officeDocument/2006/relationships/worksheet"></Relationship></Relationships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x="http://schemas.openxmlformats.org/spreadsheetml/2006/main" xmlns="http://schemas.openxmlformats.org/spreadsheetml/2006/main">
  <sheetFormatPr defaultRowHeight="15"/>
  <cols>
    <col customWidth="true" max="1" min="1" width="16"/>
    <col customWidth="true" max="2" min="2" width="18"/>
    <col customWidth="true" max="3" min="3" width="14"/>
    <col customWidth="true" max="4" min="4" width="22"/>
    <col customWidth="true" max="5" min="5" width="18"/>
    <col customWidth="true" max="6" min="6" width="4"/>
    <col customWidth="true" max="7" min="7" width="16"/>
    <col customWidth="true" max="8" min="8" width="22"/>
    <col customWidth="true" max="9" min="9" width="34"/>
    <col customWidth="true" max="10" min="10" width="4"/>
    <col customWidth="true" max="17" min="11" width="12"/>
  </cols>
  <sheetData>
    <row r="1" ht="24" customHeight="tru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2"/>
      <c r="S1" s="2"/>
      <c r="T1" s="2"/>
      <c r="U1" s="2"/>
      <c r="V1" s="2"/>
      <c r="W1" s="2"/>
      <c r="X1" s="2"/>
      <c r="Y1" s="2"/>
      <c r="Z1" s="2"/>
    </row>
    <row r="2" ht="24" customHeight="true">
      <c r="A2" s="8" t="s">
        <v>61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" customHeight="true">
      <c r="A3" s="2" t="s">
        <v>1</v>
      </c>
      <c r="B3" s="2" t="s">
        <v>2</v>
      </c>
      <c r="C3" s="2"/>
      <c r="D3" s="2" t="s">
        <v>3</v>
      </c>
      <c r="E3" s="2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4" t="s">
        <v>5</v>
      </c>
      <c r="B4" s="35"/>
      <c r="C4" s="36"/>
      <c r="D4" s="34" t="s">
        <v>6</v>
      </c>
      <c r="E4" s="35"/>
      <c r="F4" s="36"/>
      <c r="G4" s="34" t="s">
        <v>46</v>
      </c>
      <c r="H4" s="35"/>
      <c r="I4" s="36"/>
      <c r="J4" s="34" t="s">
        <v>36</v>
      </c>
      <c r="K4" s="35"/>
      <c r="L4" s="36"/>
      <c r="M4" s="34" t="s">
        <v>448</v>
      </c>
      <c r="N4" s="35"/>
      <c r="O4" s="35"/>
      <c r="P4" s="35"/>
      <c r="Q4" s="36"/>
      <c r="R4" s="2"/>
      <c r="S4" s="2"/>
      <c r="T4" s="2"/>
      <c r="U4" s="2"/>
      <c r="V4" s="2"/>
      <c r="W4" s="2"/>
      <c r="X4" s="2"/>
      <c r="Y4" s="2"/>
      <c r="Z4" s="2"/>
    </row>
    <row r="5" ht="32" customHeight="true">
      <c r="A5" s="52" t="s">
        <v>9</v>
      </c>
      <c r="B5" s="53"/>
      <c r="C5" s="54"/>
      <c r="D5" s="64" t="s">
        <v>10</v>
      </c>
      <c r="E5" s="65"/>
      <c r="F5" s="66"/>
      <c r="G5" s="52" t="s">
        <v>67</v>
      </c>
      <c r="H5" s="53"/>
      <c r="I5" s="54"/>
      <c r="J5" s="76" t="s">
        <v>68</v>
      </c>
      <c r="K5" s="77"/>
      <c r="L5" s="78"/>
      <c r="M5" s="52" t="s">
        <v>69</v>
      </c>
      <c r="N5" s="53"/>
      <c r="O5" s="53"/>
      <c r="P5" s="53"/>
      <c r="Q5" s="54"/>
      <c r="R5" s="2"/>
      <c r="S5" s="2"/>
      <c r="T5" s="2"/>
      <c r="U5" s="2"/>
      <c r="V5" s="2"/>
      <c r="W5" s="2"/>
      <c r="X5" s="2"/>
      <c r="Y5" s="2"/>
      <c r="Z5" s="2"/>
    </row>
    <row r="6">
      <c r="A6" s="55"/>
      <c r="B6" s="56"/>
      <c r="C6" s="57"/>
      <c r="D6" s="67"/>
      <c r="E6" s="68"/>
      <c r="F6" s="69"/>
      <c r="G6" s="55"/>
      <c r="H6" s="56"/>
      <c r="I6" s="57"/>
      <c r="J6" s="79"/>
      <c r="K6" s="80"/>
      <c r="L6" s="81"/>
      <c r="M6" s="55"/>
      <c r="N6" s="56"/>
      <c r="O6" s="56"/>
      <c r="P6" s="56"/>
      <c r="Q6" s="57"/>
      <c r="R6" s="2"/>
      <c r="S6" s="2"/>
      <c r="T6" s="2"/>
      <c r="U6" s="2"/>
      <c r="V6" s="2"/>
      <c r="W6" s="2"/>
      <c r="X6" s="2"/>
      <c r="Y6" s="2"/>
      <c r="Z6" s="2"/>
    </row>
    <row r="7">
      <c r="A7" s="2" t="s">
        <v>11</v>
      </c>
      <c r="B7" s="2" t="s">
        <v>12</v>
      </c>
      <c r="C7" s="2"/>
      <c r="D7" s="2" t="s">
        <v>13</v>
      </c>
      <c r="E7" s="2" t="s">
        <v>14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34" t="s">
        <v>11</v>
      </c>
      <c r="B8" s="35"/>
      <c r="C8" s="36"/>
      <c r="D8" s="34" t="s">
        <v>23</v>
      </c>
      <c r="E8" s="35"/>
      <c r="F8" s="36"/>
      <c r="G8" s="34" t="s">
        <v>63</v>
      </c>
      <c r="H8" s="35"/>
      <c r="I8" s="36"/>
      <c r="J8" s="34" t="s">
        <v>34</v>
      </c>
      <c r="K8" s="35"/>
      <c r="L8" s="36"/>
      <c r="M8" s="34" t="s">
        <v>51</v>
      </c>
      <c r="N8" s="35"/>
      <c r="O8" s="35"/>
      <c r="P8" s="35"/>
      <c r="Q8" s="36"/>
      <c r="R8" s="2"/>
      <c r="S8" s="2"/>
      <c r="T8" s="2"/>
      <c r="U8" s="2"/>
      <c r="V8" s="2"/>
      <c r="W8" s="2"/>
      <c r="X8" s="2"/>
      <c r="Y8" s="2"/>
      <c r="Z8" s="2"/>
    </row>
    <row r="9">
      <c r="A9" s="52" t="s">
        <v>10</v>
      </c>
      <c r="B9" s="53"/>
      <c r="C9" s="54"/>
      <c r="D9" s="52" t="s">
        <v>16</v>
      </c>
      <c r="E9" s="53"/>
      <c r="F9" s="54"/>
      <c r="G9" s="52" t="s">
        <v>70</v>
      </c>
      <c r="H9" s="53"/>
      <c r="I9" s="54"/>
      <c r="J9" s="76" t="s">
        <v>71</v>
      </c>
      <c r="K9" s="77"/>
      <c r="L9" s="78"/>
      <c r="M9" s="52" t="s">
        <v>72</v>
      </c>
      <c r="N9" s="53"/>
      <c r="O9" s="53"/>
      <c r="P9" s="53"/>
      <c r="Q9" s="54"/>
      <c r="R9" s="2"/>
      <c r="S9" s="2"/>
      <c r="T9" s="2"/>
      <c r="U9" s="2"/>
      <c r="V9" s="2"/>
      <c r="W9" s="2"/>
      <c r="X9" s="2"/>
      <c r="Y9" s="2"/>
      <c r="Z9" s="2"/>
    </row>
    <row r="10">
      <c r="A10" s="55"/>
      <c r="B10" s="56"/>
      <c r="C10" s="57"/>
      <c r="D10" s="55"/>
      <c r="E10" s="56"/>
      <c r="F10" s="57"/>
      <c r="G10" s="55"/>
      <c r="H10" s="56"/>
      <c r="I10" s="57"/>
      <c r="J10" s="79"/>
      <c r="K10" s="80"/>
      <c r="L10" s="81"/>
      <c r="M10" s="55"/>
      <c r="N10" s="56"/>
      <c r="O10" s="56"/>
      <c r="P10" s="56"/>
      <c r="Q10" s="57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92" t="s">
        <v>44</v>
      </c>
      <c r="B12" s="93"/>
      <c r="C12" s="93"/>
      <c r="D12" s="93"/>
      <c r="E12" s="94"/>
      <c r="F12" s="2"/>
      <c r="G12" s="112" t="s">
        <v>45</v>
      </c>
      <c r="H12" s="113"/>
      <c r="I12" s="113"/>
      <c r="J12" s="113"/>
      <c r="K12" s="113"/>
      <c r="L12" s="113"/>
      <c r="M12" s="113"/>
      <c r="N12" s="113"/>
      <c r="O12" s="113"/>
      <c r="P12" s="113"/>
      <c r="Q12" s="114"/>
      <c r="R12" s="2"/>
      <c r="S12" s="2"/>
      <c r="T12" s="2"/>
      <c r="U12" s="2"/>
      <c r="V12" s="2"/>
      <c r="W12" s="2"/>
      <c r="X12" s="2"/>
      <c r="Y12" s="2"/>
      <c r="Z12" s="2"/>
    </row>
    <row r="13" ht="30" customHeight="true">
      <c r="A13" s="104" t="s">
        <v>17</v>
      </c>
      <c r="B13" s="104" t="s">
        <v>24</v>
      </c>
      <c r="C13" s="104" t="s">
        <v>38</v>
      </c>
      <c r="D13" s="104" t="s">
        <v>57</v>
      </c>
      <c r="E13" s="104" t="s">
        <v>26</v>
      </c>
      <c r="F13" s="2"/>
      <c r="G13" s="124" t="s">
        <v>56</v>
      </c>
      <c r="H13" s="124" t="s">
        <v>25</v>
      </c>
      <c r="I13" s="124" t="s">
        <v>59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0" customHeight="true">
      <c r="A14" s="106" t="s">
        <v>18</v>
      </c>
      <c r="B14" s="106" t="s">
        <v>449</v>
      </c>
      <c r="C14" s="106" t="s">
        <v>70</v>
      </c>
      <c r="D14" s="106" t="s">
        <v>447</v>
      </c>
      <c r="E14" s="106" t="s">
        <v>47</v>
      </c>
      <c r="F14" s="2"/>
      <c r="G14" s="106" t="s">
        <v>27</v>
      </c>
      <c r="H14" s="106" t="s">
        <v>52</v>
      </c>
      <c r="I14" s="106" t="s">
        <v>48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0" customHeight="true">
      <c r="A15" s="106" t="s">
        <v>19</v>
      </c>
      <c r="B15" s="106" t="s">
        <v>39</v>
      </c>
      <c r="C15" s="106" t="s">
        <v>70</v>
      </c>
      <c r="D15" s="106" t="s">
        <v>28</v>
      </c>
      <c r="E15" s="106" t="s">
        <v>55</v>
      </c>
      <c r="F15" s="2"/>
      <c r="G15" s="106" t="s">
        <v>62</v>
      </c>
      <c r="H15" s="106" t="s">
        <v>32</v>
      </c>
      <c r="I15" s="106" t="s">
        <v>66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0" customHeight="true">
      <c r="A16" s="106" t="s">
        <v>20</v>
      </c>
      <c r="B16" s="106" t="s">
        <v>37</v>
      </c>
      <c r="C16" s="106" t="s">
        <v>70</v>
      </c>
      <c r="D16" s="106" t="s">
        <v>31</v>
      </c>
      <c r="E16" s="106" t="s">
        <v>64</v>
      </c>
      <c r="F16" s="2"/>
      <c r="G16" s="106" t="s">
        <v>58</v>
      </c>
      <c r="H16" s="106" t="s">
        <v>41</v>
      </c>
      <c r="I16" s="106" t="s">
        <v>42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0" customHeight="true">
      <c r="A17" s="106" t="s">
        <v>21</v>
      </c>
      <c r="B17" s="106" t="s">
        <v>53</v>
      </c>
      <c r="C17" s="106" t="s">
        <v>69</v>
      </c>
      <c r="D17" s="106" t="s">
        <v>49</v>
      </c>
      <c r="E17" s="106" t="s">
        <v>33</v>
      </c>
      <c r="F17" s="2"/>
      <c r="G17" s="106" t="s">
        <v>35</v>
      </c>
      <c r="H17" s="106" t="s">
        <v>54</v>
      </c>
      <c r="I17" s="106" t="s">
        <v>65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0" customHeight="true">
      <c r="A18" s="2"/>
      <c r="B18" s="2"/>
      <c r="C18" s="2"/>
      <c r="D18" s="2"/>
      <c r="E18" s="2"/>
      <c r="F18" s="2"/>
      <c r="G18" s="106" t="s">
        <v>29</v>
      </c>
      <c r="H18" s="106" t="s">
        <v>50</v>
      </c>
      <c r="I18" s="106" t="s">
        <v>60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0" customHeight="true">
      <c r="A19" s="2" t="s">
        <v>22</v>
      </c>
      <c r="B19" s="2"/>
      <c r="C19" s="2"/>
      <c r="D19" s="2"/>
      <c r="E19" s="2"/>
      <c r="F19" s="2"/>
      <c r="G19" s="106" t="s">
        <v>40</v>
      </c>
      <c r="H19" s="106" t="s">
        <v>30</v>
      </c>
      <c r="I19" s="106" t="s">
        <v>43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</sheetData>
  <mergeCells count="23">
    <mergeCell ref="A1:Q1"/>
    <mergeCell ref="A4:C4"/>
    <mergeCell ref="A5:C6"/>
    <mergeCell ref="D4:F4"/>
    <mergeCell ref="D5:F6"/>
    <mergeCell ref="G4:I4"/>
    <mergeCell ref="G5:I6"/>
    <mergeCell ref="J4:L4"/>
    <mergeCell ref="J5:L6"/>
    <mergeCell ref="M4:Q4"/>
    <mergeCell ref="M5:Q6"/>
    <mergeCell ref="A8:C8"/>
    <mergeCell ref="A9:C10"/>
    <mergeCell ref="D8:F8"/>
    <mergeCell ref="D9:F10"/>
    <mergeCell ref="G8:I8"/>
    <mergeCell ref="G9:I10"/>
    <mergeCell ref="J8:L8"/>
    <mergeCell ref="J9:L10"/>
    <mergeCell ref="M8:Q8"/>
    <mergeCell ref="M9:Q10"/>
    <mergeCell ref="A12:E12"/>
    <mergeCell ref="G12:Q12"/>
  </mergeCells>
  <pageMargins left="0.7" right="0.7" top="0.75" bottom="0.75" header="0.3" footer="0.3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</worksheet>
</file>

<file path=xl/worksheets/sheet4.xml><?xml version="1.0" encoding="utf-8"?>
<worksheet xmlns:x="http://schemas.openxmlformats.org/spreadsheetml/2006/main" xmlns="http://schemas.openxmlformats.org/spreadsheetml/2006/main">
  <sheetFormatPr defaultRowHeight="15"/>
  <cols>
    <col customWidth="true" max="1" min="1" width="13"/>
    <col customWidth="true" max="2" min="2" width="14"/>
    <col customWidth="true" max="3" min="3" width="24"/>
    <col customWidth="true" max="4" min="4" width="14"/>
    <col customWidth="true" max="6" min="5" width="16"/>
    <col customWidth="true" max="7" min="7" width="8"/>
    <col customWidth="true" max="12" min="8" width="12"/>
    <col customWidth="true" max="13" min="13" width="10"/>
    <col customWidth="true" max="14" min="14" width="22"/>
  </cols>
  <sheetData>
    <row r="1" ht="24" customHeight="true">
      <c r="A1" s="6" t="s">
        <v>73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" customHeight="true">
      <c r="A2" s="8" t="s">
        <v>1</v>
      </c>
      <c r="B2" s="2" t="s">
        <v>2</v>
      </c>
      <c r="C2" s="2"/>
      <c r="D2" s="2"/>
      <c r="E2" s="2"/>
      <c r="F2" s="2"/>
      <c r="G2" s="2"/>
      <c r="H2" s="2"/>
      <c r="I2" s="2"/>
      <c r="J2" s="2" t="s">
        <v>3</v>
      </c>
      <c r="K2" s="2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" customHeight="true">
      <c r="A3" s="2"/>
      <c r="B3" s="2"/>
      <c r="C3" s="2"/>
      <c r="D3" s="2"/>
      <c r="E3" s="2"/>
      <c r="F3" s="2"/>
      <c r="G3" s="2"/>
      <c r="H3" s="2"/>
      <c r="I3" s="2"/>
      <c r="J3" s="2" t="s">
        <v>6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2"/>
      <c r="C4" s="2"/>
      <c r="D4" s="2"/>
      <c r="E4" s="2"/>
      <c r="F4" s="2"/>
      <c r="G4" s="2"/>
      <c r="H4" s="2"/>
      <c r="I4" s="2"/>
      <c r="J4" s="2" t="s">
        <v>7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32" customHeight="true">
      <c r="A5" s="142" t="s">
        <v>74</v>
      </c>
      <c r="B5" s="142" t="s">
        <v>75</v>
      </c>
      <c r="C5" s="142" t="s">
        <v>76</v>
      </c>
      <c r="D5" s="142" t="s">
        <v>77</v>
      </c>
      <c r="E5" s="142" t="s">
        <v>78</v>
      </c>
      <c r="F5" s="142" t="s">
        <v>79</v>
      </c>
      <c r="G5" s="142" t="s">
        <v>80</v>
      </c>
      <c r="H5" s="142" t="s">
        <v>81</v>
      </c>
      <c r="I5" s="142" t="s">
        <v>82</v>
      </c>
      <c r="J5" s="142" t="s">
        <v>83</v>
      </c>
      <c r="K5" s="142" t="s">
        <v>81</v>
      </c>
      <c r="L5" s="142" t="s">
        <v>84</v>
      </c>
      <c r="M5" s="142" t="s">
        <v>85</v>
      </c>
      <c r="N5" s="142" t="s">
        <v>86</v>
      </c>
      <c r="O5" s="2" t="s">
        <v>87</v>
      </c>
      <c r="P5" s="2" t="s">
        <v>88</v>
      </c>
      <c r="Q5" s="2" t="s">
        <v>89</v>
      </c>
      <c r="R5" s="2"/>
      <c r="S5" s="2"/>
      <c r="T5" s="2"/>
      <c r="U5" s="2"/>
      <c r="V5" s="2"/>
      <c r="W5" s="2"/>
      <c r="X5" s="2"/>
      <c r="Y5" s="2"/>
      <c r="Z5" s="2"/>
    </row>
    <row r="6" ht="20" customHeight="true">
      <c r="A6" s="106" t="s">
        <v>90</v>
      </c>
      <c r="B6" s="106" t="s">
        <v>91</v>
      </c>
      <c r="C6" s="106" t="s">
        <v>92</v>
      </c>
      <c r="D6" s="106" t="s">
        <v>93</v>
      </c>
      <c r="E6" s="106" t="s">
        <v>10</v>
      </c>
      <c r="F6" s="106" t="s">
        <v>15</v>
      </c>
      <c r="G6" s="106" t="s">
        <v>94</v>
      </c>
      <c r="H6" s="182" t="s">
        <v>69</v>
      </c>
      <c r="I6" s="182" t="s">
        <v>15</v>
      </c>
      <c r="J6" s="184" t="s">
        <v>94</v>
      </c>
      <c r="K6" s="184" t="s">
        <v>69</v>
      </c>
      <c r="L6" s="106" t="s">
        <v>90</v>
      </c>
      <c r="M6" s="106" t="s">
        <v>95</v>
      </c>
      <c r="N6" s="106" t="s">
        <v>72</v>
      </c>
      <c r="O6" s="2" t="s">
        <v>96</v>
      </c>
      <c r="P6" s="2" t="s">
        <v>97</v>
      </c>
      <c r="Q6" s="2" t="s">
        <v>98</v>
      </c>
      <c r="R6" s="2"/>
      <c r="S6" s="2"/>
      <c r="T6" s="2"/>
      <c r="U6" s="2"/>
      <c r="V6" s="2"/>
      <c r="W6" s="2"/>
      <c r="X6" s="2"/>
      <c r="Y6" s="2"/>
      <c r="Z6" s="2"/>
    </row>
    <row r="7" ht="20" customHeight="true">
      <c r="A7" s="106" t="s">
        <v>70</v>
      </c>
      <c r="B7" s="106" t="s">
        <v>99</v>
      </c>
      <c r="C7" s="106" t="s">
        <v>100</v>
      </c>
      <c r="D7" s="106" t="s">
        <v>93</v>
      </c>
      <c r="E7" s="106" t="s">
        <v>101</v>
      </c>
      <c r="F7" s="106" t="s">
        <v>102</v>
      </c>
      <c r="G7" s="106" t="s">
        <v>103</v>
      </c>
      <c r="H7" s="182" t="s">
        <v>10</v>
      </c>
      <c r="I7" s="182" t="s">
        <v>102</v>
      </c>
      <c r="J7" s="184" t="s">
        <v>103</v>
      </c>
      <c r="K7" s="184" t="s">
        <v>10</v>
      </c>
      <c r="L7" s="106" t="s">
        <v>90</v>
      </c>
      <c r="M7" s="106" t="s">
        <v>95</v>
      </c>
      <c r="N7" s="106" t="s">
        <v>72</v>
      </c>
      <c r="O7" s="2" t="s">
        <v>96</v>
      </c>
      <c r="P7" s="2" t="s">
        <v>104</v>
      </c>
      <c r="Q7" s="2" t="s">
        <v>105</v>
      </c>
      <c r="R7" s="2"/>
      <c r="S7" s="2"/>
      <c r="T7" s="2"/>
      <c r="U7" s="2"/>
      <c r="V7" s="2"/>
      <c r="W7" s="2"/>
      <c r="X7" s="2"/>
      <c r="Y7" s="2"/>
      <c r="Z7" s="2"/>
    </row>
    <row r="8" ht="20" customHeight="true">
      <c r="A8" s="106" t="s">
        <v>69</v>
      </c>
      <c r="B8" s="106" t="s">
        <v>91</v>
      </c>
      <c r="C8" s="106" t="s">
        <v>106</v>
      </c>
      <c r="D8" s="106" t="s">
        <v>107</v>
      </c>
      <c r="E8" s="106" t="s">
        <v>108</v>
      </c>
      <c r="F8" s="106" t="s">
        <v>94</v>
      </c>
      <c r="G8" s="106" t="s">
        <v>103</v>
      </c>
      <c r="H8" s="182" t="s">
        <v>69</v>
      </c>
      <c r="I8" s="182" t="s">
        <v>94</v>
      </c>
      <c r="J8" s="184" t="s">
        <v>103</v>
      </c>
      <c r="K8" s="184" t="s">
        <v>69</v>
      </c>
      <c r="L8" s="106" t="s">
        <v>90</v>
      </c>
      <c r="M8" s="106" t="s">
        <v>95</v>
      </c>
      <c r="N8" s="106" t="s">
        <v>72</v>
      </c>
      <c r="O8" s="2" t="s">
        <v>96</v>
      </c>
      <c r="P8" s="2" t="s">
        <v>109</v>
      </c>
      <c r="Q8" s="2" t="s">
        <v>110</v>
      </c>
      <c r="R8" s="2"/>
      <c r="S8" s="2"/>
      <c r="T8" s="2"/>
      <c r="U8" s="2"/>
      <c r="V8" s="2"/>
      <c r="W8" s="2"/>
      <c r="X8" s="2"/>
      <c r="Y8" s="2"/>
      <c r="Z8" s="2"/>
    </row>
    <row r="9" ht="20" customHeight="true">
      <c r="A9" s="106" t="s">
        <v>10</v>
      </c>
      <c r="B9" s="106" t="s">
        <v>111</v>
      </c>
      <c r="C9" s="106" t="s">
        <v>112</v>
      </c>
      <c r="D9" s="106" t="s">
        <v>93</v>
      </c>
      <c r="E9" s="106" t="s">
        <v>101</v>
      </c>
      <c r="F9" s="106" t="s">
        <v>113</v>
      </c>
      <c r="G9" s="106" t="s">
        <v>114</v>
      </c>
      <c r="H9" s="182" t="s">
        <v>10</v>
      </c>
      <c r="I9" s="182" t="s">
        <v>113</v>
      </c>
      <c r="J9" s="184" t="s">
        <v>114</v>
      </c>
      <c r="K9" s="184" t="s">
        <v>10</v>
      </c>
      <c r="L9" s="106" t="s">
        <v>90</v>
      </c>
      <c r="M9" s="106" t="s">
        <v>95</v>
      </c>
      <c r="N9" s="106" t="s">
        <v>72</v>
      </c>
      <c r="O9" s="2" t="s">
        <v>96</v>
      </c>
      <c r="P9" s="2" t="s">
        <v>109</v>
      </c>
      <c r="Q9" s="2" t="s">
        <v>115</v>
      </c>
      <c r="R9" s="2"/>
      <c r="S9" s="2"/>
      <c r="T9" s="2"/>
      <c r="U9" s="2"/>
      <c r="V9" s="2"/>
      <c r="W9" s="2"/>
      <c r="X9" s="2"/>
      <c r="Y9" s="2"/>
      <c r="Z9" s="2"/>
    </row>
    <row r="10" ht="20" customHeight="true">
      <c r="A10" s="106" t="s">
        <v>108</v>
      </c>
      <c r="B10" s="106" t="s">
        <v>116</v>
      </c>
      <c r="C10" s="106" t="s">
        <v>117</v>
      </c>
      <c r="D10" s="106" t="s">
        <v>118</v>
      </c>
      <c r="E10" s="106" t="s">
        <v>108</v>
      </c>
      <c r="F10" s="106" t="s">
        <v>103</v>
      </c>
      <c r="G10" s="106" t="s">
        <v>114</v>
      </c>
      <c r="H10" s="182" t="s">
        <v>69</v>
      </c>
      <c r="I10" s="182" t="s">
        <v>103</v>
      </c>
      <c r="J10" s="184" t="s">
        <v>114</v>
      </c>
      <c r="K10" s="184" t="s">
        <v>69</v>
      </c>
      <c r="L10" s="106" t="s">
        <v>90</v>
      </c>
      <c r="M10" s="106" t="s">
        <v>95</v>
      </c>
      <c r="N10" s="106" t="s">
        <v>72</v>
      </c>
      <c r="O10" s="2" t="s">
        <v>96</v>
      </c>
      <c r="P10" s="2" t="s">
        <v>119</v>
      </c>
      <c r="Q10" s="2" t="s">
        <v>120</v>
      </c>
      <c r="R10" s="2"/>
      <c r="S10" s="2"/>
      <c r="T10" s="2"/>
      <c r="U10" s="2"/>
      <c r="V10" s="2"/>
      <c r="W10" s="2"/>
      <c r="X10" s="2"/>
      <c r="Y10" s="2"/>
      <c r="Z10" s="2"/>
    </row>
    <row r="11" ht="20" customHeight="true">
      <c r="A11" s="106" t="s">
        <v>101</v>
      </c>
      <c r="B11" s="106" t="s">
        <v>121</v>
      </c>
      <c r="C11" s="106" t="s">
        <v>122</v>
      </c>
      <c r="D11" s="106" t="s">
        <v>123</v>
      </c>
      <c r="E11" s="106" t="s">
        <v>124</v>
      </c>
      <c r="F11" s="106" t="s">
        <v>125</v>
      </c>
      <c r="G11" s="106" t="s">
        <v>126</v>
      </c>
      <c r="H11" s="182" t="s">
        <v>10</v>
      </c>
      <c r="I11" s="182" t="s">
        <v>125</v>
      </c>
      <c r="J11" s="184" t="s">
        <v>126</v>
      </c>
      <c r="K11" s="184" t="s">
        <v>10</v>
      </c>
      <c r="L11" s="106" t="s">
        <v>90</v>
      </c>
      <c r="M11" s="106" t="s">
        <v>95</v>
      </c>
      <c r="N11" s="106" t="s">
        <v>72</v>
      </c>
      <c r="O11" s="2" t="s">
        <v>96</v>
      </c>
      <c r="P11" s="2" t="s">
        <v>127</v>
      </c>
      <c r="Q11" s="2" t="s">
        <v>450</v>
      </c>
      <c r="R11" s="2"/>
      <c r="S11" s="2"/>
      <c r="T11" s="2"/>
      <c r="U11" s="2"/>
      <c r="V11" s="2"/>
      <c r="W11" s="2"/>
      <c r="X11" s="2"/>
      <c r="Y11" s="2"/>
      <c r="Z11" s="2"/>
    </row>
    <row r="12" ht="20" customHeight="true">
      <c r="A12" s="106" t="s">
        <v>128</v>
      </c>
      <c r="B12" s="106" t="s">
        <v>129</v>
      </c>
      <c r="C12" s="106" t="s">
        <v>130</v>
      </c>
      <c r="D12" s="106" t="s">
        <v>131</v>
      </c>
      <c r="E12" s="106" t="s">
        <v>10</v>
      </c>
      <c r="F12" s="106" t="s">
        <v>114</v>
      </c>
      <c r="G12" s="106" t="s">
        <v>126</v>
      </c>
      <c r="H12" s="182" t="s">
        <v>69</v>
      </c>
      <c r="I12" s="182" t="s">
        <v>114</v>
      </c>
      <c r="J12" s="184" t="s">
        <v>126</v>
      </c>
      <c r="K12" s="184" t="s">
        <v>69</v>
      </c>
      <c r="L12" s="106" t="s">
        <v>90</v>
      </c>
      <c r="M12" s="106" t="s">
        <v>95</v>
      </c>
      <c r="N12" s="106" t="s">
        <v>72</v>
      </c>
      <c r="O12" s="2" t="s">
        <v>132</v>
      </c>
      <c r="P12" s="2" t="s">
        <v>97</v>
      </c>
      <c r="Q12" s="2" t="s">
        <v>451</v>
      </c>
      <c r="R12" s="2"/>
      <c r="S12" s="2"/>
      <c r="T12" s="2"/>
      <c r="U12" s="2"/>
      <c r="V12" s="2"/>
      <c r="W12" s="2"/>
      <c r="X12" s="2"/>
      <c r="Y12" s="2"/>
      <c r="Z12" s="2"/>
    </row>
    <row r="13" ht="20" customHeight="true">
      <c r="A13" s="106" t="s">
        <v>124</v>
      </c>
      <c r="B13" s="106" t="s">
        <v>99</v>
      </c>
      <c r="C13" s="106" t="s">
        <v>133</v>
      </c>
      <c r="D13" s="106" t="s">
        <v>107</v>
      </c>
      <c r="E13" s="106" t="s">
        <v>134</v>
      </c>
      <c r="F13" s="106" t="s">
        <v>135</v>
      </c>
      <c r="G13" s="106" t="s">
        <v>136</v>
      </c>
      <c r="H13" s="182" t="s">
        <v>10</v>
      </c>
      <c r="I13" s="182" t="s">
        <v>135</v>
      </c>
      <c r="J13" s="184" t="s">
        <v>136</v>
      </c>
      <c r="K13" s="184" t="s">
        <v>10</v>
      </c>
      <c r="L13" s="106" t="s">
        <v>90</v>
      </c>
      <c r="M13" s="106" t="s">
        <v>95</v>
      </c>
      <c r="N13" s="106" t="s">
        <v>72</v>
      </c>
      <c r="O13" s="2" t="s">
        <v>132</v>
      </c>
      <c r="P13" s="2" t="s">
        <v>127</v>
      </c>
      <c r="Q13" s="2" t="s">
        <v>137</v>
      </c>
      <c r="R13" s="2"/>
      <c r="S13" s="2"/>
      <c r="T13" s="2"/>
      <c r="U13" s="2"/>
      <c r="V13" s="2"/>
      <c r="W13" s="2"/>
      <c r="X13" s="2"/>
      <c r="Y13" s="2"/>
      <c r="Z13" s="2"/>
    </row>
    <row r="14" ht="20" customHeight="true">
      <c r="A14" s="106" t="s">
        <v>138</v>
      </c>
      <c r="B14" s="106" t="s">
        <v>139</v>
      </c>
      <c r="C14" s="106" t="s">
        <v>140</v>
      </c>
      <c r="D14" s="106" t="s">
        <v>141</v>
      </c>
      <c r="E14" s="106" t="s">
        <v>10</v>
      </c>
      <c r="F14" s="106" t="s">
        <v>126</v>
      </c>
      <c r="G14" s="106" t="s">
        <v>136</v>
      </c>
      <c r="H14" s="182" t="s">
        <v>69</v>
      </c>
      <c r="I14" s="182" t="s">
        <v>126</v>
      </c>
      <c r="J14" s="184" t="s">
        <v>136</v>
      </c>
      <c r="K14" s="184" t="s">
        <v>69</v>
      </c>
      <c r="L14" s="106" t="s">
        <v>90</v>
      </c>
      <c r="M14" s="106" t="s">
        <v>95</v>
      </c>
      <c r="N14" s="106" t="s">
        <v>72</v>
      </c>
      <c r="O14" s="2" t="s">
        <v>132</v>
      </c>
      <c r="P14" s="2" t="s">
        <v>142</v>
      </c>
      <c r="Q14" s="2" t="s">
        <v>143</v>
      </c>
      <c r="R14" s="2"/>
      <c r="S14" s="2"/>
      <c r="T14" s="2"/>
      <c r="U14" s="2"/>
      <c r="V14" s="2"/>
      <c r="W14" s="2"/>
      <c r="X14" s="2"/>
      <c r="Y14" s="2"/>
      <c r="Z14" s="2"/>
    </row>
    <row r="15" ht="20" customHeight="true">
      <c r="A15" s="106" t="s">
        <v>134</v>
      </c>
      <c r="B15" s="106" t="s">
        <v>144</v>
      </c>
      <c r="C15" s="106" t="s">
        <v>145</v>
      </c>
      <c r="D15" s="106" t="s">
        <v>123</v>
      </c>
      <c r="E15" s="106" t="s">
        <v>10</v>
      </c>
      <c r="F15" s="106" t="s">
        <v>146</v>
      </c>
      <c r="G15" s="106" t="s">
        <v>147</v>
      </c>
      <c r="H15" s="182" t="s">
        <v>10</v>
      </c>
      <c r="I15" s="182" t="s">
        <v>146</v>
      </c>
      <c r="J15" s="184" t="s">
        <v>147</v>
      </c>
      <c r="K15" s="184" t="s">
        <v>10</v>
      </c>
      <c r="L15" s="106" t="s">
        <v>90</v>
      </c>
      <c r="M15" s="106" t="s">
        <v>95</v>
      </c>
      <c r="N15" s="106" t="s">
        <v>72</v>
      </c>
      <c r="O15" s="2" t="s">
        <v>132</v>
      </c>
      <c r="P15" s="2" t="s">
        <v>148</v>
      </c>
      <c r="Q15" s="2" t="s">
        <v>149</v>
      </c>
      <c r="R15" s="2"/>
      <c r="S15" s="2"/>
      <c r="T15" s="2"/>
      <c r="U15" s="2"/>
      <c r="V15" s="2"/>
      <c r="W15" s="2"/>
      <c r="X15" s="2"/>
      <c r="Y15" s="2"/>
      <c r="Z15" s="2"/>
    </row>
    <row r="16" ht="20" customHeight="true">
      <c r="A16" s="106" t="s">
        <v>150</v>
      </c>
      <c r="B16" s="106" t="s">
        <v>99</v>
      </c>
      <c r="C16" s="106" t="s">
        <v>151</v>
      </c>
      <c r="D16" s="106" t="s">
        <v>93</v>
      </c>
      <c r="E16" s="106" t="s">
        <v>108</v>
      </c>
      <c r="F16" s="106" t="s">
        <v>136</v>
      </c>
      <c r="G16" s="106" t="s">
        <v>147</v>
      </c>
      <c r="H16" s="182" t="s">
        <v>69</v>
      </c>
      <c r="I16" s="182" t="s">
        <v>136</v>
      </c>
      <c r="J16" s="184" t="s">
        <v>147</v>
      </c>
      <c r="K16" s="184" t="s">
        <v>69</v>
      </c>
      <c r="L16" s="106" t="s">
        <v>90</v>
      </c>
      <c r="M16" s="106" t="s">
        <v>95</v>
      </c>
      <c r="N16" s="106" t="s">
        <v>72</v>
      </c>
      <c r="O16" s="2" t="s">
        <v>132</v>
      </c>
      <c r="P16" s="2" t="s">
        <v>152</v>
      </c>
      <c r="Q16" s="2" t="s">
        <v>153</v>
      </c>
      <c r="R16" s="2"/>
      <c r="S16" s="2"/>
      <c r="T16" s="2"/>
      <c r="U16" s="2"/>
      <c r="V16" s="2"/>
      <c r="W16" s="2"/>
      <c r="X16" s="2"/>
      <c r="Y16" s="2"/>
      <c r="Z16" s="2"/>
    </row>
    <row r="17" ht="20" customHeight="true">
      <c r="A17" s="106" t="s">
        <v>154</v>
      </c>
      <c r="B17" s="106" t="s">
        <v>111</v>
      </c>
      <c r="C17" s="106" t="s">
        <v>155</v>
      </c>
      <c r="D17" s="106" t="s">
        <v>93</v>
      </c>
      <c r="E17" s="106" t="s">
        <v>69</v>
      </c>
      <c r="F17" s="106" t="s">
        <v>156</v>
      </c>
      <c r="G17" s="106" t="s">
        <v>157</v>
      </c>
      <c r="H17" s="182" t="s">
        <v>10</v>
      </c>
      <c r="I17" s="182" t="s">
        <v>156</v>
      </c>
      <c r="J17" s="184" t="s">
        <v>157</v>
      </c>
      <c r="K17" s="184" t="s">
        <v>10</v>
      </c>
      <c r="L17" s="106" t="s">
        <v>90</v>
      </c>
      <c r="M17" s="106" t="s">
        <v>95</v>
      </c>
      <c r="N17" s="106" t="s">
        <v>72</v>
      </c>
      <c r="O17" s="2" t="s">
        <v>132</v>
      </c>
      <c r="P17" s="2" t="s">
        <v>109</v>
      </c>
      <c r="Q17" s="2" t="s">
        <v>158</v>
      </c>
      <c r="R17" s="2"/>
      <c r="S17" s="2"/>
      <c r="T17" s="2"/>
      <c r="U17" s="2"/>
      <c r="V17" s="2"/>
      <c r="W17" s="2"/>
      <c r="X17" s="2"/>
      <c r="Y17" s="2"/>
      <c r="Z17" s="2"/>
    </row>
    <row r="18" ht="20" customHeight="true">
      <c r="A18" s="106" t="s">
        <v>159</v>
      </c>
      <c r="B18" s="106" t="s">
        <v>160</v>
      </c>
      <c r="C18" s="106" t="s">
        <v>161</v>
      </c>
      <c r="D18" s="106" t="s">
        <v>141</v>
      </c>
      <c r="E18" s="106" t="s">
        <v>154</v>
      </c>
      <c r="F18" s="106" t="s">
        <v>147</v>
      </c>
      <c r="G18" s="106" t="s">
        <v>157</v>
      </c>
      <c r="H18" s="182" t="s">
        <v>69</v>
      </c>
      <c r="I18" s="182" t="s">
        <v>147</v>
      </c>
      <c r="J18" s="184" t="s">
        <v>157</v>
      </c>
      <c r="K18" s="184" t="s">
        <v>69</v>
      </c>
      <c r="L18" s="106" t="s">
        <v>90</v>
      </c>
      <c r="M18" s="106" t="s">
        <v>95</v>
      </c>
      <c r="N18" s="106" t="s">
        <v>72</v>
      </c>
      <c r="O18" s="2" t="s">
        <v>96</v>
      </c>
      <c r="P18" s="2" t="s">
        <v>162</v>
      </c>
      <c r="Q18" s="2" t="s">
        <v>163</v>
      </c>
      <c r="R18" s="2"/>
      <c r="S18" s="2"/>
      <c r="T18" s="2"/>
      <c r="U18" s="2"/>
      <c r="V18" s="2"/>
      <c r="W18" s="2"/>
      <c r="X18" s="2"/>
      <c r="Y18" s="2"/>
      <c r="Z18" s="2"/>
    </row>
    <row r="19" ht="20" customHeight="true">
      <c r="A19" s="106" t="s">
        <v>164</v>
      </c>
      <c r="B19" s="106" t="s">
        <v>91</v>
      </c>
      <c r="C19" s="106" t="s">
        <v>165</v>
      </c>
      <c r="D19" s="106" t="s">
        <v>123</v>
      </c>
      <c r="E19" s="106" t="s">
        <v>128</v>
      </c>
      <c r="F19" s="106" t="s">
        <v>166</v>
      </c>
      <c r="G19" s="106" t="s">
        <v>167</v>
      </c>
      <c r="H19" s="182" t="s">
        <v>10</v>
      </c>
      <c r="I19" s="182" t="s">
        <v>166</v>
      </c>
      <c r="J19" s="184" t="s">
        <v>167</v>
      </c>
      <c r="K19" s="184" t="s">
        <v>10</v>
      </c>
      <c r="L19" s="106" t="s">
        <v>90</v>
      </c>
      <c r="M19" s="106" t="s">
        <v>95</v>
      </c>
      <c r="N19" s="106" t="s">
        <v>72</v>
      </c>
      <c r="O19" s="2" t="s">
        <v>96</v>
      </c>
      <c r="P19" s="2" t="s">
        <v>168</v>
      </c>
      <c r="Q19" s="2" t="s">
        <v>169</v>
      </c>
      <c r="R19" s="2"/>
      <c r="S19" s="2"/>
      <c r="T19" s="2"/>
      <c r="U19" s="2"/>
      <c r="V19" s="2"/>
      <c r="W19" s="2"/>
      <c r="X19" s="2"/>
      <c r="Y19" s="2"/>
      <c r="Z19" s="2"/>
    </row>
    <row r="20" ht="20" customHeight="true">
      <c r="A20" s="106" t="s">
        <v>170</v>
      </c>
      <c r="B20" s="106" t="s">
        <v>99</v>
      </c>
      <c r="C20" s="106" t="s">
        <v>171</v>
      </c>
      <c r="D20" s="106" t="s">
        <v>107</v>
      </c>
      <c r="E20" s="106" t="s">
        <v>138</v>
      </c>
      <c r="F20" s="106" t="s">
        <v>157</v>
      </c>
      <c r="G20" s="106" t="s">
        <v>167</v>
      </c>
      <c r="H20" s="182" t="s">
        <v>69</v>
      </c>
      <c r="I20" s="182" t="s">
        <v>157</v>
      </c>
      <c r="J20" s="184"/>
      <c r="K20" s="184" t="s">
        <v>69</v>
      </c>
      <c r="L20" s="106" t="s">
        <v>172</v>
      </c>
      <c r="M20" s="106" t="s">
        <v>7</v>
      </c>
      <c r="N20" s="106" t="s">
        <v>70</v>
      </c>
      <c r="O20" s="2" t="s">
        <v>96</v>
      </c>
      <c r="P20" s="2" t="s">
        <v>97</v>
      </c>
      <c r="Q20" s="2" t="s">
        <v>173</v>
      </c>
      <c r="R20" s="2"/>
      <c r="S20" s="2"/>
      <c r="T20" s="2"/>
      <c r="U20" s="2"/>
      <c r="V20" s="2"/>
      <c r="W20" s="2"/>
      <c r="X20" s="2"/>
      <c r="Y20" s="2"/>
      <c r="Z20" s="2"/>
    </row>
    <row r="21" ht="20" customHeight="true">
      <c r="A21" s="106" t="s">
        <v>174</v>
      </c>
      <c r="B21" s="106" t="s">
        <v>121</v>
      </c>
      <c r="C21" s="106" t="s">
        <v>175</v>
      </c>
      <c r="D21" s="106" t="s">
        <v>93</v>
      </c>
      <c r="E21" s="106" t="s">
        <v>134</v>
      </c>
      <c r="F21" s="106" t="s">
        <v>176</v>
      </c>
      <c r="G21" s="106" t="s">
        <v>177</v>
      </c>
      <c r="H21" s="182" t="s">
        <v>10</v>
      </c>
      <c r="I21" s="182" t="s">
        <v>176</v>
      </c>
      <c r="J21" s="184"/>
      <c r="K21" s="184" t="s">
        <v>10</v>
      </c>
      <c r="L21" s="106" t="s">
        <v>178</v>
      </c>
      <c r="M21" s="106" t="s">
        <v>7</v>
      </c>
      <c r="N21" s="106" t="s">
        <v>72</v>
      </c>
      <c r="O21" s="2" t="s">
        <v>96</v>
      </c>
      <c r="P21" s="2" t="s">
        <v>179</v>
      </c>
      <c r="Q21" s="2" t="s">
        <v>180</v>
      </c>
      <c r="R21" s="2"/>
      <c r="S21" s="2"/>
      <c r="T21" s="2"/>
      <c r="U21" s="2"/>
      <c r="V21" s="2"/>
      <c r="W21" s="2"/>
      <c r="X21" s="2"/>
      <c r="Y21" s="2"/>
      <c r="Z21" s="2"/>
    </row>
    <row r="22" ht="20" customHeight="true">
      <c r="A22" s="106" t="s">
        <v>181</v>
      </c>
      <c r="B22" s="106" t="s">
        <v>182</v>
      </c>
      <c r="C22" s="106" t="s">
        <v>183</v>
      </c>
      <c r="D22" s="106" t="s">
        <v>93</v>
      </c>
      <c r="E22" s="106" t="s">
        <v>101</v>
      </c>
      <c r="F22" s="106" t="s">
        <v>167</v>
      </c>
      <c r="G22" s="106" t="s">
        <v>177</v>
      </c>
      <c r="H22" s="182" t="s">
        <v>69</v>
      </c>
      <c r="I22" s="182" t="s">
        <v>167</v>
      </c>
      <c r="J22" s="184"/>
      <c r="K22" s="184" t="s">
        <v>69</v>
      </c>
      <c r="L22" s="106" t="s">
        <v>72</v>
      </c>
      <c r="M22" s="106" t="s">
        <v>6</v>
      </c>
      <c r="N22" s="106" t="s">
        <v>72</v>
      </c>
      <c r="O22" s="2" t="s">
        <v>96</v>
      </c>
      <c r="P22" s="2" t="s">
        <v>184</v>
      </c>
      <c r="Q22" s="2" t="s">
        <v>185</v>
      </c>
      <c r="R22" s="2"/>
      <c r="S22" s="2"/>
      <c r="T22" s="2"/>
      <c r="U22" s="2"/>
      <c r="V22" s="2"/>
      <c r="W22" s="2"/>
      <c r="X22" s="2"/>
      <c r="Y22" s="2"/>
      <c r="Z22" s="2"/>
    </row>
    <row r="23" ht="20" customHeight="true">
      <c r="A23" s="106" t="s">
        <v>186</v>
      </c>
      <c r="B23" s="106" t="s">
        <v>187</v>
      </c>
      <c r="C23" s="106" t="s">
        <v>188</v>
      </c>
      <c r="D23" s="106" t="s">
        <v>107</v>
      </c>
      <c r="E23" s="106" t="s">
        <v>108</v>
      </c>
      <c r="F23" s="106" t="s">
        <v>189</v>
      </c>
      <c r="G23" s="106" t="s">
        <v>190</v>
      </c>
      <c r="H23" s="182" t="s">
        <v>10</v>
      </c>
      <c r="I23" s="182" t="s">
        <v>189</v>
      </c>
      <c r="J23" s="184"/>
      <c r="K23" s="184" t="s">
        <v>10</v>
      </c>
      <c r="L23" s="106" t="s">
        <v>72</v>
      </c>
      <c r="M23" s="106" t="s">
        <v>6</v>
      </c>
      <c r="N23" s="106" t="s">
        <v>72</v>
      </c>
      <c r="O23" s="2" t="s">
        <v>96</v>
      </c>
      <c r="P23" s="2" t="s">
        <v>152</v>
      </c>
      <c r="Q23" s="2" t="s">
        <v>191</v>
      </c>
      <c r="R23" s="2"/>
      <c r="S23" s="2"/>
      <c r="T23" s="2"/>
      <c r="U23" s="2"/>
      <c r="V23" s="2"/>
      <c r="W23" s="2"/>
      <c r="X23" s="2"/>
      <c r="Y23" s="2"/>
      <c r="Z23" s="2"/>
    </row>
    <row r="24" ht="20" customHeight="true">
      <c r="A24" s="106" t="s">
        <v>192</v>
      </c>
      <c r="B24" s="106" t="s">
        <v>193</v>
      </c>
      <c r="C24" s="106" t="s">
        <v>194</v>
      </c>
      <c r="D24" s="106" t="s">
        <v>123</v>
      </c>
      <c r="E24" s="106" t="s">
        <v>124</v>
      </c>
      <c r="F24" s="106" t="s">
        <v>177</v>
      </c>
      <c r="G24" s="106" t="s">
        <v>190</v>
      </c>
      <c r="H24" s="182" t="s">
        <v>69</v>
      </c>
      <c r="I24" s="182" t="s">
        <v>177</v>
      </c>
      <c r="J24" s="184"/>
      <c r="K24" s="184" t="s">
        <v>69</v>
      </c>
      <c r="L24" s="106" t="s">
        <v>72</v>
      </c>
      <c r="M24" s="106" t="s">
        <v>6</v>
      </c>
      <c r="N24" s="106" t="s">
        <v>72</v>
      </c>
      <c r="O24" s="2" t="s">
        <v>96</v>
      </c>
      <c r="P24" s="2" t="s">
        <v>97</v>
      </c>
      <c r="Q24" s="2" t="s">
        <v>195</v>
      </c>
      <c r="R24" s="2"/>
      <c r="S24" s="2"/>
      <c r="T24" s="2"/>
      <c r="U24" s="2"/>
      <c r="V24" s="2"/>
      <c r="W24" s="2"/>
      <c r="X24" s="2"/>
      <c r="Y24" s="2"/>
      <c r="Z24" s="2"/>
    </row>
    <row r="25" ht="20" customHeight="true">
      <c r="A25" s="106" t="s">
        <v>4</v>
      </c>
      <c r="B25" s="106" t="s">
        <v>99</v>
      </c>
      <c r="C25" s="106" t="s">
        <v>196</v>
      </c>
      <c r="D25" s="106" t="s">
        <v>93</v>
      </c>
      <c r="E25" s="106" t="s">
        <v>70</v>
      </c>
      <c r="F25" s="106" t="s">
        <v>197</v>
      </c>
      <c r="G25" s="106" t="s">
        <v>198</v>
      </c>
      <c r="H25" s="182" t="s">
        <v>10</v>
      </c>
      <c r="I25" s="182" t="s">
        <v>197</v>
      </c>
      <c r="J25" s="184"/>
      <c r="K25" s="184" t="s">
        <v>10</v>
      </c>
      <c r="L25" s="106" t="s">
        <v>72</v>
      </c>
      <c r="M25" s="106" t="s">
        <v>6</v>
      </c>
      <c r="N25" s="106" t="s">
        <v>72</v>
      </c>
      <c r="O25" s="2" t="s">
        <v>96</v>
      </c>
      <c r="P25" s="2" t="s">
        <v>199</v>
      </c>
      <c r="Q25" s="2" t="s">
        <v>450</v>
      </c>
      <c r="R25" s="2"/>
      <c r="S25" s="2"/>
      <c r="T25" s="2"/>
      <c r="U25" s="2"/>
      <c r="V25" s="2"/>
      <c r="W25" s="2"/>
      <c r="X25" s="2"/>
      <c r="Y25" s="2"/>
      <c r="Z25" s="2"/>
    </row>
    <row r="26" ht="20" customHeight="true">
      <c r="A26" s="106" t="s">
        <v>200</v>
      </c>
      <c r="B26" s="106" t="s">
        <v>201</v>
      </c>
      <c r="C26" s="106" t="s">
        <v>202</v>
      </c>
      <c r="D26" s="106" t="s">
        <v>93</v>
      </c>
      <c r="E26" s="106" t="s">
        <v>69</v>
      </c>
      <c r="F26" s="106" t="s">
        <v>190</v>
      </c>
      <c r="G26" s="106" t="s">
        <v>198</v>
      </c>
      <c r="H26" s="182" t="s">
        <v>69</v>
      </c>
      <c r="I26" s="182" t="s">
        <v>190</v>
      </c>
      <c r="J26" s="184"/>
      <c r="K26" s="184" t="s">
        <v>69</v>
      </c>
      <c r="L26" s="106" t="s">
        <v>72</v>
      </c>
      <c r="M26" s="106" t="s">
        <v>6</v>
      </c>
      <c r="N26" s="106" t="s">
        <v>72</v>
      </c>
      <c r="O26" s="2" t="s">
        <v>96</v>
      </c>
      <c r="P26" s="2" t="s">
        <v>203</v>
      </c>
      <c r="Q26" s="2" t="s">
        <v>6</v>
      </c>
      <c r="R26" s="2"/>
      <c r="S26" s="2"/>
      <c r="T26" s="2"/>
      <c r="U26" s="2"/>
      <c r="V26" s="2"/>
      <c r="W26" s="2"/>
      <c r="X26" s="2"/>
      <c r="Y26" s="2"/>
      <c r="Z26" s="2"/>
    </row>
    <row r="27" ht="20" customHeight="true">
      <c r="A27" s="106" t="s">
        <v>204</v>
      </c>
      <c r="B27" s="106" t="s">
        <v>205</v>
      </c>
      <c r="C27" s="106" t="s">
        <v>206</v>
      </c>
      <c r="D27" s="106" t="s">
        <v>207</v>
      </c>
      <c r="E27" s="106" t="s">
        <v>108</v>
      </c>
      <c r="F27" s="106" t="s">
        <v>208</v>
      </c>
      <c r="G27" s="106" t="s">
        <v>209</v>
      </c>
      <c r="H27" s="182" t="s">
        <v>10</v>
      </c>
      <c r="I27" s="182" t="s">
        <v>208</v>
      </c>
      <c r="J27" s="184"/>
      <c r="K27" s="184" t="s">
        <v>10</v>
      </c>
      <c r="L27" s="106" t="s">
        <v>72</v>
      </c>
      <c r="M27" s="106" t="s">
        <v>6</v>
      </c>
      <c r="N27" s="106" t="s">
        <v>72</v>
      </c>
      <c r="O27" s="2" t="s">
        <v>96</v>
      </c>
      <c r="P27" s="2" t="s">
        <v>210</v>
      </c>
      <c r="Q27" s="2" t="s">
        <v>211</v>
      </c>
      <c r="R27" s="2"/>
      <c r="S27" s="2"/>
      <c r="T27" s="2"/>
      <c r="U27" s="2"/>
      <c r="V27" s="2"/>
      <c r="W27" s="2"/>
      <c r="X27" s="2"/>
      <c r="Y27" s="2"/>
      <c r="Z27" s="2"/>
    </row>
    <row r="28" ht="20" customHeight="true">
      <c r="A28" s="106" t="s">
        <v>212</v>
      </c>
      <c r="B28" s="106" t="s">
        <v>205</v>
      </c>
      <c r="C28" s="106" t="s">
        <v>213</v>
      </c>
      <c r="D28" s="106" t="s">
        <v>207</v>
      </c>
      <c r="E28" s="106" t="s">
        <v>124</v>
      </c>
      <c r="F28" s="106" t="s">
        <v>198</v>
      </c>
      <c r="G28" s="106" t="s">
        <v>209</v>
      </c>
      <c r="H28" s="182" t="s">
        <v>69</v>
      </c>
      <c r="I28" s="182" t="s">
        <v>198</v>
      </c>
      <c r="J28" s="184"/>
      <c r="K28" s="184" t="s">
        <v>69</v>
      </c>
      <c r="L28" s="106" t="s">
        <v>72</v>
      </c>
      <c r="M28" s="106" t="s">
        <v>6</v>
      </c>
      <c r="N28" s="106" t="s">
        <v>72</v>
      </c>
      <c r="O28" s="2" t="s">
        <v>96</v>
      </c>
      <c r="P28" s="2" t="s">
        <v>210</v>
      </c>
      <c r="Q28" s="2" t="s">
        <v>214</v>
      </c>
      <c r="R28" s="2"/>
      <c r="S28" s="2"/>
      <c r="T28" s="2"/>
      <c r="U28" s="2"/>
      <c r="V28" s="2"/>
      <c r="W28" s="2"/>
      <c r="X28" s="2"/>
      <c r="Y28" s="2"/>
      <c r="Z28" s="2"/>
    </row>
    <row r="29" ht="20" customHeight="true">
      <c r="A29" s="106" t="s">
        <v>215</v>
      </c>
      <c r="B29" s="106" t="s">
        <v>216</v>
      </c>
      <c r="C29" s="106" t="s">
        <v>217</v>
      </c>
      <c r="D29" s="106" t="s">
        <v>107</v>
      </c>
      <c r="E29" s="106" t="s">
        <v>10</v>
      </c>
      <c r="F29" s="106" t="s">
        <v>218</v>
      </c>
      <c r="G29" s="106" t="s">
        <v>219</v>
      </c>
      <c r="H29" s="182" t="s">
        <v>10</v>
      </c>
      <c r="I29" s="182" t="s">
        <v>218</v>
      </c>
      <c r="J29" s="184"/>
      <c r="K29" s="184" t="s">
        <v>10</v>
      </c>
      <c r="L29" s="106" t="s">
        <v>72</v>
      </c>
      <c r="M29" s="106" t="s">
        <v>6</v>
      </c>
      <c r="N29" s="106" t="s">
        <v>72</v>
      </c>
      <c r="O29" s="2" t="s">
        <v>96</v>
      </c>
      <c r="P29" s="2" t="s">
        <v>220</v>
      </c>
      <c r="Q29" s="2" t="s">
        <v>221</v>
      </c>
      <c r="R29" s="2"/>
      <c r="S29" s="2"/>
      <c r="T29" s="2"/>
      <c r="U29" s="2"/>
      <c r="V29" s="2"/>
      <c r="W29" s="2"/>
      <c r="X29" s="2"/>
      <c r="Y29" s="2"/>
      <c r="Z29" s="2"/>
    </row>
    <row r="30" ht="20" customHeight="true">
      <c r="A30" s="106" t="s">
        <v>222</v>
      </c>
      <c r="B30" s="106" t="s">
        <v>216</v>
      </c>
      <c r="C30" s="106" t="s">
        <v>223</v>
      </c>
      <c r="D30" s="106" t="s">
        <v>107</v>
      </c>
      <c r="E30" s="106" t="s">
        <v>101</v>
      </c>
      <c r="F30" s="106" t="s">
        <v>209</v>
      </c>
      <c r="G30" s="106" t="s">
        <v>219</v>
      </c>
      <c r="H30" s="182" t="s">
        <v>69</v>
      </c>
      <c r="I30" s="182" t="s">
        <v>209</v>
      </c>
      <c r="J30" s="184"/>
      <c r="K30" s="184" t="s">
        <v>69</v>
      </c>
      <c r="L30" s="106" t="s">
        <v>72</v>
      </c>
      <c r="M30" s="106" t="s">
        <v>6</v>
      </c>
      <c r="N30" s="106" t="s">
        <v>72</v>
      </c>
      <c r="O30" s="2" t="s">
        <v>96</v>
      </c>
      <c r="P30" s="2" t="s">
        <v>220</v>
      </c>
      <c r="Q30" s="2" t="s">
        <v>224</v>
      </c>
      <c r="R30" s="2"/>
      <c r="S30" s="2"/>
      <c r="T30" s="2"/>
      <c r="U30" s="2"/>
      <c r="V30" s="2"/>
      <c r="W30" s="2"/>
      <c r="X30" s="2"/>
      <c r="Y30" s="2"/>
      <c r="Z30" s="2"/>
    </row>
    <row r="31" ht="20" customHeight="true">
      <c r="A31" s="106" t="s">
        <v>225</v>
      </c>
      <c r="B31" s="106" t="s">
        <v>129</v>
      </c>
      <c r="C31" s="106" t="s">
        <v>226</v>
      </c>
      <c r="D31" s="106" t="s">
        <v>93</v>
      </c>
      <c r="E31" s="106" t="s">
        <v>138</v>
      </c>
      <c r="F31" s="106" t="s">
        <v>227</v>
      </c>
      <c r="G31" s="106" t="s">
        <v>228</v>
      </c>
      <c r="H31" s="182" t="s">
        <v>10</v>
      </c>
      <c r="I31" s="182" t="s">
        <v>227</v>
      </c>
      <c r="J31" s="184"/>
      <c r="K31" s="184" t="s">
        <v>10</v>
      </c>
      <c r="L31" s="106" t="s">
        <v>72</v>
      </c>
      <c r="M31" s="106" t="s">
        <v>6</v>
      </c>
      <c r="N31" s="106" t="s">
        <v>72</v>
      </c>
      <c r="O31" s="2" t="s">
        <v>96</v>
      </c>
      <c r="P31" s="2" t="s">
        <v>229</v>
      </c>
      <c r="Q31" s="2" t="s">
        <v>230</v>
      </c>
      <c r="R31" s="2"/>
      <c r="S31" s="2"/>
      <c r="T31" s="2"/>
      <c r="U31" s="2"/>
      <c r="V31" s="2"/>
      <c r="W31" s="2"/>
      <c r="X31" s="2"/>
      <c r="Y31" s="2"/>
      <c r="Z31" s="2"/>
    </row>
    <row r="32" ht="20" customHeight="true">
      <c r="A32" s="106" t="s">
        <v>231</v>
      </c>
      <c r="B32" s="106" t="s">
        <v>91</v>
      </c>
      <c r="C32" s="106" t="s">
        <v>232</v>
      </c>
      <c r="D32" s="106" t="s">
        <v>123</v>
      </c>
      <c r="E32" s="106" t="s">
        <v>128</v>
      </c>
      <c r="F32" s="106" t="s">
        <v>219</v>
      </c>
      <c r="G32" s="106" t="s">
        <v>228</v>
      </c>
      <c r="H32" s="182" t="s">
        <v>69</v>
      </c>
      <c r="I32" s="182" t="s">
        <v>219</v>
      </c>
      <c r="J32" s="184"/>
      <c r="K32" s="184" t="s">
        <v>69</v>
      </c>
      <c r="L32" s="106" t="s">
        <v>72</v>
      </c>
      <c r="M32" s="106" t="s">
        <v>6</v>
      </c>
      <c r="N32" s="106" t="s">
        <v>72</v>
      </c>
      <c r="O32" s="2" t="s">
        <v>96</v>
      </c>
      <c r="P32" s="2" t="s">
        <v>168</v>
      </c>
      <c r="Q32" s="2" t="s">
        <v>233</v>
      </c>
      <c r="R32" s="2"/>
      <c r="S32" s="2"/>
      <c r="T32" s="2"/>
      <c r="U32" s="2"/>
      <c r="V32" s="2"/>
      <c r="W32" s="2"/>
      <c r="X32" s="2"/>
      <c r="Y32" s="2"/>
      <c r="Z32" s="2"/>
    </row>
    <row r="33" ht="20" customHeight="true">
      <c r="A33" s="106" t="s">
        <v>234</v>
      </c>
      <c r="B33" s="106" t="s">
        <v>99</v>
      </c>
      <c r="C33" s="106" t="s">
        <v>235</v>
      </c>
      <c r="D33" s="106" t="s">
        <v>93</v>
      </c>
      <c r="E33" s="106" t="s">
        <v>108</v>
      </c>
      <c r="F33" s="106" t="s">
        <v>236</v>
      </c>
      <c r="G33" s="106" t="s">
        <v>237</v>
      </c>
      <c r="H33" s="182" t="s">
        <v>10</v>
      </c>
      <c r="I33" s="182" t="s">
        <v>236</v>
      </c>
      <c r="J33" s="184"/>
      <c r="K33" s="184" t="s">
        <v>10</v>
      </c>
      <c r="L33" s="106" t="s">
        <v>72</v>
      </c>
      <c r="M33" s="106" t="s">
        <v>6</v>
      </c>
      <c r="N33" s="106" t="s">
        <v>72</v>
      </c>
      <c r="O33" s="2" t="s">
        <v>96</v>
      </c>
      <c r="P33" s="2" t="s">
        <v>127</v>
      </c>
      <c r="Q33" s="2" t="s">
        <v>238</v>
      </c>
      <c r="R33" s="2"/>
      <c r="S33" s="2"/>
      <c r="T33" s="2"/>
      <c r="U33" s="2"/>
      <c r="V33" s="2"/>
      <c r="W33" s="2"/>
      <c r="X33" s="2"/>
      <c r="Y33" s="2"/>
      <c r="Z33" s="2"/>
    </row>
    <row r="34" ht="20" customHeight="true">
      <c r="A34" s="106" t="s">
        <v>239</v>
      </c>
      <c r="B34" s="106" t="s">
        <v>116</v>
      </c>
      <c r="C34" s="106" t="s">
        <v>240</v>
      </c>
      <c r="D34" s="106" t="s">
        <v>118</v>
      </c>
      <c r="E34" s="106" t="s">
        <v>124</v>
      </c>
      <c r="F34" s="106" t="s">
        <v>228</v>
      </c>
      <c r="G34" s="106" t="s">
        <v>237</v>
      </c>
      <c r="H34" s="182" t="s">
        <v>69</v>
      </c>
      <c r="I34" s="182" t="s">
        <v>228</v>
      </c>
      <c r="J34" s="184"/>
      <c r="K34" s="184" t="s">
        <v>69</v>
      </c>
      <c r="L34" s="106" t="s">
        <v>72</v>
      </c>
      <c r="M34" s="106" t="s">
        <v>6</v>
      </c>
      <c r="N34" s="106" t="s">
        <v>72</v>
      </c>
      <c r="O34" s="2" t="s">
        <v>96</v>
      </c>
      <c r="P34" s="2" t="s">
        <v>119</v>
      </c>
      <c r="Q34" s="2" t="s">
        <v>241</v>
      </c>
      <c r="R34" s="2"/>
      <c r="S34" s="2"/>
      <c r="T34" s="2"/>
      <c r="U34" s="2"/>
      <c r="V34" s="2"/>
      <c r="W34" s="2"/>
      <c r="X34" s="2"/>
      <c r="Y34" s="2"/>
      <c r="Z34" s="2"/>
    </row>
    <row r="35" ht="20" customHeight="true">
      <c r="A35" s="106" t="s">
        <v>242</v>
      </c>
      <c r="B35" s="106" t="s">
        <v>205</v>
      </c>
      <c r="C35" s="106" t="s">
        <v>243</v>
      </c>
      <c r="D35" s="106" t="s">
        <v>207</v>
      </c>
      <c r="E35" s="106" t="s">
        <v>10</v>
      </c>
      <c r="F35" s="106" t="s">
        <v>244</v>
      </c>
      <c r="G35" s="106" t="s">
        <v>245</v>
      </c>
      <c r="H35" s="182" t="s">
        <v>10</v>
      </c>
      <c r="I35" s="182" t="s">
        <v>244</v>
      </c>
      <c r="J35" s="184"/>
      <c r="K35" s="184" t="s">
        <v>10</v>
      </c>
      <c r="L35" s="106" t="s">
        <v>72</v>
      </c>
      <c r="M35" s="106" t="s">
        <v>6</v>
      </c>
      <c r="N35" s="106" t="s">
        <v>72</v>
      </c>
      <c r="O35" s="2" t="s">
        <v>96</v>
      </c>
      <c r="P35" s="2" t="s">
        <v>210</v>
      </c>
      <c r="Q35" s="2" t="s">
        <v>246</v>
      </c>
      <c r="R35" s="2"/>
      <c r="S35" s="2"/>
      <c r="T35" s="2"/>
      <c r="U35" s="2"/>
      <c r="V35" s="2"/>
      <c r="W35" s="2"/>
      <c r="X35" s="2"/>
      <c r="Y35" s="2"/>
      <c r="Z35" s="2"/>
    </row>
    <row r="36" ht="20" customHeight="true">
      <c r="A36" s="106"/>
      <c r="B36" s="106"/>
      <c r="C36" s="106"/>
      <c r="D36" s="106"/>
      <c r="E36" s="106"/>
      <c r="F36" s="106"/>
      <c r="G36" s="106"/>
      <c r="H36" s="182"/>
      <c r="I36" s="182"/>
      <c r="J36" s="184"/>
      <c r="K36" s="184"/>
      <c r="L36" s="106"/>
      <c r="M36" s="106"/>
      <c r="N36" s="106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0" customHeight="true">
      <c r="A37" s="106" t="s">
        <v>247</v>
      </c>
      <c r="B37" s="106"/>
      <c r="C37" s="106"/>
      <c r="D37" s="106"/>
      <c r="E37" s="106"/>
      <c r="F37" s="106"/>
      <c r="G37" s="106"/>
      <c r="H37" s="182"/>
      <c r="I37" s="182"/>
      <c r="J37" s="184"/>
      <c r="K37" s="184"/>
      <c r="L37" s="106"/>
      <c r="M37" s="106"/>
      <c r="N37" s="106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0" customHeight="true">
      <c r="A38" s="106"/>
      <c r="B38" s="106"/>
      <c r="C38" s="106"/>
      <c r="D38" s="106"/>
      <c r="E38" s="106"/>
      <c r="F38" s="106"/>
      <c r="G38" s="106"/>
      <c r="H38" s="182"/>
      <c r="I38" s="182"/>
      <c r="J38" s="184"/>
      <c r="K38" s="184"/>
      <c r="L38" s="106"/>
      <c r="M38" s="106"/>
      <c r="N38" s="106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0" customHeight="true">
      <c r="A39" s="106"/>
      <c r="B39" s="106"/>
      <c r="C39" s="106"/>
      <c r="D39" s="106"/>
      <c r="E39" s="106"/>
      <c r="F39" s="106"/>
      <c r="G39" s="106"/>
      <c r="H39" s="182"/>
      <c r="I39" s="182"/>
      <c r="J39" s="184"/>
      <c r="K39" s="184"/>
      <c r="L39" s="106"/>
      <c r="M39" s="106"/>
      <c r="N39" s="106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0" customHeight="true">
      <c r="A40" s="106"/>
      <c r="B40" s="106"/>
      <c r="C40" s="106"/>
      <c r="D40" s="106"/>
      <c r="E40" s="106"/>
      <c r="F40" s="106"/>
      <c r="G40" s="106"/>
      <c r="H40" s="182"/>
      <c r="I40" s="182"/>
      <c r="J40" s="184"/>
      <c r="K40" s="184"/>
      <c r="L40" s="106"/>
      <c r="M40" s="106"/>
      <c r="N40" s="106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0" customHeight="true">
      <c r="A41" s="106"/>
      <c r="B41" s="106"/>
      <c r="C41" s="106"/>
      <c r="D41" s="106"/>
      <c r="E41" s="106"/>
      <c r="F41" s="106"/>
      <c r="G41" s="106"/>
      <c r="H41" s="182"/>
      <c r="I41" s="182"/>
      <c r="J41" s="184"/>
      <c r="K41" s="184"/>
      <c r="L41" s="106"/>
      <c r="M41" s="106"/>
      <c r="N41" s="106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0" customHeight="true">
      <c r="A42" s="106"/>
      <c r="B42" s="106"/>
      <c r="C42" s="106"/>
      <c r="D42" s="106"/>
      <c r="E42" s="106"/>
      <c r="F42" s="106"/>
      <c r="G42" s="106"/>
      <c r="H42" s="182"/>
      <c r="I42" s="182"/>
      <c r="J42" s="184"/>
      <c r="K42" s="184"/>
      <c r="L42" s="106"/>
      <c r="M42" s="106"/>
      <c r="N42" s="106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0" customHeight="true">
      <c r="A43" s="106"/>
      <c r="B43" s="106"/>
      <c r="C43" s="106"/>
      <c r="D43" s="106"/>
      <c r="E43" s="106"/>
      <c r="F43" s="106"/>
      <c r="G43" s="106"/>
      <c r="H43" s="182"/>
      <c r="I43" s="182"/>
      <c r="J43" s="184"/>
      <c r="K43" s="184"/>
      <c r="L43" s="106"/>
      <c r="M43" s="106"/>
      <c r="N43" s="106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0" customHeight="true">
      <c r="A44" s="106"/>
      <c r="B44" s="106"/>
      <c r="C44" s="106"/>
      <c r="D44" s="106"/>
      <c r="E44" s="106"/>
      <c r="F44" s="106"/>
      <c r="G44" s="106"/>
      <c r="H44" s="182"/>
      <c r="I44" s="182"/>
      <c r="J44" s="184"/>
      <c r="K44" s="184"/>
      <c r="L44" s="106"/>
      <c r="M44" s="106"/>
      <c r="N44" s="106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0" customHeight="true">
      <c r="A45" s="106"/>
      <c r="B45" s="106"/>
      <c r="C45" s="106"/>
      <c r="D45" s="106"/>
      <c r="E45" s="106"/>
      <c r="F45" s="106"/>
      <c r="G45" s="106"/>
      <c r="H45" s="182"/>
      <c r="I45" s="182"/>
      <c r="J45" s="184"/>
      <c r="K45" s="184"/>
      <c r="L45" s="106"/>
      <c r="M45" s="106"/>
      <c r="N45" s="106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0" customHeight="true">
      <c r="A46" s="106"/>
      <c r="B46" s="106"/>
      <c r="C46" s="106"/>
      <c r="D46" s="106"/>
      <c r="E46" s="106"/>
      <c r="F46" s="106"/>
      <c r="G46" s="106"/>
      <c r="H46" s="182"/>
      <c r="I46" s="182"/>
      <c r="J46" s="184"/>
      <c r="K46" s="184"/>
      <c r="L46" s="106"/>
      <c r="M46" s="106"/>
      <c r="N46" s="106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0" customHeight="true">
      <c r="A47" s="106"/>
      <c r="B47" s="106"/>
      <c r="C47" s="106"/>
      <c r="D47" s="106"/>
      <c r="E47" s="106"/>
      <c r="F47" s="106"/>
      <c r="G47" s="106"/>
      <c r="H47" s="182"/>
      <c r="I47" s="182"/>
      <c r="J47" s="184"/>
      <c r="K47" s="184"/>
      <c r="L47" s="106"/>
      <c r="M47" s="106"/>
      <c r="N47" s="106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0" customHeight="true">
      <c r="A48" s="106"/>
      <c r="B48" s="106"/>
      <c r="C48" s="106"/>
      <c r="D48" s="106"/>
      <c r="E48" s="106"/>
      <c r="F48" s="106"/>
      <c r="G48" s="106"/>
      <c r="H48" s="182"/>
      <c r="I48" s="182"/>
      <c r="J48" s="184"/>
      <c r="K48" s="184"/>
      <c r="L48" s="106"/>
      <c r="M48" s="106"/>
      <c r="N48" s="106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0" customHeight="true">
      <c r="A49" s="106"/>
      <c r="B49" s="106"/>
      <c r="C49" s="106"/>
      <c r="D49" s="106"/>
      <c r="E49" s="106"/>
      <c r="F49" s="106"/>
      <c r="G49" s="106"/>
      <c r="H49" s="182"/>
      <c r="I49" s="182"/>
      <c r="J49" s="184"/>
      <c r="K49" s="184"/>
      <c r="L49" s="106"/>
      <c r="M49" s="106"/>
      <c r="N49" s="106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0" customHeight="true">
      <c r="A50" s="106"/>
      <c r="B50" s="106"/>
      <c r="C50" s="106"/>
      <c r="D50" s="106"/>
      <c r="E50" s="106"/>
      <c r="F50" s="106"/>
      <c r="G50" s="106"/>
      <c r="H50" s="182"/>
      <c r="I50" s="182"/>
      <c r="J50" s="184"/>
      <c r="K50" s="184"/>
      <c r="L50" s="106"/>
      <c r="M50" s="106"/>
      <c r="N50" s="106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0" customHeight="true">
      <c r="A51" s="106"/>
      <c r="B51" s="106"/>
      <c r="C51" s="106"/>
      <c r="D51" s="106"/>
      <c r="E51" s="106"/>
      <c r="F51" s="106"/>
      <c r="G51" s="106"/>
      <c r="H51" s="182"/>
      <c r="I51" s="182"/>
      <c r="J51" s="184"/>
      <c r="K51" s="184"/>
      <c r="L51" s="106"/>
      <c r="M51" s="106"/>
      <c r="N51" s="106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0" customHeight="true">
      <c r="A52" s="106"/>
      <c r="B52" s="106"/>
      <c r="C52" s="106"/>
      <c r="D52" s="106"/>
      <c r="E52" s="106"/>
      <c r="F52" s="106"/>
      <c r="G52" s="106"/>
      <c r="H52" s="182"/>
      <c r="I52" s="182"/>
      <c r="J52" s="184"/>
      <c r="K52" s="184"/>
      <c r="L52" s="106"/>
      <c r="M52" s="106"/>
      <c r="N52" s="106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0" customHeight="true">
      <c r="A53" s="106"/>
      <c r="B53" s="106"/>
      <c r="C53" s="106"/>
      <c r="D53" s="106"/>
      <c r="E53" s="106"/>
      <c r="F53" s="106"/>
      <c r="G53" s="106"/>
      <c r="H53" s="182"/>
      <c r="I53" s="182"/>
      <c r="J53" s="184"/>
      <c r="K53" s="184"/>
      <c r="L53" s="106"/>
      <c r="M53" s="106"/>
      <c r="N53" s="106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0" customHeight="true">
      <c r="A54" s="106"/>
      <c r="B54" s="106"/>
      <c r="C54" s="106"/>
      <c r="D54" s="106"/>
      <c r="E54" s="106"/>
      <c r="F54" s="106"/>
      <c r="G54" s="106"/>
      <c r="H54" s="182"/>
      <c r="I54" s="182"/>
      <c r="J54" s="184"/>
      <c r="K54" s="184"/>
      <c r="L54" s="106"/>
      <c r="M54" s="106"/>
      <c r="N54" s="106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0" customHeight="true">
      <c r="A55" s="106"/>
      <c r="B55" s="106"/>
      <c r="C55" s="106"/>
      <c r="D55" s="106"/>
      <c r="E55" s="106"/>
      <c r="F55" s="106"/>
      <c r="G55" s="106"/>
      <c r="H55" s="182"/>
      <c r="I55" s="182"/>
      <c r="J55" s="184"/>
      <c r="K55" s="184"/>
      <c r="L55" s="106"/>
      <c r="M55" s="106"/>
      <c r="N55" s="106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</sheetData>
  <mergeCells count="1">
    <mergeCell ref="A1:N1"/>
  </mergeCells>
  <dataValidations count="2">
    <dataValidation allowBlank="true" sqref="D6:D55" type="list">
      <formula1>"饮料,日配食品,休闲零食,个护清洁,母婴,家居百货,生鲜,服饰,其他"</formula1>
    </dataValidation>
    <dataValidation allowBlank="true" sqref="M6:M55" type="list">
      <formula1>"启用,停用,新品,淘汰"</formula1>
    </dataValidation>
  </dataValidations>
  <pageMargins left="0.7" right="0.7" top="0.75" bottom="0.75" header="0.3" footer="0.3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</worksheet>
</file>

<file path=xl/worksheets/sheet5.xml><?xml version="1.0" encoding="utf-8"?>
<worksheet xmlns:x="http://schemas.openxmlformats.org/spreadsheetml/2006/main" xmlns="http://schemas.openxmlformats.org/spreadsheetml/2006/main">
  <sheetFormatPr defaultRowHeight="15"/>
  <cols>
    <col customWidth="true" max="1" min="1" width="14"/>
    <col customWidth="true" max="2" min="2" width="12"/>
    <col customWidth="true" max="3" min="3" width="14"/>
    <col customWidth="true" max="4" min="4" width="18"/>
    <col customWidth="true" max="6" min="5" width="12"/>
    <col customWidth="true" max="7" min="7" width="22"/>
    <col customWidth="true" max="8" min="8" width="14"/>
    <col customWidth="true" max="12" min="9" width="12"/>
    <col customWidth="true" max="13" min="13" width="13"/>
    <col customWidth="true" max="14" min="14" width="10"/>
    <col customWidth="true" max="15" min="15" width="16"/>
    <col customWidth="true" max="16" min="16" width="14"/>
    <col customWidth="true" max="20" min="17" width="12"/>
    <col customWidth="true" max="21" min="21" width="28"/>
  </cols>
  <sheetData>
    <row r="1" ht="24" customHeight="true">
      <c r="A1" s="6" t="s">
        <v>248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2"/>
      <c r="W1" s="2"/>
      <c r="X1" s="2"/>
      <c r="Y1" s="2"/>
      <c r="Z1" s="2"/>
    </row>
    <row r="2" ht="24" customHeight="true">
      <c r="A2" s="8" t="s">
        <v>1</v>
      </c>
      <c r="B2" s="2" t="s">
        <v>2</v>
      </c>
      <c r="C2" s="2"/>
      <c r="D2" s="2"/>
      <c r="E2" s="2"/>
      <c r="F2" s="2"/>
      <c r="G2" s="2" t="s">
        <v>8</v>
      </c>
      <c r="H2" s="2" t="s">
        <v>189</v>
      </c>
      <c r="I2" s="2"/>
      <c r="J2" s="2"/>
      <c r="K2" s="2" t="s">
        <v>249</v>
      </c>
      <c r="L2" s="2" t="s">
        <v>250</v>
      </c>
      <c r="M2" s="2" t="s">
        <v>251</v>
      </c>
      <c r="N2" s="2" t="s">
        <v>250</v>
      </c>
      <c r="O2" s="2" t="s">
        <v>250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" customHeight="tru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32" customHeight="true">
      <c r="A5" s="104" t="s">
        <v>74</v>
      </c>
      <c r="B5" s="104" t="s">
        <v>252</v>
      </c>
      <c r="C5" s="104" t="s">
        <v>253</v>
      </c>
      <c r="D5" s="104" t="s">
        <v>85</v>
      </c>
      <c r="E5" s="104" t="s">
        <v>254</v>
      </c>
      <c r="F5" s="104" t="s">
        <v>255</v>
      </c>
      <c r="G5" s="104" t="s">
        <v>256</v>
      </c>
      <c r="H5" s="104" t="s">
        <v>257</v>
      </c>
      <c r="I5" s="104" t="s">
        <v>258</v>
      </c>
      <c r="J5" s="104" t="s">
        <v>259</v>
      </c>
      <c r="K5" s="104" t="s">
        <v>15</v>
      </c>
      <c r="L5" s="104" t="s">
        <v>102</v>
      </c>
      <c r="M5" s="104" t="s">
        <v>94</v>
      </c>
      <c r="N5" s="104" t="s">
        <v>113</v>
      </c>
      <c r="O5" s="104" t="s">
        <v>103</v>
      </c>
      <c r="P5" s="104" t="s">
        <v>125</v>
      </c>
      <c r="Q5" s="104" t="s">
        <v>114</v>
      </c>
      <c r="R5" s="104" t="s">
        <v>135</v>
      </c>
      <c r="S5" s="104" t="s">
        <v>126</v>
      </c>
      <c r="T5" s="104" t="s">
        <v>146</v>
      </c>
      <c r="U5" s="104" t="s">
        <v>136</v>
      </c>
      <c r="V5" s="2" t="s">
        <v>156</v>
      </c>
      <c r="W5" s="2" t="s">
        <v>147</v>
      </c>
      <c r="X5" s="2" t="s">
        <v>166</v>
      </c>
      <c r="Y5" s="2" t="s">
        <v>157</v>
      </c>
      <c r="Z5" s="2" t="s">
        <v>176</v>
      </c>
      <c r="AA5" t="s">
        <v>167</v>
      </c>
      <c r="AB5" t="s">
        <v>189</v>
      </c>
      <c r="AC5" t="s">
        <v>177</v>
      </c>
      <c r="AD5" t="s">
        <v>197</v>
      </c>
      <c r="AE5" t="s">
        <v>190</v>
      </c>
      <c r="AF5" t="s">
        <v>208</v>
      </c>
      <c r="AG5" t="s">
        <v>198</v>
      </c>
      <c r="AH5" t="s">
        <v>218</v>
      </c>
      <c r="AI5" t="s">
        <v>209</v>
      </c>
      <c r="AJ5" t="s">
        <v>227</v>
      </c>
      <c r="AK5" t="s">
        <v>219</v>
      </c>
      <c r="AL5" t="s">
        <v>236</v>
      </c>
      <c r="AM5" t="s">
        <v>228</v>
      </c>
      <c r="AN5" t="s">
        <v>244</v>
      </c>
    </row>
    <row r="6" ht="20" customHeight="true">
      <c r="A6" s="106" t="str">
        <v>CNT-0001</v>
      </c>
      <c r="B6" s="162" t="n">
        <v>46125</v>
      </c>
      <c r="C6" s="106" t="s">
        <v>350</v>
      </c>
      <c r="D6" s="106" t="str">
        <v>BATCH-202604-A</v>
      </c>
      <c r="E6" s="106" t="s">
        <v>351</v>
      </c>
      <c r="F6" s="106" t="str">
        <v>SKU-001</v>
      </c>
      <c r="G6" s="106" t="str">
        <f>IFERROR(VLOOKUP(F6,'商品マスタ'!$A$6:$N$55,3,FALSE),"")</f>
      </c>
      <c r="H6" s="106" t="str">
        <f>IFERROR(VLOOKUP(F6,'商品マスタ'!$A$6:$N$55,4,FALSE),"")</f>
      </c>
      <c r="I6" s="184" t="n">
        <v>238</v>
      </c>
      <c r="J6" s="184" t="n">
        <v>232</v>
      </c>
      <c r="K6" s="184" t="s">
        <v>260</v>
      </c>
      <c r="L6" s="186" t="s">
        <v>261</v>
      </c>
      <c r="M6" s="186" t="s">
        <v>262</v>
      </c>
      <c r="N6" s="188" t="s">
        <v>263</v>
      </c>
      <c r="O6" s="106" t="s">
        <v>264</v>
      </c>
      <c r="P6" s="106" t="s">
        <v>265</v>
      </c>
      <c r="Q6" s="106" t="s">
        <v>266</v>
      </c>
      <c r="R6" s="106" t="s">
        <v>262</v>
      </c>
      <c r="S6" s="106" t="s">
        <v>263</v>
      </c>
      <c r="T6" s="106" t="s">
        <v>264</v>
      </c>
      <c r="U6" s="106" t="s">
        <v>265</v>
      </c>
      <c r="V6" s="2" t="s">
        <v>266</v>
      </c>
      <c r="W6" s="2" t="s">
        <v>260</v>
      </c>
      <c r="X6" s="2" t="s">
        <v>261</v>
      </c>
      <c r="Y6" s="2" t="s">
        <v>262</v>
      </c>
      <c r="Z6" s="2" t="s">
        <v>263</v>
      </c>
      <c r="AA6" t="s">
        <v>264</v>
      </c>
      <c r="AB6" t="s">
        <v>265</v>
      </c>
      <c r="AC6" t="s">
        <v>266</v>
      </c>
      <c r="AD6" t="s">
        <v>260</v>
      </c>
      <c r="AE6" t="s">
        <v>261</v>
      </c>
      <c r="AF6" t="s">
        <v>262</v>
      </c>
      <c r="AG6" t="s">
        <v>263</v>
      </c>
      <c r="AH6" t="s">
        <v>264</v>
      </c>
      <c r="AI6" t="s">
        <v>265</v>
      </c>
      <c r="AJ6" t="s">
        <v>266</v>
      </c>
      <c r="AK6" t="s">
        <v>260</v>
      </c>
      <c r="AL6" t="s">
        <v>261</v>
      </c>
      <c r="AM6" t="s">
        <v>262</v>
      </c>
      <c r="AN6" t="s">
        <v>263</v>
      </c>
    </row>
    <row r="7" ht="20" customHeight="true">
      <c r="A7" s="106" t="s">
        <v>267</v>
      </c>
      <c r="B7" s="162" t="n">
        <v>46125</v>
      </c>
      <c r="C7" s="106" t="s">
        <v>350</v>
      </c>
      <c r="D7" s="106" t="str">
        <v>BATCH-202604-A</v>
      </c>
      <c r="E7" s="106" t="s">
        <v>351</v>
      </c>
      <c r="F7" s="106" t="str">
        <v>SKU-002</v>
      </c>
      <c r="G7" s="106" t="str">
        <f>IFERROR(VLOOKUP(F7,'商品マスタ'!$A$6:$N$55,3,FALSE),"")</f>
      </c>
      <c r="H7" s="106" t="str">
        <f>IFERROR(VLOOKUP(F7,'商品マスタ'!$A$6:$N$55,4,FALSE),"")</f>
      </c>
      <c r="I7" s="184" t="n">
        <v>125</v>
      </c>
      <c r="J7" s="184" t="s">
        <v>134</v>
      </c>
      <c r="K7" s="184" t="s">
        <v>154</v>
      </c>
      <c r="L7" s="186" t="s">
        <v>170</v>
      </c>
      <c r="M7" s="186" t="s">
        <v>186</v>
      </c>
      <c r="N7" s="188" t="s">
        <v>200</v>
      </c>
      <c r="O7" s="106" t="s">
        <v>174</v>
      </c>
      <c r="P7" s="106" t="s">
        <v>154</v>
      </c>
      <c r="Q7" s="106" t="s">
        <v>452</v>
      </c>
      <c r="R7" s="106" t="s">
        <v>338</v>
      </c>
      <c r="S7" s="106" t="s">
        <v>328</v>
      </c>
      <c r="T7" s="106" t="s">
        <v>344</v>
      </c>
      <c r="U7" s="106" t="s">
        <v>347</v>
      </c>
      <c r="V7" s="2"/>
      <c r="W7" s="2"/>
      <c r="X7" s="2"/>
      <c r="Y7" s="2"/>
      <c r="Z7" s="2"/>
    </row>
    <row r="8" ht="20" customHeight="true">
      <c r="A8" s="106" t="s">
        <v>90</v>
      </c>
      <c r="B8" s="162" t="s">
        <v>268</v>
      </c>
      <c r="C8" s="106" t="s">
        <v>269</v>
      </c>
      <c r="D8" s="106" t="s">
        <v>95</v>
      </c>
      <c r="E8" s="106" t="s">
        <v>10</v>
      </c>
      <c r="F8" s="106" t="s">
        <v>15</v>
      </c>
      <c r="G8" s="106" t="s">
        <v>94</v>
      </c>
      <c r="H8" s="106" t="s">
        <v>15</v>
      </c>
      <c r="I8" s="184" t="s">
        <v>94</v>
      </c>
      <c r="J8" s="184" t="s">
        <v>90</v>
      </c>
      <c r="K8" s="184" t="s">
        <v>249</v>
      </c>
      <c r="L8" s="186" t="s">
        <v>250</v>
      </c>
      <c r="M8" s="186" t="s">
        <v>110</v>
      </c>
      <c r="N8" s="188" t="s">
        <v>250</v>
      </c>
      <c r="O8" s="106" t="s">
        <v>250</v>
      </c>
      <c r="P8" s="106" t="s">
        <v>250</v>
      </c>
      <c r="Q8" s="106" t="s">
        <v>250</v>
      </c>
      <c r="R8" s="106" t="s">
        <v>250</v>
      </c>
      <c r="S8" s="106" t="s">
        <v>335</v>
      </c>
      <c r="T8" s="106" t="s">
        <v>344</v>
      </c>
      <c r="U8" s="106" t="s">
        <v>270</v>
      </c>
      <c r="V8" s="2"/>
      <c r="W8" s="2"/>
      <c r="X8" s="2"/>
      <c r="Y8" s="2"/>
      <c r="Z8" s="2"/>
    </row>
    <row r="9" ht="20" customHeight="true">
      <c r="A9" s="106" t="s">
        <v>70</v>
      </c>
      <c r="B9" s="162" t="s">
        <v>271</v>
      </c>
      <c r="C9" s="106" t="s">
        <v>272</v>
      </c>
      <c r="D9" s="106" t="s">
        <v>95</v>
      </c>
      <c r="E9" s="106" t="s">
        <v>108</v>
      </c>
      <c r="F9" s="106" t="s">
        <v>102</v>
      </c>
      <c r="G9" s="106" t="s">
        <v>113</v>
      </c>
      <c r="H9" s="106" t="s">
        <v>102</v>
      </c>
      <c r="I9" s="184" t="s">
        <v>113</v>
      </c>
      <c r="J9" s="184" t="s">
        <v>90</v>
      </c>
      <c r="K9" s="184" t="s">
        <v>249</v>
      </c>
      <c r="L9" s="186" t="s">
        <v>250</v>
      </c>
      <c r="M9" s="186" t="s">
        <v>273</v>
      </c>
      <c r="N9" s="188" t="n">
        <f>IF(OR(I9="",J9=""),"",IF(I9=0,0,K9/I9))</f>
        <v>-0.025</v>
      </c>
      <c r="O9" s="106" t="s">
        <v>339</v>
      </c>
      <c r="P9" s="106" t="s">
        <v>341</v>
      </c>
      <c r="Q9" s="106" t="s">
        <v>343</v>
      </c>
      <c r="R9" s="106" t="s">
        <v>335</v>
      </c>
      <c r="S9" s="106" t="s">
        <v>250</v>
      </c>
      <c r="T9" s="106" t="s">
        <v>250</v>
      </c>
      <c r="U9" s="106" t="s">
        <v>348</v>
      </c>
      <c r="V9" s="2"/>
      <c r="W9" s="2"/>
      <c r="X9" s="2"/>
      <c r="Y9" s="2"/>
      <c r="Z9" s="2"/>
    </row>
    <row r="10" ht="20" customHeight="true">
      <c r="A10" s="106" t="s">
        <v>69</v>
      </c>
      <c r="B10" s="162" t="s">
        <v>274</v>
      </c>
      <c r="C10" s="106" t="s">
        <v>275</v>
      </c>
      <c r="D10" s="106" t="s">
        <v>95</v>
      </c>
      <c r="E10" s="106" t="s">
        <v>101</v>
      </c>
      <c r="F10" s="106" t="s">
        <v>94</v>
      </c>
      <c r="G10" s="106" t="s">
        <v>103</v>
      </c>
      <c r="H10" s="106" t="s">
        <v>94</v>
      </c>
      <c r="I10" s="184" t="s">
        <v>103</v>
      </c>
      <c r="J10" s="184" t="s">
        <v>90</v>
      </c>
      <c r="K10" s="184" t="s">
        <v>249</v>
      </c>
      <c r="L10" s="186" t="s">
        <v>250</v>
      </c>
      <c r="M10" s="186" t="s">
        <v>276</v>
      </c>
      <c r="N10" s="188" t="n">
        <f>IF(OR(I10="",J10=""),"",IF(I10=0,0,K10/I10))</f>
        <v>0</v>
      </c>
      <c r="O10" s="106" t="s">
        <v>327</v>
      </c>
      <c r="P10" s="106" t="s">
        <v>272</v>
      </c>
      <c r="Q10" s="106" t="s">
        <v>337</v>
      </c>
      <c r="R10" s="106" t="s">
        <v>345</v>
      </c>
      <c r="S10" s="106" t="s">
        <v>332</v>
      </c>
      <c r="T10" s="106" t="s">
        <v>95</v>
      </c>
      <c r="U10" s="106" t="s">
        <v>250</v>
      </c>
      <c r="V10" s="2" t="s">
        <v>250</v>
      </c>
      <c r="W10" s="2" t="s">
        <v>250</v>
      </c>
      <c r="X10" s="2" t="s">
        <v>250</v>
      </c>
      <c r="Y10" s="2"/>
      <c r="Z10" s="2"/>
    </row>
    <row r="11" ht="20" customHeight="true">
      <c r="A11" s="106" t="s">
        <v>10</v>
      </c>
      <c r="B11" s="162" t="s">
        <v>277</v>
      </c>
      <c r="C11" s="106" t="s">
        <v>275</v>
      </c>
      <c r="D11" s="106" t="s">
        <v>95</v>
      </c>
      <c r="E11" s="106" t="s">
        <v>128</v>
      </c>
      <c r="F11" s="106" t="s">
        <v>113</v>
      </c>
      <c r="G11" s="106" t="s">
        <v>125</v>
      </c>
      <c r="H11" s="106" t="s">
        <v>113</v>
      </c>
      <c r="I11" s="184" t="s">
        <v>125</v>
      </c>
      <c r="J11" s="184" t="s">
        <v>90</v>
      </c>
      <c r="K11" s="184" t="s">
        <v>249</v>
      </c>
      <c r="L11" s="186" t="s">
        <v>250</v>
      </c>
      <c r="M11" s="186" t="s">
        <v>278</v>
      </c>
      <c r="N11" s="188" t="n">
        <f>IF(OR(I11="",J11=""),"",IF(I11=0,0,K11/I11))</f>
        <v>-0.1346153846153846</v>
      </c>
      <c r="O11" s="106" t="s">
        <v>334</v>
      </c>
      <c r="P11" s="106" t="s">
        <v>329</v>
      </c>
      <c r="Q11" s="106" t="s">
        <v>280</v>
      </c>
      <c r="R11" s="106" t="s">
        <v>332</v>
      </c>
      <c r="S11" s="106" t="s">
        <v>331</v>
      </c>
      <c r="T11" s="106" t="s">
        <v>280</v>
      </c>
      <c r="U11" s="106" t="s">
        <v>349</v>
      </c>
      <c r="V11" s="2"/>
      <c r="W11" s="2" t="s">
        <v>250</v>
      </c>
      <c r="X11" s="2" t="s">
        <v>250</v>
      </c>
      <c r="Y11" s="2" t="s">
        <v>250</v>
      </c>
      <c r="Z11" s="2" t="s">
        <v>250</v>
      </c>
      <c r="AA11" t="s">
        <v>250</v>
      </c>
      <c r="AB11" t="s">
        <v>250</v>
      </c>
    </row>
    <row r="12" ht="20" customHeight="true">
      <c r="A12" s="106" t="s">
        <v>108</v>
      </c>
      <c r="B12" s="162" t="s">
        <v>279</v>
      </c>
      <c r="C12" s="106" t="s">
        <v>275</v>
      </c>
      <c r="D12" s="106" t="s">
        <v>280</v>
      </c>
      <c r="E12" s="106" t="s">
        <v>10</v>
      </c>
      <c r="F12" s="106" t="s">
        <v>103</v>
      </c>
      <c r="G12" s="106" t="s">
        <v>114</v>
      </c>
      <c r="H12" s="106" t="s">
        <v>103</v>
      </c>
      <c r="I12" s="184" t="n">
        <v>20</v>
      </c>
      <c r="J12" s="184" t="s">
        <v>172</v>
      </c>
      <c r="K12" s="184" t="s">
        <v>249</v>
      </c>
      <c r="L12" s="186" t="s">
        <v>250</v>
      </c>
      <c r="M12" s="186" t="s">
        <v>281</v>
      </c>
      <c r="N12" s="188" t="n">
        <f>IF(OR(I12="",J12=""),"",IF(I12=0,0,K12/I12))</f>
        <v>0.1</v>
      </c>
      <c r="O12" s="106" t="s">
        <v>336</v>
      </c>
      <c r="P12" s="106" t="s">
        <v>342</v>
      </c>
      <c r="Q12" s="106" t="s">
        <v>452</v>
      </c>
      <c r="R12" s="106" t="s">
        <v>331</v>
      </c>
      <c r="S12" s="106" t="s">
        <v>338</v>
      </c>
      <c r="T12" s="106" t="s">
        <v>344</v>
      </c>
      <c r="U12" s="106" t="s">
        <v>333</v>
      </c>
      <c r="V12" s="2"/>
      <c r="W12" s="2"/>
      <c r="X12" s="2"/>
      <c r="Y12" s="2"/>
      <c r="Z12" s="2"/>
      <c r="AA12" t="s">
        <v>250</v>
      </c>
      <c r="AB12" t="s">
        <v>250</v>
      </c>
    </row>
    <row r="13" ht="20" customHeight="true">
      <c r="A13" s="106" t="s">
        <v>101</v>
      </c>
      <c r="B13" s="162" t="s">
        <v>282</v>
      </c>
      <c r="C13" s="106" t="s">
        <v>283</v>
      </c>
      <c r="D13" s="106" t="s">
        <v>280</v>
      </c>
      <c r="E13" s="106" t="s">
        <v>108</v>
      </c>
      <c r="F13" s="106" t="s">
        <v>125</v>
      </c>
      <c r="G13" s="106" t="s">
        <v>135</v>
      </c>
      <c r="H13" s="106" t="s">
        <v>125</v>
      </c>
      <c r="I13" s="184" t="n">
        <v>28</v>
      </c>
      <c r="J13" s="184" t="s">
        <v>172</v>
      </c>
      <c r="K13" s="184" t="s">
        <v>249</v>
      </c>
      <c r="L13" s="186" t="s">
        <v>250</v>
      </c>
      <c r="M13" s="186" t="s">
        <v>284</v>
      </c>
      <c r="N13" s="188" t="n">
        <f>IF(OR(I13="",J13=""),"",IF(I13=0,0,K13/I13))</f>
        <v>-0.2857142857142857</v>
      </c>
      <c r="O13" s="106" t="s">
        <v>334</v>
      </c>
      <c r="P13" s="106" t="s">
        <v>330</v>
      </c>
      <c r="Q13" s="106" t="s">
        <v>340</v>
      </c>
      <c r="R13" s="106" t="s">
        <v>338</v>
      </c>
      <c r="S13" s="106" t="s">
        <v>328</v>
      </c>
      <c r="T13" s="106" t="s">
        <v>344</v>
      </c>
      <c r="U13" s="106" t="s">
        <v>346</v>
      </c>
      <c r="V13" s="2"/>
      <c r="W13" s="2"/>
      <c r="X13" s="2"/>
      <c r="Y13" s="2"/>
      <c r="Z13" s="2"/>
      <c r="AC13" t="s">
        <v>285</v>
      </c>
      <c r="AD13" t="s">
        <v>285</v>
      </c>
      <c r="AE13" t="s">
        <v>285</v>
      </c>
      <c r="AF13" t="s">
        <v>285</v>
      </c>
    </row>
    <row r="14" ht="20" customHeight="true">
      <c r="A14" s="106" t="s">
        <v>128</v>
      </c>
      <c r="B14" s="162" t="s">
        <v>286</v>
      </c>
      <c r="C14" s="106" t="s">
        <v>269</v>
      </c>
      <c r="D14" s="106" t="s">
        <v>287</v>
      </c>
      <c r="E14" s="106" t="s">
        <v>101</v>
      </c>
      <c r="F14" s="106" t="s">
        <v>114</v>
      </c>
      <c r="G14" s="106" t="s">
        <v>126</v>
      </c>
      <c r="H14" s="106" t="str">
        <f>IFERROR(VLOOKUP(F14,'商品マスタ'!$A$6:$N$55,4,FALSE),"")</f>
      </c>
      <c r="I14" s="184"/>
      <c r="J14" s="184" t="s">
        <v>72</v>
      </c>
      <c r="K14" s="184" t="s">
        <v>249</v>
      </c>
      <c r="L14" s="186" t="s">
        <v>250</v>
      </c>
      <c r="M14" s="186" t="s">
        <v>288</v>
      </c>
      <c r="N14" s="188" t="str">
        <f>IF(OR(I14="",J14=""),"",IF(I14=0,0,K14/I14))</f>
      </c>
      <c r="O14" s="106"/>
      <c r="P14" s="106"/>
      <c r="Q14" s="106"/>
      <c r="R14" s="106"/>
      <c r="S14" s="106"/>
      <c r="T14" s="106"/>
      <c r="U14" s="106"/>
      <c r="V14" s="2"/>
      <c r="W14" s="2"/>
      <c r="X14" s="2"/>
      <c r="Y14" s="2"/>
      <c r="Z14" s="2"/>
      <c r="AG14" t="s">
        <v>285</v>
      </c>
      <c r="AH14" t="s">
        <v>285</v>
      </c>
      <c r="AI14" t="s">
        <v>285</v>
      </c>
      <c r="AJ14" t="s">
        <v>285</v>
      </c>
      <c r="AK14" t="s">
        <v>285</v>
      </c>
      <c r="AL14" t="s">
        <v>285</v>
      </c>
      <c r="AM14" t="s">
        <v>285</v>
      </c>
      <c r="AN14" t="s">
        <v>285</v>
      </c>
    </row>
    <row r="15" ht="20" customHeight="true">
      <c r="A15" s="106" t="s">
        <v>124</v>
      </c>
      <c r="B15" s="162" t="s">
        <v>289</v>
      </c>
      <c r="C15" s="106" t="s">
        <v>290</v>
      </c>
      <c r="D15" s="106" t="s">
        <v>287</v>
      </c>
      <c r="E15" s="106" t="s">
        <v>128</v>
      </c>
      <c r="F15" s="106" t="s">
        <v>135</v>
      </c>
      <c r="G15" s="106" t="s">
        <v>146</v>
      </c>
      <c r="H15" s="106" t="str">
        <f>IFERROR(VLOOKUP(F15,'商品マスタ'!$A$6:$N$55,4,FALSE),"")</f>
      </c>
      <c r="I15" s="184"/>
      <c r="J15" s="184" t="s">
        <v>72</v>
      </c>
      <c r="K15" s="184" t="s">
        <v>249</v>
      </c>
      <c r="L15" s="186" t="s">
        <v>250</v>
      </c>
      <c r="M15" s="186" t="s">
        <v>291</v>
      </c>
      <c r="N15" s="188" t="str">
        <f>IF(OR(I15="",J15=""),"",IF(I15=0,0,K15/I15))</f>
      </c>
      <c r="O15" s="106"/>
      <c r="P15" s="106"/>
      <c r="Q15" s="106"/>
      <c r="R15" s="106"/>
      <c r="S15" s="106"/>
      <c r="T15" s="106"/>
      <c r="U15" s="106"/>
      <c r="V15" s="2"/>
      <c r="W15" s="2"/>
      <c r="X15" s="2"/>
      <c r="Y15" s="2"/>
      <c r="Z15" s="2"/>
    </row>
    <row r="16" ht="20" customHeight="true">
      <c r="A16" s="106" t="s">
        <v>138</v>
      </c>
      <c r="B16" s="162" t="s">
        <v>292</v>
      </c>
      <c r="C16" s="106" t="s">
        <v>272</v>
      </c>
      <c r="D16" s="106" t="s">
        <v>287</v>
      </c>
      <c r="E16" s="106" t="s">
        <v>10</v>
      </c>
      <c r="F16" s="106" t="s">
        <v>126</v>
      </c>
      <c r="G16" s="106" t="s">
        <v>136</v>
      </c>
      <c r="H16" s="106" t="str">
        <f>IFERROR(VLOOKUP(F16,'商品マスタ'!$A$6:$N$55,4,FALSE),"")</f>
      </c>
      <c r="I16" s="184"/>
      <c r="J16" s="184" t="s">
        <v>72</v>
      </c>
      <c r="K16" s="184" t="s">
        <v>249</v>
      </c>
      <c r="L16" s="186" t="s">
        <v>250</v>
      </c>
      <c r="M16" s="186" t="s">
        <v>293</v>
      </c>
      <c r="N16" s="188" t="str">
        <f>IF(OR(I16="",J16=""),"",IF(I16=0,0,K16/I16))</f>
      </c>
      <c r="O16" s="106"/>
      <c r="P16" s="106"/>
      <c r="Q16" s="106"/>
      <c r="R16" s="106"/>
      <c r="S16" s="106"/>
      <c r="T16" s="106"/>
      <c r="U16" s="106"/>
      <c r="V16" s="2"/>
      <c r="W16" s="2"/>
      <c r="X16" s="2"/>
      <c r="Y16" s="2"/>
      <c r="Z16" s="2"/>
    </row>
    <row r="17" ht="20" customHeight="true">
      <c r="A17" s="106" t="s">
        <v>134</v>
      </c>
      <c r="B17" s="162" t="s">
        <v>143</v>
      </c>
      <c r="C17" s="106" t="s">
        <v>269</v>
      </c>
      <c r="D17" s="106" t="s">
        <v>287</v>
      </c>
      <c r="E17" s="106" t="s">
        <v>108</v>
      </c>
      <c r="F17" s="106" t="s">
        <v>146</v>
      </c>
      <c r="G17" s="106" t="s">
        <v>156</v>
      </c>
      <c r="H17" s="106" t="str">
        <f>IFERROR(VLOOKUP(F17,'商品マスタ'!$A$6:$N$55,4,FALSE),"")</f>
      </c>
      <c r="I17" s="184"/>
      <c r="J17" s="184" t="s">
        <v>72</v>
      </c>
      <c r="K17" s="184" t="s">
        <v>249</v>
      </c>
      <c r="L17" s="186" t="s">
        <v>250</v>
      </c>
      <c r="M17" s="186" t="s">
        <v>294</v>
      </c>
      <c r="N17" s="188" t="str">
        <f>IF(OR(I17="",J17=""),"",IF(I17=0,0,K17/I17))</f>
      </c>
      <c r="O17" s="106"/>
      <c r="P17" s="106"/>
      <c r="Q17" s="106"/>
      <c r="R17" s="106"/>
      <c r="S17" s="106"/>
      <c r="T17" s="106"/>
      <c r="U17" s="106"/>
      <c r="V17" s="2"/>
      <c r="W17" s="2"/>
      <c r="X17" s="2"/>
      <c r="Y17" s="2"/>
      <c r="Z17" s="2"/>
    </row>
    <row r="18" ht="20" customHeight="true">
      <c r="A18" s="106" t="s">
        <v>154</v>
      </c>
      <c r="B18" s="162" t="s">
        <v>295</v>
      </c>
      <c r="C18" s="106" t="s">
        <v>296</v>
      </c>
      <c r="D18" s="106" t="s">
        <v>287</v>
      </c>
      <c r="E18" s="106" t="s">
        <v>108</v>
      </c>
      <c r="F18" s="106" t="s">
        <v>297</v>
      </c>
      <c r="G18" s="106" t="s">
        <v>298</v>
      </c>
      <c r="H18" s="106" t="str">
        <f>IFERROR(VLOOKUP(F18,'商品マスタ'!$A$6:$N$55,4,FALSE),"")</f>
      </c>
      <c r="I18" s="184"/>
      <c r="J18" s="184" t="s">
        <v>72</v>
      </c>
      <c r="K18" s="184" t="str">
        <f>IF(OR(I18="",J18=""),"",J18-I18)</f>
      </c>
      <c r="L18" s="186" t="str">
        <f>IFERROR(VLOOKUP(F18,'商品マスタ'!$A$6:$N$55,8,FALSE),"")</f>
      </c>
      <c r="M18" s="186" t="str">
        <f>IF(K18="","",K18*L18)</f>
      </c>
      <c r="N18" s="188" t="str">
        <f>IF(OR(I18="",J18=""),"",IF(I18=0,0,K18/I18))</f>
      </c>
      <c r="O18" s="106"/>
      <c r="P18" s="106"/>
      <c r="Q18" s="106"/>
      <c r="R18" s="106"/>
      <c r="S18" s="106"/>
      <c r="T18" s="106"/>
      <c r="U18" s="106"/>
      <c r="V18" s="2"/>
      <c r="W18" s="2"/>
      <c r="X18" s="2"/>
      <c r="Y18" s="2"/>
      <c r="Z18" s="2"/>
    </row>
    <row r="19" ht="20" customHeight="true">
      <c r="A19" s="106" t="s">
        <v>159</v>
      </c>
      <c r="B19" s="162" t="s">
        <v>299</v>
      </c>
      <c r="C19" s="106" t="s">
        <v>300</v>
      </c>
      <c r="D19" s="106" t="s">
        <v>287</v>
      </c>
      <c r="E19" s="106" t="s">
        <v>101</v>
      </c>
      <c r="F19" s="106" t="s">
        <v>301</v>
      </c>
      <c r="G19" s="106" t="s">
        <v>302</v>
      </c>
      <c r="H19" s="106" t="str">
        <f>IFERROR(VLOOKUP(F19,'商品マスタ'!$A$6:$N$55,4,FALSE),"")</f>
      </c>
      <c r="I19" s="184"/>
      <c r="J19" s="184" t="s">
        <v>72</v>
      </c>
      <c r="K19" s="184" t="str">
        <f>IF(OR(I19="",J19=""),"",J19-I19)</f>
      </c>
      <c r="L19" s="186" t="str">
        <f>IFERROR(VLOOKUP(F19,'商品マスタ'!$A$6:$N$55,8,FALSE),"")</f>
      </c>
      <c r="M19" s="186" t="str">
        <f>IF(K19="","",K19*L19)</f>
      </c>
      <c r="N19" s="188" t="str">
        <f>IF(OR(I19="",J19=""),"",IF(I19=0,0,K19/I19))</f>
      </c>
      <c r="O19" s="106"/>
      <c r="P19" s="106"/>
      <c r="Q19" s="106"/>
      <c r="R19" s="106"/>
      <c r="S19" s="106"/>
      <c r="T19" s="106"/>
      <c r="U19" s="106"/>
      <c r="V19" s="2"/>
      <c r="W19" s="2"/>
      <c r="X19" s="2"/>
      <c r="Y19" s="2"/>
      <c r="Z19" s="2"/>
    </row>
    <row r="20" ht="20" customHeight="true">
      <c r="A20" s="106" t="s">
        <v>164</v>
      </c>
      <c r="B20" s="162" t="s">
        <v>303</v>
      </c>
      <c r="C20" s="106" t="s">
        <v>300</v>
      </c>
      <c r="D20" s="106" t="s">
        <v>287</v>
      </c>
      <c r="E20" s="106" t="s">
        <v>128</v>
      </c>
      <c r="F20" s="106" t="s">
        <v>304</v>
      </c>
      <c r="G20" s="106" t="s">
        <v>305</v>
      </c>
      <c r="H20" s="106" t="str">
        <f>IFERROR(VLOOKUP(F20,'商品マスタ'!$A$6:$N$55,4,FALSE),"")</f>
      </c>
      <c r="I20" s="184"/>
      <c r="J20" s="184" t="s">
        <v>72</v>
      </c>
      <c r="K20" s="184" t="str">
        <f>IF(OR(I20="",J20=""),"",J20-I20)</f>
      </c>
      <c r="L20" s="186" t="str">
        <f>IFERROR(VLOOKUP(F20,'商品マスタ'!$A$6:$N$55,8,FALSE),"")</f>
      </c>
      <c r="M20" s="186" t="str">
        <f>IF(K20="","",K20*L20)</f>
      </c>
      <c r="N20" s="188" t="str">
        <f>IF(OR(I20="",J20=""),"",IF(I20=0,0,K20/I20))</f>
      </c>
      <c r="O20" s="106"/>
      <c r="P20" s="106"/>
      <c r="Q20" s="106"/>
      <c r="R20" s="106"/>
      <c r="S20" s="106"/>
      <c r="T20" s="106"/>
      <c r="U20" s="106"/>
      <c r="V20" s="2"/>
      <c r="W20" s="2"/>
      <c r="X20" s="2"/>
      <c r="Y20" s="2"/>
      <c r="Z20" s="2"/>
    </row>
    <row r="21" ht="20" customHeight="true">
      <c r="A21" s="106" t="s">
        <v>170</v>
      </c>
      <c r="B21" s="162" t="s">
        <v>306</v>
      </c>
      <c r="C21" s="106" t="s">
        <v>307</v>
      </c>
      <c r="D21" s="106" t="s">
        <v>287</v>
      </c>
      <c r="E21" s="106" t="s">
        <v>10</v>
      </c>
      <c r="F21" s="106" t="s">
        <v>308</v>
      </c>
      <c r="G21" s="106" t="s">
        <v>309</v>
      </c>
      <c r="H21" s="106" t="str">
        <f>IFERROR(VLOOKUP(F21,'商品マスタ'!$A$6:$N$55,4,FALSE),"")</f>
      </c>
      <c r="I21" s="184"/>
      <c r="J21" s="184" t="s">
        <v>72</v>
      </c>
      <c r="K21" s="184" t="str">
        <f>IF(OR(I21="",J21=""),"",J21-I21)</f>
      </c>
      <c r="L21" s="186" t="str">
        <f>IFERROR(VLOOKUP(F21,'商品マスタ'!$A$6:$N$55,8,FALSE),"")</f>
      </c>
      <c r="M21" s="186" t="str">
        <f>IF(K21="","",K21*L21)</f>
      </c>
      <c r="N21" s="188" t="str">
        <f>IF(OR(I21="",J21=""),"",IF(I21=0,0,K21/I21))</f>
      </c>
      <c r="O21" s="106"/>
      <c r="P21" s="106"/>
      <c r="Q21" s="106"/>
      <c r="R21" s="106"/>
      <c r="S21" s="106"/>
      <c r="T21" s="106"/>
      <c r="U21" s="106"/>
      <c r="V21" s="2"/>
      <c r="W21" s="2"/>
      <c r="X21" s="2"/>
      <c r="Y21" s="2"/>
      <c r="Z21" s="2"/>
    </row>
    <row r="22" ht="20" customHeight="true">
      <c r="A22" s="106" t="s">
        <v>174</v>
      </c>
      <c r="B22" s="162" t="s">
        <v>310</v>
      </c>
      <c r="C22" s="106" t="s">
        <v>296</v>
      </c>
      <c r="D22" s="106" t="s">
        <v>287</v>
      </c>
      <c r="E22" s="106" t="s">
        <v>10</v>
      </c>
      <c r="F22" s="106" t="s">
        <v>311</v>
      </c>
      <c r="G22" s="106" t="s">
        <v>312</v>
      </c>
      <c r="H22" s="106" t="str">
        <f>IFERROR(VLOOKUP(F22,'商品マスタ'!$A$6:$N$55,4,FALSE),"")</f>
      </c>
      <c r="I22" s="184"/>
      <c r="J22" s="184" t="s">
        <v>72</v>
      </c>
      <c r="K22" s="184" t="str">
        <f>IF(OR(I22="",J22=""),"",J22-I22)</f>
      </c>
      <c r="L22" s="186" t="str">
        <f>IFERROR(VLOOKUP(F22,'商品マスタ'!$A$6:$N$55,8,FALSE),"")</f>
      </c>
      <c r="M22" s="186" t="str">
        <f>IF(K22="","",K22*L22)</f>
      </c>
      <c r="N22" s="188" t="str">
        <f>IF(OR(I22="",J22=""),"",IF(I22=0,0,K22/I22))</f>
      </c>
      <c r="O22" s="106"/>
      <c r="P22" s="106"/>
      <c r="Q22" s="106"/>
      <c r="R22" s="106"/>
      <c r="S22" s="106"/>
      <c r="T22" s="106"/>
      <c r="U22" s="106"/>
      <c r="V22" s="2"/>
      <c r="W22" s="2"/>
      <c r="X22" s="2"/>
      <c r="Y22" s="2"/>
      <c r="Z22" s="2"/>
    </row>
    <row r="23" ht="20" customHeight="true">
      <c r="A23" s="106" t="s">
        <v>181</v>
      </c>
      <c r="B23" s="162" t="s">
        <v>313</v>
      </c>
      <c r="C23" s="106" t="s">
        <v>314</v>
      </c>
      <c r="D23" s="106" t="s">
        <v>287</v>
      </c>
      <c r="E23" s="106" t="s">
        <v>108</v>
      </c>
      <c r="F23" s="106" t="s">
        <v>315</v>
      </c>
      <c r="G23" s="106" t="s">
        <v>316</v>
      </c>
      <c r="H23" s="106" t="str">
        <f>IFERROR(VLOOKUP(F23,'商品マスタ'!$A$6:$N$55,4,FALSE),"")</f>
      </c>
      <c r="I23" s="184"/>
      <c r="J23" s="184" t="s">
        <v>72</v>
      </c>
      <c r="K23" s="184" t="str">
        <f>IF(OR(I23="",J23=""),"",J23-I23)</f>
      </c>
      <c r="L23" s="186" t="str">
        <f>IFERROR(VLOOKUP(F23,'商品マスタ'!$A$6:$N$55,8,FALSE),"")</f>
      </c>
      <c r="M23" s="186" t="str">
        <f>IF(K23="","",K23*L23)</f>
      </c>
      <c r="N23" s="188" t="str">
        <f>IF(OR(I23="",J23=""),"",IF(I23=0,0,K23/I23))</f>
      </c>
      <c r="O23" s="106"/>
      <c r="P23" s="106"/>
      <c r="Q23" s="106"/>
      <c r="R23" s="106"/>
      <c r="S23" s="106"/>
      <c r="T23" s="106"/>
      <c r="U23" s="106"/>
      <c r="V23" s="2"/>
      <c r="W23" s="2"/>
      <c r="X23" s="2"/>
      <c r="Y23" s="2"/>
      <c r="Z23" s="2"/>
    </row>
    <row r="24" ht="20" customHeight="true">
      <c r="A24" s="106" t="s">
        <v>186</v>
      </c>
      <c r="B24" s="162" t="s">
        <v>317</v>
      </c>
      <c r="C24" s="106" t="s">
        <v>318</v>
      </c>
      <c r="D24" s="106" t="s">
        <v>287</v>
      </c>
      <c r="E24" s="106" t="s">
        <v>69</v>
      </c>
      <c r="F24" s="106" t="s">
        <v>319</v>
      </c>
      <c r="G24" s="106" t="s">
        <v>320</v>
      </c>
      <c r="H24" s="106" t="str">
        <f>IFERROR(VLOOKUP(F24,'商品マスタ'!$A$6:$N$55,4,FALSE),"")</f>
      </c>
      <c r="I24" s="184"/>
      <c r="J24" s="184" t="s">
        <v>72</v>
      </c>
      <c r="K24" s="184" t="str">
        <f>IF(OR(I24="",J24=""),"",J24-I24)</f>
      </c>
      <c r="L24" s="186" t="str">
        <f>IFERROR(VLOOKUP(F24,'商品マスタ'!$A$6:$N$55,8,FALSE),"")</f>
      </c>
      <c r="M24" s="186" t="str">
        <f>IF(K24="","",K24*L24)</f>
      </c>
      <c r="N24" s="188" t="str">
        <f>IF(OR(I24="",J24=""),"",IF(I24=0,0,K24/I24))</f>
      </c>
      <c r="O24" s="106"/>
      <c r="P24" s="106"/>
      <c r="Q24" s="106"/>
      <c r="R24" s="106"/>
      <c r="S24" s="106"/>
      <c r="T24" s="106"/>
      <c r="U24" s="106"/>
      <c r="V24" s="2"/>
      <c r="W24" s="2"/>
      <c r="X24" s="2"/>
      <c r="Y24" s="2"/>
      <c r="Z24" s="2"/>
    </row>
    <row r="25" ht="20" customHeight="true">
      <c r="A25" s="106" t="s">
        <v>192</v>
      </c>
      <c r="B25" s="162" t="s">
        <v>321</v>
      </c>
      <c r="C25" s="106" t="s">
        <v>322</v>
      </c>
      <c r="D25" s="106" t="s">
        <v>287</v>
      </c>
      <c r="E25" s="106" t="s">
        <v>101</v>
      </c>
      <c r="F25" s="106" t="s">
        <v>323</v>
      </c>
      <c r="G25" s="106" t="s">
        <v>324</v>
      </c>
      <c r="H25" s="106" t="str">
        <f>IFERROR(VLOOKUP(F25,'商品マスタ'!$A$6:$N$55,4,FALSE),"")</f>
      </c>
      <c r="I25" s="184"/>
      <c r="J25" s="184" t="s">
        <v>72</v>
      </c>
      <c r="K25" s="184" t="str">
        <f>IF(OR(I25="",J25=""),"",J25-I25)</f>
      </c>
      <c r="L25" s="186" t="str">
        <f>IFERROR(VLOOKUP(F25,'商品マスタ'!$A$6:$N$55,8,FALSE),"")</f>
      </c>
      <c r="M25" s="186" t="str">
        <f>IF(K25="","",K25*L25)</f>
      </c>
      <c r="N25" s="188" t="str">
        <f>IF(OR(I25="",J25=""),"",IF(I25=0,0,K25/I25))</f>
      </c>
      <c r="O25" s="106"/>
      <c r="P25" s="106"/>
      <c r="Q25" s="106"/>
      <c r="R25" s="106"/>
      <c r="S25" s="106"/>
      <c r="T25" s="106"/>
      <c r="U25" s="106"/>
      <c r="V25" s="2"/>
      <c r="W25" s="2"/>
      <c r="X25" s="2"/>
      <c r="Y25" s="2"/>
      <c r="Z25" s="2"/>
    </row>
    <row r="26" ht="20" customHeight="true">
      <c r="A26" s="106" t="s">
        <v>4</v>
      </c>
      <c r="B26" s="162" t="s">
        <v>325</v>
      </c>
      <c r="C26" s="106" t="s">
        <v>318</v>
      </c>
      <c r="D26" s="106" t="s">
        <v>287</v>
      </c>
      <c r="E26" s="106" t="s">
        <v>70</v>
      </c>
      <c r="F26" s="106" t="s">
        <v>12</v>
      </c>
      <c r="G26" s="106" t="s">
        <v>12</v>
      </c>
      <c r="H26" s="106" t="str">
        <f>IFERROR(VLOOKUP(F26,'商品マスタ'!$A$6:$N$55,4,FALSE),"")</f>
      </c>
      <c r="I26" s="184"/>
      <c r="J26" s="184" t="s">
        <v>72</v>
      </c>
      <c r="K26" s="184" t="str">
        <f>IF(OR(I26="",J26=""),"",J26-I26)</f>
      </c>
      <c r="L26" s="186" t="str">
        <f>IFERROR(VLOOKUP(F26,'商品マスタ'!$A$6:$N$55,8,FALSE),"")</f>
      </c>
      <c r="M26" s="186" t="str">
        <f>IF(K26="","",K26*L26)</f>
      </c>
      <c r="N26" s="188" t="str">
        <f>IF(OR(I26="",J26=""),"",IF(I26=0,0,K26/I26))</f>
      </c>
      <c r="O26" s="106"/>
      <c r="P26" s="106"/>
      <c r="Q26" s="106"/>
      <c r="R26" s="106"/>
      <c r="S26" s="106"/>
      <c r="T26" s="106"/>
      <c r="U26" s="106"/>
      <c r="V26" s="2"/>
      <c r="W26" s="2"/>
      <c r="X26" s="2"/>
      <c r="Y26" s="2"/>
      <c r="Z26" s="2"/>
    </row>
    <row r="27" ht="20" customHeight="true">
      <c r="A27" s="106"/>
      <c r="B27" s="162"/>
      <c r="C27" s="106"/>
      <c r="D27" s="106"/>
      <c r="E27" s="106"/>
      <c r="F27" s="106"/>
      <c r="G27" s="106" t="str">
        <f>IFERROR(VLOOKUP(F27,'商品マスタ'!$A$6:$N$55,3,FALSE),"")</f>
      </c>
      <c r="H27" s="106" t="str">
        <f>IFERROR(VLOOKUP(F27,'商品マスタ'!$A$6:$N$55,4,FALSE),"")</f>
      </c>
      <c r="I27" s="184"/>
      <c r="J27" s="184"/>
      <c r="K27" s="184" t="str">
        <f>IF(OR(I27="",J27=""),"",J27-I27)</f>
      </c>
      <c r="L27" s="186" t="str">
        <f>IFERROR(VLOOKUP(F27,'商品マスタ'!$A$6:$N$55,8,FALSE),"")</f>
      </c>
      <c r="M27" s="186" t="str">
        <f>IF(K27="","",K27*L27)</f>
      </c>
      <c r="N27" s="188" t="str">
        <f>IF(OR(I27="",J27=""),"",IF(I27=0,0,K27/I27))</f>
      </c>
      <c r="O27" s="106"/>
      <c r="P27" s="106"/>
      <c r="Q27" s="106"/>
      <c r="R27" s="106"/>
      <c r="S27" s="106"/>
      <c r="T27" s="106"/>
      <c r="U27" s="106"/>
      <c r="V27" s="2"/>
      <c r="W27" s="2"/>
      <c r="X27" s="2"/>
      <c r="Y27" s="2"/>
      <c r="Z27" s="2"/>
    </row>
    <row r="28" ht="20" customHeight="true">
      <c r="A28" s="106"/>
      <c r="B28" s="162"/>
      <c r="C28" s="106"/>
      <c r="D28" s="106"/>
      <c r="E28" s="106"/>
      <c r="F28" s="106"/>
      <c r="G28" s="106" t="str">
        <f>IFERROR(VLOOKUP(F28,'商品マスタ'!$A$6:$N$55,3,FALSE),"")</f>
      </c>
      <c r="H28" s="106" t="str">
        <f>IFERROR(VLOOKUP(F28,'商品マスタ'!$A$6:$N$55,4,FALSE),"")</f>
      </c>
      <c r="I28" s="184"/>
      <c r="J28" s="184"/>
      <c r="K28" s="184" t="str">
        <f>IF(OR(I28="",J28=""),"",J28-I28)</f>
      </c>
      <c r="L28" s="186" t="str">
        <f>IFERROR(VLOOKUP(F28,'商品マスタ'!$A$6:$N$55,8,FALSE),"")</f>
      </c>
      <c r="M28" s="186" t="str">
        <f>IF(K28="","",K28*L28)</f>
      </c>
      <c r="N28" s="188" t="str">
        <f>IF(OR(I28="",J28=""),"",IF(I28=0,0,K28/I28))</f>
      </c>
      <c r="O28" s="106"/>
      <c r="P28" s="106"/>
      <c r="Q28" s="106"/>
      <c r="R28" s="106"/>
      <c r="S28" s="106"/>
      <c r="T28" s="106"/>
      <c r="U28" s="106"/>
      <c r="V28" s="2"/>
      <c r="W28" s="2"/>
      <c r="X28" s="2"/>
      <c r="Y28" s="2"/>
      <c r="Z28" s="2"/>
    </row>
    <row r="29" ht="20" customHeight="true">
      <c r="A29" s="106"/>
      <c r="B29" s="162"/>
      <c r="C29" s="106"/>
      <c r="D29" s="106"/>
      <c r="E29" s="106"/>
      <c r="F29" s="106"/>
      <c r="G29" s="106" t="str">
        <f>IFERROR(VLOOKUP(F29,'商品マスタ'!$A$6:$N$55,3,FALSE),"")</f>
      </c>
      <c r="H29" s="106" t="str">
        <f>IFERROR(VLOOKUP(F29,'商品マスタ'!$A$6:$N$55,4,FALSE),"")</f>
      </c>
      <c r="I29" s="184"/>
      <c r="J29" s="184"/>
      <c r="K29" s="184" t="str">
        <f>IF(OR(I29="",J29=""),"",J29-I29)</f>
      </c>
      <c r="L29" s="186" t="str">
        <f>IFERROR(VLOOKUP(F29,'商品マスタ'!$A$6:$N$55,8,FALSE),"")</f>
      </c>
      <c r="M29" s="186" t="str">
        <f>IF(K29="","",K29*L29)</f>
      </c>
      <c r="N29" s="188" t="str">
        <f>IF(OR(I29="",J29=""),"",IF(I29=0,0,K29/I29))</f>
      </c>
      <c r="O29" s="106"/>
      <c r="P29" s="106"/>
      <c r="Q29" s="106"/>
      <c r="R29" s="106"/>
      <c r="S29" s="106"/>
      <c r="T29" s="106"/>
      <c r="U29" s="106"/>
      <c r="V29" s="2"/>
      <c r="W29" s="2"/>
      <c r="X29" s="2"/>
      <c r="Y29" s="2"/>
      <c r="Z29" s="2"/>
    </row>
    <row r="30" ht="20" customHeight="true">
      <c r="A30" s="106"/>
      <c r="B30" s="162"/>
      <c r="C30" s="106"/>
      <c r="D30" s="106"/>
      <c r="E30" s="106"/>
      <c r="F30" s="106"/>
      <c r="G30" s="106" t="str">
        <f>IFERROR(VLOOKUP(F30,'商品マスタ'!$A$6:$N$55,3,FALSE),"")</f>
      </c>
      <c r="H30" s="106" t="str">
        <f>IFERROR(VLOOKUP(F30,'商品マスタ'!$A$6:$N$55,4,FALSE),"")</f>
      </c>
      <c r="I30" s="184"/>
      <c r="J30" s="184"/>
      <c r="K30" s="184" t="str">
        <f>IF(OR(I30="",J30=""),"",J30-I30)</f>
      </c>
      <c r="L30" s="186" t="str">
        <f>IFERROR(VLOOKUP(F30,'商品マスタ'!$A$6:$N$55,8,FALSE),"")</f>
      </c>
      <c r="M30" s="186" t="str">
        <f>IF(K30="","",K30*L30)</f>
      </c>
      <c r="N30" s="188" t="str">
        <f>IF(OR(I30="",J30=""),"",IF(I30=0,0,K30/I30))</f>
      </c>
      <c r="O30" s="106"/>
      <c r="P30" s="106"/>
      <c r="Q30" s="106"/>
      <c r="R30" s="106"/>
      <c r="S30" s="106"/>
      <c r="T30" s="106"/>
      <c r="U30" s="106"/>
      <c r="V30" s="2"/>
      <c r="W30" s="2"/>
      <c r="X30" s="2"/>
      <c r="Y30" s="2"/>
      <c r="Z30" s="2"/>
    </row>
    <row r="31" ht="20" customHeight="true">
      <c r="A31" s="106"/>
      <c r="B31" s="162"/>
      <c r="C31" s="106"/>
      <c r="D31" s="106"/>
      <c r="E31" s="106"/>
      <c r="F31" s="106"/>
      <c r="G31" s="106" t="str">
        <f>IFERROR(VLOOKUP(F31,'商品マスタ'!$A$6:$N$55,3,FALSE),"")</f>
      </c>
      <c r="H31" s="106" t="str">
        <f>IFERROR(VLOOKUP(F31,'商品マスタ'!$A$6:$N$55,4,FALSE),"")</f>
      </c>
      <c r="I31" s="184"/>
      <c r="J31" s="184"/>
      <c r="K31" s="184" t="str">
        <f>IF(OR(I31="",J31=""),"",J31-I31)</f>
      </c>
      <c r="L31" s="186" t="str">
        <f>IFERROR(VLOOKUP(F31,'商品マスタ'!$A$6:$N$55,8,FALSE),"")</f>
      </c>
      <c r="M31" s="186" t="str">
        <f>IF(K31="","",K31*L31)</f>
      </c>
      <c r="N31" s="188" t="str">
        <f>IF(OR(I31="",J31=""),"",IF(I31=0,0,K31/I31))</f>
      </c>
      <c r="O31" s="106"/>
      <c r="P31" s="106"/>
      <c r="Q31" s="106"/>
      <c r="R31" s="106"/>
      <c r="S31" s="106"/>
      <c r="T31" s="106"/>
      <c r="U31" s="106"/>
      <c r="V31" s="2"/>
      <c r="W31" s="2"/>
      <c r="X31" s="2"/>
      <c r="Y31" s="2"/>
      <c r="Z31" s="2"/>
    </row>
    <row r="32" ht="20" customHeight="true">
      <c r="A32" s="106"/>
      <c r="B32" s="162"/>
      <c r="C32" s="106"/>
      <c r="D32" s="106"/>
      <c r="E32" s="106"/>
      <c r="F32" s="106"/>
      <c r="G32" s="106" t="str">
        <f>IFERROR(VLOOKUP(F32,'商品マスタ'!$A$6:$N$55,3,FALSE),"")</f>
      </c>
      <c r="H32" s="106" t="str">
        <f>IFERROR(VLOOKUP(F32,'商品マスタ'!$A$6:$N$55,4,FALSE),"")</f>
      </c>
      <c r="I32" s="184"/>
      <c r="J32" s="184"/>
      <c r="K32" s="184" t="str">
        <f>IF(OR(I32="",J32=""),"",J32-I32)</f>
      </c>
      <c r="L32" s="186" t="str">
        <f>IFERROR(VLOOKUP(F32,'商品マスタ'!$A$6:$N$55,8,FALSE),"")</f>
      </c>
      <c r="M32" s="186" t="str">
        <f>IF(K32="","",K32*L32)</f>
      </c>
      <c r="N32" s="188" t="str">
        <f>IF(OR(I32="",J32=""),"",IF(I32=0,0,K32/I32))</f>
      </c>
      <c r="O32" s="106"/>
      <c r="P32" s="106"/>
      <c r="Q32" s="106"/>
      <c r="R32" s="106"/>
      <c r="S32" s="106"/>
      <c r="T32" s="106"/>
      <c r="U32" s="106"/>
      <c r="V32" s="2"/>
      <c r="W32" s="2"/>
      <c r="X32" s="2"/>
      <c r="Y32" s="2"/>
      <c r="Z32" s="2"/>
    </row>
    <row r="33" ht="20" customHeight="true">
      <c r="A33" s="106"/>
      <c r="B33" s="162"/>
      <c r="C33" s="106"/>
      <c r="D33" s="106"/>
      <c r="E33" s="106"/>
      <c r="F33" s="106"/>
      <c r="G33" s="106" t="str">
        <f>IFERROR(VLOOKUP(F33,'商品マスタ'!$A$6:$N$55,3,FALSE),"")</f>
      </c>
      <c r="H33" s="106" t="str">
        <f>IFERROR(VLOOKUP(F33,'商品マスタ'!$A$6:$N$55,4,FALSE),"")</f>
      </c>
      <c r="I33" s="184"/>
      <c r="J33" s="184"/>
      <c r="K33" s="184" t="str">
        <f>IF(OR(I33="",J33=""),"",J33-I33)</f>
      </c>
      <c r="L33" s="186" t="str">
        <f>IFERROR(VLOOKUP(F33,'商品マスタ'!$A$6:$N$55,8,FALSE),"")</f>
      </c>
      <c r="M33" s="186" t="str">
        <f>IF(K33="","",K33*L33)</f>
      </c>
      <c r="N33" s="188" t="str">
        <f>IF(OR(I33="",J33=""),"",IF(I33=0,0,K33/I33))</f>
      </c>
      <c r="O33" s="106"/>
      <c r="P33" s="106"/>
      <c r="Q33" s="106"/>
      <c r="R33" s="106"/>
      <c r="S33" s="106"/>
      <c r="T33" s="106"/>
      <c r="U33" s="106"/>
      <c r="V33" s="2"/>
      <c r="W33" s="2"/>
      <c r="X33" s="2"/>
      <c r="Y33" s="2"/>
      <c r="Z33" s="2"/>
    </row>
    <row r="34" ht="20" customHeight="true">
      <c r="A34" s="106"/>
      <c r="B34" s="162"/>
      <c r="C34" s="106"/>
      <c r="D34" s="106"/>
      <c r="E34" s="106"/>
      <c r="F34" s="106"/>
      <c r="G34" s="106" t="str">
        <f>IFERROR(VLOOKUP(F34,'商品マスタ'!$A$6:$N$55,3,FALSE),"")</f>
      </c>
      <c r="H34" s="106" t="str">
        <f>IFERROR(VLOOKUP(F34,'商品マスタ'!$A$6:$N$55,4,FALSE),"")</f>
      </c>
      <c r="I34" s="184"/>
      <c r="J34" s="184"/>
      <c r="K34" s="184" t="str">
        <f>IF(OR(I34="",J34=""),"",J34-I34)</f>
      </c>
      <c r="L34" s="186" t="str">
        <f>IFERROR(VLOOKUP(F34,'商品マスタ'!$A$6:$N$55,8,FALSE),"")</f>
      </c>
      <c r="M34" s="186" t="str">
        <f>IF(K34="","",K34*L34)</f>
      </c>
      <c r="N34" s="188" t="str">
        <f>IF(OR(I34="",J34=""),"",IF(I34=0,0,K34/I34))</f>
      </c>
      <c r="O34" s="106"/>
      <c r="P34" s="106"/>
      <c r="Q34" s="106"/>
      <c r="R34" s="106"/>
      <c r="S34" s="106"/>
      <c r="T34" s="106"/>
      <c r="U34" s="106"/>
      <c r="V34" s="2"/>
      <c r="W34" s="2"/>
      <c r="X34" s="2"/>
      <c r="Y34" s="2"/>
      <c r="Z34" s="2"/>
    </row>
    <row r="35" ht="20" customHeight="true">
      <c r="A35" s="106"/>
      <c r="B35" s="162"/>
      <c r="C35" s="106"/>
      <c r="D35" s="106"/>
      <c r="E35" s="106"/>
      <c r="F35" s="106"/>
      <c r="G35" s="106" t="str">
        <f>IFERROR(VLOOKUP(F35,'商品マスタ'!$A$6:$N$55,3,FALSE),"")</f>
      </c>
      <c r="H35" s="106" t="str">
        <f>IFERROR(VLOOKUP(F35,'商品マスタ'!$A$6:$N$55,4,FALSE),"")</f>
      </c>
      <c r="I35" s="184"/>
      <c r="J35" s="184"/>
      <c r="K35" s="184" t="str">
        <f>IF(OR(I35="",J35=""),"",J35-I35)</f>
      </c>
      <c r="L35" s="186" t="str">
        <f>IFERROR(VLOOKUP(F35,'商品マスタ'!$A$6:$N$55,8,FALSE),"")</f>
      </c>
      <c r="M35" s="186" t="str">
        <f>IF(K35="","",K35*L35)</f>
      </c>
      <c r="N35" s="188" t="str">
        <f>IF(OR(I35="",J35=""),"",IF(I35=0,0,K35/I35))</f>
      </c>
      <c r="O35" s="106"/>
      <c r="P35" s="106"/>
      <c r="Q35" s="106"/>
      <c r="R35" s="106"/>
      <c r="S35" s="106"/>
      <c r="T35" s="106"/>
      <c r="U35" s="106"/>
      <c r="V35" s="2"/>
      <c r="W35" s="2"/>
      <c r="X35" s="2"/>
      <c r="Y35" s="2"/>
      <c r="Z35" s="2"/>
    </row>
    <row r="36" ht="20" customHeight="true">
      <c r="A36" s="106"/>
      <c r="B36" s="162"/>
      <c r="C36" s="106"/>
      <c r="D36" s="106"/>
      <c r="E36" s="106"/>
      <c r="F36" s="106"/>
      <c r="G36" s="106" t="str">
        <f>IFERROR(VLOOKUP(F36,'商品マスタ'!$A$6:$N$55,3,FALSE),"")</f>
      </c>
      <c r="H36" s="106" t="str">
        <f>IFERROR(VLOOKUP(F36,'商品マスタ'!$A$6:$N$55,4,FALSE),"")</f>
      </c>
      <c r="I36" s="184"/>
      <c r="J36" s="184"/>
      <c r="K36" s="184" t="str">
        <f>IF(OR(I36="",J36=""),"",J36-I36)</f>
      </c>
      <c r="L36" s="186" t="str">
        <f>IFERROR(VLOOKUP(F36,'商品マスタ'!$A$6:$N$55,8,FALSE),"")</f>
      </c>
      <c r="M36" s="186" t="str">
        <f>IF(K36="","",K36*L36)</f>
      </c>
      <c r="N36" s="188" t="str">
        <f>IF(OR(I36="",J36=""),"",IF(I36=0,0,K36/I36))</f>
      </c>
      <c r="O36" s="106"/>
      <c r="P36" s="106"/>
      <c r="Q36" s="106"/>
      <c r="R36" s="106"/>
      <c r="S36" s="106"/>
      <c r="T36" s="106"/>
      <c r="U36" s="106"/>
      <c r="V36" s="2"/>
      <c r="W36" s="2"/>
      <c r="X36" s="2"/>
      <c r="Y36" s="2"/>
      <c r="Z36" s="2"/>
    </row>
    <row r="37" ht="20" customHeight="true">
      <c r="A37" s="106"/>
      <c r="B37" s="162"/>
      <c r="C37" s="106"/>
      <c r="D37" s="106"/>
      <c r="E37" s="106"/>
      <c r="F37" s="106"/>
      <c r="G37" s="106" t="str">
        <f>IFERROR(VLOOKUP(F37,'商品マスタ'!$A$6:$N$55,3,FALSE),"")</f>
      </c>
      <c r="H37" s="106" t="str">
        <f>IFERROR(VLOOKUP(F37,'商品マスタ'!$A$6:$N$55,4,FALSE),"")</f>
      </c>
      <c r="I37" s="184"/>
      <c r="J37" s="184"/>
      <c r="K37" s="184" t="str">
        <f>IF(OR(I37="",J37=""),"",J37-I37)</f>
      </c>
      <c r="L37" s="186" t="str">
        <f>IFERROR(VLOOKUP(F37,'商品マスタ'!$A$6:$N$55,8,FALSE),"")</f>
      </c>
      <c r="M37" s="186" t="str">
        <f>IF(K37="","",K37*L37)</f>
      </c>
      <c r="N37" s="188" t="str">
        <f>IF(OR(I37="",J37=""),"",IF(I37=0,0,K37/I37))</f>
      </c>
      <c r="O37" s="106"/>
      <c r="P37" s="106"/>
      <c r="Q37" s="106"/>
      <c r="R37" s="106"/>
      <c r="S37" s="106"/>
      <c r="T37" s="106"/>
      <c r="U37" s="106"/>
      <c r="V37" s="2"/>
      <c r="W37" s="2"/>
      <c r="X37" s="2"/>
      <c r="Y37" s="2"/>
      <c r="Z37" s="2"/>
    </row>
    <row r="38" ht="20" customHeight="true">
      <c r="A38" s="106"/>
      <c r="B38" s="162"/>
      <c r="C38" s="106"/>
      <c r="D38" s="106"/>
      <c r="E38" s="106"/>
      <c r="F38" s="106"/>
      <c r="G38" s="106" t="str">
        <f>IFERROR(VLOOKUP(F38,'商品マスタ'!$A$6:$N$55,3,FALSE),"")</f>
      </c>
      <c r="H38" s="106" t="str">
        <f>IFERROR(VLOOKUP(F38,'商品マスタ'!$A$6:$N$55,4,FALSE),"")</f>
      </c>
      <c r="I38" s="184"/>
      <c r="J38" s="184"/>
      <c r="K38" s="184" t="str">
        <f>IF(OR(I38="",J38=""),"",J38-I38)</f>
      </c>
      <c r="L38" s="186" t="str">
        <f>IFERROR(VLOOKUP(F38,'商品マスタ'!$A$6:$N$55,8,FALSE),"")</f>
      </c>
      <c r="M38" s="186" t="str">
        <f>IF(K38="","",K38*L38)</f>
      </c>
      <c r="N38" s="188" t="str">
        <f>IF(OR(I38="",J38=""),"",IF(I38=0,0,K38/I38))</f>
      </c>
      <c r="O38" s="106"/>
      <c r="P38" s="106"/>
      <c r="Q38" s="106"/>
      <c r="R38" s="106"/>
      <c r="S38" s="106"/>
      <c r="T38" s="106"/>
      <c r="U38" s="106"/>
      <c r="V38" s="2"/>
      <c r="W38" s="2"/>
      <c r="X38" s="2"/>
      <c r="Y38" s="2"/>
      <c r="Z38" s="2"/>
    </row>
    <row r="39" ht="20" customHeight="true">
      <c r="A39" s="106" t="s">
        <v>326</v>
      </c>
      <c r="B39" s="162"/>
      <c r="C39" s="106"/>
      <c r="D39" s="106"/>
      <c r="E39" s="106"/>
      <c r="F39" s="106"/>
      <c r="G39" s="106" t="str">
        <f>IFERROR(VLOOKUP(F39,'商品マスタ'!$A$6:$N$55,3,FALSE),"")</f>
      </c>
      <c r="H39" s="106" t="str">
        <f>IFERROR(VLOOKUP(F39,'商品マスタ'!$A$6:$N$55,4,FALSE),"")</f>
      </c>
      <c r="I39" s="184"/>
      <c r="J39" s="184"/>
      <c r="K39" s="184" t="str">
        <f>IF(OR(I39="",J39=""),"",J39-I39)</f>
      </c>
      <c r="L39" s="186" t="str">
        <f>IFERROR(VLOOKUP(F39,'商品マスタ'!$A$6:$N$55,8,FALSE),"")</f>
      </c>
      <c r="M39" s="186" t="str">
        <f>IF(K39="","",K39*L39)</f>
      </c>
      <c r="N39" s="188" t="str">
        <f>IF(OR(I39="",J39=""),"",IF(I39=0,0,K39/I39))</f>
      </c>
      <c r="O39" s="106"/>
      <c r="P39" s="106"/>
      <c r="Q39" s="106"/>
      <c r="R39" s="106"/>
      <c r="S39" s="106"/>
      <c r="T39" s="106"/>
      <c r="U39" s="106"/>
      <c r="V39" s="2"/>
      <c r="W39" s="2"/>
      <c r="X39" s="2"/>
      <c r="Y39" s="2"/>
      <c r="Z39" s="2"/>
    </row>
    <row r="40" ht="20" customHeight="true">
      <c r="A40" s="106"/>
      <c r="B40" s="162"/>
      <c r="C40" s="106"/>
      <c r="D40" s="106"/>
      <c r="E40" s="106"/>
      <c r="F40" s="106"/>
      <c r="G40" s="106" t="str">
        <f>IFERROR(VLOOKUP(F40,'商品マスタ'!$A$6:$N$55,3,FALSE),"")</f>
      </c>
      <c r="H40" s="106" t="str">
        <f>IFERROR(VLOOKUP(F40,'商品マスタ'!$A$6:$N$55,4,FALSE),"")</f>
      </c>
      <c r="I40" s="184"/>
      <c r="J40" s="184"/>
      <c r="K40" s="184" t="str">
        <f>IF(OR(I40="",J40=""),"",J40-I40)</f>
      </c>
      <c r="L40" s="186" t="str">
        <f>IFERROR(VLOOKUP(F40,'商品マスタ'!$A$6:$N$55,8,FALSE),"")</f>
      </c>
      <c r="M40" s="186" t="str">
        <f>IF(K40="","",K40*L40)</f>
      </c>
      <c r="N40" s="188" t="str">
        <f>IF(OR(I40="",J40=""),"",IF(I40=0,0,K40/I40))</f>
      </c>
      <c r="O40" s="106"/>
      <c r="P40" s="106"/>
      <c r="Q40" s="106"/>
      <c r="R40" s="106"/>
      <c r="S40" s="106"/>
      <c r="T40" s="106"/>
      <c r="U40" s="106"/>
      <c r="V40" s="2"/>
      <c r="W40" s="2"/>
      <c r="X40" s="2"/>
      <c r="Y40" s="2"/>
      <c r="Z40" s="2"/>
    </row>
    <row r="41" ht="20" customHeight="true">
      <c r="A41" s="106"/>
      <c r="B41" s="162"/>
      <c r="C41" s="106"/>
      <c r="D41" s="106"/>
      <c r="E41" s="106"/>
      <c r="F41" s="106"/>
      <c r="G41" s="106" t="str">
        <f>IFERROR(VLOOKUP(F41,'商品マスタ'!$A$6:$N$55,3,FALSE),"")</f>
      </c>
      <c r="H41" s="106" t="str">
        <f>IFERROR(VLOOKUP(F41,'商品マスタ'!$A$6:$N$55,4,FALSE),"")</f>
      </c>
      <c r="I41" s="184"/>
      <c r="J41" s="184"/>
      <c r="K41" s="184" t="str">
        <f>IF(OR(I41="",J41=""),"",J41-I41)</f>
      </c>
      <c r="L41" s="186" t="str">
        <f>IFERROR(VLOOKUP(F41,'商品マスタ'!$A$6:$N$55,8,FALSE),"")</f>
      </c>
      <c r="M41" s="186" t="str">
        <f>IF(K41="","",K41*L41)</f>
      </c>
      <c r="N41" s="188" t="str">
        <f>IF(OR(I41="",J41=""),"",IF(I41=0,0,K41/I41))</f>
      </c>
      <c r="O41" s="106"/>
      <c r="P41" s="106"/>
      <c r="Q41" s="106"/>
      <c r="R41" s="106"/>
      <c r="S41" s="106"/>
      <c r="T41" s="106"/>
      <c r="U41" s="106"/>
      <c r="V41" s="2"/>
      <c r="W41" s="2"/>
      <c r="X41" s="2"/>
      <c r="Y41" s="2"/>
      <c r="Z41" s="2"/>
    </row>
    <row r="42" ht="20" customHeight="true">
      <c r="A42" s="106"/>
      <c r="B42" s="162"/>
      <c r="C42" s="106"/>
      <c r="D42" s="106"/>
      <c r="E42" s="106"/>
      <c r="F42" s="106"/>
      <c r="G42" s="106" t="str">
        <f>IFERROR(VLOOKUP(F42,'商品マスタ'!$A$6:$N$55,3,FALSE),"")</f>
      </c>
      <c r="H42" s="106" t="str">
        <f>IFERROR(VLOOKUP(F42,'商品マスタ'!$A$6:$N$55,4,FALSE),"")</f>
      </c>
      <c r="I42" s="184"/>
      <c r="J42" s="184"/>
      <c r="K42" s="184" t="str">
        <f>IF(OR(I42="",J42=""),"",J42-I42)</f>
      </c>
      <c r="L42" s="186" t="str">
        <f>IFERROR(VLOOKUP(F42,'商品マスタ'!$A$6:$N$55,8,FALSE),"")</f>
      </c>
      <c r="M42" s="186" t="str">
        <f>IF(K42="","",K42*L42)</f>
      </c>
      <c r="N42" s="188" t="str">
        <f>IF(OR(I42="",J42=""),"",IF(I42=0,0,K42/I42))</f>
      </c>
      <c r="O42" s="106"/>
      <c r="P42" s="106"/>
      <c r="Q42" s="106"/>
      <c r="R42" s="106"/>
      <c r="S42" s="106"/>
      <c r="T42" s="106"/>
      <c r="U42" s="106"/>
      <c r="V42" s="2"/>
      <c r="W42" s="2"/>
      <c r="X42" s="2"/>
      <c r="Y42" s="2"/>
      <c r="Z42" s="2"/>
    </row>
    <row r="43" ht="20" customHeight="true">
      <c r="A43" s="106"/>
      <c r="B43" s="162"/>
      <c r="C43" s="106"/>
      <c r="D43" s="106"/>
      <c r="E43" s="106"/>
      <c r="F43" s="106"/>
      <c r="G43" s="106" t="str">
        <f>IFERROR(VLOOKUP(F43,'商品マスタ'!$A$6:$N$55,3,FALSE),"")</f>
      </c>
      <c r="H43" s="106" t="str">
        <f>IFERROR(VLOOKUP(F43,'商品マスタ'!$A$6:$N$55,4,FALSE),"")</f>
      </c>
      <c r="I43" s="184"/>
      <c r="J43" s="184"/>
      <c r="K43" s="184" t="str">
        <f>IF(OR(I43="",J43=""),"",J43-I43)</f>
      </c>
      <c r="L43" s="186" t="str">
        <f>IFERROR(VLOOKUP(F43,'商品マスタ'!$A$6:$N$55,8,FALSE),"")</f>
      </c>
      <c r="M43" s="186" t="str">
        <f>IF(K43="","",K43*L43)</f>
      </c>
      <c r="N43" s="188" t="str">
        <f>IF(OR(I43="",J43=""),"",IF(I43=0,0,K43/I43))</f>
      </c>
      <c r="O43" s="106"/>
      <c r="P43" s="106"/>
      <c r="Q43" s="106"/>
      <c r="R43" s="106"/>
      <c r="S43" s="106"/>
      <c r="T43" s="106"/>
      <c r="U43" s="106"/>
      <c r="V43" s="2"/>
      <c r="W43" s="2"/>
      <c r="X43" s="2"/>
      <c r="Y43" s="2"/>
      <c r="Z43" s="2"/>
    </row>
    <row r="44" ht="20" customHeight="true">
      <c r="A44" s="106"/>
      <c r="B44" s="162"/>
      <c r="C44" s="106"/>
      <c r="D44" s="106"/>
      <c r="E44" s="106"/>
      <c r="F44" s="106"/>
      <c r="G44" s="106" t="str">
        <f>IFERROR(VLOOKUP(F44,'商品マスタ'!$A$6:$N$55,3,FALSE),"")</f>
      </c>
      <c r="H44" s="106" t="str">
        <f>IFERROR(VLOOKUP(F44,'商品マスタ'!$A$6:$N$55,4,FALSE),"")</f>
      </c>
      <c r="I44" s="184"/>
      <c r="J44" s="184"/>
      <c r="K44" s="184" t="str">
        <f>IF(OR(I44="",J44=""),"",J44-I44)</f>
      </c>
      <c r="L44" s="186" t="str">
        <f>IFERROR(VLOOKUP(F44,'商品マスタ'!$A$6:$N$55,8,FALSE),"")</f>
      </c>
      <c r="M44" s="186" t="str">
        <f>IF(K44="","",K44*L44)</f>
      </c>
      <c r="N44" s="188" t="str">
        <f>IF(OR(I44="",J44=""),"",IF(I44=0,0,K44/I44))</f>
      </c>
      <c r="O44" s="106"/>
      <c r="P44" s="106"/>
      <c r="Q44" s="106"/>
      <c r="R44" s="106"/>
      <c r="S44" s="106"/>
      <c r="T44" s="106"/>
      <c r="U44" s="106"/>
      <c r="V44" s="2"/>
      <c r="W44" s="2"/>
      <c r="X44" s="2"/>
      <c r="Y44" s="2"/>
      <c r="Z44" s="2"/>
    </row>
    <row r="45" ht="20" customHeight="true">
      <c r="A45" s="106"/>
      <c r="B45" s="162"/>
      <c r="C45" s="106"/>
      <c r="D45" s="106"/>
      <c r="E45" s="106"/>
      <c r="F45" s="106"/>
      <c r="G45" s="106" t="str">
        <f>IFERROR(VLOOKUP(F45,'商品マスタ'!$A$6:$N$55,3,FALSE),"")</f>
      </c>
      <c r="H45" s="106" t="str">
        <f>IFERROR(VLOOKUP(F45,'商品マスタ'!$A$6:$N$55,4,FALSE),"")</f>
      </c>
      <c r="I45" s="184"/>
      <c r="J45" s="184"/>
      <c r="K45" s="184" t="str">
        <f>IF(OR(I45="",J45=""),"",J45-I45)</f>
      </c>
      <c r="L45" s="186" t="str">
        <f>IFERROR(VLOOKUP(F45,'商品マスタ'!$A$6:$N$55,8,FALSE),"")</f>
      </c>
      <c r="M45" s="186" t="str">
        <f>IF(K45="","",K45*L45)</f>
      </c>
      <c r="N45" s="188" t="str">
        <f>IF(OR(I45="",J45=""),"",IF(I45=0,0,K45/I45))</f>
      </c>
      <c r="O45" s="106"/>
      <c r="P45" s="106"/>
      <c r="Q45" s="106"/>
      <c r="R45" s="106"/>
      <c r="S45" s="106"/>
      <c r="T45" s="106"/>
      <c r="U45" s="106"/>
      <c r="V45" s="2"/>
      <c r="W45" s="2"/>
      <c r="X45" s="2"/>
      <c r="Y45" s="2"/>
      <c r="Z45" s="2"/>
    </row>
    <row r="46" ht="20" customHeight="true">
      <c r="A46" s="106"/>
      <c r="B46" s="162"/>
      <c r="C46" s="106"/>
      <c r="D46" s="106"/>
      <c r="E46" s="106"/>
      <c r="F46" s="106"/>
      <c r="G46" s="106" t="str">
        <f>IFERROR(VLOOKUP(F46,'商品マスタ'!$A$6:$N$55,3,FALSE),"")</f>
      </c>
      <c r="H46" s="106" t="str">
        <f>IFERROR(VLOOKUP(F46,'商品マスタ'!$A$6:$N$55,4,FALSE),"")</f>
      </c>
      <c r="I46" s="184"/>
      <c r="J46" s="184"/>
      <c r="K46" s="184" t="str">
        <f>IF(OR(I46="",J46=""),"",J46-I46)</f>
      </c>
      <c r="L46" s="186" t="str">
        <f>IFERROR(VLOOKUP(F46,'商品マスタ'!$A$6:$N$55,8,FALSE),"")</f>
      </c>
      <c r="M46" s="186" t="str">
        <f>IF(K46="","",K46*L46)</f>
      </c>
      <c r="N46" s="188" t="str">
        <f>IF(OR(I46="",J46=""),"",IF(I46=0,0,K46/I46))</f>
      </c>
      <c r="O46" s="106"/>
      <c r="P46" s="106"/>
      <c r="Q46" s="106"/>
      <c r="R46" s="106"/>
      <c r="S46" s="106"/>
      <c r="T46" s="106"/>
      <c r="U46" s="106"/>
      <c r="V46" s="2"/>
      <c r="W46" s="2"/>
      <c r="X46" s="2"/>
      <c r="Y46" s="2"/>
      <c r="Z46" s="2"/>
    </row>
    <row r="47" ht="20" customHeight="true">
      <c r="A47" s="106"/>
      <c r="B47" s="162"/>
      <c r="C47" s="106"/>
      <c r="D47" s="106"/>
      <c r="E47" s="106"/>
      <c r="F47" s="106"/>
      <c r="G47" s="106" t="str">
        <f>IFERROR(VLOOKUP(F47,'商品マスタ'!$A$6:$N$55,3,FALSE),"")</f>
      </c>
      <c r="H47" s="106" t="str">
        <f>IFERROR(VLOOKUP(F47,'商品マスタ'!$A$6:$N$55,4,FALSE),"")</f>
      </c>
      <c r="I47" s="184"/>
      <c r="J47" s="184"/>
      <c r="K47" s="184" t="str">
        <f>IF(OR(I47="",J47=""),"",J47-I47)</f>
      </c>
      <c r="L47" s="186" t="str">
        <f>IFERROR(VLOOKUP(F47,'商品マスタ'!$A$6:$N$55,8,FALSE),"")</f>
      </c>
      <c r="M47" s="186" t="str">
        <f>IF(K47="","",K47*L47)</f>
      </c>
      <c r="N47" s="188" t="str">
        <f>IF(OR(I47="",J47=""),"",IF(I47=0,0,K47/I47))</f>
      </c>
      <c r="O47" s="106"/>
      <c r="P47" s="106"/>
      <c r="Q47" s="106"/>
      <c r="R47" s="106"/>
      <c r="S47" s="106"/>
      <c r="T47" s="106"/>
      <c r="U47" s="106"/>
      <c r="V47" s="2"/>
      <c r="W47" s="2"/>
      <c r="X47" s="2"/>
      <c r="Y47" s="2"/>
      <c r="Z47" s="2"/>
    </row>
    <row r="48" ht="20" customHeight="true">
      <c r="A48" s="106"/>
      <c r="B48" s="162"/>
      <c r="C48" s="106"/>
      <c r="D48" s="106"/>
      <c r="E48" s="106"/>
      <c r="F48" s="106"/>
      <c r="G48" s="106" t="str">
        <f>IFERROR(VLOOKUP(F48,'商品マスタ'!$A$6:$N$55,3,FALSE),"")</f>
      </c>
      <c r="H48" s="106" t="str">
        <f>IFERROR(VLOOKUP(F48,'商品マスタ'!$A$6:$N$55,4,FALSE),"")</f>
      </c>
      <c r="I48" s="184"/>
      <c r="J48" s="184"/>
      <c r="K48" s="184" t="str">
        <f>IF(OR(I48="",J48=""),"",J48-I48)</f>
      </c>
      <c r="L48" s="186" t="str">
        <f>IFERROR(VLOOKUP(F48,'商品マスタ'!$A$6:$N$55,8,FALSE),"")</f>
      </c>
      <c r="M48" s="186" t="str">
        <f>IF(K48="","",K48*L48)</f>
      </c>
      <c r="N48" s="188" t="str">
        <f>IF(OR(I48="",J48=""),"",IF(I48=0,0,K48/I48))</f>
      </c>
      <c r="O48" s="106"/>
      <c r="P48" s="106"/>
      <c r="Q48" s="106"/>
      <c r="R48" s="106"/>
      <c r="S48" s="106"/>
      <c r="T48" s="106"/>
      <c r="U48" s="106"/>
      <c r="V48" s="2"/>
      <c r="W48" s="2"/>
      <c r="X48" s="2"/>
      <c r="Y48" s="2"/>
      <c r="Z48" s="2"/>
    </row>
    <row r="49" ht="20" customHeight="true">
      <c r="A49" s="106"/>
      <c r="B49" s="162"/>
      <c r="C49" s="106"/>
      <c r="D49" s="106"/>
      <c r="E49" s="106"/>
      <c r="F49" s="106"/>
      <c r="G49" s="106" t="str">
        <f>IFERROR(VLOOKUP(F49,'商品マスタ'!$A$6:$N$55,3,FALSE),"")</f>
      </c>
      <c r="H49" s="106" t="str">
        <f>IFERROR(VLOOKUP(F49,'商品マスタ'!$A$6:$N$55,4,FALSE),"")</f>
      </c>
      <c r="I49" s="184"/>
      <c r="J49" s="184"/>
      <c r="K49" s="184" t="str">
        <f>IF(OR(I49="",J49=""),"",J49-I49)</f>
      </c>
      <c r="L49" s="186" t="str">
        <f>IFERROR(VLOOKUP(F49,'商品マスタ'!$A$6:$N$55,8,FALSE),"")</f>
      </c>
      <c r="M49" s="186" t="str">
        <f>IF(K49="","",K49*L49)</f>
      </c>
      <c r="N49" s="188" t="str">
        <f>IF(OR(I49="",J49=""),"",IF(I49=0,0,K49/I49))</f>
      </c>
      <c r="O49" s="106"/>
      <c r="P49" s="106"/>
      <c r="Q49" s="106"/>
      <c r="R49" s="106"/>
      <c r="S49" s="106"/>
      <c r="T49" s="106"/>
      <c r="U49" s="106"/>
      <c r="V49" s="2"/>
      <c r="W49" s="2"/>
      <c r="X49" s="2"/>
      <c r="Y49" s="2"/>
      <c r="Z49" s="2"/>
    </row>
    <row r="50" ht="20" customHeight="true">
      <c r="A50" s="106"/>
      <c r="B50" s="162"/>
      <c r="C50" s="106"/>
      <c r="D50" s="106"/>
      <c r="E50" s="106"/>
      <c r="F50" s="106"/>
      <c r="G50" s="106" t="str">
        <f>IFERROR(VLOOKUP(F50,'商品マスタ'!$A$6:$N$55,3,FALSE),"")</f>
      </c>
      <c r="H50" s="106" t="str">
        <f>IFERROR(VLOOKUP(F50,'商品マスタ'!$A$6:$N$55,4,FALSE),"")</f>
      </c>
      <c r="I50" s="184"/>
      <c r="J50" s="184"/>
      <c r="K50" s="184" t="str">
        <f>IF(OR(I50="",J50=""),"",J50-I50)</f>
      </c>
      <c r="L50" s="186" t="str">
        <f>IFERROR(VLOOKUP(F50,'商品マスタ'!$A$6:$N$55,8,FALSE),"")</f>
      </c>
      <c r="M50" s="186" t="str">
        <f>IF(K50="","",K50*L50)</f>
      </c>
      <c r="N50" s="188" t="str">
        <f>IF(OR(I50="",J50=""),"",IF(I50=0,0,K50/I50))</f>
      </c>
      <c r="O50" s="106"/>
      <c r="P50" s="106"/>
      <c r="Q50" s="106"/>
      <c r="R50" s="106"/>
      <c r="S50" s="106"/>
      <c r="T50" s="106"/>
      <c r="U50" s="106"/>
      <c r="V50" s="2"/>
      <c r="W50" s="2"/>
      <c r="X50" s="2"/>
      <c r="Y50" s="2"/>
      <c r="Z50" s="2"/>
    </row>
    <row r="51" ht="20" customHeight="true">
      <c r="A51" s="106"/>
      <c r="B51" s="162"/>
      <c r="C51" s="106"/>
      <c r="D51" s="106"/>
      <c r="E51" s="106"/>
      <c r="F51" s="106"/>
      <c r="G51" s="106" t="str">
        <f>IFERROR(VLOOKUP(F51,'商品マスタ'!$A$6:$N$55,3,FALSE),"")</f>
      </c>
      <c r="H51" s="106" t="str">
        <f>IFERROR(VLOOKUP(F51,'商品マスタ'!$A$6:$N$55,4,FALSE),"")</f>
      </c>
      <c r="I51" s="184"/>
      <c r="J51" s="184"/>
      <c r="K51" s="184" t="str">
        <f>IF(OR(I51="",J51=""),"",J51-I51)</f>
      </c>
      <c r="L51" s="186" t="str">
        <f>IFERROR(VLOOKUP(F51,'商品マスタ'!$A$6:$N$55,8,FALSE),"")</f>
      </c>
      <c r="M51" s="186" t="str">
        <f>IF(K51="","",K51*L51)</f>
      </c>
      <c r="N51" s="188" t="str">
        <f>IF(OR(I51="",J51=""),"",IF(I51=0,0,K51/I51))</f>
      </c>
      <c r="O51" s="106"/>
      <c r="P51" s="106"/>
      <c r="Q51" s="106"/>
      <c r="R51" s="106"/>
      <c r="S51" s="106"/>
      <c r="T51" s="106"/>
      <c r="U51" s="106"/>
      <c r="V51" s="2"/>
      <c r="W51" s="2"/>
      <c r="X51" s="2"/>
      <c r="Y51" s="2"/>
      <c r="Z51" s="2"/>
    </row>
    <row r="52" ht="20" customHeight="true">
      <c r="A52" s="106"/>
      <c r="B52" s="162"/>
      <c r="C52" s="106"/>
      <c r="D52" s="106"/>
      <c r="E52" s="106"/>
      <c r="F52" s="106"/>
      <c r="G52" s="106" t="str">
        <f>IFERROR(VLOOKUP(F52,'商品マスタ'!$A$6:$N$55,3,FALSE),"")</f>
      </c>
      <c r="H52" s="106" t="str">
        <f>IFERROR(VLOOKUP(F52,'商品マスタ'!$A$6:$N$55,4,FALSE),"")</f>
      </c>
      <c r="I52" s="184"/>
      <c r="J52" s="184"/>
      <c r="K52" s="184" t="str">
        <f>IF(OR(I52="",J52=""),"",J52-I52)</f>
      </c>
      <c r="L52" s="186" t="str">
        <f>IFERROR(VLOOKUP(F52,'商品マスタ'!$A$6:$N$55,8,FALSE),"")</f>
      </c>
      <c r="M52" s="186" t="str">
        <f>IF(K52="","",K52*L52)</f>
      </c>
      <c r="N52" s="188" t="str">
        <f>IF(OR(I52="",J52=""),"",IF(I52=0,0,K52/I52))</f>
      </c>
      <c r="O52" s="106"/>
      <c r="P52" s="106"/>
      <c r="Q52" s="106"/>
      <c r="R52" s="106"/>
      <c r="S52" s="106"/>
      <c r="T52" s="106"/>
      <c r="U52" s="106"/>
      <c r="V52" s="2"/>
      <c r="W52" s="2"/>
      <c r="X52" s="2"/>
      <c r="Y52" s="2"/>
      <c r="Z52" s="2"/>
    </row>
    <row r="53" ht="20" customHeight="true">
      <c r="A53" s="106"/>
      <c r="B53" s="162"/>
      <c r="C53" s="106"/>
      <c r="D53" s="106"/>
      <c r="E53" s="106"/>
      <c r="F53" s="106"/>
      <c r="G53" s="106" t="str">
        <f>IFERROR(VLOOKUP(F53,'商品マスタ'!$A$6:$N$55,3,FALSE),"")</f>
      </c>
      <c r="H53" s="106" t="str">
        <f>IFERROR(VLOOKUP(F53,'商品マスタ'!$A$6:$N$55,4,FALSE),"")</f>
      </c>
      <c r="I53" s="184"/>
      <c r="J53" s="184"/>
      <c r="K53" s="184" t="str">
        <f>IF(OR(I53="",J53=""),"",J53-I53)</f>
      </c>
      <c r="L53" s="186" t="str">
        <f>IFERROR(VLOOKUP(F53,'商品マスタ'!$A$6:$N$55,8,FALSE),"")</f>
      </c>
      <c r="M53" s="186" t="str">
        <f>IF(K53="","",K53*L53)</f>
      </c>
      <c r="N53" s="188" t="str">
        <f>IF(OR(I53="",J53=""),"",IF(I53=0,0,K53/I53))</f>
      </c>
      <c r="O53" s="106"/>
      <c r="P53" s="106"/>
      <c r="Q53" s="106"/>
      <c r="R53" s="106"/>
      <c r="S53" s="106"/>
      <c r="T53" s="106"/>
      <c r="U53" s="106"/>
      <c r="V53" s="2"/>
      <c r="W53" s="2"/>
      <c r="X53" s="2"/>
      <c r="Y53" s="2"/>
      <c r="Z53" s="2"/>
    </row>
    <row r="54" ht="20" customHeight="true">
      <c r="A54" s="106"/>
      <c r="B54" s="162"/>
      <c r="C54" s="106"/>
      <c r="D54" s="106"/>
      <c r="E54" s="106"/>
      <c r="F54" s="106"/>
      <c r="G54" s="106" t="str">
        <f>IFERROR(VLOOKUP(F54,'商品マスタ'!$A$6:$N$55,3,FALSE),"")</f>
      </c>
      <c r="H54" s="106" t="str">
        <f>IFERROR(VLOOKUP(F54,'商品マスタ'!$A$6:$N$55,4,FALSE),"")</f>
      </c>
      <c r="I54" s="184"/>
      <c r="J54" s="184"/>
      <c r="K54" s="184" t="str">
        <f>IF(OR(I54="",J54=""),"",J54-I54)</f>
      </c>
      <c r="L54" s="186" t="str">
        <f>IFERROR(VLOOKUP(F54,'商品マスタ'!$A$6:$N$55,8,FALSE),"")</f>
      </c>
      <c r="M54" s="186" t="str">
        <f>IF(K54="","",K54*L54)</f>
      </c>
      <c r="N54" s="188" t="str">
        <f>IF(OR(I54="",J54=""),"",IF(I54=0,0,K54/I54))</f>
      </c>
      <c r="O54" s="106"/>
      <c r="P54" s="106"/>
      <c r="Q54" s="106"/>
      <c r="R54" s="106"/>
      <c r="S54" s="106"/>
      <c r="T54" s="106"/>
      <c r="U54" s="106"/>
      <c r="V54" s="2"/>
      <c r="W54" s="2"/>
      <c r="X54" s="2"/>
      <c r="Y54" s="2"/>
      <c r="Z54" s="2"/>
    </row>
    <row r="55" ht="20" customHeight="true">
      <c r="A55" s="106"/>
      <c r="B55" s="162"/>
      <c r="C55" s="106"/>
      <c r="D55" s="106"/>
      <c r="E55" s="106"/>
      <c r="F55" s="106"/>
      <c r="G55" s="106" t="str">
        <f>IFERROR(VLOOKUP(F55,'商品マスタ'!$A$6:$N$55,3,FALSE),"")</f>
      </c>
      <c r="H55" s="106" t="str">
        <f>IFERROR(VLOOKUP(F55,'商品マスタ'!$A$6:$N$55,4,FALSE),"")</f>
      </c>
      <c r="I55" s="184"/>
      <c r="J55" s="184"/>
      <c r="K55" s="184" t="str">
        <f>IF(OR(I55="",J55=""),"",J55-I55)</f>
      </c>
      <c r="L55" s="186" t="str">
        <f>IFERROR(VLOOKUP(F55,'商品マスタ'!$A$6:$N$55,8,FALSE),"")</f>
      </c>
      <c r="M55" s="186" t="str">
        <f>IF(K55="","",K55*L55)</f>
      </c>
      <c r="N55" s="188" t="str">
        <f>IF(OR(I55="",J55=""),"",IF(I55=0,0,K55/I55))</f>
      </c>
      <c r="O55" s="106"/>
      <c r="P55" s="106"/>
      <c r="Q55" s="106"/>
      <c r="R55" s="106"/>
      <c r="S55" s="106"/>
      <c r="T55" s="106"/>
      <c r="U55" s="106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</sheetData>
  <mergeCells count="1">
    <mergeCell ref="A1:U1"/>
  </mergeCells>
  <dataValidations count="5">
    <dataValidation allowBlank="true" sqref="C6:C55" type="list">
      <formula1>"北関東倉庫,上海静安店,南日本サプライ,成都高新店,深圳南山店,北京朝阳店"</formula1>
    </dataValidation>
    <dataValidation allowBlank="true" sqref="E6:E55" type="list">
      <formula1>"初盘,复盘,抽盘,全盘,专项盘点,交接盘点"</formula1>
    </dataValidation>
    <dataValidation allowBlank="true" sqref="O6:O55" type="list">
      <formula1>"盘亏,盘盈,损耗/报损,收货差异,振替差異,条码/单位错误,陈列/试用消耗,退货,其他"</formula1>
    </dataValidation>
    <dataValidation allowBlank="true" sqref="Q6:Q55" type="list">
      <formula1>"確認待ちち,進行中,調整済み,クローズ済み,需复盘,計画中,关注中"</formula1>
    </dataValidation>
    <dataValidation allowBlank="true" sqref="T6:T55" type="list">
      <formula1>"待处理,進行中,已完了,クローズ済み,退回复盘"</formula1>
    </dataValidation>
  </dataValidations>
  <pageMargins left="0.7" right="0.7" top="0.75" bottom="0.75" header="0.3" footer="0.3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</worksheet>
</file>

<file path=xl/worksheets/sheet6.xml><?xml version="1.0" encoding="utf-8"?>
<worksheet xmlns:x="http://schemas.openxmlformats.org/spreadsheetml/2006/main" xmlns="http://schemas.openxmlformats.org/spreadsheetml/2006/main">
  <sheetFormatPr defaultRowHeight="15"/>
  <cols>
    <col customWidth="true" max="1" min="1" width="14"/>
    <col customWidth="true" max="2" min="2" width="12"/>
    <col customWidth="true" max="3" min="3" width="22"/>
    <col customWidth="true" max="4" min="4" width="14"/>
    <col customWidth="true" max="8" min="5" width="12"/>
    <col customWidth="true" max="9" min="9" width="14"/>
    <col customWidth="true" max="12" min="10" width="12"/>
    <col customWidth="true" max="13" min="13" width="16"/>
    <col customWidth="true" max="14" min="14" width="24"/>
    <col customWidth="true" max="15" min="15" width="12"/>
    <col customWidth="true" max="16" min="16" width="24"/>
  </cols>
  <sheetData>
    <row r="1" ht="24" customHeight="true">
      <c r="A1" s="6" t="s">
        <v>352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2"/>
      <c r="R1" s="2"/>
      <c r="S1" s="2"/>
      <c r="T1" s="2"/>
      <c r="U1" s="2"/>
      <c r="V1" s="2"/>
      <c r="W1" s="2"/>
      <c r="X1" s="2"/>
      <c r="Y1" s="2"/>
      <c r="Z1" s="2"/>
    </row>
    <row r="2" ht="24" customHeight="true">
      <c r="A2" s="8" t="s">
        <v>1</v>
      </c>
      <c r="B2" s="2" t="s">
        <v>2</v>
      </c>
      <c r="C2" s="2"/>
      <c r="D2" s="2"/>
      <c r="E2" s="2"/>
      <c r="F2" s="2"/>
      <c r="G2" s="2" t="s">
        <v>353</v>
      </c>
      <c r="H2" s="2" t="s">
        <v>189</v>
      </c>
      <c r="I2" s="2"/>
      <c r="J2" s="2"/>
      <c r="K2" s="2" t="s">
        <v>249</v>
      </c>
      <c r="L2" s="2" t="s">
        <v>250</v>
      </c>
      <c r="M2" s="2" t="s">
        <v>354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" customHeight="tru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32" customHeight="true">
      <c r="A5" s="124" t="s">
        <v>74</v>
      </c>
      <c r="B5" s="124" t="s">
        <v>355</v>
      </c>
      <c r="C5" s="124" t="s">
        <v>253</v>
      </c>
      <c r="D5" s="124" t="s">
        <v>3</v>
      </c>
      <c r="E5" s="124" t="s">
        <v>255</v>
      </c>
      <c r="F5" s="124" t="s">
        <v>256</v>
      </c>
      <c r="G5" s="124" t="s">
        <v>257</v>
      </c>
      <c r="H5" s="124" t="s">
        <v>258</v>
      </c>
      <c r="I5" s="124" t="s">
        <v>87</v>
      </c>
      <c r="J5" s="124" t="s">
        <v>147</v>
      </c>
      <c r="K5" s="124" t="s">
        <v>166</v>
      </c>
      <c r="L5" s="124" t="s">
        <v>157</v>
      </c>
      <c r="M5" s="124" t="s">
        <v>176</v>
      </c>
      <c r="N5" s="124" t="s">
        <v>167</v>
      </c>
      <c r="O5" s="124" t="s">
        <v>189</v>
      </c>
      <c r="P5" s="124" t="s">
        <v>177</v>
      </c>
      <c r="Q5" s="2" t="s">
        <v>89</v>
      </c>
      <c r="R5" s="2"/>
      <c r="S5" s="2"/>
      <c r="T5" s="2"/>
      <c r="U5" s="2"/>
      <c r="V5" s="2"/>
      <c r="W5" s="2"/>
      <c r="X5" s="2"/>
      <c r="Y5" s="2"/>
      <c r="Z5" s="2"/>
    </row>
    <row r="6" ht="20" customHeight="true">
      <c r="A6" s="106" t="s">
        <v>350</v>
      </c>
      <c r="B6" s="106" t="str">
        <v>SKU-001</v>
      </c>
      <c r="C6" s="106" t="str">
        <f>IFERROR(VLOOKUP(B6,'商品マスタ'!$A$6:$N$55,3,FALSE),"")</f>
      </c>
      <c r="D6" s="106" t="str">
        <f>IFERROR(VLOOKUP(B6,'商品マスタ'!$A$6:$N$55,4,FALSE),"")</f>
      </c>
      <c r="E6" s="184" t="n">
        <v>238</v>
      </c>
      <c r="F6" s="184" t="n">
        <v>24</v>
      </c>
      <c r="G6" s="184" t="n">
        <v>10</v>
      </c>
      <c r="H6" s="184" t="n">
        <f>IF(E6="","",E6+F6-G6)</f>
        <v>252</v>
      </c>
      <c r="I6" s="184" t="e"/>
      <c r="J6" s="184" t="s">
        <v>260</v>
      </c>
      <c r="K6" s="184" t="s">
        <v>260</v>
      </c>
      <c r="L6" s="184" t="s">
        <v>261</v>
      </c>
      <c r="M6" s="106" t="s">
        <v>262</v>
      </c>
      <c r="N6" s="106" t="s">
        <v>263</v>
      </c>
      <c r="O6" s="106" t="s">
        <v>264</v>
      </c>
      <c r="P6" s="106" t="s">
        <v>265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ht="20" customHeight="true">
      <c r="A7" s="106" t="s">
        <v>356</v>
      </c>
      <c r="B7" s="106" t="str">
        <v>SKU-002</v>
      </c>
      <c r="C7" s="106" t="str">
        <f>IFERROR(VLOOKUP(B7,'商品マスタ'!$A$6:$N$55,3,FALSE),"")</f>
      </c>
      <c r="D7" s="106" t="str">
        <f>IFERROR(VLOOKUP(B7,'商品マスタ'!$A$6:$N$55,4,FALSE),"")</f>
      </c>
      <c r="E7" s="184" t="n">
        <v>125</v>
      </c>
      <c r="F7" s="184" t="n">
        <v>0</v>
      </c>
      <c r="G7" s="184" t="n">
        <v>5</v>
      </c>
      <c r="H7" s="184" t="n">
        <f>IF(E7="","",E7+F7-G7)</f>
        <v>120</v>
      </c>
      <c r="I7" s="184" t="e"/>
      <c r="J7" s="184" t="s">
        <v>128</v>
      </c>
      <c r="K7" s="184" t="s">
        <v>124</v>
      </c>
      <c r="L7" s="184" t="s">
        <v>138</v>
      </c>
      <c r="M7" s="106" t="s">
        <v>124</v>
      </c>
      <c r="N7" s="106" t="s">
        <v>101</v>
      </c>
      <c r="O7" s="106" t="s">
        <v>108</v>
      </c>
      <c r="P7" s="106" t="s">
        <v>10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ht="20" customHeight="true">
      <c r="A8" s="106" t="s">
        <v>90</v>
      </c>
      <c r="B8" s="106" t="s">
        <v>357</v>
      </c>
      <c r="C8" s="106" t="s">
        <v>283</v>
      </c>
      <c r="D8" s="106" t="s">
        <v>186</v>
      </c>
      <c r="E8" s="184" t="s">
        <v>147</v>
      </c>
      <c r="F8" s="184" t="s">
        <v>157</v>
      </c>
      <c r="G8" s="184" t="s">
        <v>147</v>
      </c>
      <c r="H8" s="184" t="s">
        <v>157</v>
      </c>
      <c r="I8" s="184" t="s">
        <v>96</v>
      </c>
      <c r="J8" s="184" t="s">
        <v>249</v>
      </c>
      <c r="K8" s="184" t="s">
        <v>250</v>
      </c>
      <c r="L8" s="184" t="s">
        <v>358</v>
      </c>
      <c r="M8" s="106" t="s">
        <v>384</v>
      </c>
      <c r="N8" s="106" t="e">
        <f>IF(J8="","",IF(J8&gt;0,"盘盈入库/核对收货",IF(J8&lt;0,"盘亏出库/查明原因","无需调整")))</f>
      </c>
      <c r="O8" s="106" t="e"/>
      <c r="P8" s="106" t="s">
        <v>359</v>
      </c>
      <c r="Q8" s="2" t="s">
        <v>360</v>
      </c>
      <c r="R8" s="2"/>
      <c r="S8" s="2"/>
      <c r="T8" s="2"/>
      <c r="U8" s="2"/>
      <c r="V8" s="2"/>
      <c r="W8" s="2"/>
      <c r="X8" s="2"/>
      <c r="Y8" s="2"/>
      <c r="Z8" s="2"/>
    </row>
    <row r="9" ht="20" customHeight="true">
      <c r="A9" s="106" t="s">
        <v>70</v>
      </c>
      <c r="B9" s="106" t="s">
        <v>361</v>
      </c>
      <c r="C9" s="106" t="s">
        <v>272</v>
      </c>
      <c r="D9" s="106" t="s">
        <v>164</v>
      </c>
      <c r="E9" s="184" t="s">
        <v>166</v>
      </c>
      <c r="F9" s="184" t="s">
        <v>176</v>
      </c>
      <c r="G9" s="184" t="s">
        <v>166</v>
      </c>
      <c r="H9" s="184" t="s">
        <v>176</v>
      </c>
      <c r="I9" s="184" t="s">
        <v>96</v>
      </c>
      <c r="J9" s="184" t="s">
        <v>249</v>
      </c>
      <c r="K9" s="184" t="s">
        <v>250</v>
      </c>
      <c r="L9" s="184" t="s">
        <v>273</v>
      </c>
      <c r="M9" s="106" t="s">
        <v>384</v>
      </c>
      <c r="N9" s="106" t="e">
        <f>IF(J9="","",IF(J9&gt;0,"盘盈入库/核对收货",IF(J9&lt;0,"盘亏出库/查明原因","无需调整")))</f>
      </c>
      <c r="O9" s="106" t="e"/>
      <c r="P9" s="106"/>
      <c r="Q9" s="2" t="s">
        <v>362</v>
      </c>
      <c r="R9" s="2"/>
      <c r="S9" s="2"/>
      <c r="T9" s="2"/>
      <c r="U9" s="2"/>
      <c r="V9" s="2"/>
      <c r="W9" s="2"/>
      <c r="X9" s="2"/>
      <c r="Y9" s="2"/>
      <c r="Z9" s="2"/>
    </row>
    <row r="10" ht="20" customHeight="true">
      <c r="A10" s="106" t="s">
        <v>69</v>
      </c>
      <c r="B10" s="106" t="s">
        <v>363</v>
      </c>
      <c r="C10" s="106" t="s">
        <v>275</v>
      </c>
      <c r="D10" s="106" t="s">
        <v>154</v>
      </c>
      <c r="E10" s="184" t="s">
        <v>157</v>
      </c>
      <c r="F10" s="184" t="s">
        <v>167</v>
      </c>
      <c r="G10" s="184" t="s">
        <v>157</v>
      </c>
      <c r="H10" s="184" t="n">
        <f>IF(E10="","",E10+F10-G10)</f>
        <v>53</v>
      </c>
      <c r="I10" s="184" t="s">
        <v>96</v>
      </c>
      <c r="J10" s="184" t="s">
        <v>249</v>
      </c>
      <c r="K10" s="184" t="s">
        <v>250</v>
      </c>
      <c r="L10" s="184" t="s">
        <v>364</v>
      </c>
      <c r="M10" s="106" t="s">
        <v>384</v>
      </c>
      <c r="N10" s="106" t="e">
        <f>IF(J10="","",IF(J10&gt;0,"盘盈入库/核对收货",IF(J10&lt;0,"盘亏出库/查明原因","无需调整")))</f>
      </c>
      <c r="O10" s="106" t="e"/>
      <c r="P10" s="106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0" customHeight="true">
      <c r="A11" s="106" t="s">
        <v>10</v>
      </c>
      <c r="B11" s="106" t="s">
        <v>365</v>
      </c>
      <c r="C11" s="106" t="s">
        <v>275</v>
      </c>
      <c r="D11" s="106" t="s">
        <v>134</v>
      </c>
      <c r="E11" s="184" t="s">
        <v>176</v>
      </c>
      <c r="F11" s="184" t="s">
        <v>189</v>
      </c>
      <c r="G11" s="184" t="s">
        <v>176</v>
      </c>
      <c r="H11" s="184" t="n">
        <f>IF(E11="","",E11+F11-G11)</f>
        <v>47</v>
      </c>
      <c r="I11" s="184" t="s">
        <v>96</v>
      </c>
      <c r="J11" s="184" t="s">
        <v>249</v>
      </c>
      <c r="K11" s="184" t="s">
        <v>250</v>
      </c>
      <c r="L11" s="184" t="s">
        <v>366</v>
      </c>
      <c r="M11" s="106" t="s">
        <v>384</v>
      </c>
      <c r="N11" s="106" t="e">
        <f>IF(J11="","",IF(J11&gt;0,"盘盈入库/核对收货",IF(J11&lt;0,"盘亏出库/查明原因","无需调整")))</f>
      </c>
      <c r="O11" s="106" t="e"/>
      <c r="P11" s="106" t="s">
        <v>385</v>
      </c>
      <c r="Q11" s="2" t="s">
        <v>367</v>
      </c>
      <c r="R11" s="2"/>
      <c r="S11" s="2"/>
      <c r="T11" s="2"/>
      <c r="U11" s="2"/>
      <c r="V11" s="2"/>
      <c r="W11" s="2"/>
      <c r="X11" s="2"/>
      <c r="Y11" s="2"/>
      <c r="Z11" s="2"/>
    </row>
    <row r="12" ht="20" customHeight="true">
      <c r="A12" s="106" t="s">
        <v>108</v>
      </c>
      <c r="B12" s="106" t="s">
        <v>368</v>
      </c>
      <c r="C12" s="106" t="s">
        <v>275</v>
      </c>
      <c r="D12" s="106" t="s">
        <v>124</v>
      </c>
      <c r="E12" s="184" t="s">
        <v>167</v>
      </c>
      <c r="F12" s="184" t="s">
        <v>177</v>
      </c>
      <c r="G12" s="184" t="s">
        <v>167</v>
      </c>
      <c r="H12" s="184" t="n">
        <f>IF(E12="","",E12+F12-G12)</f>
        <v>20</v>
      </c>
      <c r="I12" s="184" t="s">
        <v>96</v>
      </c>
      <c r="J12" s="184" t="s">
        <v>249</v>
      </c>
      <c r="K12" s="184" t="s">
        <v>250</v>
      </c>
      <c r="L12" s="184" t="s">
        <v>369</v>
      </c>
      <c r="M12" s="106" t="s">
        <v>370</v>
      </c>
      <c r="N12" s="106" t="s">
        <v>370</v>
      </c>
      <c r="O12" s="106" t="s">
        <v>370</v>
      </c>
      <c r="P12" s="106"/>
      <c r="Q12" s="2" t="s">
        <v>371</v>
      </c>
      <c r="R12" s="2"/>
      <c r="S12" s="2"/>
      <c r="T12" s="2"/>
      <c r="U12" s="2"/>
      <c r="V12" s="2"/>
      <c r="W12" s="2"/>
      <c r="X12" s="2"/>
      <c r="Y12" s="2"/>
      <c r="Z12" s="2"/>
    </row>
    <row r="13" ht="20" customHeight="true">
      <c r="A13" s="106" t="s">
        <v>101</v>
      </c>
      <c r="B13" s="106" t="s">
        <v>289</v>
      </c>
      <c r="C13" s="106" t="s">
        <v>290</v>
      </c>
      <c r="D13" s="106" t="s">
        <v>101</v>
      </c>
      <c r="E13" s="184" t="s">
        <v>189</v>
      </c>
      <c r="F13" s="184" t="s">
        <v>197</v>
      </c>
      <c r="G13" s="184" t="n">
        <v>0</v>
      </c>
      <c r="H13" s="184" t="n">
        <f>IF(E13="","",E13+F13-G13)</f>
        <v>28</v>
      </c>
      <c r="I13" s="184" t="s">
        <v>96</v>
      </c>
      <c r="J13" s="184" t="s">
        <v>249</v>
      </c>
      <c r="K13" s="184" t="s">
        <v>250</v>
      </c>
      <c r="L13" s="184" t="s">
        <v>291</v>
      </c>
      <c r="M13" s="106" t="s">
        <v>384</v>
      </c>
      <c r="N13" s="106" t="s">
        <v>370</v>
      </c>
      <c r="O13" s="106" t="s">
        <v>370</v>
      </c>
      <c r="P13" s="106"/>
      <c r="Q13" s="2" t="s">
        <v>372</v>
      </c>
      <c r="R13" s="2"/>
      <c r="S13" s="2"/>
      <c r="T13" s="2"/>
      <c r="U13" s="2"/>
      <c r="V13" s="2"/>
      <c r="W13" s="2"/>
      <c r="X13" s="2"/>
      <c r="Y13" s="2"/>
      <c r="Z13" s="2"/>
    </row>
    <row r="14" ht="20" customHeight="true">
      <c r="A14" s="106" t="s">
        <v>128</v>
      </c>
      <c r="B14" s="106" t="s">
        <v>373</v>
      </c>
      <c r="C14" s="106" t="s">
        <v>272</v>
      </c>
      <c r="D14" s="106" t="s">
        <v>101</v>
      </c>
      <c r="E14" s="184" t="s">
        <v>177</v>
      </c>
      <c r="F14" s="184" t="s">
        <v>190</v>
      </c>
      <c r="G14" s="184"/>
      <c r="H14" s="184" t="str">
        <f>IF(E14="","",E14+F14-G14)</f>
      </c>
      <c r="I14" s="184" t="s">
        <v>96</v>
      </c>
      <c r="J14" s="184" t="s">
        <v>249</v>
      </c>
      <c r="K14" s="184" t="s">
        <v>250</v>
      </c>
      <c r="L14" s="184" t="s">
        <v>293</v>
      </c>
      <c r="M14" s="106" t="str">
        <f>IF(E14="","",IF(H14&lt;=0,"缺货",IF(H14&lt;K14,"安全在庫未満",IF(H14&gt;L14,"积压","正常"))))</f>
      </c>
      <c r="N14" s="106" t="str">
        <f>IF(J14="","",IF(J14&gt;0,"盘盈入库/核对收货",IF(J14&lt;0,"盘亏出库/查明原因","无需调整")))</f>
      </c>
      <c r="O14" s="106"/>
      <c r="P14" s="106" t="s">
        <v>249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0" customHeight="true">
      <c r="A15" s="106" t="s">
        <v>124</v>
      </c>
      <c r="B15" s="106" t="s">
        <v>374</v>
      </c>
      <c r="C15" s="106" t="s">
        <v>269</v>
      </c>
      <c r="D15" s="106" t="s">
        <v>10</v>
      </c>
      <c r="E15" s="184" t="s">
        <v>197</v>
      </c>
      <c r="F15" s="184" t="s">
        <v>208</v>
      </c>
      <c r="G15" s="184"/>
      <c r="H15" s="184" t="str">
        <f>IF(E15="","",E15+F15-G15)</f>
      </c>
      <c r="I15" s="184" t="s">
        <v>96</v>
      </c>
      <c r="J15" s="184" t="s">
        <v>249</v>
      </c>
      <c r="K15" s="184" t="s">
        <v>250</v>
      </c>
      <c r="L15" s="184" t="s">
        <v>375</v>
      </c>
      <c r="M15" s="106" t="str">
        <f>IF(E15="","",IF(H15&lt;=0,"缺货",IF(H15&lt;K15,"安全在庫未満",IF(H15&gt;L15,"积压","正常"))))</f>
      </c>
      <c r="N15" s="106" t="str">
        <f>IF(J15="","",IF(J15&gt;0,"盘盈入库/核对收货",IF(J15&lt;0,"盘亏出库/查明原因","无需调整")))</f>
      </c>
      <c r="O15" s="106"/>
      <c r="P15" s="106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0" customHeight="true">
      <c r="A16" s="106" t="s">
        <v>138</v>
      </c>
      <c r="B16" s="106" t="s">
        <v>376</v>
      </c>
      <c r="C16" s="106" t="s">
        <v>290</v>
      </c>
      <c r="D16" s="106" t="s">
        <v>10</v>
      </c>
      <c r="E16" s="184" t="s">
        <v>190</v>
      </c>
      <c r="F16" s="184" t="s">
        <v>198</v>
      </c>
      <c r="G16" s="184"/>
      <c r="H16" s="184" t="str">
        <f>IF(E16="","",E16+F16-G16)</f>
      </c>
      <c r="I16" s="184" t="s">
        <v>96</v>
      </c>
      <c r="J16" s="184" t="s">
        <v>249</v>
      </c>
      <c r="K16" s="184" t="s">
        <v>250</v>
      </c>
      <c r="L16" s="184" t="s">
        <v>376</v>
      </c>
      <c r="M16" s="106" t="str">
        <f>IF(E16="","",IF(H16&lt;=0,"缺货",IF(H16&lt;K16,"安全在庫未満",IF(H16&gt;L16,"积压","正常"))))</f>
      </c>
      <c r="N16" s="106" t="str">
        <f>IF(J16="","",IF(J16&gt;0,"盘盈入库/核对收货",IF(J16&lt;0,"盘亏出库/查明原因","无需调整")))</f>
      </c>
      <c r="O16" s="106"/>
      <c r="P16" s="106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0" customHeight="true">
      <c r="A17" s="106" t="s">
        <v>134</v>
      </c>
      <c r="B17" s="106" t="s">
        <v>377</v>
      </c>
      <c r="C17" s="106" t="s">
        <v>290</v>
      </c>
      <c r="D17" s="106" t="s">
        <v>69</v>
      </c>
      <c r="E17" s="184" t="s">
        <v>208</v>
      </c>
      <c r="F17" s="184" t="s">
        <v>218</v>
      </c>
      <c r="G17" s="184"/>
      <c r="H17" s="184" t="str">
        <f>IF(E17="","",E17+F17-G17)</f>
      </c>
      <c r="I17" s="184" t="s">
        <v>96</v>
      </c>
      <c r="J17" s="184" t="s">
        <v>249</v>
      </c>
      <c r="K17" s="184" t="s">
        <v>250</v>
      </c>
      <c r="L17" s="184" t="s">
        <v>377</v>
      </c>
      <c r="M17" s="106" t="str">
        <f>IF(E17="","",IF(H17&lt;=0,"缺货",IF(H17&lt;K17,"安全在庫未満",IF(H17&gt;L17,"积压","正常"))))</f>
      </c>
      <c r="N17" s="106" t="str">
        <f>IF(J17="","",IF(J17&gt;0,"盘盈入库/核对收货",IF(J17&lt;0,"盘亏出库/查明原因","无需调整")))</f>
      </c>
      <c r="O17" s="106"/>
      <c r="P17" s="106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0" customHeight="true">
      <c r="A18" s="106" t="s">
        <v>150</v>
      </c>
      <c r="B18" s="106" t="s">
        <v>378</v>
      </c>
      <c r="C18" s="106" t="s">
        <v>379</v>
      </c>
      <c r="D18" s="106" t="s">
        <v>108</v>
      </c>
      <c r="E18" s="184" t="s">
        <v>297</v>
      </c>
      <c r="F18" s="184" t="s">
        <v>380</v>
      </c>
      <c r="G18" s="184"/>
      <c r="H18" s="184" t="str">
        <f>IF(E18="","",E18+F18-G18)</f>
      </c>
      <c r="I18" s="184" t="s">
        <v>132</v>
      </c>
      <c r="J18" s="184" t="str">
        <f>IF(I18="","",I18-E18)</f>
      </c>
      <c r="K18" s="184" t="str">
        <f>IFERROR(VLOOKUP(B18,'商品マスタ'!$A$6:$N$55,10,FALSE),"")</f>
      </c>
      <c r="L18" s="184" t="str">
        <f>IFERROR(VLOOKUP(B18,'商品マスタ'!$A$6:$N$55,11,FALSE),"")</f>
      </c>
      <c r="M18" s="106" t="str">
        <f>IF(E18="","",IF(H18&lt;=0,"缺货",IF(H18&lt;K18,"安全在庫未満",IF(H18&gt;L18,"积压","正常"))))</f>
      </c>
      <c r="N18" s="106" t="str">
        <f>IF(J18="","",IF(J18&gt;0,"盘盈入库/核对收货",IF(J18&lt;0,"盘亏出库/查明原因","无需调整")))</f>
      </c>
      <c r="O18" s="106"/>
      <c r="P18" s="106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0" customHeight="true">
      <c r="A19" s="106" t="s">
        <v>154</v>
      </c>
      <c r="B19" s="106" t="s">
        <v>295</v>
      </c>
      <c r="C19" s="106" t="s">
        <v>296</v>
      </c>
      <c r="D19" s="106" t="s">
        <v>108</v>
      </c>
      <c r="E19" s="184" t="s">
        <v>297</v>
      </c>
      <c r="F19" s="184" t="s">
        <v>298</v>
      </c>
      <c r="G19" s="184"/>
      <c r="H19" s="184" t="str">
        <f>IF(E19="","",E19+F19-G19)</f>
      </c>
      <c r="I19" s="184" t="s">
        <v>132</v>
      </c>
      <c r="J19" s="184" t="str">
        <f>IF(I19="","",I19-E19)</f>
      </c>
      <c r="K19" s="184" t="str">
        <f>IFERROR(VLOOKUP(B19,'商品マスタ'!$A$6:$N$55,10,FALSE),"")</f>
      </c>
      <c r="L19" s="184" t="str">
        <f>IFERROR(VLOOKUP(B19,'商品マスタ'!$A$6:$N$55,11,FALSE),"")</f>
      </c>
      <c r="M19" s="106" t="str">
        <f>IF(E19="","",IF(H19&lt;=0,"缺货",IF(H19&lt;K19,"安全在庫未満",IF(H19&gt;L19,"积压","正常"))))</f>
      </c>
      <c r="N19" s="106" t="str">
        <f>IF(J19="","",IF(J19&gt;0,"盘盈入库/核对收货",IF(J19&lt;0,"盘亏出库/查明原因","无需调整")))</f>
      </c>
      <c r="O19" s="106"/>
      <c r="P19" s="106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0" customHeight="true">
      <c r="A20" s="106" t="s">
        <v>159</v>
      </c>
      <c r="B20" s="106" t="s">
        <v>299</v>
      </c>
      <c r="C20" s="106" t="s">
        <v>300</v>
      </c>
      <c r="D20" s="106" t="s">
        <v>101</v>
      </c>
      <c r="E20" s="184" t="s">
        <v>301</v>
      </c>
      <c r="F20" s="184" t="s">
        <v>302</v>
      </c>
      <c r="G20" s="184"/>
      <c r="H20" s="184" t="str">
        <f>IF(E20="","",E20+F20-G20)</f>
      </c>
      <c r="I20" s="184" t="s">
        <v>132</v>
      </c>
      <c r="J20" s="184" t="str">
        <f>IF(I20="","",I20-E20)</f>
      </c>
      <c r="K20" s="184" t="str">
        <f>IFERROR(VLOOKUP(B20,'商品マスタ'!$A$6:$N$55,10,FALSE),"")</f>
      </c>
      <c r="L20" s="184" t="str">
        <f>IFERROR(VLOOKUP(B20,'商品マスタ'!$A$6:$N$55,11,FALSE),"")</f>
      </c>
      <c r="M20" s="106" t="str">
        <f>IF(E20="","",IF(H20&lt;=0,"缺货",IF(H20&lt;K20,"安全在庫未満",IF(H20&gt;L20,"积压","正常"))))</f>
      </c>
      <c r="N20" s="106" t="str">
        <f>IF(J20="","",IF(J20&gt;0,"盘盈入库/核对收货",IF(J20&lt;0,"盘亏出库/查明原因","无需调整")))</f>
      </c>
      <c r="O20" s="106"/>
      <c r="P20" s="106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0" customHeight="true">
      <c r="A21" s="106" t="s">
        <v>164</v>
      </c>
      <c r="B21" s="106" t="s">
        <v>303</v>
      </c>
      <c r="C21" s="106" t="s">
        <v>300</v>
      </c>
      <c r="D21" s="106" t="s">
        <v>128</v>
      </c>
      <c r="E21" s="184" t="s">
        <v>304</v>
      </c>
      <c r="F21" s="184" t="s">
        <v>305</v>
      </c>
      <c r="G21" s="184"/>
      <c r="H21" s="184" t="str">
        <f>IF(E21="","",E21+F21-G21)</f>
      </c>
      <c r="I21" s="184" t="s">
        <v>132</v>
      </c>
      <c r="J21" s="184" t="str">
        <f>IF(I21="","",I21-E21)</f>
      </c>
      <c r="K21" s="184" t="str">
        <f>IFERROR(VLOOKUP(B21,'商品マスタ'!$A$6:$N$55,10,FALSE),"")</f>
      </c>
      <c r="L21" s="184" t="str">
        <f>IFERROR(VLOOKUP(B21,'商品マスタ'!$A$6:$N$55,11,FALSE),"")</f>
      </c>
      <c r="M21" s="106" t="str">
        <f>IF(E21="","",IF(H21&lt;=0,"缺货",IF(H21&lt;K21,"安全在庫未満",IF(H21&gt;L21,"积压","正常"))))</f>
      </c>
      <c r="N21" s="106" t="str">
        <f>IF(J21="","",IF(J21&gt;0,"盘盈入库/核对收货",IF(J21&lt;0,"盘亏出库/查明原因","无需调整")))</f>
      </c>
      <c r="O21" s="106"/>
      <c r="P21" s="106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0" customHeight="true">
      <c r="A22" s="106" t="s">
        <v>170</v>
      </c>
      <c r="B22" s="106" t="s">
        <v>306</v>
      </c>
      <c r="C22" s="106" t="s">
        <v>307</v>
      </c>
      <c r="D22" s="106" t="s">
        <v>10</v>
      </c>
      <c r="E22" s="184" t="s">
        <v>308</v>
      </c>
      <c r="F22" s="184" t="s">
        <v>309</v>
      </c>
      <c r="G22" s="184"/>
      <c r="H22" s="184" t="str">
        <f>IF(E22="","",E22+F22-G22)</f>
      </c>
      <c r="I22" s="184" t="s">
        <v>132</v>
      </c>
      <c r="J22" s="184" t="str">
        <f>IF(I22="","",I22-E22)</f>
      </c>
      <c r="K22" s="184" t="str">
        <f>IFERROR(VLOOKUP(B22,'商品マスタ'!$A$6:$N$55,10,FALSE),"")</f>
      </c>
      <c r="L22" s="184" t="str">
        <f>IFERROR(VLOOKUP(B22,'商品マスタ'!$A$6:$N$55,11,FALSE),"")</f>
      </c>
      <c r="M22" s="106" t="str">
        <f>IF(E22="","",IF(H22&lt;=0,"缺货",IF(H22&lt;K22,"安全在庫未満",IF(H22&gt;L22,"积压","正常"))))</f>
      </c>
      <c r="N22" s="106" t="str">
        <f>IF(J22="","",IF(J22&gt;0,"盘盈入库/核对收货",IF(J22&lt;0,"盘亏出库/查明原因","无需调整")))</f>
      </c>
      <c r="O22" s="106"/>
      <c r="P22" s="106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0" customHeight="true">
      <c r="A23" s="106" t="s">
        <v>174</v>
      </c>
      <c r="B23" s="106" t="s">
        <v>310</v>
      </c>
      <c r="C23" s="106" t="s">
        <v>296</v>
      </c>
      <c r="D23" s="106" t="s">
        <v>10</v>
      </c>
      <c r="E23" s="184" t="s">
        <v>311</v>
      </c>
      <c r="F23" s="184" t="s">
        <v>312</v>
      </c>
      <c r="G23" s="184"/>
      <c r="H23" s="184" t="str">
        <f>IF(E23="","",E23+F23-G23)</f>
      </c>
      <c r="I23" s="184" t="s">
        <v>96</v>
      </c>
      <c r="J23" s="184" t="str">
        <f>IF(I23="","",I23-E23)</f>
      </c>
      <c r="K23" s="184" t="str">
        <f>IFERROR(VLOOKUP(B23,'商品マスタ'!$A$6:$N$55,10,FALSE),"")</f>
      </c>
      <c r="L23" s="184" t="str">
        <f>IFERROR(VLOOKUP(B23,'商品マスタ'!$A$6:$N$55,11,FALSE),"")</f>
      </c>
      <c r="M23" s="106" t="str">
        <f>IF(E23="","",IF(H23&lt;=0,"缺货",IF(H23&lt;K23,"安全在庫未満",IF(H23&gt;L23,"积压","正常"))))</f>
      </c>
      <c r="N23" s="106" t="str">
        <f>IF(J23="","",IF(J23&gt;0,"盘盈入库/核对收货",IF(J23&lt;0,"盘亏出库/查明原因","无需调整")))</f>
      </c>
      <c r="O23" s="106"/>
      <c r="P23" s="106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0" customHeight="true">
      <c r="A24" s="106" t="s">
        <v>181</v>
      </c>
      <c r="B24" s="106" t="s">
        <v>313</v>
      </c>
      <c r="C24" s="106" t="s">
        <v>314</v>
      </c>
      <c r="D24" s="106" t="s">
        <v>108</v>
      </c>
      <c r="E24" s="184" t="s">
        <v>315</v>
      </c>
      <c r="F24" s="184" t="s">
        <v>316</v>
      </c>
      <c r="G24" s="184"/>
      <c r="H24" s="184" t="str">
        <f>IF(E24="","",E24+F24-G24)</f>
      </c>
      <c r="I24" s="184" t="s">
        <v>132</v>
      </c>
      <c r="J24" s="184" t="str">
        <f>IF(I24="","",I24-E24)</f>
      </c>
      <c r="K24" s="184" t="str">
        <f>IFERROR(VLOOKUP(B24,'商品マスタ'!$A$6:$N$55,10,FALSE),"")</f>
      </c>
      <c r="L24" s="184" t="str">
        <f>IFERROR(VLOOKUP(B24,'商品マスタ'!$A$6:$N$55,11,FALSE),"")</f>
      </c>
      <c r="M24" s="106" t="str">
        <f>IF(E24="","",IF(H24&lt;=0,"缺货",IF(H24&lt;K24,"安全在庫未満",IF(H24&gt;L24,"积压","正常"))))</f>
      </c>
      <c r="N24" s="106" t="str">
        <f>IF(J24="","",IF(J24&gt;0,"盘盈入库/核对收货",IF(J24&lt;0,"盘亏出库/查明原因","无需调整")))</f>
      </c>
      <c r="O24" s="106"/>
      <c r="P24" s="106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0" customHeight="true">
      <c r="A25" s="106" t="s">
        <v>186</v>
      </c>
      <c r="B25" s="106" t="s">
        <v>317</v>
      </c>
      <c r="C25" s="106" t="s">
        <v>381</v>
      </c>
      <c r="D25" s="106" t="s">
        <v>69</v>
      </c>
      <c r="E25" s="184" t="s">
        <v>319</v>
      </c>
      <c r="F25" s="184" t="s">
        <v>320</v>
      </c>
      <c r="G25" s="184"/>
      <c r="H25" s="184" t="str">
        <f>IF(E25="","",E25+F25-G25)</f>
      </c>
      <c r="I25" s="184" t="s">
        <v>96</v>
      </c>
      <c r="J25" s="184" t="str">
        <f>IF(I25="","",I25-E25)</f>
      </c>
      <c r="K25" s="184" t="str">
        <f>IFERROR(VLOOKUP(B25,'商品マスタ'!$A$6:$N$55,10,FALSE),"")</f>
      </c>
      <c r="L25" s="184" t="str">
        <f>IFERROR(VLOOKUP(B25,'商品マスタ'!$A$6:$N$55,11,FALSE),"")</f>
      </c>
      <c r="M25" s="106" t="str">
        <f>IF(E25="","",IF(H25&lt;=0,"缺货",IF(H25&lt;K25,"安全在庫未満",IF(H25&gt;L25,"积压","正常"))))</f>
      </c>
      <c r="N25" s="106" t="str">
        <f>IF(J25="","",IF(J25&gt;0,"盘盈入库/核对收货",IF(J25&lt;0,"盘亏出库/查明原因","无需调整")))</f>
      </c>
      <c r="O25" s="106"/>
      <c r="P25" s="106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0" customHeight="true">
      <c r="A26" s="106" t="s">
        <v>192</v>
      </c>
      <c r="B26" s="106" t="s">
        <v>321</v>
      </c>
      <c r="C26" s="106" t="s">
        <v>382</v>
      </c>
      <c r="D26" s="106" t="s">
        <v>101</v>
      </c>
      <c r="E26" s="184" t="s">
        <v>323</v>
      </c>
      <c r="F26" s="184" t="s">
        <v>324</v>
      </c>
      <c r="G26" s="184"/>
      <c r="H26" s="184" t="str">
        <f>IF(E26="","",E26+F26-G26)</f>
      </c>
      <c r="I26" s="184" t="s">
        <v>96</v>
      </c>
      <c r="J26" s="184" t="str">
        <f>IF(I26="","",I26-E26)</f>
      </c>
      <c r="K26" s="184" t="str">
        <f>IFERROR(VLOOKUP(B26,'商品マスタ'!$A$6:$N$55,10,FALSE),"")</f>
      </c>
      <c r="L26" s="184" t="str">
        <f>IFERROR(VLOOKUP(B26,'商品マスタ'!$A$6:$N$55,11,FALSE),"")</f>
      </c>
      <c r="M26" s="106" t="str">
        <f>IF(E26="","",IF(H26&lt;=0,"缺货",IF(H26&lt;K26,"安全在庫未満",IF(H26&gt;L26,"积压","正常"))))</f>
      </c>
      <c r="N26" s="106" t="str">
        <f>IF(J26="","",IF(J26&gt;0,"盘盈入库/核对收货",IF(J26&lt;0,"盘亏出库/查明原因","无需调整")))</f>
      </c>
      <c r="O26" s="106"/>
      <c r="P26" s="106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0" customHeight="true">
      <c r="A27" s="106" t="s">
        <v>4</v>
      </c>
      <c r="B27" s="106" t="s">
        <v>325</v>
      </c>
      <c r="C27" s="106" t="s">
        <v>318</v>
      </c>
      <c r="D27" s="106" t="s">
        <v>70</v>
      </c>
      <c r="E27" s="184" t="s">
        <v>12</v>
      </c>
      <c r="F27" s="184" t="s">
        <v>12</v>
      </c>
      <c r="G27" s="184"/>
      <c r="H27" s="184" t="str">
        <f>IF(E27="","",E27+F27-G27)</f>
      </c>
      <c r="I27" s="184" t="s">
        <v>96</v>
      </c>
      <c r="J27" s="184" t="str">
        <f>IF(I27="","",I27-E27)</f>
      </c>
      <c r="K27" s="184" t="str">
        <f>IFERROR(VLOOKUP(B27,'商品マスタ'!$A$6:$N$55,10,FALSE),"")</f>
      </c>
      <c r="L27" s="184" t="str">
        <f>IFERROR(VLOOKUP(B27,'商品マスタ'!$A$6:$N$55,11,FALSE),"")</f>
      </c>
      <c r="M27" s="106" t="str">
        <f>IF(E27="","",IF(H27&lt;=0,"缺货",IF(H27&lt;K27,"安全在庫未満",IF(H27&gt;L27,"积压","正常"))))</f>
      </c>
      <c r="N27" s="106" t="str">
        <f>IF(J27="","",IF(J27&gt;0,"盘盈入库/核对收货",IF(J27&lt;0,"盘亏出库/查明原因","无需调整")))</f>
      </c>
      <c r="O27" s="106"/>
      <c r="P27" s="106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0" customHeight="true">
      <c r="A28" s="106"/>
      <c r="B28" s="106"/>
      <c r="C28" s="106" t="str">
        <f>IFERROR(VLOOKUP(B28,'商品マスタ'!$A$6:$N$55,3,FALSE),"")</f>
      </c>
      <c r="D28" s="106" t="str">
        <f>IFERROR(VLOOKUP(B28,'商品マスタ'!$A$6:$N$55,4,FALSE),"")</f>
      </c>
      <c r="E28" s="184"/>
      <c r="F28" s="184"/>
      <c r="G28" s="184"/>
      <c r="H28" s="184" t="str">
        <f>IF(E28="","",E28+F28-G28)</f>
      </c>
      <c r="I28" s="184"/>
      <c r="J28" s="184" t="str">
        <f>IF(I28="","",I28-E28)</f>
      </c>
      <c r="K28" s="184" t="str">
        <f>IFERROR(VLOOKUP(B28,'商品マスタ'!$A$6:$N$55,10,FALSE),"")</f>
      </c>
      <c r="L28" s="184" t="str">
        <f>IFERROR(VLOOKUP(B28,'商品マスタ'!$A$6:$N$55,11,FALSE),"")</f>
      </c>
      <c r="M28" s="106" t="str">
        <f>IF(E28="","",IF(H28&lt;=0,"缺货",IF(H28&lt;K28,"安全在庫未満",IF(H28&gt;L28,"积压","正常"))))</f>
      </c>
      <c r="N28" s="106" t="str">
        <f>IF(J28="","",IF(J28&gt;0,"盘盈入库/核对收货",IF(J28&lt;0,"盘亏出库/查明原因","无需调整")))</f>
      </c>
      <c r="O28" s="106"/>
      <c r="P28" s="106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0" customHeight="true">
      <c r="A29" s="106"/>
      <c r="B29" s="106"/>
      <c r="C29" s="106" t="str">
        <f>IFERROR(VLOOKUP(B29,'商品マスタ'!$A$6:$N$55,3,FALSE),"")</f>
      </c>
      <c r="D29" s="106" t="str">
        <f>IFERROR(VLOOKUP(B29,'商品マスタ'!$A$6:$N$55,4,FALSE),"")</f>
      </c>
      <c r="E29" s="184"/>
      <c r="F29" s="184"/>
      <c r="G29" s="184"/>
      <c r="H29" s="184" t="str">
        <f>IF(E29="","",E29+F29-G29)</f>
      </c>
      <c r="I29" s="184"/>
      <c r="J29" s="184" t="str">
        <f>IF(I29="","",I29-E29)</f>
      </c>
      <c r="K29" s="184" t="str">
        <f>IFERROR(VLOOKUP(B29,'商品マスタ'!$A$6:$N$55,10,FALSE),"")</f>
      </c>
      <c r="L29" s="184" t="str">
        <f>IFERROR(VLOOKUP(B29,'商品マスタ'!$A$6:$N$55,11,FALSE),"")</f>
      </c>
      <c r="M29" s="106" t="str">
        <f>IF(E29="","",IF(H29&lt;=0,"缺货",IF(H29&lt;K29,"安全在庫未満",IF(H29&gt;L29,"积压","正常"))))</f>
      </c>
      <c r="N29" s="106" t="str">
        <f>IF(J29="","",IF(J29&gt;0,"盘盈入库/核对收货",IF(J29&lt;0,"盘亏出库/查明原因","无需调整")))</f>
      </c>
      <c r="O29" s="106"/>
      <c r="P29" s="106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0" customHeight="true">
      <c r="A30" s="106"/>
      <c r="B30" s="106"/>
      <c r="C30" s="106" t="str">
        <f>IFERROR(VLOOKUP(B30,'商品マスタ'!$A$6:$N$55,3,FALSE),"")</f>
      </c>
      <c r="D30" s="106" t="str">
        <f>IFERROR(VLOOKUP(B30,'商品マスタ'!$A$6:$N$55,4,FALSE),"")</f>
      </c>
      <c r="E30" s="184"/>
      <c r="F30" s="184"/>
      <c r="G30" s="184"/>
      <c r="H30" s="184" t="str">
        <f>IF(E30="","",E30+F30-G30)</f>
      </c>
      <c r="I30" s="184"/>
      <c r="J30" s="184" t="str">
        <f>IF(I30="","",I30-E30)</f>
      </c>
      <c r="K30" s="184" t="str">
        <f>IFERROR(VLOOKUP(B30,'商品マスタ'!$A$6:$N$55,10,FALSE),"")</f>
      </c>
      <c r="L30" s="184" t="str">
        <f>IFERROR(VLOOKUP(B30,'商品マスタ'!$A$6:$N$55,11,FALSE),"")</f>
      </c>
      <c r="M30" s="106" t="str">
        <f>IF(E30="","",IF(H30&lt;=0,"缺货",IF(H30&lt;K30,"安全在庫未満",IF(H30&gt;L30,"积压","正常"))))</f>
      </c>
      <c r="N30" s="106" t="str">
        <f>IF(J30="","",IF(J30&gt;0,"盘盈入库/核对收货",IF(J30&lt;0,"盘亏出库/查明原因","无需调整")))</f>
      </c>
      <c r="O30" s="106"/>
      <c r="P30" s="106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0" customHeight="true">
      <c r="A31" s="106"/>
      <c r="B31" s="106"/>
      <c r="C31" s="106" t="str">
        <f>IFERROR(VLOOKUP(B31,'商品マスタ'!$A$6:$N$55,3,FALSE),"")</f>
      </c>
      <c r="D31" s="106" t="str">
        <f>IFERROR(VLOOKUP(B31,'商品マスタ'!$A$6:$N$55,4,FALSE),"")</f>
      </c>
      <c r="E31" s="184"/>
      <c r="F31" s="184"/>
      <c r="G31" s="184"/>
      <c r="H31" s="184" t="str">
        <f>IF(E31="","",E31+F31-G31)</f>
      </c>
      <c r="I31" s="184"/>
      <c r="J31" s="184" t="str">
        <f>IF(I31="","",I31-E31)</f>
      </c>
      <c r="K31" s="184" t="str">
        <f>IFERROR(VLOOKUP(B31,'商品マスタ'!$A$6:$N$55,10,FALSE),"")</f>
      </c>
      <c r="L31" s="184" t="str">
        <f>IFERROR(VLOOKUP(B31,'商品マスタ'!$A$6:$N$55,11,FALSE),"")</f>
      </c>
      <c r="M31" s="106" t="str">
        <f>IF(E31="","",IF(H31&lt;=0,"缺货",IF(H31&lt;K31,"安全在庫未満",IF(H31&gt;L31,"积压","正常"))))</f>
      </c>
      <c r="N31" s="106" t="str">
        <f>IF(J31="","",IF(J31&gt;0,"盘盈入库/核对收货",IF(J31&lt;0,"盘亏出库/查明原因","无需调整")))</f>
      </c>
      <c r="O31" s="106"/>
      <c r="P31" s="106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0" customHeight="true">
      <c r="A32" s="106"/>
      <c r="B32" s="106"/>
      <c r="C32" s="106" t="str">
        <f>IFERROR(VLOOKUP(B32,'商品マスタ'!$A$6:$N$55,3,FALSE),"")</f>
      </c>
      <c r="D32" s="106" t="str">
        <f>IFERROR(VLOOKUP(B32,'商品マスタ'!$A$6:$N$55,4,FALSE),"")</f>
      </c>
      <c r="E32" s="184"/>
      <c r="F32" s="184"/>
      <c r="G32" s="184"/>
      <c r="H32" s="184" t="str">
        <f>IF(E32="","",E32+F32-G32)</f>
      </c>
      <c r="I32" s="184"/>
      <c r="J32" s="184" t="str">
        <f>IF(I32="","",I32-E32)</f>
      </c>
      <c r="K32" s="184" t="str">
        <f>IFERROR(VLOOKUP(B32,'商品マスタ'!$A$6:$N$55,10,FALSE),"")</f>
      </c>
      <c r="L32" s="184" t="str">
        <f>IFERROR(VLOOKUP(B32,'商品マスタ'!$A$6:$N$55,11,FALSE),"")</f>
      </c>
      <c r="M32" s="106" t="str">
        <f>IF(E32="","",IF(H32&lt;=0,"缺货",IF(H32&lt;K32,"安全在庫未満",IF(H32&gt;L32,"积压","正常"))))</f>
      </c>
      <c r="N32" s="106" t="str">
        <f>IF(J32="","",IF(J32&gt;0,"盘盈入库/核对收货",IF(J32&lt;0,"盘亏出库/查明原因","无需调整")))</f>
      </c>
      <c r="O32" s="106"/>
      <c r="P32" s="106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0" customHeight="true">
      <c r="A33" s="106"/>
      <c r="B33" s="106"/>
      <c r="C33" s="106" t="str">
        <f>IFERROR(VLOOKUP(B33,'商品マスタ'!$A$6:$N$55,3,FALSE),"")</f>
      </c>
      <c r="D33" s="106" t="str">
        <f>IFERROR(VLOOKUP(B33,'商品マスタ'!$A$6:$N$55,4,FALSE),"")</f>
      </c>
      <c r="E33" s="184"/>
      <c r="F33" s="184"/>
      <c r="G33" s="184"/>
      <c r="H33" s="184" t="str">
        <f>IF(E33="","",E33+F33-G33)</f>
      </c>
      <c r="I33" s="184"/>
      <c r="J33" s="184" t="str">
        <f>IF(I33="","",I33-E33)</f>
      </c>
      <c r="K33" s="184" t="str">
        <f>IFERROR(VLOOKUP(B33,'商品マスタ'!$A$6:$N$55,10,FALSE),"")</f>
      </c>
      <c r="L33" s="184" t="str">
        <f>IFERROR(VLOOKUP(B33,'商品マスタ'!$A$6:$N$55,11,FALSE),"")</f>
      </c>
      <c r="M33" s="106" t="str">
        <f>IF(E33="","",IF(H33&lt;=0,"缺货",IF(H33&lt;K33,"安全在庫未満",IF(H33&gt;L33,"积压","正常"))))</f>
      </c>
      <c r="N33" s="106" t="str">
        <f>IF(J33="","",IF(J33&gt;0,"盘盈入库/核对收货",IF(J33&lt;0,"盘亏出库/查明原因","无需调整")))</f>
      </c>
      <c r="O33" s="106"/>
      <c r="P33" s="106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0" customHeight="true">
      <c r="A34" s="106"/>
      <c r="B34" s="106"/>
      <c r="C34" s="106" t="str">
        <f>IFERROR(VLOOKUP(B34,'商品マスタ'!$A$6:$N$55,3,FALSE),"")</f>
      </c>
      <c r="D34" s="106" t="str">
        <f>IFERROR(VLOOKUP(B34,'商品マスタ'!$A$6:$N$55,4,FALSE),"")</f>
      </c>
      <c r="E34" s="184"/>
      <c r="F34" s="184"/>
      <c r="G34" s="184"/>
      <c r="H34" s="184" t="str">
        <f>IF(E34="","",E34+F34-G34)</f>
      </c>
      <c r="I34" s="184"/>
      <c r="J34" s="184" t="str">
        <f>IF(I34="","",I34-E34)</f>
      </c>
      <c r="K34" s="184" t="str">
        <f>IFERROR(VLOOKUP(B34,'商品マスタ'!$A$6:$N$55,10,FALSE),"")</f>
      </c>
      <c r="L34" s="184" t="str">
        <f>IFERROR(VLOOKUP(B34,'商品マスタ'!$A$6:$N$55,11,FALSE),"")</f>
      </c>
      <c r="M34" s="106" t="str">
        <f>IF(E34="","",IF(H34&lt;=0,"缺货",IF(H34&lt;K34,"安全在庫未満",IF(H34&gt;L34,"积压","正常"))))</f>
      </c>
      <c r="N34" s="106" t="str">
        <f>IF(J34="","",IF(J34&gt;0,"盘盈入库/核对收货",IF(J34&lt;0,"盘亏出库/查明原因","无需调整")))</f>
      </c>
      <c r="O34" s="106"/>
      <c r="P34" s="106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0" customHeight="true">
      <c r="A35" s="106"/>
      <c r="B35" s="106"/>
      <c r="C35" s="106" t="str">
        <f>IFERROR(VLOOKUP(B35,'商品マスタ'!$A$6:$N$55,3,FALSE),"")</f>
      </c>
      <c r="D35" s="106" t="str">
        <f>IFERROR(VLOOKUP(B35,'商品マスタ'!$A$6:$N$55,4,FALSE),"")</f>
      </c>
      <c r="E35" s="184"/>
      <c r="F35" s="184"/>
      <c r="G35" s="184"/>
      <c r="H35" s="184" t="str">
        <f>IF(E35="","",E35+F35-G35)</f>
      </c>
      <c r="I35" s="184"/>
      <c r="J35" s="184" t="str">
        <f>IF(I35="","",I35-E35)</f>
      </c>
      <c r="K35" s="184" t="str">
        <f>IFERROR(VLOOKUP(B35,'商品マスタ'!$A$6:$N$55,10,FALSE),"")</f>
      </c>
      <c r="L35" s="184" t="str">
        <f>IFERROR(VLOOKUP(B35,'商品マスタ'!$A$6:$N$55,11,FALSE),"")</f>
      </c>
      <c r="M35" s="106" t="str">
        <f>IF(E35="","",IF(H35&lt;=0,"缺货",IF(H35&lt;K35,"安全在庫未満",IF(H35&gt;L35,"积压","正常"))))</f>
      </c>
      <c r="N35" s="106" t="str">
        <f>IF(J35="","",IF(J35&gt;0,"盘盈入库/核对收货",IF(J35&lt;0,"盘亏出库/查明原因","无需调整")))</f>
      </c>
      <c r="O35" s="106"/>
      <c r="P35" s="106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0" customHeight="true">
      <c r="A36" s="106"/>
      <c r="B36" s="106"/>
      <c r="C36" s="106" t="str">
        <f>IFERROR(VLOOKUP(B36,'商品マスタ'!$A$6:$N$55,3,FALSE),"")</f>
      </c>
      <c r="D36" s="106" t="str">
        <f>IFERROR(VLOOKUP(B36,'商品マスタ'!$A$6:$N$55,4,FALSE),"")</f>
      </c>
      <c r="E36" s="184"/>
      <c r="F36" s="184"/>
      <c r="G36" s="184"/>
      <c r="H36" s="184" t="str">
        <f>IF(E36="","",E36+F36-G36)</f>
      </c>
      <c r="I36" s="184"/>
      <c r="J36" s="184" t="str">
        <f>IF(I36="","",I36-E36)</f>
      </c>
      <c r="K36" s="184" t="str">
        <f>IFERROR(VLOOKUP(B36,'商品マスタ'!$A$6:$N$55,10,FALSE),"")</f>
      </c>
      <c r="L36" s="184" t="str">
        <f>IFERROR(VLOOKUP(B36,'商品マスタ'!$A$6:$N$55,11,FALSE),"")</f>
      </c>
      <c r="M36" s="106" t="str">
        <f>IF(E36="","",IF(H36&lt;=0,"缺货",IF(H36&lt;K36,"安全在庫未満",IF(H36&gt;L36,"积压","正常"))))</f>
      </c>
      <c r="N36" s="106" t="str">
        <f>IF(J36="","",IF(J36&gt;0,"盘盈入库/核对收货",IF(J36&lt;0,"盘亏出库/查明原因","无需调整")))</f>
      </c>
      <c r="O36" s="106"/>
      <c r="P36" s="106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0" customHeight="true">
      <c r="A37" s="106"/>
      <c r="B37" s="106"/>
      <c r="C37" s="106" t="str">
        <f>IFERROR(VLOOKUP(B37,'商品マスタ'!$A$6:$N$55,3,FALSE),"")</f>
      </c>
      <c r="D37" s="106" t="str">
        <f>IFERROR(VLOOKUP(B37,'商品マスタ'!$A$6:$N$55,4,FALSE),"")</f>
      </c>
      <c r="E37" s="184"/>
      <c r="F37" s="184"/>
      <c r="G37" s="184"/>
      <c r="H37" s="184" t="str">
        <f>IF(E37="","",E37+F37-G37)</f>
      </c>
      <c r="I37" s="184"/>
      <c r="J37" s="184" t="str">
        <f>IF(I37="","",I37-E37)</f>
      </c>
      <c r="K37" s="184" t="str">
        <f>IFERROR(VLOOKUP(B37,'商品マスタ'!$A$6:$N$55,10,FALSE),"")</f>
      </c>
      <c r="L37" s="184" t="str">
        <f>IFERROR(VLOOKUP(B37,'商品マスタ'!$A$6:$N$55,11,FALSE),"")</f>
      </c>
      <c r="M37" s="106" t="str">
        <f>IF(E37="","",IF(H37&lt;=0,"缺货",IF(H37&lt;K37,"安全在庫未満",IF(H37&gt;L37,"积压","正常"))))</f>
      </c>
      <c r="N37" s="106" t="str">
        <f>IF(J37="","",IF(J37&gt;0,"盘盈入库/核对收货",IF(J37&lt;0,"盘亏出库/查明原因","无需调整")))</f>
      </c>
      <c r="O37" s="106"/>
      <c r="P37" s="106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0" customHeight="true">
      <c r="A38" s="106"/>
      <c r="B38" s="106"/>
      <c r="C38" s="106" t="str">
        <f>IFERROR(VLOOKUP(B38,'商品マスタ'!$A$6:$N$55,3,FALSE),"")</f>
      </c>
      <c r="D38" s="106" t="str">
        <f>IFERROR(VLOOKUP(B38,'商品マスタ'!$A$6:$N$55,4,FALSE),"")</f>
      </c>
      <c r="E38" s="184"/>
      <c r="F38" s="184"/>
      <c r="G38" s="184"/>
      <c r="H38" s="184" t="str">
        <f>IF(E38="","",E38+F38-G38)</f>
      </c>
      <c r="I38" s="184"/>
      <c r="J38" s="184" t="str">
        <f>IF(I38="","",I38-E38)</f>
      </c>
      <c r="K38" s="184" t="str">
        <f>IFERROR(VLOOKUP(B38,'商品マスタ'!$A$6:$N$55,10,FALSE),"")</f>
      </c>
      <c r="L38" s="184" t="str">
        <f>IFERROR(VLOOKUP(B38,'商品マスタ'!$A$6:$N$55,11,FALSE),"")</f>
      </c>
      <c r="M38" s="106" t="str">
        <f>IF(E38="","",IF(H38&lt;=0,"缺货",IF(H38&lt;K38,"安全在庫未満",IF(H38&gt;L38,"积压","正常"))))</f>
      </c>
      <c r="N38" s="106" t="str">
        <f>IF(J38="","",IF(J38&gt;0,"盘盈入库/核对收货",IF(J38&lt;0,"盘亏出库/查明原因","无需调整")))</f>
      </c>
      <c r="O38" s="106"/>
      <c r="P38" s="106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0" customHeight="true">
      <c r="A39" s="106"/>
      <c r="B39" s="106"/>
      <c r="C39" s="106" t="str">
        <f>IFERROR(VLOOKUP(B39,'商品マスタ'!$A$6:$N$55,3,FALSE),"")</f>
      </c>
      <c r="D39" s="106" t="str">
        <f>IFERROR(VLOOKUP(B39,'商品マスタ'!$A$6:$N$55,4,FALSE),"")</f>
      </c>
      <c r="E39" s="184"/>
      <c r="F39" s="184"/>
      <c r="G39" s="184"/>
      <c r="H39" s="184" t="str">
        <f>IF(E39="","",E39+F39-G39)</f>
      </c>
      <c r="I39" s="184"/>
      <c r="J39" s="184" t="str">
        <f>IF(I39="","",I39-E39)</f>
      </c>
      <c r="K39" s="184" t="str">
        <f>IFERROR(VLOOKUP(B39,'商品マスタ'!$A$6:$N$55,10,FALSE),"")</f>
      </c>
      <c r="L39" s="184" t="str">
        <f>IFERROR(VLOOKUP(B39,'商品マスタ'!$A$6:$N$55,11,FALSE),"")</f>
      </c>
      <c r="M39" s="106" t="str">
        <f>IF(E39="","",IF(H39&lt;=0,"缺货",IF(H39&lt;K39,"安全在庫未満",IF(H39&gt;L39,"积压","正常"))))</f>
      </c>
      <c r="N39" s="106" t="str">
        <f>IF(J39="","",IF(J39&gt;0,"盘盈入库/核对收货",IF(J39&lt;0,"盘亏出库/查明原因","无需调整")))</f>
      </c>
      <c r="O39" s="106"/>
      <c r="P39" s="106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0" customHeight="true">
      <c r="A40" s="106" t="s">
        <v>383</v>
      </c>
      <c r="B40" s="106"/>
      <c r="C40" s="106" t="str">
        <f>IFERROR(VLOOKUP(B40,'商品マスタ'!$A$6:$N$55,3,FALSE),"")</f>
      </c>
      <c r="D40" s="106" t="str">
        <f>IFERROR(VLOOKUP(B40,'商品マスタ'!$A$6:$N$55,4,FALSE),"")</f>
      </c>
      <c r="E40" s="184"/>
      <c r="F40" s="184"/>
      <c r="G40" s="184"/>
      <c r="H40" s="184" t="str">
        <f>IF(E40="","",E40+F40-G40)</f>
      </c>
      <c r="I40" s="184"/>
      <c r="J40" s="184" t="str">
        <f>IF(I40="","",I40-E40)</f>
      </c>
      <c r="K40" s="184" t="str">
        <f>IFERROR(VLOOKUP(B40,'商品マスタ'!$A$6:$N$55,10,FALSE),"")</f>
      </c>
      <c r="L40" s="184" t="str">
        <f>IFERROR(VLOOKUP(B40,'商品マスタ'!$A$6:$N$55,11,FALSE),"")</f>
      </c>
      <c r="M40" s="106" t="str">
        <f>IF(E40="","",IF(H40&lt;=0,"缺货",IF(H40&lt;K40,"安全在庫未満",IF(H40&gt;L40,"积压","正常"))))</f>
      </c>
      <c r="N40" s="106" t="str">
        <f>IF(J40="","",IF(J40&gt;0,"盘盈入库/核对收货",IF(J40&lt;0,"盘亏出库/查明原因","无需调整")))</f>
      </c>
      <c r="O40" s="106"/>
      <c r="P40" s="106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0" customHeight="true">
      <c r="A41" s="106"/>
      <c r="B41" s="106"/>
      <c r="C41" s="106" t="str">
        <f>IFERROR(VLOOKUP(B41,'商品マスタ'!$A$6:$N$55,3,FALSE),"")</f>
      </c>
      <c r="D41" s="106" t="str">
        <f>IFERROR(VLOOKUP(B41,'商品マスタ'!$A$6:$N$55,4,FALSE),"")</f>
      </c>
      <c r="E41" s="184"/>
      <c r="F41" s="184"/>
      <c r="G41" s="184"/>
      <c r="H41" s="184" t="str">
        <f>IF(E41="","",E41+F41-G41)</f>
      </c>
      <c r="I41" s="184"/>
      <c r="J41" s="184" t="str">
        <f>IF(I41="","",I41-E41)</f>
      </c>
      <c r="K41" s="184" t="str">
        <f>IFERROR(VLOOKUP(B41,'商品マスタ'!$A$6:$N$55,10,FALSE),"")</f>
      </c>
      <c r="L41" s="184" t="str">
        <f>IFERROR(VLOOKUP(B41,'商品マスタ'!$A$6:$N$55,11,FALSE),"")</f>
      </c>
      <c r="M41" s="106" t="str">
        <f>IF(E41="","",IF(H41&lt;=0,"缺货",IF(H41&lt;K41,"安全在庫未満",IF(H41&gt;L41,"积压","正常"))))</f>
      </c>
      <c r="N41" s="106" t="str">
        <f>IF(J41="","",IF(J41&gt;0,"盘盈入库/核对收货",IF(J41&lt;0,"盘亏出库/查明原因","无需调整")))</f>
      </c>
      <c r="O41" s="106"/>
      <c r="P41" s="106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0" customHeight="true">
      <c r="A42" s="106"/>
      <c r="B42" s="106"/>
      <c r="C42" s="106" t="str">
        <f>IFERROR(VLOOKUP(B42,'商品マスタ'!$A$6:$N$55,3,FALSE),"")</f>
      </c>
      <c r="D42" s="106" t="str">
        <f>IFERROR(VLOOKUP(B42,'商品マスタ'!$A$6:$N$55,4,FALSE),"")</f>
      </c>
      <c r="E42" s="184"/>
      <c r="F42" s="184"/>
      <c r="G42" s="184"/>
      <c r="H42" s="184" t="str">
        <f>IF(E42="","",E42+F42-G42)</f>
      </c>
      <c r="I42" s="184"/>
      <c r="J42" s="184" t="str">
        <f>IF(I42="","",I42-E42)</f>
      </c>
      <c r="K42" s="184" t="str">
        <f>IFERROR(VLOOKUP(B42,'商品マスタ'!$A$6:$N$55,10,FALSE),"")</f>
      </c>
      <c r="L42" s="184" t="str">
        <f>IFERROR(VLOOKUP(B42,'商品マスタ'!$A$6:$N$55,11,FALSE),"")</f>
      </c>
      <c r="M42" s="106" t="str">
        <f>IF(E42="","",IF(H42&lt;=0,"缺货",IF(H42&lt;K42,"安全在庫未満",IF(H42&gt;L42,"积压","正常"))))</f>
      </c>
      <c r="N42" s="106" t="str">
        <f>IF(J42="","",IF(J42&gt;0,"盘盈入库/核对收货",IF(J42&lt;0,"盘亏出库/查明原因","无需调整")))</f>
      </c>
      <c r="O42" s="106"/>
      <c r="P42" s="106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0" customHeight="true">
      <c r="A43" s="106"/>
      <c r="B43" s="106"/>
      <c r="C43" s="106" t="str">
        <f>IFERROR(VLOOKUP(B43,'商品マスタ'!$A$6:$N$55,3,FALSE),"")</f>
      </c>
      <c r="D43" s="106" t="str">
        <f>IFERROR(VLOOKUP(B43,'商品マスタ'!$A$6:$N$55,4,FALSE),"")</f>
      </c>
      <c r="E43" s="184"/>
      <c r="F43" s="184"/>
      <c r="G43" s="184"/>
      <c r="H43" s="184" t="str">
        <f>IF(E43="","",E43+F43-G43)</f>
      </c>
      <c r="I43" s="184"/>
      <c r="J43" s="184" t="str">
        <f>IF(I43="","",I43-E43)</f>
      </c>
      <c r="K43" s="184" t="str">
        <f>IFERROR(VLOOKUP(B43,'商品マスタ'!$A$6:$N$55,10,FALSE),"")</f>
      </c>
      <c r="L43" s="184" t="str">
        <f>IFERROR(VLOOKUP(B43,'商品マスタ'!$A$6:$N$55,11,FALSE),"")</f>
      </c>
      <c r="M43" s="106" t="str">
        <f>IF(E43="","",IF(H43&lt;=0,"缺货",IF(H43&lt;K43,"安全在庫未満",IF(H43&gt;L43,"积压","正常"))))</f>
      </c>
      <c r="N43" s="106" t="str">
        <f>IF(J43="","",IF(J43&gt;0,"盘盈入库/核对收货",IF(J43&lt;0,"盘亏出库/查明原因","无需调整")))</f>
      </c>
      <c r="O43" s="106"/>
      <c r="P43" s="106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0" customHeight="true">
      <c r="A44" s="106"/>
      <c r="B44" s="106"/>
      <c r="C44" s="106" t="str">
        <f>IFERROR(VLOOKUP(B44,'商品マスタ'!$A$6:$N$55,3,FALSE),"")</f>
      </c>
      <c r="D44" s="106" t="str">
        <f>IFERROR(VLOOKUP(B44,'商品マスタ'!$A$6:$N$55,4,FALSE),"")</f>
      </c>
      <c r="E44" s="184"/>
      <c r="F44" s="184"/>
      <c r="G44" s="184"/>
      <c r="H44" s="184" t="str">
        <f>IF(E44="","",E44+F44-G44)</f>
      </c>
      <c r="I44" s="184"/>
      <c r="J44" s="184" t="str">
        <f>IF(I44="","",I44-E44)</f>
      </c>
      <c r="K44" s="184" t="str">
        <f>IFERROR(VLOOKUP(B44,'商品マスタ'!$A$6:$N$55,10,FALSE),"")</f>
      </c>
      <c r="L44" s="184" t="str">
        <f>IFERROR(VLOOKUP(B44,'商品マスタ'!$A$6:$N$55,11,FALSE),"")</f>
      </c>
      <c r="M44" s="106" t="str">
        <f>IF(E44="","",IF(H44&lt;=0,"缺货",IF(H44&lt;K44,"安全在庫未満",IF(H44&gt;L44,"积压","正常"))))</f>
      </c>
      <c r="N44" s="106" t="str">
        <f>IF(J44="","",IF(J44&gt;0,"盘盈入库/核对收货",IF(J44&lt;0,"盘亏出库/查明原因","无需调整")))</f>
      </c>
      <c r="O44" s="106"/>
      <c r="P44" s="106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0" customHeight="true">
      <c r="A45" s="106"/>
      <c r="B45" s="106"/>
      <c r="C45" s="106" t="str">
        <f>IFERROR(VLOOKUP(B45,'商品マスタ'!$A$6:$N$55,3,FALSE),"")</f>
      </c>
      <c r="D45" s="106" t="str">
        <f>IFERROR(VLOOKUP(B45,'商品マスタ'!$A$6:$N$55,4,FALSE),"")</f>
      </c>
      <c r="E45" s="184"/>
      <c r="F45" s="184"/>
      <c r="G45" s="184"/>
      <c r="H45" s="184" t="str">
        <f>IF(E45="","",E45+F45-G45)</f>
      </c>
      <c r="I45" s="184"/>
      <c r="J45" s="184" t="str">
        <f>IF(I45="","",I45-E45)</f>
      </c>
      <c r="K45" s="184" t="str">
        <f>IFERROR(VLOOKUP(B45,'商品マスタ'!$A$6:$N$55,10,FALSE),"")</f>
      </c>
      <c r="L45" s="184" t="str">
        <f>IFERROR(VLOOKUP(B45,'商品マスタ'!$A$6:$N$55,11,FALSE),"")</f>
      </c>
      <c r="M45" s="106" t="str">
        <f>IF(E45="","",IF(H45&lt;=0,"缺货",IF(H45&lt;K45,"安全在庫未満",IF(H45&gt;L45,"积压","正常"))))</f>
      </c>
      <c r="N45" s="106" t="str">
        <f>IF(J45="","",IF(J45&gt;0,"盘盈入库/核对收货",IF(J45&lt;0,"盘亏出库/查明原因","无需调整")))</f>
      </c>
      <c r="O45" s="106"/>
      <c r="P45" s="106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0" customHeight="true">
      <c r="A46" s="106"/>
      <c r="B46" s="106"/>
      <c r="C46" s="106" t="str">
        <f>IFERROR(VLOOKUP(B46,'商品マスタ'!$A$6:$N$55,3,FALSE),"")</f>
      </c>
      <c r="D46" s="106" t="str">
        <f>IFERROR(VLOOKUP(B46,'商品マスタ'!$A$6:$N$55,4,FALSE),"")</f>
      </c>
      <c r="E46" s="184"/>
      <c r="F46" s="184"/>
      <c r="G46" s="184"/>
      <c r="H46" s="184" t="str">
        <f>IF(E46="","",E46+F46-G46)</f>
      </c>
      <c r="I46" s="184"/>
      <c r="J46" s="184" t="str">
        <f>IF(I46="","",I46-E46)</f>
      </c>
      <c r="K46" s="184" t="str">
        <f>IFERROR(VLOOKUP(B46,'商品マスタ'!$A$6:$N$55,10,FALSE),"")</f>
      </c>
      <c r="L46" s="184" t="str">
        <f>IFERROR(VLOOKUP(B46,'商品マスタ'!$A$6:$N$55,11,FALSE),"")</f>
      </c>
      <c r="M46" s="106" t="str">
        <f>IF(E46="","",IF(H46&lt;=0,"缺货",IF(H46&lt;K46,"安全在庫未満",IF(H46&gt;L46,"积压","正常"))))</f>
      </c>
      <c r="N46" s="106" t="str">
        <f>IF(J46="","",IF(J46&gt;0,"盘盈入库/核对收货",IF(J46&lt;0,"盘亏出库/查明原因","无需调整")))</f>
      </c>
      <c r="O46" s="106"/>
      <c r="P46" s="106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0" customHeight="true">
      <c r="A47" s="106"/>
      <c r="B47" s="106"/>
      <c r="C47" s="106" t="str">
        <f>IFERROR(VLOOKUP(B47,'商品マスタ'!$A$6:$N$55,3,FALSE),"")</f>
      </c>
      <c r="D47" s="106" t="str">
        <f>IFERROR(VLOOKUP(B47,'商品マスタ'!$A$6:$N$55,4,FALSE),"")</f>
      </c>
      <c r="E47" s="184"/>
      <c r="F47" s="184"/>
      <c r="G47" s="184"/>
      <c r="H47" s="184" t="str">
        <f>IF(E47="","",E47+F47-G47)</f>
      </c>
      <c r="I47" s="184"/>
      <c r="J47" s="184" t="str">
        <f>IF(I47="","",I47-E47)</f>
      </c>
      <c r="K47" s="184" t="str">
        <f>IFERROR(VLOOKUP(B47,'商品マスタ'!$A$6:$N$55,10,FALSE),"")</f>
      </c>
      <c r="L47" s="184" t="str">
        <f>IFERROR(VLOOKUP(B47,'商品マスタ'!$A$6:$N$55,11,FALSE),"")</f>
      </c>
      <c r="M47" s="106" t="str">
        <f>IF(E47="","",IF(H47&lt;=0,"缺货",IF(H47&lt;K47,"安全在庫未満",IF(H47&gt;L47,"积压","正常"))))</f>
      </c>
      <c r="N47" s="106" t="str">
        <f>IF(J47="","",IF(J47&gt;0,"盘盈入库/核对收货",IF(J47&lt;0,"盘亏出库/查明原因","无需调整")))</f>
      </c>
      <c r="O47" s="106"/>
      <c r="P47" s="106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0" customHeight="true">
      <c r="A48" s="106"/>
      <c r="B48" s="106"/>
      <c r="C48" s="106" t="str">
        <f>IFERROR(VLOOKUP(B48,'商品マスタ'!$A$6:$N$55,3,FALSE),"")</f>
      </c>
      <c r="D48" s="106" t="str">
        <f>IFERROR(VLOOKUP(B48,'商品マスタ'!$A$6:$N$55,4,FALSE),"")</f>
      </c>
      <c r="E48" s="184"/>
      <c r="F48" s="184"/>
      <c r="G48" s="184"/>
      <c r="H48" s="184" t="str">
        <f>IF(E48="","",E48+F48-G48)</f>
      </c>
      <c r="I48" s="184"/>
      <c r="J48" s="184" t="str">
        <f>IF(I48="","",I48-E48)</f>
      </c>
      <c r="K48" s="184" t="str">
        <f>IFERROR(VLOOKUP(B48,'商品マスタ'!$A$6:$N$55,10,FALSE),"")</f>
      </c>
      <c r="L48" s="184" t="str">
        <f>IFERROR(VLOOKUP(B48,'商品マスタ'!$A$6:$N$55,11,FALSE),"")</f>
      </c>
      <c r="M48" s="106" t="str">
        <f>IF(E48="","",IF(H48&lt;=0,"缺货",IF(H48&lt;K48,"安全在庫未満",IF(H48&gt;L48,"积压","正常"))))</f>
      </c>
      <c r="N48" s="106" t="str">
        <f>IF(J48="","",IF(J48&gt;0,"盘盈入库/核对收货",IF(J48&lt;0,"盘亏出库/查明原因","无需调整")))</f>
      </c>
      <c r="O48" s="106"/>
      <c r="P48" s="106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0" customHeight="true">
      <c r="A49" s="106"/>
      <c r="B49" s="106"/>
      <c r="C49" s="106" t="str">
        <f>IFERROR(VLOOKUP(B49,'商品マスタ'!$A$6:$N$55,3,FALSE),"")</f>
      </c>
      <c r="D49" s="106" t="str">
        <f>IFERROR(VLOOKUP(B49,'商品マスタ'!$A$6:$N$55,4,FALSE),"")</f>
      </c>
      <c r="E49" s="184"/>
      <c r="F49" s="184"/>
      <c r="G49" s="184"/>
      <c r="H49" s="184" t="str">
        <f>IF(E49="","",E49+F49-G49)</f>
      </c>
      <c r="I49" s="184"/>
      <c r="J49" s="184" t="str">
        <f>IF(I49="","",I49-E49)</f>
      </c>
      <c r="K49" s="184" t="str">
        <f>IFERROR(VLOOKUP(B49,'商品マスタ'!$A$6:$N$55,10,FALSE),"")</f>
      </c>
      <c r="L49" s="184" t="str">
        <f>IFERROR(VLOOKUP(B49,'商品マスタ'!$A$6:$N$55,11,FALSE),"")</f>
      </c>
      <c r="M49" s="106" t="str">
        <f>IF(E49="","",IF(H49&lt;=0,"缺货",IF(H49&lt;K49,"安全在庫未満",IF(H49&gt;L49,"积压","正常"))))</f>
      </c>
      <c r="N49" s="106" t="str">
        <f>IF(J49="","",IF(J49&gt;0,"盘盈入库/核对收货",IF(J49&lt;0,"盘亏出库/查明原因","无需调整")))</f>
      </c>
      <c r="O49" s="106"/>
      <c r="P49" s="106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0" customHeight="true">
      <c r="A50" s="106"/>
      <c r="B50" s="106"/>
      <c r="C50" s="106" t="str">
        <f>IFERROR(VLOOKUP(B50,'商品マスタ'!$A$6:$N$55,3,FALSE),"")</f>
      </c>
      <c r="D50" s="106" t="str">
        <f>IFERROR(VLOOKUP(B50,'商品マスタ'!$A$6:$N$55,4,FALSE),"")</f>
      </c>
      <c r="E50" s="184"/>
      <c r="F50" s="184"/>
      <c r="G50" s="184"/>
      <c r="H50" s="184" t="str">
        <f>IF(E50="","",E50+F50-G50)</f>
      </c>
      <c r="I50" s="184"/>
      <c r="J50" s="184" t="str">
        <f>IF(I50="","",I50-E50)</f>
      </c>
      <c r="K50" s="184" t="str">
        <f>IFERROR(VLOOKUP(B50,'商品マスタ'!$A$6:$N$55,10,FALSE),"")</f>
      </c>
      <c r="L50" s="184" t="str">
        <f>IFERROR(VLOOKUP(B50,'商品マスタ'!$A$6:$N$55,11,FALSE),"")</f>
      </c>
      <c r="M50" s="106" t="str">
        <f>IF(E50="","",IF(H50&lt;=0,"缺货",IF(H50&lt;K50,"安全在庫未満",IF(H50&gt;L50,"积压","正常"))))</f>
      </c>
      <c r="N50" s="106" t="str">
        <f>IF(J50="","",IF(J50&gt;0,"盘盈入库/核对收货",IF(J50&lt;0,"盘亏出库/查明原因","无需调整")))</f>
      </c>
      <c r="O50" s="106"/>
      <c r="P50" s="106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0" customHeight="true">
      <c r="A51" s="106"/>
      <c r="B51" s="106"/>
      <c r="C51" s="106" t="str">
        <f>IFERROR(VLOOKUP(B51,'商品マスタ'!$A$6:$N$55,3,FALSE),"")</f>
      </c>
      <c r="D51" s="106" t="str">
        <f>IFERROR(VLOOKUP(B51,'商品マスタ'!$A$6:$N$55,4,FALSE),"")</f>
      </c>
      <c r="E51" s="184"/>
      <c r="F51" s="184"/>
      <c r="G51" s="184"/>
      <c r="H51" s="184" t="str">
        <f>IF(E51="","",E51+F51-G51)</f>
      </c>
      <c r="I51" s="184"/>
      <c r="J51" s="184" t="str">
        <f>IF(I51="","",I51-E51)</f>
      </c>
      <c r="K51" s="184" t="str">
        <f>IFERROR(VLOOKUP(B51,'商品マスタ'!$A$6:$N$55,10,FALSE),"")</f>
      </c>
      <c r="L51" s="184" t="str">
        <f>IFERROR(VLOOKUP(B51,'商品マスタ'!$A$6:$N$55,11,FALSE),"")</f>
      </c>
      <c r="M51" s="106" t="str">
        <f>IF(E51="","",IF(H51&lt;=0,"缺货",IF(H51&lt;K51,"安全在庫未満",IF(H51&gt;L51,"积压","正常"))))</f>
      </c>
      <c r="N51" s="106" t="str">
        <f>IF(J51="","",IF(J51&gt;0,"盘盈入库/核对收货",IF(J51&lt;0,"盘亏出库/查明原因","无需调整")))</f>
      </c>
      <c r="O51" s="106"/>
      <c r="P51" s="106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0" customHeight="true">
      <c r="A52" s="106"/>
      <c r="B52" s="106"/>
      <c r="C52" s="106" t="str">
        <f>IFERROR(VLOOKUP(B52,'商品マスタ'!$A$6:$N$55,3,FALSE),"")</f>
      </c>
      <c r="D52" s="106" t="str">
        <f>IFERROR(VLOOKUP(B52,'商品マスタ'!$A$6:$N$55,4,FALSE),"")</f>
      </c>
      <c r="E52" s="184"/>
      <c r="F52" s="184"/>
      <c r="G52" s="184"/>
      <c r="H52" s="184" t="str">
        <f>IF(E52="","",E52+F52-G52)</f>
      </c>
      <c r="I52" s="184"/>
      <c r="J52" s="184" t="str">
        <f>IF(I52="","",I52-E52)</f>
      </c>
      <c r="K52" s="184" t="str">
        <f>IFERROR(VLOOKUP(B52,'商品マスタ'!$A$6:$N$55,10,FALSE),"")</f>
      </c>
      <c r="L52" s="184" t="str">
        <f>IFERROR(VLOOKUP(B52,'商品マスタ'!$A$6:$N$55,11,FALSE),"")</f>
      </c>
      <c r="M52" s="106" t="str">
        <f>IF(E52="","",IF(H52&lt;=0,"缺货",IF(H52&lt;K52,"安全在庫未満",IF(H52&gt;L52,"积压","正常"))))</f>
      </c>
      <c r="N52" s="106" t="str">
        <f>IF(J52="","",IF(J52&gt;0,"盘盈入库/核对收货",IF(J52&lt;0,"盘亏出库/查明原因","无需调整")))</f>
      </c>
      <c r="O52" s="106"/>
      <c r="P52" s="106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0" customHeight="true">
      <c r="A53" s="106"/>
      <c r="B53" s="106"/>
      <c r="C53" s="106" t="str">
        <f>IFERROR(VLOOKUP(B53,'商品マスタ'!$A$6:$N$55,3,FALSE),"")</f>
      </c>
      <c r="D53" s="106" t="str">
        <f>IFERROR(VLOOKUP(B53,'商品マスタ'!$A$6:$N$55,4,FALSE),"")</f>
      </c>
      <c r="E53" s="184"/>
      <c r="F53" s="184"/>
      <c r="G53" s="184"/>
      <c r="H53" s="184" t="str">
        <f>IF(E53="","",E53+F53-G53)</f>
      </c>
      <c r="I53" s="184"/>
      <c r="J53" s="184" t="str">
        <f>IF(I53="","",I53-E53)</f>
      </c>
      <c r="K53" s="184" t="str">
        <f>IFERROR(VLOOKUP(B53,'商品マスタ'!$A$6:$N$55,10,FALSE),"")</f>
      </c>
      <c r="L53" s="184" t="str">
        <f>IFERROR(VLOOKUP(B53,'商品マスタ'!$A$6:$N$55,11,FALSE),"")</f>
      </c>
      <c r="M53" s="106" t="str">
        <f>IF(E53="","",IF(H53&lt;=0,"缺货",IF(H53&lt;K53,"安全在庫未満",IF(H53&gt;L53,"积压","正常"))))</f>
      </c>
      <c r="N53" s="106" t="str">
        <f>IF(J53="","",IF(J53&gt;0,"盘盈入库/核对收货",IF(J53&lt;0,"盘亏出库/查明原因","无需调整")))</f>
      </c>
      <c r="O53" s="106"/>
      <c r="P53" s="106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0" customHeight="true">
      <c r="A54" s="106"/>
      <c r="B54" s="106"/>
      <c r="C54" s="106" t="str">
        <f>IFERROR(VLOOKUP(B54,'商品マスタ'!$A$6:$N$55,3,FALSE),"")</f>
      </c>
      <c r="D54" s="106" t="str">
        <f>IFERROR(VLOOKUP(B54,'商品マスタ'!$A$6:$N$55,4,FALSE),"")</f>
      </c>
      <c r="E54" s="184"/>
      <c r="F54" s="184"/>
      <c r="G54" s="184"/>
      <c r="H54" s="184" t="str">
        <f>IF(E54="","",E54+F54-G54)</f>
      </c>
      <c r="I54" s="184"/>
      <c r="J54" s="184" t="str">
        <f>IF(I54="","",I54-E54)</f>
      </c>
      <c r="K54" s="184" t="str">
        <f>IFERROR(VLOOKUP(B54,'商品マスタ'!$A$6:$N$55,10,FALSE),"")</f>
      </c>
      <c r="L54" s="184" t="str">
        <f>IFERROR(VLOOKUP(B54,'商品マスタ'!$A$6:$N$55,11,FALSE),"")</f>
      </c>
      <c r="M54" s="106" t="str">
        <f>IF(E54="","",IF(H54&lt;=0,"缺货",IF(H54&lt;K54,"安全在庫未満",IF(H54&gt;L54,"积压","正常"))))</f>
      </c>
      <c r="N54" s="106" t="str">
        <f>IF(J54="","",IF(J54&gt;0,"盘盈入库/核对收货",IF(J54&lt;0,"盘亏出库/查明原因","无需调整")))</f>
      </c>
      <c r="O54" s="106"/>
      <c r="P54" s="106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0" customHeight="true">
      <c r="A55" s="106"/>
      <c r="B55" s="106"/>
      <c r="C55" s="106" t="str">
        <f>IFERROR(VLOOKUP(B55,'商品マスタ'!$A$6:$N$55,3,FALSE),"")</f>
      </c>
      <c r="D55" s="106" t="str">
        <f>IFERROR(VLOOKUP(B55,'商品マスタ'!$A$6:$N$55,4,FALSE),"")</f>
      </c>
      <c r="E55" s="184"/>
      <c r="F55" s="184"/>
      <c r="G55" s="184"/>
      <c r="H55" s="184" t="str">
        <f>IF(E55="","",E55+F55-G55)</f>
      </c>
      <c r="I55" s="184"/>
      <c r="J55" s="184" t="str">
        <f>IF(I55="","",I55-E55)</f>
      </c>
      <c r="K55" s="184" t="str">
        <f>IFERROR(VLOOKUP(B55,'商品マスタ'!$A$6:$N$55,10,FALSE),"")</f>
      </c>
      <c r="L55" s="184" t="str">
        <f>IFERROR(VLOOKUP(B55,'商品マスタ'!$A$6:$N$55,11,FALSE),"")</f>
      </c>
      <c r="M55" s="106" t="str">
        <f>IF(E55="","",IF(H55&lt;=0,"缺货",IF(H55&lt;K55,"安全在庫未満",IF(H55&gt;L55,"积压","正常"))))</f>
      </c>
      <c r="N55" s="106" t="str">
        <f>IF(J55="","",IF(J55&gt;0,"盘盈入库/核对收货",IF(J55&lt;0,"盘亏出库/查明原因","无需调整")))</f>
      </c>
      <c r="O55" s="106"/>
      <c r="P55" s="106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</sheetData>
  <mergeCells count="1">
    <mergeCell ref="A1:P1"/>
  </mergeCells>
  <dataValidations count="2">
    <dataValidation allowBlank="true" sqref="A6:A55" type="list">
      <formula1>"北関東倉庫,上海静安店,南日本サプライ,成都高新店,深圳南山店,北京朝阳店"</formula1>
    </dataValidation>
    <dataValidation allowBlank="true" sqref="O6:O55" type="list">
      <formula1>"高,中,低"</formula1>
    </dataValidation>
  </dataValidations>
  <pageMargins left="0.7" right="0.7" top="0.75" bottom="0.75" header="0.3" footer="0.3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</worksheet>
</file>

<file path=xl/worksheets/sheet7.xml><?xml version="1.0" encoding="utf-8"?>
<worksheet xmlns:x="http://schemas.openxmlformats.org/spreadsheetml/2006/main" xmlns="http://schemas.openxmlformats.org/spreadsheetml/2006/main">
  <sheetFormatPr defaultRowHeight="15"/>
  <cols>
    <col customWidth="true" max="1" min="1" width="14"/>
    <col customWidth="true" max="2" min="2" width="12"/>
    <col customWidth="true" max="3" min="3" width="14"/>
    <col customWidth="true" max="4" min="4" width="12"/>
    <col customWidth="true" max="5" min="5" width="22"/>
    <col customWidth="true" max="10" min="6" width="12"/>
    <col customWidth="true" max="11" min="11" width="13"/>
    <col customWidth="true" max="12" min="12" width="16"/>
    <col customWidth="true" max="13" min="13" width="18"/>
    <col customWidth="true" max="15" min="14" width="12"/>
    <col customWidth="true" max="16" min="16" width="10"/>
    <col customWidth="true" max="17" min="17" width="12"/>
    <col customWidth="true" max="18" min="18" width="26"/>
  </cols>
  <sheetData>
    <row r="1" ht="24" customHeight="true">
      <c r="A1" s="6" t="s">
        <v>50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2"/>
      <c r="T1" s="2"/>
      <c r="U1" s="2"/>
      <c r="V1" s="2"/>
      <c r="W1" s="2"/>
      <c r="X1" s="2"/>
      <c r="Y1" s="2"/>
      <c r="Z1" s="2"/>
    </row>
    <row r="2" ht="24" customHeight="true">
      <c r="A2" s="8" t="s">
        <v>1</v>
      </c>
      <c r="B2" s="2" t="s">
        <v>2</v>
      </c>
      <c r="C2" s="2"/>
      <c r="D2" s="2"/>
      <c r="E2" s="2"/>
      <c r="F2" s="2"/>
      <c r="G2" s="2" t="s">
        <v>386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" customHeight="tru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 t="s">
        <v>74</v>
      </c>
      <c r="B4" s="2" t="s">
        <v>387</v>
      </c>
      <c r="C4" s="2" t="s">
        <v>388</v>
      </c>
      <c r="D4" s="2" t="s">
        <v>389</v>
      </c>
      <c r="E4" s="2" t="s">
        <v>390</v>
      </c>
      <c r="F4" s="2" t="s">
        <v>391</v>
      </c>
      <c r="G4" s="2" t="s">
        <v>392</v>
      </c>
      <c r="H4" s="2" t="s">
        <v>85</v>
      </c>
      <c r="I4" s="2" t="s">
        <v>89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32" customHeight="true">
      <c r="A5" s="180" t="s">
        <v>90</v>
      </c>
      <c r="B5" s="180" t="s">
        <v>393</v>
      </c>
      <c r="C5" s="180" t="s">
        <v>394</v>
      </c>
      <c r="D5" s="180" t="s">
        <v>395</v>
      </c>
      <c r="E5" s="180" t="s">
        <v>396</v>
      </c>
      <c r="F5" s="180" t="s">
        <v>397</v>
      </c>
      <c r="G5" s="180" t="s">
        <v>127</v>
      </c>
      <c r="H5" s="180" t="s">
        <v>95</v>
      </c>
      <c r="I5" s="180" t="s">
        <v>398</v>
      </c>
      <c r="J5" s="180" t="s">
        <v>429</v>
      </c>
      <c r="K5" s="180" t="s">
        <v>427</v>
      </c>
      <c r="L5" s="180" t="s">
        <v>438</v>
      </c>
      <c r="M5" s="180" t="s">
        <v>430</v>
      </c>
      <c r="N5" s="180" t="s">
        <v>435</v>
      </c>
      <c r="O5" s="180" t="s">
        <v>425</v>
      </c>
      <c r="P5" s="180" t="s">
        <v>437</v>
      </c>
      <c r="Q5" s="180" t="s">
        <v>5</v>
      </c>
      <c r="R5" s="180" t="s">
        <v>89</v>
      </c>
      <c r="S5" s="2"/>
      <c r="T5" s="2"/>
      <c r="U5" s="2"/>
      <c r="V5" s="2"/>
      <c r="W5" s="2"/>
      <c r="X5" s="2"/>
      <c r="Y5" s="2"/>
      <c r="Z5" s="2"/>
    </row>
    <row r="6" ht="20" customHeight="true">
      <c r="A6" s="106" t="s">
        <v>70</v>
      </c>
      <c r="B6" s="162" t="s">
        <v>399</v>
      </c>
      <c r="C6" s="106" t="s">
        <v>400</v>
      </c>
      <c r="D6" s="106" t="s">
        <v>401</v>
      </c>
      <c r="E6" s="106" t="s">
        <v>363</v>
      </c>
      <c r="F6" s="106" t="s">
        <v>402</v>
      </c>
      <c r="G6" s="184" t="s">
        <v>403</v>
      </c>
      <c r="H6" s="184" t="s">
        <v>95</v>
      </c>
      <c r="I6" s="184" t="s">
        <v>428</v>
      </c>
      <c r="J6" s="186" t="s">
        <v>429</v>
      </c>
      <c r="K6" s="186" t="s">
        <v>441</v>
      </c>
      <c r="L6" s="106" t="s">
        <v>436</v>
      </c>
      <c r="M6" s="106" t="str">
        <v>CNT-0001</v>
      </c>
      <c r="N6" s="106" t="s">
        <v>345</v>
      </c>
      <c r="O6" s="106" t="s">
        <v>433</v>
      </c>
      <c r="P6" s="106" t="str">
        <v>はい</v>
      </c>
      <c r="Q6" s="106" t="s">
        <v>338</v>
      </c>
      <c r="R6" s="106" t="s">
        <v>428</v>
      </c>
      <c r="S6" s="2"/>
      <c r="T6" s="2"/>
      <c r="U6" s="2"/>
      <c r="V6" s="2"/>
      <c r="W6" s="2"/>
      <c r="X6" s="2"/>
      <c r="Y6" s="2"/>
      <c r="Z6" s="2"/>
    </row>
    <row r="7" ht="20" customHeight="true">
      <c r="A7" s="106" t="s">
        <v>69</v>
      </c>
      <c r="B7" s="162" t="s">
        <v>404</v>
      </c>
      <c r="C7" s="106" t="s">
        <v>405</v>
      </c>
      <c r="D7" s="106" t="s">
        <v>406</v>
      </c>
      <c r="E7" s="106" t="s">
        <v>407</v>
      </c>
      <c r="F7" s="106" t="s">
        <v>408</v>
      </c>
      <c r="G7" s="184" t="s">
        <v>403</v>
      </c>
      <c r="H7" s="184" t="s">
        <v>95</v>
      </c>
      <c r="I7" s="184" t="s">
        <v>409</v>
      </c>
      <c r="J7" s="186" t="s">
        <v>440</v>
      </c>
      <c r="K7" s="186" t="s">
        <v>442</v>
      </c>
      <c r="L7" s="106" t="s">
        <v>431</v>
      </c>
      <c r="M7" s="106" t="str">
        <v>CNT-0002</v>
      </c>
      <c r="N7" s="106" t="s">
        <v>345</v>
      </c>
      <c r="O7" s="106" t="s">
        <v>291</v>
      </c>
      <c r="P7" s="106" t="str">
        <v>いいえ</v>
      </c>
      <c r="Q7" s="106" t="s">
        <v>338</v>
      </c>
      <c r="R7" s="106" t="s">
        <v>409</v>
      </c>
      <c r="S7" s="2"/>
      <c r="T7" s="2"/>
      <c r="U7" s="2"/>
      <c r="V7" s="2"/>
      <c r="W7" s="2"/>
      <c r="X7" s="2"/>
      <c r="Y7" s="2"/>
      <c r="Z7" s="2"/>
    </row>
    <row r="8" ht="20" customHeight="true">
      <c r="A8" s="106" t="s">
        <v>10</v>
      </c>
      <c r="B8" s="162" t="s">
        <v>410</v>
      </c>
      <c r="C8" s="106" t="s">
        <v>394</v>
      </c>
      <c r="D8" s="106" t="s">
        <v>411</v>
      </c>
      <c r="E8" s="106" t="s">
        <v>412</v>
      </c>
      <c r="F8" s="106" t="s">
        <v>413</v>
      </c>
      <c r="G8" s="184" t="s">
        <v>414</v>
      </c>
      <c r="H8" s="184" t="s">
        <v>280</v>
      </c>
      <c r="I8" s="184" t="s">
        <v>432</v>
      </c>
      <c r="J8" s="186" t="s">
        <v>445</v>
      </c>
      <c r="K8" s="186" t="s">
        <v>443</v>
      </c>
      <c r="L8" s="106" t="s">
        <v>334</v>
      </c>
      <c r="M8" s="106" t="str">
        <v>CNT-0003</v>
      </c>
      <c r="N8" s="106" t="s">
        <v>335</v>
      </c>
      <c r="O8" s="106" t="s">
        <v>426</v>
      </c>
      <c r="P8" s="106" t="str">
        <v>いいえ</v>
      </c>
      <c r="Q8" s="106" t="s">
        <v>328</v>
      </c>
      <c r="R8" s="106" t="s">
        <v>432</v>
      </c>
      <c r="S8" s="2"/>
      <c r="T8" s="2"/>
      <c r="U8" s="2"/>
      <c r="V8" s="2"/>
      <c r="W8" s="2"/>
      <c r="X8" s="2"/>
      <c r="Y8" s="2"/>
      <c r="Z8" s="2"/>
    </row>
    <row r="9" ht="20" customHeight="true">
      <c r="A9" s="106" t="s">
        <v>108</v>
      </c>
      <c r="B9" s="162" t="s">
        <v>415</v>
      </c>
      <c r="C9" s="106" t="s">
        <v>400</v>
      </c>
      <c r="D9" s="106" t="s">
        <v>416</v>
      </c>
      <c r="E9" s="106" t="s">
        <v>417</v>
      </c>
      <c r="F9" s="106" t="s">
        <v>418</v>
      </c>
      <c r="G9" s="184" t="s">
        <v>403</v>
      </c>
      <c r="H9" s="184" t="s">
        <v>280</v>
      </c>
      <c r="I9" s="184" t="s">
        <v>419</v>
      </c>
      <c r="J9" s="186" t="s">
        <v>446</v>
      </c>
      <c r="K9" s="186" t="s">
        <v>439</v>
      </c>
      <c r="L9" s="106" t="s">
        <v>339</v>
      </c>
      <c r="M9" s="106" t="str">
        <v>CNT-0004</v>
      </c>
      <c r="N9" s="106" t="s">
        <v>345</v>
      </c>
      <c r="O9" s="106" t="s">
        <v>433</v>
      </c>
      <c r="P9" s="106" t="str">
        <v>はい</v>
      </c>
      <c r="Q9" s="106" t="s">
        <v>335</v>
      </c>
      <c r="R9" s="106"/>
      <c r="S9" s="2"/>
      <c r="T9" s="2"/>
      <c r="U9" s="2"/>
      <c r="V9" s="2"/>
      <c r="W9" s="2"/>
      <c r="X9" s="2"/>
      <c r="Y9" s="2"/>
      <c r="Z9" s="2"/>
    </row>
    <row r="10" ht="20" customHeight="true">
      <c r="A10" s="106" t="s">
        <v>101</v>
      </c>
      <c r="B10" s="162" t="s">
        <v>420</v>
      </c>
      <c r="C10" s="106" t="s">
        <v>405</v>
      </c>
      <c r="D10" s="106" t="s">
        <v>421</v>
      </c>
      <c r="E10" s="106" t="s">
        <v>422</v>
      </c>
      <c r="F10" s="106" t="s">
        <v>341</v>
      </c>
      <c r="G10" s="184" t="s">
        <v>403</v>
      </c>
      <c r="H10" s="184" t="s">
        <v>423</v>
      </c>
      <c r="I10" s="184" t="s">
        <v>434</v>
      </c>
      <c r="J10" s="186" t="s">
        <v>444</v>
      </c>
      <c r="K10" s="186" t="s">
        <v>427</v>
      </c>
      <c r="L10" s="106" t="s">
        <v>336</v>
      </c>
      <c r="M10" s="106" t="str">
        <v>CNT-0007</v>
      </c>
      <c r="N10" s="106" t="s">
        <v>338</v>
      </c>
      <c r="O10" s="106" t="s">
        <v>291</v>
      </c>
      <c r="P10" s="106" t="str">
        <v>いいえ</v>
      </c>
      <c r="Q10" s="106" t="s">
        <v>331</v>
      </c>
      <c r="R10" s="106" t="s">
        <v>434</v>
      </c>
      <c r="S10" s="2"/>
      <c r="T10" s="2"/>
      <c r="U10" s="2"/>
      <c r="V10" s="2"/>
      <c r="W10" s="2"/>
      <c r="X10" s="2"/>
      <c r="Y10" s="2"/>
      <c r="Z10" s="2"/>
    </row>
    <row r="11" ht="20" customHeight="true">
      <c r="A11" s="106"/>
      <c r="B11" s="162"/>
      <c r="C11" s="106"/>
      <c r="D11" s="106"/>
      <c r="E11" s="106" t="str">
        <f>IFERROR(VLOOKUP(D11,'商品マスタ'!$A$6:$N$55,3,FALSE),"")</f>
      </c>
      <c r="F11" s="106"/>
      <c r="G11" s="184"/>
      <c r="H11" s="184"/>
      <c r="I11" s="184" t="str">
        <f>IF(OR(G11="",H11=""),"",G11+H11)</f>
      </c>
      <c r="J11" s="186" t="str">
        <f>IFERROR(VLOOKUP(D11,'商品マスタ'!$A$6:$N$55,8,FALSE),"")</f>
      </c>
      <c r="K11" s="186" t="str">
        <f>IF(H11="","",H11*J11)</f>
      </c>
      <c r="L11" s="106"/>
      <c r="M11" s="106"/>
      <c r="N11" s="106"/>
      <c r="O11" s="106"/>
      <c r="P11" s="106"/>
      <c r="Q11" s="106"/>
      <c r="R11" s="106"/>
      <c r="S11" s="2"/>
      <c r="T11" s="2"/>
      <c r="U11" s="2"/>
      <c r="V11" s="2"/>
      <c r="W11" s="2"/>
      <c r="X11" s="2"/>
      <c r="Y11" s="2"/>
      <c r="Z11" s="2"/>
    </row>
    <row r="12" ht="20" customHeight="true">
      <c r="A12" s="106"/>
      <c r="B12" s="162"/>
      <c r="C12" s="106"/>
      <c r="D12" s="106"/>
      <c r="E12" s="106" t="str">
        <f>IFERROR(VLOOKUP(D12,'商品マスタ'!$A$6:$N$55,3,FALSE),"")</f>
      </c>
      <c r="F12" s="106"/>
      <c r="G12" s="184"/>
      <c r="H12" s="184"/>
      <c r="I12" s="184" t="str">
        <f>IF(OR(G12="",H12=""),"",G12+H12)</f>
      </c>
      <c r="J12" s="186" t="str">
        <f>IFERROR(VLOOKUP(D12,'商品マスタ'!$A$6:$N$55,8,FALSE),"")</f>
      </c>
      <c r="K12" s="186" t="str">
        <f>IF(H12="","",H12*J12)</f>
      </c>
      <c r="L12" s="106"/>
      <c r="M12" s="106"/>
      <c r="N12" s="106"/>
      <c r="O12" s="106"/>
      <c r="P12" s="106"/>
      <c r="Q12" s="106"/>
      <c r="R12" s="106"/>
      <c r="S12" s="2"/>
      <c r="T12" s="2"/>
      <c r="U12" s="2"/>
      <c r="V12" s="2"/>
      <c r="W12" s="2"/>
      <c r="X12" s="2"/>
      <c r="Y12" s="2"/>
      <c r="Z12" s="2"/>
    </row>
    <row r="13" ht="20" customHeight="true">
      <c r="A13" s="106"/>
      <c r="B13" s="162"/>
      <c r="C13" s="106"/>
      <c r="D13" s="106"/>
      <c r="E13" s="106" t="str">
        <f>IFERROR(VLOOKUP(D13,'商品マスタ'!$A$6:$N$55,3,FALSE),"")</f>
      </c>
      <c r="F13" s="106"/>
      <c r="G13" s="184"/>
      <c r="H13" s="184"/>
      <c r="I13" s="184" t="str">
        <f>IF(OR(G13="",H13=""),"",G13+H13)</f>
      </c>
      <c r="J13" s="186" t="str">
        <f>IFERROR(VLOOKUP(D13,'商品マスタ'!$A$6:$N$55,8,FALSE),"")</f>
      </c>
      <c r="K13" s="186" t="str">
        <f>IF(H13="","",H13*J13)</f>
      </c>
      <c r="L13" s="106"/>
      <c r="M13" s="106"/>
      <c r="N13" s="106"/>
      <c r="O13" s="106"/>
      <c r="P13" s="106"/>
      <c r="Q13" s="106"/>
      <c r="R13" s="106"/>
      <c r="S13" s="2"/>
      <c r="T13" s="2"/>
      <c r="U13" s="2"/>
      <c r="V13" s="2"/>
      <c r="W13" s="2"/>
      <c r="X13" s="2"/>
      <c r="Y13" s="2"/>
      <c r="Z13" s="2"/>
    </row>
    <row r="14" ht="20" customHeight="true">
      <c r="A14" s="106"/>
      <c r="B14" s="162"/>
      <c r="C14" s="106"/>
      <c r="D14" s="106"/>
      <c r="E14" s="106" t="str">
        <f>IFERROR(VLOOKUP(D14,'商品マスタ'!$A$6:$N$55,3,FALSE),"")</f>
      </c>
      <c r="F14" s="106"/>
      <c r="G14" s="184"/>
      <c r="H14" s="184"/>
      <c r="I14" s="184" t="str">
        <f>IF(OR(G14="",H14=""),"",G14+H14)</f>
      </c>
      <c r="J14" s="186" t="str">
        <f>IFERROR(VLOOKUP(D14,'商品マスタ'!$A$6:$N$55,8,FALSE),"")</f>
      </c>
      <c r="K14" s="186" t="str">
        <f>IF(H14="","",H14*J14)</f>
      </c>
      <c r="L14" s="106"/>
      <c r="M14" s="106"/>
      <c r="N14" s="106"/>
      <c r="O14" s="106"/>
      <c r="P14" s="106"/>
      <c r="Q14" s="106"/>
      <c r="R14" s="106"/>
      <c r="S14" s="2"/>
      <c r="T14" s="2"/>
      <c r="U14" s="2"/>
      <c r="V14" s="2"/>
      <c r="W14" s="2"/>
      <c r="X14" s="2"/>
      <c r="Y14" s="2"/>
      <c r="Z14" s="2"/>
    </row>
    <row r="15" ht="20" customHeight="true">
      <c r="A15" s="106"/>
      <c r="B15" s="162"/>
      <c r="C15" s="106"/>
      <c r="D15" s="106"/>
      <c r="E15" s="106" t="str">
        <f>IFERROR(VLOOKUP(D15,'商品マスタ'!$A$6:$N$55,3,FALSE),"")</f>
      </c>
      <c r="F15" s="106"/>
      <c r="G15" s="184"/>
      <c r="H15" s="184"/>
      <c r="I15" s="184" t="str">
        <f>IF(OR(G15="",H15=""),"",G15+H15)</f>
      </c>
      <c r="J15" s="186" t="str">
        <f>IFERROR(VLOOKUP(D15,'商品マスタ'!$A$6:$N$55,8,FALSE),"")</f>
      </c>
      <c r="K15" s="186" t="str">
        <f>IF(H15="","",H15*J15)</f>
      </c>
      <c r="L15" s="106"/>
      <c r="M15" s="106"/>
      <c r="N15" s="106"/>
      <c r="O15" s="106"/>
      <c r="P15" s="106"/>
      <c r="Q15" s="106"/>
      <c r="R15" s="106"/>
      <c r="S15" s="2"/>
      <c r="T15" s="2"/>
      <c r="U15" s="2"/>
      <c r="V15" s="2"/>
      <c r="W15" s="2"/>
      <c r="X15" s="2"/>
      <c r="Y15" s="2"/>
      <c r="Z15" s="2"/>
    </row>
    <row r="16" ht="20" customHeight="true">
      <c r="A16" s="106"/>
      <c r="B16" s="162"/>
      <c r="C16" s="106"/>
      <c r="D16" s="106"/>
      <c r="E16" s="106" t="str">
        <f>IFERROR(VLOOKUP(D16,'商品マスタ'!$A$6:$N$55,3,FALSE),"")</f>
      </c>
      <c r="F16" s="106"/>
      <c r="G16" s="184"/>
      <c r="H16" s="184"/>
      <c r="I16" s="184" t="str">
        <f>IF(OR(G16="",H16=""),"",G16+H16)</f>
      </c>
      <c r="J16" s="186" t="str">
        <f>IFERROR(VLOOKUP(D16,'商品マスタ'!$A$6:$N$55,8,FALSE),"")</f>
      </c>
      <c r="K16" s="186" t="str">
        <f>IF(H16="","",H16*J16)</f>
      </c>
      <c r="L16" s="106"/>
      <c r="M16" s="106"/>
      <c r="N16" s="106"/>
      <c r="O16" s="106"/>
      <c r="P16" s="106"/>
      <c r="Q16" s="106"/>
      <c r="R16" s="106"/>
      <c r="S16" s="2"/>
      <c r="T16" s="2"/>
      <c r="U16" s="2"/>
      <c r="V16" s="2"/>
      <c r="W16" s="2"/>
      <c r="X16" s="2"/>
      <c r="Y16" s="2"/>
      <c r="Z16" s="2"/>
    </row>
    <row r="17" ht="20" customHeight="true">
      <c r="A17" s="106"/>
      <c r="B17" s="162"/>
      <c r="C17" s="106"/>
      <c r="D17" s="106"/>
      <c r="E17" s="106" t="str">
        <f>IFERROR(VLOOKUP(D17,'商品マスタ'!$A$6:$N$55,3,FALSE),"")</f>
      </c>
      <c r="F17" s="106"/>
      <c r="G17" s="184"/>
      <c r="H17" s="184"/>
      <c r="I17" s="184" t="str">
        <f>IF(OR(G17="",H17=""),"",G17+H17)</f>
      </c>
      <c r="J17" s="186" t="str">
        <f>IFERROR(VLOOKUP(D17,'商品マスタ'!$A$6:$N$55,8,FALSE),"")</f>
      </c>
      <c r="K17" s="186" t="str">
        <f>IF(H17="","",H17*J17)</f>
      </c>
      <c r="L17" s="106"/>
      <c r="M17" s="106"/>
      <c r="N17" s="106"/>
      <c r="O17" s="106"/>
      <c r="P17" s="106"/>
      <c r="Q17" s="106"/>
      <c r="R17" s="106"/>
      <c r="S17" s="2"/>
      <c r="T17" s="2"/>
      <c r="U17" s="2"/>
      <c r="V17" s="2"/>
      <c r="W17" s="2"/>
      <c r="X17" s="2"/>
      <c r="Y17" s="2"/>
      <c r="Z17" s="2"/>
    </row>
    <row r="18" ht="20" customHeight="true">
      <c r="A18" s="106"/>
      <c r="B18" s="162"/>
      <c r="C18" s="106"/>
      <c r="D18" s="106"/>
      <c r="E18" s="106" t="str">
        <f>IFERROR(VLOOKUP(D18,'商品マスタ'!$A$6:$N$55,3,FALSE),"")</f>
      </c>
      <c r="F18" s="106"/>
      <c r="G18" s="184"/>
      <c r="H18" s="184"/>
      <c r="I18" s="184" t="str">
        <f>IF(OR(G18="",H18=""),"",G18+H18)</f>
      </c>
      <c r="J18" s="186" t="str">
        <f>IFERROR(VLOOKUP(D18,'商品マスタ'!$A$6:$N$55,8,FALSE),"")</f>
      </c>
      <c r="K18" s="186" t="str">
        <f>IF(H18="","",H18*J18)</f>
      </c>
      <c r="L18" s="106"/>
      <c r="M18" s="106"/>
      <c r="N18" s="106"/>
      <c r="O18" s="106"/>
      <c r="P18" s="106"/>
      <c r="Q18" s="106"/>
      <c r="R18" s="106"/>
      <c r="S18" s="2"/>
      <c r="T18" s="2"/>
      <c r="U18" s="2"/>
      <c r="V18" s="2"/>
      <c r="W18" s="2"/>
      <c r="X18" s="2"/>
      <c r="Y18" s="2"/>
      <c r="Z18" s="2"/>
    </row>
    <row r="19" ht="20" customHeight="true">
      <c r="A19" s="106"/>
      <c r="B19" s="162"/>
      <c r="C19" s="106"/>
      <c r="D19" s="106"/>
      <c r="E19" s="106" t="str">
        <f>IFERROR(VLOOKUP(D19,'商品マスタ'!$A$6:$N$55,3,FALSE),"")</f>
      </c>
      <c r="F19" s="106"/>
      <c r="G19" s="184"/>
      <c r="H19" s="184"/>
      <c r="I19" s="184" t="str">
        <f>IF(OR(G19="",H19=""),"",G19+H19)</f>
      </c>
      <c r="J19" s="186" t="str">
        <f>IFERROR(VLOOKUP(D19,'商品マスタ'!$A$6:$N$55,8,FALSE),"")</f>
      </c>
      <c r="K19" s="186" t="str">
        <f>IF(H19="","",H19*J19)</f>
      </c>
      <c r="L19" s="106"/>
      <c r="M19" s="106"/>
      <c r="N19" s="106"/>
      <c r="O19" s="106"/>
      <c r="P19" s="106"/>
      <c r="Q19" s="106"/>
      <c r="R19" s="106"/>
      <c r="S19" s="2"/>
      <c r="T19" s="2"/>
      <c r="U19" s="2"/>
      <c r="V19" s="2"/>
      <c r="W19" s="2"/>
      <c r="X19" s="2"/>
      <c r="Y19" s="2"/>
      <c r="Z19" s="2"/>
    </row>
    <row r="20" ht="20" customHeight="true">
      <c r="A20" s="106"/>
      <c r="B20" s="162"/>
      <c r="C20" s="106"/>
      <c r="D20" s="106"/>
      <c r="E20" s="106" t="str">
        <f>IFERROR(VLOOKUP(D20,'商品マスタ'!$A$6:$N$55,3,FALSE),"")</f>
      </c>
      <c r="F20" s="106"/>
      <c r="G20" s="184"/>
      <c r="H20" s="184"/>
      <c r="I20" s="184" t="str">
        <f>IF(OR(G20="",H20=""),"",G20+H20)</f>
      </c>
      <c r="J20" s="186" t="str">
        <f>IFERROR(VLOOKUP(D20,'商品マスタ'!$A$6:$N$55,8,FALSE),"")</f>
      </c>
      <c r="K20" s="186" t="str">
        <f>IF(H20="","",H20*J20)</f>
      </c>
      <c r="L20" s="106"/>
      <c r="M20" s="106"/>
      <c r="N20" s="106"/>
      <c r="O20" s="106"/>
      <c r="P20" s="106"/>
      <c r="Q20" s="106"/>
      <c r="R20" s="106"/>
      <c r="S20" s="2"/>
      <c r="T20" s="2"/>
      <c r="U20" s="2"/>
      <c r="V20" s="2"/>
      <c r="W20" s="2"/>
      <c r="X20" s="2"/>
      <c r="Y20" s="2"/>
      <c r="Z20" s="2"/>
    </row>
    <row r="21" ht="20" customHeight="true">
      <c r="A21" s="106"/>
      <c r="B21" s="162"/>
      <c r="C21" s="106"/>
      <c r="D21" s="106"/>
      <c r="E21" s="106" t="str">
        <f>IFERROR(VLOOKUP(D21,'商品マスタ'!$A$6:$N$55,3,FALSE),"")</f>
      </c>
      <c r="F21" s="106"/>
      <c r="G21" s="184"/>
      <c r="H21" s="184"/>
      <c r="I21" s="184" t="str">
        <f>IF(OR(G21="",H21=""),"",G21+H21)</f>
      </c>
      <c r="J21" s="186" t="str">
        <f>IFERROR(VLOOKUP(D21,'商品マスタ'!$A$6:$N$55,8,FALSE),"")</f>
      </c>
      <c r="K21" s="186" t="str">
        <f>IF(H21="","",H21*J21)</f>
      </c>
      <c r="L21" s="106"/>
      <c r="M21" s="106"/>
      <c r="N21" s="106"/>
      <c r="O21" s="106"/>
      <c r="P21" s="106"/>
      <c r="Q21" s="106"/>
      <c r="R21" s="106"/>
      <c r="S21" s="2"/>
      <c r="T21" s="2"/>
      <c r="U21" s="2"/>
      <c r="V21" s="2"/>
      <c r="W21" s="2"/>
      <c r="X21" s="2"/>
      <c r="Y21" s="2"/>
      <c r="Z21" s="2"/>
    </row>
    <row r="22" ht="20" customHeight="true">
      <c r="A22" s="106"/>
      <c r="B22" s="162"/>
      <c r="C22" s="106"/>
      <c r="D22" s="106"/>
      <c r="E22" s="106" t="str">
        <f>IFERROR(VLOOKUP(D22,'商品マスタ'!$A$6:$N$55,3,FALSE),"")</f>
      </c>
      <c r="F22" s="106"/>
      <c r="G22" s="184"/>
      <c r="H22" s="184"/>
      <c r="I22" s="184" t="str">
        <f>IF(OR(G22="",H22=""),"",G22+H22)</f>
      </c>
      <c r="J22" s="186" t="str">
        <f>IFERROR(VLOOKUP(D22,'商品マスタ'!$A$6:$N$55,8,FALSE),"")</f>
      </c>
      <c r="K22" s="186" t="str">
        <f>IF(H22="","",H22*J22)</f>
      </c>
      <c r="L22" s="106"/>
      <c r="M22" s="106"/>
      <c r="N22" s="106"/>
      <c r="O22" s="106"/>
      <c r="P22" s="106"/>
      <c r="Q22" s="106"/>
      <c r="R22" s="106"/>
      <c r="S22" s="2"/>
      <c r="T22" s="2"/>
      <c r="U22" s="2"/>
      <c r="V22" s="2"/>
      <c r="W22" s="2"/>
      <c r="X22" s="2"/>
      <c r="Y22" s="2"/>
      <c r="Z22" s="2"/>
    </row>
    <row r="23" ht="20" customHeight="true">
      <c r="A23" s="106"/>
      <c r="B23" s="162"/>
      <c r="C23" s="106"/>
      <c r="D23" s="106"/>
      <c r="E23" s="106" t="str">
        <f>IFERROR(VLOOKUP(D23,'商品マスタ'!$A$6:$N$55,3,FALSE),"")</f>
      </c>
      <c r="F23" s="106"/>
      <c r="G23" s="184"/>
      <c r="H23" s="184"/>
      <c r="I23" s="184" t="str">
        <f>IF(OR(G23="",H23=""),"",G23+H23)</f>
      </c>
      <c r="J23" s="186" t="str">
        <f>IFERROR(VLOOKUP(D23,'商品マスタ'!$A$6:$N$55,8,FALSE),"")</f>
      </c>
      <c r="K23" s="186" t="str">
        <f>IF(H23="","",H23*J23)</f>
      </c>
      <c r="L23" s="106"/>
      <c r="M23" s="106"/>
      <c r="N23" s="106"/>
      <c r="O23" s="106"/>
      <c r="P23" s="106"/>
      <c r="Q23" s="106"/>
      <c r="R23" s="106"/>
      <c r="S23" s="2"/>
      <c r="T23" s="2"/>
      <c r="U23" s="2"/>
      <c r="V23" s="2"/>
      <c r="W23" s="2"/>
      <c r="X23" s="2"/>
      <c r="Y23" s="2"/>
      <c r="Z23" s="2"/>
    </row>
    <row r="24" ht="20" customHeight="true">
      <c r="A24" s="106"/>
      <c r="B24" s="162"/>
      <c r="C24" s="106"/>
      <c r="D24" s="106"/>
      <c r="E24" s="106" t="str">
        <f>IFERROR(VLOOKUP(D24,'商品マスタ'!$A$6:$N$55,3,FALSE),"")</f>
      </c>
      <c r="F24" s="106"/>
      <c r="G24" s="184"/>
      <c r="H24" s="184"/>
      <c r="I24" s="184" t="str">
        <f>IF(OR(G24="",H24=""),"",G24+H24)</f>
      </c>
      <c r="J24" s="186" t="str">
        <f>IFERROR(VLOOKUP(D24,'商品マスタ'!$A$6:$N$55,8,FALSE),"")</f>
      </c>
      <c r="K24" s="186" t="str">
        <f>IF(H24="","",H24*J24)</f>
      </c>
      <c r="L24" s="106"/>
      <c r="M24" s="106"/>
      <c r="N24" s="106"/>
      <c r="O24" s="106"/>
      <c r="P24" s="106"/>
      <c r="Q24" s="106"/>
      <c r="R24" s="106"/>
      <c r="S24" s="2"/>
      <c r="T24" s="2"/>
      <c r="U24" s="2"/>
      <c r="V24" s="2"/>
      <c r="W24" s="2"/>
      <c r="X24" s="2"/>
      <c r="Y24" s="2"/>
      <c r="Z24" s="2"/>
    </row>
    <row r="25" ht="20" customHeight="true">
      <c r="A25" s="106"/>
      <c r="B25" s="162"/>
      <c r="C25" s="106"/>
      <c r="D25" s="106"/>
      <c r="E25" s="106" t="str">
        <f>IFERROR(VLOOKUP(D25,'商品マスタ'!$A$6:$N$55,3,FALSE),"")</f>
      </c>
      <c r="F25" s="106"/>
      <c r="G25" s="184"/>
      <c r="H25" s="184"/>
      <c r="I25" s="184" t="str">
        <f>IF(OR(G25="",H25=""),"",G25+H25)</f>
      </c>
      <c r="J25" s="186" t="str">
        <f>IFERROR(VLOOKUP(D25,'商品マスタ'!$A$6:$N$55,8,FALSE),"")</f>
      </c>
      <c r="K25" s="186" t="str">
        <f>IF(H25="","",H25*J25)</f>
      </c>
      <c r="L25" s="106"/>
      <c r="M25" s="106"/>
      <c r="N25" s="106"/>
      <c r="O25" s="106"/>
      <c r="P25" s="106"/>
      <c r="Q25" s="106"/>
      <c r="R25" s="106"/>
      <c r="S25" s="2"/>
      <c r="T25" s="2"/>
      <c r="U25" s="2"/>
      <c r="V25" s="2"/>
      <c r="W25" s="2"/>
      <c r="X25" s="2"/>
      <c r="Y25" s="2"/>
      <c r="Z25" s="2"/>
    </row>
    <row r="26" ht="20" customHeight="true">
      <c r="A26" s="106"/>
      <c r="B26" s="162"/>
      <c r="C26" s="106"/>
      <c r="D26" s="106"/>
      <c r="E26" s="106" t="str">
        <f>IFERROR(VLOOKUP(D26,'商品マスタ'!$A$6:$N$55,3,FALSE),"")</f>
      </c>
      <c r="F26" s="106"/>
      <c r="G26" s="184"/>
      <c r="H26" s="184"/>
      <c r="I26" s="184" t="str">
        <f>IF(OR(G26="",H26=""),"",G26+H26)</f>
      </c>
      <c r="J26" s="186" t="str">
        <f>IFERROR(VLOOKUP(D26,'商品マスタ'!$A$6:$N$55,8,FALSE),"")</f>
      </c>
      <c r="K26" s="186" t="str">
        <f>IF(H26="","",H26*J26)</f>
      </c>
      <c r="L26" s="106"/>
      <c r="M26" s="106"/>
      <c r="N26" s="106"/>
      <c r="O26" s="106"/>
      <c r="P26" s="106"/>
      <c r="Q26" s="106"/>
      <c r="R26" s="106"/>
      <c r="S26" s="2"/>
      <c r="T26" s="2"/>
      <c r="U26" s="2"/>
      <c r="V26" s="2"/>
      <c r="W26" s="2"/>
      <c r="X26" s="2"/>
      <c r="Y26" s="2"/>
      <c r="Z26" s="2"/>
    </row>
    <row r="27" ht="20" customHeight="true">
      <c r="A27" s="106"/>
      <c r="B27" s="162"/>
      <c r="C27" s="106"/>
      <c r="D27" s="106"/>
      <c r="E27" s="106" t="str">
        <f>IFERROR(VLOOKUP(D27,'商品マスタ'!$A$6:$N$55,3,FALSE),"")</f>
      </c>
      <c r="F27" s="106"/>
      <c r="G27" s="184"/>
      <c r="H27" s="184"/>
      <c r="I27" s="184" t="str">
        <f>IF(OR(G27="",H27=""),"",G27+H27)</f>
      </c>
      <c r="J27" s="186" t="str">
        <f>IFERROR(VLOOKUP(D27,'商品マスタ'!$A$6:$N$55,8,FALSE),"")</f>
      </c>
      <c r="K27" s="186" t="str">
        <f>IF(H27="","",H27*J27)</f>
      </c>
      <c r="L27" s="106"/>
      <c r="M27" s="106"/>
      <c r="N27" s="106"/>
      <c r="O27" s="106"/>
      <c r="P27" s="106"/>
      <c r="Q27" s="106"/>
      <c r="R27" s="106"/>
      <c r="S27" s="2"/>
      <c r="T27" s="2"/>
      <c r="U27" s="2"/>
      <c r="V27" s="2"/>
      <c r="W27" s="2"/>
      <c r="X27" s="2"/>
      <c r="Y27" s="2"/>
      <c r="Z27" s="2"/>
    </row>
    <row r="28" ht="20" customHeight="true">
      <c r="A28" s="106"/>
      <c r="B28" s="162"/>
      <c r="C28" s="106"/>
      <c r="D28" s="106"/>
      <c r="E28" s="106" t="str">
        <f>IFERROR(VLOOKUP(D28,'商品マスタ'!$A$6:$N$55,3,FALSE),"")</f>
      </c>
      <c r="F28" s="106"/>
      <c r="G28" s="184"/>
      <c r="H28" s="184"/>
      <c r="I28" s="184" t="str">
        <f>IF(OR(G28="",H28=""),"",G28+H28)</f>
      </c>
      <c r="J28" s="186" t="str">
        <f>IFERROR(VLOOKUP(D28,'商品マスタ'!$A$6:$N$55,8,FALSE),"")</f>
      </c>
      <c r="K28" s="186" t="str">
        <f>IF(H28="","",H28*J28)</f>
      </c>
      <c r="L28" s="106"/>
      <c r="M28" s="106"/>
      <c r="N28" s="106"/>
      <c r="O28" s="106"/>
      <c r="P28" s="106"/>
      <c r="Q28" s="106"/>
      <c r="R28" s="106"/>
      <c r="S28" s="2"/>
      <c r="T28" s="2"/>
      <c r="U28" s="2"/>
      <c r="V28" s="2"/>
      <c r="W28" s="2"/>
      <c r="X28" s="2"/>
      <c r="Y28" s="2"/>
      <c r="Z28" s="2"/>
    </row>
    <row r="29" ht="20" customHeight="true">
      <c r="A29" s="106"/>
      <c r="B29" s="162"/>
      <c r="C29" s="106"/>
      <c r="D29" s="106"/>
      <c r="E29" s="106" t="str">
        <f>IFERROR(VLOOKUP(D29,'商品マスタ'!$A$6:$N$55,3,FALSE),"")</f>
      </c>
      <c r="F29" s="106"/>
      <c r="G29" s="184"/>
      <c r="H29" s="184"/>
      <c r="I29" s="184" t="str">
        <f>IF(OR(G29="",H29=""),"",G29+H29)</f>
      </c>
      <c r="J29" s="186" t="str">
        <f>IFERROR(VLOOKUP(D29,'商品マスタ'!$A$6:$N$55,8,FALSE),"")</f>
      </c>
      <c r="K29" s="186" t="str">
        <f>IF(H29="","",H29*J29)</f>
      </c>
      <c r="L29" s="106"/>
      <c r="M29" s="106"/>
      <c r="N29" s="106"/>
      <c r="O29" s="106"/>
      <c r="P29" s="106"/>
      <c r="Q29" s="106"/>
      <c r="R29" s="106"/>
      <c r="S29" s="2"/>
      <c r="T29" s="2"/>
      <c r="U29" s="2"/>
      <c r="V29" s="2"/>
      <c r="W29" s="2"/>
      <c r="X29" s="2"/>
      <c r="Y29" s="2"/>
      <c r="Z29" s="2"/>
    </row>
    <row r="30" ht="20" customHeight="true">
      <c r="A30" s="106"/>
      <c r="B30" s="162"/>
      <c r="C30" s="106"/>
      <c r="D30" s="106"/>
      <c r="E30" s="106" t="str">
        <f>IFERROR(VLOOKUP(D30,'商品マスタ'!$A$6:$N$55,3,FALSE),"")</f>
      </c>
      <c r="F30" s="106"/>
      <c r="G30" s="184"/>
      <c r="H30" s="184"/>
      <c r="I30" s="184" t="str">
        <f>IF(OR(G30="",H30=""),"",G30+H30)</f>
      </c>
      <c r="J30" s="186" t="str">
        <f>IFERROR(VLOOKUP(D30,'商品マスタ'!$A$6:$N$55,8,FALSE),"")</f>
      </c>
      <c r="K30" s="186" t="str">
        <f>IF(H30="","",H30*J30)</f>
      </c>
      <c r="L30" s="106"/>
      <c r="M30" s="106"/>
      <c r="N30" s="106"/>
      <c r="O30" s="106"/>
      <c r="P30" s="106"/>
      <c r="Q30" s="106"/>
      <c r="R30" s="106"/>
      <c r="S30" s="2"/>
      <c r="T30" s="2"/>
      <c r="U30" s="2"/>
      <c r="V30" s="2"/>
      <c r="W30" s="2"/>
      <c r="X30" s="2"/>
      <c r="Y30" s="2"/>
      <c r="Z30" s="2"/>
    </row>
    <row r="31" ht="20" customHeight="true">
      <c r="A31" s="106" t="s">
        <v>424</v>
      </c>
      <c r="B31" s="162"/>
      <c r="C31" s="106"/>
      <c r="D31" s="106"/>
      <c r="E31" s="106" t="str">
        <f>IFERROR(VLOOKUP(D31,'商品マスタ'!$A$6:$N$55,3,FALSE),"")</f>
      </c>
      <c r="F31" s="106"/>
      <c r="G31" s="184"/>
      <c r="H31" s="184"/>
      <c r="I31" s="184" t="str">
        <f>IF(OR(G31="",H31=""),"",G31+H31)</f>
      </c>
      <c r="J31" s="186" t="str">
        <f>IFERROR(VLOOKUP(D31,'商品マスタ'!$A$6:$N$55,8,FALSE),"")</f>
      </c>
      <c r="K31" s="186" t="str">
        <f>IF(H31="","",H31*J31)</f>
      </c>
      <c r="L31" s="106"/>
      <c r="M31" s="106"/>
      <c r="N31" s="106"/>
      <c r="O31" s="106"/>
      <c r="P31" s="106"/>
      <c r="Q31" s="106"/>
      <c r="R31" s="106"/>
      <c r="S31" s="2"/>
      <c r="T31" s="2"/>
      <c r="U31" s="2"/>
      <c r="V31" s="2"/>
      <c r="W31" s="2"/>
      <c r="X31" s="2"/>
      <c r="Y31" s="2"/>
      <c r="Z31" s="2"/>
    </row>
    <row r="32" ht="20" customHeight="true">
      <c r="A32" s="106"/>
      <c r="B32" s="162"/>
      <c r="C32" s="106"/>
      <c r="D32" s="106"/>
      <c r="E32" s="106" t="str">
        <f>IFERROR(VLOOKUP(D32,'商品マスタ'!$A$6:$N$55,3,FALSE),"")</f>
      </c>
      <c r="F32" s="106"/>
      <c r="G32" s="184"/>
      <c r="H32" s="184"/>
      <c r="I32" s="184" t="str">
        <f>IF(OR(G32="",H32=""),"",G32+H32)</f>
      </c>
      <c r="J32" s="186" t="str">
        <f>IFERROR(VLOOKUP(D32,'商品マスタ'!$A$6:$N$55,8,FALSE),"")</f>
      </c>
      <c r="K32" s="186" t="str">
        <f>IF(H32="","",H32*J32)</f>
      </c>
      <c r="L32" s="106"/>
      <c r="M32" s="106"/>
      <c r="N32" s="106"/>
      <c r="O32" s="106"/>
      <c r="P32" s="106"/>
      <c r="Q32" s="106"/>
      <c r="R32" s="106"/>
      <c r="S32" s="2"/>
      <c r="T32" s="2"/>
      <c r="U32" s="2"/>
      <c r="V32" s="2"/>
      <c r="W32" s="2"/>
      <c r="X32" s="2"/>
      <c r="Y32" s="2"/>
      <c r="Z32" s="2"/>
    </row>
    <row r="33" ht="20" customHeight="true">
      <c r="A33" s="106"/>
      <c r="B33" s="162"/>
      <c r="C33" s="106"/>
      <c r="D33" s="106"/>
      <c r="E33" s="106" t="str">
        <f>IFERROR(VLOOKUP(D33,'商品マスタ'!$A$6:$N$55,3,FALSE),"")</f>
      </c>
      <c r="F33" s="106"/>
      <c r="G33" s="184"/>
      <c r="H33" s="184"/>
      <c r="I33" s="184" t="str">
        <f>IF(OR(G33="",H33=""),"",G33+H33)</f>
      </c>
      <c r="J33" s="186" t="str">
        <f>IFERROR(VLOOKUP(D33,'商品マスタ'!$A$6:$N$55,8,FALSE),"")</f>
      </c>
      <c r="K33" s="186" t="str">
        <f>IF(H33="","",H33*J33)</f>
      </c>
      <c r="L33" s="106"/>
      <c r="M33" s="106"/>
      <c r="N33" s="106"/>
      <c r="O33" s="106"/>
      <c r="P33" s="106"/>
      <c r="Q33" s="106"/>
      <c r="R33" s="106"/>
      <c r="S33" s="2"/>
      <c r="T33" s="2"/>
      <c r="U33" s="2"/>
      <c r="V33" s="2"/>
      <c r="W33" s="2"/>
      <c r="X33" s="2"/>
      <c r="Y33" s="2"/>
      <c r="Z33" s="2"/>
    </row>
    <row r="34" ht="20" customHeight="true">
      <c r="A34" s="106"/>
      <c r="B34" s="162"/>
      <c r="C34" s="106"/>
      <c r="D34" s="106"/>
      <c r="E34" s="106" t="str">
        <f>IFERROR(VLOOKUP(D34,'商品マスタ'!$A$6:$N$55,3,FALSE),"")</f>
      </c>
      <c r="F34" s="106"/>
      <c r="G34" s="184"/>
      <c r="H34" s="184"/>
      <c r="I34" s="184" t="str">
        <f>IF(OR(G34="",H34=""),"",G34+H34)</f>
      </c>
      <c r="J34" s="186" t="str">
        <f>IFERROR(VLOOKUP(D34,'商品マスタ'!$A$6:$N$55,8,FALSE),"")</f>
      </c>
      <c r="K34" s="186" t="str">
        <f>IF(H34="","",H34*J34)</f>
      </c>
      <c r="L34" s="106"/>
      <c r="M34" s="106"/>
      <c r="N34" s="106"/>
      <c r="O34" s="106"/>
      <c r="P34" s="106"/>
      <c r="Q34" s="106"/>
      <c r="R34" s="106"/>
      <c r="S34" s="2"/>
      <c r="T34" s="2"/>
      <c r="U34" s="2"/>
      <c r="V34" s="2"/>
      <c r="W34" s="2"/>
      <c r="X34" s="2"/>
      <c r="Y34" s="2"/>
      <c r="Z34" s="2"/>
    </row>
    <row r="35" ht="20" customHeight="true">
      <c r="A35" s="106"/>
      <c r="B35" s="162"/>
      <c r="C35" s="106"/>
      <c r="D35" s="106"/>
      <c r="E35" s="106" t="str">
        <f>IFERROR(VLOOKUP(D35,'商品マスタ'!$A$6:$N$55,3,FALSE),"")</f>
      </c>
      <c r="F35" s="106"/>
      <c r="G35" s="184"/>
      <c r="H35" s="184"/>
      <c r="I35" s="184" t="str">
        <f>IF(OR(G35="",H35=""),"",G35+H35)</f>
      </c>
      <c r="J35" s="186" t="str">
        <f>IFERROR(VLOOKUP(D35,'商品マスタ'!$A$6:$N$55,8,FALSE),"")</f>
      </c>
      <c r="K35" s="186" t="str">
        <f>IF(H35="","",H35*J35)</f>
      </c>
      <c r="L35" s="106"/>
      <c r="M35" s="106"/>
      <c r="N35" s="106"/>
      <c r="O35" s="106"/>
      <c r="P35" s="106"/>
      <c r="Q35" s="106"/>
      <c r="R35" s="106"/>
      <c r="S35" s="2"/>
      <c r="T35" s="2"/>
      <c r="U35" s="2"/>
      <c r="V35" s="2"/>
      <c r="W35" s="2"/>
      <c r="X35" s="2"/>
      <c r="Y35" s="2"/>
      <c r="Z35" s="2"/>
    </row>
    <row r="36" ht="20" customHeight="true">
      <c r="A36" s="106"/>
      <c r="B36" s="162"/>
      <c r="C36" s="106"/>
      <c r="D36" s="106"/>
      <c r="E36" s="106" t="str">
        <f>IFERROR(VLOOKUP(D36,'商品マスタ'!$A$6:$N$55,3,FALSE),"")</f>
      </c>
      <c r="F36" s="106"/>
      <c r="G36" s="184"/>
      <c r="H36" s="184"/>
      <c r="I36" s="184" t="str">
        <f>IF(OR(G36="",H36=""),"",G36+H36)</f>
      </c>
      <c r="J36" s="186" t="str">
        <f>IFERROR(VLOOKUP(D36,'商品マスタ'!$A$6:$N$55,8,FALSE),"")</f>
      </c>
      <c r="K36" s="186" t="str">
        <f>IF(H36="","",H36*J36)</f>
      </c>
      <c r="L36" s="106"/>
      <c r="M36" s="106"/>
      <c r="N36" s="106"/>
      <c r="O36" s="106"/>
      <c r="P36" s="106"/>
      <c r="Q36" s="106"/>
      <c r="R36" s="106"/>
      <c r="S36" s="2"/>
      <c r="T36" s="2"/>
      <c r="U36" s="2"/>
      <c r="V36" s="2"/>
      <c r="W36" s="2"/>
      <c r="X36" s="2"/>
      <c r="Y36" s="2"/>
      <c r="Z36" s="2"/>
    </row>
    <row r="37" ht="20" customHeight="true">
      <c r="A37" s="106"/>
      <c r="B37" s="162"/>
      <c r="C37" s="106"/>
      <c r="D37" s="106"/>
      <c r="E37" s="106" t="str">
        <f>IFERROR(VLOOKUP(D37,'商品マスタ'!$A$6:$N$55,3,FALSE),"")</f>
      </c>
      <c r="F37" s="106"/>
      <c r="G37" s="184"/>
      <c r="H37" s="184"/>
      <c r="I37" s="184" t="str">
        <f>IF(OR(G37="",H37=""),"",G37+H37)</f>
      </c>
      <c r="J37" s="186" t="str">
        <f>IFERROR(VLOOKUP(D37,'商品マスタ'!$A$6:$N$55,8,FALSE),"")</f>
      </c>
      <c r="K37" s="186" t="str">
        <f>IF(H37="","",H37*J37)</f>
      </c>
      <c r="L37" s="106"/>
      <c r="M37" s="106"/>
      <c r="N37" s="106"/>
      <c r="O37" s="106"/>
      <c r="P37" s="106"/>
      <c r="Q37" s="106"/>
      <c r="R37" s="106"/>
      <c r="S37" s="2"/>
      <c r="T37" s="2"/>
      <c r="U37" s="2"/>
      <c r="V37" s="2"/>
      <c r="W37" s="2"/>
      <c r="X37" s="2"/>
      <c r="Y37" s="2"/>
      <c r="Z37" s="2"/>
    </row>
    <row r="38" ht="20" customHeight="true">
      <c r="A38" s="106"/>
      <c r="B38" s="162"/>
      <c r="C38" s="106"/>
      <c r="D38" s="106"/>
      <c r="E38" s="106" t="str">
        <f>IFERROR(VLOOKUP(D38,'商品マスタ'!$A$6:$N$55,3,FALSE),"")</f>
      </c>
      <c r="F38" s="106"/>
      <c r="G38" s="184"/>
      <c r="H38" s="184"/>
      <c r="I38" s="184" t="str">
        <f>IF(OR(G38="",H38=""),"",G38+H38)</f>
      </c>
      <c r="J38" s="186" t="str">
        <f>IFERROR(VLOOKUP(D38,'商品マスタ'!$A$6:$N$55,8,FALSE),"")</f>
      </c>
      <c r="K38" s="186" t="str">
        <f>IF(H38="","",H38*J38)</f>
      </c>
      <c r="L38" s="106"/>
      <c r="M38" s="106"/>
      <c r="N38" s="106"/>
      <c r="O38" s="106"/>
      <c r="P38" s="106"/>
      <c r="Q38" s="106"/>
      <c r="R38" s="106"/>
      <c r="S38" s="2"/>
      <c r="T38" s="2"/>
      <c r="U38" s="2"/>
      <c r="V38" s="2"/>
      <c r="W38" s="2"/>
      <c r="X38" s="2"/>
      <c r="Y38" s="2"/>
      <c r="Z38" s="2"/>
    </row>
    <row r="39" ht="20" customHeight="true">
      <c r="A39" s="106"/>
      <c r="B39" s="162"/>
      <c r="C39" s="106"/>
      <c r="D39" s="106"/>
      <c r="E39" s="106" t="str">
        <f>IFERROR(VLOOKUP(D39,'商品マスタ'!$A$6:$N$55,3,FALSE),"")</f>
      </c>
      <c r="F39" s="106"/>
      <c r="G39" s="184"/>
      <c r="H39" s="184"/>
      <c r="I39" s="184" t="str">
        <f>IF(OR(G39="",H39=""),"",G39+H39)</f>
      </c>
      <c r="J39" s="186" t="str">
        <f>IFERROR(VLOOKUP(D39,'商品マスタ'!$A$6:$N$55,8,FALSE),"")</f>
      </c>
      <c r="K39" s="186" t="str">
        <f>IF(H39="","",H39*J39)</f>
      </c>
      <c r="L39" s="106"/>
      <c r="M39" s="106"/>
      <c r="N39" s="106"/>
      <c r="O39" s="106"/>
      <c r="P39" s="106"/>
      <c r="Q39" s="106"/>
      <c r="R39" s="106"/>
      <c r="S39" s="2"/>
      <c r="T39" s="2"/>
      <c r="U39" s="2"/>
      <c r="V39" s="2"/>
      <c r="W39" s="2"/>
      <c r="X39" s="2"/>
      <c r="Y39" s="2"/>
      <c r="Z39" s="2"/>
    </row>
    <row r="40" ht="20" customHeight="true">
      <c r="A40" s="106"/>
      <c r="B40" s="162"/>
      <c r="C40" s="106"/>
      <c r="D40" s="106"/>
      <c r="E40" s="106" t="str">
        <f>IFERROR(VLOOKUP(D40,'商品マスタ'!$A$6:$N$55,3,FALSE),"")</f>
      </c>
      <c r="F40" s="106"/>
      <c r="G40" s="184"/>
      <c r="H40" s="184"/>
      <c r="I40" s="184" t="str">
        <f>IF(OR(G40="",H40=""),"",G40+H40)</f>
      </c>
      <c r="J40" s="186" t="str">
        <f>IFERROR(VLOOKUP(D40,'商品マスタ'!$A$6:$N$55,8,FALSE),"")</f>
      </c>
      <c r="K40" s="186" t="str">
        <f>IF(H40="","",H40*J40)</f>
      </c>
      <c r="L40" s="106"/>
      <c r="M40" s="106"/>
      <c r="N40" s="106"/>
      <c r="O40" s="106"/>
      <c r="P40" s="106"/>
      <c r="Q40" s="106"/>
      <c r="R40" s="106"/>
      <c r="S40" s="2"/>
      <c r="T40" s="2"/>
      <c r="U40" s="2"/>
      <c r="V40" s="2"/>
      <c r="W40" s="2"/>
      <c r="X40" s="2"/>
      <c r="Y40" s="2"/>
      <c r="Z40" s="2"/>
    </row>
    <row r="41" ht="20" customHeight="true">
      <c r="A41" s="106"/>
      <c r="B41" s="162"/>
      <c r="C41" s="106"/>
      <c r="D41" s="106"/>
      <c r="E41" s="106" t="str">
        <f>IFERROR(VLOOKUP(D41,'商品マスタ'!$A$6:$N$55,3,FALSE),"")</f>
      </c>
      <c r="F41" s="106"/>
      <c r="G41" s="184"/>
      <c r="H41" s="184"/>
      <c r="I41" s="184" t="str">
        <f>IF(OR(G41="",H41=""),"",G41+H41)</f>
      </c>
      <c r="J41" s="186" t="str">
        <f>IFERROR(VLOOKUP(D41,'商品マスタ'!$A$6:$N$55,8,FALSE),"")</f>
      </c>
      <c r="K41" s="186" t="str">
        <f>IF(H41="","",H41*J41)</f>
      </c>
      <c r="L41" s="106"/>
      <c r="M41" s="106"/>
      <c r="N41" s="106"/>
      <c r="O41" s="106"/>
      <c r="P41" s="106"/>
      <c r="Q41" s="106"/>
      <c r="R41" s="106"/>
      <c r="S41" s="2"/>
      <c r="T41" s="2"/>
      <c r="U41" s="2"/>
      <c r="V41" s="2"/>
      <c r="W41" s="2"/>
      <c r="X41" s="2"/>
      <c r="Y41" s="2"/>
      <c r="Z41" s="2"/>
    </row>
    <row r="42" ht="20" customHeight="true">
      <c r="A42" s="106"/>
      <c r="B42" s="162"/>
      <c r="C42" s="106"/>
      <c r="D42" s="106"/>
      <c r="E42" s="106" t="str">
        <f>IFERROR(VLOOKUP(D42,'商品マスタ'!$A$6:$N$55,3,FALSE),"")</f>
      </c>
      <c r="F42" s="106"/>
      <c r="G42" s="184"/>
      <c r="H42" s="184"/>
      <c r="I42" s="184" t="str">
        <f>IF(OR(G42="",H42=""),"",G42+H42)</f>
      </c>
      <c r="J42" s="186" t="str">
        <f>IFERROR(VLOOKUP(D42,'商品マスタ'!$A$6:$N$55,8,FALSE),"")</f>
      </c>
      <c r="K42" s="186" t="str">
        <f>IF(H42="","",H42*J42)</f>
      </c>
      <c r="L42" s="106"/>
      <c r="M42" s="106"/>
      <c r="N42" s="106"/>
      <c r="O42" s="106"/>
      <c r="P42" s="106"/>
      <c r="Q42" s="106"/>
      <c r="R42" s="106"/>
      <c r="S42" s="2"/>
      <c r="T42" s="2"/>
      <c r="U42" s="2"/>
      <c r="V42" s="2"/>
      <c r="W42" s="2"/>
      <c r="X42" s="2"/>
      <c r="Y42" s="2"/>
      <c r="Z42" s="2"/>
    </row>
    <row r="43" ht="20" customHeight="true">
      <c r="A43" s="106"/>
      <c r="B43" s="162"/>
      <c r="C43" s="106"/>
      <c r="D43" s="106"/>
      <c r="E43" s="106" t="str">
        <f>IFERROR(VLOOKUP(D43,'商品マスタ'!$A$6:$N$55,3,FALSE),"")</f>
      </c>
      <c r="F43" s="106"/>
      <c r="G43" s="184"/>
      <c r="H43" s="184"/>
      <c r="I43" s="184" t="str">
        <f>IF(OR(G43="",H43=""),"",G43+H43)</f>
      </c>
      <c r="J43" s="186" t="str">
        <f>IFERROR(VLOOKUP(D43,'商品マスタ'!$A$6:$N$55,8,FALSE),"")</f>
      </c>
      <c r="K43" s="186" t="str">
        <f>IF(H43="","",H43*J43)</f>
      </c>
      <c r="L43" s="106"/>
      <c r="M43" s="106"/>
      <c r="N43" s="106"/>
      <c r="O43" s="106"/>
      <c r="P43" s="106"/>
      <c r="Q43" s="106"/>
      <c r="R43" s="106"/>
      <c r="S43" s="2"/>
      <c r="T43" s="2"/>
      <c r="U43" s="2"/>
      <c r="V43" s="2"/>
      <c r="W43" s="2"/>
      <c r="X43" s="2"/>
      <c r="Y43" s="2"/>
      <c r="Z43" s="2"/>
    </row>
    <row r="44" ht="20" customHeight="true">
      <c r="A44" s="106"/>
      <c r="B44" s="162"/>
      <c r="C44" s="106"/>
      <c r="D44" s="106"/>
      <c r="E44" s="106" t="str">
        <f>IFERROR(VLOOKUP(D44,'商品マスタ'!$A$6:$N$55,3,FALSE),"")</f>
      </c>
      <c r="F44" s="106"/>
      <c r="G44" s="184"/>
      <c r="H44" s="184"/>
      <c r="I44" s="184" t="str">
        <f>IF(OR(G44="",H44=""),"",G44+H44)</f>
      </c>
      <c r="J44" s="186" t="str">
        <f>IFERROR(VLOOKUP(D44,'商品マスタ'!$A$6:$N$55,8,FALSE),"")</f>
      </c>
      <c r="K44" s="186" t="str">
        <f>IF(H44="","",H44*J44)</f>
      </c>
      <c r="L44" s="106"/>
      <c r="M44" s="106"/>
      <c r="N44" s="106"/>
      <c r="O44" s="106"/>
      <c r="P44" s="106"/>
      <c r="Q44" s="106"/>
      <c r="R44" s="106"/>
      <c r="S44" s="2"/>
      <c r="T44" s="2"/>
      <c r="U44" s="2"/>
      <c r="V44" s="2"/>
      <c r="W44" s="2"/>
      <c r="X44" s="2"/>
      <c r="Y44" s="2"/>
      <c r="Z44" s="2"/>
    </row>
    <row r="45" ht="20" customHeight="true">
      <c r="A45" s="106"/>
      <c r="B45" s="162"/>
      <c r="C45" s="106"/>
      <c r="D45" s="106"/>
      <c r="E45" s="106" t="str">
        <f>IFERROR(VLOOKUP(D45,'商品マスタ'!$A$6:$N$55,3,FALSE),"")</f>
      </c>
      <c r="F45" s="106"/>
      <c r="G45" s="184"/>
      <c r="H45" s="184"/>
      <c r="I45" s="184" t="str">
        <f>IF(OR(G45="",H45=""),"",G45+H45)</f>
      </c>
      <c r="J45" s="186" t="str">
        <f>IFERROR(VLOOKUP(D45,'商品マスタ'!$A$6:$N$55,8,FALSE),"")</f>
      </c>
      <c r="K45" s="186" t="str">
        <f>IF(H45="","",H45*J45)</f>
      </c>
      <c r="L45" s="106"/>
      <c r="M45" s="106"/>
      <c r="N45" s="106"/>
      <c r="O45" s="106"/>
      <c r="P45" s="106"/>
      <c r="Q45" s="106"/>
      <c r="R45" s="106"/>
      <c r="S45" s="2"/>
      <c r="T45" s="2"/>
      <c r="U45" s="2"/>
      <c r="V45" s="2"/>
      <c r="W45" s="2"/>
      <c r="X45" s="2"/>
      <c r="Y45" s="2"/>
      <c r="Z45" s="2"/>
    </row>
    <row r="46" ht="20" customHeight="true">
      <c r="A46" s="106"/>
      <c r="B46" s="162"/>
      <c r="C46" s="106"/>
      <c r="D46" s="106"/>
      <c r="E46" s="106" t="str">
        <f>IFERROR(VLOOKUP(D46,'商品マスタ'!$A$6:$N$55,3,FALSE),"")</f>
      </c>
      <c r="F46" s="106"/>
      <c r="G46" s="184"/>
      <c r="H46" s="184"/>
      <c r="I46" s="184" t="str">
        <f>IF(OR(G46="",H46=""),"",G46+H46)</f>
      </c>
      <c r="J46" s="186" t="str">
        <f>IFERROR(VLOOKUP(D46,'商品マスタ'!$A$6:$N$55,8,FALSE),"")</f>
      </c>
      <c r="K46" s="186" t="str">
        <f>IF(H46="","",H46*J46)</f>
      </c>
      <c r="L46" s="106"/>
      <c r="M46" s="106"/>
      <c r="N46" s="106"/>
      <c r="O46" s="106"/>
      <c r="P46" s="106"/>
      <c r="Q46" s="106"/>
      <c r="R46" s="106"/>
      <c r="S46" s="2"/>
      <c r="T46" s="2"/>
      <c r="U46" s="2"/>
      <c r="V46" s="2"/>
      <c r="W46" s="2"/>
      <c r="X46" s="2"/>
      <c r="Y46" s="2"/>
      <c r="Z46" s="2"/>
    </row>
    <row r="47" ht="20" customHeight="true">
      <c r="A47" s="106"/>
      <c r="B47" s="162"/>
      <c r="C47" s="106"/>
      <c r="D47" s="106"/>
      <c r="E47" s="106" t="str">
        <f>IFERROR(VLOOKUP(D47,'商品マスタ'!$A$6:$N$55,3,FALSE),"")</f>
      </c>
      <c r="F47" s="106"/>
      <c r="G47" s="184"/>
      <c r="H47" s="184"/>
      <c r="I47" s="184" t="str">
        <f>IF(OR(G47="",H47=""),"",G47+H47)</f>
      </c>
      <c r="J47" s="186" t="str">
        <f>IFERROR(VLOOKUP(D47,'商品マスタ'!$A$6:$N$55,8,FALSE),"")</f>
      </c>
      <c r="K47" s="186" t="str">
        <f>IF(H47="","",H47*J47)</f>
      </c>
      <c r="L47" s="106"/>
      <c r="M47" s="106"/>
      <c r="N47" s="106"/>
      <c r="O47" s="106"/>
      <c r="P47" s="106"/>
      <c r="Q47" s="106"/>
      <c r="R47" s="106"/>
      <c r="S47" s="2"/>
      <c r="T47" s="2"/>
      <c r="U47" s="2"/>
      <c r="V47" s="2"/>
      <c r="W47" s="2"/>
      <c r="X47" s="2"/>
      <c r="Y47" s="2"/>
      <c r="Z47" s="2"/>
    </row>
    <row r="48" ht="20" customHeight="true">
      <c r="A48" s="106"/>
      <c r="B48" s="162"/>
      <c r="C48" s="106"/>
      <c r="D48" s="106"/>
      <c r="E48" s="106" t="str">
        <f>IFERROR(VLOOKUP(D48,'商品マスタ'!$A$6:$N$55,3,FALSE),"")</f>
      </c>
      <c r="F48" s="106"/>
      <c r="G48" s="184"/>
      <c r="H48" s="184"/>
      <c r="I48" s="184" t="str">
        <f>IF(OR(G48="",H48=""),"",G48+H48)</f>
      </c>
      <c r="J48" s="186" t="str">
        <f>IFERROR(VLOOKUP(D48,'商品マスタ'!$A$6:$N$55,8,FALSE),"")</f>
      </c>
      <c r="K48" s="186" t="str">
        <f>IF(H48="","",H48*J48)</f>
      </c>
      <c r="L48" s="106"/>
      <c r="M48" s="106"/>
      <c r="N48" s="106"/>
      <c r="O48" s="106"/>
      <c r="P48" s="106"/>
      <c r="Q48" s="106"/>
      <c r="R48" s="106"/>
      <c r="S48" s="2"/>
      <c r="T48" s="2"/>
      <c r="U48" s="2"/>
      <c r="V48" s="2"/>
      <c r="W48" s="2"/>
      <c r="X48" s="2"/>
      <c r="Y48" s="2"/>
      <c r="Z48" s="2"/>
    </row>
    <row r="49" ht="20" customHeight="true">
      <c r="A49" s="106"/>
      <c r="B49" s="162"/>
      <c r="C49" s="106"/>
      <c r="D49" s="106"/>
      <c r="E49" s="106" t="str">
        <f>IFERROR(VLOOKUP(D49,'商品マスタ'!$A$6:$N$55,3,FALSE),"")</f>
      </c>
      <c r="F49" s="106"/>
      <c r="G49" s="184"/>
      <c r="H49" s="184"/>
      <c r="I49" s="184" t="str">
        <f>IF(OR(G49="",H49=""),"",G49+H49)</f>
      </c>
      <c r="J49" s="186" t="str">
        <f>IFERROR(VLOOKUP(D49,'商品マスタ'!$A$6:$N$55,8,FALSE),"")</f>
      </c>
      <c r="K49" s="186" t="str">
        <f>IF(H49="","",H49*J49)</f>
      </c>
      <c r="L49" s="106"/>
      <c r="M49" s="106"/>
      <c r="N49" s="106"/>
      <c r="O49" s="106"/>
      <c r="P49" s="106"/>
      <c r="Q49" s="106"/>
      <c r="R49" s="106"/>
      <c r="S49" s="2"/>
      <c r="T49" s="2"/>
      <c r="U49" s="2"/>
      <c r="V49" s="2"/>
      <c r="W49" s="2"/>
      <c r="X49" s="2"/>
      <c r="Y49" s="2"/>
      <c r="Z49" s="2"/>
    </row>
    <row r="50" ht="20" customHeight="true">
      <c r="A50" s="106"/>
      <c r="B50" s="162"/>
      <c r="C50" s="106"/>
      <c r="D50" s="106"/>
      <c r="E50" s="106" t="str">
        <f>IFERROR(VLOOKUP(D50,'商品マスタ'!$A$6:$N$55,3,FALSE),"")</f>
      </c>
      <c r="F50" s="106"/>
      <c r="G50" s="184"/>
      <c r="H50" s="184"/>
      <c r="I50" s="184" t="str">
        <f>IF(OR(G50="",H50=""),"",G50+H50)</f>
      </c>
      <c r="J50" s="186" t="str">
        <f>IFERROR(VLOOKUP(D50,'商品マスタ'!$A$6:$N$55,8,FALSE),"")</f>
      </c>
      <c r="K50" s="186" t="str">
        <f>IF(H50="","",H50*J50)</f>
      </c>
      <c r="L50" s="106"/>
      <c r="M50" s="106"/>
      <c r="N50" s="106"/>
      <c r="O50" s="106"/>
      <c r="P50" s="106"/>
      <c r="Q50" s="106"/>
      <c r="R50" s="106"/>
      <c r="S50" s="2"/>
      <c r="T50" s="2"/>
      <c r="U50" s="2"/>
      <c r="V50" s="2"/>
      <c r="W50" s="2"/>
      <c r="X50" s="2"/>
      <c r="Y50" s="2"/>
      <c r="Z50" s="2"/>
    </row>
    <row r="51" ht="20" customHeight="true">
      <c r="A51" s="106"/>
      <c r="B51" s="162"/>
      <c r="C51" s="106"/>
      <c r="D51" s="106"/>
      <c r="E51" s="106" t="str">
        <f>IFERROR(VLOOKUP(D51,'商品マスタ'!$A$6:$N$55,3,FALSE),"")</f>
      </c>
      <c r="F51" s="106"/>
      <c r="G51" s="184"/>
      <c r="H51" s="184"/>
      <c r="I51" s="184" t="str">
        <f>IF(OR(G51="",H51=""),"",G51+H51)</f>
      </c>
      <c r="J51" s="186" t="str">
        <f>IFERROR(VLOOKUP(D51,'商品マスタ'!$A$6:$N$55,8,FALSE),"")</f>
      </c>
      <c r="K51" s="186" t="str">
        <f>IF(H51="","",H51*J51)</f>
      </c>
      <c r="L51" s="106"/>
      <c r="M51" s="106"/>
      <c r="N51" s="106"/>
      <c r="O51" s="106"/>
      <c r="P51" s="106"/>
      <c r="Q51" s="106"/>
      <c r="R51" s="106"/>
      <c r="S51" s="2"/>
      <c r="T51" s="2"/>
      <c r="U51" s="2"/>
      <c r="V51" s="2"/>
      <c r="W51" s="2"/>
      <c r="X51" s="2"/>
      <c r="Y51" s="2"/>
      <c r="Z51" s="2"/>
    </row>
    <row r="52" ht="20" customHeight="true">
      <c r="A52" s="106"/>
      <c r="B52" s="162"/>
      <c r="C52" s="106"/>
      <c r="D52" s="106"/>
      <c r="E52" s="106" t="str">
        <f>IFERROR(VLOOKUP(D52,'商品マスタ'!$A$6:$N$55,3,FALSE),"")</f>
      </c>
      <c r="F52" s="106"/>
      <c r="G52" s="184"/>
      <c r="H52" s="184"/>
      <c r="I52" s="184" t="str">
        <f>IF(OR(G52="",H52=""),"",G52+H52)</f>
      </c>
      <c r="J52" s="186" t="str">
        <f>IFERROR(VLOOKUP(D52,'商品マスタ'!$A$6:$N$55,8,FALSE),"")</f>
      </c>
      <c r="K52" s="186" t="str">
        <f>IF(H52="","",H52*J52)</f>
      </c>
      <c r="L52" s="106"/>
      <c r="M52" s="106"/>
      <c r="N52" s="106"/>
      <c r="O52" s="106"/>
      <c r="P52" s="106"/>
      <c r="Q52" s="106"/>
      <c r="R52" s="106"/>
      <c r="S52" s="2"/>
      <c r="T52" s="2"/>
      <c r="U52" s="2"/>
      <c r="V52" s="2"/>
      <c r="W52" s="2"/>
      <c r="X52" s="2"/>
      <c r="Y52" s="2"/>
      <c r="Z52" s="2"/>
    </row>
    <row r="53" ht="20" customHeight="true">
      <c r="A53" s="106"/>
      <c r="B53" s="162"/>
      <c r="C53" s="106"/>
      <c r="D53" s="106"/>
      <c r="E53" s="106" t="str">
        <f>IFERROR(VLOOKUP(D53,'商品マスタ'!$A$6:$N$55,3,FALSE),"")</f>
      </c>
      <c r="F53" s="106"/>
      <c r="G53" s="184"/>
      <c r="H53" s="184"/>
      <c r="I53" s="184" t="str">
        <f>IF(OR(G53="",H53=""),"",G53+H53)</f>
      </c>
      <c r="J53" s="186" t="str">
        <f>IFERROR(VLOOKUP(D53,'商品マスタ'!$A$6:$N$55,8,FALSE),"")</f>
      </c>
      <c r="K53" s="186" t="str">
        <f>IF(H53="","",H53*J53)</f>
      </c>
      <c r="L53" s="106"/>
      <c r="M53" s="106"/>
      <c r="N53" s="106"/>
      <c r="O53" s="106"/>
      <c r="P53" s="106"/>
      <c r="Q53" s="106"/>
      <c r="R53" s="106"/>
      <c r="S53" s="2"/>
      <c r="T53" s="2"/>
      <c r="U53" s="2"/>
      <c r="V53" s="2"/>
      <c r="W53" s="2"/>
      <c r="X53" s="2"/>
      <c r="Y53" s="2"/>
      <c r="Z53" s="2"/>
    </row>
    <row r="54" ht="20" customHeight="true">
      <c r="A54" s="106"/>
      <c r="B54" s="162"/>
      <c r="C54" s="106"/>
      <c r="D54" s="106"/>
      <c r="E54" s="106" t="str">
        <f>IFERROR(VLOOKUP(D54,'商品マスタ'!$A$6:$N$55,3,FALSE),"")</f>
      </c>
      <c r="F54" s="106"/>
      <c r="G54" s="184"/>
      <c r="H54" s="184"/>
      <c r="I54" s="184" t="str">
        <f>IF(OR(G54="",H54=""),"",G54+H54)</f>
      </c>
      <c r="J54" s="186" t="str">
        <f>IFERROR(VLOOKUP(D54,'商品マスタ'!$A$6:$N$55,8,FALSE),"")</f>
      </c>
      <c r="K54" s="186" t="str">
        <f>IF(H54="","",H54*J54)</f>
      </c>
      <c r="L54" s="106"/>
      <c r="M54" s="106"/>
      <c r="N54" s="106"/>
      <c r="O54" s="106"/>
      <c r="P54" s="106"/>
      <c r="Q54" s="106"/>
      <c r="R54" s="106"/>
      <c r="S54" s="2"/>
      <c r="T54" s="2"/>
      <c r="U54" s="2"/>
      <c r="V54" s="2"/>
      <c r="W54" s="2"/>
      <c r="X54" s="2"/>
      <c r="Y54" s="2"/>
      <c r="Z54" s="2"/>
    </row>
    <row r="55" ht="20" customHeight="true">
      <c r="A55" s="106"/>
      <c r="B55" s="162"/>
      <c r="C55" s="106"/>
      <c r="D55" s="106"/>
      <c r="E55" s="106" t="str">
        <f>IFERROR(VLOOKUP(D55,'商品マスタ'!$A$6:$N$55,3,FALSE),"")</f>
      </c>
      <c r="F55" s="106"/>
      <c r="G55" s="184"/>
      <c r="H55" s="184"/>
      <c r="I55" s="184" t="str">
        <f>IF(OR(G55="",H55=""),"",G55+H55)</f>
      </c>
      <c r="J55" s="186" t="str">
        <f>IFERROR(VLOOKUP(D55,'商品マスタ'!$A$6:$N$55,8,FALSE),"")</f>
      </c>
      <c r="K55" s="186" t="str">
        <f>IF(H55="","",H55*J55)</f>
      </c>
      <c r="L55" s="106"/>
      <c r="M55" s="106"/>
      <c r="N55" s="106"/>
      <c r="O55" s="106"/>
      <c r="P55" s="106"/>
      <c r="Q55" s="106"/>
      <c r="R55" s="106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</sheetData>
  <mergeCells count="1">
    <mergeCell ref="A1:R1"/>
  </mergeCells>
  <dataValidations count="4">
    <dataValidation allowBlank="true" sqref="C6:C55" type="list">
      <formula1>"北関東倉庫,上海静安店,南日本サプライ,成都高新店,深圳南山店,北京朝阳店"</formula1>
    </dataValidation>
    <dataValidation allowBlank="true" sqref="F6:F55" type="list">
      <formula1>"盘盈入库,盘亏出库,报损,调拨,退货,其他"</formula1>
    </dataValidation>
    <dataValidation allowBlank="true" sqref="O6:O55" type="list">
      <formula1>"承認待ち,已批准,已拒绝,补充资料"</formula1>
    </dataValidation>
    <dataValidation allowBlank="true" sqref="P6:P55" type="list">
      <formula1>"是,否"</formula1>
    </dataValidation>
  </dataValidations>
  <pageMargins left="0.7" right="0.7" top="0.75" bottom="0.75" header="0.3" footer="0.3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</worksheet>
</file>