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tables/table3.xml" ContentType="application/vnd.openxmlformats-officedocument.spreadsheetml.table+xml"/>
  <Override PartName="/xl/worksheets/sheet8.xml" ContentType="application/vnd.openxmlformats-officedocument.spreadsheetml.workshee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4a1448e74ebc4608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Инструкции и настройки" sheetId="1" r:id="Rec06c609367741da"/>
    <sheet name="Настройки" sheetId="2" r:id="Red92e0777f7c43ee"/>
    <sheet name="Обобщение на предаването" sheetId="3" r:id="Rc7c2f5ba8df84237"/>
    <sheet name="Дашборд" sheetId="4" r:id="Re200c70ed1bb429d"/>
    <sheet name="Дневник за предаване на смяна" sheetId="5" r:id="R0cef568ea0a14912"/>
    <sheet name="Каса и плащания" sheetId="6" r:id="Rc0b956a20ca34236"/>
    <sheet name="Наличности и мърчандайзинг" sheetId="7" r:id="R049b3386834c4f1e"/>
    <sheet name="Задачи и инциденти" sheetId="8" r:id="R0ae3bc43dcd9486a"/>
    <sheet name="Проверка на безопасността и поч" sheetId="9" r:id="Re30d0171a58e4e22"/>
  </sheets>
</workbook>
</file>

<file path=xl/sharedStrings.xml><?xml version="1.0" encoding="utf-8"?>
<sst xmlns="http://schemas.openxmlformats.org/spreadsheetml/2006/main" count="303" uniqueCount="303">
  <si>
    <t>Шаблон за дневник за предаване на смяна в търговията на дребно | Инструкции</t>
  </si>
  <si>
    <t>Използвайте го за магазини на дребно, вериги магазини, щандове, магазини за удобство, временни магазини, онлайн пунктове за получаване и други сценарии за предаване.</t>
  </si>
  <si>
    <t>Категория</t>
  </si>
  <si>
    <t>Елемент</t>
  </si>
  <si>
    <t>Описание</t>
  </si>
  <si>
    <t>Източник на шаблона</t>
  </si>
  <si>
    <t>Референтна страница</t>
  </si>
  <si>
    <t>Основна употреба</t>
  </si>
  <si>
    <t>Стандартизирано предаване</t>
  </si>
  <si>
    <t>Записвайте подробности за смяната, продажби и плащания, наличности и мърчандайзинг, задачи и инциденти, проверки за безопасност и почистване, статус на прегледа и отворени позиции в един формат.</t>
  </si>
  <si>
    <t>Работен процес</t>
  </si>
  <si>
    <t>Започнете от листа Настройки, като поддържате името на компанията, списъка с магазини или зони и опциите в падащите списъци.</t>
  </si>
  <si>
    <t>За всяка смяна попълнете основните данни и завършете контролния списък в Обобщение на предаването.</t>
  </si>
  <si>
    <t>Въведете подробни данни в Дневник за предаване на смяна, Каса и плащания, Наличности и мърчандайзинг, Задачи и инциденти и Проверка на безопасността и почистването.</t>
  </si>
  <si>
    <t>Използвайте таблото, за да обобщите процента на изпълнение, отворените последващи действия, касовите разлики, разликите в наличностите и изключенията по безопасността.</t>
  </si>
  <si>
    <t>Случаи на употреба</t>
  </si>
  <si>
    <t>Операции на магазина</t>
  </si>
  <si>
    <t>Сутрешни и вечерни предавания, отваряне и затваряне, временен извънреден труд, празнични пикове, инвентаризации, промоции, проблеми с оборудването и последващи действия по обслужване на клиенти.</t>
  </si>
  <si>
    <t>Правила за въвеждане</t>
  </si>
  <si>
    <t>Направете отговорността ясна</t>
  </si>
  <si>
    <t>Всяка отворена позиция трябва да включва отговорник, срок, статус и напредък. Инцидентите с висок риск също трябва да се ескалират.</t>
  </si>
  <si>
    <t>Scalability</t>
  </si>
  <si>
    <t>Използване от няколко компании</t>
  </si>
  <si>
    <t>Компании, магазини, бизнес категории, методи на плащане и стойности на статусите могат да се променят в Настройки, за да паснат на различни оперативни процеси.</t>
  </si>
  <si>
    <t>Настройки | Информация за компанията и падащи списъци</t>
  </si>
  <si>
    <t>Редактирайте списъците в този лист директно. Падащите списъци в оперативните листове използват тези настройки.</t>
  </si>
  <si>
    <t>Setting</t>
  </si>
  <si>
    <t>Стойност по подразбиране</t>
  </si>
  <si>
    <t>Магазин или зона</t>
  </si>
  <si>
    <t>Смяна</t>
  </si>
  <si>
    <t>Статус на предаването</t>
  </si>
  <si>
    <t>Информация за преглед на строителния график.</t>
  </si>
  <si>
    <t>Приоритет или риск</t>
  </si>
  <si>
    <t>Бизнес категория</t>
  </si>
  <si>
    <t>Начин на плащане</t>
  </si>
  <si>
    <t>Зона за проверка</t>
  </si>
  <si>
    <t>Статус на проверката</t>
  </si>
  <si>
    <t>Да или не</t>
  </si>
  <si>
    <t>Действие с наличностите</t>
  </si>
  <si>
    <t>Име на компания</t>
  </si>
  <si>
    <t>Примерна търговска компания</t>
  </si>
  <si>
    <t>Заменете с реалното име на компанията или марката</t>
  </si>
  <si>
    <t>Магазин в центъра</t>
  </si>
  <si>
    <t>Сутрешна смяна</t>
  </si>
  <si>
    <t>Състояние</t>
  </si>
  <si>
    <t>Нисък</t>
  </si>
  <si>
    <t>Клиентска рекламация</t>
  </si>
  <si>
    <t>В брой</t>
  </si>
  <si>
    <t>Вход или витрина</t>
  </si>
  <si>
    <t>Нормално</t>
  </si>
  <si>
    <t>Да</t>
  </si>
  <si>
    <t>Намаление от продажби</t>
  </si>
  <si>
    <t>Магазин или зона по подразбиране</t>
  </si>
  <si>
    <t>Използвайте магазин, щанд, зона, складово помещение или онлайн пункт за получаване</t>
  </si>
  <si>
    <t>Магазин в мол</t>
  </si>
  <si>
    <t>Средна смяна</t>
  </si>
  <si>
    <t>Среден</t>
  </si>
  <si>
    <t>Проблем с оборудването</t>
  </si>
  <si>
    <t>Card</t>
  </si>
  <si>
    <t>Касова зона</t>
  </si>
  <si>
    <t>Изключение</t>
  </si>
  <si>
    <t>Не</t>
  </si>
  <si>
    <t>Постъпление</t>
  </si>
  <si>
    <t>Предаващ служител по подразбиране</t>
  </si>
  <si>
    <t>По избор</t>
  </si>
  <si>
    <t>Counter</t>
  </si>
  <si>
    <t>Вечерна смяна</t>
  </si>
  <si>
    <t>Изчаква външна страна</t>
  </si>
  <si>
    <t>Висок</t>
  </si>
  <si>
    <t>Изключение при наличностите</t>
  </si>
  <si>
    <t>Мобилен портфейл</t>
  </si>
  <si>
    <t>Рафт или експозиция</t>
  </si>
  <si>
    <t>Нужно е последващо действие</t>
  </si>
  <si>
    <t>Трансфер вход</t>
  </si>
  <si>
    <t>Приемащ служител по подразбиране</t>
  </si>
  <si>
    <t>Задно помещение</t>
  </si>
  <si>
    <t>Нощна смяна</t>
  </si>
  <si>
    <t>Завършено</t>
  </si>
  <si>
    <t>Спешно</t>
  </si>
  <si>
    <t>Касова разлика</t>
  </si>
  <si>
    <t>Дигитален портфейл</t>
  </si>
  <si>
    <t>Stockroom</t>
  </si>
  <si>
    <t>Не е приложимо</t>
  </si>
  <si>
    <t>Трансфер изход</t>
  </si>
  <si>
    <t>Версия на шаблона</t>
  </si>
  <si>
    <t>Полезно за бъдещи редакции</t>
  </si>
  <si>
    <t>Онлайн пункт за получаване</t>
  </si>
  <si>
    <t>Целодневна смяна</t>
  </si>
  <si>
    <t>Върнато</t>
  </si>
  <si>
    <t>Приключено</t>
  </si>
  <si>
    <t>Staffing</t>
  </si>
  <si>
    <t>Предплатена карта</t>
  </si>
  <si>
    <t>Пробна</t>
  </si>
  <si>
    <t>Прегледан</t>
  </si>
  <si>
    <t>Връщане</t>
  </si>
  <si>
    <t>Обхват</t>
  </si>
  <si>
    <t>Общо</t>
  </si>
  <si>
    <t>Работи за различни компании. Премахнете листовете, които не са нужни за вашия работен процес.</t>
  </si>
  <si>
    <t>Временен магазин</t>
  </si>
  <si>
    <t>Временен извънреден труд</t>
  </si>
  <si>
    <t>Deferred</t>
  </si>
  <si>
    <t>Промоция</t>
  </si>
  <si>
    <t>Подаръчна карта</t>
  </si>
  <si>
    <t>Охладено или замразено</t>
  </si>
  <si>
    <t>Корекция след инвентаризация</t>
  </si>
  <si>
    <t>Собственик на данните</t>
  </si>
  <si>
    <t>Назначете управителя на магазина или отговорника за операциите</t>
  </si>
  <si>
    <t>Външна експозиционна зона</t>
  </si>
  <si>
    <t>Онлайн поръчка</t>
  </si>
  <si>
    <t>Платформа на трета страна</t>
  </si>
  <si>
    <t>Бек офис</t>
  </si>
  <si>
    <t>Липси или бракуване</t>
  </si>
  <si>
    <t>Актуализирано на</t>
  </si>
  <si>
    <t>Поддържайте ръчно</t>
  </si>
  <si>
    <t>Друго</t>
  </si>
  <si>
    <t>Инцидент по безопасността</t>
  </si>
  <si>
    <t>Restroom</t>
  </si>
  <si>
    <t>Попълване на експозицията</t>
  </si>
  <si>
    <t>Почистване и поддръжка</t>
  </si>
  <si>
    <t>Доставчик или доставка</t>
  </si>
  <si>
    <t>Обобщение на предаването | Запис за текущата смяна</t>
  </si>
  <si>
    <t>Използвайте това в началото или края на смяната, за да запишете основните данни, да проверите приоритетните позиции и да преместите подробните проблеми в съответните листове.</t>
  </si>
  <si>
    <t>Основна информация</t>
  </si>
  <si>
    <t>Entry</t>
  </si>
  <si>
    <t>Днешни записи за предаване</t>
  </si>
  <si>
    <t>Отворени последващи действия</t>
  </si>
  <si>
    <t>Обща касова разлика</t>
  </si>
  <si>
    <t>Изключения по безопасността</t>
  </si>
  <si>
    <t>Дата на предаване</t>
  </si>
  <si>
    <t>Предаващ служител</t>
  </si>
  <si>
    <t>Приемащ служител</t>
  </si>
  <si>
    <t>Задача</t>
  </si>
  <si>
    <t>Позиция от контролния списък</t>
  </si>
  <si>
    <t>Стандарт или указание</t>
  </si>
  <si>
    <t>Статус</t>
  </si>
  <si>
    <t>Отговорник</t>
  </si>
  <si>
    <t>Срок</t>
  </si>
  <si>
    <t>Бележки</t>
  </si>
  <si>
    <t>Продажби и промоции</t>
  </si>
  <si>
    <t>Промоция, събитие или цел</t>
  </si>
  <si>
    <t>Промоциите за смяната, промените в цените, напредъкът по целите и ефектите от изключенията са ясно записани</t>
  </si>
  <si>
    <t>Сверяване на каса и плащания</t>
  </si>
  <si>
    <t>Каса, POS или възстановяване</t>
  </si>
  <si>
    <t>Касата, електронните плащания, възстановяванията и разликите в касовия апарат са прегледани</t>
  </si>
  <si>
    <t>Наличности и мърчандайзинг</t>
  </si>
  <si>
    <t>Липса на наличност, липси или експозиция</t>
  </si>
  <si>
    <t>Липсите на наличност, повредите, попълването, промените в експозицията и разликите в наличностите са обяснени</t>
  </si>
  <si>
    <t>Открито</t>
  </si>
  <si>
    <t>Онлайн поръчки, получаване или доставка</t>
  </si>
  <si>
    <t>O2O или платформа на трета страна</t>
  </si>
  <si>
    <t>Пикирането, получаването, доставката и поръчките с изключения са предадени</t>
  </si>
  <si>
    <t>Клиентски проблеми и следпродажбено обслужване</t>
  </si>
  <si>
    <t>Клиентско обслужване</t>
  </si>
  <si>
    <t>Жалбите, връщанията или замените, проблемите с членството и обещанията са записани</t>
  </si>
  <si>
    <t>Оборудване, POS или мрежа</t>
  </si>
  <si>
    <t>Проблемите с оборудването, заявките за ремонт, временните решения и обхватът на въздействие са обяснени</t>
  </si>
  <si>
    <t>Безопасност и почистване</t>
  </si>
  <si>
    <t>Отваряне, затваряне или проверка</t>
  </si>
  <si>
    <t>Проверките за пожарна безопасност, ключалки, камери, почистване, хладилна верига или рискове са завършени</t>
  </si>
  <si>
    <t>Персонал или обучение</t>
  </si>
  <si>
    <t>Отсъствията, временните промени в смените, бележките за нов персонал и напомнянията за обучение са предадени</t>
  </si>
  <si>
    <t>Доставчик или приемане</t>
  </si>
  <si>
    <t>Доставка или приемане</t>
  </si>
  <si>
    <t>Приеманията, връщанията към доставчик, планираните доставки и разликите в документите са обяснени</t>
  </si>
  <si>
    <t>Предаване на отворени позиции</t>
  </si>
  <si>
    <t>Затваряне на задача</t>
  </si>
  <si>
    <t>Всяка отворена позиция има отговорник, срок и статус</t>
  </si>
  <si>
    <t>Обобщаваща позиция</t>
  </si>
  <si>
    <t>Съдържание</t>
  </si>
  <si>
    <t>Бележки за продажбите и клиентопотока за тази смяна</t>
  </si>
  <si>
    <t>Бележки за клиенти и следпродажбено обслужване</t>
  </si>
  <si>
    <t>Бележки за наличности и мърчандайзинг</t>
  </si>
  <si>
    <t>Бележки за оборудване и системи</t>
  </si>
  <si>
    <t>Незабавно действие за приемащия служител</t>
  </si>
  <si>
    <t>Табло | Риск и завършеност на предаването</t>
  </si>
  <si>
    <t>Автоматично обобщава оперативните листове за управители на магазини, регионални мениджъри и отговорници за операциите.</t>
  </si>
  <si>
    <t>Показател</t>
  </si>
  <si>
    <t>Стойност</t>
  </si>
  <si>
    <t>Записи за предаване</t>
  </si>
  <si>
    <t>Общо въведени предавания на смяна</t>
  </si>
  <si>
    <t>Процент завършеност на предаването</t>
  </si>
  <si>
    <t>Завършени записи, разделени на общия брой записи</t>
  </si>
  <si>
    <t>Общ брой отворени позиции</t>
  </si>
  <si>
    <t>Позиции с висок приоритет или спешни</t>
  </si>
  <si>
    <t>Инциденти с висок приоритет или спешни</t>
  </si>
  <si>
    <t>Обща разлика при сверяване на каса и плащания</t>
  </si>
  <si>
    <t>Позиции с разлика в наличностите</t>
  </si>
  <si>
    <t>Записи, при които физическото преброяване и системното количество не съвпадат</t>
  </si>
  <si>
    <t>Позиции от проверки с изключения или нужда от последващи действия</t>
  </si>
  <si>
    <t>Предавания, очакващи преглед</t>
  </si>
  <si>
    <t>Записи за предаване, които не са напълно потвърдени</t>
  </si>
  <si>
    <t>Брой</t>
  </si>
  <si>
    <t>Бизнес модул</t>
  </si>
  <si>
    <t>Брой изключения или последващи действия</t>
  </si>
  <si>
    <t>Каса и плащания</t>
  </si>
  <si>
    <t>Задачи и инциденти</t>
  </si>
  <si>
    <t>Проверка на безопасността и почистването</t>
  </si>
  <si>
    <t>Tasks</t>
  </si>
  <si>
    <t>Дневник за предаване на смяна | Основни записи</t>
  </si>
  <si>
    <t>Всеки ред представлява едно предаване на смяна. Запазете Компания или марка и Магазин или зона, когато използвате работната книга за различни компании или локации.</t>
  </si>
  <si>
    <t>ID на запис</t>
  </si>
  <si>
    <t>Дата</t>
  </si>
  <si>
    <t>Компания или марка</t>
  </si>
  <si>
    <t>Начало на смяната</t>
  </si>
  <si>
    <t>Край на смяната</t>
  </si>
  <si>
    <t>Реални продажби</t>
  </si>
  <si>
    <t>Брой поръчки</t>
  </si>
  <si>
    <t>Клиентопоток</t>
  </si>
  <si>
    <t>Сума на възстановявания или връщания</t>
  </si>
  <si>
    <t>Брой разлики в наличностите</t>
  </si>
  <si>
    <t>Брой отворени задачи</t>
  </si>
  <si>
    <t>Брой големи инциденти</t>
  </si>
  <si>
    <t>Приоритет</t>
  </si>
  <si>
    <t>Проверяващ</t>
  </si>
  <si>
    <t>Емили Картър</t>
  </si>
  <si>
    <t>Инспектор D</t>
  </si>
  <si>
    <t>Управител на магазин Дейвис</t>
  </si>
  <si>
    <t>Разлика в наличностите и клиентска жалба изискват последващо действие</t>
  </si>
  <si>
    <t>Майкъл Браун</t>
  </si>
  <si>
    <t>Проверката при затваряне изисква преглед</t>
  </si>
  <si>
    <t>Сара Уилсън</t>
  </si>
  <si>
    <t>Даниел Лий</t>
  </si>
  <si>
    <t>Регионален мениджър</t>
  </si>
  <si>
    <t>Няма голямо изключение</t>
  </si>
  <si>
    <t>Каса и плащания | Детайли за сверяване</t>
  </si>
  <si>
    <t>Записвайте каса, електронни плащания, възстановявания, платформи на трети страни и POS сверяване. Колоната за разлика се изчислява автоматично.</t>
  </si>
  <si>
    <t>POS или ID на касов апарат</t>
  </si>
  <si>
    <t>Вземане по система</t>
  </si>
  <si>
    <t>Реална или сверена сума</t>
  </si>
  <si>
    <t>Отклонение</t>
  </si>
  <si>
    <t>Причина за разликата</t>
  </si>
  <si>
    <t>Статус на обработка</t>
  </si>
  <si>
    <t>Записът за оборотните пари трябва да се провери</t>
  </si>
  <si>
    <t>Приемащият служител трябва да провери касовата торба</t>
  </si>
  <si>
    <t>Наличности и мърчандайзинг | Изключения и корекции</t>
  </si>
  <si>
    <t>Проследявайте липси на наличност, приемания, трансфери, броения, липси, попълване на експозиция и други позиции по наличностите. Колоната за разлика се изчислява автоматично.</t>
  </si>
  <si>
    <t>Зона или категория</t>
  </si>
  <si>
    <t>SKU или продукт</t>
  </si>
  <si>
    <t>Тип действие</t>
  </si>
  <si>
    <t>Начално количество</t>
  </si>
  <si>
    <t>Приемане или входящ трансфер</t>
  </si>
  <si>
    <t>Продажби или изходящ трансфер</t>
  </si>
  <si>
    <t>Shrinkage</t>
  </si>
  <si>
    <t>Физическо преброяване</t>
  </si>
  <si>
    <t>Системно количество</t>
  </si>
  <si>
    <t>Ниво на въздействие</t>
  </si>
  <si>
    <t>Действие за обработка</t>
  </si>
  <si>
    <t>SKU-1001 Класическа тениска</t>
  </si>
  <si>
    <t>Актуализирайте дневника</t>
  </si>
  <si>
    <t>SKU-2040 Пътна термочаша</t>
  </si>
  <si>
    <t>Разследвайте разликата и добавете липсващия документ</t>
  </si>
  <si>
    <t>Възможна повреда не е записана навреме</t>
  </si>
  <si>
    <t>SKU-3302 Напитка</t>
  </si>
  <si>
    <t>Прегледайте температурата след попълване</t>
  </si>
  <si>
    <t>Задачи и инциденти | Проследяване на проблеми</t>
  </si>
  <si>
    <t>Записвайте клиентски проблеми, повреди на оборудване, онлайн поръчки, промоции, доставчици, персонал и други позиции, които приемащата смяна трябва да продължи да обработва.</t>
  </si>
  <si>
    <t>Описание на проблема</t>
  </si>
  <si>
    <t>Обхват на въздействие</t>
  </si>
  <si>
    <t>Източник</t>
  </si>
  <si>
    <t>Възложено на</t>
  </si>
  <si>
    <t>Напредък</t>
  </si>
  <si>
    <t>Затворено на</t>
  </si>
  <si>
    <t>Нужна е ескалация</t>
  </si>
  <si>
    <t>Ескалиране към</t>
  </si>
  <si>
    <t>Точките за лоялност не са осчетоводени. Обещано е последващо действие в рамките на 24 часа.</t>
  </si>
  <si>
    <t>Един клиент</t>
  </si>
  <si>
    <t>Клиент на място</t>
  </si>
  <si>
    <t>Подаден е тикет към обслужване на клиенти</t>
  </si>
  <si>
    <t>Управител на магазин</t>
  </si>
  <si>
    <t>Запазете касовата бележка и членския номер</t>
  </si>
  <si>
    <t>Принтерът за касови бележки POS-02 периодично заяжда</t>
  </si>
  <si>
    <t>Ефективност на касата</t>
  </si>
  <si>
    <t>Проверка от предаващата смяна</t>
  </si>
  <si>
    <t>Резервна хартия за касови бележки е поставена на предната каса</t>
  </si>
  <si>
    <t>Попълването на напитки се забавя. Потвърдете часа на пристигане.</t>
  </si>
  <si>
    <t>Хладилна витрина</t>
  </si>
  <si>
    <t>Обаждане към доставчик</t>
  </si>
  <si>
    <t>Потвърдено е пристигане следобед</t>
  </si>
  <si>
    <t>Проверка на безопасността и почистването | Отваряне, затваряне и проверки на риска</t>
  </si>
  <si>
    <t>Използвайте това за отваряне, затваряне, пожарна безопасност, ключалки, камери, хладилна верига, почистване и безопасност на клиентите.</t>
  </si>
  <si>
    <t>Зона</t>
  </si>
  <si>
    <t>Проверявана позиция</t>
  </si>
  <si>
    <t>Стандартен</t>
  </si>
  <si>
    <t>Бележки за изключение</t>
  </si>
  <si>
    <t>Ниво на риск</t>
  </si>
  <si>
    <t>Статус на прегледа</t>
  </si>
  <si>
    <t>Брава, ролетка или стъклена врата</t>
  </si>
  <si>
    <t>Ключалките са изправни след отваряне или затваряне и няма повреди</t>
  </si>
  <si>
    <t>Касово чекмедже и оборотни пари</t>
  </si>
  <si>
    <t>Касовото чекмедже е заключено, а оборотните пари се съхраняват според правилата</t>
  </si>
  <si>
    <t>Камери, мрежа или аларма</t>
  </si>
  <si>
    <t>Картината от камерите е нормална и аларменото оборудване е онлайн</t>
  </si>
  <si>
    <t>Канал 3 на камерата има периодично забавяне на видеото</t>
  </si>
  <si>
    <t>Приемащият служител трябва да провери мрежата</t>
  </si>
  <si>
    <t>Безопасност на проходите</t>
  </si>
  <si>
    <t>Проходите са свободни и няма опасности от спъване</t>
  </si>
  <si>
    <t>Температурен дневник</t>
  </si>
  <si>
    <t>Температурата е в рамките на фирмените стандарти и е записана</t>
  </si>
  <si>
    <t>Температурата за кратко е била висока в 20:00 по време на вечерната смяна</t>
  </si>
  <si>
    <t>Температурният контрол е понижен и записан</t>
  </si>
  <si>
    <t>https://finitefield.org/en/excel-templates/retail/shift-handover-log/</t>
  </si>
  <si>
    <t>Бележка за дизайна</t>
  </si>
  <si>
    <t>Този шаблон е изграден около страницата за предаване на смяна в търговията на дребно и обичайните работни процеси в магазина. Адаптирайте го според правилата на вашата компания.</t>
  </si>
</sst>
</file>

<file path=xl/styles.xml><?xml version="1.0" encoding="utf-8"?>
<styleSheet xmlns="http://schemas.openxmlformats.org/spreadsheetml/2006/main">
  <numFmts count="4">
    <numFmt numFmtId="200" formatCode="yyyy-mm-dd"/>
    <numFmt numFmtId="201" formatCode="¥#,##0.00;[Red]-¥#,##0.00"/>
    <numFmt numFmtId="202" formatCode="¥#,##0.00"/>
    <numFmt numFmtId="203" formatCode="0%"/>
  </numFmts>
  <fonts count="9">
    <font>
      <sz val="11"/>
      <name val="Carlito"/>
    </font>
    <font>
      <b val="1"/>
      <sz val="16"/>
      <color rgb="FF0F172A"/>
      <name val="Microsoft YaHei"/>
    </font>
    <font>
      <sz val="10"/>
      <color rgb="FF475569"/>
      <name val="Microsoft YaHei"/>
    </font>
    <font>
      <b val="1"/>
      <sz val="10"/>
      <color rgb="FF0F172A"/>
      <name val="Microsoft YaHei"/>
    </font>
    <font>
      <sz val="10"/>
      <color rgb="FF111827"/>
      <name val="Microsoft YaHei"/>
    </font>
    <font>
      <sz val="11"/>
      <name val="Microsoft YaHei"/>
    </font>
    <font>
      <b val="1"/>
      <sz val="14"/>
      <color rgb="FF0F172A"/>
      <name val="Microsoft YaHei"/>
    </font>
    <font>
      <b val="1"/>
      <sz val="14"/>
      <color rgb="FF111827"/>
      <name val="Microsoft YaHei"/>
    </font>
    <font>
      <b val="1"/>
      <sz val="10"/>
      <color rgb="FF111827"/>
      <name val="Microsoft YaHei"/>
    </font>
  </fonts>
  <fills count="5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DDECF6"/>
      </patternFill>
    </fill>
    <fill>
      <patternFill patternType="solid">
        <fgColor rgb="FFF8FAFC"/>
      </patternFill>
    </fill>
  </fills>
  <borders count="44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E5E7EB"/>
      </left>
      <right style="thin">
        <color rgb="FFE5E7EB"/>
      </right>
      <top style="thin">
        <color rgb="FFE5E7EB"/>
      </top>
    </border>
    <border>
      <left style="thin">
        <color rgb="FFE5E7EB"/>
      </left>
      <right style="thin">
        <color rgb="FFE5E7EB"/>
      </right>
    </border>
    <border>
      <left style="thin">
        <color rgb="FFE5E7EB"/>
      </left>
      <right style="thin">
        <color rgb="FFE5E7EB"/>
      </right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</border>
    <border>
      <left style="thin">
        <color rgb="FFE5E7EB"/>
      </left>
      <right style="thin">
        <color rgb="FFE5E7EB"/>
      </right>
    </border>
    <border>
      <left style="thin">
        <color rgb="FFE5E7EB"/>
      </left>
      <right style="thin">
        <color rgb="FFE5E7EB"/>
      </right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244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horizontal="left"/>
    </xf>
    <xf numFmtId="0" fontId="1" fillId="2" borderId="0" xfId="0" applyNumberFormat="true" applyFont="true" applyFill="true" applyBorder="true" applyAlignment="true">
      <alignment horizontal="left" vertical="center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horizontal="left"/>
    </xf>
    <xf numFmtId="0" fontId="1" fillId="2" borderId="1" xfId="0" applyNumberFormat="true" applyFont="true" applyFill="true" applyBorder="true" applyAlignment="true">
      <alignment horizontal="left" vertical="center"/>
    </xf>
    <xf numFmtId="0" fontId="2" fillId="0" borderId="0" xfId="0" applyNumberFormat="true" applyFont="true" applyFill="true" applyBorder="true"/>
    <xf numFmtId="0" fontId="2" fillId="0" borderId="1" xfId="0" applyNumberFormat="true" applyFont="true" applyFill="true" applyBorder="true"/>
    <xf numFmtId="0" fontId="2" fillId="0" borderId="0" xfId="0" applyNumberFormat="true" applyFont="true" applyFill="true" applyBorder="true" applyAlignment="true">
      <alignment wrapText="true"/>
    </xf>
    <xf numFmtId="0" fontId="2" fillId="0" borderId="1" xfId="0" applyNumberFormat="true" applyFont="true" applyFill="true" applyBorder="true" applyAlignment="true">
      <alignment wrapText="true"/>
    </xf>
    <xf numFmtId="0" fontId="0" fillId="3" borderId="0" xfId="0" applyNumberFormat="true" applyFont="true" applyFill="true" applyBorder="true"/>
    <xf numFmtId="0" fontId="3" fillId="3" borderId="0" xfId="0" applyNumberFormat="true" applyFont="true" applyFill="true" applyBorder="true"/>
    <xf numFmtId="0" fontId="3" fillId="3" borderId="2" xfId="0" applyNumberFormat="true" applyFont="true" applyFill="true" applyBorder="true"/>
    <xf numFmtId="0" fontId="3" fillId="3" borderId="3" xfId="0" applyNumberFormat="true" applyFont="true" applyFill="true" applyBorder="true"/>
    <xf numFmtId="0" fontId="3" fillId="3" borderId="4" xfId="0" applyNumberFormat="true" applyFont="true" applyFill="true" applyBorder="true"/>
    <xf numFmtId="0" fontId="3" fillId="3" borderId="2" xfId="0" applyNumberFormat="true" applyFont="true" applyFill="true" applyBorder="true" applyAlignment="true">
      <alignment wrapText="true"/>
    </xf>
    <xf numFmtId="0" fontId="3" fillId="3" borderId="3" xfId="0" applyNumberFormat="true" applyFont="true" applyFill="true" applyBorder="true" applyAlignment="true">
      <alignment wrapText="true"/>
    </xf>
    <xf numFmtId="0" fontId="3" fillId="3" borderId="4" xfId="0" applyNumberFormat="true" applyFont="true" applyFill="true" applyBorder="true" applyAlignment="true">
      <alignment wrapText="true"/>
    </xf>
    <xf numFmtId="0" fontId="3" fillId="3" borderId="2" xfId="0" applyNumberFormat="true" applyFont="true" applyFill="true" applyBorder="true" applyAlignment="true">
      <alignment horizontal="center" wrapText="true"/>
    </xf>
    <xf numFmtId="0" fontId="3" fillId="3" borderId="3" xfId="0" applyNumberFormat="true" applyFont="true" applyFill="true" applyBorder="true" applyAlignment="true">
      <alignment horizontal="center" wrapText="true"/>
    </xf>
    <xf numFmtId="0" fontId="3" fillId="3" borderId="4" xfId="0" applyNumberFormat="true" applyFont="true" applyFill="true" applyBorder="true" applyAlignment="true">
      <alignment horizontal="center" wrapText="true"/>
    </xf>
    <xf numFmtId="0" fontId="3" fillId="3" borderId="2" xfId="0" applyNumberFormat="true" applyFont="true" applyFill="true" applyBorder="true" applyAlignment="true">
      <alignment horizontal="center" vertical="center" wrapText="true"/>
    </xf>
    <xf numFmtId="0" fontId="3" fillId="3" borderId="3" xfId="0" applyNumberFormat="true" applyFont="true" applyFill="true" applyBorder="true" applyAlignment="true">
      <alignment horizontal="center" vertical="center" wrapText="true"/>
    </xf>
    <xf numFmtId="0" fontId="3" fillId="3" borderId="4" xfId="0" applyNumberFormat="true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/>
    <xf numFmtId="0" fontId="3" fillId="3" borderId="1" xfId="0" applyNumberFormat="true" applyFont="true" applyFill="true" applyBorder="true"/>
    <xf numFmtId="0" fontId="3" fillId="3" borderId="5" xfId="0" applyNumberFormat="true" applyFont="true" applyFill="true" applyBorder="true"/>
    <xf numFmtId="0" fontId="3" fillId="3" borderId="6" xfId="0" applyNumberFormat="true" applyFont="true" applyFill="true" applyBorder="true"/>
    <xf numFmtId="0" fontId="3" fillId="3" borderId="7" xfId="0" applyNumberFormat="true" applyFont="true" applyFill="true" applyBorder="true"/>
    <xf numFmtId="0" fontId="3" fillId="3" borderId="5" xfId="0" applyNumberFormat="true" applyFont="true" applyFill="true" applyBorder="true" applyAlignment="true">
      <alignment wrapText="true"/>
    </xf>
    <xf numFmtId="0" fontId="3" fillId="3" borderId="6" xfId="0" applyNumberFormat="true" applyFont="true" applyFill="true" applyBorder="true" applyAlignment="true">
      <alignment wrapText="true"/>
    </xf>
    <xf numFmtId="0" fontId="3" fillId="3" borderId="7" xfId="0" applyNumberFormat="true" applyFont="true" applyFill="true" applyBorder="true" applyAlignment="true">
      <alignment wrapText="true"/>
    </xf>
    <xf numFmtId="0" fontId="3" fillId="3" borderId="5" xfId="0" applyNumberFormat="true" applyFont="true" applyFill="true" applyBorder="true" applyAlignment="true">
      <alignment horizontal="center" wrapText="true"/>
    </xf>
    <xf numFmtId="0" fontId="3" fillId="3" borderId="6" xfId="0" applyNumberFormat="true" applyFont="true" applyFill="true" applyBorder="true" applyAlignment="true">
      <alignment horizontal="center" wrapText="true"/>
    </xf>
    <xf numFmtId="0" fontId="3" fillId="3" borderId="7" xfId="0" applyNumberFormat="true" applyFont="true" applyFill="true" applyBorder="true" applyAlignment="true">
      <alignment horizontal="center" wrapText="true"/>
    </xf>
    <xf numFmtId="0" fontId="3" fillId="3" borderId="5" xfId="0" applyNumberFormat="true" applyFont="true" applyFill="true" applyBorder="true" applyAlignment="true">
      <alignment horizontal="center" vertical="center" wrapText="true"/>
    </xf>
    <xf numFmtId="0" fontId="3" fillId="3" borderId="6" xfId="0" applyNumberFormat="true" applyFont="true" applyFill="true" applyBorder="true" applyAlignment="true">
      <alignment horizontal="center" vertical="center" wrapText="true"/>
    </xf>
    <xf numFmtId="0" fontId="3" fillId="3" borderId="7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/>
    <xf numFmtId="0" fontId="4" fillId="0" borderId="1" xfId="0" applyNumberFormat="true" applyFont="true" applyFill="true" applyBorder="true"/>
    <xf numFmtId="0" fontId="4" fillId="0" borderId="0" xfId="0" applyNumberFormat="true" applyFont="true" applyFill="true" applyBorder="true" applyAlignment="true">
      <alignment vertical="center"/>
    </xf>
    <xf numFmtId="0" fontId="4" fillId="0" borderId="1" xfId="0" applyNumberFormat="true" applyFont="true" applyFill="true" applyBorder="true" applyAlignment="true">
      <alignment vertical="center"/>
    </xf>
    <xf numFmtId="0" fontId="4" fillId="0" borderId="8" xfId="0" applyNumberFormat="true" applyFont="true" applyFill="true" applyBorder="true" applyAlignment="true">
      <alignment vertical="center"/>
    </xf>
    <xf numFmtId="0" fontId="4" fillId="0" borderId="9" xfId="0" applyNumberFormat="true" applyFont="true" applyFill="true" applyBorder="true" applyAlignment="true">
      <alignment vertical="center"/>
    </xf>
    <xf numFmtId="0" fontId="4" fillId="0" borderId="10" xfId="0" applyNumberFormat="true" applyFont="true" applyFill="true" applyBorder="true" applyAlignment="true">
      <alignment vertical="center"/>
    </xf>
    <xf numFmtId="0" fontId="4" fillId="0" borderId="11" xfId="0" applyNumberFormat="true" applyFont="true" applyFill="true" applyBorder="true" applyAlignment="true">
      <alignment vertical="center"/>
    </xf>
    <xf numFmtId="0" fontId="4" fillId="0" borderId="12" xfId="0" applyNumberFormat="true" applyFont="true" applyFill="true" applyBorder="true" applyAlignment="true">
      <alignment vertical="center"/>
    </xf>
    <xf numFmtId="0" fontId="4" fillId="0" borderId="13" xfId="0" applyNumberFormat="true" applyFont="true" applyFill="true" applyBorder="true" applyAlignment="true">
      <alignment vertical="center"/>
    </xf>
    <xf numFmtId="0" fontId="4" fillId="0" borderId="14" xfId="0" applyNumberFormat="true" applyFont="true" applyFill="true" applyBorder="true" applyAlignment="true">
      <alignment vertical="center"/>
    </xf>
    <xf numFmtId="0" fontId="4" fillId="0" borderId="15" xfId="0" applyNumberFormat="true" applyFont="true" applyFill="true" applyBorder="true" applyAlignment="true">
      <alignment vertical="center"/>
    </xf>
    <xf numFmtId="0" fontId="4" fillId="0" borderId="16" xfId="0" applyNumberFormat="true" applyFont="true" applyFill="true" applyBorder="true" applyAlignment="true">
      <alignment vertical="center"/>
    </xf>
    <xf numFmtId="0" fontId="4" fillId="0" borderId="17" xfId="0" applyNumberFormat="true" applyFont="true" applyFill="true" applyBorder="true" applyAlignment="true">
      <alignment vertical="center"/>
    </xf>
    <xf numFmtId="0" fontId="4" fillId="0" borderId="18" xfId="0" applyNumberFormat="true" applyFont="true" applyFill="true" applyBorder="true" applyAlignment="true">
      <alignment vertical="center"/>
    </xf>
    <xf numFmtId="0" fontId="4" fillId="0" borderId="19" xfId="0" applyNumberFormat="true" applyFont="true" applyFill="true" applyBorder="true" applyAlignment="true">
      <alignment vertical="center"/>
    </xf>
    <xf numFmtId="0" fontId="4" fillId="0" borderId="20" xfId="0" applyNumberFormat="true" applyFont="true" applyFill="true" applyBorder="true" applyAlignment="true">
      <alignment vertical="center"/>
    </xf>
    <xf numFmtId="0" fontId="4" fillId="0" borderId="21" xfId="0" applyNumberFormat="true" applyFont="true" applyFill="true" applyBorder="true" applyAlignment="true">
      <alignment vertical="center"/>
    </xf>
    <xf numFmtId="0" fontId="4" fillId="0" borderId="22" xfId="0" applyNumberFormat="true" applyFont="true" applyFill="true" applyBorder="true" applyAlignment="true">
      <alignment vertical="center"/>
    </xf>
    <xf numFmtId="0" fontId="4" fillId="0" borderId="23" xfId="0" applyNumberFormat="true" applyFont="true" applyFill="true" applyBorder="true" applyAlignment="true">
      <alignment vertical="center"/>
    </xf>
    <xf numFmtId="0" fontId="4" fillId="0" borderId="8" xfId="0" applyNumberFormat="true" applyFont="true" applyFill="true" applyBorder="true" applyAlignment="true">
      <alignment vertical="center" wrapText="true"/>
    </xf>
    <xf numFmtId="0" fontId="4" fillId="0" borderId="9" xfId="0" applyNumberFormat="true" applyFont="true" applyFill="true" applyBorder="true" applyAlignment="true">
      <alignment vertical="center" wrapText="true"/>
    </xf>
    <xf numFmtId="0" fontId="4" fillId="0" borderId="10" xfId="0" applyNumberFormat="true" applyFont="true" applyFill="true" applyBorder="true" applyAlignment="true">
      <alignment vertical="center" wrapText="true"/>
    </xf>
    <xf numFmtId="0" fontId="4" fillId="0" borderId="11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vertical="center" wrapText="true"/>
    </xf>
    <xf numFmtId="0" fontId="4" fillId="0" borderId="12" xfId="0" applyNumberFormat="true" applyFont="true" applyFill="true" applyBorder="true" applyAlignment="true">
      <alignment vertical="center" wrapText="true"/>
    </xf>
    <xf numFmtId="0" fontId="4" fillId="0" borderId="13" xfId="0" applyNumberFormat="true" applyFont="true" applyFill="true" applyBorder="true" applyAlignment="true">
      <alignment vertical="center" wrapText="true"/>
    </xf>
    <xf numFmtId="0" fontId="4" fillId="0" borderId="14" xfId="0" applyNumberFormat="true" applyFont="true" applyFill="true" applyBorder="true" applyAlignment="true">
      <alignment vertical="center" wrapText="true"/>
    </xf>
    <xf numFmtId="0" fontId="4" fillId="0" borderId="15" xfId="0" applyNumberFormat="true" applyFont="true" applyFill="true" applyBorder="true" applyAlignment="true">
      <alignment vertical="center" wrapText="true"/>
    </xf>
    <xf numFmtId="0" fontId="4" fillId="0" borderId="16" xfId="0" applyNumberFormat="true" applyFont="true" applyFill="true" applyBorder="true" applyAlignment="true">
      <alignment vertical="center" wrapText="true"/>
    </xf>
    <xf numFmtId="0" fontId="4" fillId="0" borderId="17" xfId="0" applyNumberFormat="true" applyFont="true" applyFill="true" applyBorder="true" applyAlignment="true">
      <alignment vertical="center" wrapText="true"/>
    </xf>
    <xf numFmtId="0" fontId="4" fillId="0" borderId="18" xfId="0" applyNumberFormat="true" applyFont="true" applyFill="true" applyBorder="true" applyAlignment="true">
      <alignment vertical="center" wrapText="true"/>
    </xf>
    <xf numFmtId="0" fontId="4" fillId="0" borderId="19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vertical="center" wrapText="true"/>
    </xf>
    <xf numFmtId="0" fontId="4" fillId="0" borderId="20" xfId="0" applyNumberFormat="true" applyFont="true" applyFill="true" applyBorder="true" applyAlignment="true">
      <alignment vertical="center" wrapText="true"/>
    </xf>
    <xf numFmtId="0" fontId="4" fillId="0" borderId="21" xfId="0" applyNumberFormat="true" applyFont="true" applyFill="true" applyBorder="true" applyAlignment="true">
      <alignment vertical="center" wrapText="true"/>
    </xf>
    <xf numFmtId="0" fontId="4" fillId="0" borderId="22" xfId="0" applyNumberFormat="true" applyFont="true" applyFill="true" applyBorder="true" applyAlignment="true">
      <alignment vertical="center" wrapText="true"/>
    </xf>
    <xf numFmtId="0" fontId="4" fillId="0" borderId="23" xfId="0" applyNumberFormat="true" applyFont="true" applyFill="true" applyBorder="true" applyAlignment="true">
      <alignment vertical="center" wrapText="true"/>
    </xf>
    <xf numFmtId="0" fontId="5" fillId="0" borderId="0" xfId="0" applyNumberFormat="true" applyFont="true" applyFill="true" applyBorder="true"/>
    <xf numFmtId="0" fontId="5" fillId="0" borderId="1" xfId="0" applyNumberFormat="true" applyFont="true" applyFill="true" applyBorder="true"/>
    <xf numFmtId="0" fontId="3" fillId="3" borderId="24" xfId="0" applyNumberFormat="true" applyFont="true" applyFill="true" applyBorder="true"/>
    <xf numFmtId="0" fontId="3" fillId="3" borderId="24" xfId="0" applyNumberFormat="true" applyFont="true" applyFill="true" applyBorder="true" applyAlignment="true">
      <alignment wrapText="true"/>
    </xf>
    <xf numFmtId="0" fontId="3" fillId="3" borderId="24" xfId="0" applyNumberFormat="true" applyFont="true" applyFill="true" applyBorder="true" applyAlignment="true">
      <alignment horizontal="center" wrapText="true"/>
    </xf>
    <xf numFmtId="0" fontId="3" fillId="3" borderId="24" xfId="0" applyNumberFormat="true" applyFont="true" applyFill="true" applyBorder="true" applyAlignment="true">
      <alignment horizontal="center" vertical="center" wrapText="true"/>
    </xf>
    <xf numFmtId="0" fontId="3" fillId="3" borderId="25" xfId="0" applyNumberFormat="true" applyFont="true" applyFill="true" applyBorder="true"/>
    <xf numFmtId="0" fontId="3" fillId="3" borderId="25" xfId="0" applyNumberFormat="true" applyFont="true" applyFill="true" applyBorder="true" applyAlignment="true">
      <alignment wrapText="true"/>
    </xf>
    <xf numFmtId="0" fontId="3" fillId="3" borderId="25" xfId="0" applyNumberFormat="true" applyFont="true" applyFill="true" applyBorder="true" applyAlignment="true">
      <alignment horizontal="center" wrapText="true"/>
    </xf>
    <xf numFmtId="0" fontId="3" fillId="3" borderId="25" xfId="0" applyNumberFormat="true" applyFont="true" applyFill="true" applyBorder="true" applyAlignment="true">
      <alignment horizontal="center" vertical="center" wrapText="true"/>
    </xf>
    <xf numFmtId="0" fontId="4" fillId="0" borderId="26" xfId="0" applyNumberFormat="true" applyFont="true" applyFill="true" applyBorder="true" applyAlignment="true">
      <alignment vertical="center"/>
    </xf>
    <xf numFmtId="0" fontId="4" fillId="0" borderId="27" xfId="0" applyNumberFormat="true" applyFont="true" applyFill="true" applyBorder="true" applyAlignment="true">
      <alignment vertical="center"/>
    </xf>
    <xf numFmtId="0" fontId="4" fillId="0" borderId="28" xfId="0" applyNumberFormat="true" applyFont="true" applyFill="true" applyBorder="true" applyAlignment="true">
      <alignment vertical="center"/>
    </xf>
    <xf numFmtId="0" fontId="4" fillId="0" borderId="29" xfId="0" applyNumberFormat="true" applyFont="true" applyFill="true" applyBorder="true" applyAlignment="true">
      <alignment vertical="center"/>
    </xf>
    <xf numFmtId="0" fontId="4" fillId="0" borderId="30" xfId="0" applyNumberFormat="true" applyFont="true" applyFill="true" applyBorder="true" applyAlignment="true">
      <alignment vertical="center"/>
    </xf>
    <xf numFmtId="0" fontId="4" fillId="0" borderId="31" xfId="0" applyNumberFormat="true" applyFont="true" applyFill="true" applyBorder="true" applyAlignment="true">
      <alignment vertical="center"/>
    </xf>
    <xf numFmtId="0" fontId="4" fillId="0" borderId="26" xfId="0" applyNumberFormat="true" applyFont="true" applyFill="true" applyBorder="true" applyAlignment="true">
      <alignment vertical="center" wrapText="true"/>
    </xf>
    <xf numFmtId="0" fontId="4" fillId="0" borderId="27" xfId="0" applyNumberFormat="true" applyFont="true" applyFill="true" applyBorder="true" applyAlignment="true">
      <alignment vertical="center" wrapText="true"/>
    </xf>
    <xf numFmtId="0" fontId="4" fillId="0" borderId="28" xfId="0" applyNumberFormat="true" applyFont="true" applyFill="true" applyBorder="true" applyAlignment="true">
      <alignment vertical="center" wrapText="true"/>
    </xf>
    <xf numFmtId="0" fontId="4" fillId="0" borderId="29" xfId="0" applyNumberFormat="true" applyFont="true" applyFill="true" applyBorder="true" applyAlignment="true">
      <alignment vertical="center" wrapText="true"/>
    </xf>
    <xf numFmtId="0" fontId="4" fillId="0" borderId="30" xfId="0" applyNumberFormat="true" applyFont="true" applyFill="true" applyBorder="true" applyAlignment="true">
      <alignment vertical="center" wrapText="true"/>
    </xf>
    <xf numFmtId="0" fontId="4" fillId="0" borderId="31" xfId="0" applyNumberFormat="true" applyFont="true" applyFill="true" applyBorder="true" applyAlignment="true">
      <alignment vertical="center" wrapText="true"/>
    </xf>
    <xf numFmtId="200" fontId="4" fillId="0" borderId="14" xfId="0" applyNumberFormat="true" applyFont="true" applyFill="true" applyBorder="true" applyAlignment="true">
      <alignment vertical="center" wrapText="true"/>
    </xf>
    <xf numFmtId="200" fontId="4" fillId="0" borderId="22" xfId="0" applyNumberFormat="true" applyFont="true" applyFill="true" applyBorder="true" applyAlignment="true">
      <alignment vertical="center" wrapText="true"/>
    </xf>
    <xf numFmtId="0" fontId="4" fillId="4" borderId="10" xfId="0" applyNumberFormat="true" applyFont="true" applyFill="true" applyBorder="true" applyAlignment="true">
      <alignment vertical="center" wrapText="true"/>
    </xf>
    <xf numFmtId="0" fontId="4" fillId="4" borderId="12" xfId="0" applyNumberFormat="true" applyFont="true" applyFill="true" applyBorder="true" applyAlignment="true">
      <alignment vertical="center" wrapText="true"/>
    </xf>
    <xf numFmtId="0" fontId="4" fillId="4" borderId="15" xfId="0" applyNumberFormat="true" applyFont="true" applyFill="true" applyBorder="true" applyAlignment="true">
      <alignment vertical="center" wrapText="true"/>
    </xf>
    <xf numFmtId="0" fontId="4" fillId="4" borderId="18" xfId="0" applyNumberFormat="true" applyFont="true" applyFill="true" applyBorder="true" applyAlignment="true">
      <alignment vertical="center" wrapText="true"/>
    </xf>
    <xf numFmtId="0" fontId="4" fillId="4" borderId="20" xfId="0" applyNumberFormat="true" applyFont="true" applyFill="true" applyBorder="true" applyAlignment="true">
      <alignment vertical="center" wrapText="true"/>
    </xf>
    <xf numFmtId="0" fontId="4" fillId="4" borderId="23" xfId="0" applyNumberFormat="true" applyFont="true" applyFill="true" applyBorder="true" applyAlignment="true">
      <alignment vertical="center" wrapText="true"/>
    </xf>
    <xf numFmtId="200" fontId="4" fillId="4" borderId="12" xfId="0" applyNumberFormat="true" applyFont="true" applyFill="true" applyBorder="true" applyAlignment="true">
      <alignment vertical="center" wrapText="true"/>
    </xf>
    <xf numFmtId="200" fontId="4" fillId="4" borderId="20" xfId="0" applyNumberFormat="true" applyFont="true" applyFill="true" applyBorder="true" applyAlignment="true">
      <alignment vertical="center" wrapText="true"/>
    </xf>
    <xf numFmtId="0" fontId="4" fillId="0" borderId="32" xfId="0" applyNumberFormat="true" applyFont="true" applyFill="true" applyBorder="true" applyAlignment="true">
      <alignment vertical="center"/>
    </xf>
    <xf numFmtId="0" fontId="4" fillId="0" borderId="33" xfId="0" applyNumberFormat="true" applyFont="true" applyFill="true" applyBorder="true" applyAlignment="true">
      <alignment vertical="center"/>
    </xf>
    <xf numFmtId="0" fontId="4" fillId="0" borderId="34" xfId="0" applyNumberFormat="true" applyFont="true" applyFill="true" applyBorder="true" applyAlignment="true">
      <alignment vertical="center"/>
    </xf>
    <xf numFmtId="0" fontId="4" fillId="0" borderId="35" xfId="0" applyNumberFormat="true" applyFont="true" applyFill="true" applyBorder="true" applyAlignment="true">
      <alignment vertical="center"/>
    </xf>
    <xf numFmtId="0" fontId="4" fillId="0" borderId="36" xfId="0" applyNumberFormat="true" applyFont="true" applyFill="true" applyBorder="true" applyAlignment="true">
      <alignment vertical="center"/>
    </xf>
    <xf numFmtId="0" fontId="4" fillId="0" borderId="37" xfId="0" applyNumberFormat="true" applyFont="true" applyFill="true" applyBorder="true" applyAlignment="true">
      <alignment vertical="center"/>
    </xf>
    <xf numFmtId="0" fontId="4" fillId="0" borderId="32" xfId="0" applyNumberFormat="true" applyFont="true" applyFill="true" applyBorder="true" applyAlignment="true">
      <alignment vertical="center" wrapText="true"/>
    </xf>
    <xf numFmtId="0" fontId="4" fillId="0" borderId="33" xfId="0" applyNumberFormat="true" applyFont="true" applyFill="true" applyBorder="true" applyAlignment="true">
      <alignment vertical="center" wrapText="true"/>
    </xf>
    <xf numFmtId="0" fontId="4" fillId="0" borderId="34" xfId="0" applyNumberFormat="true" applyFont="true" applyFill="true" applyBorder="true" applyAlignment="true">
      <alignment vertical="center" wrapText="true"/>
    </xf>
    <xf numFmtId="0" fontId="4" fillId="0" borderId="35" xfId="0" applyNumberFormat="true" applyFont="true" applyFill="true" applyBorder="true" applyAlignment="true">
      <alignment vertical="center" wrapText="true"/>
    </xf>
    <xf numFmtId="0" fontId="4" fillId="0" borderId="36" xfId="0" applyNumberFormat="true" applyFont="true" applyFill="true" applyBorder="true" applyAlignment="true">
      <alignment vertical="center" wrapText="true"/>
    </xf>
    <xf numFmtId="0" fontId="4" fillId="0" borderId="37" xfId="0" applyNumberFormat="true" applyFont="true" applyFill="true" applyBorder="true" applyAlignment="true">
      <alignment vertical="center" wrapText="true"/>
    </xf>
    <xf numFmtId="0" fontId="4" fillId="4" borderId="32" xfId="0" applyNumberFormat="true" applyFont="true" applyFill="true" applyBorder="true" applyAlignment="true">
      <alignment vertical="center" wrapText="true"/>
    </xf>
    <xf numFmtId="0" fontId="4" fillId="4" borderId="33" xfId="0" applyNumberFormat="true" applyFont="true" applyFill="true" applyBorder="true" applyAlignment="true">
      <alignment vertical="center" wrapText="true"/>
    </xf>
    <xf numFmtId="0" fontId="4" fillId="4" borderId="34" xfId="0" applyNumberFormat="true" applyFont="true" applyFill="true" applyBorder="true" applyAlignment="true">
      <alignment vertical="center" wrapText="true"/>
    </xf>
    <xf numFmtId="0" fontId="6" fillId="4" borderId="32" xfId="0" applyNumberFormat="true" applyFont="true" applyFill="true" applyBorder="true" applyAlignment="true">
      <alignment vertical="center" wrapText="true"/>
    </xf>
    <xf numFmtId="0" fontId="6" fillId="4" borderId="33" xfId="0" applyNumberFormat="true" applyFont="true" applyFill="true" applyBorder="true" applyAlignment="true">
      <alignment vertical="center" wrapText="true"/>
    </xf>
    <xf numFmtId="0" fontId="6" fillId="4" borderId="34" xfId="0" applyNumberFormat="true" applyFont="true" applyFill="true" applyBorder="true" applyAlignment="true">
      <alignment vertical="center" wrapText="true"/>
    </xf>
    <xf numFmtId="0" fontId="6" fillId="4" borderId="2" xfId="0" applyNumberFormat="true" applyFont="true" applyFill="true" applyBorder="true" applyAlignment="true">
      <alignment vertical="center" wrapText="true"/>
    </xf>
    <xf numFmtId="0" fontId="6" fillId="4" borderId="3" xfId="0" applyNumberFormat="true" applyFont="true" applyFill="true" applyBorder="true" applyAlignment="true">
      <alignment vertical="center" wrapText="true"/>
    </xf>
    <xf numFmtId="0" fontId="6" fillId="4" borderId="4" xfId="0" applyNumberFormat="true" applyFont="true" applyFill="true" applyBorder="true" applyAlignment="true">
      <alignment vertical="center" wrapText="true"/>
    </xf>
    <xf numFmtId="0" fontId="6" fillId="4" borderId="2" xfId="0" applyNumberFormat="true" applyFont="true" applyFill="true" applyBorder="true" applyAlignment="true">
      <alignment horizontal="center" vertical="center" wrapText="true"/>
    </xf>
    <xf numFmtId="0" fontId="6" fillId="4" borderId="3" xfId="0" applyNumberFormat="true" applyFont="true" applyFill="true" applyBorder="true" applyAlignment="true">
      <alignment horizontal="center" vertical="center" wrapText="true"/>
    </xf>
    <xf numFmtId="0" fontId="6" fillId="4" borderId="4" xfId="0" applyNumberFormat="true" applyFont="true" applyFill="true" applyBorder="true" applyAlignment="true">
      <alignment horizontal="center" vertical="center" wrapText="true"/>
    </xf>
    <xf numFmtId="0" fontId="4" fillId="4" borderId="35" xfId="0" applyNumberFormat="true" applyFont="true" applyFill="true" applyBorder="true" applyAlignment="true">
      <alignment vertical="center" wrapText="true"/>
    </xf>
    <xf numFmtId="0" fontId="4" fillId="4" borderId="36" xfId="0" applyNumberFormat="true" applyFont="true" applyFill="true" applyBorder="true" applyAlignment="true">
      <alignment vertical="center" wrapText="true"/>
    </xf>
    <xf numFmtId="0" fontId="4" fillId="4" borderId="37" xfId="0" applyNumberFormat="true" applyFont="true" applyFill="true" applyBorder="true" applyAlignment="true">
      <alignment vertical="center" wrapText="true"/>
    </xf>
    <xf numFmtId="0" fontId="6" fillId="4" borderId="35" xfId="0" applyNumberFormat="true" applyFont="true" applyFill="true" applyBorder="true" applyAlignment="true">
      <alignment vertical="center" wrapText="true"/>
    </xf>
    <xf numFmtId="0" fontId="6" fillId="4" borderId="36" xfId="0" applyNumberFormat="true" applyFont="true" applyFill="true" applyBorder="true" applyAlignment="true">
      <alignment vertical="center" wrapText="true"/>
    </xf>
    <xf numFmtId="0" fontId="6" fillId="4" borderId="37" xfId="0" applyNumberFormat="true" applyFont="true" applyFill="true" applyBorder="true" applyAlignment="true">
      <alignment vertical="center" wrapText="true"/>
    </xf>
    <xf numFmtId="0" fontId="6" fillId="4" borderId="5" xfId="0" applyNumberFormat="true" applyFont="true" applyFill="true" applyBorder="true" applyAlignment="true">
      <alignment vertical="center" wrapText="true"/>
    </xf>
    <xf numFmtId="0" fontId="6" fillId="4" borderId="6" xfId="0" applyNumberFormat="true" applyFont="true" applyFill="true" applyBorder="true" applyAlignment="true">
      <alignment vertical="center" wrapText="true"/>
    </xf>
    <xf numFmtId="0" fontId="6" fillId="4" borderId="7" xfId="0" applyNumberFormat="true" applyFont="true" applyFill="true" applyBorder="true" applyAlignment="true">
      <alignment vertical="center" wrapText="true"/>
    </xf>
    <xf numFmtId="0" fontId="6" fillId="4" borderId="5" xfId="0" applyNumberFormat="true" applyFont="true" applyFill="true" applyBorder="true" applyAlignment="true">
      <alignment horizontal="center" vertical="center" wrapText="true"/>
    </xf>
    <xf numFmtId="0" fontId="6" fillId="4" borderId="6" xfId="0" applyNumberFormat="true" applyFont="true" applyFill="true" applyBorder="true" applyAlignment="true">
      <alignment horizontal="center" vertical="center" wrapText="true"/>
    </xf>
    <xf numFmtId="0" fontId="6" fillId="4" borderId="7" xfId="0" applyNumberFormat="true" applyFont="true" applyFill="true" applyBorder="true" applyAlignment="true">
      <alignment horizontal="center" vertical="center" wrapText="true"/>
    </xf>
    <xf numFmtId="201" fontId="6" fillId="4" borderId="3" xfId="0" applyNumberFormat="true" applyFont="true" applyFill="true" applyBorder="true" applyAlignment="true">
      <alignment horizontal="center" vertical="center" wrapText="true"/>
    </xf>
    <xf numFmtId="201" fontId="6" fillId="4" borderId="6" xfId="0" applyNumberFormat="true" applyFont="true" applyFill="true" applyBorder="true" applyAlignment="true">
      <alignment horizontal="center" vertical="center" wrapText="true"/>
    </xf>
    <xf numFmtId="200" fontId="4" fillId="0" borderId="9" xfId="0" applyNumberFormat="true" applyFont="true" applyFill="true" applyBorder="true" applyAlignment="true">
      <alignment vertical="center" wrapText="true"/>
    </xf>
    <xf numFmtId="200" fontId="4" fillId="0" borderId="0" xfId="0" applyNumberFormat="true" applyFont="true" applyFill="true" applyBorder="true" applyAlignment="true">
      <alignment vertical="center" wrapText="true"/>
    </xf>
    <xf numFmtId="200" fontId="4" fillId="0" borderId="17" xfId="0" applyNumberFormat="true" applyFont="true" applyFill="true" applyBorder="true" applyAlignment="true">
      <alignment vertical="center" wrapText="true"/>
    </xf>
    <xf numFmtId="200" fontId="4" fillId="0" borderId="1" xfId="0" applyNumberFormat="true" applyFont="true" applyFill="true" applyBorder="true" applyAlignment="true">
      <alignment vertical="center" wrapText="true"/>
    </xf>
    <xf numFmtId="202" fontId="4" fillId="0" borderId="9" xfId="0" applyNumberFormat="true" applyFont="true" applyFill="true" applyBorder="true" applyAlignment="true">
      <alignment vertical="center" wrapText="true"/>
    </xf>
    <xf numFmtId="202" fontId="4" fillId="0" borderId="0" xfId="0" applyNumberFormat="true" applyFont="true" applyFill="true" applyBorder="true" applyAlignment="true">
      <alignment vertical="center" wrapText="true"/>
    </xf>
    <xf numFmtId="202" fontId="4" fillId="0" borderId="14" xfId="0" applyNumberFormat="true" applyFont="true" applyFill="true" applyBorder="true" applyAlignment="true">
      <alignment vertical="center" wrapText="true"/>
    </xf>
    <xf numFmtId="202" fontId="4" fillId="0" borderId="17" xfId="0" applyNumberFormat="true" applyFont="true" applyFill="true" applyBorder="true" applyAlignment="true">
      <alignment vertical="center" wrapText="true"/>
    </xf>
    <xf numFmtId="202" fontId="4" fillId="0" borderId="1" xfId="0" applyNumberFormat="true" applyFont="true" applyFill="true" applyBorder="true" applyAlignment="true">
      <alignment vertical="center" wrapText="true"/>
    </xf>
    <xf numFmtId="202" fontId="4" fillId="0" borderId="22" xfId="0" applyNumberFormat="true" applyFont="true" applyFill="true" applyBorder="true" applyAlignment="true">
      <alignment vertical="center" wrapText="true"/>
    </xf>
    <xf numFmtId="201" fontId="4" fillId="0" borderId="9" xfId="0" applyNumberFormat="true" applyFont="true" applyFill="true" applyBorder="true" applyAlignment="true">
      <alignment vertical="center" wrapText="true"/>
    </xf>
    <xf numFmtId="201" fontId="4" fillId="0" borderId="0" xfId="0" applyNumberFormat="true" applyFont="true" applyFill="true" applyBorder="true" applyAlignment="true">
      <alignment vertical="center" wrapText="true"/>
    </xf>
    <xf numFmtId="201" fontId="4" fillId="0" borderId="14" xfId="0" applyNumberFormat="true" applyFont="true" applyFill="true" applyBorder="true" applyAlignment="true">
      <alignment vertical="center" wrapText="true"/>
    </xf>
    <xf numFmtId="201" fontId="4" fillId="0" borderId="17" xfId="0" applyNumberFormat="true" applyFont="true" applyFill="true" applyBorder="true" applyAlignment="true">
      <alignment vertical="center" wrapText="true"/>
    </xf>
    <xf numFmtId="201" fontId="4" fillId="0" borderId="1" xfId="0" applyNumberFormat="true" applyFont="true" applyFill="true" applyBorder="true" applyAlignment="true">
      <alignment vertical="center" wrapText="true"/>
    </xf>
    <xf numFmtId="201" fontId="4" fillId="0" borderId="22" xfId="0" applyNumberFormat="true" applyFont="true" applyFill="true" applyBorder="true" applyAlignment="true">
      <alignment vertical="center" wrapText="true"/>
    </xf>
    <xf numFmtId="200" fontId="4" fillId="0" borderId="8" xfId="0" applyNumberFormat="true" applyFont="true" applyFill="true" applyBorder="true" applyAlignment="true">
      <alignment vertical="center" wrapText="true"/>
    </xf>
    <xf numFmtId="200" fontId="4" fillId="0" borderId="11" xfId="0" applyNumberFormat="true" applyFont="true" applyFill="true" applyBorder="true" applyAlignment="true">
      <alignment vertical="center" wrapText="true"/>
    </xf>
    <xf numFmtId="200" fontId="4" fillId="0" borderId="13" xfId="0" applyNumberFormat="true" applyFont="true" applyFill="true" applyBorder="true" applyAlignment="true">
      <alignment vertical="center" wrapText="true"/>
    </xf>
    <xf numFmtId="200" fontId="4" fillId="0" borderId="16" xfId="0" applyNumberFormat="true" applyFont="true" applyFill="true" applyBorder="true" applyAlignment="true">
      <alignment vertical="center" wrapText="true"/>
    </xf>
    <xf numFmtId="200" fontId="4" fillId="0" borderId="19" xfId="0" applyNumberFormat="true" applyFont="true" applyFill="true" applyBorder="true" applyAlignment="true">
      <alignment vertical="center" wrapText="true"/>
    </xf>
    <xf numFmtId="200" fontId="4" fillId="0" borderId="21" xfId="0" applyNumberFormat="true" applyFont="true" applyFill="true" applyBorder="true" applyAlignment="true">
      <alignment vertical="center" wrapText="true"/>
    </xf>
    <xf numFmtId="0" fontId="4" fillId="4" borderId="9" xfId="0" applyNumberFormat="true" applyFont="true" applyFill="true" applyBorder="true" applyAlignment="true">
      <alignment vertical="center" wrapText="true"/>
    </xf>
    <xf numFmtId="0" fontId="4" fillId="4" borderId="0" xfId="0" applyNumberFormat="true" applyFont="true" applyFill="true" applyBorder="true" applyAlignment="true">
      <alignment vertical="center" wrapText="true"/>
    </xf>
    <xf numFmtId="0" fontId="4" fillId="4" borderId="14" xfId="0" applyNumberFormat="true" applyFont="true" applyFill="true" applyBorder="true" applyAlignment="true">
      <alignment vertical="center" wrapText="true"/>
    </xf>
    <xf numFmtId="0" fontId="7" fillId="4" borderId="9" xfId="0" applyNumberFormat="true" applyFont="true" applyFill="true" applyBorder="true" applyAlignment="true">
      <alignment vertical="center" wrapText="true"/>
    </xf>
    <xf numFmtId="0" fontId="7" fillId="4" borderId="0" xfId="0" applyNumberFormat="true" applyFont="true" applyFill="true" applyBorder="true" applyAlignment="true">
      <alignment vertical="center" wrapText="true"/>
    </xf>
    <xf numFmtId="0" fontId="7" fillId="4" borderId="14" xfId="0" applyNumberFormat="true" applyFont="true" applyFill="true" applyBorder="true" applyAlignment="true">
      <alignment vertical="center" wrapText="true"/>
    </xf>
    <xf numFmtId="0" fontId="7" fillId="4" borderId="38" xfId="0" applyNumberFormat="true" applyFont="true" applyFill="true" applyBorder="true" applyAlignment="true">
      <alignment vertical="center" wrapText="true"/>
    </xf>
    <xf numFmtId="0" fontId="7" fillId="4" borderId="39" xfId="0" applyNumberFormat="true" applyFont="true" applyFill="true" applyBorder="true" applyAlignment="true">
      <alignment vertical="center" wrapText="true"/>
    </xf>
    <xf numFmtId="0" fontId="7" fillId="4" borderId="40" xfId="0" applyNumberFormat="true" applyFont="true" applyFill="true" applyBorder="true" applyAlignment="true">
      <alignment vertical="center" wrapText="true"/>
    </xf>
    <xf numFmtId="0" fontId="7" fillId="4" borderId="38" xfId="0" applyNumberFormat="true" applyFont="true" applyFill="true" applyBorder="true" applyAlignment="true">
      <alignment horizontal="center" vertical="center" wrapText="true"/>
    </xf>
    <xf numFmtId="0" fontId="7" fillId="4" borderId="39" xfId="0" applyNumberFormat="true" applyFont="true" applyFill="true" applyBorder="true" applyAlignment="true">
      <alignment horizontal="center" vertical="center" wrapText="true"/>
    </xf>
    <xf numFmtId="0" fontId="7" fillId="4" borderId="40" xfId="0" applyNumberFormat="true" applyFont="true" applyFill="true" applyBorder="true" applyAlignment="true">
      <alignment horizontal="center" vertical="center" wrapText="true"/>
    </xf>
    <xf numFmtId="0" fontId="4" fillId="4" borderId="17" xfId="0" applyNumberFormat="true" applyFont="true" applyFill="true" applyBorder="true" applyAlignment="true">
      <alignment vertical="center" wrapText="true"/>
    </xf>
    <xf numFmtId="0" fontId="4" fillId="4" borderId="1" xfId="0" applyNumberFormat="true" applyFont="true" applyFill="true" applyBorder="true" applyAlignment="true">
      <alignment vertical="center" wrapText="true"/>
    </xf>
    <xf numFmtId="0" fontId="4" fillId="4" borderId="22" xfId="0" applyNumberFormat="true" applyFont="true" applyFill="true" applyBorder="true" applyAlignment="true">
      <alignment vertical="center" wrapText="true"/>
    </xf>
    <xf numFmtId="0" fontId="7" fillId="4" borderId="17" xfId="0" applyNumberFormat="true" applyFont="true" applyFill="true" applyBorder="true" applyAlignment="true">
      <alignment vertical="center" wrapText="true"/>
    </xf>
    <xf numFmtId="0" fontId="7" fillId="4" borderId="1" xfId="0" applyNumberFormat="true" applyFont="true" applyFill="true" applyBorder="true" applyAlignment="true">
      <alignment vertical="center" wrapText="true"/>
    </xf>
    <xf numFmtId="0" fontId="7" fillId="4" borderId="22" xfId="0" applyNumberFormat="true" applyFont="true" applyFill="true" applyBorder="true" applyAlignment="true">
      <alignment vertical="center" wrapText="true"/>
    </xf>
    <xf numFmtId="0" fontId="7" fillId="4" borderId="41" xfId="0" applyNumberFormat="true" applyFont="true" applyFill="true" applyBorder="true" applyAlignment="true">
      <alignment vertical="center" wrapText="true"/>
    </xf>
    <xf numFmtId="0" fontId="7" fillId="4" borderId="42" xfId="0" applyNumberFormat="true" applyFont="true" applyFill="true" applyBorder="true" applyAlignment="true">
      <alignment vertical="center" wrapText="true"/>
    </xf>
    <xf numFmtId="0" fontId="7" fillId="4" borderId="43" xfId="0" applyNumberFormat="true" applyFont="true" applyFill="true" applyBorder="true" applyAlignment="true">
      <alignment vertical="center" wrapText="true"/>
    </xf>
    <xf numFmtId="0" fontId="7" fillId="4" borderId="41" xfId="0" applyNumberFormat="true" applyFont="true" applyFill="true" applyBorder="true" applyAlignment="true">
      <alignment horizontal="center" vertical="center" wrapText="true"/>
    </xf>
    <xf numFmtId="0" fontId="7" fillId="4" borderId="42" xfId="0" applyNumberFormat="true" applyFont="true" applyFill="true" applyBorder="true" applyAlignment="true">
      <alignment horizontal="center" vertical="center" wrapText="true"/>
    </xf>
    <xf numFmtId="0" fontId="7" fillId="4" borderId="43" xfId="0" applyNumberFormat="true" applyFont="true" applyFill="true" applyBorder="true" applyAlignment="true">
      <alignment horizontal="center" vertical="center" wrapText="true"/>
    </xf>
    <xf numFmtId="203" fontId="7" fillId="4" borderId="38" xfId="0" applyNumberFormat="true" applyFont="true" applyFill="true" applyBorder="true" applyAlignment="true">
      <alignment horizontal="center" vertical="center" wrapText="true"/>
    </xf>
    <xf numFmtId="203" fontId="7" fillId="4" borderId="41" xfId="0" applyNumberFormat="true" applyFont="true" applyFill="true" applyBorder="true" applyAlignment="true">
      <alignment horizontal="center" vertical="center" wrapText="true"/>
    </xf>
    <xf numFmtId="201" fontId="7" fillId="4" borderId="39" xfId="0" applyNumberFormat="true" applyFont="true" applyFill="true" applyBorder="true" applyAlignment="true">
      <alignment horizontal="center" vertical="center" wrapText="true"/>
    </xf>
    <xf numFmtId="201" fontId="7" fillId="4" borderId="42" xfId="0" applyNumberFormat="true" applyFont="true" applyFill="true" applyBorder="true" applyAlignment="true">
      <alignment horizontal="center" vertical="center" wrapText="true"/>
    </xf>
    <xf numFmtId="0" fontId="8" fillId="2" borderId="0" xfId="0" applyNumberFormat="true" applyFont="true" applyFill="true" applyBorder="true" applyAlignment="true">
      <alignment horizontal="left" vertical="center"/>
    </xf>
    <xf numFmtId="0" fontId="4" fillId="0" borderId="0" xfId="0" applyNumberFormat="true" applyFont="true" applyFill="true" applyBorder="true" applyAlignment="true">
      <alignment wrapText="true"/>
    </xf>
    <xf numFmtId="0" fontId="8" fillId="3" borderId="2" xfId="0" applyNumberFormat="true" applyFont="true" applyFill="true" applyBorder="true" applyAlignment="true">
      <alignment horizontal="center" vertical="center" wrapText="true"/>
    </xf>
    <xf numFmtId="0" fontId="8" fillId="3" borderId="3" xfId="0" applyNumberFormat="true" applyFont="true" applyFill="true" applyBorder="true" applyAlignment="true">
      <alignment horizontal="center" vertical="center" wrapText="true"/>
    </xf>
    <xf numFmtId="0" fontId="8" fillId="3" borderId="4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left" vertical="center"/>
    </xf>
    <xf numFmtId="0" fontId="4" fillId="0" borderId="1" xfId="0" applyNumberFormat="true" applyFont="true" applyFill="true" applyBorder="true" applyAlignment="true">
      <alignment wrapText="true"/>
    </xf>
    <xf numFmtId="0" fontId="8" fillId="3" borderId="5" xfId="0" applyNumberFormat="true" applyFont="true" applyFill="true" applyBorder="true" applyAlignment="true">
      <alignment horizontal="center" vertical="center" wrapText="true"/>
    </xf>
    <xf numFmtId="0" fontId="8" fillId="3" borderId="6" xfId="0" applyNumberFormat="true" applyFont="true" applyFill="true" applyBorder="true" applyAlignment="true">
      <alignment horizontal="center" vertical="center" wrapText="true"/>
    </xf>
    <xf numFmtId="0" fontId="8" fillId="3" borderId="7" xfId="0" applyNumberFormat="true" applyFont="true" applyFill="true" applyBorder="true" applyAlignment="true">
      <alignment horizontal="center" vertical="center" wrapText="true"/>
    </xf>
    <xf numFmtId="0" fontId="8" fillId="3" borderId="24" xfId="0" applyNumberFormat="true" applyFont="true" applyFill="true" applyBorder="true" applyAlignment="true">
      <alignment horizontal="center" vertical="center" wrapText="true"/>
    </xf>
    <xf numFmtId="0" fontId="8" fillId="3" borderId="25" xfId="0" applyNumberFormat="true" applyFont="true" applyFill="true" applyBorder="true" applyAlignment="true">
      <alignment horizontal="center" vertical="center" wrapText="true"/>
    </xf>
    <xf numFmtId="0" fontId="8" fillId="4" borderId="2" xfId="0" applyNumberFormat="true" applyFont="true" applyFill="true" applyBorder="true" applyAlignment="true">
      <alignment horizontal="center" vertical="center" wrapText="true"/>
    </xf>
    <xf numFmtId="0" fontId="8" fillId="4" borderId="3" xfId="0" applyNumberFormat="true" applyFont="true" applyFill="true" applyBorder="true" applyAlignment="true">
      <alignment horizontal="center" vertical="center" wrapText="true"/>
    </xf>
    <xf numFmtId="201" fontId="8" fillId="4" borderId="3" xfId="0" applyNumberFormat="true" applyFont="true" applyFill="true" applyBorder="true" applyAlignment="true">
      <alignment horizontal="center" vertical="center" wrapText="true"/>
    </xf>
    <xf numFmtId="0" fontId="8" fillId="4" borderId="4" xfId="0" applyNumberFormat="true" applyFont="true" applyFill="true" applyBorder="true" applyAlignment="true">
      <alignment horizontal="center" vertical="center" wrapText="true"/>
    </xf>
    <xf numFmtId="0" fontId="8" fillId="4" borderId="5" xfId="0" applyNumberFormat="true" applyFont="true" applyFill="true" applyBorder="true" applyAlignment="true">
      <alignment horizontal="center" vertical="center" wrapText="true"/>
    </xf>
    <xf numFmtId="0" fontId="8" fillId="4" borderId="6" xfId="0" applyNumberFormat="true" applyFont="true" applyFill="true" applyBorder="true" applyAlignment="true">
      <alignment horizontal="center" vertical="center" wrapText="true"/>
    </xf>
    <xf numFmtId="201" fontId="8" fillId="4" borderId="6" xfId="0" applyNumberFormat="true" applyFont="true" applyFill="true" applyBorder="true" applyAlignment="true">
      <alignment horizontal="center" vertical="center" wrapText="true"/>
    </xf>
    <xf numFmtId="0" fontId="8" fillId="4" borderId="7" xfId="0" applyNumberFormat="true" applyFont="true" applyFill="true" applyBorder="true" applyAlignment="true">
      <alignment horizontal="center" vertical="center" wrapText="true"/>
    </xf>
    <xf numFmtId="0" fontId="8" fillId="4" borderId="38" xfId="0" applyNumberFormat="true" applyFont="true" applyFill="true" applyBorder="true" applyAlignment="true">
      <alignment horizontal="center" vertical="center" wrapText="true"/>
    </xf>
    <xf numFmtId="203" fontId="8" fillId="4" borderId="38" xfId="0" applyNumberFormat="true" applyFont="true" applyFill="true" applyBorder="true" applyAlignment="true">
      <alignment horizontal="center" vertical="center" wrapText="true"/>
    </xf>
    <xf numFmtId="0" fontId="8" fillId="4" borderId="39" xfId="0" applyNumberFormat="true" applyFont="true" applyFill="true" applyBorder="true" applyAlignment="true">
      <alignment horizontal="center" vertical="center" wrapText="true"/>
    </xf>
    <xf numFmtId="201" fontId="8" fillId="4" borderId="39" xfId="0" applyNumberFormat="true" applyFont="true" applyFill="true" applyBorder="true" applyAlignment="true">
      <alignment horizontal="center" vertical="center" wrapText="true"/>
    </xf>
    <xf numFmtId="0" fontId="8" fillId="4" borderId="40" xfId="0" applyNumberFormat="true" applyFont="true" applyFill="true" applyBorder="true" applyAlignment="true">
      <alignment horizontal="center" vertical="center" wrapText="true"/>
    </xf>
    <xf numFmtId="0" fontId="8" fillId="4" borderId="41" xfId="0" applyNumberFormat="true" applyFont="true" applyFill="true" applyBorder="true" applyAlignment="true">
      <alignment horizontal="center" vertical="center" wrapText="true"/>
    </xf>
    <xf numFmtId="203" fontId="8" fillId="4" borderId="41" xfId="0" applyNumberFormat="true" applyFont="true" applyFill="true" applyBorder="true" applyAlignment="true">
      <alignment horizontal="center" vertical="center" wrapText="true"/>
    </xf>
    <xf numFmtId="0" fontId="8" fillId="4" borderId="42" xfId="0" applyNumberFormat="true" applyFont="true" applyFill="true" applyBorder="true" applyAlignment="true">
      <alignment horizontal="center" vertical="center" wrapText="true"/>
    </xf>
    <xf numFmtId="201" fontId="8" fillId="4" borderId="42" xfId="0" applyNumberFormat="true" applyFont="true" applyFill="true" applyBorder="true" applyAlignment="true">
      <alignment horizontal="center" vertical="center" wrapText="true"/>
    </xf>
    <xf numFmtId="0" fontId="8" fillId="4" borderId="43" xfId="0" applyNumberFormat="true" applyFont="true" applyFill="true" applyBorder="true" applyAlignment="true">
      <alignment horizontal="center" vertical="center" wrapText="true"/>
    </xf>
    <xf numFmtId="0" fontId="6" fillId="4" borderId="38" xfId="0" applyNumberFormat="true" applyFont="true" applyFill="true" applyBorder="true" applyAlignment="true">
      <alignment horizontal="center" vertical="center" wrapText="true"/>
    </xf>
    <xf numFmtId="0" fontId="6" fillId="4" borderId="39" xfId="0" applyNumberFormat="true" applyFont="true" applyFill="true" applyBorder="true" applyAlignment="true">
      <alignment horizontal="center" vertical="center" wrapText="true"/>
    </xf>
    <xf numFmtId="201" fontId="6" fillId="4" borderId="39" xfId="0" applyNumberFormat="true" applyFont="true" applyFill="true" applyBorder="true" applyAlignment="true">
      <alignment horizontal="center" vertical="center" wrapText="true"/>
    </xf>
    <xf numFmtId="0" fontId="6" fillId="4" borderId="40" xfId="0" applyNumberFormat="true" applyFont="true" applyFill="true" applyBorder="true" applyAlignment="true">
      <alignment horizontal="center" vertical="center" wrapText="true"/>
    </xf>
    <xf numFmtId="0" fontId="6" fillId="4" borderId="41" xfId="0" applyNumberFormat="true" applyFont="true" applyFill="true" applyBorder="true" applyAlignment="true">
      <alignment horizontal="center" vertical="center" wrapText="true"/>
    </xf>
    <xf numFmtId="0" fontId="6" fillId="4" borderId="42" xfId="0" applyNumberFormat="true" applyFont="true" applyFill="true" applyBorder="true" applyAlignment="true">
      <alignment horizontal="center" vertical="center" wrapText="true"/>
    </xf>
    <xf numFmtId="201" fontId="6" fillId="4" borderId="42" xfId="0" applyNumberFormat="true" applyFont="true" applyFill="true" applyBorder="true" applyAlignment="true">
      <alignment horizontal="center" vertical="center" wrapText="true"/>
    </xf>
    <xf numFmtId="0" fontId="6" fillId="4" borderId="43" xfId="0" applyNumberFormat="true" applyFont="true" applyFill="true" applyBorder="true" applyAlignment="true">
      <alignment horizontal="center" vertical="center" wrapText="true"/>
    </xf>
    <xf numFmtId="203" fontId="6" fillId="4" borderId="38" xfId="0" applyNumberFormat="true" applyFont="true" applyFill="true" applyBorder="true" applyAlignment="true">
      <alignment horizontal="center" vertical="center" wrapText="true"/>
    </xf>
    <xf numFmtId="203" fontId="6" fillId="4" borderId="41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wrapText="true"/>
    </xf>
    <xf numFmtId="0" fontId="2" fillId="0" borderId="1" xfId="0" applyNumberFormat="true" applyFont="true" applyFill="true" applyBorder="true" applyAlignment="true">
      <alignment horizontal="left" vertical="center" wrapText="true"/>
    </xf>
  </cellXfs>
  <cellStyles count="1">
    <cellStyle name="Normal" xfId="0"/>
  </cellStyles>
  <dxfs count="19">
    <dxf>
      <font>
        <b val="1"/>
        <color rgb="FF991B1B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A3412"/>
      </font>
      <fill>
        <patternFill patternType="solid">
          <bgColor rgb="FFFFEDD5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A3412"/>
      </font>
      <fill>
        <patternFill patternType="solid">
          <bgColor rgb="FFFFEDD5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A3412"/>
      </font>
      <fill>
        <patternFill patternType="solid">
          <bgColor rgb="FFFFEDD5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A3412"/>
      </font>
      <fill>
        <patternFill patternType="solid">
          <bgColor rgb="FFFFEDD5"/>
        </patternFill>
      </fill>
    </dxf>
  </dxfs>
</styleSheet>
</file>

<file path=xl/_rels/workbook.xml.rels><?xml version="1.0" encoding="UTF-8"?>
<Relationships xmlns="http://schemas.openxmlformats.org/package/2006/relationships"><Relationship Id="R1835d0093fb54bc7" Target="styles.xml" Type="http://schemas.openxmlformats.org/officeDocument/2006/relationships/styles"></Relationship><Relationship Id="R91aa6764072d442f" Target="theme/theme1.xml" Type="http://schemas.openxmlformats.org/officeDocument/2006/relationships/theme"></Relationship><Relationship Id="R4a201a034c2e41a5" Target="sharedStrings.xml" Type="http://schemas.openxmlformats.org/officeDocument/2006/relationships/sharedStrings"></Relationship><Relationship Id="Rec06c609367741da" Target="worksheets/sheet1.xml" Type="http://schemas.openxmlformats.org/officeDocument/2006/relationships/worksheet"></Relationship><Relationship Id="Red92e0777f7c43ee" Target="worksheets/sheet2.xml" Type="http://schemas.openxmlformats.org/officeDocument/2006/relationships/worksheet"></Relationship><Relationship Id="Rc7c2f5ba8df84237" Target="worksheets/sheet3.xml" Type="http://schemas.openxmlformats.org/officeDocument/2006/relationships/worksheet"></Relationship><Relationship Id="Re200c70ed1bb429d" Target="worksheets/sheet4.xml" Type="http://schemas.openxmlformats.org/officeDocument/2006/relationships/worksheet"></Relationship><Relationship Id="R0cef568ea0a14912" Target="worksheets/sheet5.xml" Type="http://schemas.openxmlformats.org/officeDocument/2006/relationships/worksheet"></Relationship><Relationship Id="Rc0b956a20ca34236" Target="worksheets/sheet6.xml" Type="http://schemas.openxmlformats.org/officeDocument/2006/relationships/worksheet"></Relationship><Relationship Id="R049b3386834c4f1e" Target="worksheets/sheet7.xml" Type="http://schemas.openxmlformats.org/officeDocument/2006/relationships/worksheet"></Relationship><Relationship Id="R0ae3bc43dcd9486a" Target="worksheets/sheet8.xml" Type="http://schemas.openxmlformats.org/officeDocument/2006/relationships/worksheet"></Relationship><Relationship Id="Re30d0171a58e4e22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fbfef199c1fc4b9f" /><Relationship Type="http://schemas.openxmlformats.org/officeDocument/2006/relationships/chart" Target="charts/chart2.xml" Id="R0113e57fd7b44fa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Разпределение на статусите на предаване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'Дашборд'!$A$12:$A$16</c:f>
              <c:strCache>
                <c:ptCount val="0"/>
              </c:strCache>
            </c:strRef>
          </c:cat>
          <c:val>
            <c:numRef>
              <c:f>'Дашборд'!$B$12:$B$16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spPr>
          <a:ln xmlns:a="http://schemas.openxmlformats.org/drawingml/2006/main" w="9525">
            <a:solidFill>
              <a:srgbClr val="CBD5E1"/>
            </a:solidFill>
            <a:prstDash val="solid"/>
          </a:ln>
        </c:spPr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2E8F0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Разпределение на рисковите модули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Брой изключения или последващи действия</c:v>
          </c:tx>
          <c:cat>
            <c:strRef>
              <c:f>'Дашборд'!$D$21:$D$24</c:f>
              <c:strCache>
                <c:ptCount val="0"/>
              </c:strCache>
            </c:strRef>
          </c:cat>
          <c:val>
            <c:numRef>
              <c:f>'Дашборд'!$E$21:$E$24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spPr>
          <a:ln xmlns:a="http://schemas.openxmlformats.org/drawingml/2006/main" w="9525">
            <a:solidFill>
              <a:srgbClr val="CBD5E1"/>
            </a:solidFill>
            <a:prstDash val="solid"/>
          </a:ln>
        </c:spPr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2E8F0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3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ef199c1fc4b9f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14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13e57fd7b44fa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hiftLogTable" displayName="ShiftLogTable" ref="A4:V7" headerRowCount="1">
  <x:tableColumns count="22">
    <x:tableColumn id="1" name="ID на запис"/>
    <x:tableColumn id="2" name="Дата"/>
    <x:tableColumn id="3" name="Магазин или зона"/>
    <x:tableColumn id="4" name="Компания или марка"/>
    <x:tableColumn id="5" name="Смяна"/>
    <x:tableColumn id="6" name="Начало на смяната"/>
    <x:tableColumn id="7" name="Край на смяната"/>
    <x:tableColumn id="8" name="Предаващ служител"/>
    <x:tableColumn id="9" name="Приемащ служител"/>
    <x:tableColumn id="10" name="Реални продажби"/>
    <x:tableColumn id="11" name="Брой поръчки"/>
    <x:tableColumn id="12" name="Клиентопоток"/>
    <x:tableColumn id="13" name="Сума на възстановявания или връщания"/>
    <x:tableColumn id="14" name="Касова разлика"/>
    <x:tableColumn id="15" name="Брой разлики в наличностите"/>
    <x:tableColumn id="16" name="Брой отворени задачи"/>
    <x:tableColumn id="17" name="Брой големи инциденти"/>
    <x:tableColumn id="18" name="Изключения по безопасността"/>
    <x:tableColumn id="19" name="Статус на предаването"/>
    <x:tableColumn id="20" name="Приоритет"/>
    <x:tableColumn id="21" name="Проверяващ"/>
    <x:tableColumn id="22" name="Бележки"/>
  </x:tableColumns>
  <x:tableStyleInfo name="TableStyleMedium2" showRowStripes="1"/>
</x:table>
</file>

<file path=xl/tables/table2.xml><?xml version="1.0" encoding="utf-8"?>
<x:table xmlns:x="http://schemas.openxmlformats.org/spreadsheetml/2006/main" id="2" name="PaymentReconciliationTable" displayName="PaymentReconciliationTable" ref="A4:M7" headerRowCount="1">
  <x:tableColumns count="13">
    <x:tableColumn id="1" name="Дата"/>
    <x:tableColumn id="2" name="Магазин или зона"/>
    <x:tableColumn id="3" name="Смяна"/>
    <x:tableColumn id="4" name="POS или ID на касов апарат"/>
    <x:tableColumn id="5" name="Предаващ служител"/>
    <x:tableColumn id="6" name="Начин на плащане"/>
    <x:tableColumn id="7" name="Вземане по система"/>
    <x:tableColumn id="8" name="Реална или сверена сума"/>
    <x:tableColumn id="9" name="Отклонение"/>
    <x:tableColumn id="10" name="Причина за разликата"/>
    <x:tableColumn id="11" name="Статус на обработка"/>
    <x:tableColumn id="12" name="Проверяващ"/>
    <x:tableColumn id="13" name="Бележки"/>
  </x:tableColumns>
  <x:tableStyleInfo name="TableStyleMedium2" showRowStripes="1"/>
</x:table>
</file>

<file path=xl/tables/table3.xml><?xml version="1.0" encoding="utf-8"?>
<x:table xmlns:x="http://schemas.openxmlformats.org/spreadsheetml/2006/main" id="3" name="InventoryDisplayTable" displayName="InventoryDisplayTable" ref="A4:S7" headerRowCount="1">
  <x:tableColumns count="19">
    <x:tableColumn id="1" name="Дата"/>
    <x:tableColumn id="2" name="Магазин или зона"/>
    <x:tableColumn id="3" name="Зона или категория"/>
    <x:tableColumn id="4" name="SKU или продукт"/>
    <x:tableColumn id="5" name="Тип действие"/>
    <x:tableColumn id="6" name="Начално количество"/>
    <x:tableColumn id="7" name="Приемане или входящ трансфер"/>
    <x:tableColumn id="8" name="Продажби или изходящ трансфер"/>
    <x:tableColumn id="9" name="Връщане"/>
    <x:tableColumn id="10" name="Shrinkage"/>
    <x:tableColumn id="11" name="Физическо преброяване"/>
    <x:tableColumn id="12" name="Системно количество"/>
    <x:tableColumn id="13" name="Отклонение"/>
    <x:tableColumn id="14" name="Ниво на въздействие"/>
    <x:tableColumn id="15" name="Действие за обработка"/>
    <x:tableColumn id="16" name="Отговорник"/>
    <x:tableColumn id="17" name="Срок"/>
    <x:tableColumn id="18" name="Статус"/>
    <x:tableColumn id="19" name="Бележки"/>
  </x:tableColumns>
  <x:tableStyleInfo name="TableStyleMedium2" showRowStripes="1"/>
</x:table>
</file>

<file path=xl/tables/table4.xml><?xml version="1.0" encoding="utf-8"?>
<x:table xmlns:x="http://schemas.openxmlformats.org/spreadsheetml/2006/main" id="4" name="ActionIssueTable" displayName="ActionIssueTable" ref="A4:P7" headerRowCount="1">
  <x:tableColumns count="16">
    <x:tableColumn id="1" name="Дата"/>
    <x:tableColumn id="2" name="Магазин или зона"/>
    <x:tableColumn id="3" name="Смяна"/>
    <x:tableColumn id="4" name="Категория"/>
    <x:tableColumn id="5" name="Описание на проблема"/>
    <x:tableColumn id="6" name="Обхват на въздействие"/>
    <x:tableColumn id="7" name="Приоритет"/>
    <x:tableColumn id="8" name="Източник"/>
    <x:tableColumn id="9" name="Възложено на"/>
    <x:tableColumn id="10" name="Срок"/>
    <x:tableColumn id="11" name="Статус"/>
    <x:tableColumn id="12" name="Напредък"/>
    <x:tableColumn id="13" name="Затворено на"/>
    <x:tableColumn id="14" name="Нужна е ескалация"/>
    <x:tableColumn id="15" name="Ескалиране към"/>
    <x:tableColumn id="16" name="Бележки"/>
  </x:tableColumns>
  <x:tableStyleInfo name="TableStyleMedium2" showRowStripes="1"/>
</x:table>
</file>

<file path=xl/tables/table5.xml><?xml version="1.0" encoding="utf-8"?>
<x:table xmlns:x="http://schemas.openxmlformats.org/spreadsheetml/2006/main" id="5" name="SafetyChecklistTable" displayName="SafetyChecklistTable" ref="A4:M9" headerRowCount="1">
  <x:tableColumns count="13">
    <x:tableColumn id="1" name="Дата"/>
    <x:tableColumn id="2" name="Магазин или зона"/>
    <x:tableColumn id="3" name="Смяна"/>
    <x:tableColumn id="4" name="Зона"/>
    <x:tableColumn id="5" name="Проверявана позиция"/>
    <x:tableColumn id="6" name="Стандартен"/>
    <x:tableColumn id="7" name="Статус"/>
    <x:tableColumn id="8" name="Бележки за изключение"/>
    <x:tableColumn id="9" name="Ниво на риск"/>
    <x:tableColumn id="10" name="Отговорник"/>
    <x:tableColumn id="11" name="Срок"/>
    <x:tableColumn id="12" name="Статус на прегледа"/>
    <x:tableColumn id="13" name="Бележки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1.xml" Id="R7cb59efd555b43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1.xml" Id="Rf3227f1520fe4e5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2.xml" Id="R9c7bf427795f493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3.xml" Id="R67d09c50daa64c1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4.xml" Id="Rad6aab8c973f4a2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5.xml" Id="R7e4200d4ba274297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6"/>
    <col customWidth="true" max="2" min="2" width="18"/>
    <col customWidth="true" max="3" min="3" width="96"/>
  </cols>
  <sheetData>
    <row r="1" ht="30" customHeight="tru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</v>
      </c>
      <c r="B4" s="26" t="s">
        <v>3</v>
      </c>
      <c r="C4" s="27" t="s">
        <v>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4" customHeight="true">
      <c r="A5" s="62" t="s">
        <v>5</v>
      </c>
      <c r="B5" s="63" t="s">
        <v>6</v>
      </c>
      <c r="C5" s="64" t="s">
        <v>300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34" customHeight="true">
      <c r="A6" s="65" t="s">
        <v>4</v>
      </c>
      <c r="B6" s="66" t="s">
        <v>301</v>
      </c>
      <c r="C6" s="67" t="s">
        <v>302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34" customHeight="true">
      <c r="A7" s="65" t="s">
        <v>7</v>
      </c>
      <c r="B7" s="66" t="s">
        <v>8</v>
      </c>
      <c r="C7" s="67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34" customHeight="true">
      <c r="A8" s="65" t="s">
        <v>10</v>
      </c>
      <c r="B8" s="66" t="str">
        <v>1</v>
      </c>
      <c r="C8" s="67" t="s">
        <v>11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34" customHeight="true">
      <c r="A9" s="65" t="s">
        <v>10</v>
      </c>
      <c r="B9" s="66" t="str">
        <v>2</v>
      </c>
      <c r="C9" s="67" t="s">
        <v>12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34" customHeight="true">
      <c r="A10" s="65" t="s">
        <v>10</v>
      </c>
      <c r="B10" s="66" t="str">
        <v>3</v>
      </c>
      <c r="C10" s="67" t="s">
        <v>13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34" customHeight="true">
      <c r="A11" s="65" t="s">
        <v>10</v>
      </c>
      <c r="B11" s="66" t="str">
        <v>4</v>
      </c>
      <c r="C11" s="67" t="s">
        <v>14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34" customHeight="true">
      <c r="A12" s="65" t="s">
        <v>15</v>
      </c>
      <c r="B12" s="66" t="s">
        <v>16</v>
      </c>
      <c r="C12" s="67" t="s">
        <v>17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34" customHeight="true">
      <c r="A13" s="65" t="s">
        <v>18</v>
      </c>
      <c r="B13" s="66" t="s">
        <v>19</v>
      </c>
      <c r="C13" s="67" t="s">
        <v>20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34" customHeight="true">
      <c r="A14" s="68" t="s">
        <v>21</v>
      </c>
      <c r="B14" s="69" t="s">
        <v>22</v>
      </c>
      <c r="C14" s="70" t="s">
        <v>23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</sheetData>
  <mergeCells count="2">
    <mergeCell ref="A1:J1"/>
    <mergeCell ref="A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38"/>
    <col customWidth="true" max="4" min="4" width="3"/>
    <col customWidth="true" max="5" min="5" width="18"/>
    <col customWidth="true" max="9" min="6" width="14"/>
    <col customWidth="true" max="10" min="10" width="18"/>
    <col customWidth="true" max="11" min="11" width="16"/>
    <col customWidth="true" max="12" min="12" width="18"/>
    <col customWidth="true" max="13" min="13" width="14"/>
    <col customWidth="true" max="14" min="14" width="10"/>
    <col customWidth="true" max="15" min="15" width="16"/>
  </cols>
  <sheetData>
    <row r="1" ht="30" customHeight="true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26</v>
      </c>
      <c r="B4" s="26" t="s">
        <v>27</v>
      </c>
      <c r="C4" s="27" t="s">
        <v>4</v>
      </c>
      <c r="D4" s="42"/>
      <c r="E4" s="85" t="s">
        <v>28</v>
      </c>
      <c r="F4" s="85" t="s">
        <v>29</v>
      </c>
      <c r="G4" s="85" t="s">
        <v>30</v>
      </c>
      <c r="H4" s="85" t="s">
        <v>31</v>
      </c>
      <c r="I4" s="85" t="s">
        <v>32</v>
      </c>
      <c r="J4" s="85" t="s">
        <v>33</v>
      </c>
      <c r="K4" s="85" t="s">
        <v>34</v>
      </c>
      <c r="L4" s="85" t="s">
        <v>35</v>
      </c>
      <c r="M4" s="85" t="s">
        <v>36</v>
      </c>
      <c r="N4" s="85" t="s">
        <v>37</v>
      </c>
      <c r="O4" s="85" t="s">
        <v>38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4" customHeight="true">
      <c r="A5" s="62" t="s">
        <v>39</v>
      </c>
      <c r="B5" s="63" t="s">
        <v>40</v>
      </c>
      <c r="C5" s="64" t="s">
        <v>41</v>
      </c>
      <c r="D5" s="42"/>
      <c r="E5" s="96" t="s">
        <v>42</v>
      </c>
      <c r="F5" s="96" t="s">
        <v>43</v>
      </c>
      <c r="G5" s="96" t="s">
        <v>44</v>
      </c>
      <c r="H5" s="96" t="s">
        <v>44</v>
      </c>
      <c r="I5" s="96" t="s">
        <v>45</v>
      </c>
      <c r="J5" s="96" t="s">
        <v>46</v>
      </c>
      <c r="K5" s="96" t="s">
        <v>47</v>
      </c>
      <c r="L5" s="96" t="s">
        <v>48</v>
      </c>
      <c r="M5" s="96" t="s">
        <v>49</v>
      </c>
      <c r="N5" s="96" t="s">
        <v>50</v>
      </c>
      <c r="O5" s="96" t="s">
        <v>51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24" customHeight="true">
      <c r="A6" s="65" t="s">
        <v>52</v>
      </c>
      <c r="B6" s="66" t="s">
        <v>42</v>
      </c>
      <c r="C6" s="67" t="s">
        <v>53</v>
      </c>
      <c r="D6" s="42"/>
      <c r="E6" s="97" t="s">
        <v>54</v>
      </c>
      <c r="F6" s="97" t="s">
        <v>55</v>
      </c>
      <c r="G6" s="97" t="s">
        <v>44</v>
      </c>
      <c r="H6" s="97" t="s">
        <v>44</v>
      </c>
      <c r="I6" s="97" t="s">
        <v>56</v>
      </c>
      <c r="J6" s="97" t="s">
        <v>57</v>
      </c>
      <c r="K6" s="97" t="s">
        <v>58</v>
      </c>
      <c r="L6" s="97" t="s">
        <v>59</v>
      </c>
      <c r="M6" s="97" t="s">
        <v>60</v>
      </c>
      <c r="N6" s="97" t="s">
        <v>61</v>
      </c>
      <c r="O6" s="97" t="s">
        <v>62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24" customHeight="true">
      <c r="A7" s="65" t="s">
        <v>63</v>
      </c>
      <c r="B7" s="66"/>
      <c r="C7" s="67" t="s">
        <v>64</v>
      </c>
      <c r="D7" s="42"/>
      <c r="E7" s="97" t="s">
        <v>65</v>
      </c>
      <c r="F7" s="97" t="s">
        <v>66</v>
      </c>
      <c r="G7" s="97" t="s">
        <v>44</v>
      </c>
      <c r="H7" s="97" t="s">
        <v>67</v>
      </c>
      <c r="I7" s="97" t="s">
        <v>68</v>
      </c>
      <c r="J7" s="97" t="s">
        <v>69</v>
      </c>
      <c r="K7" s="97" t="s">
        <v>70</v>
      </c>
      <c r="L7" s="97" t="s">
        <v>71</v>
      </c>
      <c r="M7" s="97" t="s">
        <v>72</v>
      </c>
      <c r="N7" s="97"/>
      <c r="O7" s="97" t="s">
        <v>73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24" customHeight="true">
      <c r="A8" s="65" t="s">
        <v>74</v>
      </c>
      <c r="B8" s="66"/>
      <c r="C8" s="67" t="s">
        <v>64</v>
      </c>
      <c r="D8" s="42"/>
      <c r="E8" s="97" t="s">
        <v>75</v>
      </c>
      <c r="F8" s="97" t="s">
        <v>76</v>
      </c>
      <c r="G8" s="97" t="s">
        <v>77</v>
      </c>
      <c r="H8" s="97" t="s">
        <v>77</v>
      </c>
      <c r="I8" s="97" t="s">
        <v>78</v>
      </c>
      <c r="J8" s="97" t="s">
        <v>79</v>
      </c>
      <c r="K8" s="97" t="s">
        <v>80</v>
      </c>
      <c r="L8" s="97" t="s">
        <v>81</v>
      </c>
      <c r="M8" s="97" t="s">
        <v>82</v>
      </c>
      <c r="N8" s="97"/>
      <c r="O8" s="97" t="s">
        <v>83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24" customHeight="true">
      <c r="A9" s="65" t="s">
        <v>84</v>
      </c>
      <c r="B9" s="66" t="str">
        <v>v1.0</v>
      </c>
      <c r="C9" s="67" t="s">
        <v>85</v>
      </c>
      <c r="D9" s="42"/>
      <c r="E9" s="97" t="s">
        <v>86</v>
      </c>
      <c r="F9" s="97" t="s">
        <v>87</v>
      </c>
      <c r="G9" s="97" t="s">
        <v>88</v>
      </c>
      <c r="H9" s="97" t="s">
        <v>89</v>
      </c>
      <c r="I9" s="97"/>
      <c r="J9" s="97" t="s">
        <v>90</v>
      </c>
      <c r="K9" s="97" t="s">
        <v>91</v>
      </c>
      <c r="L9" s="97" t="s">
        <v>92</v>
      </c>
      <c r="M9" s="97" t="s">
        <v>93</v>
      </c>
      <c r="N9" s="97"/>
      <c r="O9" s="97" t="s">
        <v>94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24" customHeight="true">
      <c r="A10" s="65" t="s">
        <v>95</v>
      </c>
      <c r="B10" s="66" t="s">
        <v>96</v>
      </c>
      <c r="C10" s="67" t="s">
        <v>97</v>
      </c>
      <c r="D10" s="42"/>
      <c r="E10" s="97" t="s">
        <v>98</v>
      </c>
      <c r="F10" s="97" t="s">
        <v>99</v>
      </c>
      <c r="G10" s="97" t="s">
        <v>89</v>
      </c>
      <c r="H10" s="97" t="s">
        <v>100</v>
      </c>
      <c r="I10" s="97"/>
      <c r="J10" s="97" t="s">
        <v>101</v>
      </c>
      <c r="K10" s="97" t="s">
        <v>102</v>
      </c>
      <c r="L10" s="97" t="s">
        <v>103</v>
      </c>
      <c r="M10" s="97"/>
      <c r="N10" s="97"/>
      <c r="O10" s="97" t="s">
        <v>104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24" customHeight="true">
      <c r="A11" s="65" t="s">
        <v>105</v>
      </c>
      <c r="B11" s="66"/>
      <c r="C11" s="67" t="s">
        <v>106</v>
      </c>
      <c r="D11" s="42"/>
      <c r="E11" s="97" t="s">
        <v>107</v>
      </c>
      <c r="F11" s="97"/>
      <c r="G11" s="97"/>
      <c r="H11" s="97"/>
      <c r="I11" s="97"/>
      <c r="J11" s="97" t="s">
        <v>108</v>
      </c>
      <c r="K11" s="97" t="s">
        <v>109</v>
      </c>
      <c r="L11" s="97" t="s">
        <v>110</v>
      </c>
      <c r="M11" s="97"/>
      <c r="N11" s="97"/>
      <c r="O11" s="97" t="s">
        <v>111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24" customHeight="true">
      <c r="A12" s="68" t="s">
        <v>112</v>
      </c>
      <c r="B12" s="102" t="n">
        <v>46136</v>
      </c>
      <c r="C12" s="70" t="s">
        <v>113</v>
      </c>
      <c r="D12" s="42"/>
      <c r="E12" s="97" t="s">
        <v>114</v>
      </c>
      <c r="F12" s="97"/>
      <c r="G12" s="97"/>
      <c r="H12" s="97"/>
      <c r="I12" s="97"/>
      <c r="J12" s="97" t="s">
        <v>115</v>
      </c>
      <c r="K12" s="97" t="s">
        <v>114</v>
      </c>
      <c r="L12" s="97" t="s">
        <v>116</v>
      </c>
      <c r="M12" s="97"/>
      <c r="N12" s="97"/>
      <c r="O12" s="97" t="s">
        <v>117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21" customHeight="true">
      <c r="A13" s="42"/>
      <c r="B13" s="42"/>
      <c r="C13" s="42"/>
      <c r="D13" s="42"/>
      <c r="E13" s="97"/>
      <c r="F13" s="97"/>
      <c r="G13" s="97"/>
      <c r="H13" s="97"/>
      <c r="I13" s="97"/>
      <c r="J13" s="97" t="s">
        <v>118</v>
      </c>
      <c r="K13" s="97"/>
      <c r="L13" s="97" t="s">
        <v>107</v>
      </c>
      <c r="M13" s="97"/>
      <c r="N13" s="97"/>
      <c r="O13" s="97" t="s">
        <v>114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21" customHeight="true">
      <c r="A14" s="42"/>
      <c r="B14" s="42"/>
      <c r="C14" s="42"/>
      <c r="D14" s="42"/>
      <c r="E14" s="97"/>
      <c r="F14" s="97"/>
      <c r="G14" s="97"/>
      <c r="H14" s="97"/>
      <c r="I14" s="97"/>
      <c r="J14" s="97" t="s">
        <v>119</v>
      </c>
      <c r="K14" s="97"/>
      <c r="L14" s="97" t="s">
        <v>114</v>
      </c>
      <c r="M14" s="97"/>
      <c r="N14" s="97"/>
      <c r="O14" s="9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21" customHeight="true">
      <c r="A15" s="42"/>
      <c r="B15" s="42"/>
      <c r="C15" s="42"/>
      <c r="D15" s="42"/>
      <c r="E15" s="97"/>
      <c r="F15" s="97"/>
      <c r="G15" s="97"/>
      <c r="H15" s="97"/>
      <c r="I15" s="97"/>
      <c r="J15" s="97" t="s">
        <v>114</v>
      </c>
      <c r="K15" s="97"/>
      <c r="L15" s="97"/>
      <c r="M15" s="97"/>
      <c r="N15" s="97"/>
      <c r="O15" s="97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21" customHeight="true">
      <c r="A16" s="42"/>
      <c r="B16" s="42"/>
      <c r="C16" s="42"/>
      <c r="D16" s="42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21" customHeight="true">
      <c r="A17" s="42"/>
      <c r="B17" s="42"/>
      <c r="C17" s="42"/>
      <c r="D17" s="42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21" customHeight="true">
      <c r="A18" s="42"/>
      <c r="B18" s="42"/>
      <c r="C18" s="42"/>
      <c r="D18" s="42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21" customHeight="true">
      <c r="A19" s="42"/>
      <c r="B19" s="42"/>
      <c r="C19" s="42"/>
      <c r="D19" s="42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21" customHeight="true">
      <c r="A20" s="42"/>
      <c r="B20" s="42"/>
      <c r="C20" s="42"/>
      <c r="D20" s="42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21" customHeight="true">
      <c r="A21" s="42"/>
      <c r="B21" s="42"/>
      <c r="C21" s="42"/>
      <c r="D21" s="4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21" customHeight="true">
      <c r="A22" s="42"/>
      <c r="B22" s="42"/>
      <c r="C22" s="42"/>
      <c r="D22" s="42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21" customHeight="true">
      <c r="A23" s="42"/>
      <c r="B23" s="42"/>
      <c r="C23" s="42"/>
      <c r="D23" s="42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21" customHeight="true">
      <c r="A24" s="42"/>
      <c r="B24" s="42"/>
      <c r="C24" s="42"/>
      <c r="D24" s="42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</sheetData>
  <mergeCells count="2">
    <mergeCell ref="A1:O1"/>
    <mergeCell ref="A2:O2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4"/>
    <col customWidth="true" max="2" min="2" width="22"/>
    <col customWidth="true" max="3" min="3" width="18"/>
    <col customWidth="true" max="4" min="4" width="26"/>
    <col customWidth="true" max="5" min="5" width="16"/>
    <col customWidth="true" max="7" min="6" width="14"/>
    <col customWidth="true" max="8" min="8" width="30"/>
  </cols>
  <sheetData>
    <row r="1" ht="30" customHeight="true">
      <c r="A1" s="5" t="s">
        <v>120</v>
      </c>
      <c r="B1" s="5"/>
      <c r="C1" s="5"/>
      <c r="D1" s="5"/>
      <c r="E1" s="5"/>
      <c r="F1" s="5"/>
      <c r="G1" s="5"/>
      <c r="H1" s="5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121</v>
      </c>
      <c r="B2" s="241"/>
      <c r="C2" s="241"/>
      <c r="D2" s="241"/>
      <c r="E2" s="241"/>
      <c r="F2" s="241"/>
      <c r="G2" s="241"/>
      <c r="H2" s="241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122</v>
      </c>
      <c r="B4" s="27" t="s">
        <v>123</v>
      </c>
      <c r="C4" s="42"/>
      <c r="D4" s="25" t="s">
        <v>124</v>
      </c>
      <c r="E4" s="26" t="s">
        <v>125</v>
      </c>
      <c r="F4" s="26" t="s">
        <v>126</v>
      </c>
      <c r="G4" s="27" t="s">
        <v>127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4" customHeight="true">
      <c r="A5" s="62" t="s">
        <v>39</v>
      </c>
      <c r="B5" s="104" t="str">
        <f>'Настройки'!B5</f>
        <v>Примерна търговска компания</v>
      </c>
      <c r="C5" s="42"/>
      <c r="D5" s="133" t="n">
        <f>COUNTIF('Дневник за предаване на смяна'!B5:B204,B7)</f>
        <v>2</v>
      </c>
      <c r="E5" s="134" t="n">
        <f>COUNTIF('Задачи и инциденти'!K5:K204,"Състояние")+COUNTIF('Задачи и инциденти'!K5:K204,"Състояние")+COUNTIF('Задачи и инциденти'!K5:K204,"Изчаква външна страна")+COUNTIF('Задачи и инциденти'!K5:K204,"Deferred")</f>
        <v>2</v>
      </c>
      <c r="F5" s="148" t="n">
        <f>SUM('Каса и плащания'!I5:I204)</f>
        <v>-20</v>
      </c>
      <c r="G5" s="135" t="n">
        <f>COUNTIF('Проверка на безопасността и поч'!G5:G204,"异常")+COUNTIF('Проверка на безопасността и поч'!G5:G204,"Нужно е последващо действие")</f>
        <v>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21" customHeight="true">
      <c r="A6" s="65" t="s">
        <v>28</v>
      </c>
      <c r="B6" s="105" t="str">
        <f>'Настройки'!B6</f>
        <v>Магазин в центъра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21" customHeight="true">
      <c r="A7" s="65" t="s">
        <v>128</v>
      </c>
      <c r="B7" s="110" t="n">
        <f>TODAY()</f>
        <v>46136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21" customHeight="true">
      <c r="A8" s="65" t="s">
        <v>29</v>
      </c>
      <c r="B8" s="105" t="s">
        <v>43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21" customHeight="true">
      <c r="A9" s="65" t="s">
        <v>129</v>
      </c>
      <c r="B9" s="105" t="str">
        <f>'Настройки'!B7</f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21" customHeight="true">
      <c r="A10" s="65" t="s">
        <v>130</v>
      </c>
      <c r="B10" s="105" t="str">
        <f>'Настройки'!B8</f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21" customHeight="true">
      <c r="A11" s="68" t="s">
        <v>30</v>
      </c>
      <c r="B11" s="106" t="s">
        <v>44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28" customHeight="true">
      <c r="A14" s="25" t="s">
        <v>131</v>
      </c>
      <c r="B14" s="26" t="s">
        <v>132</v>
      </c>
      <c r="C14" s="26" t="s">
        <v>15</v>
      </c>
      <c r="D14" s="26" t="s">
        <v>133</v>
      </c>
      <c r="E14" s="26" t="s">
        <v>134</v>
      </c>
      <c r="F14" s="26" t="s">
        <v>135</v>
      </c>
      <c r="G14" s="26" t="s">
        <v>136</v>
      </c>
      <c r="H14" s="27" t="s">
        <v>137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21" customHeight="true">
      <c r="A15" s="62" t="n">
        <v>1</v>
      </c>
      <c r="B15" s="63" t="s">
        <v>138</v>
      </c>
      <c r="C15" s="63" t="s">
        <v>139</v>
      </c>
      <c r="D15" s="63" t="s">
        <v>140</v>
      </c>
      <c r="E15" s="63" t="s">
        <v>77</v>
      </c>
      <c r="F15" s="63"/>
      <c r="G15" s="150"/>
      <c r="H15" s="64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21" customHeight="true">
      <c r="A16" s="65" t="n">
        <v>2</v>
      </c>
      <c r="B16" s="66" t="s">
        <v>141</v>
      </c>
      <c r="C16" s="66" t="s">
        <v>142</v>
      </c>
      <c r="D16" s="66" t="s">
        <v>143</v>
      </c>
      <c r="E16" s="66" t="s">
        <v>77</v>
      </c>
      <c r="F16" s="66"/>
      <c r="G16" s="151"/>
      <c r="H16" s="67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21" customHeight="true">
      <c r="A17" s="65" t="n">
        <v>3</v>
      </c>
      <c r="B17" s="66" t="s">
        <v>144</v>
      </c>
      <c r="C17" s="66" t="s">
        <v>145</v>
      </c>
      <c r="D17" s="66" t="s">
        <v>146</v>
      </c>
      <c r="E17" s="66" t="s">
        <v>147</v>
      </c>
      <c r="F17" s="66"/>
      <c r="G17" s="151"/>
      <c r="H17" s="67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21" customHeight="true">
      <c r="A18" s="65" t="n">
        <v>4</v>
      </c>
      <c r="B18" s="66" t="s">
        <v>148</v>
      </c>
      <c r="C18" s="66" t="s">
        <v>149</v>
      </c>
      <c r="D18" s="66" t="s">
        <v>150</v>
      </c>
      <c r="E18" s="66" t="s">
        <v>82</v>
      </c>
      <c r="F18" s="66"/>
      <c r="G18" s="151"/>
      <c r="H18" s="67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21" customHeight="true">
      <c r="A19" s="65" t="n">
        <v>5</v>
      </c>
      <c r="B19" s="66" t="s">
        <v>151</v>
      </c>
      <c r="C19" s="66" t="s">
        <v>152</v>
      </c>
      <c r="D19" s="66" t="s">
        <v>153</v>
      </c>
      <c r="E19" s="66" t="s">
        <v>147</v>
      </c>
      <c r="F19" s="66"/>
      <c r="G19" s="151"/>
      <c r="H19" s="67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21" customHeight="true">
      <c r="A20" s="65" t="n">
        <v>6</v>
      </c>
      <c r="B20" s="66" t="s">
        <v>154</v>
      </c>
      <c r="C20" s="66" t="s">
        <v>57</v>
      </c>
      <c r="D20" s="66" t="s">
        <v>155</v>
      </c>
      <c r="E20" s="66" t="s">
        <v>77</v>
      </c>
      <c r="F20" s="66"/>
      <c r="G20" s="151"/>
      <c r="H20" s="67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21" customHeight="true">
      <c r="A21" s="65" t="n">
        <v>7</v>
      </c>
      <c r="B21" s="66" t="s">
        <v>156</v>
      </c>
      <c r="C21" s="66" t="s">
        <v>157</v>
      </c>
      <c r="D21" s="66" t="s">
        <v>158</v>
      </c>
      <c r="E21" s="66" t="s">
        <v>77</v>
      </c>
      <c r="F21" s="66"/>
      <c r="G21" s="151"/>
      <c r="H21" s="67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21" customHeight="true">
      <c r="A22" s="65" t="n">
        <v>8</v>
      </c>
      <c r="B22" s="66" t="s">
        <v>90</v>
      </c>
      <c r="C22" s="66" t="s">
        <v>159</v>
      </c>
      <c r="D22" s="66" t="s">
        <v>160</v>
      </c>
      <c r="E22" s="66" t="s">
        <v>82</v>
      </c>
      <c r="F22" s="66"/>
      <c r="G22" s="151"/>
      <c r="H22" s="67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21" customHeight="true">
      <c r="A23" s="65" t="n">
        <v>9</v>
      </c>
      <c r="B23" s="66" t="s">
        <v>161</v>
      </c>
      <c r="C23" s="66" t="s">
        <v>162</v>
      </c>
      <c r="D23" s="66" t="s">
        <v>163</v>
      </c>
      <c r="E23" s="66" t="s">
        <v>82</v>
      </c>
      <c r="F23" s="66"/>
      <c r="G23" s="151"/>
      <c r="H23" s="67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21" customHeight="true">
      <c r="A24" s="68" t="n">
        <v>10</v>
      </c>
      <c r="B24" s="69" t="s">
        <v>164</v>
      </c>
      <c r="C24" s="69" t="s">
        <v>165</v>
      </c>
      <c r="D24" s="69" t="s">
        <v>166</v>
      </c>
      <c r="E24" s="69" t="s">
        <v>147</v>
      </c>
      <c r="F24" s="69"/>
      <c r="G24" s="102"/>
      <c r="H24" s="70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28" customHeight="true">
      <c r="A27" s="25" t="s">
        <v>167</v>
      </c>
      <c r="B27" s="27" t="s">
        <v>168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36" customHeight="true">
      <c r="A28" s="62" t="s">
        <v>169</v>
      </c>
      <c r="B28" s="10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36" customHeight="true">
      <c r="A29" s="65" t="s">
        <v>170</v>
      </c>
      <c r="B29" s="10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36" customHeight="true">
      <c r="A30" s="65" t="s">
        <v>171</v>
      </c>
      <c r="B30" s="105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36" customHeight="true">
      <c r="A31" s="65" t="s">
        <v>172</v>
      </c>
      <c r="B31" s="105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36" customHeight="true">
      <c r="A32" s="68" t="s">
        <v>173</v>
      </c>
      <c r="B32" s="10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</sheetData>
  <mergeCells count="2">
    <mergeCell ref="A1:H1"/>
    <mergeCell ref="A2:H2"/>
  </mergeCells>
  <conditionalFormatting sqref="E15:E24">
    <cfRule type="containsText" dxfId="0" priority="1" operator="containsText" text="Открито">
      <formula>NOT(ISERROR(SEARCH("Открито",E15)))</formula>
    </cfRule>
    <cfRule type="containsText" dxfId="1" priority="2" operator="containsText" text="完成">
      <formula>NOT(ISERROR(SEARCH("完成",E15)))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如需新增选项，请先在“Настройки”表对应清单中维护。" errorStyle="warning" errorTitle="Изберете от падащия списък." showErrorMessage="true" sqref="B6"/>
    <dataValidation allowBlank="false" error="如需新增选项，请先在“Настройки”表对应清单中维护。" errorStyle="warning" errorTitle="Изберете от падащия списък." showErrorMessage="true" sqref="B8"/>
    <dataValidation allowBlank="false" error="如需新增选项，请先在“Настройки”表对应清单中维护。" errorStyle="warning" errorTitle="Изберете от падащия списък." showErrorMessage="true" sqref="B11"/>
    <dataValidation allowBlank="false" error="如需新增选项，请先在“Настройки”表对应清单中维护。" errorStyle="warning" errorTitle="Изберете от падащия списък." showErrorMessage="true" sqref="E15:E24"/>
  </dataValidations>
  <pageMargins left="0.7" right="0.7" top="0.75" bottom="0.75" header="0.3" footer="0.3"/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14"/>
    <col customWidth="true" max="3" min="3" width="34"/>
    <col customWidth="true" max="4" min="4" width="18"/>
    <col customWidth="true" max="5" min="5" width="16"/>
    <col customWidth="true" max="6" min="6" width="14"/>
    <col customWidth="true" max="7" min="7" width="34"/>
    <col customWidth="true" max="8" min="8" width="3"/>
    <col customWidth="true" max="14" min="9" width="16"/>
  </cols>
  <sheetData>
    <row r="1" ht="30" customHeight="true">
      <c r="A1" s="5" t="s">
        <v>174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175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176</v>
      </c>
      <c r="B4" s="26" t="s">
        <v>177</v>
      </c>
      <c r="C4" s="27" t="s">
        <v>4</v>
      </c>
      <c r="D4" s="42"/>
      <c r="E4" s="25" t="s">
        <v>176</v>
      </c>
      <c r="F4" s="26" t="s">
        <v>177</v>
      </c>
      <c r="G4" s="27" t="s">
        <v>4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1" customHeight="true">
      <c r="A5" s="62" t="s">
        <v>178</v>
      </c>
      <c r="B5" s="230" t="n">
        <f>COUNTIF('Дневник за предаване на смяна'!B5:B204,"&gt;0")</f>
        <v>3</v>
      </c>
      <c r="C5" s="64" t="s">
        <v>179</v>
      </c>
      <c r="D5" s="42"/>
      <c r="E5" s="62" t="s">
        <v>180</v>
      </c>
      <c r="F5" s="238" t="n">
        <f>IFERROR(COUNTIF('Дневник за предаване на смяна'!S5:S204,"Завършено")/COUNTIF('Дневник за предаване на смяна'!B5:B204,"&gt;0"),0)</f>
        <v>0.3333333333333333</v>
      </c>
      <c r="G5" s="64" t="s">
        <v>181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31" customHeight="true">
      <c r="A6" s="65" t="s">
        <v>125</v>
      </c>
      <c r="B6" s="231" t="n">
        <f>COUNTIF('Задачи и инциденти'!K5:K204,"Състояние")+COUNTIF('Задачи и инциденти'!K5:K204,"Състояние")+COUNTIF('Задачи и инциденти'!K5:K204,"Изчаква външна страна")+COUNTIF('Задачи и инциденти'!K5:K204,"Deferred")</f>
        <v>2</v>
      </c>
      <c r="C6" s="67" t="s">
        <v>182</v>
      </c>
      <c r="D6" s="42"/>
      <c r="E6" s="65" t="s">
        <v>183</v>
      </c>
      <c r="F6" s="231" t="n">
        <f>COUNTIF('Задачи и инциденти'!G5:G204,"高")+COUNTIF('Задачи и инциденти'!G5:G204,"紧急")</f>
        <v>1</v>
      </c>
      <c r="G6" s="67" t="s">
        <v>184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31" customHeight="true">
      <c r="A7" s="65" t="s">
        <v>126</v>
      </c>
      <c r="B7" s="232" t="n">
        <f>SUM('Каса и плащания'!I5:I204)</f>
        <v>-20</v>
      </c>
      <c r="C7" s="67" t="s">
        <v>185</v>
      </c>
      <c r="D7" s="42"/>
      <c r="E7" s="65" t="s">
        <v>186</v>
      </c>
      <c r="F7" s="231" t="n">
        <f>COUNTIFS('Наличности и мърчандайзинг'!M5:M204,"&lt;&gt;0",'Наличности и мърчандайзинг'!M5:M204,"&lt;&gt;")</f>
        <v>1</v>
      </c>
      <c r="G7" s="67" t="s">
        <v>187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31" customHeight="true">
      <c r="A8" s="68" t="s">
        <v>127</v>
      </c>
      <c r="B8" s="233" t="n">
        <f>COUNTIF('Проверка на безопасността и поч'!G5:G204,"异常")+COUNTIF('Проверка на безопасността и поч'!G5:G204,"Нужно е последващо действие")</f>
        <v>2</v>
      </c>
      <c r="C8" s="70" t="s">
        <v>188</v>
      </c>
      <c r="D8" s="42"/>
      <c r="E8" s="68" t="s">
        <v>189</v>
      </c>
      <c r="F8" s="233" t="n">
        <f>COUNTIF('Дневник за предаване на смяна'!S5:S204,"Състояние")+COUNTIF('Дневник за предаване на смяна'!S5:S204,"Състояние")</f>
        <v>2</v>
      </c>
      <c r="G8" s="70" t="s">
        <v>190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28" customHeight="true">
      <c r="A11" s="25" t="s">
        <v>30</v>
      </c>
      <c r="B11" s="27" t="s">
        <v>191</v>
      </c>
      <c r="C11" s="42"/>
      <c r="D11" s="25" t="s">
        <v>31</v>
      </c>
      <c r="E11" s="27" t="s">
        <v>191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22" customHeight="true">
      <c r="A12" s="62" t="s">
        <v>44</v>
      </c>
      <c r="B12" s="64" t="n">
        <f>COUNTIF('Дневник за предаване на смяна'!S5:S204,"Състояние")</f>
        <v>0</v>
      </c>
      <c r="C12" s="42"/>
      <c r="D12" s="62" t="s">
        <v>44</v>
      </c>
      <c r="E12" s="64" t="n">
        <f>COUNTIF('Задачи и инциденти'!K5:K204,"Състояние")</f>
        <v>1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22" customHeight="true">
      <c r="A13" s="65" t="s">
        <v>44</v>
      </c>
      <c r="B13" s="67" t="n">
        <f>COUNTIF('Дневник за предаване на смяна'!S5:S204,"Състояние")</f>
        <v>1</v>
      </c>
      <c r="C13" s="42"/>
      <c r="D13" s="65" t="s">
        <v>44</v>
      </c>
      <c r="E13" s="67" t="n">
        <f>COUNTIF('Задачи и инциденти'!K5:K204,"Състояние")</f>
        <v>1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22" customHeight="true">
      <c r="A14" s="65" t="s">
        <v>44</v>
      </c>
      <c r="B14" s="67" t="n">
        <f>COUNTIF('Дневник за предаване на смяна'!S5:S204,"Състояние")</f>
        <v>1</v>
      </c>
      <c r="C14" s="42"/>
      <c r="D14" s="65" t="s">
        <v>67</v>
      </c>
      <c r="E14" s="67" t="n">
        <f>COUNTIF('Задачи и инциденти'!K5:K204,"Изчаква външна страна")</f>
        <v>0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22" customHeight="true">
      <c r="A15" s="65" t="s">
        <v>77</v>
      </c>
      <c r="B15" s="67" t="n">
        <f>COUNTIF('Дневник за предаване на смяна'!S5:S204,"Завършено")</f>
        <v>1</v>
      </c>
      <c r="C15" s="42"/>
      <c r="D15" s="65" t="s">
        <v>100</v>
      </c>
      <c r="E15" s="67" t="n">
        <f>COUNTIF('Задачи и инциденти'!K5:K204,"Deferred")</f>
        <v>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22" customHeight="true">
      <c r="A16" s="68" t="s">
        <v>88</v>
      </c>
      <c r="B16" s="70" t="n">
        <f>COUNTIF('Дневник за предаване на смяна'!S5:S204,"Върнато")</f>
        <v>0</v>
      </c>
      <c r="C16" s="42"/>
      <c r="D16" s="65" t="s">
        <v>77</v>
      </c>
      <c r="E16" s="67" t="n">
        <f>COUNTIF('Задачи и инциденти'!K5:K204,"Завършено")</f>
        <v>1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22" customHeight="true">
      <c r="A17" s="42"/>
      <c r="B17" s="42"/>
      <c r="C17" s="42"/>
      <c r="D17" s="68" t="s">
        <v>89</v>
      </c>
      <c r="E17" s="70" t="n">
        <f>COUNTIF('Задачи и инциденти'!K5:K204,"Приключено")</f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22" customHeight="true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22" customHeight="true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28" customHeight="true">
      <c r="A20" s="25" t="s">
        <v>32</v>
      </c>
      <c r="B20" s="27" t="s">
        <v>191</v>
      </c>
      <c r="C20" s="42"/>
      <c r="D20" s="25" t="s">
        <v>192</v>
      </c>
      <c r="E20" s="27" t="s">
        <v>193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22" customHeight="true">
      <c r="A21" s="62" t="s">
        <v>45</v>
      </c>
      <c r="B21" s="64" t="n">
        <f>COUNTIF('Задачи и инциденти'!G5:G204,"低")+COUNTIF('Проверка на безопасността и поч'!I5:I204,"低")+COUNTIF('Наличности и мърчандайзинг'!N5:N204,"低")</f>
        <v>4</v>
      </c>
      <c r="C21" s="42"/>
      <c r="D21" s="62" t="s">
        <v>194</v>
      </c>
      <c r="E21" s="64" t="n">
        <f>COUNTIFS('Каса и плащания'!I5:I204,"&lt;&gt;0",'Каса и плащания'!I5:I204,"&lt;&gt;")</f>
        <v>1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22" customHeight="true">
      <c r="A22" s="65" t="s">
        <v>56</v>
      </c>
      <c r="B22" s="67" t="n">
        <f>COUNTIF('Задачи и инциденти'!G5:G204,"中")+COUNTIF('Проверка на безопасността и поч'!I5:I204,"中")+COUNTIF('Наличности и мърчандайзинг'!N5:N204,"中")</f>
        <v>4</v>
      </c>
      <c r="C22" s="42"/>
      <c r="D22" s="65" t="s">
        <v>144</v>
      </c>
      <c r="E22" s="67" t="n">
        <f>COUNTIFS('Наличности и мърчандайзинг'!M5:M204,"&lt;&gt;0",'Наличности и мърчандайзинг'!M5:M204,"&lt;&gt;")</f>
        <v>1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22" customHeight="true">
      <c r="A23" s="65" t="s">
        <v>68</v>
      </c>
      <c r="B23" s="67" t="n">
        <f>COUNTIF('Задачи и инциденти'!G5:G204,"高")+COUNTIF('Проверка на безопасността и поч'!I5:I204,"高")+COUNTIF('Наличности и мърчандайзинг'!N5:N204,"高")</f>
        <v>3</v>
      </c>
      <c r="C23" s="42"/>
      <c r="D23" s="65" t="s">
        <v>195</v>
      </c>
      <c r="E23" s="67" t="n">
        <f>COUNTIF('Задачи и инциденти'!K5:K204,"Състояние")+COUNTIF('Задачи и инциденти'!K5:K204,"Състояние")+COUNTIF('Задачи и инциденти'!K5:K204,"Изчаква външна страна")+COUNTIF('Задачи и инциденти'!K5:K204,"Deferred")</f>
        <v>2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22" customHeight="true">
      <c r="A24" s="68" t="s">
        <v>78</v>
      </c>
      <c r="B24" s="70" t="n">
        <f>COUNTIF('Задачи и инциденти'!G5:G204,"紧急")+COUNTIF('Проверка на безопасността и поч'!I5:I204,"紧急")+COUNTIF('Наличности и мърчандайзинг'!N5:N204,"紧急")</f>
        <v>0</v>
      </c>
      <c r="C24" s="42"/>
      <c r="D24" s="68" t="s">
        <v>196</v>
      </c>
      <c r="E24" s="70" t="n">
        <f>COUNTIF('Проверка на безопасността и поч'!G5:G204,"异常")+COUNTIF('Проверка на безопасността и поч'!G5:G204,"Нужно е последващо действие")</f>
        <v>2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22" customHeight="true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22" customHeight="true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22" customHeight="tru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28" customHeight="true">
      <c r="A28" s="25" t="s">
        <v>28</v>
      </c>
      <c r="B28" s="26" t="s">
        <v>178</v>
      </c>
      <c r="C28" s="27" t="s">
        <v>197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22" customHeight="true">
      <c r="A29" s="62" t="s">
        <v>42</v>
      </c>
      <c r="B29" s="63" t="n">
        <f>COUNTIF('Дневник за предаване на смяна'!C5:C204,A29)</f>
        <v>2</v>
      </c>
      <c r="C29" s="64" t="n">
        <f>COUNTIF('Задачи и инциденти'!B5:B204,A29)</f>
        <v>2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22" customHeight="true">
      <c r="A30" s="65" t="s">
        <v>54</v>
      </c>
      <c r="B30" s="66" t="n">
        <f>COUNTIF('Дневник за предаване на смяна'!C5:C204,A30)</f>
        <v>1</v>
      </c>
      <c r="C30" s="67" t="n">
        <f>COUNTIF('Задачи и инциденти'!B5:B204,A30)</f>
        <v>1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22" customHeight="true">
      <c r="A31" s="65" t="s">
        <v>65</v>
      </c>
      <c r="B31" s="66" t="n">
        <f>COUNTIF('Дневник за предаване на смяна'!C5:C204,A31)</f>
        <v>0</v>
      </c>
      <c r="C31" s="67" t="n">
        <f>COUNTIF('Задачи и инциденти'!B5:B204,A31)</f>
        <v>0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22" customHeight="true">
      <c r="A32" s="65" t="s">
        <v>75</v>
      </c>
      <c r="B32" s="66" t="n">
        <f>COUNTIF('Дневник за предаване на смяна'!C5:C204,A32)</f>
        <v>0</v>
      </c>
      <c r="C32" s="67" t="n">
        <f>COUNTIF('Задачи и инциденти'!B5:B204,A32)</f>
        <v>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22" customHeight="true">
      <c r="A33" s="68" t="s">
        <v>86</v>
      </c>
      <c r="B33" s="69" t="n">
        <f>COUNTIF('Дневник за предаване на смяна'!C5:C204,A33)</f>
        <v>0</v>
      </c>
      <c r="C33" s="70" t="n">
        <f>COUNTIF('Задачи и инциденти'!B5:B204,A33)</f>
        <v>0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</sheetData>
  <mergeCells count="2">
    <mergeCell ref="A1:N1"/>
    <mergeCell ref="A2:N2"/>
  </mergeCells>
  <conditionalFormatting sqref="A11:B16">
    <cfRule type="dataBar" priority="1">
      <dataBar>
        <cfvo type="min"/>
        <cfvo type="max"/>
        <color rgb="93C5FD"/>
      </dataBar>
      <extLst>
        <x:ext xmlns:x14="http://schemas.microsoft.com/office/spreadsheetml/2009/9/main" uri="{B025F937-C7B1-47D3-B67F-A62EFF666E3E}">
          <x14:id>{123659B8-57F2-FC78-E07D-982EA96ABAE7}</x14:id>
        </x:ext>
      </extLst>
    </cfRule>
  </conditionalFormatting>
  <conditionalFormatting sqref="D21:E24">
    <cfRule type="dataBar" priority="2">
      <dataBar>
        <cfvo type="min"/>
        <cfvo type="max"/>
        <color rgb="FBBF24"/>
      </dataBar>
      <extLst>
        <x:ext xmlns:x14="http://schemas.microsoft.com/office/spreadsheetml/2009/9/main" uri="{B025F937-C7B1-47D3-B67F-A62EFF666E3E}">
          <x14:id>{D95BC513-7619-A1C7-E17D-18901618811E}</x14:id>
        </x:ext>
      </extLst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7cb59efd555b43d1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123659B8-57F2-FC78-E07D-982EA96ABAE7}">
            <x14:dataBar gradient="1">
              <x14:cfvo type="min"/>
              <x14:cfvo type="max"/>
              <x14:fillColor rgb="93C5FD"/>
            </x14:dataBar>
          </x14:cfRule>
          <xm:sqref>A11:B16</xm:sqref>
        </x14:conditionalFormatting>
        <x14:conditionalFormatting>
          <x14:cfRule type="dataBar" priority="2" id="{D95BC513-7619-A1C7-E17D-18901618811E}">
            <x14:dataBar gradient="1">
              <x14:cfvo type="min"/>
              <x14:cfvo type="max"/>
              <x14:fillColor rgb="FBBF24"/>
            </x14:dataBar>
          </x14:cfRule>
          <xm:sqref>D21:E24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20"/>
    <col customWidth="true" max="2" min="2" width="13"/>
    <col customWidth="true" max="3" min="3" width="16"/>
    <col customWidth="true" max="4" min="4" width="18"/>
    <col customWidth="true" max="9" min="5" width="12"/>
    <col customWidth="true" max="10" min="10" width="14"/>
    <col customWidth="true" max="12" min="11" width="10"/>
    <col customWidth="true" max="13" min="13" width="14"/>
    <col customWidth="true" max="15" min="14" width="12"/>
    <col customWidth="true" max="16" min="16" width="14"/>
    <col customWidth="true" max="18" min="17" width="12"/>
    <col customWidth="true" max="19" min="19" width="14"/>
    <col customWidth="true" max="21" min="20" width="12"/>
    <col customWidth="true" max="22" min="22" width="36"/>
  </cols>
  <sheetData>
    <row r="1" ht="30" customHeight="true">
      <c r="A1" s="5" t="s">
        <v>198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2"/>
      <c r="X1" s="42"/>
      <c r="Y1" s="42"/>
      <c r="Z1" s="42"/>
    </row>
    <row r="2" ht="24" customHeight="true">
      <c r="A2" s="241" t="s">
        <v>199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200</v>
      </c>
      <c r="B4" s="26" t="s">
        <v>201</v>
      </c>
      <c r="C4" s="26" t="s">
        <v>28</v>
      </c>
      <c r="D4" s="26" t="s">
        <v>202</v>
      </c>
      <c r="E4" s="26" t="s">
        <v>29</v>
      </c>
      <c r="F4" s="26" t="s">
        <v>203</v>
      </c>
      <c r="G4" s="26" t="s">
        <v>204</v>
      </c>
      <c r="H4" s="26" t="s">
        <v>129</v>
      </c>
      <c r="I4" s="26" t="s">
        <v>130</v>
      </c>
      <c r="J4" s="26" t="s">
        <v>205</v>
      </c>
      <c r="K4" s="26" t="s">
        <v>206</v>
      </c>
      <c r="L4" s="26" t="s">
        <v>207</v>
      </c>
      <c r="M4" s="26" t="s">
        <v>208</v>
      </c>
      <c r="N4" s="26" t="s">
        <v>79</v>
      </c>
      <c r="O4" s="26" t="s">
        <v>209</v>
      </c>
      <c r="P4" s="26" t="s">
        <v>210</v>
      </c>
      <c r="Q4" s="26" t="s">
        <v>211</v>
      </c>
      <c r="R4" s="26" t="s">
        <v>127</v>
      </c>
      <c r="S4" s="26" t="s">
        <v>30</v>
      </c>
      <c r="T4" s="26" t="s">
        <v>212</v>
      </c>
      <c r="U4" s="26" t="s">
        <v>213</v>
      </c>
      <c r="V4" s="27" t="s">
        <v>137</v>
      </c>
      <c r="W4" s="42"/>
      <c r="X4" s="42"/>
      <c r="Y4" s="42"/>
      <c r="Z4" s="42"/>
    </row>
    <row r="5" ht="21" customHeight="true">
      <c r="A5" s="62" t="str">
        <f>IF(B5="","",TEXT(B5,"yyyymmdd")&amp;"-"&amp;LEFT(C5,2)&amp;"-"&amp;LEFT(E5,1)&amp;"-"&amp;TEXT(ROW()-4,"000"))</f>
        <v>20260424-DOWNTOWN-MORNING-001</v>
      </c>
      <c r="B5" s="150" t="n">
        <v>46136</v>
      </c>
      <c r="C5" s="63" t="s">
        <v>42</v>
      </c>
      <c r="D5" s="63" t="s">
        <v>40</v>
      </c>
      <c r="E5" s="63" t="s">
        <v>43</v>
      </c>
      <c r="F5" s="63" t="str">
        <v>09:00</v>
      </c>
      <c r="G5" s="63" t="str">
        <v>15:00</v>
      </c>
      <c r="H5" s="63" t="s">
        <v>214</v>
      </c>
      <c r="I5" s="63" t="s">
        <v>215</v>
      </c>
      <c r="J5" s="154" t="n">
        <v>18500</v>
      </c>
      <c r="K5" s="63" t="n">
        <v>145</v>
      </c>
      <c r="L5" s="63" t="n">
        <v>310</v>
      </c>
      <c r="M5" s="160" t="n">
        <v>620</v>
      </c>
      <c r="N5" s="160" t="n">
        <v>0</v>
      </c>
      <c r="O5" s="63" t="n">
        <v>2</v>
      </c>
      <c r="P5" s="63" t="n">
        <v>3</v>
      </c>
      <c r="Q5" s="63" t="n">
        <v>1</v>
      </c>
      <c r="R5" s="63" t="n">
        <v>0</v>
      </c>
      <c r="S5" s="63" t="s">
        <v>44</v>
      </c>
      <c r="T5" s="63" t="s">
        <v>68</v>
      </c>
      <c r="U5" s="63" t="s">
        <v>216</v>
      </c>
      <c r="V5" s="64" t="s">
        <v>217</v>
      </c>
      <c r="W5" s="42"/>
      <c r="X5" s="42"/>
      <c r="Y5" s="42"/>
      <c r="Z5" s="42"/>
    </row>
    <row r="6" ht="21" customHeight="true">
      <c r="A6" s="65" t="str">
        <f>IF(B6="","",TEXT(B6,"yyyymmdd")&amp;"-"&amp;LEFT(C6,2)&amp;"-"&amp;LEFT(E6,1)&amp;"-"&amp;TEXT(ROW()-4,"000"))</f>
        <v>20260424-DOWNTOWN-EVENING-002</v>
      </c>
      <c r="B6" s="151" t="n">
        <v>46136</v>
      </c>
      <c r="C6" s="66" t="s">
        <v>42</v>
      </c>
      <c r="D6" s="66" t="s">
        <v>40</v>
      </c>
      <c r="E6" s="66" t="s">
        <v>66</v>
      </c>
      <c r="F6" s="66" t="str">
        <v>15:00</v>
      </c>
      <c r="G6" s="66" t="str">
        <v>22:00</v>
      </c>
      <c r="H6" s="66" t="s">
        <v>215</v>
      </c>
      <c r="I6" s="66" t="s">
        <v>218</v>
      </c>
      <c r="J6" s="155" t="n">
        <v>22800</v>
      </c>
      <c r="K6" s="66" t="n">
        <v>172</v>
      </c>
      <c r="L6" s="66" t="n">
        <v>388</v>
      </c>
      <c r="M6" s="161" t="n">
        <v>350</v>
      </c>
      <c r="N6" s="161" t="n">
        <v>-20</v>
      </c>
      <c r="O6" s="66" t="n">
        <v>0</v>
      </c>
      <c r="P6" s="66" t="n">
        <v>1</v>
      </c>
      <c r="Q6" s="66" t="n">
        <v>0</v>
      </c>
      <c r="R6" s="66" t="n">
        <v>1</v>
      </c>
      <c r="S6" s="66" t="s">
        <v>44</v>
      </c>
      <c r="T6" s="66" t="s">
        <v>56</v>
      </c>
      <c r="U6" s="66" t="s">
        <v>216</v>
      </c>
      <c r="V6" s="67" t="s">
        <v>219</v>
      </c>
      <c r="W6" s="42"/>
      <c r="X6" s="42"/>
      <c r="Y6" s="42"/>
      <c r="Z6" s="42"/>
    </row>
    <row r="7" ht="21" customHeight="true">
      <c r="A7" s="65" t="str">
        <f>IF(B7="","",TEXT(B7,"yyyymmdd")&amp;"-"&amp;LEFT(C7,2)&amp;"-"&amp;LEFT(E7,1)&amp;"-"&amp;TEXT(ROW()-4,"000"))</f>
        <v>20260423-MALL-MORNING-003</v>
      </c>
      <c r="B7" s="151" t="n">
        <v>46135</v>
      </c>
      <c r="C7" s="66" t="s">
        <v>54</v>
      </c>
      <c r="D7" s="66" t="s">
        <v>40</v>
      </c>
      <c r="E7" s="66" t="s">
        <v>43</v>
      </c>
      <c r="F7" s="66" t="str">
        <v>08:30</v>
      </c>
      <c r="G7" s="66" t="str">
        <v>14:30</v>
      </c>
      <c r="H7" s="66" t="s">
        <v>220</v>
      </c>
      <c r="I7" s="66" t="s">
        <v>221</v>
      </c>
      <c r="J7" s="155" t="n">
        <v>12600</v>
      </c>
      <c r="K7" s="66" t="n">
        <v>98</v>
      </c>
      <c r="L7" s="66" t="n">
        <v>210</v>
      </c>
      <c r="M7" s="161" t="n">
        <v>0</v>
      </c>
      <c r="N7" s="161" t="n">
        <v>0</v>
      </c>
      <c r="O7" s="66" t="n">
        <v>0</v>
      </c>
      <c r="P7" s="66" t="n">
        <v>0</v>
      </c>
      <c r="Q7" s="66" t="n">
        <v>0</v>
      </c>
      <c r="R7" s="66" t="n">
        <v>0</v>
      </c>
      <c r="S7" s="66" t="s">
        <v>77</v>
      </c>
      <c r="T7" s="66" t="s">
        <v>45</v>
      </c>
      <c r="U7" s="66" t="s">
        <v>222</v>
      </c>
      <c r="V7" s="67" t="s">
        <v>223</v>
      </c>
      <c r="W7" s="42"/>
      <c r="X7" s="42"/>
      <c r="Y7" s="42"/>
      <c r="Z7" s="42"/>
    </row>
  </sheetData>
  <mergeCells count="2">
    <mergeCell ref="A1:V1"/>
    <mergeCell ref="A2:V2"/>
  </mergeCells>
  <conditionalFormatting sqref="S5:S7">
    <cfRule type="containsText" dxfId="2" priority="1" operator="containsText" text="Завършено">
      <formula>NOT(ISERROR(SEARCH("Завършено",S5)))</formula>
    </cfRule>
    <cfRule type="containsText" dxfId="3" priority="2" operator="containsText" text="Състояние">
      <formula>NOT(ISERROR(SEARCH("Състояние",S5)))</formula>
    </cfRule>
    <cfRule type="containsText" dxfId="4" priority="3" operator="containsText" text="Върнато">
      <formula>NOT(ISERROR(SEARCH("Върнато",S5)))</formula>
    </cfRule>
  </conditionalFormatting>
  <conditionalFormatting sqref="T5:T7">
    <cfRule type="containsText" dxfId="5" priority="4" operator="containsText" text="紧急">
      <formula>NOT(ISERROR(SEARCH("紧急",T5)))</formula>
    </cfRule>
    <cfRule type="containsText" dxfId="6" priority="5" operator="containsText" text="高">
      <formula>NOT(ISERROR(SEARCH("高",T5)))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如需新增选项，请先在“Настройки”表对应清单中维护。" errorStyle="warning" errorTitle="Изберете от падащия списък." showErrorMessage="true" sqref="C5:C7"/>
    <dataValidation allowBlank="false" error="如需新增选项，请先在“Настройки”表对应清单中维护。" errorStyle="warning" errorTitle="Изберете от падащия списък." showErrorMessage="true" sqref="E5:E7"/>
    <dataValidation allowBlank="false" error="如需新增选项，请先在“Настройки”表对应清单中维护。" errorStyle="warning" errorTitle="Изберете от падащия списък." showErrorMessage="true" sqref="S5:S7"/>
    <dataValidation allowBlank="false" error="如需新增选项，请先在“Настройки”表对应清单中维护。" errorStyle="warning" errorTitle="Изберете от падащия списък." showErrorMessage="true" sqref="T5:T7"/>
  </dataValidations>
  <pageMargins left="0.7" right="0.7" top="0.75" bottom="0.75" header="0.3" footer="0.3"/>
  <tableParts count="1">
    <tablePart r:id="Rf3227f1520fe4e55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16"/>
    <col customWidth="true" max="3" min="3" width="12"/>
    <col customWidth="true" max="4" min="4" width="16"/>
    <col customWidth="true" max="5" min="5" width="12"/>
    <col customWidth="true" max="7" min="6" width="14"/>
    <col customWidth="true" max="8" min="8" width="16"/>
    <col customWidth="true" max="9" min="9" width="12"/>
    <col customWidth="true" max="10" min="10" width="34"/>
    <col customWidth="true" max="11" min="11" width="14"/>
    <col customWidth="true" max="12" min="12" width="12"/>
    <col customWidth="true" max="13" min="13" width="32"/>
  </cols>
  <sheetData>
    <row r="1" ht="30" customHeight="true">
      <c r="A1" s="5" t="s">
        <v>224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225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201</v>
      </c>
      <c r="B4" s="26" t="s">
        <v>28</v>
      </c>
      <c r="C4" s="26" t="s">
        <v>29</v>
      </c>
      <c r="D4" s="26" t="s">
        <v>226</v>
      </c>
      <c r="E4" s="26" t="s">
        <v>129</v>
      </c>
      <c r="F4" s="26" t="s">
        <v>34</v>
      </c>
      <c r="G4" s="26" t="s">
        <v>227</v>
      </c>
      <c r="H4" s="26" t="s">
        <v>228</v>
      </c>
      <c r="I4" s="26" t="s">
        <v>229</v>
      </c>
      <c r="J4" s="26" t="s">
        <v>230</v>
      </c>
      <c r="K4" s="26" t="s">
        <v>231</v>
      </c>
      <c r="L4" s="26" t="s">
        <v>213</v>
      </c>
      <c r="M4" s="27" t="s">
        <v>137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1" customHeight="true">
      <c r="A5" s="166" t="n">
        <v>46136</v>
      </c>
      <c r="B5" s="63" t="s">
        <v>42</v>
      </c>
      <c r="C5" s="63" t="s">
        <v>43</v>
      </c>
      <c r="D5" s="63" t="str">
        <v>POS-01</v>
      </c>
      <c r="E5" s="63" t="s">
        <v>214</v>
      </c>
      <c r="F5" s="63" t="s">
        <v>47</v>
      </c>
      <c r="G5" s="160" t="n">
        <v>5200</v>
      </c>
      <c r="H5" s="160" t="n">
        <v>5200</v>
      </c>
      <c r="I5" s="160" t="n">
        <f>IF(OR(G5="",H5=""),"",H5-G5)</f>
        <v>0</v>
      </c>
      <c r="J5" s="63"/>
      <c r="K5" s="63" t="s">
        <v>77</v>
      </c>
      <c r="L5" s="63" t="s">
        <v>216</v>
      </c>
      <c r="M5" s="64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21" customHeight="true">
      <c r="A6" s="167" t="n">
        <v>46136</v>
      </c>
      <c r="B6" s="66" t="s">
        <v>42</v>
      </c>
      <c r="C6" s="66" t="s">
        <v>66</v>
      </c>
      <c r="D6" s="66" t="str">
        <v>POS-01</v>
      </c>
      <c r="E6" s="66" t="s">
        <v>215</v>
      </c>
      <c r="F6" s="66" t="s">
        <v>47</v>
      </c>
      <c r="G6" s="161" t="n">
        <v>6100</v>
      </c>
      <c r="H6" s="161" t="n">
        <v>6080</v>
      </c>
      <c r="I6" s="161" t="n">
        <f>IF(OR(G6="",H6=""),"",H6-G6)</f>
        <v>-20</v>
      </c>
      <c r="J6" s="66" t="s">
        <v>232</v>
      </c>
      <c r="K6" s="66" t="s">
        <v>44</v>
      </c>
      <c r="L6" s="66" t="s">
        <v>216</v>
      </c>
      <c r="M6" s="67" t="s">
        <v>233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21" customHeight="true">
      <c r="A7" s="167" t="n">
        <v>46136</v>
      </c>
      <c r="B7" s="66" t="s">
        <v>42</v>
      </c>
      <c r="C7" s="66" t="s">
        <v>66</v>
      </c>
      <c r="D7" s="66" t="str">
        <v>POS-02</v>
      </c>
      <c r="E7" s="66" t="s">
        <v>215</v>
      </c>
      <c r="F7" s="66" t="s">
        <v>70</v>
      </c>
      <c r="G7" s="161" t="n">
        <v>8900</v>
      </c>
      <c r="H7" s="161" t="n">
        <v>8900</v>
      </c>
      <c r="I7" s="161" t="n">
        <f>IF(OR(G7="",H7=""),"",H7-G7)</f>
        <v>0</v>
      </c>
      <c r="J7" s="66"/>
      <c r="K7" s="66" t="s">
        <v>77</v>
      </c>
      <c r="L7" s="66" t="s">
        <v>216</v>
      </c>
      <c r="M7" s="67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</sheetData>
  <mergeCells count="2">
    <mergeCell ref="A1:M1"/>
    <mergeCell ref="A2:M2"/>
  </mergeCells>
  <conditionalFormatting sqref="I5:I7">
    <cfRule type="expression" dxfId="7" priority="1">
      <formula>I5&lt;&gt;0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如需新增选项，请先在“Настройки”表对应清单中维护。" errorStyle="warning" errorTitle="Изберете от падащия списък." showErrorMessage="true" sqref="B5:B7"/>
    <dataValidation allowBlank="false" error="如需新增选项，请先在“Настройки”表对应清单中维护。" errorStyle="warning" errorTitle="Изберете от падащия списък." showErrorMessage="true" sqref="C5:C7"/>
    <dataValidation allowBlank="false" error="如需新增选项，请先在“Настройки”表对应清单中维护。" errorStyle="warning" errorTitle="Изберете от падащия списък." showErrorMessage="true" sqref="F5:F7"/>
    <dataValidation allowBlank="false" error="如需新增选项，请先在“Настройки”表对应清单中维护。" errorStyle="warning" errorTitle="Изберете от падащия списък." showErrorMessage="true" sqref="K5:K7"/>
  </dataValidations>
  <pageMargins left="0.7" right="0.7" top="0.75" bottom="0.75" header="0.3" footer="0.3"/>
  <tableParts count="1">
    <tablePart r:id="R9c7bf427795f4934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3" min="2" width="16"/>
    <col customWidth="true" max="4" min="4" width="24"/>
    <col customWidth="true" max="5" min="5" width="14"/>
    <col customWidth="true" max="6" min="6" width="10"/>
    <col customWidth="true" max="8" min="7" width="12"/>
    <col customWidth="true" max="13" min="9" width="10"/>
    <col customWidth="true" max="14" min="14" width="12"/>
    <col customWidth="true" max="15" min="15" width="24"/>
    <col customWidth="true" max="16" min="16" width="12"/>
    <col customWidth="true" max="17" min="17" width="13"/>
    <col customWidth="true" max="18" min="18" width="14"/>
    <col customWidth="true" max="19" min="19" width="34"/>
  </cols>
  <sheetData>
    <row r="1" ht="30" customHeight="true">
      <c r="A1" s="5" t="s">
        <v>234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2"/>
      <c r="U1" s="42"/>
      <c r="V1" s="42"/>
      <c r="W1" s="42"/>
      <c r="X1" s="42"/>
      <c r="Y1" s="42"/>
      <c r="Z1" s="42"/>
    </row>
    <row r="2" ht="24" customHeight="true">
      <c r="A2" s="241" t="s">
        <v>235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201</v>
      </c>
      <c r="B4" s="26" t="s">
        <v>28</v>
      </c>
      <c r="C4" s="26" t="s">
        <v>236</v>
      </c>
      <c r="D4" s="26" t="s">
        <v>237</v>
      </c>
      <c r="E4" s="26" t="s">
        <v>238</v>
      </c>
      <c r="F4" s="26" t="s">
        <v>239</v>
      </c>
      <c r="G4" s="26" t="s">
        <v>240</v>
      </c>
      <c r="H4" s="26" t="s">
        <v>241</v>
      </c>
      <c r="I4" s="26" t="s">
        <v>94</v>
      </c>
      <c r="J4" s="26" t="s">
        <v>242</v>
      </c>
      <c r="K4" s="26" t="s">
        <v>243</v>
      </c>
      <c r="L4" s="26" t="s">
        <v>244</v>
      </c>
      <c r="M4" s="26" t="s">
        <v>229</v>
      </c>
      <c r="N4" s="26" t="s">
        <v>245</v>
      </c>
      <c r="O4" s="26" t="s">
        <v>246</v>
      </c>
      <c r="P4" s="26" t="s">
        <v>135</v>
      </c>
      <c r="Q4" s="26" t="s">
        <v>136</v>
      </c>
      <c r="R4" s="26" t="s">
        <v>134</v>
      </c>
      <c r="S4" s="27" t="s">
        <v>137</v>
      </c>
      <c r="T4" s="42"/>
      <c r="U4" s="42"/>
      <c r="V4" s="42"/>
      <c r="W4" s="42"/>
      <c r="X4" s="42"/>
      <c r="Y4" s="42"/>
      <c r="Z4" s="42"/>
    </row>
    <row r="5" ht="21" customHeight="true">
      <c r="A5" s="166" t="n">
        <v>46136</v>
      </c>
      <c r="B5" s="63" t="s">
        <v>42</v>
      </c>
      <c r="C5" s="63" t="s">
        <v>71</v>
      </c>
      <c r="D5" s="63" t="s">
        <v>247</v>
      </c>
      <c r="E5" s="63" t="s">
        <v>104</v>
      </c>
      <c r="F5" s="63" t="n">
        <v>42</v>
      </c>
      <c r="G5" s="63" t="n">
        <v>0</v>
      </c>
      <c r="H5" s="63" t="n">
        <v>8</v>
      </c>
      <c r="I5" s="63" t="n">
        <v>0</v>
      </c>
      <c r="J5" s="63" t="n">
        <v>0</v>
      </c>
      <c r="K5" s="63" t="n">
        <v>34</v>
      </c>
      <c r="L5" s="63" t="n">
        <v>34</v>
      </c>
      <c r="M5" s="63" t="n">
        <f>IF(OR(K5="",L5=""),"",K5-L5)</f>
        <v>0</v>
      </c>
      <c r="N5" s="63" t="s">
        <v>45</v>
      </c>
      <c r="O5" s="63" t="s">
        <v>248</v>
      </c>
      <c r="P5" s="63" t="s">
        <v>214</v>
      </c>
      <c r="Q5" s="150" t="n">
        <v>46136</v>
      </c>
      <c r="R5" s="63" t="s">
        <v>77</v>
      </c>
      <c r="S5" s="64"/>
      <c r="T5" s="42"/>
      <c r="U5" s="42"/>
      <c r="V5" s="42"/>
      <c r="W5" s="42"/>
      <c r="X5" s="42"/>
      <c r="Y5" s="42"/>
      <c r="Z5" s="42"/>
    </row>
    <row r="6" ht="21" customHeight="true">
      <c r="A6" s="167" t="n">
        <v>46136</v>
      </c>
      <c r="B6" s="66" t="s">
        <v>42</v>
      </c>
      <c r="C6" s="66" t="s">
        <v>81</v>
      </c>
      <c r="D6" s="66" t="s">
        <v>249</v>
      </c>
      <c r="E6" s="66" t="s">
        <v>111</v>
      </c>
      <c r="F6" s="66" t="n">
        <v>18</v>
      </c>
      <c r="G6" s="66" t="n">
        <v>0</v>
      </c>
      <c r="H6" s="66" t="n">
        <v>2</v>
      </c>
      <c r="I6" s="66" t="n">
        <v>0</v>
      </c>
      <c r="J6" s="66" t="n">
        <v>1</v>
      </c>
      <c r="K6" s="66" t="n">
        <v>15</v>
      </c>
      <c r="L6" s="66" t="n">
        <v>16</v>
      </c>
      <c r="M6" s="66" t="n">
        <f>IF(OR(K6="",L6=""),"",K6-L6)</f>
        <v>-1</v>
      </c>
      <c r="N6" s="66" t="s">
        <v>68</v>
      </c>
      <c r="O6" s="66" t="s">
        <v>250</v>
      </c>
      <c r="P6" s="66" t="s">
        <v>215</v>
      </c>
      <c r="Q6" s="151" t="n">
        <v>46137</v>
      </c>
      <c r="R6" s="66" t="s">
        <v>44</v>
      </c>
      <c r="S6" s="67" t="s">
        <v>251</v>
      </c>
      <c r="T6" s="42"/>
      <c r="U6" s="42"/>
      <c r="V6" s="42"/>
      <c r="W6" s="42"/>
      <c r="X6" s="42"/>
      <c r="Y6" s="42"/>
      <c r="Z6" s="42"/>
    </row>
    <row r="7" ht="21" customHeight="true">
      <c r="A7" s="167" t="n">
        <v>46136</v>
      </c>
      <c r="B7" s="66" t="s">
        <v>54</v>
      </c>
      <c r="C7" s="66" t="s">
        <v>103</v>
      </c>
      <c r="D7" s="66" t="s">
        <v>252</v>
      </c>
      <c r="E7" s="66" t="s">
        <v>117</v>
      </c>
      <c r="F7" s="66" t="n">
        <v>60</v>
      </c>
      <c r="G7" s="66" t="n">
        <v>20</v>
      </c>
      <c r="H7" s="66" t="n">
        <v>35</v>
      </c>
      <c r="I7" s="66" t="n">
        <v>0</v>
      </c>
      <c r="J7" s="66" t="n">
        <v>0</v>
      </c>
      <c r="K7" s="66" t="n">
        <v>45</v>
      </c>
      <c r="L7" s="66" t="n">
        <v>45</v>
      </c>
      <c r="M7" s="66" t="n">
        <f>IF(OR(K7="",L7=""),"",K7-L7)</f>
        <v>0</v>
      </c>
      <c r="N7" s="66" t="s">
        <v>56</v>
      </c>
      <c r="O7" s="66" t="s">
        <v>253</v>
      </c>
      <c r="P7" s="66" t="s">
        <v>220</v>
      </c>
      <c r="Q7" s="151" t="n">
        <v>46136</v>
      </c>
      <c r="R7" s="66" t="s">
        <v>44</v>
      </c>
      <c r="S7" s="67"/>
      <c r="T7" s="42"/>
      <c r="U7" s="42"/>
      <c r="V7" s="42"/>
      <c r="W7" s="42"/>
      <c r="X7" s="42"/>
      <c r="Y7" s="42"/>
      <c r="Z7" s="42"/>
    </row>
  </sheetData>
  <mergeCells count="2">
    <mergeCell ref="A1:S1"/>
    <mergeCell ref="A2:S2"/>
  </mergeCells>
  <conditionalFormatting sqref="M5:M7">
    <cfRule type="expression" dxfId="8" priority="1">
      <formula>M5&lt;&gt;0</formula>
    </cfRule>
  </conditionalFormatting>
  <conditionalFormatting sqref="N5:N7">
    <cfRule type="containsText" dxfId="9" priority="2" operator="containsText" text="高">
      <formula>NOT(ISERROR(SEARCH("高",N5)))</formula>
    </cfRule>
    <cfRule type="containsText" dxfId="10" priority="3" operator="containsText" text="紧急">
      <formula>NOT(ISERROR(SEARCH("紧急",N5)))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error="如需新增选项，请先在“Настройки”表对应清单中维护。" errorStyle="warning" errorTitle="Изберете от падащия списък." showErrorMessage="true" sqref="B5:B7"/>
    <dataValidation allowBlank="false" error="如需新增选项，请先在“Настройки”表对应清单中维护。" errorStyle="warning" errorTitle="Изберете от падащия списък." showErrorMessage="true" sqref="C5:C7"/>
    <dataValidation allowBlank="false" error="如需新增选项，请先在“Настройки”表对应清单中维护。" errorStyle="warning" errorTitle="Изберете от падащия списък." showErrorMessage="true" sqref="E5:E7"/>
    <dataValidation allowBlank="false" error="如需新增选项，请先在“Настройки”表对应清单中维护。" errorStyle="warning" errorTitle="Изберете от падащия списък." showErrorMessage="true" sqref="N5:N7"/>
    <dataValidation allowBlank="false" error="如需新增选项，请先在“Настройки”表对应清单中维护。" errorStyle="warning" errorTitle="Изберете от падащия списък." showErrorMessage="true" sqref="R5:R7"/>
  </dataValidations>
  <pageMargins left="0.7" right="0.7" top="0.75" bottom="0.75" header="0.3" footer="0.3"/>
  <tableParts count="1">
    <tablePart r:id="R67d09c50daa64c1d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16"/>
    <col customWidth="true" max="3" min="3" width="12"/>
    <col customWidth="true" max="4" min="4" width="16"/>
    <col customWidth="true" max="5" min="5" width="38"/>
    <col customWidth="true" max="6" min="6" width="18"/>
    <col customWidth="true" max="7" min="7" width="12"/>
    <col customWidth="true" max="8" min="8" width="16"/>
    <col customWidth="true" max="9" min="9" width="12"/>
    <col customWidth="true" max="10" min="10" width="13"/>
    <col customWidth="true" max="11" min="11" width="14"/>
    <col customWidth="true" max="12" min="12" width="34"/>
    <col customWidth="true" max="13" min="13" width="13"/>
    <col customWidth="true" max="14" min="14" width="12"/>
    <col customWidth="true" max="15" min="15" width="16"/>
    <col customWidth="true" max="16" min="16" width="30"/>
  </cols>
  <sheetData>
    <row r="1" ht="30" customHeight="true">
      <c r="A1" s="5" t="s">
        <v>254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255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201</v>
      </c>
      <c r="B4" s="26" t="s">
        <v>28</v>
      </c>
      <c r="C4" s="26" t="s">
        <v>29</v>
      </c>
      <c r="D4" s="26" t="s">
        <v>2</v>
      </c>
      <c r="E4" s="26" t="s">
        <v>256</v>
      </c>
      <c r="F4" s="26" t="s">
        <v>257</v>
      </c>
      <c r="G4" s="26" t="s">
        <v>212</v>
      </c>
      <c r="H4" s="26" t="s">
        <v>258</v>
      </c>
      <c r="I4" s="26" t="s">
        <v>259</v>
      </c>
      <c r="J4" s="26" t="s">
        <v>136</v>
      </c>
      <c r="K4" s="26" t="s">
        <v>134</v>
      </c>
      <c r="L4" s="26" t="s">
        <v>260</v>
      </c>
      <c r="M4" s="26" t="s">
        <v>261</v>
      </c>
      <c r="N4" s="26" t="s">
        <v>262</v>
      </c>
      <c r="O4" s="26" t="s">
        <v>263</v>
      </c>
      <c r="P4" s="27" t="s">
        <v>137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1" customHeight="true">
      <c r="A5" s="166" t="n">
        <v>46136</v>
      </c>
      <c r="B5" s="63" t="s">
        <v>42</v>
      </c>
      <c r="C5" s="63" t="s">
        <v>43</v>
      </c>
      <c r="D5" s="63" t="s">
        <v>46</v>
      </c>
      <c r="E5" s="63" t="s">
        <v>264</v>
      </c>
      <c r="F5" s="63" t="s">
        <v>265</v>
      </c>
      <c r="G5" s="63" t="s">
        <v>68</v>
      </c>
      <c r="H5" s="63" t="s">
        <v>266</v>
      </c>
      <c r="I5" s="63" t="s">
        <v>215</v>
      </c>
      <c r="J5" s="150" t="n">
        <v>46137</v>
      </c>
      <c r="K5" s="63" t="s">
        <v>44</v>
      </c>
      <c r="L5" s="63" t="s">
        <v>267</v>
      </c>
      <c r="M5" s="150"/>
      <c r="N5" s="63" t="s">
        <v>50</v>
      </c>
      <c r="O5" s="63" t="s">
        <v>268</v>
      </c>
      <c r="P5" s="64" t="s">
        <v>269</v>
      </c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21" customHeight="true">
      <c r="A6" s="167" t="n">
        <v>46136</v>
      </c>
      <c r="B6" s="66" t="s">
        <v>42</v>
      </c>
      <c r="C6" s="66" t="s">
        <v>66</v>
      </c>
      <c r="D6" s="66" t="s">
        <v>57</v>
      </c>
      <c r="E6" s="66" t="s">
        <v>270</v>
      </c>
      <c r="F6" s="66" t="s">
        <v>271</v>
      </c>
      <c r="G6" s="66" t="s">
        <v>56</v>
      </c>
      <c r="H6" s="66" t="s">
        <v>272</v>
      </c>
      <c r="I6" s="66" t="s">
        <v>218</v>
      </c>
      <c r="J6" s="151" t="n">
        <v>46136</v>
      </c>
      <c r="K6" s="66" t="s">
        <v>44</v>
      </c>
      <c r="L6" s="66"/>
      <c r="M6" s="151"/>
      <c r="N6" s="66" t="s">
        <v>61</v>
      </c>
      <c r="O6" s="66"/>
      <c r="P6" s="67" t="s">
        <v>273</v>
      </c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21" customHeight="true">
      <c r="A7" s="167" t="n">
        <v>46135</v>
      </c>
      <c r="B7" s="66" t="s">
        <v>54</v>
      </c>
      <c r="C7" s="66" t="s">
        <v>43</v>
      </c>
      <c r="D7" s="66" t="s">
        <v>119</v>
      </c>
      <c r="E7" s="66" t="s">
        <v>274</v>
      </c>
      <c r="F7" s="66" t="s">
        <v>275</v>
      </c>
      <c r="G7" s="66" t="s">
        <v>56</v>
      </c>
      <c r="H7" s="66" t="s">
        <v>276</v>
      </c>
      <c r="I7" s="66" t="s">
        <v>221</v>
      </c>
      <c r="J7" s="151" t="n">
        <v>46136</v>
      </c>
      <c r="K7" s="66" t="s">
        <v>77</v>
      </c>
      <c r="L7" s="66" t="s">
        <v>277</v>
      </c>
      <c r="M7" s="151" t="n">
        <v>46136</v>
      </c>
      <c r="N7" s="66" t="s">
        <v>61</v>
      </c>
      <c r="O7" s="66"/>
      <c r="P7" s="67"/>
      <c r="Q7" s="42"/>
      <c r="R7" s="42"/>
      <c r="S7" s="42"/>
      <c r="T7" s="42"/>
      <c r="U7" s="42"/>
      <c r="V7" s="42"/>
      <c r="W7" s="42"/>
      <c r="X7" s="42"/>
      <c r="Y7" s="42"/>
      <c r="Z7" s="42"/>
    </row>
  </sheetData>
  <mergeCells count="2">
    <mergeCell ref="A1:P1"/>
    <mergeCell ref="A2:P2"/>
  </mergeCells>
  <conditionalFormatting sqref="G5:G7">
    <cfRule type="containsText" dxfId="11" priority="1" operator="containsText" text="紧急">
      <formula>NOT(ISERROR(SEARCH("紧急",G5)))</formula>
    </cfRule>
    <cfRule type="containsText" dxfId="12" priority="2" operator="containsText" text="高">
      <formula>NOT(ISERROR(SEARCH("高",G5)))</formula>
    </cfRule>
  </conditionalFormatting>
  <conditionalFormatting sqref="K5:K7">
    <cfRule type="containsText" dxfId="13" priority="3" operator="containsText" text="Завършено">
      <formula>NOT(ISERROR(SEARCH("Завършено",K5)))</formula>
    </cfRule>
    <cfRule type="containsText" dxfId="14" priority="4" operator="containsText" text="Състояние">
      <formula>NOT(ISERROR(SEARCH("Състояние",K5)))</formula>
    </cfRule>
    <cfRule type="containsText" dxfId="15" priority="5" operator="containsText" text="Deferred">
      <formula>NOT(ISERROR(SEARCH("Deferred",K5)))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error="如需新增选项，请先在“Настройки”表对应清单中维护。" errorStyle="warning" errorTitle="Изберете от падащия списък." showErrorMessage="true" sqref="B5:B7"/>
    <dataValidation allowBlank="false" error="如需新增选项，请先在“Настройки”表对应清单中维护。" errorStyle="warning" errorTitle="Изберете от падащия списък." showErrorMessage="true" sqref="C5:C7"/>
    <dataValidation allowBlank="false" error="如需新增选项，请先在“Настройки”表对应清单中维护。" errorStyle="warning" errorTitle="Изберете от падащия списък." showErrorMessage="true" sqref="D5:D7"/>
    <dataValidation allowBlank="false" error="如需新增选项，请先在“Настройки”表对应清单中维护。" errorStyle="warning" errorTitle="Изберете от падащия списък." showErrorMessage="true" sqref="G5:G7"/>
    <dataValidation allowBlank="false" error="如需新增选项，请先在“Настройки”表对应清单中维护。" errorStyle="warning" errorTitle="Изберете от падащия списък." showErrorMessage="true" sqref="K5:K7"/>
    <dataValidation allowBlank="false" error="如需新增选项，请先在“Настройки”表对应清单中维护。" errorStyle="warning" errorTitle="Изберете от падащия списък." showErrorMessage="true" sqref="N5:N7"/>
  </dataValidations>
  <pageMargins left="0.7" right="0.7" top="0.75" bottom="0.75" header="0.3" footer="0.3"/>
  <tableParts count="1">
    <tablePart r:id="Rad6aab8c973f4a22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16"/>
    <col customWidth="true" max="3" min="3" width="12"/>
    <col customWidth="true" max="4" min="4" width="16"/>
    <col customWidth="true" max="5" min="5" width="28"/>
    <col customWidth="true" max="6" min="6" width="42"/>
    <col customWidth="true" max="7" min="7" width="14"/>
    <col customWidth="true" max="8" min="8" width="34"/>
    <col customWidth="true" max="10" min="9" width="12"/>
    <col customWidth="true" max="11" min="11" width="13"/>
    <col customWidth="true" max="12" min="12" width="14"/>
    <col customWidth="true" max="13" min="13" width="30"/>
  </cols>
  <sheetData>
    <row r="1" ht="30" customHeight="true">
      <c r="A1" s="5" t="s">
        <v>278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24" customHeight="true">
      <c r="A2" s="241" t="s">
        <v>279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8" customHeight="true">
      <c r="A4" s="25" t="s">
        <v>201</v>
      </c>
      <c r="B4" s="26" t="s">
        <v>28</v>
      </c>
      <c r="C4" s="26" t="s">
        <v>29</v>
      </c>
      <c r="D4" s="26" t="s">
        <v>280</v>
      </c>
      <c r="E4" s="26" t="s">
        <v>281</v>
      </c>
      <c r="F4" s="26" t="s">
        <v>282</v>
      </c>
      <c r="G4" s="26" t="s">
        <v>134</v>
      </c>
      <c r="H4" s="26" t="s">
        <v>283</v>
      </c>
      <c r="I4" s="26" t="s">
        <v>284</v>
      </c>
      <c r="J4" s="26" t="s">
        <v>135</v>
      </c>
      <c r="K4" s="26" t="s">
        <v>136</v>
      </c>
      <c r="L4" s="26" t="s">
        <v>285</v>
      </c>
      <c r="M4" s="27" t="s">
        <v>137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1" customHeight="true">
      <c r="A5" s="166" t="n">
        <v>46136</v>
      </c>
      <c r="B5" s="63" t="s">
        <v>42</v>
      </c>
      <c r="C5" s="63" t="s">
        <v>43</v>
      </c>
      <c r="D5" s="63" t="s">
        <v>48</v>
      </c>
      <c r="E5" s="63" t="s">
        <v>286</v>
      </c>
      <c r="F5" s="63" t="s">
        <v>287</v>
      </c>
      <c r="G5" s="63" t="s">
        <v>49</v>
      </c>
      <c r="H5" s="63"/>
      <c r="I5" s="63" t="s">
        <v>45</v>
      </c>
      <c r="J5" s="63" t="s">
        <v>214</v>
      </c>
      <c r="K5" s="150"/>
      <c r="L5" s="63" t="s">
        <v>93</v>
      </c>
      <c r="M5" s="64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21" customHeight="true">
      <c r="A6" s="167" t="n">
        <v>46136</v>
      </c>
      <c r="B6" s="66" t="s">
        <v>42</v>
      </c>
      <c r="C6" s="66" t="s">
        <v>43</v>
      </c>
      <c r="D6" s="66" t="s">
        <v>59</v>
      </c>
      <c r="E6" s="66" t="s">
        <v>288</v>
      </c>
      <c r="F6" s="66" t="s">
        <v>289</v>
      </c>
      <c r="G6" s="66" t="s">
        <v>49</v>
      </c>
      <c r="H6" s="66"/>
      <c r="I6" s="66" t="s">
        <v>45</v>
      </c>
      <c r="J6" s="66" t="s">
        <v>214</v>
      </c>
      <c r="K6" s="151"/>
      <c r="L6" s="66" t="s">
        <v>93</v>
      </c>
      <c r="M6" s="67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21" customHeight="true">
      <c r="A7" s="167" t="n">
        <v>46136</v>
      </c>
      <c r="B7" s="66" t="s">
        <v>42</v>
      </c>
      <c r="C7" s="66" t="s">
        <v>66</v>
      </c>
      <c r="D7" s="66" t="s">
        <v>110</v>
      </c>
      <c r="E7" s="66" t="s">
        <v>290</v>
      </c>
      <c r="F7" s="66" t="s">
        <v>291</v>
      </c>
      <c r="G7" s="66" t="s">
        <v>72</v>
      </c>
      <c r="H7" s="66" t="s">
        <v>292</v>
      </c>
      <c r="I7" s="66" t="s">
        <v>56</v>
      </c>
      <c r="J7" s="66" t="s">
        <v>218</v>
      </c>
      <c r="K7" s="151" t="n">
        <v>46136</v>
      </c>
      <c r="L7" s="66" t="s">
        <v>44</v>
      </c>
      <c r="M7" s="67" t="s">
        <v>293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21" customHeight="true">
      <c r="A8" s="167" t="n">
        <v>46136</v>
      </c>
      <c r="B8" s="66" t="s">
        <v>42</v>
      </c>
      <c r="C8" s="66" t="s">
        <v>66</v>
      </c>
      <c r="D8" s="66" t="s">
        <v>71</v>
      </c>
      <c r="E8" s="66" t="s">
        <v>294</v>
      </c>
      <c r="F8" s="66" t="s">
        <v>295</v>
      </c>
      <c r="G8" s="66" t="s">
        <v>49</v>
      </c>
      <c r="H8" s="66"/>
      <c r="I8" s="66" t="s">
        <v>45</v>
      </c>
      <c r="J8" s="66" t="s">
        <v>215</v>
      </c>
      <c r="K8" s="151"/>
      <c r="L8" s="66" t="s">
        <v>93</v>
      </c>
      <c r="M8" s="67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21" customHeight="true">
      <c r="A9" s="167" t="n">
        <v>46136</v>
      </c>
      <c r="B9" s="66" t="s">
        <v>42</v>
      </c>
      <c r="C9" s="66" t="s">
        <v>66</v>
      </c>
      <c r="D9" s="66" t="s">
        <v>103</v>
      </c>
      <c r="E9" s="66" t="s">
        <v>296</v>
      </c>
      <c r="F9" s="66" t="s">
        <v>297</v>
      </c>
      <c r="G9" s="66" t="s">
        <v>60</v>
      </c>
      <c r="H9" s="66" t="s">
        <v>298</v>
      </c>
      <c r="I9" s="66" t="s">
        <v>68</v>
      </c>
      <c r="J9" s="66" t="s">
        <v>215</v>
      </c>
      <c r="K9" s="151" t="n">
        <v>46136</v>
      </c>
      <c r="L9" s="66" t="s">
        <v>44</v>
      </c>
      <c r="M9" s="67" t="s">
        <v>299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</sheetData>
  <mergeCells count="2">
    <mergeCell ref="A1:M1"/>
    <mergeCell ref="A2:M2"/>
  </mergeCells>
  <conditionalFormatting sqref="G5:G9">
    <cfRule type="containsText" dxfId="16" priority="1" operator="containsText" text="异常">
      <formula>NOT(ISERROR(SEARCH("异常",G5)))</formula>
    </cfRule>
    <cfRule type="containsText" dxfId="17" priority="2" operator="containsText" text="Нужно е последващо действие">
      <formula>NOT(ISERROR(SEARCH("Нужно е последващо действие",G5)))</formula>
    </cfRule>
  </conditionalFormatting>
  <conditionalFormatting sqref="I5:I9">
    <cfRule type="containsText" dxfId="18" priority="3" operator="containsText" text="高">
      <formula>NOT(ISERROR(SEARCH("高",I5)))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error="如需新增选项，请先在“Настройки”表对应清单中维护。" errorStyle="warning" errorTitle="Изберете от падащия списък." showErrorMessage="true" sqref="B5:B9"/>
    <dataValidation allowBlank="false" error="如需新增选项，请先在“Настройки”表对应清单中维护。" errorStyle="warning" errorTitle="Изберете от падащия списък." showErrorMessage="true" sqref="C5:C9"/>
    <dataValidation allowBlank="false" error="如需新增选项，请先在“Настройки”表对应清单中维护。" errorStyle="warning" errorTitle="Изберете от падащия списък." showErrorMessage="true" sqref="D5:D9"/>
    <dataValidation allowBlank="false" error="如需新增选项，请先在“Настройки”表对应清单中维护。" errorStyle="warning" errorTitle="Изберете от падащия списък." showErrorMessage="true" sqref="G5:G9"/>
    <dataValidation allowBlank="false" error="如需新增选项，请先在“Настройки”表对应清单中维护。" errorStyle="warning" errorTitle="Изберете от падащия списък." showErrorMessage="true" sqref="I5:I9"/>
    <dataValidation allowBlank="false" error="如需新增选项，请先在“Настройки”表对应清单中维护。" errorStyle="warning" errorTitle="Изберете от падащия списък." showErrorMessage="true" sqref="L5:L9"/>
  </dataValidations>
  <pageMargins left="0.7" right="0.7" top="0.75" bottom="0.75" header="0.3" footer="0.3"/>
  <tableParts count="1">
    <tablePart r:id="R7e4200d4ba27429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предаване на смяна в търговията</dc:title>
  <dc:creator>Finite Field</dc:creator>
  <dc:description>Безплатен Excel шаблон за проследяване на предаване на смени, проверки при затваряне, отворени бележки и история в една работна книга.</dc:description>
  <lastModifiedBy/>
  <category>Retail</category>
</coreProperties>
</file>