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worksheets/sheet3.xml" ContentType="application/vnd.openxmlformats-officedocument.spreadsheetml.worksheet+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tables/table6.xml" ContentType="application/vnd.openxmlformats-officedocument.spreadsheetml.table+xml"/>
  <Override PartName="/xl/worksheets/sheet7.xml" ContentType="application/vnd.openxmlformats-officedocument.spreadsheetml.worksheet+xml"/>
  <Override PartName="/xl/tables/table7.xml" ContentType="application/vnd.openxmlformats-officedocument.spreadsheetml.table+xml"/>
  <Override PartName="/xl/worksheets/sheet8.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Types>
</file>

<file path=_rels/.rels><?xml version="1.0" encoding="UTF-8"?>
<Relationships xmlns="http://schemas.openxmlformats.org/package/2006/relationships"><Relationship Id="R4076c6ca71d542df"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粗利概要" sheetId="1" r:id="Radaf8345ae064f5c"/>
    <sheet name="商品・店舗マスタ" sheetId="2" r:id="R177ff416edad457c"/>
    <sheet name="月次粗利台帳" sheetId="3" r:id="R77ef35747650466e"/>
    <sheet name="売れ筋・滞留カレンダー" sheetId="4" r:id="Ra79b58fe8ca34a77"/>
    <sheet name="売れ筋・滞留対応記録" sheetId="5" r:id="R13c87ee391144517"/>
    <sheet name="資材と対応" sheetId="6" r:id="R47ea594de51d4e64"/>
    <sheet name="結果振り返り" sheetId="7" r:id="Rf2371722ad0e4226"/>
    <sheet name="商品粗利サマリー" sheetId="8" r:id="Rae4bc6671a074b85"/>
  </sheets>
</workbook>
</file>

<file path=xl/sharedStrings.xml><?xml version="1.0" encoding="utf-8"?>
<sst xmlns="http://schemas.openxmlformats.org/spreadsheetml/2006/main" count="347" uniqueCount="347">
  <si>
    <t>基本設定</t>
  </si>
  <si>
    <t>会社名</t>
  </si>
  <si>
    <t>テンプレートリーダー</t>
  </si>
  <si>
    <t>多店舗展開</t>
  </si>
  <si>
    <t>業務シーン</t>
  </si>
  <si>
    <t>単店舗軽運用</t>
  </si>
  <si>
    <t>オンライン・オフライン連動</t>
  </si>
  <si>
    <t>ECプラットフォーム</t>
  </si>
  <si>
    <t>季節/祝日キャンペーン</t>
  </si>
  <si>
    <t>在庫処分/調整</t>
  </si>
  <si>
    <t>会員/自社チャネル運営</t>
  </si>
  <si>
    <t>新商品お試し販売</t>
  </si>
  <si>
    <t>状態</t>
  </si>
  <si>
    <t>承認状況</t>
  </si>
  <si>
    <t>販促種別</t>
  </si>
  <si>
    <t>チャネル</t>
  </si>
  <si>
    <t>優先度</t>
  </si>
  <si>
    <t>リスクレベル</t>
  </si>
  <si>
    <t>作業種別</t>
  </si>
  <si>
    <t>下書き</t>
  </si>
  <si>
    <t>割引</t>
  </si>
  <si>
    <t>実店舗</t>
  </si>
  <si>
    <t>施策準備</t>
  </si>
  <si>
    <t>投資を拡大</t>
  </si>
  <si>
    <t>承認待ち</t>
  </si>
  <si>
    <t>値引き</t>
  </si>
  <si>
    <t>型枠</t>
  </si>
  <si>
    <t>資材到着待ち</t>
  </si>
  <si>
    <t>様子見を継続</t>
  </si>
  <si>
    <t>確認待ちちち</t>
  </si>
  <si>
    <t>クーポン</t>
  </si>
  <si>
    <t>一部到着</t>
  </si>
  <si>
    <t>予定どおり終了</t>
  </si>
  <si>
    <t>計画中</t>
  </si>
  <si>
    <t>承認済み</t>
  </si>
  <si>
    <t>景品/プレゼント</t>
  </si>
  <si>
    <t>O2O / 店頭受け取り</t>
  </si>
  <si>
    <t>資材到着済み</t>
  </si>
  <si>
    <t>改善後に再利用</t>
  </si>
  <si>
    <t>進行中</t>
  </si>
  <si>
    <t>組み合わせセット</t>
  </si>
  <si>
    <t>ライブ配信 / コミュニティ</t>
  </si>
  <si>
    <t>完了</t>
  </si>
  <si>
    <t>試飲/試用</t>
  </si>
  <si>
    <t>注視中</t>
  </si>
  <si>
    <t>会員ポイント</t>
  </si>
  <si>
    <t>資材不要</t>
  </si>
  <si>
    <t>期間限定訴求</t>
  </si>
  <si>
    <t>陳列エリア</t>
  </si>
  <si>
    <t>商品・店舗マスタ</t>
  </si>
  <si>
    <t>店舗/地域</t>
  </si>
  <si>
    <t>担当者</t>
  </si>
  <si>
    <t>連絡先</t>
  </si>
  <si>
    <t>備考</t>
  </si>
  <si>
    <t>商品名</t>
  </si>
  <si>
    <t>分類</t>
  </si>
  <si>
    <t>ブランド</t>
  </si>
  <si>
    <t>コスト</t>
  </si>
  <si>
    <t>現在庫</t>
  </si>
  <si>
    <t>安全在庫</t>
  </si>
  <si>
    <t>在庫状態</t>
  </si>
  <si>
    <t>坂本梨乃</t>
  </si>
  <si>
    <t>梅田店</t>
  </si>
  <si>
    <t>木下翼</t>
  </si>
  <si>
    <t>すぐ食べられるサラダ</t>
  </si>
  <si>
    <t>渋谷店</t>
  </si>
  <si>
    <t>佐藤美咲</t>
  </si>
  <si>
    <t>北京朝陽店</t>
  </si>
  <si>
    <t>高橋直人</t>
  </si>
  <si>
    <t>珈琲ギフトセット</t>
  </si>
  <si>
    <t>自社EC本店</t>
  </si>
  <si>
    <t>オンライン</t>
  </si>
  <si>
    <t>山本翔太</t>
  </si>
  <si>
    <t>鈴木花子</t>
  </si>
  <si>
    <t>新宿店</t>
  </si>
  <si>
    <t>佐藤健太</t>
  </si>
  <si>
    <t>母の日ギフトセット</t>
  </si>
  <si>
    <t>在庫整理の運動靴</t>
  </si>
  <si>
    <t>在庫が少ない</t>
  </si>
  <si>
    <t>新店舗オープンギフトセット</t>
  </si>
  <si>
    <t>施策ID</t>
  </si>
  <si>
    <t>施策名</t>
  </si>
  <si>
    <t>終了日</t>
  </si>
  <si>
    <t>日数</t>
  </si>
  <si>
    <t>使用済み予算</t>
  </si>
  <si>
    <t>予算使用率</t>
  </si>
  <si>
    <t>実粗利</t>
  </si>
  <si>
    <t>販促ROI</t>
  </si>
  <si>
    <t>進捗%</t>
  </si>
  <si>
    <t>推奨SKU / 商品</t>
  </si>
  <si>
    <t>ターゲット客層</t>
  </si>
  <si>
    <t>春の試飲イベント</t>
  </si>
  <si>
    <t>SKU1001 輸入炭酸水</t>
  </si>
  <si>
    <t>来店顧客</t>
  </si>
  <si>
    <t>メーデー会員割引</t>
  </si>
  <si>
    <t>関西チェーンエリア</t>
  </si>
  <si>
    <t>田中結衣</t>
  </si>
  <si>
    <t>複数カテゴリ会員商品</t>
  </si>
  <si>
    <t>週末生鮮セール</t>
  </si>
  <si>
    <t>EC人気商品まとめ</t>
  </si>
  <si>
    <t>売場陳列の季節切り替え</t>
  </si>
  <si>
    <t>SKU1003 季節トレンチコート</t>
  </si>
  <si>
    <t>都心のホワイトカラー層</t>
  </si>
  <si>
    <t>SKU1005 Bluetoothイヤホン</t>
  </si>
  <si>
    <t>高単価顧客</t>
  </si>
  <si>
    <t>在庫整理日</t>
  </si>
  <si>
    <t>在庫整理店</t>
  </si>
  <si>
    <t>価格重視の顧客</t>
  </si>
  <si>
    <t>在庫消化率良好</t>
  </si>
  <si>
    <t>自社チャネルフォロワー</t>
  </si>
  <si>
    <t>新規来店顧客</t>
  </si>
  <si>
    <t>関東エリア</t>
  </si>
  <si>
    <t>ファミリー / ギフト客層</t>
  </si>
  <si>
    <t>実施状況</t>
  </si>
  <si>
    <t>関連施策ID</t>
  </si>
  <si>
    <t>在庫アラート</t>
  </si>
  <si>
    <t>期限超過アラート</t>
  </si>
  <si>
    <t>対応策</t>
  </si>
  <si>
    <t>サンプル補充は適時</t>
  </si>
  <si>
    <t>緊急補充 / 代替陳列</t>
  </si>
  <si>
    <t>到着予定を確認</t>
  </si>
  <si>
    <t>本部から資材を一括発送</t>
  </si>
  <si>
    <t>ギフト件数を事前確認</t>
  </si>
  <si>
    <t>掲載スケジュールを確認</t>
  </si>
  <si>
    <t>ギフトセット到着と値札を確認</t>
  </si>
  <si>
    <t>販促方式</t>
  </si>
  <si>
    <t>週末割引</t>
  </si>
  <si>
    <t>会員指定商品</t>
  </si>
  <si>
    <t>承認が必要なクーポンの基準</t>
  </si>
  <si>
    <t>特売</t>
  </si>
  <si>
    <t>売り越し防止が必要</t>
  </si>
  <si>
    <t>セット価格</t>
  </si>
  <si>
    <t>会員向け追加グリーティングカード</t>
  </si>
  <si>
    <t>セット価格は承認待ち</t>
  </si>
  <si>
    <t>高割引は再確認済み</t>
  </si>
  <si>
    <t>結果振り返り</t>
  </si>
  <si>
    <t>振り返りID</t>
  </si>
  <si>
    <t>振り返り日</t>
  </si>
  <si>
    <t>接触/露出</t>
  </si>
  <si>
    <t>転換率</t>
  </si>
  <si>
    <t>在庫消化率</t>
  </si>
  <si>
    <t>結論</t>
  </si>
  <si>
    <t>次の一手</t>
  </si>
  <si>
    <t>経験メモ</t>
  </si>
  <si>
    <t>高割引は事前にサポートへ共有</t>
  </si>
  <si>
    <t>サンプル補充後に再評価</t>
  </si>
  <si>
    <t>在庫と陳列の同期が遅い</t>
  </si>
  <si>
    <t>活動総数</t>
  </si>
  <si>
    <t>実行待ち</t>
  </si>
  <si>
    <t>高リスク項目</t>
  </si>
  <si>
    <t>今週のタスク</t>
  </si>
  <si>
    <t>総予算</t>
  </si>
  <si>
    <t>価格再確認</t>
  </si>
  <si>
    <t>重点店舗数</t>
  </si>
  <si>
    <t>活動数</t>
  </si>
  <si>
    <t>今週のリズム（カレンダー表で未完了項目を集計）</t>
  </si>
  <si>
    <t>月</t>
  </si>
  <si>
    <t>火</t>
  </si>
  <si>
    <t>水</t>
  </si>
  <si>
    <t>木</t>
  </si>
  <si>
    <t>金</t>
  </si>
  <si>
    <t>土</t>
  </si>
  <si>
    <t>日</t>
  </si>
  <si>
    <t>未完了項目</t>
  </si>
  <si>
    <t>当日予算</t>
  </si>
  <si>
    <t>リスクメモと次の一手</t>
  </si>
  <si>
    <t>小売店舗運営テンプレート</t>
  </si>
  <si>
    <t>店舗名</t>
  </si>
  <si>
    <t>〇〇ストア本店</t>
  </si>
  <si>
    <t>SKU数</t>
  </si>
  <si>
    <t>山田 花子</t>
  </si>
  <si>
    <t>補充対象</t>
  </si>
  <si>
    <t>日次売上</t>
  </si>
  <si>
    <t>238,000円</t>
  </si>
  <si>
    <t>補充中</t>
  </si>
  <si>
    <t>対象日</t>
  </si>
  <si>
    <t>確認完了</t>
  </si>
  <si>
    <t>補充進捗</t>
  </si>
  <si>
    <t>棚卸日</t>
  </si>
  <si>
    <t>月次集計の基準日</t>
  </si>
  <si>
    <t>1. 基本設定の日付と店舗名を入力
2. 商品マスタの青字セルを更新
3. 日次売上と在庫一覧に自動反映</t>
  </si>
  <si>
    <t>週間入出庫表の週初日（月曜）</t>
  </si>
  <si>
    <t>凡例</t>
  </si>
  <si>
    <t>入力セル</t>
  </si>
  <si>
    <t>店舗担当が直接入力する欄</t>
  </si>
  <si>
    <t>制御セル</t>
  </si>
  <si>
    <t>集計基準日の設定欄</t>
  </si>
  <si>
    <t>リンク／自動反映</t>
  </si>
  <si>
    <t>商品マスタから参照して表示</t>
  </si>
  <si>
    <t>注意／遅延</t>
  </si>
  <si>
    <t>欠品や滞留が必要な項目</t>
  </si>
  <si>
    <t>日次売上、在庫、補充、棚卸を同じ表で追えます。</t>
  </si>
  <si>
    <t>商品マスタ</t>
  </si>
  <si>
    <t>〇〇マンション新築工事</t>
  </si>
  <si>
    <t>No</t>
  </si>
  <si>
    <t>商品区分</t>
  </si>
  <si>
    <t>取引先</t>
  </si>
  <si>
    <t>在庫数</t>
  </si>
  <si>
    <t>入庫日</t>
  </si>
  <si>
    <t>出庫日</t>
  </si>
  <si>
    <t>滞留日数</t>
  </si>
  <si>
    <t>最終入庫</t>
  </si>
  <si>
    <t>最終出庫</t>
  </si>
  <si>
    <t>在庫率</t>
  </si>
  <si>
    <t>遅延日数</t>
  </si>
  <si>
    <t>保管場所</t>
  </si>
  <si>
    <t>消耗品</t>
  </si>
  <si>
    <t>A資材</t>
  </si>
  <si>
    <t>第一倉庫</t>
  </si>
  <si>
    <t>高</t>
  </si>
  <si>
    <t>敷地外周</t>
  </si>
  <si>
    <t>着工前準備</t>
  </si>
  <si>
    <t>日用品</t>
  </si>
  <si>
    <t>事務用品</t>
  </si>
  <si>
    <t>基礎周り</t>
  </si>
  <si>
    <t>残土搬出含む</t>
  </si>
  <si>
    <t>主要資材</t>
  </si>
  <si>
    <t>棚卸対象</t>
  </si>
  <si>
    <t>仕入先A</t>
  </si>
  <si>
    <t>基礎全体</t>
  </si>
  <si>
    <t>返品</t>
  </si>
  <si>
    <t>仕入先B</t>
  </si>
  <si>
    <t>返品棚卸あり</t>
  </si>
  <si>
    <t>倉庫移動</t>
  </si>
  <si>
    <t>高橋倉庫移動</t>
  </si>
  <si>
    <t>一部差異修正中</t>
  </si>
  <si>
    <t>入庫待ち</t>
  </si>
  <si>
    <t>出庫待ち</t>
  </si>
  <si>
    <t>天候確認要</t>
  </si>
  <si>
    <t>棚整理</t>
  </si>
  <si>
    <t>中</t>
  </si>
  <si>
    <t>月末締め</t>
  </si>
  <si>
    <t>在庫確認</t>
  </si>
  <si>
    <t>北関東倉庫</t>
  </si>
  <si>
    <t>1F</t>
  </si>
  <si>
    <t>再入庫</t>
  </si>
  <si>
    <t>欠品確認</t>
  </si>
  <si>
    <t>南日本サプライ</t>
  </si>
  <si>
    <t>屋上</t>
  </si>
  <si>
    <t>発注待ち</t>
  </si>
  <si>
    <t>発注済み</t>
  </si>
  <si>
    <t>取引先C</t>
  </si>
  <si>
    <t>外周部</t>
  </si>
  <si>
    <t>重点管理</t>
  </si>
  <si>
    <t>入庫記録</t>
  </si>
  <si>
    <t>倉庫A</t>
  </si>
  <si>
    <t>各階</t>
  </si>
  <si>
    <t>出庫記録</t>
  </si>
  <si>
    <t>出庫記録（棚卸記録）</t>
  </si>
  <si>
    <t>倉庫B</t>
  </si>
  <si>
    <t>棚卸調整</t>
  </si>
  <si>
    <t>再計上</t>
  </si>
  <si>
    <t>発注候補</t>
  </si>
  <si>
    <t>補充対象注意</t>
  </si>
  <si>
    <t>中央補充対象注意</t>
  </si>
  <si>
    <t>月次確認</t>
  </si>
  <si>
    <t>最終調整</t>
  </si>
  <si>
    <t>配送先</t>
  </si>
  <si>
    <t>出荷予定</t>
  </si>
  <si>
    <t>外構</t>
  </si>
  <si>
    <t>棚卸</t>
  </si>
  <si>
    <t>竣工棚卸</t>
  </si>
  <si>
    <t>全体</t>
  </si>
  <si>
    <t>差異調整</t>
  </si>
  <si>
    <t>差異修正</t>
  </si>
  <si>
    <t>各仕入先</t>
  </si>
  <si>
    <t>月末報告</t>
  </si>
  <si>
    <t>店舗担当・仕入先</t>
  </si>
  <si>
    <t>事務所</t>
  </si>
  <si>
    <t>2026年4月 月次在庫表</t>
  </si>
  <si>
    <t>■</t>
  </si>
  <si>
    <t>予定</t>
  </si>
  <si>
    <t>実</t>
  </si>
  <si>
    <t>実績</t>
  </si>
  <si>
    <t>人員</t>
  </si>
  <si>
    <t>予定開始</t>
  </si>
  <si>
    <t>予定終了</t>
  </si>
  <si>
    <t>実績開始</t>
  </si>
  <si>
    <t>実績終了</t>
  </si>
  <si>
    <t>進捗率</t>
  </si>
  <si>
    <t>売場準備</t>
  </si>
  <si>
    <t>東日本サプライ</t>
  </si>
  <si>
    <t>棚割確認</t>
  </si>
  <si>
    <t>砕石・捨てコン</t>
  </si>
  <si>
    <t>中央物流費</t>
  </si>
  <si>
    <t>配筋</t>
  </si>
  <si>
    <t>田中鉄筋</t>
  </si>
  <si>
    <t>店舗運営</t>
  </si>
  <si>
    <t>施工中</t>
  </si>
  <si>
    <t>基礎コンクリート打設</t>
  </si>
  <si>
    <t>中央生コン</t>
  </si>
  <si>
    <t>未着手</t>
  </si>
  <si>
    <t>売場補充</t>
  </si>
  <si>
    <t>冷蔵棚点検</t>
  </si>
  <si>
    <t>サッシ取付</t>
  </si>
  <si>
    <t>鈴木サッシ</t>
  </si>
  <si>
    <t>電気配線（粗配線）</t>
  </si>
  <si>
    <t>東光電設</t>
  </si>
  <si>
    <t>給排水設備（先行配管）</t>
  </si>
  <si>
    <t>第一設備</t>
  </si>
  <si>
    <t>軽量下地</t>
  </si>
  <si>
    <t>内装サービス</t>
  </si>
  <si>
    <t>PBボード張り</t>
  </si>
  <si>
    <t>2026年4月13日週 週間入出庫表</t>
  </si>
  <si>
    <t>週初日</t>
  </si>
  <si>
    <t>実施</t>
  </si>
  <si>
    <t>日別予定在庫数は自動集計</t>
  </si>
  <si>
    <t>作業名</t>
  </si>
  <si>
    <t>協力会社</t>
  </si>
  <si>
    <t>日別予定在庫数</t>
  </si>
  <si>
    <t>配筋検査あり</t>
  </si>
  <si>
    <t>塗装</t>
  </si>
  <si>
    <t>中央塗装</t>
  </si>
  <si>
    <t>器具取付・試運転</t>
  </si>
  <si>
    <t>売場外整備</t>
  </si>
  <si>
    <t>月末棚卸</t>
  </si>
  <si>
    <t>店長・本部</t>
  </si>
  <si>
    <t>棚卸・発注記録</t>
  </si>
  <si>
    <t>棚卸・発注の記録を一覧管理</t>
  </si>
  <si>
    <t>日付</t>
  </si>
  <si>
    <t>時間</t>
  </si>
  <si>
    <t>区分</t>
  </si>
  <si>
    <t>内容</t>
  </si>
  <si>
    <t>関係会社</t>
  </si>
  <si>
    <t>場所</t>
  </si>
  <si>
    <t>週間棚卸発注</t>
  </si>
  <si>
    <t>倉庫</t>
  </si>
  <si>
    <t>毎週</t>
  </si>
  <si>
    <t>発注</t>
  </si>
  <si>
    <t>基礎配筋発注</t>
  </si>
  <si>
    <t>日次売上・仕入先</t>
  </si>
  <si>
    <t>現場</t>
  </si>
  <si>
    <t>搬入</t>
  </si>
  <si>
    <t>入庫確認</t>
  </si>
  <si>
    <t>仕入先</t>
  </si>
  <si>
    <t>出庫前最終確認</t>
  </si>
  <si>
    <t>棚卸後確認</t>
  </si>
  <si>
    <t>元請・仕入先</t>
  </si>
  <si>
    <t>配送確認</t>
  </si>
  <si>
    <t>外部ヤード</t>
  </si>
  <si>
    <t>竣工発注</t>
  </si>
  <si>
    <t>差異確認</t>
  </si>
  <si>
    <t>資材と対応</t>
  </si>
  <si>
    <t>資材</t>
  </si>
  <si>
    <t>振り返り項目</t>
  </si>
  <si>
    <t>商品粗利サマリー</t>
  </si>
  <si>
    <t>店舗</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</si>
</sst>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200" formatCode="yyyy-mm-dd"/>
    <numFmt numFmtId="201" formatCode="#,##0"/>
    <numFmt numFmtId="202" formatCode="#,##0.00"/>
    <numFmt numFmtId="203" formatCode="0.0%"/>
  </numFmts>
  <fonts count="10">
    <font>
      <sz val="11"/>
      <name val="Carlito"/>
    </font>
    <font>
      <b val="1"/>
      <sz val="18"/>
      <color rgb="0F172A"/>
      <name val="Carlito"/>
    </font>
    <font>
      <sz val="10"/>
      <color rgb="475569"/>
      <name val="Carlito"/>
    </font>
    <font>
      <b val="1"/>
      <sz val="11"/>
      <color rgb="334155"/>
      <name val="Carlito"/>
    </font>
    <font>
      <b val="1"/>
      <sz val="11"/>
      <name val="Carlito"/>
    </font>
    <font>
      <b val="1"/>
      <sz val="10"/>
      <color rgb="0F172A"/>
      <name val="Carlito"/>
    </font>
    <font>
      <sz val="10"/>
      <color rgb="1F2937"/>
      <name val="Calibri"/>
    </font>
    <font>
      <b val="1"/>
      <sz val="10"/>
      <color rgb="334155"/>
      <name val="Carlito"/>
    </font>
    <font>
      <b val="1"/>
      <sz val="15"/>
      <color rgb="0F172A"/>
      <name val="Carlito"/>
    </font>
    <font>
      <sz val="11"/>
      <color rgb="78350F"/>
      <name val="Carlito"/>
    </font>
  </fonts>
  <fills count="6">
    <fill>
      <patternFill patternType="none"/>
    </fill>
    <fill>
      <patternFill patternType="gray125"/>
    </fill>
    <fill>
      <patternFill patternType="solid">
        <fgColor rgb="F1F5F9"/>
      </patternFill>
    </fill>
    <fill>
      <patternFill patternType="solid">
        <fgColor rgb="F8FAFC"/>
      </patternFill>
    </fill>
    <fill>
      <patternFill patternType="solid">
        <fgColor rgb="E0F2F1"/>
      </patternFill>
    </fill>
    <fill>
      <patternFill patternType="solid">
        <fgColor rgb="FFFBEB"/>
      </patternFill>
    </fill>
  </fills>
  <borders count="62">
    <border/>
    <border/>
    <border>
      <left style="thin">
        <color rgb="CBD5E1"/>
      </left>
      <right style="thin">
        <color rgb="CBD5E1"/>
      </right>
      <top style="thin">
        <color rgb="CBD5E1"/>
      </top>
    </border>
    <border>
      <left style="thin">
        <color rgb="CBD5E1"/>
      </left>
      <right style="thin">
        <color rgb="CBD5E1"/>
      </right>
    </border>
    <border>
      <left style="thin">
        <color rgb="CBD5E1"/>
      </left>
      <right style="thin">
        <color rgb="CBD5E1"/>
      </right>
      <bottom style="thin">
        <color rgb="CBD5E1"/>
      </bottom>
    </border>
    <border>
      <left style="thin">
        <color rgb="CBD5E1"/>
      </left>
      <right style="thin">
        <color rgb="CBD5E1"/>
      </right>
      <top style="thin">
        <color rgb="CBD5E1"/>
      </top>
    </border>
    <border>
      <left style="thin">
        <color rgb="CBD5E1"/>
      </left>
      <right style="thin">
        <color rgb="CBD5E1"/>
      </right>
    </border>
    <border>
      <left style="thin">
        <color rgb="CBD5E1"/>
      </left>
      <right style="thin">
        <color rgb="CBD5E1"/>
      </right>
      <bottom style="thin">
        <color rgb="CBD5E1"/>
      </bottom>
    </border>
    <border>
      <left style="thin">
        <color rgb="CBD5E1"/>
      </left>
      <top style="thin">
        <color rgb="CBD5E1"/>
      </top>
    </border>
    <border>
      <top style="thin">
        <color rgb="CBD5E1"/>
      </top>
    </border>
    <border>
      <right style="thin">
        <color rgb="CBD5E1"/>
      </right>
      <top style="thin">
        <color rgb="CBD5E1"/>
      </top>
    </border>
    <border>
      <left style="thin">
        <color rgb="CBD5E1"/>
      </left>
    </border>
    <border>
      <right style="thin">
        <color rgb="CBD5E1"/>
      </right>
    </border>
    <border>
      <left style="thin">
        <color rgb="CBD5E1"/>
      </left>
      <bottom style="thin">
        <color rgb="CBD5E1"/>
      </bottom>
    </border>
    <border>
      <bottom style="thin">
        <color rgb="CBD5E1"/>
      </bottom>
    </border>
    <border>
      <right style="thin">
        <color rgb="CBD5E1"/>
      </right>
      <bottom style="thin">
        <color rgb="CBD5E1"/>
      </bottom>
    </border>
    <border>
      <left style="thin">
        <color rgb="CBD5E1"/>
      </left>
      <top style="thin">
        <color rgb="CBD5E1"/>
      </top>
    </border>
    <border>
      <top style="thin">
        <color rgb="CBD5E1"/>
      </top>
    </border>
    <border>
      <right style="thin">
        <color rgb="CBD5E1"/>
      </right>
      <top style="thin">
        <color rgb="CBD5E1"/>
      </top>
    </border>
    <border>
      <left style="thin">
        <color rgb="CBD5E1"/>
      </left>
    </border>
    <border>
      <right style="thin">
        <color rgb="CBD5E1"/>
      </right>
    </border>
    <border>
      <left style="thin">
        <color rgb="CBD5E1"/>
      </left>
      <bottom style="thin">
        <color rgb="CBD5E1"/>
      </bottom>
    </border>
    <border>
      <bottom style="thin">
        <color rgb="CBD5E1"/>
      </bottom>
    </border>
    <border>
      <right style="thin">
        <color rgb="CBD5E1"/>
      </right>
      <bottom style="thin">
        <color rgb="CBD5E1"/>
      </bottom>
    </border>
    <border>
      <left style="thin">
        <color rgb="CBD5E1"/>
      </left>
      <top style="thin">
        <color rgb="CBD5E1"/>
      </top>
      <bottom style="thin">
        <color rgb="CBD5E1"/>
      </bottom>
    </border>
    <border>
      <top style="thin">
        <color rgb="CBD5E1"/>
      </top>
      <bottom style="thin">
        <color rgb="CBD5E1"/>
      </bottom>
    </border>
    <border>
      <right style="thin">
        <color rgb="CBD5E1"/>
      </right>
      <top style="thin">
        <color rgb="CBD5E1"/>
      </top>
      <bottom style="thin">
        <color rgb="CBD5E1"/>
      </bottom>
    </border>
    <border>
      <left style="thin">
        <color rgb="CBD5E1"/>
      </left>
      <top style="thin">
        <color rgb="CBD5E1"/>
      </top>
      <bottom style="thin">
        <color rgb="CBD5E1"/>
      </bottom>
    </border>
    <border>
      <top style="thin">
        <color rgb="CBD5E1"/>
      </top>
      <bottom style="thin">
        <color rgb="CBD5E1"/>
      </bottom>
    </border>
    <border>
      <right style="thin">
        <color rgb="CBD5E1"/>
      </right>
      <top style="thin">
        <color rgb="CBD5E1"/>
      </top>
      <bottom style="thin">
        <color rgb="CBD5E1"/>
      </bottom>
    </border>
    <border>
      <left style="thin">
        <color rgb="E2E8F0"/>
      </left>
      <top style="thin">
        <color rgb="E2E8F0"/>
      </top>
    </border>
    <border>
      <top style="thin">
        <color rgb="E2E8F0"/>
      </top>
    </border>
    <border>
      <right style="thin">
        <color rgb="E2E8F0"/>
      </right>
      <top style="thin">
        <color rgb="E2E8F0"/>
      </top>
    </border>
    <border>
      <left style="thin">
        <color rgb="E2E8F0"/>
      </left>
    </border>
    <border>
      <right style="thin">
        <color rgb="E2E8F0"/>
      </right>
    </border>
    <border>
      <left style="thin">
        <color rgb="E2E8F0"/>
      </left>
      <bottom style="thin">
        <color rgb="E2E8F0"/>
      </bottom>
    </border>
    <border>
      <bottom style="thin">
        <color rgb="E2E8F0"/>
      </bottom>
    </border>
    <border>
      <right style="thin">
        <color rgb="E2E8F0"/>
      </right>
      <bottom style="thin">
        <color rgb="E2E8F0"/>
      </bottom>
    </border>
    <border>
      <left style="thin">
        <color rgb="E2E8F0"/>
      </left>
      <top style="thin">
        <color rgb="E2E8F0"/>
      </top>
    </border>
    <border>
      <top style="thin">
        <color rgb="E2E8F0"/>
      </top>
    </border>
    <border>
      <right style="thin">
        <color rgb="E2E8F0"/>
      </right>
      <top style="thin">
        <color rgb="E2E8F0"/>
      </top>
    </border>
    <border>
      <left style="thin">
        <color rgb="E2E8F0"/>
      </left>
    </border>
    <border>
      <right style="thin">
        <color rgb="E2E8F0"/>
      </right>
    </border>
    <border>
      <left style="thin">
        <color rgb="E2E8F0"/>
      </left>
      <bottom style="thin">
        <color rgb="E2E8F0"/>
      </bottom>
    </border>
    <border>
      <bottom style="thin">
        <color rgb="E2E8F0"/>
      </bottom>
    </border>
    <border>
      <right style="thin">
        <color rgb="E2E8F0"/>
      </right>
      <bottom style="thin">
        <color rgb="E2E8F0"/>
      </bottom>
    </border>
    <border>
      <left style="thin">
        <color rgb="FDE68A"/>
      </left>
      <top style="thin">
        <color rgb="FDE68A"/>
      </top>
    </border>
    <border>
      <top style="thin">
        <color rgb="FDE68A"/>
      </top>
    </border>
    <border>
      <right style="thin">
        <color rgb="FDE68A"/>
      </right>
      <top style="thin">
        <color rgb="FDE68A"/>
      </top>
    </border>
    <border>
      <left style="thin">
        <color rgb="FDE68A"/>
      </left>
    </border>
    <border>
      <right style="thin">
        <color rgb="FDE68A"/>
      </right>
    </border>
    <border>
      <left style="thin">
        <color rgb="FDE68A"/>
      </left>
      <bottom style="thin">
        <color rgb="FDE68A"/>
      </bottom>
    </border>
    <border>
      <bottom style="thin">
        <color rgb="FDE68A"/>
      </bottom>
    </border>
    <border>
      <right style="thin">
        <color rgb="FDE68A"/>
      </right>
      <bottom style="thin">
        <color rgb="FDE68A"/>
      </bottom>
    </border>
    <border>
      <left style="thin">
        <color rgb="FDE68A"/>
      </left>
      <top style="thin">
        <color rgb="FDE68A"/>
      </top>
    </border>
    <border>
      <top style="thin">
        <color rgb="FDE68A"/>
      </top>
    </border>
    <border>
      <right style="thin">
        <color rgb="FDE68A"/>
      </right>
      <top style="thin">
        <color rgb="FDE68A"/>
      </top>
    </border>
    <border>
      <left style="thin">
        <color rgb="FDE68A"/>
      </left>
    </border>
    <border>
      <right style="thin">
        <color rgb="FDE68A"/>
      </right>
    </border>
    <border>
      <left style="thin">
        <color rgb="FDE68A"/>
      </left>
      <bottom style="thin">
        <color rgb="FDE68A"/>
      </bottom>
    </border>
    <border>
      <bottom style="thin">
        <color rgb="FDE68A"/>
      </bottom>
    </border>
    <border>
      <right style="thin">
        <color rgb="FDE68A"/>
      </right>
      <bottom style="thin">
        <color rgb="FDE68A"/>
      </bottom>
    </border>
  </borders>
  <cellStyleXfs count="1">
    <xf numFmtId="0" fontId="0" fillId="0" borderId="0"/>
  </cellStyleXfs>
  <cellXfs count="485">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0" xfId="0" applyNumberFormat="true" applyFont="true" applyFill="true" applyBorder="true" applyAlignment="true">
      <alignment/>
    </xf>
    <xf numFmtId="0" fontId="1" fillId="0" borderId="0" xfId="0" applyNumberFormat="true" applyFont="true" applyFill="true" applyBorder="true" applyAlignment="true">
      <alignment vertical="center"/>
    </xf>
    <xf numFmtId="0" fontId="1" fillId="0" borderId="1" xfId="0" applyNumberFormat="true" applyFont="true" applyFill="true" applyBorder="true"/>
    <xf numFmtId="0" fontId="1" fillId="0" borderId="1" xfId="0" applyNumberFormat="true" applyFont="true" applyFill="true" applyBorder="true" applyAlignment="true">
      <alignment/>
    </xf>
    <xf numFmtId="0" fontId="1" fillId="0" borderId="1" xfId="0" applyNumberFormat="true" applyFont="true" applyFill="true" applyBorder="true" applyAlignment="true">
      <alignment vertical="center"/>
    </xf>
    <xf numFmtId="0" fontId="2" fillId="0" borderId="0" xfId="0" applyNumberFormat="true" applyFont="true" applyFill="true" applyBorder="true"/>
    <xf numFmtId="0" fontId="2" fillId="0" borderId="0" xfId="0" applyNumberFormat="true" applyFont="true" applyFill="true" applyBorder="true" applyAlignment="true">
      <alignment wrapText="true"/>
    </xf>
    <xf numFmtId="0" fontId="2" fillId="0" borderId="0" xfId="0" applyNumberFormat="true" applyFont="true" applyFill="true" applyBorder="true" applyAlignment="true">
      <alignment vertical="center" wrapText="true"/>
    </xf>
    <xf numFmtId="0" fontId="2" fillId="0" borderId="1" xfId="0" applyNumberFormat="true" applyFont="true" applyFill="true" applyBorder="true"/>
    <xf numFmtId="0" fontId="2" fillId="0" borderId="1" xfId="0" applyNumberFormat="true" applyFont="true" applyFill="true" applyBorder="true" applyAlignment="true">
      <alignment wrapText="true"/>
    </xf>
    <xf numFmtId="0" fontId="2" fillId="0" borderId="1" xfId="0" applyNumberFormat="true" applyFont="true" applyFill="true" applyBorder="true" applyAlignment="true">
      <alignment vertical="center" wrapText="true"/>
    </xf>
    <xf numFmtId="0" fontId="0" fillId="2" borderId="0" xfId="0" applyNumberFormat="true" applyFont="true" applyFill="true" applyBorder="true"/>
    <xf numFmtId="0" fontId="3" fillId="2" borderId="0" xfId="0" applyNumberFormat="true" applyFont="true" applyFill="true" applyBorder="true"/>
    <xf numFmtId="0" fontId="3" fillId="2" borderId="0" xfId="0" applyNumberFormat="true" applyFont="true" applyFill="true" applyBorder="true" applyAlignment="true">
      <alignment wrapText="true"/>
    </xf>
    <xf numFmtId="0" fontId="3" fillId="2" borderId="0" xfId="0" applyNumberFormat="true" applyFont="true" applyFill="true" applyBorder="true" applyAlignment="true">
      <alignment vertical="center" wrapText="true"/>
    </xf>
    <xf numFmtId="0" fontId="0" fillId="2" borderId="1" xfId="0" applyNumberFormat="true" applyFont="true" applyFill="true" applyBorder="true"/>
    <xf numFmtId="0" fontId="3" fillId="2" borderId="1" xfId="0" applyNumberFormat="true" applyFont="true" applyFill="true" applyBorder="true"/>
    <xf numFmtId="0" fontId="3" fillId="2" borderId="1" xfId="0" applyNumberFormat="true" applyFont="true" applyFill="true" applyBorder="true" applyAlignment="true">
      <alignment wrapText="true"/>
    </xf>
    <xf numFmtId="0" fontId="3" fillId="2" borderId="1" xfId="0" applyNumberFormat="true" applyFont="true" applyFill="true" applyBorder="true" applyAlignment="true">
      <alignment vertical="center" wrapText="true"/>
    </xf>
    <xf numFmtId="0" fontId="0" fillId="3" borderId="0" xfId="0" applyNumberFormat="true" applyFont="true" applyFill="true" applyBorder="true"/>
    <xf numFmtId="0" fontId="4" fillId="3" borderId="0" xfId="0" applyNumberFormat="true" applyFont="true" applyFill="true" applyBorder="true"/>
    <xf numFmtId="0" fontId="4" fillId="3" borderId="2" xfId="0" applyNumberFormat="true" applyFont="true" applyFill="true" applyBorder="true"/>
    <xf numFmtId="0" fontId="4" fillId="3" borderId="3" xfId="0" applyNumberFormat="true" applyFont="true" applyFill="true" applyBorder="true"/>
    <xf numFmtId="0" fontId="4" fillId="3" borderId="4" xfId="0" applyNumberFormat="true" applyFont="true" applyFill="true" applyBorder="true"/>
    <xf numFmtId="0" fontId="0" fillId="3" borderId="1" xfId="0" applyNumberFormat="true" applyFont="true" applyFill="true" applyBorder="true"/>
    <xf numFmtId="0" fontId="4" fillId="3" borderId="1" xfId="0" applyNumberFormat="true" applyFont="true" applyFill="true" applyBorder="true"/>
    <xf numFmtId="0" fontId="4" fillId="3" borderId="5" xfId="0" applyNumberFormat="true" applyFont="true" applyFill="true" applyBorder="true"/>
    <xf numFmtId="0" fontId="4" fillId="3" borderId="6" xfId="0" applyNumberFormat="true" applyFont="true" applyFill="true" applyBorder="true"/>
    <xf numFmtId="0" fontId="4" fillId="3" borderId="7" xfId="0" applyNumberFormat="true" applyFont="true" applyFill="true" applyBorder="true"/>
    <xf numFmtId="0" fontId="0" fillId="0" borderId="2" xfId="0" applyNumberFormat="true" applyFont="true" applyFill="true" applyBorder="true"/>
    <xf numFmtId="0" fontId="0" fillId="0" borderId="3" xfId="0" applyNumberFormat="true" applyFont="true" applyFill="true" applyBorder="true"/>
    <xf numFmtId="0" fontId="0" fillId="0" borderId="4" xfId="0" applyNumberFormat="true" applyFont="true" applyFill="true" applyBorder="true"/>
    <xf numFmtId="0" fontId="0" fillId="0" borderId="2" xfId="0" applyNumberFormat="true" applyFont="true" applyFill="true" applyBorder="true" applyAlignment="true">
      <alignment wrapText="true"/>
    </xf>
    <xf numFmtId="0" fontId="0" fillId="0" borderId="3" xfId="0" applyNumberFormat="true" applyFont="true" applyFill="true" applyBorder="true" applyAlignment="true">
      <alignment wrapText="true"/>
    </xf>
    <xf numFmtId="0" fontId="0" fillId="0" borderId="4" xfId="0" applyNumberFormat="true" applyFont="true" applyFill="true" applyBorder="true" applyAlignment="true">
      <alignment wrapText="true"/>
    </xf>
    <xf numFmtId="0" fontId="0" fillId="0" borderId="5" xfId="0" applyNumberFormat="true" applyFont="true" applyFill="true" applyBorder="true"/>
    <xf numFmtId="0" fontId="0" fillId="0" borderId="6" xfId="0" applyNumberFormat="true" applyFont="true" applyFill="true" applyBorder="true"/>
    <xf numFmtId="0" fontId="0" fillId="0" borderId="7" xfId="0" applyNumberFormat="true" applyFont="true" applyFill="true" applyBorder="true"/>
    <xf numFmtId="0" fontId="0" fillId="0" borderId="5" xfId="0" applyNumberFormat="true" applyFont="true" applyFill="true" applyBorder="true" applyAlignment="true">
      <alignment wrapText="true"/>
    </xf>
    <xf numFmtId="0" fontId="0" fillId="0" borderId="6" xfId="0" applyNumberFormat="true" applyFont="true" applyFill="true" applyBorder="true" applyAlignment="true">
      <alignment wrapText="true"/>
    </xf>
    <xf numFmtId="0" fontId="0" fillId="0" borderId="7" xfId="0" applyNumberFormat="true" applyFont="true" applyFill="true" applyBorder="true" applyAlignment="true">
      <alignment wrapText="true"/>
    </xf>
    <xf numFmtId="200" fontId="0" fillId="0" borderId="3" xfId="0" applyNumberFormat="true" applyFont="true" applyFill="true" applyBorder="true" applyAlignment="true">
      <alignment wrapText="true"/>
    </xf>
    <xf numFmtId="200" fontId="0" fillId="0" borderId="6" xfId="0" applyNumberFormat="true" applyFont="true" applyFill="true" applyBorder="true" applyAlignment="true">
      <alignment wrapText="true"/>
    </xf>
    <xf numFmtId="0" fontId="0" fillId="0" borderId="8" xfId="0" applyNumberFormat="true" applyFont="true" applyFill="true" applyBorder="true"/>
    <xf numFmtId="0" fontId="0" fillId="0" borderId="9" xfId="0" applyNumberFormat="true" applyFont="true" applyFill="true" applyBorder="true"/>
    <xf numFmtId="0" fontId="0" fillId="0" borderId="10" xfId="0" applyNumberFormat="true" applyFont="true" applyFill="true" applyBorder="true"/>
    <xf numFmtId="0" fontId="0" fillId="0" borderId="11" xfId="0" applyNumberFormat="true" applyFont="true" applyFill="true" applyBorder="true"/>
    <xf numFmtId="0" fontId="0" fillId="0" borderId="0" xfId="0" applyNumberFormat="true" applyFont="true" applyFill="true" applyBorder="true"/>
    <xf numFmtId="0" fontId="0" fillId="0" borderId="12" xfId="0" applyNumberFormat="true" applyFont="true" applyFill="true" applyBorder="true"/>
    <xf numFmtId="0" fontId="0" fillId="0" borderId="13" xfId="0" applyNumberFormat="true" applyFont="true" applyFill="true" applyBorder="true"/>
    <xf numFmtId="0" fontId="0" fillId="0" borderId="14" xfId="0" applyNumberFormat="true" applyFont="true" applyFill="true" applyBorder="true"/>
    <xf numFmtId="0" fontId="0" fillId="0" borderId="15" xfId="0" applyNumberFormat="true" applyFont="true" applyFill="true" applyBorder="true"/>
    <xf numFmtId="0" fontId="0" fillId="0" borderId="8" xfId="0" applyNumberFormat="true" applyFont="true" applyFill="true" applyBorder="true" applyAlignment="true">
      <alignment wrapText="true"/>
    </xf>
    <xf numFmtId="0" fontId="0" fillId="0" borderId="9" xfId="0" applyNumberFormat="true" applyFont="true" applyFill="true" applyBorder="true" applyAlignment="true">
      <alignment wrapText="true"/>
    </xf>
    <xf numFmtId="0" fontId="0" fillId="0" borderId="10" xfId="0" applyNumberFormat="true" applyFont="true" applyFill="true" applyBorder="true" applyAlignment="true">
      <alignment wrapText="true"/>
    </xf>
    <xf numFmtId="0" fontId="0" fillId="0" borderId="11" xfId="0" applyNumberFormat="true" applyFont="true" applyFill="true" applyBorder="true" applyAlignment="true">
      <alignment wrapText="true"/>
    </xf>
    <xf numFmtId="0" fontId="0" fillId="0" borderId="0" xfId="0" applyNumberFormat="true" applyFont="true" applyFill="true" applyBorder="true" applyAlignment="true">
      <alignment wrapText="true"/>
    </xf>
    <xf numFmtId="0" fontId="0" fillId="0" borderId="12" xfId="0" applyNumberFormat="true" applyFont="true" applyFill="true" applyBorder="true" applyAlignment="true">
      <alignment wrapText="true"/>
    </xf>
    <xf numFmtId="0" fontId="0" fillId="0" borderId="13" xfId="0" applyNumberFormat="true" applyFont="true" applyFill="true" applyBorder="true" applyAlignment="true">
      <alignment wrapText="true"/>
    </xf>
    <xf numFmtId="0" fontId="0" fillId="0" borderId="14" xfId="0" applyNumberFormat="true" applyFont="true" applyFill="true" applyBorder="true" applyAlignment="true">
      <alignment wrapText="true"/>
    </xf>
    <xf numFmtId="0" fontId="0" fillId="0" borderId="15" xfId="0" applyNumberFormat="true" applyFont="true" applyFill="true" applyBorder="true" applyAlignment="true">
      <alignment wrapText="true"/>
    </xf>
    <xf numFmtId="0" fontId="0" fillId="0" borderId="8" xfId="0" applyNumberFormat="true" applyFont="true" applyFill="true" applyBorder="true" applyAlignment="true">
      <alignment vertical="top" wrapText="true"/>
    </xf>
    <xf numFmtId="0" fontId="0" fillId="0" borderId="9" xfId="0" applyNumberFormat="true" applyFont="true" applyFill="true" applyBorder="true" applyAlignment="true">
      <alignment vertical="top" wrapText="true"/>
    </xf>
    <xf numFmtId="0" fontId="0" fillId="0" borderId="10" xfId="0" applyNumberFormat="true" applyFont="true" applyFill="true" applyBorder="true" applyAlignment="true">
      <alignment vertical="top" wrapText="true"/>
    </xf>
    <xf numFmtId="0" fontId="0" fillId="0" borderId="11" xfId="0" applyNumberFormat="true" applyFont="true" applyFill="true" applyBorder="true" applyAlignment="true">
      <alignment vertical="top" wrapText="true"/>
    </xf>
    <xf numFmtId="0" fontId="0" fillId="0" borderId="0" xfId="0" applyNumberFormat="true" applyFont="true" applyFill="true" applyBorder="true" applyAlignment="true">
      <alignment vertical="top" wrapText="true"/>
    </xf>
    <xf numFmtId="0" fontId="0" fillId="0" borderId="12" xfId="0" applyNumberFormat="true" applyFont="true" applyFill="true" applyBorder="true" applyAlignment="true">
      <alignment vertical="top" wrapText="true"/>
    </xf>
    <xf numFmtId="0" fontId="0" fillId="0" borderId="13" xfId="0" applyNumberFormat="true" applyFont="true" applyFill="true" applyBorder="true" applyAlignment="true">
      <alignment vertical="top" wrapText="true"/>
    </xf>
    <xf numFmtId="0" fontId="0" fillId="0" borderId="14" xfId="0" applyNumberFormat="true" applyFont="true" applyFill="true" applyBorder="true" applyAlignment="true">
      <alignment vertical="top" wrapText="true"/>
    </xf>
    <xf numFmtId="0" fontId="0" fillId="0" borderId="15" xfId="0" applyNumberFormat="true" applyFont="true" applyFill="true" applyBorder="true" applyAlignment="true">
      <alignment vertical="top" wrapText="true"/>
    </xf>
    <xf numFmtId="0" fontId="0" fillId="0" borderId="16" xfId="0" applyNumberFormat="true" applyFont="true" applyFill="true" applyBorder="true"/>
    <xf numFmtId="0" fontId="0" fillId="0" borderId="17" xfId="0" applyNumberFormat="true" applyFont="true" applyFill="true" applyBorder="true"/>
    <xf numFmtId="0" fontId="0" fillId="0" borderId="18" xfId="0" applyNumberFormat="true" applyFont="true" applyFill="true" applyBorder="true"/>
    <xf numFmtId="0" fontId="0" fillId="0" borderId="19" xfId="0" applyNumberFormat="true" applyFont="true" applyFill="true" applyBorder="true"/>
    <xf numFmtId="0" fontId="0" fillId="0" borderId="20" xfId="0" applyNumberFormat="true" applyFont="true" applyFill="true" applyBorder="true"/>
    <xf numFmtId="0" fontId="0" fillId="0" borderId="21" xfId="0" applyNumberFormat="true" applyFont="true" applyFill="true" applyBorder="true"/>
    <xf numFmtId="0" fontId="0" fillId="0" borderId="22" xfId="0" applyNumberFormat="true" applyFont="true" applyFill="true" applyBorder="true"/>
    <xf numFmtId="0" fontId="0" fillId="0" borderId="23" xfId="0" applyNumberFormat="true" applyFont="true" applyFill="true" applyBorder="true"/>
    <xf numFmtId="0" fontId="0" fillId="0" borderId="16" xfId="0" applyNumberFormat="true" applyFont="true" applyFill="true" applyBorder="true" applyAlignment="true">
      <alignment wrapText="true"/>
    </xf>
    <xf numFmtId="0" fontId="0" fillId="0" borderId="17" xfId="0" applyNumberFormat="true" applyFont="true" applyFill="true" applyBorder="true" applyAlignment="true">
      <alignment wrapText="true"/>
    </xf>
    <xf numFmtId="0" fontId="0" fillId="0" borderId="18" xfId="0" applyNumberFormat="true" applyFont="true" applyFill="true" applyBorder="true" applyAlignment="true">
      <alignment wrapText="true"/>
    </xf>
    <xf numFmtId="0" fontId="0" fillId="0" borderId="19" xfId="0" applyNumberFormat="true" applyFont="true" applyFill="true" applyBorder="true" applyAlignment="true">
      <alignment wrapText="true"/>
    </xf>
    <xf numFmtId="0" fontId="0" fillId="0" borderId="1" xfId="0" applyNumberFormat="true" applyFont="true" applyFill="true" applyBorder="true" applyAlignment="true">
      <alignment wrapText="true"/>
    </xf>
    <xf numFmtId="0" fontId="0" fillId="0" borderId="20" xfId="0" applyNumberFormat="true" applyFont="true" applyFill="true" applyBorder="true" applyAlignment="true">
      <alignment wrapText="true"/>
    </xf>
    <xf numFmtId="0" fontId="0" fillId="0" borderId="21" xfId="0" applyNumberFormat="true" applyFont="true" applyFill="true" applyBorder="true" applyAlignment="true">
      <alignment wrapText="true"/>
    </xf>
    <xf numFmtId="0" fontId="0" fillId="0" borderId="22" xfId="0" applyNumberFormat="true" applyFont="true" applyFill="true" applyBorder="true" applyAlignment="true">
      <alignment wrapText="true"/>
    </xf>
    <xf numFmtId="0" fontId="0" fillId="0" borderId="23" xfId="0" applyNumberFormat="true" applyFont="true" applyFill="true" applyBorder="true" applyAlignment="true">
      <alignment wrapText="true"/>
    </xf>
    <xf numFmtId="0" fontId="0" fillId="0" borderId="16" xfId="0" applyNumberFormat="true" applyFont="true" applyFill="true" applyBorder="true" applyAlignment="true">
      <alignment vertical="top" wrapText="true"/>
    </xf>
    <xf numFmtId="0" fontId="0" fillId="0" borderId="17" xfId="0" applyNumberFormat="true" applyFont="true" applyFill="true" applyBorder="true" applyAlignment="true">
      <alignment vertical="top" wrapText="true"/>
    </xf>
    <xf numFmtId="0" fontId="0" fillId="0" borderId="18" xfId="0" applyNumberFormat="true" applyFont="true" applyFill="true" applyBorder="true" applyAlignment="true">
      <alignment vertical="top" wrapText="true"/>
    </xf>
    <xf numFmtId="0" fontId="0" fillId="0" borderId="19" xfId="0" applyNumberFormat="true" applyFont="true" applyFill="true" applyBorder="true" applyAlignment="true">
      <alignment vertical="top" wrapText="true"/>
    </xf>
    <xf numFmtId="0" fontId="0" fillId="0" borderId="1" xfId="0" applyNumberFormat="true" applyFont="true" applyFill="true" applyBorder="true" applyAlignment="true">
      <alignment vertical="top" wrapText="true"/>
    </xf>
    <xf numFmtId="0" fontId="0" fillId="0" borderId="20" xfId="0" applyNumberFormat="true" applyFont="true" applyFill="true" applyBorder="true" applyAlignment="true">
      <alignment vertical="top" wrapText="true"/>
    </xf>
    <xf numFmtId="0" fontId="0" fillId="0" borderId="21" xfId="0" applyNumberFormat="true" applyFont="true" applyFill="true" applyBorder="true" applyAlignment="true">
      <alignment vertical="top" wrapText="true"/>
    </xf>
    <xf numFmtId="0" fontId="0" fillId="0" borderId="22" xfId="0" applyNumberFormat="true" applyFont="true" applyFill="true" applyBorder="true" applyAlignment="true">
      <alignment vertical="top" wrapText="true"/>
    </xf>
    <xf numFmtId="0" fontId="0" fillId="0" borderId="23" xfId="0" applyNumberFormat="true" applyFont="true" applyFill="true" applyBorder="true" applyAlignment="true">
      <alignment vertical="top" wrapText="true"/>
    </xf>
    <xf numFmtId="0" fontId="0" fillId="4" borderId="0" xfId="0" applyNumberFormat="true" applyFont="true" applyFill="true" applyBorder="true"/>
    <xf numFmtId="0" fontId="5" fillId="4" borderId="0" xfId="0" applyNumberFormat="true" applyFont="true" applyFill="true" applyBorder="true"/>
    <xf numFmtId="0" fontId="5" fillId="4" borderId="24" xfId="0" applyNumberFormat="true" applyFont="true" applyFill="true" applyBorder="true"/>
    <xf numFmtId="0" fontId="5" fillId="4" borderId="25" xfId="0" applyNumberFormat="true" applyFont="true" applyFill="true" applyBorder="true"/>
    <xf numFmtId="0" fontId="5" fillId="4" borderId="26" xfId="0" applyNumberFormat="true" applyFont="true" applyFill="true" applyBorder="true"/>
    <xf numFmtId="0" fontId="5" fillId="4" borderId="24" xfId="0" applyNumberFormat="true" applyFont="true" applyFill="true" applyBorder="true" applyAlignment="true">
      <alignment wrapText="true"/>
    </xf>
    <xf numFmtId="0" fontId="5" fillId="4" borderId="25" xfId="0" applyNumberFormat="true" applyFont="true" applyFill="true" applyBorder="true" applyAlignment="true">
      <alignment wrapText="true"/>
    </xf>
    <xf numFmtId="0" fontId="5" fillId="4" borderId="26" xfId="0" applyNumberFormat="true" applyFont="true" applyFill="true" applyBorder="true" applyAlignment="true">
      <alignment wrapText="true"/>
    </xf>
    <xf numFmtId="0" fontId="5" fillId="4" borderId="24" xfId="0" applyNumberFormat="true" applyFont="true" applyFill="true" applyBorder="true" applyAlignment="true">
      <alignment horizontal="center" wrapText="true"/>
    </xf>
    <xf numFmtId="0" fontId="5" fillId="4" borderId="25" xfId="0" applyNumberFormat="true" applyFont="true" applyFill="true" applyBorder="true" applyAlignment="true">
      <alignment horizontal="center" wrapText="true"/>
    </xf>
    <xf numFmtId="0" fontId="5" fillId="4" borderId="26" xfId="0" applyNumberFormat="true" applyFont="true" applyFill="true" applyBorder="true" applyAlignment="true">
      <alignment horizontal="center" wrapText="true"/>
    </xf>
    <xf numFmtId="0" fontId="5" fillId="4" borderId="24" xfId="0" applyNumberFormat="true" applyFont="true" applyFill="true" applyBorder="true" applyAlignment="true">
      <alignment horizontal="center" vertical="center" wrapText="true"/>
    </xf>
    <xf numFmtId="0" fontId="5" fillId="4" borderId="25" xfId="0" applyNumberFormat="true" applyFont="true" applyFill="true" applyBorder="true" applyAlignment="true">
      <alignment horizontal="center" vertical="center" wrapText="true"/>
    </xf>
    <xf numFmtId="0" fontId="5" fillId="4" borderId="26" xfId="0" applyNumberFormat="true" applyFont="true" applyFill="true" applyBorder="true" applyAlignment="true">
      <alignment horizontal="center" vertical="center" wrapText="true"/>
    </xf>
    <xf numFmtId="0" fontId="0" fillId="4" borderId="1" xfId="0" applyNumberFormat="true" applyFont="true" applyFill="true" applyBorder="true"/>
    <xf numFmtId="0" fontId="5" fillId="4" borderId="1" xfId="0" applyNumberFormat="true" applyFont="true" applyFill="true" applyBorder="true"/>
    <xf numFmtId="0" fontId="5" fillId="4" borderId="27" xfId="0" applyNumberFormat="true" applyFont="true" applyFill="true" applyBorder="true"/>
    <xf numFmtId="0" fontId="5" fillId="4" borderId="28" xfId="0" applyNumberFormat="true" applyFont="true" applyFill="true" applyBorder="true"/>
    <xf numFmtId="0" fontId="5" fillId="4" borderId="29" xfId="0" applyNumberFormat="true" applyFont="true" applyFill="true" applyBorder="true"/>
    <xf numFmtId="0" fontId="5" fillId="4" borderId="27" xfId="0" applyNumberFormat="true" applyFont="true" applyFill="true" applyBorder="true" applyAlignment="true">
      <alignment wrapText="true"/>
    </xf>
    <xf numFmtId="0" fontId="5" fillId="4" borderId="28" xfId="0" applyNumberFormat="true" applyFont="true" applyFill="true" applyBorder="true" applyAlignment="true">
      <alignment wrapText="true"/>
    </xf>
    <xf numFmtId="0" fontId="5" fillId="4" borderId="29" xfId="0" applyNumberFormat="true" applyFont="true" applyFill="true" applyBorder="true" applyAlignment="true">
      <alignment wrapText="true"/>
    </xf>
    <xf numFmtId="0" fontId="5" fillId="4" borderId="27" xfId="0" applyNumberFormat="true" applyFont="true" applyFill="true" applyBorder="true" applyAlignment="true">
      <alignment horizontal="center" wrapText="true"/>
    </xf>
    <xf numFmtId="0" fontId="5" fillId="4" borderId="28" xfId="0" applyNumberFormat="true" applyFont="true" applyFill="true" applyBorder="true" applyAlignment="true">
      <alignment horizontal="center" wrapText="true"/>
    </xf>
    <xf numFmtId="0" fontId="5" fillId="4" borderId="29" xfId="0" applyNumberFormat="true" applyFont="true" applyFill="true" applyBorder="true" applyAlignment="true">
      <alignment horizontal="center" wrapText="true"/>
    </xf>
    <xf numFmtId="0" fontId="5" fillId="4" borderId="27" xfId="0" applyNumberFormat="true" applyFont="true" applyFill="true" applyBorder="true" applyAlignment="true">
      <alignment horizontal="center" vertical="center" wrapText="true"/>
    </xf>
    <xf numFmtId="0" fontId="5" fillId="4" borderId="28" xfId="0" applyNumberFormat="true" applyFont="true" applyFill="true" applyBorder="true" applyAlignment="true">
      <alignment horizontal="center" vertical="center" wrapText="true"/>
    </xf>
    <xf numFmtId="0" fontId="5" fillId="4" borderId="29" xfId="0" applyNumberFormat="true" applyFont="true" applyFill="true" applyBorder="true" applyAlignment="true">
      <alignment horizontal="center" vertical="center" wrapText="true"/>
    </xf>
    <xf numFmtId="0" fontId="0" fillId="0" borderId="30" xfId="0" applyNumberFormat="true" applyFont="true" applyFill="true" applyBorder="true"/>
    <xf numFmtId="0" fontId="0" fillId="0" borderId="31" xfId="0" applyNumberFormat="true" applyFont="true" applyFill="true" applyBorder="true"/>
    <xf numFmtId="0" fontId="0" fillId="0" borderId="32" xfId="0" applyNumberFormat="true" applyFont="true" applyFill="true" applyBorder="true"/>
    <xf numFmtId="0" fontId="0" fillId="0" borderId="33" xfId="0" applyNumberFormat="true" applyFont="true" applyFill="true" applyBorder="true"/>
    <xf numFmtId="0" fontId="0" fillId="0" borderId="34" xfId="0" applyNumberFormat="true" applyFont="true" applyFill="true" applyBorder="true"/>
    <xf numFmtId="0" fontId="0" fillId="0" borderId="35" xfId="0" applyNumberFormat="true" applyFont="true" applyFill="true" applyBorder="true"/>
    <xf numFmtId="0" fontId="0" fillId="0" borderId="36" xfId="0" applyNumberFormat="true" applyFont="true" applyFill="true" applyBorder="true"/>
    <xf numFmtId="0" fontId="0" fillId="0" borderId="37" xfId="0" applyNumberFormat="true" applyFont="true" applyFill="true" applyBorder="true"/>
    <xf numFmtId="0" fontId="0" fillId="0" borderId="30" xfId="0" applyNumberFormat="true" applyFont="true" applyFill="true" applyBorder="true" applyAlignment="true">
      <alignment wrapText="true"/>
    </xf>
    <xf numFmtId="0" fontId="0" fillId="0" borderId="31" xfId="0" applyNumberFormat="true" applyFont="true" applyFill="true" applyBorder="true" applyAlignment="true">
      <alignment wrapText="true"/>
    </xf>
    <xf numFmtId="0" fontId="0" fillId="0" borderId="32" xfId="0" applyNumberFormat="true" applyFont="true" applyFill="true" applyBorder="true" applyAlignment="true">
      <alignment wrapText="true"/>
    </xf>
    <xf numFmtId="0" fontId="0" fillId="0" borderId="33" xfId="0" applyNumberFormat="true" applyFont="true" applyFill="true" applyBorder="true" applyAlignment="true">
      <alignment wrapText="true"/>
    </xf>
    <xf numFmtId="0" fontId="0" fillId="0" borderId="34" xfId="0" applyNumberFormat="true" applyFont="true" applyFill="true" applyBorder="true" applyAlignment="true">
      <alignment wrapText="true"/>
    </xf>
    <xf numFmtId="0" fontId="0" fillId="0" borderId="35" xfId="0" applyNumberFormat="true" applyFont="true" applyFill="true" applyBorder="true" applyAlignment="true">
      <alignment wrapText="true"/>
    </xf>
    <xf numFmtId="0" fontId="0" fillId="0" borderId="36" xfId="0" applyNumberFormat="true" applyFont="true" applyFill="true" applyBorder="true" applyAlignment="true">
      <alignment wrapText="true"/>
    </xf>
    <xf numFmtId="0" fontId="0" fillId="0" borderId="37" xfId="0" applyNumberFormat="true" applyFont="true" applyFill="true" applyBorder="true" applyAlignment="true">
      <alignment wrapText="true"/>
    </xf>
    <xf numFmtId="0" fontId="0" fillId="0" borderId="30" xfId="0" applyNumberFormat="true" applyFont="true" applyFill="true" applyBorder="true" applyAlignment="true">
      <alignment vertical="top" wrapText="true"/>
    </xf>
    <xf numFmtId="0" fontId="0" fillId="0" borderId="31" xfId="0" applyNumberFormat="true" applyFont="true" applyFill="true" applyBorder="true" applyAlignment="true">
      <alignment vertical="top" wrapText="true"/>
    </xf>
    <xf numFmtId="0" fontId="0" fillId="0" borderId="32" xfId="0" applyNumberFormat="true" applyFont="true" applyFill="true" applyBorder="true" applyAlignment="true">
      <alignment vertical="top" wrapText="true"/>
    </xf>
    <xf numFmtId="0" fontId="0" fillId="0" borderId="33" xfId="0" applyNumberFormat="true" applyFont="true" applyFill="true" applyBorder="true" applyAlignment="true">
      <alignment vertical="top" wrapText="true"/>
    </xf>
    <xf numFmtId="0" fontId="0" fillId="0" borderId="34" xfId="0" applyNumberFormat="true" applyFont="true" applyFill="true" applyBorder="true" applyAlignment="true">
      <alignment vertical="top" wrapText="true"/>
    </xf>
    <xf numFmtId="0" fontId="0" fillId="0" borderId="35" xfId="0" applyNumberFormat="true" applyFont="true" applyFill="true" applyBorder="true" applyAlignment="true">
      <alignment vertical="top" wrapText="true"/>
    </xf>
    <xf numFmtId="0" fontId="0" fillId="0" borderId="36" xfId="0" applyNumberFormat="true" applyFont="true" applyFill="true" applyBorder="true" applyAlignment="true">
      <alignment vertical="top" wrapText="true"/>
    </xf>
    <xf numFmtId="0" fontId="0" fillId="0" borderId="37" xfId="0" applyNumberFormat="true" applyFont="true" applyFill="true" applyBorder="true" applyAlignment="true">
      <alignment vertical="top" wrapText="true"/>
    </xf>
    <xf numFmtId="0" fontId="0" fillId="0" borderId="38" xfId="0" applyNumberFormat="true" applyFont="true" applyFill="true" applyBorder="true"/>
    <xf numFmtId="0" fontId="0" fillId="0" borderId="39" xfId="0" applyNumberFormat="true" applyFont="true" applyFill="true" applyBorder="true"/>
    <xf numFmtId="0" fontId="0" fillId="0" borderId="40" xfId="0" applyNumberFormat="true" applyFont="true" applyFill="true" applyBorder="true"/>
    <xf numFmtId="0" fontId="0" fillId="0" borderId="41" xfId="0" applyNumberFormat="true" applyFont="true" applyFill="true" applyBorder="true"/>
    <xf numFmtId="0" fontId="0" fillId="0" borderId="42" xfId="0" applyNumberFormat="true" applyFont="true" applyFill="true" applyBorder="true"/>
    <xf numFmtId="0" fontId="0" fillId="0" borderId="43" xfId="0" applyNumberFormat="true" applyFont="true" applyFill="true" applyBorder="true"/>
    <xf numFmtId="0" fontId="0" fillId="0" borderId="44" xfId="0" applyNumberFormat="true" applyFont="true" applyFill="true" applyBorder="true"/>
    <xf numFmtId="0" fontId="0" fillId="0" borderId="45" xfId="0" applyNumberFormat="true" applyFont="true" applyFill="true" applyBorder="true"/>
    <xf numFmtId="0" fontId="0" fillId="0" borderId="38" xfId="0" applyNumberFormat="true" applyFont="true" applyFill="true" applyBorder="true" applyAlignment="true">
      <alignment wrapText="true"/>
    </xf>
    <xf numFmtId="0" fontId="0" fillId="0" borderId="39" xfId="0" applyNumberFormat="true" applyFont="true" applyFill="true" applyBorder="true" applyAlignment="true">
      <alignment wrapText="true"/>
    </xf>
    <xf numFmtId="0" fontId="0" fillId="0" borderId="40" xfId="0" applyNumberFormat="true" applyFont="true" applyFill="true" applyBorder="true" applyAlignment="true">
      <alignment wrapText="true"/>
    </xf>
    <xf numFmtId="0" fontId="0" fillId="0" borderId="41" xfId="0" applyNumberFormat="true" applyFont="true" applyFill="true" applyBorder="true" applyAlignment="true">
      <alignment wrapText="true"/>
    </xf>
    <xf numFmtId="0" fontId="0" fillId="0" borderId="42" xfId="0" applyNumberFormat="true" applyFont="true" applyFill="true" applyBorder="true" applyAlignment="true">
      <alignment wrapText="true"/>
    </xf>
    <xf numFmtId="0" fontId="0" fillId="0" borderId="43" xfId="0" applyNumberFormat="true" applyFont="true" applyFill="true" applyBorder="true" applyAlignment="true">
      <alignment wrapText="true"/>
    </xf>
    <xf numFmtId="0" fontId="0" fillId="0" borderId="44" xfId="0" applyNumberFormat="true" applyFont="true" applyFill="true" applyBorder="true" applyAlignment="true">
      <alignment wrapText="true"/>
    </xf>
    <xf numFmtId="0" fontId="0" fillId="0" borderId="45" xfId="0" applyNumberFormat="true" applyFont="true" applyFill="true" applyBorder="true" applyAlignment="true">
      <alignment wrapText="true"/>
    </xf>
    <xf numFmtId="0" fontId="0" fillId="0" borderId="38" xfId="0" applyNumberFormat="true" applyFont="true" applyFill="true" applyBorder="true" applyAlignment="true">
      <alignment vertical="top" wrapText="true"/>
    </xf>
    <xf numFmtId="0" fontId="0" fillId="0" borderId="39" xfId="0" applyNumberFormat="true" applyFont="true" applyFill="true" applyBorder="true" applyAlignment="true">
      <alignment vertical="top" wrapText="true"/>
    </xf>
    <xf numFmtId="0" fontId="0" fillId="0" borderId="40" xfId="0" applyNumberFormat="true" applyFont="true" applyFill="true" applyBorder="true" applyAlignment="true">
      <alignment vertical="top" wrapText="true"/>
    </xf>
    <xf numFmtId="0" fontId="0" fillId="0" borderId="41" xfId="0" applyNumberFormat="true" applyFont="true" applyFill="true" applyBorder="true" applyAlignment="true">
      <alignment vertical="top" wrapText="true"/>
    </xf>
    <xf numFmtId="0" fontId="0" fillId="0" borderId="42" xfId="0" applyNumberFormat="true" applyFont="true" applyFill="true" applyBorder="true" applyAlignment="true">
      <alignment vertical="top" wrapText="true"/>
    </xf>
    <xf numFmtId="0" fontId="0" fillId="0" borderId="43" xfId="0" applyNumberFormat="true" applyFont="true" applyFill="true" applyBorder="true" applyAlignment="true">
      <alignment vertical="top" wrapText="true"/>
    </xf>
    <xf numFmtId="0" fontId="0" fillId="0" borderId="44" xfId="0" applyNumberFormat="true" applyFont="true" applyFill="true" applyBorder="true" applyAlignment="true">
      <alignment vertical="top" wrapText="true"/>
    </xf>
    <xf numFmtId="0" fontId="0" fillId="0" borderId="45" xfId="0" applyNumberFormat="true" applyFont="true" applyFill="true" applyBorder="true" applyAlignment="true">
      <alignment vertical="top" wrapText="true"/>
    </xf>
    <xf numFmtId="0" fontId="0" fillId="0" borderId="30" xfId="0" applyNumberFormat="true" applyFont="true" applyFill="true" applyBorder="true" applyAlignment="true">
      <alignment vertical="center"/>
    </xf>
    <xf numFmtId="0" fontId="0" fillId="0" borderId="31" xfId="0" applyNumberFormat="true" applyFont="true" applyFill="true" applyBorder="true" applyAlignment="true">
      <alignment vertical="center"/>
    </xf>
    <xf numFmtId="0" fontId="0" fillId="0" borderId="32" xfId="0" applyNumberFormat="true" applyFont="true" applyFill="true" applyBorder="true" applyAlignment="true">
      <alignment vertical="center"/>
    </xf>
    <xf numFmtId="0" fontId="0" fillId="0" borderId="33" xfId="0" applyNumberFormat="true" applyFont="true" applyFill="true" applyBorder="true" applyAlignment="true">
      <alignment vertical="center"/>
    </xf>
    <xf numFmtId="0" fontId="0" fillId="0" borderId="0" xfId="0" applyNumberFormat="true" applyFont="true" applyFill="true" applyBorder="true" applyAlignment="true">
      <alignment vertical="center"/>
    </xf>
    <xf numFmtId="0" fontId="0" fillId="0" borderId="34" xfId="0" applyNumberFormat="true" applyFont="true" applyFill="true" applyBorder="true" applyAlignment="true">
      <alignment vertical="center"/>
    </xf>
    <xf numFmtId="0" fontId="0" fillId="0" borderId="35" xfId="0" applyNumberFormat="true" applyFont="true" applyFill="true" applyBorder="true" applyAlignment="true">
      <alignment vertical="center"/>
    </xf>
    <xf numFmtId="0" fontId="0" fillId="0" borderId="36" xfId="0" applyNumberFormat="true" applyFont="true" applyFill="true" applyBorder="true" applyAlignment="true">
      <alignment vertical="center"/>
    </xf>
    <xf numFmtId="0" fontId="0" fillId="0" borderId="37" xfId="0" applyNumberFormat="true" applyFont="true" applyFill="true" applyBorder="true" applyAlignment="true">
      <alignment vertical="center"/>
    </xf>
    <xf numFmtId="0" fontId="0" fillId="0" borderId="38" xfId="0" applyNumberFormat="true" applyFont="true" applyFill="true" applyBorder="true" applyAlignment="true">
      <alignment vertical="center"/>
    </xf>
    <xf numFmtId="0" fontId="0" fillId="0" borderId="39" xfId="0" applyNumberFormat="true" applyFont="true" applyFill="true" applyBorder="true" applyAlignment="true">
      <alignment vertical="center"/>
    </xf>
    <xf numFmtId="0" fontId="0" fillId="0" borderId="40" xfId="0" applyNumberFormat="true" applyFont="true" applyFill="true" applyBorder="true" applyAlignment="true">
      <alignment vertical="center"/>
    </xf>
    <xf numFmtId="0" fontId="0" fillId="0" borderId="41"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0" fillId="0" borderId="42" xfId="0" applyNumberFormat="true" applyFont="true" applyFill="true" applyBorder="true" applyAlignment="true">
      <alignment vertical="center"/>
    </xf>
    <xf numFmtId="0" fontId="0" fillId="0" borderId="43" xfId="0" applyNumberFormat="true" applyFont="true" applyFill="true" applyBorder="true" applyAlignment="true">
      <alignment vertical="center"/>
    </xf>
    <xf numFmtId="0" fontId="0" fillId="0" borderId="44" xfId="0" applyNumberFormat="true" applyFont="true" applyFill="true" applyBorder="true" applyAlignment="true">
      <alignment vertical="center"/>
    </xf>
    <xf numFmtId="0" fontId="0" fillId="0" borderId="45" xfId="0" applyNumberFormat="true" applyFont="true" applyFill="true" applyBorder="true" applyAlignment="true">
      <alignment vertical="center"/>
    </xf>
    <xf numFmtId="0" fontId="6" fillId="0" borderId="0" xfId="0" applyNumberFormat="true" applyFont="true" applyFill="true" applyBorder="true"/>
    <xf numFmtId="0" fontId="6" fillId="0" borderId="30" xfId="0" applyNumberFormat="true" applyFont="true" applyFill="true" applyBorder="true"/>
    <xf numFmtId="0" fontId="6" fillId="0" borderId="31" xfId="0" applyNumberFormat="true" applyFont="true" applyFill="true" applyBorder="true"/>
    <xf numFmtId="0" fontId="6" fillId="0" borderId="32" xfId="0" applyNumberFormat="true" applyFont="true" applyFill="true" applyBorder="true"/>
    <xf numFmtId="0" fontId="6" fillId="0" borderId="33" xfId="0" applyNumberFormat="true" applyFont="true" applyFill="true" applyBorder="true"/>
    <xf numFmtId="0" fontId="6" fillId="0" borderId="34" xfId="0" applyNumberFormat="true" applyFont="true" applyFill="true" applyBorder="true"/>
    <xf numFmtId="0" fontId="6" fillId="0" borderId="35" xfId="0" applyNumberFormat="true" applyFont="true" applyFill="true" applyBorder="true"/>
    <xf numFmtId="0" fontId="6" fillId="0" borderId="36" xfId="0" applyNumberFormat="true" applyFont="true" applyFill="true" applyBorder="true"/>
    <xf numFmtId="0" fontId="6" fillId="0" borderId="37" xfId="0" applyNumberFormat="true" applyFont="true" applyFill="true" applyBorder="true"/>
    <xf numFmtId="0" fontId="6" fillId="0" borderId="30" xfId="0" applyNumberFormat="true" applyFont="true" applyFill="true" applyBorder="true" applyAlignment="true">
      <alignment/>
    </xf>
    <xf numFmtId="0" fontId="6" fillId="0" borderId="31" xfId="0" applyNumberFormat="true" applyFont="true" applyFill="true" applyBorder="true" applyAlignment="true">
      <alignment/>
    </xf>
    <xf numFmtId="0" fontId="6" fillId="0" borderId="32" xfId="0" applyNumberFormat="true" applyFont="true" applyFill="true" applyBorder="true" applyAlignment="true">
      <alignment/>
    </xf>
    <xf numFmtId="0" fontId="6" fillId="0" borderId="33" xfId="0" applyNumberFormat="true" applyFont="true" applyFill="true" applyBorder="true" applyAlignment="true">
      <alignment/>
    </xf>
    <xf numFmtId="0" fontId="6" fillId="0" borderId="0" xfId="0" applyNumberFormat="true" applyFont="true" applyFill="true" applyBorder="true" applyAlignment="true">
      <alignment/>
    </xf>
    <xf numFmtId="0" fontId="6" fillId="0" borderId="34" xfId="0" applyNumberFormat="true" applyFont="true" applyFill="true" applyBorder="true" applyAlignment="true">
      <alignment/>
    </xf>
    <xf numFmtId="0" fontId="6" fillId="0" borderId="35" xfId="0" applyNumberFormat="true" applyFont="true" applyFill="true" applyBorder="true" applyAlignment="true">
      <alignment/>
    </xf>
    <xf numFmtId="0" fontId="6" fillId="0" borderId="36" xfId="0" applyNumberFormat="true" applyFont="true" applyFill="true" applyBorder="true" applyAlignment="true">
      <alignment/>
    </xf>
    <xf numFmtId="0" fontId="6" fillId="0" borderId="37" xfId="0" applyNumberFormat="true" applyFont="true" applyFill="true" applyBorder="true" applyAlignment="true">
      <alignment/>
    </xf>
    <xf numFmtId="0" fontId="6" fillId="0" borderId="30" xfId="0" applyNumberFormat="true" applyFont="true" applyFill="true" applyBorder="true" applyAlignment="true">
      <alignment vertical="center"/>
    </xf>
    <xf numFmtId="0" fontId="6" fillId="0" borderId="31" xfId="0" applyNumberFormat="true" applyFont="true" applyFill="true" applyBorder="true" applyAlignment="true">
      <alignment vertical="center"/>
    </xf>
    <xf numFmtId="0" fontId="6" fillId="0" borderId="32" xfId="0" applyNumberFormat="true" applyFont="true" applyFill="true" applyBorder="true" applyAlignment="true">
      <alignment vertical="center"/>
    </xf>
    <xf numFmtId="0" fontId="6" fillId="0" borderId="33" xfId="0" applyNumberFormat="true" applyFont="true" applyFill="true" applyBorder="true" applyAlignment="true">
      <alignment vertical="center"/>
    </xf>
    <xf numFmtId="0" fontId="6" fillId="0" borderId="0" xfId="0" applyNumberFormat="true" applyFont="true" applyFill="true" applyBorder="true" applyAlignment="true">
      <alignment vertical="center"/>
    </xf>
    <xf numFmtId="0" fontId="6" fillId="0" borderId="34" xfId="0" applyNumberFormat="true" applyFont="true" applyFill="true" applyBorder="true" applyAlignment="true">
      <alignment vertical="center"/>
    </xf>
    <xf numFmtId="0" fontId="6" fillId="0" borderId="35" xfId="0" applyNumberFormat="true" applyFont="true" applyFill="true" applyBorder="true" applyAlignment="true">
      <alignment vertical="center"/>
    </xf>
    <xf numFmtId="0" fontId="6" fillId="0" borderId="36" xfId="0" applyNumberFormat="true" applyFont="true" applyFill="true" applyBorder="true" applyAlignment="true">
      <alignment vertical="center"/>
    </xf>
    <xf numFmtId="0" fontId="6" fillId="0" borderId="37" xfId="0" applyNumberFormat="true" applyFont="true" applyFill="true" applyBorder="true" applyAlignment="true">
      <alignment vertical="center"/>
    </xf>
    <xf numFmtId="0" fontId="6" fillId="0" borderId="1" xfId="0" applyNumberFormat="true" applyFont="true" applyFill="true" applyBorder="true"/>
    <xf numFmtId="0" fontId="6" fillId="0" borderId="38" xfId="0" applyNumberFormat="true" applyFont="true" applyFill="true" applyBorder="true"/>
    <xf numFmtId="0" fontId="6" fillId="0" borderId="39" xfId="0" applyNumberFormat="true" applyFont="true" applyFill="true" applyBorder="true"/>
    <xf numFmtId="0" fontId="6" fillId="0" borderId="40" xfId="0" applyNumberFormat="true" applyFont="true" applyFill="true" applyBorder="true"/>
    <xf numFmtId="0" fontId="6" fillId="0" borderId="41" xfId="0" applyNumberFormat="true" applyFont="true" applyFill="true" applyBorder="true"/>
    <xf numFmtId="0" fontId="6" fillId="0" borderId="42" xfId="0" applyNumberFormat="true" applyFont="true" applyFill="true" applyBorder="true"/>
    <xf numFmtId="0" fontId="6" fillId="0" borderId="43" xfId="0" applyNumberFormat="true" applyFont="true" applyFill="true" applyBorder="true"/>
    <xf numFmtId="0" fontId="6" fillId="0" borderId="44" xfId="0" applyNumberFormat="true" applyFont="true" applyFill="true" applyBorder="true"/>
    <xf numFmtId="0" fontId="6" fillId="0" borderId="45" xfId="0" applyNumberFormat="true" applyFont="true" applyFill="true" applyBorder="true"/>
    <xf numFmtId="0" fontId="6" fillId="0" borderId="38" xfId="0" applyNumberFormat="true" applyFont="true" applyFill="true" applyBorder="true" applyAlignment="true">
      <alignment/>
    </xf>
    <xf numFmtId="0" fontId="6" fillId="0" borderId="39" xfId="0" applyNumberFormat="true" applyFont="true" applyFill="true" applyBorder="true" applyAlignment="true">
      <alignment/>
    </xf>
    <xf numFmtId="0" fontId="6" fillId="0" borderId="40" xfId="0" applyNumberFormat="true" applyFont="true" applyFill="true" applyBorder="true" applyAlignment="true">
      <alignment/>
    </xf>
    <xf numFmtId="0" fontId="6" fillId="0" borderId="41" xfId="0" applyNumberFormat="true" applyFont="true" applyFill="true" applyBorder="true" applyAlignment="true">
      <alignment/>
    </xf>
    <xf numFmtId="0" fontId="6" fillId="0" borderId="1" xfId="0" applyNumberFormat="true" applyFont="true" applyFill="true" applyBorder="true" applyAlignment="true">
      <alignment/>
    </xf>
    <xf numFmtId="0" fontId="6" fillId="0" borderId="42" xfId="0" applyNumberFormat="true" applyFont="true" applyFill="true" applyBorder="true" applyAlignment="true">
      <alignment/>
    </xf>
    <xf numFmtId="0" fontId="6" fillId="0" borderId="43" xfId="0" applyNumberFormat="true" applyFont="true" applyFill="true" applyBorder="true" applyAlignment="true">
      <alignment/>
    </xf>
    <xf numFmtId="0" fontId="6" fillId="0" borderId="44" xfId="0" applyNumberFormat="true" applyFont="true" applyFill="true" applyBorder="true" applyAlignment="true">
      <alignment/>
    </xf>
    <xf numFmtId="0" fontId="6" fillId="0" borderId="45" xfId="0" applyNumberFormat="true" applyFont="true" applyFill="true" applyBorder="true" applyAlignment="true">
      <alignment/>
    </xf>
    <xf numFmtId="0" fontId="6" fillId="0" borderId="38" xfId="0" applyNumberFormat="true" applyFont="true" applyFill="true" applyBorder="true" applyAlignment="true">
      <alignment vertical="center"/>
    </xf>
    <xf numFmtId="0" fontId="6" fillId="0" borderId="39" xfId="0" applyNumberFormat="true" applyFont="true" applyFill="true" applyBorder="true" applyAlignment="true">
      <alignment vertical="center"/>
    </xf>
    <xf numFmtId="0" fontId="6" fillId="0" borderId="40" xfId="0" applyNumberFormat="true" applyFont="true" applyFill="true" applyBorder="true" applyAlignment="true">
      <alignment vertical="center"/>
    </xf>
    <xf numFmtId="0" fontId="6" fillId="0" borderId="41" xfId="0" applyNumberFormat="true" applyFont="true" applyFill="true" applyBorder="true" applyAlignment="true">
      <alignment vertical="center"/>
    </xf>
    <xf numFmtId="0" fontId="6" fillId="0" borderId="1" xfId="0" applyNumberFormat="true" applyFont="true" applyFill="true" applyBorder="true" applyAlignment="true">
      <alignment vertical="center"/>
    </xf>
    <xf numFmtId="0" fontId="6" fillId="0" borderId="42" xfId="0" applyNumberFormat="true" applyFont="true" applyFill="true" applyBorder="true" applyAlignment="true">
      <alignment vertical="center"/>
    </xf>
    <xf numFmtId="0" fontId="6" fillId="0" borderId="43" xfId="0" applyNumberFormat="true" applyFont="true" applyFill="true" applyBorder="true" applyAlignment="true">
      <alignment vertical="center"/>
    </xf>
    <xf numFmtId="0" fontId="6" fillId="0" borderId="44" xfId="0" applyNumberFormat="true" applyFont="true" applyFill="true" applyBorder="true" applyAlignment="true">
      <alignment vertical="center"/>
    </xf>
    <xf numFmtId="0" fontId="6" fillId="0" borderId="45" xfId="0" applyNumberFormat="true" applyFont="true" applyFill="true" applyBorder="true" applyAlignment="true">
      <alignment vertical="center"/>
    </xf>
    <xf numFmtId="201" fontId="6" fillId="0" borderId="31" xfId="0" applyNumberFormat="true" applyFont="true" applyFill="true" applyBorder="true" applyAlignment="true">
      <alignment vertical="center"/>
    </xf>
    <xf numFmtId="201" fontId="6" fillId="0" borderId="0" xfId="0" applyNumberFormat="true" applyFont="true" applyFill="true" applyBorder="true" applyAlignment="true">
      <alignment vertical="center"/>
    </xf>
    <xf numFmtId="201" fontId="6" fillId="0" borderId="36" xfId="0" applyNumberFormat="true" applyFont="true" applyFill="true" applyBorder="true" applyAlignment="true">
      <alignment vertical="center"/>
    </xf>
    <xf numFmtId="201" fontId="6" fillId="0" borderId="39" xfId="0" applyNumberFormat="true" applyFont="true" applyFill="true" applyBorder="true" applyAlignment="true">
      <alignment vertical="center"/>
    </xf>
    <xf numFmtId="201" fontId="6" fillId="0" borderId="1" xfId="0" applyNumberFormat="true" applyFont="true" applyFill="true" applyBorder="true" applyAlignment="true">
      <alignment vertical="center"/>
    </xf>
    <xf numFmtId="201" fontId="6" fillId="0" borderId="44" xfId="0" applyNumberFormat="true" applyFont="true" applyFill="true" applyBorder="true" applyAlignment="true">
      <alignment vertical="center"/>
    </xf>
    <xf numFmtId="202" fontId="6" fillId="0" borderId="31" xfId="0" applyNumberFormat="true" applyFont="true" applyFill="true" applyBorder="true" applyAlignment="true">
      <alignment vertical="center"/>
    </xf>
    <xf numFmtId="202" fontId="6" fillId="0" borderId="0" xfId="0" applyNumberFormat="true" applyFont="true" applyFill="true" applyBorder="true" applyAlignment="true">
      <alignment vertical="center"/>
    </xf>
    <xf numFmtId="202" fontId="6" fillId="0" borderId="36" xfId="0" applyNumberFormat="true" applyFont="true" applyFill="true" applyBorder="true" applyAlignment="true">
      <alignment vertical="center"/>
    </xf>
    <xf numFmtId="202" fontId="6" fillId="0" borderId="39" xfId="0" applyNumberFormat="true" applyFont="true" applyFill="true" applyBorder="true" applyAlignment="true">
      <alignment vertical="center"/>
    </xf>
    <xf numFmtId="202" fontId="6" fillId="0" borderId="1" xfId="0" applyNumberFormat="true" applyFont="true" applyFill="true" applyBorder="true" applyAlignment="true">
      <alignment vertical="center"/>
    </xf>
    <xf numFmtId="202" fontId="6" fillId="0" borderId="44" xfId="0" applyNumberFormat="true" applyFont="true" applyFill="true" applyBorder="true" applyAlignment="true">
      <alignment vertical="center"/>
    </xf>
    <xf numFmtId="203" fontId="6" fillId="0" borderId="31" xfId="0" applyNumberFormat="true" applyFont="true" applyFill="true" applyBorder="true" applyAlignment="true">
      <alignment vertical="center"/>
    </xf>
    <xf numFmtId="203" fontId="6" fillId="0" borderId="0" xfId="0" applyNumberFormat="true" applyFont="true" applyFill="true" applyBorder="true" applyAlignment="true">
      <alignment vertical="center"/>
    </xf>
    <xf numFmtId="203" fontId="6" fillId="0" borderId="36" xfId="0" applyNumberFormat="true" applyFont="true" applyFill="true" applyBorder="true" applyAlignment="true">
      <alignment vertical="center"/>
    </xf>
    <xf numFmtId="203" fontId="6" fillId="0" borderId="39" xfId="0" applyNumberFormat="true" applyFont="true" applyFill="true" applyBorder="true" applyAlignment="true">
      <alignment vertical="center"/>
    </xf>
    <xf numFmtId="203" fontId="6" fillId="0" borderId="1" xfId="0" applyNumberFormat="true" applyFont="true" applyFill="true" applyBorder="true" applyAlignment="true">
      <alignment vertical="center"/>
    </xf>
    <xf numFmtId="203" fontId="6" fillId="0" borderId="44" xfId="0" applyNumberFormat="true" applyFont="true" applyFill="true" applyBorder="true" applyAlignment="true">
      <alignment vertical="center"/>
    </xf>
    <xf numFmtId="200" fontId="6" fillId="0" borderId="31" xfId="0" applyNumberFormat="true" applyFont="true" applyFill="true" applyBorder="true" applyAlignment="true">
      <alignment vertical="center"/>
    </xf>
    <xf numFmtId="200" fontId="6" fillId="0" borderId="0" xfId="0" applyNumberFormat="true" applyFont="true" applyFill="true" applyBorder="true" applyAlignment="true">
      <alignment vertical="center"/>
    </xf>
    <xf numFmtId="200" fontId="6" fillId="0" borderId="36" xfId="0" applyNumberFormat="true" applyFont="true" applyFill="true" applyBorder="true" applyAlignment="true">
      <alignment vertical="center"/>
    </xf>
    <xf numFmtId="200" fontId="6" fillId="0" borderId="39" xfId="0" applyNumberFormat="true" applyFont="true" applyFill="true" applyBorder="true" applyAlignment="true">
      <alignment vertical="center"/>
    </xf>
    <xf numFmtId="200" fontId="6" fillId="0" borderId="1" xfId="0" applyNumberFormat="true" applyFont="true" applyFill="true" applyBorder="true" applyAlignment="true">
      <alignment vertical="center"/>
    </xf>
    <xf numFmtId="200" fontId="6" fillId="0" borderId="44" xfId="0" applyNumberFormat="true" applyFont="true" applyFill="true" applyBorder="true" applyAlignment="true">
      <alignment vertical="center"/>
    </xf>
    <xf numFmtId="0" fontId="6" fillId="0" borderId="32" xfId="0" applyNumberFormat="true" applyFont="true" applyFill="true" applyBorder="true" applyAlignment="true">
      <alignment vertical="center" wrapText="true"/>
    </xf>
    <xf numFmtId="0" fontId="6" fillId="0" borderId="34" xfId="0" applyNumberFormat="true" applyFont="true" applyFill="true" applyBorder="true" applyAlignment="true">
      <alignment vertical="center" wrapText="true"/>
    </xf>
    <xf numFmtId="0" fontId="6" fillId="0" borderId="37" xfId="0" applyNumberFormat="true" applyFont="true" applyFill="true" applyBorder="true" applyAlignment="true">
      <alignment vertical="center" wrapText="true"/>
    </xf>
    <xf numFmtId="0" fontId="6" fillId="0" borderId="40" xfId="0" applyNumberFormat="true" applyFont="true" applyFill="true" applyBorder="true" applyAlignment="true">
      <alignment vertical="center" wrapText="true"/>
    </xf>
    <xf numFmtId="0" fontId="6" fillId="0" borderId="42" xfId="0" applyNumberFormat="true" applyFont="true" applyFill="true" applyBorder="true" applyAlignment="true">
      <alignment vertical="center" wrapText="true"/>
    </xf>
    <xf numFmtId="0" fontId="6" fillId="0" borderId="45" xfId="0" applyNumberFormat="true" applyFont="true" applyFill="true" applyBorder="true" applyAlignment="true">
      <alignment vertical="center" wrapText="true"/>
    </xf>
    <xf numFmtId="200" fontId="6" fillId="0" borderId="30" xfId="0" applyNumberFormat="true" applyFont="true" applyFill="true" applyBorder="true" applyAlignment="true">
      <alignment vertical="center"/>
    </xf>
    <xf numFmtId="200" fontId="6" fillId="0" borderId="33" xfId="0" applyNumberFormat="true" applyFont="true" applyFill="true" applyBorder="true" applyAlignment="true">
      <alignment vertical="center"/>
    </xf>
    <xf numFmtId="200" fontId="6" fillId="0" borderId="35" xfId="0" applyNumberFormat="true" applyFont="true" applyFill="true" applyBorder="true" applyAlignment="true">
      <alignment vertical="center"/>
    </xf>
    <xf numFmtId="200" fontId="6" fillId="0" borderId="38" xfId="0" applyNumberFormat="true" applyFont="true" applyFill="true" applyBorder="true" applyAlignment="true">
      <alignment vertical="center"/>
    </xf>
    <xf numFmtId="200" fontId="6" fillId="0" borderId="41" xfId="0" applyNumberFormat="true" applyFont="true" applyFill="true" applyBorder="true" applyAlignment="true">
      <alignment vertical="center"/>
    </xf>
    <xf numFmtId="200" fontId="6" fillId="0" borderId="43" xfId="0" applyNumberFormat="true" applyFont="true" applyFill="true" applyBorder="true" applyAlignment="true">
      <alignment vertical="center"/>
    </xf>
    <xf numFmtId="0" fontId="6" fillId="0" borderId="31" xfId="0" applyNumberFormat="true" applyFont="true" applyFill="true" applyBorder="true" applyAlignment="true">
      <alignment vertical="center" wrapText="true"/>
    </xf>
    <xf numFmtId="0" fontId="6" fillId="0" borderId="0" xfId="0" applyNumberFormat="true" applyFont="true" applyFill="true" applyBorder="true" applyAlignment="true">
      <alignment vertical="center" wrapText="true"/>
    </xf>
    <xf numFmtId="0" fontId="6" fillId="0" borderId="36" xfId="0" applyNumberFormat="true" applyFont="true" applyFill="true" applyBorder="true" applyAlignment="true">
      <alignment vertical="center" wrapText="true"/>
    </xf>
    <xf numFmtId="0" fontId="6" fillId="0" borderId="39" xfId="0" applyNumberFormat="true" applyFont="true" applyFill="true" applyBorder="true" applyAlignment="true">
      <alignment vertical="center" wrapText="true"/>
    </xf>
    <xf numFmtId="0" fontId="6" fillId="0" borderId="1" xfId="0" applyNumberFormat="true" applyFont="true" applyFill="true" applyBorder="true" applyAlignment="true">
      <alignment vertical="center" wrapText="true"/>
    </xf>
    <xf numFmtId="0" fontId="6" fillId="0" borderId="44" xfId="0" applyNumberFormat="true" applyFont="true" applyFill="true" applyBorder="true" applyAlignment="true">
      <alignment vertical="center" wrapText="true"/>
    </xf>
    <xf numFmtId="0" fontId="7" fillId="2" borderId="0" xfId="0" applyNumberFormat="true" applyFont="true" applyFill="true" applyBorder="true"/>
    <xf numFmtId="0" fontId="7" fillId="2" borderId="24" xfId="0" applyNumberFormat="true" applyFont="true" applyFill="true" applyBorder="true"/>
    <xf numFmtId="0" fontId="7" fillId="2" borderId="26" xfId="0" applyNumberFormat="true" applyFont="true" applyFill="true" applyBorder="true"/>
    <xf numFmtId="0" fontId="7" fillId="2" borderId="24" xfId="0" applyNumberFormat="true" applyFont="true" applyFill="true" applyBorder="true" applyAlignment="true">
      <alignment horizontal="center"/>
    </xf>
    <xf numFmtId="0" fontId="7" fillId="2" borderId="26" xfId="0" applyNumberFormat="true" applyFont="true" applyFill="true" applyBorder="true" applyAlignment="true">
      <alignment horizontal="center"/>
    </xf>
    <xf numFmtId="0" fontId="7" fillId="2" borderId="24" xfId="0" applyNumberFormat="true" applyFont="true" applyFill="true" applyBorder="true" applyAlignment="true">
      <alignment horizontal="center" vertical="center"/>
    </xf>
    <xf numFmtId="0" fontId="7" fillId="2" borderId="26" xfId="0" applyNumberFormat="true" applyFont="true" applyFill="true" applyBorder="true" applyAlignment="true">
      <alignment horizontal="center" vertical="center"/>
    </xf>
    <xf numFmtId="0" fontId="7" fillId="2" borderId="1" xfId="0" applyNumberFormat="true" applyFont="true" applyFill="true" applyBorder="true"/>
    <xf numFmtId="0" fontId="7" fillId="2" borderId="27" xfId="0" applyNumberFormat="true" applyFont="true" applyFill="true" applyBorder="true"/>
    <xf numFmtId="0" fontId="7" fillId="2" borderId="29" xfId="0" applyNumberFormat="true" applyFont="true" applyFill="true" applyBorder="true"/>
    <xf numFmtId="0" fontId="7" fillId="2" borderId="27" xfId="0" applyNumberFormat="true" applyFont="true" applyFill="true" applyBorder="true" applyAlignment="true">
      <alignment horizontal="center"/>
    </xf>
    <xf numFmtId="0" fontId="7" fillId="2" borderId="29" xfId="0" applyNumberFormat="true" applyFont="true" applyFill="true" applyBorder="true" applyAlignment="true">
      <alignment horizontal="center"/>
    </xf>
    <xf numFmtId="0" fontId="7" fillId="2" borderId="27" xfId="0" applyNumberFormat="true" applyFont="true" applyFill="true" applyBorder="true" applyAlignment="true">
      <alignment horizontal="center" vertical="center"/>
    </xf>
    <xf numFmtId="0" fontId="7" fillId="2" borderId="29" xfId="0" applyNumberFormat="true" applyFont="true" applyFill="true" applyBorder="true" applyAlignment="true">
      <alignment horizontal="center" vertical="center"/>
    </xf>
    <xf numFmtId="0" fontId="8" fillId="3" borderId="0" xfId="0" applyNumberFormat="true" applyFont="true" applyFill="true" applyBorder="true"/>
    <xf numFmtId="0" fontId="8" fillId="3" borderId="24" xfId="0" applyNumberFormat="true" applyFont="true" applyFill="true" applyBorder="true"/>
    <xf numFmtId="0" fontId="8" fillId="3" borderId="26" xfId="0" applyNumberFormat="true" applyFont="true" applyFill="true" applyBorder="true"/>
    <xf numFmtId="0" fontId="8" fillId="3" borderId="24" xfId="0" applyNumberFormat="true" applyFont="true" applyFill="true" applyBorder="true" applyAlignment="true">
      <alignment horizontal="center"/>
    </xf>
    <xf numFmtId="0" fontId="8" fillId="3" borderId="26" xfId="0" applyNumberFormat="true" applyFont="true" applyFill="true" applyBorder="true" applyAlignment="true">
      <alignment horizontal="center"/>
    </xf>
    <xf numFmtId="0" fontId="8" fillId="3" borderId="24" xfId="0" applyNumberFormat="true" applyFont="true" applyFill="true" applyBorder="true" applyAlignment="true">
      <alignment horizontal="center" vertical="center"/>
    </xf>
    <xf numFmtId="0" fontId="8" fillId="3" borderId="26" xfId="0" applyNumberFormat="true" applyFont="true" applyFill="true" applyBorder="true" applyAlignment="true">
      <alignment horizontal="center" vertical="center"/>
    </xf>
    <xf numFmtId="0" fontId="8" fillId="3" borderId="1" xfId="0" applyNumberFormat="true" applyFont="true" applyFill="true" applyBorder="true"/>
    <xf numFmtId="0" fontId="8" fillId="3" borderId="27" xfId="0" applyNumberFormat="true" applyFont="true" applyFill="true" applyBorder="true"/>
    <xf numFmtId="0" fontId="8" fillId="3" borderId="29" xfId="0" applyNumberFormat="true" applyFont="true" applyFill="true" applyBorder="true"/>
    <xf numFmtId="0" fontId="8" fillId="3" borderId="27" xfId="0" applyNumberFormat="true" applyFont="true" applyFill="true" applyBorder="true" applyAlignment="true">
      <alignment horizontal="center"/>
    </xf>
    <xf numFmtId="0" fontId="8" fillId="3" borderId="29" xfId="0" applyNumberFormat="true" applyFont="true" applyFill="true" applyBorder="true" applyAlignment="true">
      <alignment horizontal="center"/>
    </xf>
    <xf numFmtId="0" fontId="8" fillId="3" borderId="27" xfId="0" applyNumberFormat="true" applyFont="true" applyFill="true" applyBorder="true" applyAlignment="true">
      <alignment horizontal="center" vertical="center"/>
    </xf>
    <xf numFmtId="0" fontId="8" fillId="3" borderId="29" xfId="0" applyNumberFormat="true" applyFont="true" applyFill="true" applyBorder="true" applyAlignment="true">
      <alignment horizontal="center" vertical="center"/>
    </xf>
    <xf numFmtId="203" fontId="8" fillId="3" borderId="24" xfId="0" applyNumberFormat="true" applyFont="true" applyFill="true" applyBorder="true" applyAlignment="true">
      <alignment horizontal="center" vertical="center"/>
    </xf>
    <xf numFmtId="203" fontId="8" fillId="3" borderId="27" xfId="0" applyNumberFormat="true" applyFont="true" applyFill="true" applyBorder="true" applyAlignment="true">
      <alignment horizontal="center" vertical="center"/>
    </xf>
    <xf numFmtId="201" fontId="8" fillId="3" borderId="24" xfId="0" applyNumberFormat="true" applyFont="true" applyFill="true" applyBorder="true" applyAlignment="true">
      <alignment horizontal="center" vertical="center"/>
    </xf>
    <xf numFmtId="201" fontId="8" fillId="3" borderId="27" xfId="0" applyNumberFormat="true" applyFont="true" applyFill="true" applyBorder="true" applyAlignment="true">
      <alignment horizontal="center" vertical="center"/>
    </xf>
    <xf numFmtId="0" fontId="0" fillId="0" borderId="8" xfId="0" applyNumberFormat="true" applyFont="true" applyFill="true" applyBorder="true" applyAlignment="true">
      <alignment vertical="center"/>
    </xf>
    <xf numFmtId="0" fontId="0" fillId="0" borderId="10" xfId="0" applyNumberFormat="true" applyFont="true" applyFill="true" applyBorder="true" applyAlignment="true">
      <alignment vertical="center"/>
    </xf>
    <xf numFmtId="0" fontId="0" fillId="0" borderId="11" xfId="0" applyNumberFormat="true" applyFont="true" applyFill="true" applyBorder="true" applyAlignment="true">
      <alignment vertical="center"/>
    </xf>
    <xf numFmtId="0" fontId="0" fillId="0" borderId="12" xfId="0" applyNumberFormat="true" applyFont="true" applyFill="true" applyBorder="true" applyAlignment="true">
      <alignment vertical="center"/>
    </xf>
    <xf numFmtId="0" fontId="0" fillId="0" borderId="13" xfId="0" applyNumberFormat="true" applyFont="true" applyFill="true" applyBorder="true" applyAlignment="true">
      <alignment vertical="center"/>
    </xf>
    <xf numFmtId="0" fontId="0" fillId="0" borderId="15" xfId="0" applyNumberFormat="true" applyFont="true" applyFill="true" applyBorder="true" applyAlignment="true">
      <alignment vertical="center"/>
    </xf>
    <xf numFmtId="0" fontId="0" fillId="0" borderId="16" xfId="0" applyNumberFormat="true" applyFont="true" applyFill="true" applyBorder="true" applyAlignment="true">
      <alignment vertical="center"/>
    </xf>
    <xf numFmtId="0" fontId="0" fillId="0" borderId="18" xfId="0" applyNumberFormat="true" applyFont="true" applyFill="true" applyBorder="true" applyAlignment="true">
      <alignment vertical="center"/>
    </xf>
    <xf numFmtId="0" fontId="0" fillId="0" borderId="19" xfId="0" applyNumberFormat="true" applyFont="true" applyFill="true" applyBorder="true" applyAlignment="true">
      <alignment vertical="center"/>
    </xf>
    <xf numFmtId="0" fontId="0" fillId="0" borderId="20" xfId="0" applyNumberFormat="true" applyFont="true" applyFill="true" applyBorder="true" applyAlignment="true">
      <alignment vertical="center"/>
    </xf>
    <xf numFmtId="0" fontId="0" fillId="0" borderId="21" xfId="0" applyNumberFormat="true" applyFont="true" applyFill="true" applyBorder="true" applyAlignment="true">
      <alignment vertical="center"/>
    </xf>
    <xf numFmtId="0" fontId="0" fillId="0" borderId="23" xfId="0" applyNumberFormat="true" applyFont="true" applyFill="true" applyBorder="true" applyAlignment="true">
      <alignment vertical="center"/>
    </xf>
    <xf numFmtId="0" fontId="0" fillId="4" borderId="8" xfId="0" applyNumberFormat="true" applyFont="true" applyFill="true" applyBorder="true" applyAlignment="true">
      <alignment vertical="center"/>
    </xf>
    <xf numFmtId="0" fontId="0" fillId="4" borderId="10" xfId="0" applyNumberFormat="true" applyFont="true" applyFill="true" applyBorder="true" applyAlignment="true">
      <alignment vertical="center"/>
    </xf>
    <xf numFmtId="0" fontId="5" fillId="4" borderId="8" xfId="0" applyNumberFormat="true" applyFont="true" applyFill="true" applyBorder="true" applyAlignment="true">
      <alignment vertical="center"/>
    </xf>
    <xf numFmtId="0" fontId="5" fillId="4" borderId="10" xfId="0" applyNumberFormat="true" applyFont="true" applyFill="true" applyBorder="true" applyAlignment="true">
      <alignment vertical="center"/>
    </xf>
    <xf numFmtId="0" fontId="5" fillId="4" borderId="24" xfId="0" applyNumberFormat="true" applyFont="true" applyFill="true" applyBorder="true" applyAlignment="true">
      <alignment vertical="center"/>
    </xf>
    <xf numFmtId="0" fontId="5" fillId="4" borderId="26" xfId="0" applyNumberFormat="true" applyFont="true" applyFill="true" applyBorder="true" applyAlignment="true">
      <alignment vertical="center"/>
    </xf>
    <xf numFmtId="0" fontId="5" fillId="4" borderId="24" xfId="0" applyNumberFormat="true" applyFont="true" applyFill="true" applyBorder="true" applyAlignment="true">
      <alignment vertical="center" wrapText="true"/>
    </xf>
    <xf numFmtId="0" fontId="5" fillId="4" borderId="26" xfId="0" applyNumberFormat="true" applyFont="true" applyFill="true" applyBorder="true" applyAlignment="true">
      <alignment vertical="center" wrapText="true"/>
    </xf>
    <xf numFmtId="0" fontId="0" fillId="4" borderId="16" xfId="0" applyNumberFormat="true" applyFont="true" applyFill="true" applyBorder="true" applyAlignment="true">
      <alignment vertical="center"/>
    </xf>
    <xf numFmtId="0" fontId="0" fillId="4" borderId="18" xfId="0" applyNumberFormat="true" applyFont="true" applyFill="true" applyBorder="true" applyAlignment="true">
      <alignment vertical="center"/>
    </xf>
    <xf numFmtId="0" fontId="5" fillId="4" borderId="16" xfId="0" applyNumberFormat="true" applyFont="true" applyFill="true" applyBorder="true" applyAlignment="true">
      <alignment vertical="center"/>
    </xf>
    <xf numFmtId="0" fontId="5" fillId="4" borderId="18" xfId="0" applyNumberFormat="true" applyFont="true" applyFill="true" applyBorder="true" applyAlignment="true">
      <alignment vertical="center"/>
    </xf>
    <xf numFmtId="0" fontId="5" fillId="4" borderId="27" xfId="0" applyNumberFormat="true" applyFont="true" applyFill="true" applyBorder="true" applyAlignment="true">
      <alignment vertical="center"/>
    </xf>
    <xf numFmtId="0" fontId="5" fillId="4" borderId="29" xfId="0" applyNumberFormat="true" applyFont="true" applyFill="true" applyBorder="true" applyAlignment="true">
      <alignment vertical="center"/>
    </xf>
    <xf numFmtId="0" fontId="5" fillId="4" borderId="27" xfId="0" applyNumberFormat="true" applyFont="true" applyFill="true" applyBorder="true" applyAlignment="true">
      <alignment vertical="center" wrapText="true"/>
    </xf>
    <xf numFmtId="0" fontId="5" fillId="4" borderId="29" xfId="0" applyNumberFormat="true" applyFont="true" applyFill="true" applyBorder="true" applyAlignment="true">
      <alignment vertical="center" wrapText="true"/>
    </xf>
    <xf numFmtId="0" fontId="0" fillId="2" borderId="13" xfId="0" applyNumberFormat="true" applyFont="true" applyFill="true" applyBorder="true" applyAlignment="true">
      <alignment vertical="center"/>
    </xf>
    <xf numFmtId="0" fontId="0" fillId="2" borderId="15" xfId="0" applyNumberFormat="true" applyFont="true" applyFill="true" applyBorder="true" applyAlignment="true">
      <alignment vertical="center"/>
    </xf>
    <xf numFmtId="0" fontId="3" fillId="2" borderId="13" xfId="0" applyNumberFormat="true" applyFont="true" applyFill="true" applyBorder="true" applyAlignment="true">
      <alignment vertical="center"/>
    </xf>
    <xf numFmtId="0" fontId="3" fillId="2" borderId="15" xfId="0" applyNumberFormat="true" applyFont="true" applyFill="true" applyBorder="true" applyAlignment="true">
      <alignment vertical="center"/>
    </xf>
    <xf numFmtId="0" fontId="3" fillId="2" borderId="13" xfId="0" applyNumberFormat="true" applyFont="true" applyFill="true" applyBorder="true" applyAlignment="true">
      <alignment vertical="center" wrapText="true"/>
    </xf>
    <xf numFmtId="0" fontId="3" fillId="2" borderId="15" xfId="0" applyNumberFormat="true" applyFont="true" applyFill="true" applyBorder="true" applyAlignment="true">
      <alignment vertical="center" wrapText="true"/>
    </xf>
    <xf numFmtId="0" fontId="0" fillId="2" borderId="21" xfId="0" applyNumberFormat="true" applyFont="true" applyFill="true" applyBorder="true" applyAlignment="true">
      <alignment vertical="center"/>
    </xf>
    <xf numFmtId="0" fontId="0" fillId="2" borderId="23" xfId="0" applyNumberFormat="true" applyFont="true" applyFill="true" applyBorder="true" applyAlignment="true">
      <alignment vertical="center"/>
    </xf>
    <xf numFmtId="0" fontId="3" fillId="2" borderId="21" xfId="0" applyNumberFormat="true" applyFont="true" applyFill="true" applyBorder="true" applyAlignment="true">
      <alignment vertical="center"/>
    </xf>
    <xf numFmtId="0" fontId="3" fillId="2" borderId="23" xfId="0" applyNumberFormat="true" applyFont="true" applyFill="true" applyBorder="true" applyAlignment="true">
      <alignment vertical="center"/>
    </xf>
    <xf numFmtId="0" fontId="3" fillId="2" borderId="21" xfId="0" applyNumberFormat="true" applyFont="true" applyFill="true" applyBorder="true" applyAlignment="true">
      <alignment vertical="center" wrapText="true"/>
    </xf>
    <xf numFmtId="0" fontId="3" fillId="2" borderId="23" xfId="0" applyNumberFormat="true" applyFont="true" applyFill="true" applyBorder="true" applyAlignment="true">
      <alignment vertical="center" wrapText="true"/>
    </xf>
    <xf numFmtId="0" fontId="0" fillId="0" borderId="8" xfId="0" applyNumberFormat="true" applyFont="true" applyFill="true" applyBorder="true" applyAlignment="true">
      <alignment horizontal="center"/>
    </xf>
    <xf numFmtId="0" fontId="0" fillId="0" borderId="9" xfId="0" applyNumberFormat="true" applyFont="true" applyFill="true" applyBorder="true" applyAlignment="true">
      <alignment horizontal="center"/>
    </xf>
    <xf numFmtId="0" fontId="0" fillId="0" borderId="10" xfId="0" applyNumberFormat="true" applyFont="true" applyFill="true" applyBorder="true" applyAlignment="true">
      <alignment horizontal="center"/>
    </xf>
    <xf numFmtId="0" fontId="0" fillId="0" borderId="11" xfId="0" applyNumberFormat="true" applyFont="true" applyFill="true" applyBorder="true" applyAlignment="true">
      <alignment horizontal="center"/>
    </xf>
    <xf numFmtId="0" fontId="0" fillId="0" borderId="0" xfId="0" applyNumberFormat="true" applyFont="true" applyFill="true" applyBorder="true" applyAlignment="true">
      <alignment horizontal="center"/>
    </xf>
    <xf numFmtId="0" fontId="0" fillId="0" borderId="12" xfId="0" applyNumberFormat="true" applyFont="true" applyFill="true" applyBorder="true" applyAlignment="true">
      <alignment horizontal="center"/>
    </xf>
    <xf numFmtId="0" fontId="0" fillId="0" borderId="13" xfId="0" applyNumberFormat="true" applyFont="true" applyFill="true" applyBorder="true" applyAlignment="true">
      <alignment horizontal="center"/>
    </xf>
    <xf numFmtId="0" fontId="0" fillId="0" borderId="14" xfId="0" applyNumberFormat="true" applyFont="true" applyFill="true" applyBorder="true" applyAlignment="true">
      <alignment horizontal="center"/>
    </xf>
    <xf numFmtId="0" fontId="0" fillId="0" borderId="15" xfId="0" applyNumberFormat="true" applyFont="true" applyFill="true" applyBorder="true" applyAlignment="true">
      <alignment horizontal="center"/>
    </xf>
    <xf numFmtId="0" fontId="0" fillId="0" borderId="8" xfId="0" applyNumberFormat="true" applyFont="true" applyFill="true" applyBorder="true" applyAlignment="true">
      <alignment horizontal="center" vertical="center"/>
    </xf>
    <xf numFmtId="0" fontId="0" fillId="0" borderId="9" xfId="0" applyNumberFormat="true" applyFont="true" applyFill="true" applyBorder="true" applyAlignment="true">
      <alignment horizontal="center" vertical="center"/>
    </xf>
    <xf numFmtId="0" fontId="0" fillId="0" borderId="10" xfId="0" applyNumberFormat="true" applyFont="true" applyFill="true" applyBorder="true" applyAlignment="true">
      <alignment horizontal="center" vertical="center"/>
    </xf>
    <xf numFmtId="0" fontId="0" fillId="0" borderId="11" xfId="0" applyNumberFormat="true" applyFont="true" applyFill="true" applyBorder="true" applyAlignment="true">
      <alignment horizontal="center" vertical="center"/>
    </xf>
    <xf numFmtId="0" fontId="0" fillId="0" borderId="0" xfId="0" applyNumberFormat="true" applyFont="true" applyFill="true" applyBorder="true" applyAlignment="true">
      <alignment horizontal="center" vertical="center"/>
    </xf>
    <xf numFmtId="0" fontId="0" fillId="0" borderId="12" xfId="0" applyNumberFormat="true" applyFont="true" applyFill="true" applyBorder="true" applyAlignment="true">
      <alignment horizontal="center" vertical="center"/>
    </xf>
    <xf numFmtId="0" fontId="0" fillId="0" borderId="13" xfId="0" applyNumberFormat="true" applyFont="true" applyFill="true" applyBorder="true" applyAlignment="true">
      <alignment horizontal="center" vertical="center"/>
    </xf>
    <xf numFmtId="0" fontId="0" fillId="0" borderId="14" xfId="0" applyNumberFormat="true" applyFont="true" applyFill="true" applyBorder="true" applyAlignment="true">
      <alignment horizontal="center" vertical="center"/>
    </xf>
    <xf numFmtId="0" fontId="0" fillId="0" borderId="15" xfId="0" applyNumberFormat="true" applyFont="true" applyFill="true" applyBorder="true" applyAlignment="true">
      <alignment horizontal="center" vertical="center"/>
    </xf>
    <xf numFmtId="0" fontId="0" fillId="0" borderId="16" xfId="0" applyNumberFormat="true" applyFont="true" applyFill="true" applyBorder="true" applyAlignment="true">
      <alignment horizontal="center"/>
    </xf>
    <xf numFmtId="0" fontId="0" fillId="0" borderId="17" xfId="0" applyNumberFormat="true" applyFont="true" applyFill="true" applyBorder="true" applyAlignment="true">
      <alignment horizontal="center"/>
    </xf>
    <xf numFmtId="0" fontId="0" fillId="0" borderId="18" xfId="0" applyNumberFormat="true" applyFont="true" applyFill="true" applyBorder="true" applyAlignment="true">
      <alignment horizontal="center"/>
    </xf>
    <xf numFmtId="0" fontId="0" fillId="0" borderId="19" xfId="0" applyNumberFormat="true" applyFont="true" applyFill="true" applyBorder="true" applyAlignment="true">
      <alignment horizontal="center"/>
    </xf>
    <xf numFmtId="0" fontId="0" fillId="0" borderId="1" xfId="0" applyNumberFormat="true" applyFont="true" applyFill="true" applyBorder="true" applyAlignment="true">
      <alignment horizontal="center"/>
    </xf>
    <xf numFmtId="0" fontId="0" fillId="0" borderId="20" xfId="0" applyNumberFormat="true" applyFont="true" applyFill="true" applyBorder="true" applyAlignment="true">
      <alignment horizontal="center"/>
    </xf>
    <xf numFmtId="0" fontId="0" fillId="0" borderId="21" xfId="0" applyNumberFormat="true" applyFont="true" applyFill="true" applyBorder="true" applyAlignment="true">
      <alignment horizontal="center"/>
    </xf>
    <xf numFmtId="0" fontId="0" fillId="0" borderId="22" xfId="0" applyNumberFormat="true" applyFont="true" applyFill="true" applyBorder="true" applyAlignment="true">
      <alignment horizontal="center"/>
    </xf>
    <xf numFmtId="0" fontId="0" fillId="0" borderId="23" xfId="0" applyNumberFormat="true" applyFont="true" applyFill="true" applyBorder="true" applyAlignment="true">
      <alignment horizontal="center"/>
    </xf>
    <xf numFmtId="0" fontId="0" fillId="0" borderId="16" xfId="0" applyNumberFormat="true" applyFont="true" applyFill="true" applyBorder="true" applyAlignment="true">
      <alignment horizontal="center" vertical="center"/>
    </xf>
    <xf numFmtId="0" fontId="0" fillId="0" borderId="17" xfId="0" applyNumberFormat="true" applyFont="true" applyFill="true" applyBorder="true" applyAlignment="true">
      <alignment horizontal="center" vertical="center"/>
    </xf>
    <xf numFmtId="0" fontId="0" fillId="0" borderId="18" xfId="0" applyNumberFormat="true" applyFont="true" applyFill="true" applyBorder="true" applyAlignment="true">
      <alignment horizontal="center" vertical="center"/>
    </xf>
    <xf numFmtId="0" fontId="0" fillId="0" borderId="19" xfId="0" applyNumberFormat="true" applyFont="true" applyFill="true" applyBorder="true" applyAlignment="true">
      <alignment horizontal="center" vertical="center"/>
    </xf>
    <xf numFmtId="0" fontId="0" fillId="0" borderId="1" xfId="0" applyNumberFormat="true" applyFont="true" applyFill="true" applyBorder="true" applyAlignment="true">
      <alignment horizontal="center" vertical="center"/>
    </xf>
    <xf numFmtId="0" fontId="0" fillId="0" borderId="20" xfId="0" applyNumberFormat="true" applyFont="true" applyFill="true" applyBorder="true" applyAlignment="true">
      <alignment horizontal="center" vertical="center"/>
    </xf>
    <xf numFmtId="0" fontId="0" fillId="0" borderId="21" xfId="0" applyNumberFormat="true" applyFont="true" applyFill="true" applyBorder="true" applyAlignment="true">
      <alignment horizontal="center" vertical="center"/>
    </xf>
    <xf numFmtId="0" fontId="0" fillId="0" borderId="22" xfId="0" applyNumberFormat="true" applyFont="true" applyFill="true" applyBorder="true" applyAlignment="true">
      <alignment horizontal="center" vertical="center"/>
    </xf>
    <xf numFmtId="0" fontId="0" fillId="0" borderId="23" xfId="0" applyNumberFormat="true" applyFont="true" applyFill="true" applyBorder="true" applyAlignment="true">
      <alignment horizontal="center" vertical="center"/>
    </xf>
    <xf numFmtId="0" fontId="0" fillId="4" borderId="8" xfId="0" applyNumberFormat="true" applyFont="true" applyFill="true" applyBorder="true" applyAlignment="true">
      <alignment horizontal="center" vertical="center"/>
    </xf>
    <xf numFmtId="0" fontId="0" fillId="4" borderId="9" xfId="0" applyNumberFormat="true" applyFont="true" applyFill="true" applyBorder="true" applyAlignment="true">
      <alignment horizontal="center" vertical="center"/>
    </xf>
    <xf numFmtId="0" fontId="0" fillId="4" borderId="10" xfId="0" applyNumberFormat="true" applyFont="true" applyFill="true" applyBorder="true" applyAlignment="true">
      <alignment horizontal="center" vertical="center"/>
    </xf>
    <xf numFmtId="0" fontId="5" fillId="4" borderId="8" xfId="0" applyNumberFormat="true" applyFont="true" applyFill="true" applyBorder="true" applyAlignment="true">
      <alignment horizontal="center" vertical="center"/>
    </xf>
    <xf numFmtId="0" fontId="5" fillId="4" borderId="9" xfId="0" applyNumberFormat="true" applyFont="true" applyFill="true" applyBorder="true" applyAlignment="true">
      <alignment horizontal="center" vertical="center"/>
    </xf>
    <xf numFmtId="0" fontId="5" fillId="4" borderId="10" xfId="0" applyNumberFormat="true" applyFont="true" applyFill="true" applyBorder="true" applyAlignment="true">
      <alignment horizontal="center" vertical="center"/>
    </xf>
    <xf numFmtId="0" fontId="5" fillId="4" borderId="24" xfId="0" applyNumberFormat="true" applyFont="true" applyFill="true" applyBorder="true" applyAlignment="true">
      <alignment horizontal="center" vertical="center"/>
    </xf>
    <xf numFmtId="0" fontId="5" fillId="4" borderId="25" xfId="0" applyNumberFormat="true" applyFont="true" applyFill="true" applyBorder="true" applyAlignment="true">
      <alignment horizontal="center" vertical="center"/>
    </xf>
    <xf numFmtId="0" fontId="5" fillId="4" borderId="26" xfId="0" applyNumberFormat="true" applyFont="true" applyFill="true" applyBorder="true" applyAlignment="true">
      <alignment horizontal="center" vertical="center"/>
    </xf>
    <xf numFmtId="0" fontId="0" fillId="4" borderId="16" xfId="0" applyNumberFormat="true" applyFont="true" applyFill="true" applyBorder="true" applyAlignment="true">
      <alignment horizontal="center" vertical="center"/>
    </xf>
    <xf numFmtId="0" fontId="0" fillId="4" borderId="17" xfId="0" applyNumberFormat="true" applyFont="true" applyFill="true" applyBorder="true" applyAlignment="true">
      <alignment horizontal="center" vertical="center"/>
    </xf>
    <xf numFmtId="0" fontId="0" fillId="4" borderId="18" xfId="0" applyNumberFormat="true" applyFont="true" applyFill="true" applyBorder="true" applyAlignment="true">
      <alignment horizontal="center" vertical="center"/>
    </xf>
    <xf numFmtId="0" fontId="5" fillId="4" borderId="16" xfId="0" applyNumberFormat="true" applyFont="true" applyFill="true" applyBorder="true" applyAlignment="true">
      <alignment horizontal="center" vertical="center"/>
    </xf>
    <xf numFmtId="0" fontId="5" fillId="4" borderId="17" xfId="0" applyNumberFormat="true" applyFont="true" applyFill="true" applyBorder="true" applyAlignment="true">
      <alignment horizontal="center" vertical="center"/>
    </xf>
    <xf numFmtId="0" fontId="5" fillId="4" borderId="18" xfId="0" applyNumberFormat="true" applyFont="true" applyFill="true" applyBorder="true" applyAlignment="true">
      <alignment horizontal="center" vertical="center"/>
    </xf>
    <xf numFmtId="0" fontId="5" fillId="4" borderId="27" xfId="0" applyNumberFormat="true" applyFont="true" applyFill="true" applyBorder="true" applyAlignment="true">
      <alignment horizontal="center" vertical="center"/>
    </xf>
    <xf numFmtId="0" fontId="5" fillId="4" borderId="28" xfId="0" applyNumberFormat="true" applyFont="true" applyFill="true" applyBorder="true" applyAlignment="true">
      <alignment horizontal="center" vertical="center"/>
    </xf>
    <xf numFmtId="0" fontId="5" fillId="4" borderId="29" xfId="0" applyNumberFormat="true" applyFont="true" applyFill="true" applyBorder="true" applyAlignment="true">
      <alignment horizontal="center" vertical="center"/>
    </xf>
    <xf numFmtId="201" fontId="0" fillId="0" borderId="14" xfId="0" applyNumberFormat="true" applyFont="true" applyFill="true" applyBorder="true" applyAlignment="true">
      <alignment horizontal="center" vertical="center"/>
    </xf>
    <xf numFmtId="201" fontId="0" fillId="0" borderId="15" xfId="0" applyNumberFormat="true" applyFont="true" applyFill="true" applyBorder="true" applyAlignment="true">
      <alignment horizontal="center" vertical="center"/>
    </xf>
    <xf numFmtId="201" fontId="0" fillId="0" borderId="22" xfId="0" applyNumberFormat="true" applyFont="true" applyFill="true" applyBorder="true" applyAlignment="true">
      <alignment horizontal="center" vertical="center"/>
    </xf>
    <xf numFmtId="201" fontId="0" fillId="0" borderId="23" xfId="0" applyNumberFormat="true" applyFont="true" applyFill="true" applyBorder="true" applyAlignment="true">
      <alignment horizontal="center" vertical="center"/>
    </xf>
    <xf numFmtId="0" fontId="0" fillId="5" borderId="0" xfId="0" applyNumberFormat="true" applyFont="true" applyFill="true" applyBorder="true"/>
    <xf numFmtId="0" fontId="9" fillId="5" borderId="0" xfId="0" applyNumberFormat="true" applyFont="true" applyFill="true" applyBorder="true"/>
    <xf numFmtId="0" fontId="9" fillId="5" borderId="46" xfId="0" applyNumberFormat="true" applyFont="true" applyFill="true" applyBorder="true"/>
    <xf numFmtId="0" fontId="9" fillId="5" borderId="47" xfId="0" applyNumberFormat="true" applyFont="true" applyFill="true" applyBorder="true"/>
    <xf numFmtId="0" fontId="9" fillId="5" borderId="48" xfId="0" applyNumberFormat="true" applyFont="true" applyFill="true" applyBorder="true"/>
    <xf numFmtId="0" fontId="9" fillId="5" borderId="49" xfId="0" applyNumberFormat="true" applyFont="true" applyFill="true" applyBorder="true"/>
    <xf numFmtId="0" fontId="9" fillId="5" borderId="50" xfId="0" applyNumberFormat="true" applyFont="true" applyFill="true" applyBorder="true"/>
    <xf numFmtId="0" fontId="9" fillId="5" borderId="51" xfId="0" applyNumberFormat="true" applyFont="true" applyFill="true" applyBorder="true"/>
    <xf numFmtId="0" fontId="9" fillId="5" borderId="52" xfId="0" applyNumberFormat="true" applyFont="true" applyFill="true" applyBorder="true"/>
    <xf numFmtId="0" fontId="9" fillId="5" borderId="53" xfId="0" applyNumberFormat="true" applyFont="true" applyFill="true" applyBorder="true"/>
    <xf numFmtId="0" fontId="9" fillId="5" borderId="46" xfId="0" applyNumberFormat="true" applyFont="true" applyFill="true" applyBorder="true" applyAlignment="true">
      <alignment wrapText="true"/>
    </xf>
    <xf numFmtId="0" fontId="9" fillId="5" borderId="47" xfId="0" applyNumberFormat="true" applyFont="true" applyFill="true" applyBorder="true" applyAlignment="true">
      <alignment wrapText="true"/>
    </xf>
    <xf numFmtId="0" fontId="9" fillId="5" borderId="48" xfId="0" applyNumberFormat="true" applyFont="true" applyFill="true" applyBorder="true" applyAlignment="true">
      <alignment wrapText="true"/>
    </xf>
    <xf numFmtId="0" fontId="9" fillId="5" borderId="49" xfId="0" applyNumberFormat="true" applyFont="true" applyFill="true" applyBorder="true" applyAlignment="true">
      <alignment wrapText="true"/>
    </xf>
    <xf numFmtId="0" fontId="9" fillId="5" borderId="0" xfId="0" applyNumberFormat="true" applyFont="true" applyFill="true" applyBorder="true" applyAlignment="true">
      <alignment wrapText="true"/>
    </xf>
    <xf numFmtId="0" fontId="9" fillId="5" borderId="50" xfId="0" applyNumberFormat="true" applyFont="true" applyFill="true" applyBorder="true" applyAlignment="true">
      <alignment wrapText="true"/>
    </xf>
    <xf numFmtId="0" fontId="9" fillId="5" borderId="51" xfId="0" applyNumberFormat="true" applyFont="true" applyFill="true" applyBorder="true" applyAlignment="true">
      <alignment wrapText="true"/>
    </xf>
    <xf numFmtId="0" fontId="9" fillId="5" borderId="52" xfId="0" applyNumberFormat="true" applyFont="true" applyFill="true" applyBorder="true" applyAlignment="true">
      <alignment wrapText="true"/>
    </xf>
    <xf numFmtId="0" fontId="9" fillId="5" borderId="53" xfId="0" applyNumberFormat="true" applyFont="true" applyFill="true" applyBorder="true" applyAlignment="true">
      <alignment wrapText="true"/>
    </xf>
    <xf numFmtId="0" fontId="9" fillId="5" borderId="46" xfId="0" applyNumberFormat="true" applyFont="true" applyFill="true" applyBorder="true" applyAlignment="true">
      <alignment vertical="center" wrapText="true"/>
    </xf>
    <xf numFmtId="0" fontId="9" fillId="5" borderId="47" xfId="0" applyNumberFormat="true" applyFont="true" applyFill="true" applyBorder="true" applyAlignment="true">
      <alignment vertical="center" wrapText="true"/>
    </xf>
    <xf numFmtId="0" fontId="9" fillId="5" borderId="48" xfId="0" applyNumberFormat="true" applyFont="true" applyFill="true" applyBorder="true" applyAlignment="true">
      <alignment vertical="center" wrapText="true"/>
    </xf>
    <xf numFmtId="0" fontId="9" fillId="5" borderId="49" xfId="0" applyNumberFormat="true" applyFont="true" applyFill="true" applyBorder="true" applyAlignment="true">
      <alignment vertical="center" wrapText="true"/>
    </xf>
    <xf numFmtId="0" fontId="9" fillId="5" borderId="0" xfId="0" applyNumberFormat="true" applyFont="true" applyFill="true" applyBorder="true" applyAlignment="true">
      <alignment vertical="center" wrapText="true"/>
    </xf>
    <xf numFmtId="0" fontId="9" fillId="5" borderId="50" xfId="0" applyNumberFormat="true" applyFont="true" applyFill="true" applyBorder="true" applyAlignment="true">
      <alignment vertical="center" wrapText="true"/>
    </xf>
    <xf numFmtId="0" fontId="9" fillId="5" borderId="51" xfId="0" applyNumberFormat="true" applyFont="true" applyFill="true" applyBorder="true" applyAlignment="true">
      <alignment vertical="center" wrapText="true"/>
    </xf>
    <xf numFmtId="0" fontId="9" fillId="5" borderId="52" xfId="0" applyNumberFormat="true" applyFont="true" applyFill="true" applyBorder="true" applyAlignment="true">
      <alignment vertical="center" wrapText="true"/>
    </xf>
    <xf numFmtId="0" fontId="9" fillId="5" borderId="53" xfId="0" applyNumberFormat="true" applyFont="true" applyFill="true" applyBorder="true" applyAlignment="true">
      <alignment vertical="center" wrapText="true"/>
    </xf>
    <xf numFmtId="0" fontId="0" fillId="5" borderId="1" xfId="0" applyNumberFormat="true" applyFont="true" applyFill="true" applyBorder="true"/>
    <xf numFmtId="0" fontId="9" fillId="5" borderId="1" xfId="0" applyNumberFormat="true" applyFont="true" applyFill="true" applyBorder="true"/>
    <xf numFmtId="0" fontId="9" fillId="5" borderId="54" xfId="0" applyNumberFormat="true" applyFont="true" applyFill="true" applyBorder="true"/>
    <xf numFmtId="0" fontId="9" fillId="5" borderId="55" xfId="0" applyNumberFormat="true" applyFont="true" applyFill="true" applyBorder="true"/>
    <xf numFmtId="0" fontId="9" fillId="5" borderId="56" xfId="0" applyNumberFormat="true" applyFont="true" applyFill="true" applyBorder="true"/>
    <xf numFmtId="0" fontId="9" fillId="5" borderId="57" xfId="0" applyNumberFormat="true" applyFont="true" applyFill="true" applyBorder="true"/>
    <xf numFmtId="0" fontId="9" fillId="5" borderId="58" xfId="0" applyNumberFormat="true" applyFont="true" applyFill="true" applyBorder="true"/>
    <xf numFmtId="0" fontId="9" fillId="5" borderId="59" xfId="0" applyNumberFormat="true" applyFont="true" applyFill="true" applyBorder="true"/>
    <xf numFmtId="0" fontId="9" fillId="5" borderId="60" xfId="0" applyNumberFormat="true" applyFont="true" applyFill="true" applyBorder="true"/>
    <xf numFmtId="0" fontId="9" fillId="5" borderId="61" xfId="0" applyNumberFormat="true" applyFont="true" applyFill="true" applyBorder="true"/>
    <xf numFmtId="0" fontId="9" fillId="5" borderId="54" xfId="0" applyNumberFormat="true" applyFont="true" applyFill="true" applyBorder="true" applyAlignment="true">
      <alignment wrapText="true"/>
    </xf>
    <xf numFmtId="0" fontId="9" fillId="5" borderId="55" xfId="0" applyNumberFormat="true" applyFont="true" applyFill="true" applyBorder="true" applyAlignment="true">
      <alignment wrapText="true"/>
    </xf>
    <xf numFmtId="0" fontId="9" fillId="5" borderId="56" xfId="0" applyNumberFormat="true" applyFont="true" applyFill="true" applyBorder="true" applyAlignment="true">
      <alignment wrapText="true"/>
    </xf>
    <xf numFmtId="0" fontId="9" fillId="5" borderId="57" xfId="0" applyNumberFormat="true" applyFont="true" applyFill="true" applyBorder="true" applyAlignment="true">
      <alignment wrapText="true"/>
    </xf>
    <xf numFmtId="0" fontId="9" fillId="5" borderId="1" xfId="0" applyNumberFormat="true" applyFont="true" applyFill="true" applyBorder="true" applyAlignment="true">
      <alignment wrapText="true"/>
    </xf>
    <xf numFmtId="0" fontId="9" fillId="5" borderId="58" xfId="0" applyNumberFormat="true" applyFont="true" applyFill="true" applyBorder="true" applyAlignment="true">
      <alignment wrapText="true"/>
    </xf>
    <xf numFmtId="0" fontId="9" fillId="5" borderId="59" xfId="0" applyNumberFormat="true" applyFont="true" applyFill="true" applyBorder="true" applyAlignment="true">
      <alignment wrapText="true"/>
    </xf>
    <xf numFmtId="0" fontId="9" fillId="5" borderId="60" xfId="0" applyNumberFormat="true" applyFont="true" applyFill="true" applyBorder="true" applyAlignment="true">
      <alignment wrapText="true"/>
    </xf>
    <xf numFmtId="0" fontId="9" fillId="5" borderId="61" xfId="0" applyNumberFormat="true" applyFont="true" applyFill="true" applyBorder="true" applyAlignment="true">
      <alignment wrapText="true"/>
    </xf>
    <xf numFmtId="0" fontId="9" fillId="5" borderId="54" xfId="0" applyNumberFormat="true" applyFont="true" applyFill="true" applyBorder="true" applyAlignment="true">
      <alignment vertical="center" wrapText="true"/>
    </xf>
    <xf numFmtId="0" fontId="9" fillId="5" borderId="55" xfId="0" applyNumberFormat="true" applyFont="true" applyFill="true" applyBorder="true" applyAlignment="true">
      <alignment vertical="center" wrapText="true"/>
    </xf>
    <xf numFmtId="0" fontId="9" fillId="5" borderId="56" xfId="0" applyNumberFormat="true" applyFont="true" applyFill="true" applyBorder="true" applyAlignment="true">
      <alignment vertical="center" wrapText="true"/>
    </xf>
    <xf numFmtId="0" fontId="9" fillId="5" borderId="57" xfId="0" applyNumberFormat="true" applyFont="true" applyFill="true" applyBorder="true" applyAlignment="true">
      <alignment vertical="center" wrapText="true"/>
    </xf>
    <xf numFmtId="0" fontId="9" fillId="5" borderId="1" xfId="0" applyNumberFormat="true" applyFont="true" applyFill="true" applyBorder="true" applyAlignment="true">
      <alignment vertical="center" wrapText="true"/>
    </xf>
    <xf numFmtId="0" fontId="9" fillId="5" borderId="58" xfId="0" applyNumberFormat="true" applyFont="true" applyFill="true" applyBorder="true" applyAlignment="true">
      <alignment vertical="center" wrapText="true"/>
    </xf>
    <xf numFmtId="0" fontId="9" fillId="5" borderId="59" xfId="0" applyNumberFormat="true" applyFont="true" applyFill="true" applyBorder="true" applyAlignment="true">
      <alignment vertical="center" wrapText="true"/>
    </xf>
    <xf numFmtId="0" fontId="9" fillId="5" borderId="60" xfId="0" applyNumberFormat="true" applyFont="true" applyFill="true" applyBorder="true" applyAlignment="true">
      <alignment vertical="center" wrapText="true"/>
    </xf>
    <xf numFmtId="0" fontId="9" fillId="5" borderId="61" xfId="0" applyNumberFormat="true" applyFont="true" applyFill="true" applyBorder="true" applyAlignment="true">
      <alignment vertical="center" wrapText="true"/>
    </xf>
    <xf numFmtId="0" fontId="5" fillId="4" borderId="24" xfId="0" applyNumberFormat="true" applyFont="true" applyFill="true" applyBorder="true" applyAlignment="true">
      <alignment horizontal="center" vertical="center"/>
    </xf>
    <xf numFmtId="0" fontId="5" fillId="4" borderId="26" xfId="0" applyNumberFormat="true" applyFont="true" applyFill="true" applyBorder="true" applyAlignment="true">
      <alignment horizontal="center" vertical="center"/>
    </xf>
    <xf numFmtId="0" fontId="0" fillId="0" borderId="0" xfId="0" applyNumberFormat="true" applyFont="true" applyFill="true" applyBorder="true" applyAlignment="true">
      <alignment/>
    </xf>
    <xf numFmtId="0" fontId="0" fillId="0" borderId="11" xfId="0" applyNumberFormat="true" applyFont="true" applyFill="true" applyBorder="true" applyAlignment="true">
      <alignment vertical="center"/>
    </xf>
    <xf numFmtId="0" fontId="0" fillId="0" borderId="12" xfId="0" applyNumberFormat="true" applyFont="true" applyFill="true" applyBorder="true" applyAlignment="true">
      <alignment vertical="center"/>
    </xf>
    <xf numFmtId="0" fontId="0" fillId="0" borderId="13" xfId="0" applyNumberFormat="true" applyFont="true" applyFill="true" applyBorder="true" applyAlignment="true">
      <alignment vertical="center"/>
    </xf>
    <xf numFmtId="0" fontId="0" fillId="0" borderId="15" xfId="0" applyNumberFormat="true" applyFont="true" applyFill="true" applyBorder="true" applyAlignment="true">
      <alignment vertical="center"/>
    </xf>
    <xf numFmtId="0" fontId="3" fillId="2" borderId="0" xfId="0" applyNumberFormat="true" applyFont="true" applyFill="true" applyBorder="true" applyAlignment="true">
      <alignment vertical="center"/>
    </xf>
    <xf numFmtId="0" fontId="3" fillId="2" borderId="13" xfId="0" applyNumberFormat="true" applyFont="true" applyFill="true" applyBorder="true" applyAlignment="true">
      <alignment vertical="center"/>
    </xf>
    <xf numFmtId="0" fontId="3" fillId="2" borderId="15" xfId="0" applyNumberFormat="true" applyFont="true" applyFill="true" applyBorder="true" applyAlignment="true">
      <alignment vertical="center"/>
    </xf>
  </cellXfs>
  <cellStyles count="1">
    <cellStyle name="Normal" xfId="0"/>
  </cellStyles>
  <dxfs count="39">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166534"/>
      </font>
      <fill>
        <patternFill patternType="solid">
          <bgColor rgb="DCFCE7"/>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
      <font>
        <b val="1"/>
        <color rgb="166534"/>
      </font>
      <fill>
        <patternFill patternType="solid">
          <bgColor rgb="DCFCE7"/>
        </patternFill>
      </fill>
    </dxf>
    <dxf>
      <font>
        <b val="1"/>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s>
</styleSheet>
</file>

<file path=xl/_rels/workbook.xml.rels><?xml version="1.0" encoding="UTF-8"?>
<Relationships xmlns="http://schemas.openxmlformats.org/package/2006/relationships"><Relationship Id="Re80bedd906444241" Target="/xl/styles.xml" Type="http://schemas.openxmlformats.org/officeDocument/2006/relationships/styles"></Relationship><Relationship Id="Race93f90ba28447e" Target="/xl/theme/theme1.xml" Type="http://schemas.openxmlformats.org/officeDocument/2006/relationships/theme"></Relationship><Relationship Id="Rd812d060862e41fa" Target="/xl/sharedStrings.xml" Type="http://schemas.openxmlformats.org/officeDocument/2006/relationships/sharedStrings"></Relationship><Relationship Id="Radaf8345ae064f5c" Target="/xl/worksheets/sheet1.xml" Type="http://schemas.openxmlformats.org/officeDocument/2006/relationships/worksheet"></Relationship><Relationship Id="R177ff416edad457c" Target="/xl/worksheets/sheet2.xml" Type="http://schemas.openxmlformats.org/officeDocument/2006/relationships/worksheet"></Relationship><Relationship Id="R77ef35747650466e" Target="/xl/worksheets/sheet3.xml" Type="http://schemas.openxmlformats.org/officeDocument/2006/relationships/worksheet"></Relationship><Relationship Id="Ra79b58fe8ca34a77" Target="/xl/worksheets/sheet4.xml" Type="http://schemas.openxmlformats.org/officeDocument/2006/relationships/worksheet"></Relationship><Relationship Id="R13c87ee391144517" Target="/xl/worksheets/sheet5.xml" Type="http://schemas.openxmlformats.org/officeDocument/2006/relationships/worksheet"></Relationship><Relationship Id="R47ea594de51d4e64" Target="/xl/worksheets/sheet6.xml" Type="http://schemas.openxmlformats.org/officeDocument/2006/relationships/worksheet"></Relationship><Relationship Id="Rf2371722ad0e4226" Target="/xl/worksheets/sheet7.xml" Type="http://schemas.openxmlformats.org/officeDocument/2006/relationships/worksheet"></Relationship><Relationship Id="Rae4bc6671a074b85" Target="/xl/worksheets/sheet8.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xl/drawings/charts/chart1.xml" Id="R0bb452dd31864eed" /><Relationship Type="http://schemas.openxmlformats.org/officeDocument/2006/relationships/chart" Target="/xl/drawings/charts/chart2.xml" Id="R2aece00f36a844a6"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活動状態分布</a:t>
            </a:r>
          </a:p>
        </c:rich>
      </c:tx>
      <c:overlay val="0"/>
    </c:title>
    <c:autoTitleDeleted val="0"/>
    <c:view3D/>
    <c:plotArea>
      <c:layout/>
      <c:barChart>
        <c:barDir val="col"/>
        <c:varyColors val="0"/>
        <c:ser>
          <c:idx val="0"/>
          <c:order val="0"/>
          <c:tx>
            <c:v>活動数</c:v>
          </c:tx>
          <c:cat>
            <c:strRef>
              <c:f>'商品粗利サマリー'!$A$15:$A$21</c:f>
              <c:strCache>
                <c:ptCount val="0"/>
              </c:strCache>
            </c:strRef>
          </c:cat>
          <c:val>
            <c:numRef>
              <c:f>'商品粗利サマリー'!$B$15:$B$21</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numFmt formatCode="0"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販促種別活動数</a:t>
            </a:r>
          </a:p>
        </c:rich>
      </c:tx>
      <c:overlay val="0"/>
    </c:title>
    <c:autoTitleDeleted val="0"/>
    <c:view3D/>
    <c:plotArea>
      <c:layout/>
      <c:barChart>
        <c:barDir val="col"/>
        <c:varyColors val="0"/>
        <c:ser>
          <c:idx val="0"/>
          <c:order val="0"/>
          <c:tx>
            <c:v>活動数</c:v>
          </c:tx>
          <c:cat>
            <c:strRef>
              <c:f>'商品粗利サマリー'!$H$15:$H$24</c:f>
              <c:strCache>
                <c:ptCount val="0"/>
              </c:strCache>
            </c:strRef>
          </c:cat>
          <c:val>
            <c:numRef>
              <c:f>'商品粗利サマリー'!$I$15:$I$24</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numFmt formatCode="0"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34</xdr:row>
      <xdr:rowOff>0</xdr:rowOff>
    </xdr:from>
    <xdr:to>
      <xdr:col>6</xdr:col>
      <xdr:colOff>0</xdr:colOff>
      <xdr:row>51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bb452dd31864eed"/>
        </a:graphicData>
      </a:graphic>
    </xdr:graphicFrame>
    <xdr:clientData/>
  </xdr:twoCellAnchor>
  <xdr:twoCellAnchor>
    <xdr:from>
      <xdr:col>6</xdr:col>
      <xdr:colOff>0</xdr:colOff>
      <xdr:row>34</xdr:row>
      <xdr:rowOff>0</xdr:rowOff>
    </xdr:from>
    <xdr:to>
      <xdr:col>12</xdr:col>
      <xdr:colOff>0</xdr:colOff>
      <xdr:row>51</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aece00f36a844a6"/>
        </a:graphicData>
      </a:graphic>
    </xdr:graphicFrame>
    <xdr:clientData/>
  </xdr:twoCellAnchor>
</xdr:wsDr>
</file>

<file path=xl/tables/table1.xml><?xml version="1.0" encoding="utf-8"?>
<x:table xmlns:x="http://schemas.openxmlformats.org/spreadsheetml/2006/main" id="1" name="StoreMasterTable" displayName="StoreMasterTable" ref="A4:K104" headerRowCount="1">
  <x:tableColumns count="11">
    <x:tableColumn id="1" name="店舗编码"/>
    <x:tableColumn id="2" name="店舗/地域"/>
    <x:tableColumn id="3" name="都市/大区"/>
    <x:tableColumn id="4" name="业态"/>
    <x:tableColumn id="5" name="チャネル类型"/>
    <x:tableColumn id="6" name="担当者"/>
    <x:tableColumn id="7" name="安全在庫规则"/>
    <x:tableColumn id="8" name="日均売上"/>
    <x:tableColumn id="9" name="重点级别"/>
    <x:tableColumn id="10" name="連絡先"/>
    <x:tableColumn id="11" name="備考"/>
  </x:tableColumns>
  <x:tableStyleInfo name="TableStyleMedium2" showRowStripes="1"/>
</x:table>
</file>

<file path=xl/tables/table2.xml><?xml version="1.0" encoding="utf-8"?>
<x:table xmlns:x="http://schemas.openxmlformats.org/spreadsheetml/2006/main" id="2" name="ProductMasterTable" displayName="ProductMasterTable" ref="M4:Z104" headerRowCount="1">
  <x:tableColumns count="14">
    <x:tableColumn id="1" name="SKU"/>
    <x:tableColumn id="2" name="商品名"/>
    <x:tableColumn id="3" name="分類"/>
    <x:tableColumn id="4" name="ブランド"/>
    <x:tableColumn id="5" name="常规售价"/>
    <x:tableColumn id="6" name="コスト"/>
    <x:tableColumn id="7" name="粗利率"/>
    <x:tableColumn id="8" name="現在庫"/>
    <x:tableColumn id="9" name="安全在庫"/>
    <x:tableColumn id="10" name="在庫状態"/>
    <x:tableColumn id="11" name="供应商"/>
    <x:tableColumn id="12" name="是否主推"/>
    <x:tableColumn id="13" name="适用场景"/>
    <x:tableColumn id="14" name="備考"/>
  </x:tableColumns>
  <x:tableStyleInfo name="TableStyleMedium2" showRowStripes="1"/>
</x:table>
</file>

<file path=xl/tables/table3.xml><?xml version="1.0" encoding="utf-8"?>
<x:table xmlns:x="http://schemas.openxmlformats.org/spreadsheetml/2006/main" id="3" name="PromotionPlanTable" displayName="PromotionPlanTable" ref="A4:AA204" headerRowCount="1">
  <x:tableColumns count="27">
    <x:tableColumn id="1" name="施策ID"/>
    <x:tableColumn id="2" name="施策名"/>
    <x:tableColumn id="3" name="業務シーン"/>
    <x:tableColumn id="4" name="販促種別"/>
    <x:tableColumn id="5" name="店舗/地域"/>
    <x:tableColumn id="6" name="チャネル"/>
    <x:tableColumn id="7" name="担当者"/>
    <x:tableColumn id="8" name="開始日"/>
    <x:tableColumn id="9" name="終了日"/>
    <x:tableColumn id="10" name="日数"/>
    <x:tableColumn id="11" name="優先度"/>
    <x:tableColumn id="12" name="状態"/>
    <x:tableColumn id="13" name="承認状況"/>
    <x:tableColumn id="14" name="施策予算"/>
    <x:tableColumn id="15" name="使用済み予算"/>
    <x:tableColumn id="16" name="予算使用率"/>
    <x:tableColumn id="17" name="目標売上"/>
    <x:tableColumn id="18" name="実績売上"/>
    <x:tableColumn id="19" name="粗利率"/>
    <x:tableColumn id="20" name="予想粗利"/>
    <x:tableColumn id="21" name="実粗利"/>
    <x:tableColumn id="22" name="販促ROI"/>
    <x:tableColumn id="23" name="進捗%"/>
    <x:tableColumn id="24" name="リスクレベル"/>
    <x:tableColumn id="25" name="推奨SKU / 商品"/>
    <x:tableColumn id="26" name="ターゲット客層"/>
    <x:tableColumn id="27" name="備考"/>
  </x:tableColumns>
  <x:tableStyleInfo name="TableStyleMedium2" showRowStripes="1"/>
</x:table>
</file>

<file path=xl/tables/table4.xml><?xml version="1.0" encoding="utf-8"?>
<x:table xmlns:x="http://schemas.openxmlformats.org/spreadsheetml/2006/main" id="4" name="PromotionCalendarTable" displayName="PromotionCalendarTable" ref="A4:O204" headerRowCount="1">
  <x:tableColumns count="15">
    <x:tableColumn id="1" name="日期"/>
    <x:tableColumn id="2" name="星期"/>
    <x:tableColumn id="3" name="周次"/>
    <x:tableColumn id="4" name="店舗/地域"/>
    <x:tableColumn id="5" name="チャネル"/>
    <x:tableColumn id="6" name="施策ID"/>
    <x:tableColumn id="7" name="施策名"/>
    <x:tableColumn id="8" name="件名種別"/>
    <x:tableColumn id="9" name="担当者"/>
    <x:tableColumn id="10" name="予算計画"/>
    <x:tableColumn id="11" name="使用済み予算"/>
    <x:tableColumn id="12" name="資材/陈列状態"/>
    <x:tableColumn id="13" name="実施状況"/>
    <x:tableColumn id="14" name="本日の売上 / 結果"/>
    <x:tableColumn id="15" name="備考"/>
  </x:tableColumns>
  <x:tableStyleInfo name="TableStyleMedium2" showRowStripes="1"/>
</x:table>
</file>

<file path=xl/tables/table5.xml><?xml version="1.0" encoding="utf-8"?>
<x:table xmlns:x="http://schemas.openxmlformats.org/spreadsheetml/2006/main" id="5" name="DisplayMaterialTable" displayName="DisplayMaterialTable" ref="A4:Q204" headerRowCount="1">
  <x:tableColumns count="17">
    <x:tableColumn id="1" name="作業ID"/>
    <x:tableColumn id="2" name="関連施策ID"/>
    <x:tableColumn id="3" name="店舗/地域"/>
    <x:tableColumn id="4" name="作業種別"/>
    <x:tableColumn id="5" name="陈列/資材名"/>
    <x:tableColumn id="6" name="位置/チャネル"/>
    <x:tableColumn id="7" name="担当者"/>
    <x:tableColumn id="8" name="期限期"/>
    <x:tableColumn id="9" name="完了日期"/>
    <x:tableColumn id="10" name="資材状態"/>
    <x:tableColumn id="11" name="現在庫"/>
    <x:tableColumn id="12" name="安全在庫"/>
    <x:tableColumn id="13" name="在庫アラート"/>
    <x:tableColumn id="14" name="実施状況"/>
    <x:tableColumn id="15" name="期限超過アラート"/>
    <x:tableColumn id="16" name="対応策"/>
    <x:tableColumn id="17" name="備考"/>
  </x:tableColumns>
  <x:tableStyleInfo name="TableStyleMedium2" showRowStripes="1"/>
</x:table>
</file>

<file path=xl/tables/table6.xml><?xml version="1.0" encoding="utf-8"?>
<x:table xmlns:x="http://schemas.openxmlformats.org/spreadsheetml/2006/main" id="6" name="PriceRuleTable" displayName="PriceRuleTable" ref="A4:Q204" headerRowCount="1">
  <x:tableColumns count="17">
    <x:tableColumn id="1" name="规则ID"/>
    <x:tableColumn id="2" name="関連施策ID"/>
    <x:tableColumn id="3" name="SKU"/>
    <x:tableColumn id="4" name="商品名"/>
    <x:tableColumn id="5" name="販促方式"/>
    <x:tableColumn id="6" name="原价"/>
    <x:tableColumn id="7" name="促销价"/>
    <x:tableColumn id="8" name="割引率"/>
    <x:tableColumn id="9" name="クーポン/値引き"/>
    <x:tableColumn id="10" name="開始日"/>
    <x:tableColumn id="11" name="終了日"/>
    <x:tableColumn id="12" name="承認状況"/>
    <x:tableColumn id="13" name="预计销量"/>
    <x:tableColumn id="14" name="实际销量"/>
    <x:tableColumn id="15" name="单品粗利率"/>
    <x:tableColumn id="16" name="价格风险"/>
    <x:tableColumn id="17" name="備考"/>
  </x:tableColumns>
  <x:tableStyleInfo name="TableStyleMedium2" showRowStripes="1"/>
</x:table>
</file>

<file path=xl/tables/table7.xml><?xml version="1.0" encoding="utf-8"?>
<x:table xmlns:x="http://schemas.openxmlformats.org/spreadsheetml/2006/main" id="7" name="ReviewTable" displayName="ReviewTable" ref="A4:V204" headerRowCount="1">
  <x:tableColumns count="22">
    <x:tableColumn id="1" name="振り返りID"/>
    <x:tableColumn id="2" name="施策ID"/>
    <x:tableColumn id="3" name="施策名"/>
    <x:tableColumn id="4" name="店舗/地域"/>
    <x:tableColumn id="5" name="チャネル"/>
    <x:tableColumn id="6" name="担当者"/>
    <x:tableColumn id="7" name="振り返り日"/>
    <x:tableColumn id="8" name="目標売上"/>
    <x:tableColumn id="9" name="実績売上"/>
    <x:tableColumn id="10" name="営業达成率"/>
    <x:tableColumn id="11" name="施策予算"/>
    <x:tableColumn id="12" name="使用済み予算"/>
    <x:tableColumn id="13" name="粗利率"/>
    <x:tableColumn id="14" name="粗利貢献"/>
    <x:tableColumn id="15" name="販促ROI"/>
    <x:tableColumn id="16" name="接触/露出"/>
    <x:tableColumn id="17" name="転換率"/>
    <x:tableColumn id="18" name="会員増加"/>
    <x:tableColumn id="19" name="在庫消化率"/>
    <x:tableColumn id="20" name="結論"/>
    <x:tableColumn id="21" name="次の一手"/>
    <x:tableColumn id="22" name="経験メモ"/>
  </x:tableColumns>
  <x:tableStyleInfo name="TableStyleMedium2" showRowStripes="1"/>
</x:table>
</file>

<file path=xl/theme/theme1.xml><?xml version="1.0" encoding="utf-8"?>
<a:theme xmlns:a="http://schemas.openxmlformats.org/drawingml/2006/main" xmlns:r="http://schemas.openxmlformats.org/officeDocument/2006/relationships" name="RetailPromotion">
  <a:themeElements>
    <a:clrScheme name="RetailPromotion">
      <a:dk1>
        <a:srgbClr val="0F172A"/>
      </a:dk1>
      <a:lt1>
        <a:srgbClr val="FFFFFF"/>
      </a:lt1>
      <a:dk2>
        <a:srgbClr val="0E2841"/>
      </a:dk2>
      <a:lt2>
        <a:srgbClr val="F1F5F9"/>
      </a:lt2>
      <a:accent1>
        <a:srgbClr val="2F6F73"/>
      </a:accent1>
      <a:accent2>
        <a:srgbClr val="D97706"/>
      </a:accent2>
      <a:accent3>
        <a:srgbClr val="16A34A"/>
      </a:accent3>
      <a:accent4>
        <a:srgbClr val="2563EB"/>
      </a:accent4>
      <a:accent5>
        <a:srgbClr val="9333EA"/>
      </a:accent5>
      <a:accent6>
        <a:srgbClr val="DC2626"/>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RetailPromotio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xl/tables/table1.xml" Id="R29bac7d0abae422f" /><Relationship Type="http://schemas.openxmlformats.org/officeDocument/2006/relationships/table" Target="/xl/tables/table2.xml" Id="Ra6acb2b1b0724254" /></Relationships>
</file>

<file path=xl/worksheets/_rels/sheet3.xml.rels>&#65279;<?xml version="1.0" encoding="utf-8"?><Relationships xmlns="http://schemas.openxmlformats.org/package/2006/relationships"><Relationship Type="http://schemas.openxmlformats.org/officeDocument/2006/relationships/table" Target="/xl/tables/table3.xml" Id="R07b5ce9ff8e54c67" /></Relationships>
</file>

<file path=xl/worksheets/_rels/sheet4.xml.rels>&#65279;<?xml version="1.0" encoding="utf-8"?><Relationships xmlns="http://schemas.openxmlformats.org/package/2006/relationships"><Relationship Type="http://schemas.openxmlformats.org/officeDocument/2006/relationships/table" Target="/xl/tables/table4.xml" Id="R24a6e18f2c984ff7" /></Relationships>
</file>

<file path=xl/worksheets/_rels/sheet5.xml.rels>&#65279;<?xml version="1.0" encoding="utf-8"?><Relationships xmlns="http://schemas.openxmlformats.org/package/2006/relationships"><Relationship Type="http://schemas.openxmlformats.org/officeDocument/2006/relationships/table" Target="/xl/tables/table5.xml" Id="R52f1837d727a4efe" /></Relationships>
</file>

<file path=xl/worksheets/_rels/sheet6.xml.rels>&#65279;<?xml version="1.0" encoding="utf-8"?><Relationships xmlns="http://schemas.openxmlformats.org/package/2006/relationships"><Relationship Type="http://schemas.openxmlformats.org/officeDocument/2006/relationships/table" Target="/xl/tables/table6.xml" Id="R6ad7fca11403449a" /></Relationships>
</file>

<file path=xl/worksheets/_rels/sheet7.xml.rels>&#65279;<?xml version="1.0" encoding="utf-8"?><Relationships xmlns="http://schemas.openxmlformats.org/package/2006/relationships"><Relationship Type="http://schemas.openxmlformats.org/officeDocument/2006/relationships/table" Target="/xl/tables/table7.xml" Id="R4732fb8123b0492a" /></Relationships>
</file>

<file path=xl/worksheets/_rels/sheet8.xml.rels>&#65279;<?xml version="1.0" encoding="utf-8"?><Relationships xmlns="http://schemas.openxmlformats.org/package/2006/relationships"><Relationship Type="http://schemas.openxmlformats.org/officeDocument/2006/relationships/drawing" Target="/xl/drawings/drawing1.xml" Id="Re8dc89b5eeb04824" /></Relationships>
</file>

<file path=xl/worksheets/sheet1.xml><?xml version="1.0" encoding="utf-8"?>
<worksheet xmlns:x="http://schemas.openxmlformats.org/spreadsheetml/2006/main" xmlns="http://schemas.openxmlformats.org/spreadsheetml/2006/main">
  <sheetFormatPr defaultRowHeight="15"/>
  <cols>
    <col customWidth="true" max="1" min="1" width="16"/>
    <col customWidth="true" max="2" min="2" width="22"/>
    <col customWidth="true" max="3" min="3" width="18"/>
    <col customWidth="true" max="4" min="4" width="20"/>
    <col customWidth="true" max="5" min="5" width="18"/>
    <col customWidth="true" max="7" min="6" width="12"/>
    <col customWidth="true" max="10" min="8" width="18"/>
  </cols>
  <sheetData>
    <row r="1" ht="21.97265625" customHeight="true">
      <c r="A1" s="4" t="s">
        <v>166</v>
      </c>
      <c r="B1" s="4"/>
      <c r="C1" s="4"/>
      <c r="D1" s="4"/>
      <c r="E1" s="4"/>
      <c r="F1" s="4"/>
      <c r="G1" s="4"/>
      <c r="H1" s="4"/>
      <c r="I1" s="4"/>
      <c r="J1" s="4"/>
    </row>
    <row r="2" ht="73.2421875" customHeight="true">
      <c r="A2" s="10" t="str">
        <v>适用于单店、小团队、多店舗展開、オンライン・オフライン連動、ECプラットフォーム大促、清仓调价和会员促销等场景。</v>
      </c>
      <c r="B2" s="10"/>
      <c r="C2" s="10"/>
      <c r="D2" s="10"/>
      <c r="E2" s="10"/>
      <c r="F2" s="10"/>
      <c r="G2" s="10"/>
      <c r="H2" s="10"/>
      <c r="I2" s="10"/>
      <c r="J2" s="10"/>
    </row>
    <row r="3">
      <c r="A3" t="s">
        <v>167</v>
      </c>
      <c r="B3" t="s">
        <v>168</v>
      </c>
      <c r="D3" t="s">
        <v>169</v>
      </c>
    </row>
    <row r="4" ht="15" customHeight="true">
      <c r="A4" s="17" t="s">
        <v>170</v>
      </c>
      <c r="B4" s="17"/>
      <c r="D4" s="17" t="s">
        <v>171</v>
      </c>
      <c r="E4" s="17"/>
      <c r="F4" s="17"/>
      <c r="G4" s="17"/>
      <c r="H4" s="17"/>
      <c r="I4" s="17"/>
      <c r="J4" s="17"/>
    </row>
    <row r="5" ht="53.7109375" customHeight="true">
      <c r="A5" s="24" t="s">
        <v>172</v>
      </c>
      <c r="B5" s="35" t="s">
        <v>173</v>
      </c>
      <c r="D5" s="64" t="s">
        <v>174</v>
      </c>
      <c r="E5" s="65" t="str">
        <v>https://finitefield.org/zh/excel-templates/retail/promotion-plan-log/</v>
      </c>
      <c r="F5" s="65" t="str"/>
      <c r="G5" s="65" t="str"/>
      <c r="H5" s="65" t="str"/>
      <c r="I5" s="65" t="str"/>
      <c r="J5" s="66" t="str"/>
    </row>
    <row r="6" ht="80.56640625" customHeight="true">
      <c r="A6" s="25" t="s">
        <v>175</v>
      </c>
      <c r="B6" s="36" t="str">
        <v>CNY</v>
      </c>
      <c r="D6" s="67" t="s">
        <v>176</v>
      </c>
      <c r="E6" s="68" t="str">
        <v>把活動、陈列与调价整理在同一本工作簿里，便于促销策划、型枠、调价対応与結果振り返り。</v>
      </c>
      <c r="F6" s="68" t="str"/>
      <c r="G6" s="68" t="str"/>
      <c r="H6" s="68" t="str"/>
      <c r="I6" s="68" t="str"/>
      <c r="J6" s="69" t="str"/>
    </row>
    <row r="7" ht="53.7109375" customHeight="true">
      <c r="A7" s="25" t="s">
        <v>171</v>
      </c>
      <c r="B7" s="36" t="str">
        <v>（氏名/役職）</v>
      </c>
      <c r="D7" s="67" t="s">
        <v>177</v>
      </c>
      <c r="E7" s="68" t="str">
        <v>先录入店舗、担当者、目標日期，再维护活動、陈列、调价和振り返り记录。</v>
      </c>
      <c r="F7" s="68" t="str"/>
      <c r="G7" s="68" t="str"/>
      <c r="H7" s="68" t="str"/>
      <c r="I7" s="68" t="str"/>
      <c r="J7" s="69" t="str"/>
    </row>
    <row r="8" ht="80.56640625" customHeight="true">
      <c r="A8" s="25" t="s">
        <v>178</v>
      </c>
      <c r="B8" s="36" t="str">
        <v>（店舗、区域或チャネル）</v>
      </c>
      <c r="D8" s="67" t="str">
        <v>适用边界</v>
      </c>
      <c r="E8" s="68" t="str">
        <v>少量活動/单店確認利用可 Excel；多店舗同步、权限分离、履歴通知可逐步系统化。</v>
      </c>
      <c r="F8" s="68" t="str"/>
      <c r="G8" s="68" t="str"/>
      <c r="H8" s="68" t="str"/>
      <c r="I8" s="68" t="str"/>
      <c r="J8" s="69" t="str"/>
    </row>
    <row r="9" ht="67.138671875" customHeight="true">
      <c r="A9" s="25" t="s">
        <v>179</v>
      </c>
      <c r="B9" s="36" t="s">
        <v>3</v>
      </c>
      <c r="D9" s="67" t="s">
        <v>180</v>
      </c>
      <c r="E9" s="68" t="str">
        <v>新規多会社配置、主数据、予算与日历、库存/資材、优惠规则、ROI振り返り和ダッシュボード。</v>
      </c>
      <c r="F9" s="68" t="str"/>
      <c r="G9" s="68" t="str"/>
      <c r="H9" s="68" t="str"/>
      <c r="I9" s="68" t="str"/>
      <c r="J9" s="69" t="str"/>
    </row>
    <row r="10" ht="80.56640625" customHeight="true">
      <c r="A10" s="25" t="s">
        <v>181</v>
      </c>
      <c r="B10" s="44" t="n">
        <v>46136</v>
      </c>
      <c r="D10" s="70" t="str">
        <v>使用顺序</v>
      </c>
      <c r="E10" s="71" t="str">
        <v>①配置 → ②主数据 → ③计划台账 → ④日历/資材/调价 → ⑤振り返り → ⑥总览。</v>
      </c>
      <c r="F10" s="71" t="str"/>
      <c r="G10" s="71" t="str"/>
      <c r="H10" s="71" t="str"/>
      <c r="I10" s="71" t="str"/>
      <c r="J10" s="72" t="str"/>
    </row>
    <row r="11" ht="15" customHeight="true">
      <c r="A11" s="25" t="str">
        <v>承認层级</v>
      </c>
      <c r="B11" s="36" t="str">
        <v>店舗 → 区域 → 本部</v>
      </c>
    </row>
    <row r="12" ht="26.85546875" customHeight="true">
      <c r="A12" s="26" t="str">
        <v>数据口径備考</v>
      </c>
      <c r="B12" s="37" t="str">
        <v>売上、予算、粗利率可按会社口径替换</v>
      </c>
    </row>
    <row r="13">
      <c r="A13" t="s">
        <v>182</v>
      </c>
    </row>
    <row r="14">
      <c r="A14" t="s">
        <v>183</v>
      </c>
      <c r="B14" t="s">
        <v>184</v>
      </c>
    </row>
    <row r="15" ht="15" customHeight="true">
      <c r="A15" s="17" t="s">
        <v>186</v>
      </c>
      <c r="B15" s="17"/>
      <c r="C15" s="17"/>
      <c r="D15" s="17"/>
      <c r="E15" s="17"/>
      <c r="F15" s="17"/>
      <c r="G15" s="17"/>
      <c r="H15" s="17"/>
      <c r="I15" s="17"/>
      <c r="J15" s="17"/>
    </row>
    <row r="16" ht="15" customHeight="true">
      <c r="A16" s="110" t="s">
        <v>187</v>
      </c>
      <c r="B16" s="111" t="s">
        <v>188</v>
      </c>
      <c r="C16" s="111" t="str">
        <v>主要要注意点</v>
      </c>
      <c r="D16" s="111" t="str">
        <v>推奨使用的工作表</v>
      </c>
      <c r="E16" s="112" t="str">
        <v>说明</v>
      </c>
    </row>
    <row r="17" ht="38" customHeight="true">
      <c r="A17" s="143" t="s">
        <v>189</v>
      </c>
      <c r="B17" s="144" t="s">
        <v>190</v>
      </c>
      <c r="C17" s="144" t="str">
        <v>活動执行、简单予算、店长振り返り</v>
      </c>
      <c r="D17" s="144" t="str">
        <v>月次粗利台帳、売れ筋・滞留カレンダー、結果振り返り</v>
      </c>
      <c r="E17" s="145" t="str">
        <v>适合少量活動和毎日の更新。</v>
      </c>
    </row>
    <row r="18" ht="38" customHeight="true">
      <c r="A18" s="146" t="s">
        <v>3</v>
      </c>
      <c r="B18" s="68" t="str">
        <v>区域/本部统筹</v>
      </c>
      <c r="C18" s="68" t="str">
        <v>店舗受付、担当者、資材到着、风险提醒</v>
      </c>
      <c r="D18" s="68" t="str">
        <v>商品・店舗マスタ、売れ筋・滞留対応記録、商品粗利サマリー</v>
      </c>
      <c r="E18" s="147" t="str">
        <v>用店舗/地域項目统一筛选。</v>
      </c>
    </row>
    <row r="19" ht="38" customHeight="true">
      <c r="A19" s="146" t="s">
        <v>191</v>
      </c>
      <c r="B19" s="68" t="str">
        <v>O2O、到店自提、社群</v>
      </c>
      <c r="C19" s="68" t="str">
        <v>チャネル节奏、库存同步、权益一致</v>
      </c>
      <c r="D19" s="68" t="str">
        <v>月次粗利台帳、資材と対応、結果振り返り</v>
      </c>
      <c r="E19" s="147" t="str">
        <v>チャネル項目可区分オンライン/店頭。</v>
      </c>
    </row>
    <row r="20" ht="38" customHeight="true">
      <c r="A20" s="146" t="s">
        <v>7</v>
      </c>
      <c r="B20" s="68" t="str">
        <v>旗艦店、平台大促</v>
      </c>
      <c r="C20" s="68" t="str">
        <v>クーポン、値引き、流量曝光、転換率</v>
      </c>
      <c r="D20" s="68" t="str">
        <v>資材と対応、結果振り返り</v>
      </c>
      <c r="E20" s="147" t="str">
        <v>可记录曝光、転換率、会員増加。</v>
      </c>
    </row>
    <row r="21" ht="38" customHeight="true">
      <c r="A21" s="146" t="s">
        <v>8</v>
      </c>
      <c r="B21" s="68" t="str">
        <v>商超、服饰、化粧品、礼品</v>
      </c>
      <c r="C21" s="68" t="str">
        <v>活動排期、陈列换季、資材</v>
      </c>
      <c r="D21" s="68" t="str">
        <v>売れ筋・滞留カレンダー、売れ筋・滞留対応記録</v>
      </c>
      <c r="E21" s="147" t="str">
        <v>按日期和周次安排节奏。</v>
      </c>
    </row>
    <row r="22" ht="38" customHeight="true">
      <c r="A22" s="146" t="s">
        <v>9</v>
      </c>
      <c r="B22" s="68" t="str">
        <v>库存压力品类</v>
      </c>
      <c r="C22" s="68" t="str">
        <v>割引、粗利、库存消化</v>
      </c>
      <c r="D22" s="68" t="str">
        <v>資材と対応、結果振り返り</v>
      </c>
      <c r="E22" s="147" t="str">
        <v>价格风险自動通知。</v>
      </c>
    </row>
    <row r="23" ht="38" customHeight="true">
      <c r="A23" s="146" t="s">
        <v>10</v>
      </c>
      <c r="B23" s="68" t="str">
        <v>会员制零售、私域社群</v>
      </c>
      <c r="C23" s="68" t="str">
        <v>ターゲット客層、权益、特典</v>
      </c>
      <c r="D23" s="68" t="str">
        <v>月次粗利台帳、結果振り返り</v>
      </c>
      <c r="E23" s="147" t="str">
        <v>记录会員増加和转化。</v>
      </c>
    </row>
    <row r="24" ht="38" customHeight="true">
      <c r="A24" s="148" t="s">
        <v>11</v>
      </c>
      <c r="B24" s="149" t="str">
        <v>新品上市、样品试饮</v>
      </c>
      <c r="C24" s="149" t="str">
        <v>试用反馈、销量达成、発注</v>
      </c>
      <c r="D24" s="149" t="str">
        <v>月次粗利台帳、売れ筋・滞留対応記録、結果振り返り</v>
      </c>
      <c r="E24" s="150" t="str">
        <v>可结合安全在庫提醒。</v>
      </c>
    </row>
    <row r="25"/>
    <row r="26"/>
    <row r="27" ht="53.7109375" customHeight="true">
      <c r="A27" s="17" t="str">
        <v>下拉选项（可按会社口径增删；主工作表已配置常用下拉项）</v>
      </c>
      <c r="B27" s="17"/>
      <c r="C27" s="17"/>
      <c r="D27" s="17"/>
      <c r="E27" s="17"/>
      <c r="F27" s="17"/>
      <c r="G27" s="17"/>
      <c r="H27" s="17"/>
      <c r="I27" s="17"/>
      <c r="J27" s="17"/>
    </row>
    <row r="28" ht="15" customHeight="true">
      <c r="A28" s="110" t="s">
        <v>12</v>
      </c>
      <c r="B28" s="111" t="s">
        <v>13</v>
      </c>
      <c r="C28" s="111" t="s">
        <v>4</v>
      </c>
      <c r="D28" s="111" t="s">
        <v>14</v>
      </c>
      <c r="E28" s="111" t="s">
        <v>15</v>
      </c>
      <c r="F28" s="111" t="s">
        <v>16</v>
      </c>
      <c r="G28" s="111" t="s">
        <v>17</v>
      </c>
      <c r="H28" s="111" t="s">
        <v>18</v>
      </c>
      <c r="I28" s="111" t="str">
        <v>資材状態</v>
      </c>
      <c r="J28" s="112" t="str">
        <v>振り返り結論</v>
      </c>
    </row>
    <row r="29" ht="20" customHeight="true">
      <c r="A29" s="175" t="s">
        <v>19</v>
      </c>
      <c r="B29" s="176" t="s">
        <v>19</v>
      </c>
      <c r="C29" s="176" t="s">
        <v>5</v>
      </c>
      <c r="D29" s="176" t="s">
        <v>20</v>
      </c>
      <c r="E29" s="176" t="s">
        <v>21</v>
      </c>
      <c r="F29" s="176" t="str">
        <v>高</v>
      </c>
      <c r="G29" s="176" t="str">
        <v>高</v>
      </c>
      <c r="H29" s="176" t="s">
        <v>22</v>
      </c>
      <c r="I29" s="176" t="str">
        <v>未はじめに</v>
      </c>
      <c r="J29" s="177" t="s">
        <v>23</v>
      </c>
    </row>
    <row r="30" ht="20" customHeight="true">
      <c r="A30" s="178" t="s">
        <v>24</v>
      </c>
      <c r="B30" s="179" t="str">
        <v>待提交</v>
      </c>
      <c r="C30" s="179" t="s">
        <v>3</v>
      </c>
      <c r="D30" s="179" t="s">
        <v>25</v>
      </c>
      <c r="E30" s="179" t="s">
        <v>7</v>
      </c>
      <c r="F30" s="179" t="str">
        <v>中</v>
      </c>
      <c r="G30" s="179" t="str">
        <v>中</v>
      </c>
      <c r="H30" s="179" t="s">
        <v>26</v>
      </c>
      <c r="I30" s="179" t="s">
        <v>27</v>
      </c>
      <c r="J30" s="180" t="s">
        <v>28</v>
      </c>
    </row>
    <row r="31" ht="20" customHeight="true">
      <c r="A31" s="178" t="s">
        <v>29</v>
      </c>
      <c r="B31" s="179" t="s">
        <v>24</v>
      </c>
      <c r="C31" s="179" t="s">
        <v>6</v>
      </c>
      <c r="D31" s="179" t="s">
        <v>30</v>
      </c>
      <c r="E31" s="179" t="str">
        <v>オンライン + 店頭</v>
      </c>
      <c r="F31" s="179" t="str">
        <v>低</v>
      </c>
      <c r="G31" s="179" t="str">
        <v>低</v>
      </c>
      <c r="H31" s="179" t="str">
        <v>資材到着</v>
      </c>
      <c r="I31" s="179" t="s">
        <v>31</v>
      </c>
      <c r="J31" s="180" t="s">
        <v>32</v>
      </c>
    </row>
    <row r="32" ht="20" customHeight="true">
      <c r="A32" s="178" t="s">
        <v>33</v>
      </c>
      <c r="B32" s="179" t="s">
        <v>34</v>
      </c>
      <c r="C32" s="179" t="s">
        <v>7</v>
      </c>
      <c r="D32" s="179" t="s">
        <v>35</v>
      </c>
      <c r="E32" s="179" t="s">
        <v>36</v>
      </c>
      <c r="F32" s="179" t="str"/>
      <c r="G32" s="179" t="str"/>
      <c r="H32" s="179" t="str">
        <v>価格調整確認</v>
      </c>
      <c r="I32" s="179" t="s">
        <v>37</v>
      </c>
      <c r="J32" s="180" t="s">
        <v>38</v>
      </c>
    </row>
    <row r="33" ht="20" customHeight="true">
      <c r="A33" s="178" t="s">
        <v>39</v>
      </c>
      <c r="B33" s="179" t="str">
        <v>驳回</v>
      </c>
      <c r="C33" s="179" t="s">
        <v>8</v>
      </c>
      <c r="D33" s="179" t="s">
        <v>40</v>
      </c>
      <c r="E33" s="179" t="s">
        <v>41</v>
      </c>
      <c r="F33" s="179" t="str"/>
      <c r="G33" s="179" t="str"/>
      <c r="H33" s="179" t="str">
        <v>库存检查</v>
      </c>
      <c r="I33" s="179" t="str">
        <v>已棚入れ</v>
      </c>
      <c r="J33" s="180" t="str">
        <v>中止/振り返り</v>
      </c>
    </row>
    <row r="34" ht="20" customHeight="true">
      <c r="A34" s="178" t="s">
        <v>42</v>
      </c>
      <c r="B34" s="179" t="str">
        <v>无需承認</v>
      </c>
      <c r="C34" s="179" t="s">
        <v>9</v>
      </c>
      <c r="D34" s="179" t="s">
        <v>43</v>
      </c>
      <c r="E34" s="179" t="str">
        <v>批发/经销</v>
      </c>
      <c r="F34" s="179" t="str"/>
      <c r="G34" s="179" t="str"/>
      <c r="H34" s="179" t="str">
        <v>销量振り返り</v>
      </c>
      <c r="I34" s="179" t="str">
        <v>欠品/異常</v>
      </c>
      <c r="J34" s="180" t="str">
        <v>转为常规陈列</v>
      </c>
    </row>
    <row r="35" ht="20" customHeight="true">
      <c r="A35" s="178" t="s">
        <v>44</v>
      </c>
      <c r="B35" s="179" t="str"/>
      <c r="C35" s="179" t="s">
        <v>10</v>
      </c>
      <c r="D35" s="179" t="s">
        <v>45</v>
      </c>
      <c r="E35" s="179" t="str"/>
      <c r="F35" s="179" t="str"/>
      <c r="G35" s="179" t="str"/>
      <c r="H35" s="179" t="str">
        <v>店舗巡查</v>
      </c>
      <c r="I35" s="179" t="s">
        <v>46</v>
      </c>
      <c r="J35" s="180" t="str"/>
    </row>
    <row r="36" ht="20" customHeight="true">
      <c r="A36" s="178" t="str">
        <v>暂停</v>
      </c>
      <c r="B36" s="179" t="str"/>
      <c r="C36" s="179" t="s">
        <v>11</v>
      </c>
      <c r="D36" s="179" t="s">
        <v>47</v>
      </c>
      <c r="E36" s="179" t="str"/>
      <c r="F36" s="179" t="str"/>
      <c r="G36" s="179" t="str"/>
      <c r="H36" s="179" t="str">
        <v>週末总结</v>
      </c>
      <c r="I36" s="179" t="str"/>
      <c r="J36" s="180" t="str"/>
    </row>
    <row r="37" ht="20" customHeight="true">
      <c r="A37" s="178" t="str">
        <v>取消</v>
      </c>
      <c r="B37" s="179" t="str"/>
      <c r="C37" s="179" t="str"/>
      <c r="D37" s="179" t="s">
        <v>48</v>
      </c>
      <c r="E37" s="179" t="str"/>
      <c r="F37" s="179" t="str"/>
      <c r="G37" s="179" t="str"/>
      <c r="H37" s="179" t="str"/>
      <c r="I37" s="179" t="str"/>
      <c r="J37" s="180" t="str"/>
    </row>
    <row r="38" ht="20" customHeight="true">
      <c r="A38" s="181" t="str"/>
      <c r="B38" s="182" t="str"/>
      <c r="C38" s="182" t="str"/>
      <c r="D38" s="182" t="s">
        <v>25</v>
      </c>
      <c r="E38" s="182" t="str"/>
      <c r="F38" s="182" t="str"/>
      <c r="G38" s="182" t="str"/>
      <c r="H38" s="182" t="str"/>
      <c r="I38" s="182" t="str"/>
      <c r="J38" s="183" t="str"/>
    </row>
    <row r="39" ht="20" customHeight="true"/>
    <row r="40" ht="20" customHeight="true"/>
  </sheetData>
  <mergeCells count="12">
    <mergeCell ref="A1:J1"/>
    <mergeCell ref="A2:J2"/>
    <mergeCell ref="A4:B4"/>
    <mergeCell ref="D4:J4"/>
    <mergeCell ref="D5:J5"/>
    <mergeCell ref="D6:J6"/>
    <mergeCell ref="D7:J7"/>
    <mergeCell ref="D8:J8"/>
    <mergeCell ref="D9:J9"/>
    <mergeCell ref="D10:J10"/>
    <mergeCell ref="A15:J15"/>
    <mergeCell ref="A27:J27"/>
  </mergeCells>
  <dataValidations count="2">
    <dataValidation allowBlank="false" error="ドロップダウンから選択してください。設定ページで選択肢を更新できます。" errorTitle="無効な選択肢" promptTitle="默认通貨" showErrorMessage="true" showInputMessage="true" sqref="B6"/>
    <dataValidation allowBlank="false" error="ドロップダウンから選択してください。設定ページで選択肢を更新できます。" errorTitle="無効な選択肢" promptTitle="默认業務シーン" showErrorMessage="true" showInputMessage="true" sqref="B9"/>
  </dataValidation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2"/>
    <col customWidth="true" max="3" min="2" width="16"/>
    <col customWidth="true" max="4" min="4" width="14"/>
    <col customWidth="true" max="5" min="5" width="16"/>
    <col customWidth="true" max="6" min="6" width="14"/>
    <col customWidth="true" max="7" min="7" width="18"/>
    <col customWidth="true" max="8" min="8" width="13"/>
    <col customWidth="true" max="9" min="9" width="12"/>
    <col customWidth="true" max="10" min="10" width="16"/>
    <col customWidth="true" max="11" min="11" width="24"/>
    <col customWidth="true" max="12" min="12" width="3"/>
    <col customWidth="true" max="13" min="13" width="12"/>
    <col customWidth="true" max="14" min="14" width="18"/>
    <col customWidth="true" max="16" min="15" width="14"/>
    <col customWidth="true" max="18" min="17" width="12"/>
    <col customWidth="true" max="19" min="19" width="11"/>
    <col customWidth="true" max="20" min="20" width="12"/>
    <col customWidth="true" max="22" min="21" width="11"/>
    <col customWidth="true" max="23" min="23" width="16"/>
    <col customWidth="true" max="24" min="24" width="12"/>
    <col customWidth="true" max="25" min="25" width="20"/>
    <col customWidth="true" max="26" min="26" width="22"/>
  </cols>
  <sheetData>
    <row r="1" ht="21.97265625" customHeight="true">
      <c r="A1" s="4" t="s">
        <v>192</v>
      </c>
      <c r="B1" s="4"/>
      <c r="C1" s="4"/>
      <c r="D1" s="4"/>
      <c r="E1" s="4"/>
      <c r="F1" s="4"/>
      <c r="G1" s="4"/>
      <c r="H1" s="4"/>
      <c r="I1" s="4"/>
      <c r="J1" s="4"/>
      <c r="K1" s="4"/>
      <c r="L1" s="4"/>
      <c r="M1" s="4"/>
      <c r="N1" s="4"/>
      <c r="O1" s="4"/>
      <c r="P1" s="4"/>
      <c r="Q1" s="4"/>
      <c r="R1" s="4"/>
      <c r="S1" s="4"/>
      <c r="T1" s="4"/>
      <c r="U1" s="4"/>
      <c r="V1" s="4"/>
      <c r="W1" s="4"/>
      <c r="X1" s="4"/>
      <c r="Y1" s="4"/>
      <c r="Z1" s="4"/>
    </row>
    <row r="2" ht="97.65625" customHeight="true">
      <c r="A2" s="10" t="s">
        <v>169</v>
      </c>
      <c r="B2" s="10"/>
      <c r="C2" s="10"/>
      <c r="D2" s="10"/>
      <c r="E2" s="10"/>
      <c r="F2" s="10"/>
      <c r="G2" s="10"/>
      <c r="H2" s="10"/>
      <c r="I2" s="10"/>
      <c r="J2" s="10"/>
      <c r="K2" s="10"/>
      <c r="L2" s="10"/>
      <c r="M2" s="10"/>
      <c r="N2" s="10"/>
      <c r="O2" s="10"/>
      <c r="P2" s="10"/>
      <c r="Q2" s="10"/>
      <c r="R2" s="10"/>
      <c r="S2" s="10"/>
      <c r="T2" s="10"/>
      <c r="U2" s="10"/>
      <c r="V2" s="10"/>
      <c r="W2" s="10"/>
      <c r="X2" s="10"/>
      <c r="Y2" s="10"/>
      <c r="Z2" s="10"/>
    </row>
    <row r="3">
      <c r="J3" t="s">
        <v>171</v>
      </c>
    </row>
    <row r="4" ht="15" customHeight="true">
      <c r="A4" s="110" t="str">
        <v>店舗编码</v>
      </c>
      <c r="B4" s="111" t="s">
        <v>50</v>
      </c>
      <c r="C4" s="111" t="str">
        <v>都市/大区</v>
      </c>
      <c r="D4" s="111" t="str">
        <v>业态</v>
      </c>
      <c r="E4" s="111" t="str">
        <v>チャネル类型</v>
      </c>
      <c r="F4" s="111" t="s">
        <v>51</v>
      </c>
      <c r="G4" s="111" t="str">
        <v>安全在庫规则</v>
      </c>
      <c r="H4" s="111" t="str">
        <v>日均売上</v>
      </c>
      <c r="I4" s="111" t="str">
        <v>重点级别</v>
      </c>
      <c r="J4" s="111" t="s">
        <v>174</v>
      </c>
      <c r="K4" s="112" t="s">
        <v>53</v>
      </c>
      <c r="M4" s="110" t="str">
        <v>SKU</v>
      </c>
      <c r="N4" s="111" t="s">
        <v>54</v>
      </c>
      <c r="O4" s="111" t="s">
        <v>55</v>
      </c>
      <c r="P4" s="111" t="s">
        <v>56</v>
      </c>
      <c r="Q4" s="111" t="str">
        <v>常规售价</v>
      </c>
      <c r="R4" s="111" t="s">
        <v>57</v>
      </c>
      <c r="S4" s="111" t="str">
        <v>粗利率</v>
      </c>
      <c r="T4" s="111" t="s">
        <v>58</v>
      </c>
      <c r="U4" s="111" t="s">
        <v>59</v>
      </c>
      <c r="V4" s="111" t="s">
        <v>60</v>
      </c>
      <c r="W4" s="111" t="str">
        <v>供应商</v>
      </c>
      <c r="X4" s="111" t="str">
        <v>是否主推</v>
      </c>
      <c r="Y4" s="111" t="str">
        <v>适用场景</v>
      </c>
      <c r="Z4" s="112" t="s">
        <v>53</v>
      </c>
    </row>
    <row r="5" ht="15" customHeight="true">
      <c r="A5" s="211" t="s">
        <v>194</v>
      </c>
      <c r="B5" s="212" t="s">
        <v>195</v>
      </c>
      <c r="C5" s="212" t="s">
        <v>54</v>
      </c>
      <c r="D5" s="212" t="s">
        <v>196</v>
      </c>
      <c r="E5" s="212" t="s">
        <v>197</v>
      </c>
      <c r="F5" s="212" t="s">
        <v>198</v>
      </c>
      <c r="G5" s="212" t="s">
        <v>199</v>
      </c>
      <c r="H5" s="247" t="s">
        <v>200</v>
      </c>
      <c r="I5" s="212" t="s">
        <v>201</v>
      </c>
      <c r="J5" s="212" t="s">
        <v>202</v>
      </c>
      <c r="K5" s="213" t="s">
        <v>200</v>
      </c>
      <c r="L5" t="s">
        <v>203</v>
      </c>
      <c r="M5" s="211" t="s">
        <v>12</v>
      </c>
      <c r="N5" s="212" t="s">
        <v>204</v>
      </c>
      <c r="O5" s="212" t="s">
        <v>16</v>
      </c>
      <c r="P5" s="212" t="s">
        <v>205</v>
      </c>
      <c r="Q5" s="253" t="s">
        <v>53</v>
      </c>
      <c r="R5" s="253" t="n">
        <v>7.6</v>
      </c>
      <c r="S5" s="259" t="n">
        <f>IF(M5="","",IFERROR((Q5-R5)/Q5,""))</f>
        <v>0.40625000000000006</v>
      </c>
      <c r="T5" s="212" t="n">
        <v>320</v>
      </c>
      <c r="U5" s="247" t="n">
        <v>180</v>
      </c>
      <c r="V5" s="247" t="str"/>
      <c r="W5" s="212" t="str">
        <f>IF(M5="","",IF(U5&lt;V5,"安全在庫未満","通常"))</f>
        <v>通常</v>
      </c>
      <c r="X5" s="212" t="str">
        <v>是</v>
      </c>
      <c r="Y5" s="212" t="str">
        <v>新商品お試し販売/试饮</v>
      </c>
      <c r="Z5" s="213" t="str"/>
    </row>
    <row r="6" ht="15" customHeight="true">
      <c r="A6" s="214" t="str">
        <v>S002</v>
      </c>
      <c r="B6" s="215" t="s">
        <v>206</v>
      </c>
      <c r="C6" s="215" t="s">
        <v>207</v>
      </c>
      <c r="D6" s="215" t="s">
        <v>208</v>
      </c>
      <c r="E6" s="215" t="s">
        <v>21</v>
      </c>
      <c r="F6" s="215" t="s">
        <v>63</v>
      </c>
      <c r="G6" s="215" t="str">
        <v>生鲜高频発注</v>
      </c>
      <c r="H6" s="248" t="n">
        <v>180000</v>
      </c>
      <c r="I6" s="215" t="str">
        <v>中</v>
      </c>
      <c r="J6" s="215" t="str">
        <v>020-0000</v>
      </c>
      <c r="K6" s="216" t="str"/>
      <c r="M6" s="214" t="s">
        <v>42</v>
      </c>
      <c r="N6" s="215" t="s">
        <v>64</v>
      </c>
      <c r="O6" s="215" t="s">
        <v>209</v>
      </c>
      <c r="P6" s="215" t="s">
        <v>210</v>
      </c>
      <c r="Q6" s="254" t="s">
        <v>211</v>
      </c>
      <c r="R6" s="254" t="n">
        <v>13.2</v>
      </c>
      <c r="S6" s="260" t="n">
        <f>IF(M6="","",IFERROR((Q6-R6)/Q6,""))</f>
        <v>0.33668341708542715</v>
      </c>
      <c r="T6" s="215" t="n">
        <v>85</v>
      </c>
      <c r="U6" s="248" t="n">
        <v>120</v>
      </c>
      <c r="V6" s="248" t="str"/>
      <c r="W6" s="215" t="str">
        <f>IF(M6="","",IF(U6&lt;V6,"安全在庫未満","通常"))</f>
        <v>通常</v>
      </c>
      <c r="X6" s="215" t="str">
        <v>是</v>
      </c>
      <c r="Y6" s="215" t="str">
        <v>清仓/週末割引</v>
      </c>
      <c r="Z6" s="216" t="str">
        <v>要注意保质期</v>
      </c>
    </row>
    <row r="7" ht="15" customHeight="true">
      <c r="A7" s="214" t="str">
        <v>S003</v>
      </c>
      <c r="B7" s="215" t="s">
        <v>212</v>
      </c>
      <c r="C7" s="215" t="s">
        <v>213</v>
      </c>
      <c r="D7" s="215" t="s">
        <v>208</v>
      </c>
      <c r="E7" s="215" t="s">
        <v>21</v>
      </c>
      <c r="F7" s="215" t="s">
        <v>66</v>
      </c>
      <c r="G7" s="215" t="str">
        <v>季节品安全线</v>
      </c>
      <c r="H7" s="248" t="n">
        <v>210000</v>
      </c>
      <c r="I7" s="215" t="str">
        <v>高</v>
      </c>
      <c r="J7" s="215" t="str">
        <v>021-0000</v>
      </c>
      <c r="K7" s="216" t="str"/>
      <c r="M7" s="214" t="s">
        <v>42</v>
      </c>
      <c r="N7" s="215" t="str">
        <v>季节风衣</v>
      </c>
      <c r="O7" s="215" t="s">
        <v>209</v>
      </c>
      <c r="P7" s="215" t="s">
        <v>214</v>
      </c>
      <c r="Q7" s="254" t="s">
        <v>215</v>
      </c>
      <c r="R7" s="254" t="n">
        <v>210</v>
      </c>
      <c r="S7" s="260" t="n">
        <f>IF(M7="","",IFERROR((Q7-R7)/Q7,""))</f>
        <v>0.47368421052631576</v>
      </c>
      <c r="T7" s="215" t="n">
        <v>45</v>
      </c>
      <c r="U7" s="248" t="n">
        <v>60</v>
      </c>
      <c r="V7" s="248" t="str"/>
      <c r="W7" s="215" t="str">
        <f>IF(M7="","",IF(U7&lt;V7,"安全在庫未満","通常"))</f>
        <v>通常</v>
      </c>
      <c r="X7" s="215" t="str">
        <v>是</v>
      </c>
      <c r="Y7" s="215" t="s">
        <v>8</v>
      </c>
      <c r="Z7" s="216" t="str"/>
    </row>
    <row r="8" ht="15" customHeight="true">
      <c r="A8" s="214" t="str">
        <v>S004</v>
      </c>
      <c r="B8" s="215" t="s">
        <v>216</v>
      </c>
      <c r="C8" s="215" t="s">
        <v>217</v>
      </c>
      <c r="D8" s="215" t="s">
        <v>218</v>
      </c>
      <c r="E8" s="215" t="s">
        <v>36</v>
      </c>
      <c r="F8" s="215" t="s">
        <v>68</v>
      </c>
      <c r="G8" s="215" t="str">
        <v>按供应期間</v>
      </c>
      <c r="H8" s="248" t="n">
        <v>320000</v>
      </c>
      <c r="I8" s="215" t="str">
        <v>高</v>
      </c>
      <c r="J8" s="215" t="str">
        <v>010-0000</v>
      </c>
      <c r="K8" s="216" t="str"/>
      <c r="M8" s="214" t="s">
        <v>42</v>
      </c>
      <c r="N8" s="215" t="s">
        <v>69</v>
      </c>
      <c r="O8" s="215" t="s">
        <v>209</v>
      </c>
      <c r="P8" s="215" t="s">
        <v>219</v>
      </c>
      <c r="Q8" s="254" t="n">
        <v>89</v>
      </c>
      <c r="R8" s="254" t="n">
        <v>48</v>
      </c>
      <c r="S8" s="260" t="n">
        <f>IF(M8="","",IFERROR((Q8-R8)/Q8,""))</f>
        <v>0.4606741573033708</v>
      </c>
      <c r="T8" s="215" t="n">
        <v>210</v>
      </c>
      <c r="U8" s="248" t="n">
        <v>80</v>
      </c>
      <c r="V8" s="248" t="str"/>
      <c r="W8" s="215" t="str">
        <f>IF(M8="","",IF(U8&lt;V8,"安全在庫未満","通常"))</f>
        <v>通常</v>
      </c>
      <c r="X8" s="215" t="str">
        <v>是</v>
      </c>
      <c r="Y8" s="215" t="s">
        <v>10</v>
      </c>
      <c r="Z8" s="216" t="str"/>
    </row>
    <row r="9" ht="15" customHeight="true">
      <c r="A9" s="214" t="str">
        <v>S005</v>
      </c>
      <c r="B9" s="215" t="s">
        <v>216</v>
      </c>
      <c r="C9" s="215" t="s">
        <v>220</v>
      </c>
      <c r="D9" s="215" t="s">
        <v>221</v>
      </c>
      <c r="E9" s="215" t="s">
        <v>7</v>
      </c>
      <c r="F9" s="215" t="s">
        <v>72</v>
      </c>
      <c r="G9" s="215" t="str">
        <v>平台倉庫存</v>
      </c>
      <c r="H9" s="248" t="n">
        <v>450000</v>
      </c>
      <c r="I9" s="215" t="str">
        <v>高</v>
      </c>
      <c r="J9" s="215" t="str">
        <v>service@example.com</v>
      </c>
      <c r="K9" s="216" t="str"/>
      <c r="M9" s="214" t="s">
        <v>42</v>
      </c>
      <c r="N9" s="215" t="str">
        <v>蓝牙耳机</v>
      </c>
      <c r="O9" s="215" t="s">
        <v>209</v>
      </c>
      <c r="P9" s="215" t="s">
        <v>219</v>
      </c>
      <c r="Q9" s="254" t="s">
        <v>222</v>
      </c>
      <c r="R9" s="254" t="n">
        <v>210</v>
      </c>
      <c r="S9" s="260" t="n">
        <f>IF(M9="","",IFERROR((Q9-R9)/Q9,""))</f>
        <v>0.2976588628762542</v>
      </c>
      <c r="T9" s="215" t="n">
        <v>55</v>
      </c>
      <c r="U9" s="248" t="n">
        <v>70</v>
      </c>
      <c r="V9" s="248" t="str"/>
      <c r="W9" s="215" t="str">
        <f>IF(M9="","",IF(U9&lt;V9,"安全在庫未満","通常"))</f>
        <v>通常</v>
      </c>
      <c r="X9" s="215" t="str">
        <v>是</v>
      </c>
      <c r="Y9" s="215" t="s">
        <v>6</v>
      </c>
      <c r="Z9" s="216" t="str"/>
    </row>
    <row r="10" ht="15" customHeight="true">
      <c r="A10" s="214" t="str">
        <v>S006</v>
      </c>
      <c r="B10" s="215" t="s">
        <v>216</v>
      </c>
      <c r="C10" s="215" t="s">
        <v>223</v>
      </c>
      <c r="D10" s="215" t="s">
        <v>224</v>
      </c>
      <c r="E10" s="215" t="s">
        <v>41</v>
      </c>
      <c r="F10" s="215" t="s">
        <v>73</v>
      </c>
      <c r="G10" s="215" t="str">
        <v>按活動预留</v>
      </c>
      <c r="H10" s="248" t="n">
        <v>90000</v>
      </c>
      <c r="I10" s="215" t="str">
        <v>中</v>
      </c>
      <c r="J10" s="215" t="str">
        <v>wechat-team</v>
      </c>
      <c r="K10" s="216" t="str"/>
      <c r="M10" s="214" t="s">
        <v>174</v>
      </c>
      <c r="N10" s="215" t="str">
        <v>厨房纸巾组合</v>
      </c>
      <c r="O10" s="215" t="s">
        <v>209</v>
      </c>
      <c r="P10" s="215" t="s">
        <v>219</v>
      </c>
      <c r="Q10" s="254" t="s">
        <v>225</v>
      </c>
      <c r="R10" s="254" t="n">
        <v>24</v>
      </c>
      <c r="S10" s="260" t="n">
        <f>IF(M10="","",IFERROR((Q10-R10)/Q10,""))</f>
        <v>0.39849624060150374</v>
      </c>
      <c r="T10" s="215" t="n">
        <v>480</v>
      </c>
      <c r="U10" s="248" t="n">
        <v>240</v>
      </c>
      <c r="V10" s="248" t="str"/>
      <c r="W10" s="215" t="str">
        <f>IF(M10="","",IF(U10&lt;V10,"安全在庫未満","通常"))</f>
        <v>通常</v>
      </c>
      <c r="X10" s="215" t="str">
        <v>否</v>
      </c>
      <c r="Y10" s="215" t="str">
        <v>値引き/組み合わせセット</v>
      </c>
      <c r="Z10" s="216" t="str"/>
    </row>
    <row r="11" ht="15" customHeight="true">
      <c r="A11" s="214" t="str">
        <v>S007</v>
      </c>
      <c r="B11" s="215" t="s">
        <v>216</v>
      </c>
      <c r="C11" s="215" t="s">
        <v>226</v>
      </c>
      <c r="D11" s="215" t="s">
        <v>227</v>
      </c>
      <c r="E11" s="215" t="s">
        <v>21</v>
      </c>
      <c r="F11" s="215" t="s">
        <v>75</v>
      </c>
      <c r="G11" s="215" t="str">
        <v>开业活動配筋</v>
      </c>
      <c r="H11" s="248" t="n">
        <v>80000</v>
      </c>
      <c r="I11" s="215" t="str">
        <v>中</v>
      </c>
      <c r="J11" s="215" t="str">
        <v>028-0000</v>
      </c>
      <c r="K11" s="216" t="str"/>
      <c r="M11" s="214" t="s">
        <v>174</v>
      </c>
      <c r="N11" s="215" t="s">
        <v>76</v>
      </c>
      <c r="O11" s="215" t="s">
        <v>209</v>
      </c>
      <c r="P11" s="215" t="s">
        <v>219</v>
      </c>
      <c r="Q11" s="254" t="s">
        <v>228</v>
      </c>
      <c r="R11" s="254" t="n">
        <v>92</v>
      </c>
      <c r="S11" s="260" t="n">
        <f>IF(M11="","",IFERROR((Q11-R11)/Q11,""))</f>
        <v>0.4523809523809524</v>
      </c>
      <c r="T11" s="215" t="n">
        <v>130</v>
      </c>
      <c r="U11" s="248" t="n">
        <v>50</v>
      </c>
      <c r="V11" s="248" t="str"/>
      <c r="W11" s="215" t="str">
        <f>IF(M11="","",IF(U11&lt;V11,"安全在庫未満","通常"))</f>
        <v>通常</v>
      </c>
      <c r="X11" s="215" t="str">
        <v>是</v>
      </c>
      <c r="Y11" s="215" t="str">
        <v>节日活動</v>
      </c>
      <c r="Z11" s="216" t="str"/>
    </row>
    <row r="12" ht="15" customHeight="true">
      <c r="A12" s="214"/>
      <c r="B12" s="215" t="s">
        <v>216</v>
      </c>
      <c r="C12" s="215" t="s">
        <v>229</v>
      </c>
      <c r="D12" s="215" t="s">
        <v>224</v>
      </c>
      <c r="E12" s="215"/>
      <c r="F12" s="215"/>
      <c r="G12" s="215"/>
      <c r="H12" s="248"/>
      <c r="I12" s="215"/>
      <c r="J12" s="215"/>
      <c r="K12" s="216"/>
      <c r="M12" s="214" t="s">
        <v>171</v>
      </c>
      <c r="N12" s="215" t="s">
        <v>77</v>
      </c>
      <c r="O12" s="215" t="s">
        <v>230</v>
      </c>
      <c r="P12" s="215" t="s">
        <v>219</v>
      </c>
      <c r="Q12" s="254" t="n">
        <v>199</v>
      </c>
      <c r="R12" s="254" t="n">
        <v>135</v>
      </c>
      <c r="S12" s="260" t="n">
        <f>IF(M12="","",IFERROR((Q12-R12)/Q12,""))</f>
        <v>0.32160804020100503</v>
      </c>
      <c r="T12" s="215" t="n">
        <v>38</v>
      </c>
      <c r="U12" s="248" t="n">
        <v>60</v>
      </c>
      <c r="V12" s="248" t="str"/>
      <c r="W12" s="215" t="str">
        <f>IF(M12="","",IF(U12&lt;V12,"安全在庫未満","通常"))</f>
        <v>通常</v>
      </c>
      <c r="X12" s="215" t="str">
        <v>否</v>
      </c>
      <c r="Y12" s="215" t="s">
        <v>9</v>
      </c>
      <c r="Z12" s="216" t="s">
        <v>78</v>
      </c>
    </row>
    <row r="13" ht="15" customHeight="true">
      <c r="A13" s="214"/>
      <c r="B13" s="215" t="s">
        <v>231</v>
      </c>
      <c r="C13" s="215" t="s">
        <v>232</v>
      </c>
      <c r="D13" s="215" t="s">
        <v>233</v>
      </c>
      <c r="E13" s="215"/>
      <c r="F13" s="215"/>
      <c r="G13" s="215"/>
      <c r="H13" s="248"/>
      <c r="I13" s="215"/>
      <c r="J13" s="215"/>
      <c r="K13" s="216"/>
      <c r="M13" s="214" t="s">
        <v>171</v>
      </c>
      <c r="N13" s="215" t="s">
        <v>79</v>
      </c>
      <c r="O13" s="215" t="s">
        <v>209</v>
      </c>
      <c r="P13" s="215" t="s">
        <v>234</v>
      </c>
      <c r="Q13" s="254" t="n">
        <v>59</v>
      </c>
      <c r="R13" s="254" t="n">
        <v>31</v>
      </c>
      <c r="S13" s="260" t="n">
        <f>IF(M13="","",IFERROR((Q13-R13)/Q13,""))</f>
        <v>0.4745762711864407</v>
      </c>
      <c r="T13" s="215" t="n">
        <v>260</v>
      </c>
      <c r="U13" s="248" t="n">
        <v>100</v>
      </c>
      <c r="V13" s="248" t="str"/>
      <c r="W13" s="215" t="str">
        <f>IF(M13="","",IF(U13&lt;V13,"安全在庫未満","通常"))</f>
        <v>通常</v>
      </c>
      <c r="X13" s="215" t="str">
        <v>是</v>
      </c>
      <c r="Y13" s="215" t="s">
        <v>5</v>
      </c>
      <c r="Z13" s="216" t="str"/>
    </row>
    <row r="14" ht="15" customHeight="true">
      <c r="A14" s="214"/>
      <c r="B14" s="215" t="s">
        <v>235</v>
      </c>
      <c r="C14" s="215" t="s">
        <v>236</v>
      </c>
      <c r="D14" s="215" t="s">
        <v>237</v>
      </c>
      <c r="E14" s="215"/>
      <c r="F14" s="215"/>
      <c r="G14" s="215"/>
      <c r="H14" s="248"/>
      <c r="I14" s="215"/>
      <c r="J14" s="215"/>
      <c r="K14" s="216"/>
      <c r="M14" s="214" t="s">
        <v>171</v>
      </c>
      <c r="N14" s="215" t="str">
        <v>会員限定券包</v>
      </c>
      <c r="O14" s="215" t="s">
        <v>230</v>
      </c>
      <c r="P14" s="215" t="s">
        <v>238</v>
      </c>
      <c r="Q14" s="254" t="n">
        <v>0</v>
      </c>
      <c r="R14" s="254" t="n">
        <v>0</v>
      </c>
      <c r="S14" s="260" t="str">
        <f>IF(M14="","",IFERROR((Q14-R14)/Q14,""))</f>
      </c>
      <c r="T14" s="215" t="n">
        <v>9999</v>
      </c>
      <c r="U14" s="248" t="n">
        <v>0</v>
      </c>
      <c r="V14" s="248" t="str"/>
      <c r="W14" s="215" t="str">
        <f>IF(M14="","",IF(U14&lt;V14,"安全在庫未満","通常"))</f>
        <v>通常</v>
      </c>
      <c r="X14" s="215" t="str">
        <v>是</v>
      </c>
      <c r="Y14" s="215" t="s">
        <v>10</v>
      </c>
      <c r="Z14" s="216" t="str"/>
    </row>
    <row r="15" ht="15" customHeight="true">
      <c r="A15" s="214"/>
      <c r="B15" s="215" t="s">
        <v>239</v>
      </c>
      <c r="C15" s="215" t="s">
        <v>240</v>
      </c>
      <c r="D15" s="215" t="s">
        <v>241</v>
      </c>
      <c r="E15" s="215"/>
      <c r="F15" s="215"/>
      <c r="G15" s="215"/>
      <c r="H15" s="248"/>
      <c r="I15" s="215"/>
      <c r="J15" s="215"/>
      <c r="K15" s="216"/>
      <c r="M15" s="214" t="s">
        <v>171</v>
      </c>
      <c r="N15" s="215"/>
      <c r="O15" s="215" t="s">
        <v>230</v>
      </c>
      <c r="P15" s="215" t="s">
        <v>242</v>
      </c>
      <c r="Q15" s="254"/>
      <c r="R15" s="254"/>
      <c r="S15" s="260" t="str">
        <f>IF(M15="","",IFERROR((Q15-R15)/Q15,""))</f>
      </c>
      <c r="T15" s="215"/>
      <c r="U15" s="248"/>
      <c r="V15" s="248"/>
      <c r="W15" s="215" t="str">
        <f>IF(M15="","",IF(U15&lt;V15,"安全在庫未満","通常"))</f>
      </c>
      <c r="X15" s="215"/>
      <c r="Y15" s="215"/>
      <c r="Z15" s="216"/>
    </row>
    <row r="16" ht="15" customHeight="true">
      <c r="A16" s="214"/>
      <c r="B16" s="215" t="s">
        <v>243</v>
      </c>
      <c r="C16" s="215" t="s">
        <v>244</v>
      </c>
      <c r="D16" s="215" t="s">
        <v>245</v>
      </c>
      <c r="E16" s="215"/>
      <c r="F16" s="215"/>
      <c r="G16" s="215"/>
      <c r="H16" s="248"/>
      <c r="I16" s="215"/>
      <c r="J16" s="215"/>
      <c r="K16" s="216"/>
      <c r="M16" s="214" t="s">
        <v>171</v>
      </c>
      <c r="N16" s="215"/>
      <c r="O16" s="215" t="s">
        <v>230</v>
      </c>
      <c r="P16" s="215" t="s">
        <v>246</v>
      </c>
      <c r="Q16" s="254"/>
      <c r="R16" s="254"/>
      <c r="S16" s="260" t="str">
        <f>IF(M16="","",IFERROR((Q16-R16)/Q16,""))</f>
      </c>
      <c r="T16" s="215"/>
      <c r="U16" s="248"/>
      <c r="V16" s="248"/>
      <c r="W16" s="215" t="str">
        <f>IF(M16="","",IF(U16&lt;V16,"安全在庫未満","通常"))</f>
      </c>
      <c r="X16" s="215"/>
      <c r="Y16" s="215"/>
      <c r="Z16" s="216"/>
    </row>
    <row r="17" ht="15" customHeight="true">
      <c r="A17" s="214"/>
      <c r="B17" s="215" t="s">
        <v>247</v>
      </c>
      <c r="C17" s="215" t="s">
        <v>248</v>
      </c>
      <c r="D17" s="215" t="s">
        <v>249</v>
      </c>
      <c r="E17" s="215"/>
      <c r="F17" s="215"/>
      <c r="G17" s="215"/>
      <c r="H17" s="248"/>
      <c r="I17" s="215"/>
      <c r="J17" s="215"/>
      <c r="K17" s="216"/>
      <c r="M17" s="214" t="s">
        <v>171</v>
      </c>
      <c r="N17" s="215"/>
      <c r="O17" s="215" t="s">
        <v>230</v>
      </c>
      <c r="P17" s="215" t="s">
        <v>246</v>
      </c>
      <c r="Q17" s="254"/>
      <c r="R17" s="254"/>
      <c r="S17" s="260" t="str">
        <f>IF(M17="","",IFERROR((Q17-R17)/Q17,""))</f>
      </c>
      <c r="T17" s="215"/>
      <c r="U17" s="248"/>
      <c r="V17" s="248"/>
      <c r="W17" s="215" t="str">
        <f>IF(M17="","",IF(U17&lt;V17,"安全在庫未満","通常"))</f>
      </c>
      <c r="X17" s="215"/>
      <c r="Y17" s="215"/>
      <c r="Z17" s="216"/>
    </row>
    <row r="18" ht="15" customHeight="true">
      <c r="A18" s="214"/>
      <c r="B18" s="215" t="s">
        <v>250</v>
      </c>
      <c r="C18" s="215" t="s">
        <v>251</v>
      </c>
      <c r="D18" s="215" t="s">
        <v>172</v>
      </c>
      <c r="E18" s="215"/>
      <c r="F18" s="215"/>
      <c r="G18" s="215"/>
      <c r="H18" s="248"/>
      <c r="I18" s="215"/>
      <c r="J18" s="215"/>
      <c r="K18" s="216"/>
      <c r="M18" s="214" t="s">
        <v>171</v>
      </c>
      <c r="N18" s="215"/>
      <c r="O18" s="215" t="s">
        <v>230</v>
      </c>
      <c r="P18" s="215" t="s">
        <v>246</v>
      </c>
      <c r="Q18" s="254"/>
      <c r="R18" s="254"/>
      <c r="S18" s="260" t="str">
        <f>IF(M18="","",IFERROR((Q18-R18)/Q18,""))</f>
      </c>
      <c r="T18" s="215"/>
      <c r="U18" s="248"/>
      <c r="V18" s="248"/>
      <c r="W18" s="215" t="str">
        <f>IF(M18="","",IF(U18&lt;V18,"安全在庫未満","通常"))</f>
      </c>
      <c r="X18" s="215"/>
      <c r="Y18" s="215"/>
      <c r="Z18" s="216"/>
    </row>
    <row r="19" ht="15" customHeight="true">
      <c r="A19" s="214"/>
      <c r="B19" s="215" t="s">
        <v>250</v>
      </c>
      <c r="C19" s="215" t="s">
        <v>252</v>
      </c>
      <c r="D19" s="215" t="s">
        <v>172</v>
      </c>
      <c r="E19" s="215"/>
      <c r="F19" s="215"/>
      <c r="G19" s="215"/>
      <c r="H19" s="248"/>
      <c r="I19" s="215"/>
      <c r="J19" s="215"/>
      <c r="K19" s="216"/>
      <c r="M19" s="214" t="s">
        <v>171</v>
      </c>
      <c r="N19" s="215"/>
      <c r="O19" s="215" t="s">
        <v>230</v>
      </c>
      <c r="P19" s="215" t="s">
        <v>246</v>
      </c>
      <c r="Q19" s="254"/>
      <c r="R19" s="254"/>
      <c r="S19" s="260" t="str">
        <f>IF(M19="","",IFERROR((Q19-R19)/Q19,""))</f>
      </c>
      <c r="T19" s="215"/>
      <c r="U19" s="248"/>
      <c r="V19" s="248"/>
      <c r="W19" s="215" t="str">
        <f>IF(M19="","",IF(U19&lt;V19,"安全在庫未満","通常"))</f>
      </c>
      <c r="X19" s="215"/>
      <c r="Y19" s="215"/>
      <c r="Z19" s="216"/>
    </row>
    <row r="20" ht="15" customHeight="true">
      <c r="A20" s="214"/>
      <c r="B20" s="215" t="s">
        <v>250</v>
      </c>
      <c r="C20" s="215" t="s">
        <v>253</v>
      </c>
      <c r="D20" s="215" t="s">
        <v>254</v>
      </c>
      <c r="E20" s="215"/>
      <c r="F20" s="215"/>
      <c r="G20" s="215"/>
      <c r="H20" s="248"/>
      <c r="I20" s="215"/>
      <c r="J20" s="215"/>
      <c r="K20" s="216"/>
      <c r="M20" s="214" t="s">
        <v>171</v>
      </c>
      <c r="N20" s="215"/>
      <c r="O20" s="215" t="s">
        <v>230</v>
      </c>
      <c r="P20" s="215" t="s">
        <v>246</v>
      </c>
      <c r="Q20" s="254"/>
      <c r="R20" s="254"/>
      <c r="S20" s="260" t="str">
        <f>IF(M20="","",IFERROR((Q20-R20)/Q20,""))</f>
      </c>
      <c r="T20" s="215"/>
      <c r="U20" s="248"/>
      <c r="V20" s="248"/>
      <c r="W20" s="215" t="str">
        <f>IF(M20="","",IF(U20&lt;V20,"安全在庫未満","通常"))</f>
      </c>
      <c r="X20" s="215"/>
      <c r="Y20" s="215"/>
      <c r="Z20" s="216"/>
    </row>
    <row r="21" ht="15" customHeight="true">
      <c r="A21" s="214"/>
      <c r="B21" s="215" t="s">
        <v>255</v>
      </c>
      <c r="C21" s="215" t="s">
        <v>256</v>
      </c>
      <c r="D21" s="215" t="s">
        <v>249</v>
      </c>
      <c r="E21" s="215"/>
      <c r="F21" s="215"/>
      <c r="G21" s="215"/>
      <c r="H21" s="248"/>
      <c r="I21" s="215"/>
      <c r="J21" s="215"/>
      <c r="K21" s="216"/>
      <c r="M21" s="214" t="s">
        <v>171</v>
      </c>
      <c r="N21" s="215"/>
      <c r="O21" s="215" t="s">
        <v>209</v>
      </c>
      <c r="P21" s="215" t="s">
        <v>246</v>
      </c>
      <c r="Q21" s="254"/>
      <c r="R21" s="254"/>
      <c r="S21" s="260" t="str">
        <f>IF(M21="","",IFERROR((Q21-R21)/Q21,""))</f>
      </c>
      <c r="T21" s="215"/>
      <c r="U21" s="248"/>
      <c r="V21" s="248"/>
      <c r="W21" s="215" t="str">
        <f>IF(M21="","",IF(U21&lt;V21,"安全在庫未満","通常"))</f>
      </c>
      <c r="X21" s="215"/>
      <c r="Y21" s="215"/>
      <c r="Z21" s="216"/>
    </row>
    <row r="22" ht="15" customHeight="true">
      <c r="A22" s="214"/>
      <c r="B22" s="215" t="s">
        <v>257</v>
      </c>
      <c r="C22" s="215" t="s">
        <v>258</v>
      </c>
      <c r="D22" s="215" t="s">
        <v>218</v>
      </c>
      <c r="E22" s="215"/>
      <c r="F22" s="215"/>
      <c r="G22" s="215"/>
      <c r="H22" s="248"/>
      <c r="I22" s="215"/>
      <c r="J22" s="215"/>
      <c r="K22" s="216"/>
      <c r="M22" s="214" t="s">
        <v>171</v>
      </c>
      <c r="N22" s="215"/>
      <c r="O22" s="215" t="s">
        <v>230</v>
      </c>
      <c r="P22" s="215" t="s">
        <v>259</v>
      </c>
      <c r="Q22" s="254"/>
      <c r="R22" s="254"/>
      <c r="S22" s="260" t="str">
        <f>IF(M22="","",IFERROR((Q22-R22)/Q22,""))</f>
      </c>
      <c r="T22" s="215"/>
      <c r="U22" s="248"/>
      <c r="V22" s="248"/>
      <c r="W22" s="215" t="str">
        <f>IF(M22="","",IF(U22&lt;V22,"安全在庫未満","通常"))</f>
      </c>
      <c r="X22" s="215"/>
      <c r="Y22" s="215"/>
      <c r="Z22" s="216"/>
    </row>
    <row r="23" ht="15" customHeight="true">
      <c r="A23" s="214"/>
      <c r="B23" s="215" t="s">
        <v>260</v>
      </c>
      <c r="C23" s="215" t="s">
        <v>261</v>
      </c>
      <c r="D23" s="215" t="s">
        <v>172</v>
      </c>
      <c r="E23" s="215"/>
      <c r="F23" s="215"/>
      <c r="G23" s="215"/>
      <c r="H23" s="248"/>
      <c r="I23" s="215"/>
      <c r="J23" s="215"/>
      <c r="K23" s="216"/>
      <c r="M23" s="214" t="s">
        <v>171</v>
      </c>
      <c r="N23" s="215"/>
      <c r="O23" s="215" t="s">
        <v>209</v>
      </c>
      <c r="P23" s="215" t="s">
        <v>262</v>
      </c>
      <c r="Q23" s="254"/>
      <c r="R23" s="254"/>
      <c r="S23" s="260" t="str">
        <f>IF(M23="","",IFERROR((Q23-R23)/Q23,""))</f>
      </c>
      <c r="T23" s="215"/>
      <c r="U23" s="248"/>
      <c r="V23" s="248"/>
      <c r="W23" s="215" t="str">
        <f>IF(M23="","",IF(U23&lt;V23,"安全在庫未満","通常"))</f>
      </c>
      <c r="X23" s="215"/>
      <c r="Y23" s="215"/>
      <c r="Z23" s="216"/>
    </row>
    <row r="24" ht="15" customHeight="true">
      <c r="A24" s="214"/>
      <c r="B24" s="215" t="s">
        <v>263</v>
      </c>
      <c r="C24" s="215" t="s">
        <v>264</v>
      </c>
      <c r="D24" s="215" t="s">
        <v>265</v>
      </c>
      <c r="E24" s="215"/>
      <c r="F24" s="215"/>
      <c r="G24" s="215"/>
      <c r="H24" s="248"/>
      <c r="I24" s="215"/>
      <c r="J24" s="215"/>
      <c r="K24" s="216"/>
      <c r="M24" s="214" t="s">
        <v>171</v>
      </c>
      <c r="N24" s="215"/>
      <c r="O24" s="215" t="s">
        <v>209</v>
      </c>
      <c r="P24" s="215" t="s">
        <v>262</v>
      </c>
      <c r="Q24" s="254"/>
      <c r="R24" s="254"/>
      <c r="S24" s="260" t="str">
        <f>IF(M24="","",IFERROR((Q24-R24)/Q24,""))</f>
      </c>
      <c r="T24" s="215"/>
      <c r="U24" s="248"/>
      <c r="V24" s="248"/>
      <c r="W24" s="215" t="str">
        <f>IF(M24="","",IF(U24&lt;V24,"安全在庫未満","通常"))</f>
      </c>
      <c r="X24" s="215"/>
      <c r="Y24" s="215"/>
      <c r="Z24" s="216"/>
    </row>
    <row r="25" ht="15" customHeight="true">
      <c r="A25" s="214"/>
      <c r="B25" s="215" t="s">
        <v>266</v>
      </c>
      <c r="C25" s="215" t="s">
        <v>266</v>
      </c>
      <c r="D25" s="215" t="s">
        <v>267</v>
      </c>
      <c r="E25" s="215"/>
      <c r="F25" s="215"/>
      <c r="G25" s="215"/>
      <c r="H25" s="248"/>
      <c r="I25" s="215"/>
      <c r="J25" s="215"/>
      <c r="K25" s="216"/>
      <c r="M25" s="214" t="s">
        <v>171</v>
      </c>
      <c r="N25" s="215"/>
      <c r="O25" s="215" t="s">
        <v>209</v>
      </c>
      <c r="P25" s="215" t="s">
        <v>268</v>
      </c>
      <c r="Q25" s="254"/>
      <c r="R25" s="254"/>
      <c r="S25" s="260" t="str">
        <f>IF(M25="","",IFERROR((Q25-R25)/Q25,""))</f>
      </c>
      <c r="T25" s="215"/>
      <c r="U25" s="248"/>
      <c r="V25" s="248"/>
      <c r="W25" s="215" t="str">
        <f>IF(M25="","",IF(U25&lt;V25,"安全在庫未満","通常"))</f>
      </c>
      <c r="X25" s="215"/>
      <c r="Y25" s="215"/>
      <c r="Z25" s="216"/>
    </row>
    <row r="26" ht="15" customHeight="true">
      <c r="A26" s="214"/>
      <c r="B26" s="215"/>
      <c r="C26" s="215"/>
      <c r="D26" s="215"/>
      <c r="E26" s="215"/>
      <c r="F26" s="215"/>
      <c r="G26" s="215"/>
      <c r="H26" s="248"/>
      <c r="I26" s="215"/>
      <c r="J26" s="215"/>
      <c r="K26" s="216"/>
      <c r="M26" s="214"/>
      <c r="N26" s="215"/>
      <c r="O26" s="215"/>
      <c r="P26" s="215"/>
      <c r="Q26" s="254"/>
      <c r="R26" s="254"/>
      <c r="S26" s="260" t="str">
        <f>IF(M26="","",IFERROR((Q26-R26)/Q26,""))</f>
      </c>
      <c r="T26" s="215"/>
      <c r="U26" s="248"/>
      <c r="V26" s="248"/>
      <c r="W26" s="215" t="str">
        <f>IF(M26="","",IF(U26&lt;V26,"安全在庫未満","通常"))</f>
      </c>
      <c r="X26" s="215"/>
      <c r="Y26" s="215"/>
      <c r="Z26" s="216"/>
    </row>
    <row r="27" ht="15" customHeight="true">
      <c r="A27" s="214"/>
      <c r="B27" s="215"/>
      <c r="C27" s="215"/>
      <c r="D27" s="215"/>
      <c r="E27" s="215"/>
      <c r="F27" s="215"/>
      <c r="G27" s="215"/>
      <c r="H27" s="248"/>
      <c r="I27" s="215"/>
      <c r="J27" s="215"/>
      <c r="K27" s="216"/>
      <c r="M27" s="214"/>
      <c r="N27" s="215"/>
      <c r="O27" s="215"/>
      <c r="P27" s="215"/>
      <c r="Q27" s="254"/>
      <c r="R27" s="254"/>
      <c r="S27" s="260" t="str">
        <f>IF(M27="","",IFERROR((Q27-R27)/Q27,""))</f>
      </c>
      <c r="T27" s="215"/>
      <c r="U27" s="248"/>
      <c r="V27" s="248"/>
      <c r="W27" s="215" t="str">
        <f>IF(M27="","",IF(U27&lt;V27,"安全在庫未満","通常"))</f>
      </c>
      <c r="X27" s="215"/>
      <c r="Y27" s="215"/>
      <c r="Z27" s="216"/>
    </row>
    <row r="28" ht="15" customHeight="true">
      <c r="A28" s="214"/>
      <c r="B28" s="215"/>
      <c r="C28" s="215"/>
      <c r="D28" s="215"/>
      <c r="E28" s="215"/>
      <c r="F28" s="215"/>
      <c r="G28" s="215"/>
      <c r="H28" s="248"/>
      <c r="I28" s="215"/>
      <c r="J28" s="215"/>
      <c r="K28" s="216"/>
      <c r="M28" s="214"/>
      <c r="N28" s="215"/>
      <c r="O28" s="215"/>
      <c r="P28" s="215"/>
      <c r="Q28" s="254"/>
      <c r="R28" s="254"/>
      <c r="S28" s="260" t="str">
        <f>IF(M28="","",IFERROR((Q28-R28)/Q28,""))</f>
      </c>
      <c r="T28" s="215"/>
      <c r="U28" s="248"/>
      <c r="V28" s="248"/>
      <c r="W28" s="215" t="str">
        <f>IF(M28="","",IF(U28&lt;V28,"安全在庫未満","通常"))</f>
      </c>
      <c r="X28" s="215"/>
      <c r="Y28" s="215"/>
      <c r="Z28" s="216"/>
    </row>
    <row r="29" ht="15" customHeight="true">
      <c r="A29" s="214"/>
      <c r="B29" s="215"/>
      <c r="C29" s="215"/>
      <c r="D29" s="215"/>
      <c r="E29" s="215"/>
      <c r="F29" s="215"/>
      <c r="G29" s="215"/>
      <c r="H29" s="248"/>
      <c r="I29" s="215"/>
      <c r="J29" s="215"/>
      <c r="K29" s="216"/>
      <c r="M29" s="214"/>
      <c r="N29" s="215"/>
      <c r="O29" s="215"/>
      <c r="P29" s="215"/>
      <c r="Q29" s="254"/>
      <c r="R29" s="254"/>
      <c r="S29" s="260" t="str">
        <f>IF(M29="","",IFERROR((Q29-R29)/Q29,""))</f>
      </c>
      <c r="T29" s="215"/>
      <c r="U29" s="248"/>
      <c r="V29" s="248"/>
      <c r="W29" s="215" t="str">
        <f>IF(M29="","",IF(U29&lt;V29,"安全在庫未満","通常"))</f>
      </c>
      <c r="X29" s="215"/>
      <c r="Y29" s="215"/>
      <c r="Z29" s="216"/>
    </row>
    <row r="30" ht="15" customHeight="true">
      <c r="A30" s="214"/>
      <c r="B30" s="215"/>
      <c r="C30" s="215"/>
      <c r="D30" s="215"/>
      <c r="E30" s="215"/>
      <c r="F30" s="215"/>
      <c r="G30" s="215"/>
      <c r="H30" s="248"/>
      <c r="I30" s="215"/>
      <c r="J30" s="215"/>
      <c r="K30" s="216"/>
      <c r="M30" s="214"/>
      <c r="N30" s="215"/>
      <c r="O30" s="215"/>
      <c r="P30" s="215"/>
      <c r="Q30" s="254"/>
      <c r="R30" s="254"/>
      <c r="S30" s="260" t="str">
        <f>IF(M30="","",IFERROR((Q30-R30)/Q30,""))</f>
      </c>
      <c r="T30" s="215"/>
      <c r="U30" s="248"/>
      <c r="V30" s="248"/>
      <c r="W30" s="215" t="str">
        <f>IF(M30="","",IF(U30&lt;V30,"安全在庫未満","通常"))</f>
      </c>
      <c r="X30" s="215"/>
      <c r="Y30" s="215"/>
      <c r="Z30" s="216"/>
    </row>
    <row r="31" ht="15" customHeight="true">
      <c r="A31" s="214"/>
      <c r="B31" s="215"/>
      <c r="C31" s="215"/>
      <c r="D31" s="215"/>
      <c r="E31" s="215"/>
      <c r="F31" s="215"/>
      <c r="G31" s="215"/>
      <c r="H31" s="248"/>
      <c r="I31" s="215"/>
      <c r="J31" s="215"/>
      <c r="K31" s="216"/>
      <c r="M31" s="214"/>
      <c r="N31" s="215"/>
      <c r="O31" s="215"/>
      <c r="P31" s="215"/>
      <c r="Q31" s="254"/>
      <c r="R31" s="254"/>
      <c r="S31" s="260" t="str">
        <f>IF(M31="","",IFERROR((Q31-R31)/Q31,""))</f>
      </c>
      <c r="T31" s="215"/>
      <c r="U31" s="248"/>
      <c r="V31" s="248"/>
      <c r="W31" s="215" t="str">
        <f>IF(M31="","",IF(U31&lt;V31,"安全在庫未満","通常"))</f>
      </c>
      <c r="X31" s="215"/>
      <c r="Y31" s="215"/>
      <c r="Z31" s="216"/>
    </row>
    <row r="32" ht="15" customHeight="true">
      <c r="A32" s="214"/>
      <c r="B32" s="215"/>
      <c r="C32" s="215"/>
      <c r="D32" s="215"/>
      <c r="E32" s="215"/>
      <c r="F32" s="215"/>
      <c r="G32" s="215"/>
      <c r="H32" s="248"/>
      <c r="I32" s="215"/>
      <c r="J32" s="215"/>
      <c r="K32" s="216"/>
      <c r="M32" s="214"/>
      <c r="N32" s="215"/>
      <c r="O32" s="215"/>
      <c r="P32" s="215"/>
      <c r="Q32" s="254"/>
      <c r="R32" s="254"/>
      <c r="S32" s="260" t="str">
        <f>IF(M32="","",IFERROR((Q32-R32)/Q32,""))</f>
      </c>
      <c r="T32" s="215"/>
      <c r="U32" s="248"/>
      <c r="V32" s="248"/>
      <c r="W32" s="215" t="str">
        <f>IF(M32="","",IF(U32&lt;V32,"安全在庫未満","通常"))</f>
      </c>
      <c r="X32" s="215"/>
      <c r="Y32" s="215"/>
      <c r="Z32" s="216"/>
    </row>
    <row r="33" ht="15" customHeight="true">
      <c r="A33" s="214"/>
      <c r="B33" s="215"/>
      <c r="C33" s="215"/>
      <c r="D33" s="215"/>
      <c r="E33" s="215"/>
      <c r="F33" s="215"/>
      <c r="G33" s="215"/>
      <c r="H33" s="248"/>
      <c r="I33" s="215"/>
      <c r="J33" s="215"/>
      <c r="K33" s="216"/>
      <c r="M33" s="214"/>
      <c r="N33" s="215"/>
      <c r="O33" s="215"/>
      <c r="P33" s="215"/>
      <c r="Q33" s="254"/>
      <c r="R33" s="254"/>
      <c r="S33" s="260" t="str">
        <f>IF(M33="","",IFERROR((Q33-R33)/Q33,""))</f>
      </c>
      <c r="T33" s="215"/>
      <c r="U33" s="248"/>
      <c r="V33" s="248"/>
      <c r="W33" s="215" t="str">
        <f>IF(M33="","",IF(U33&lt;V33,"安全在庫未満","通常"))</f>
      </c>
      <c r="X33" s="215"/>
      <c r="Y33" s="215"/>
      <c r="Z33" s="216"/>
    </row>
    <row r="34" ht="15" customHeight="true">
      <c r="A34" s="214"/>
      <c r="B34" s="215"/>
      <c r="C34" s="215"/>
      <c r="D34" s="215"/>
      <c r="E34" s="215"/>
      <c r="F34" s="215"/>
      <c r="G34" s="215"/>
      <c r="H34" s="248"/>
      <c r="I34" s="215"/>
      <c r="J34" s="215"/>
      <c r="K34" s="216"/>
      <c r="M34" s="214"/>
      <c r="N34" s="215"/>
      <c r="O34" s="215"/>
      <c r="P34" s="215"/>
      <c r="Q34" s="254"/>
      <c r="R34" s="254"/>
      <c r="S34" s="260" t="str">
        <f>IF(M34="","",IFERROR((Q34-R34)/Q34,""))</f>
      </c>
      <c r="T34" s="215"/>
      <c r="U34" s="248"/>
      <c r="V34" s="248"/>
      <c r="W34" s="215" t="str">
        <f>IF(M34="","",IF(U34&lt;V34,"安全在庫未満","通常"))</f>
      </c>
      <c r="X34" s="215"/>
      <c r="Y34" s="215"/>
      <c r="Z34" s="216"/>
    </row>
    <row r="35" ht="15" customHeight="true">
      <c r="A35" s="214"/>
      <c r="B35" s="215"/>
      <c r="C35" s="215"/>
      <c r="D35" s="215"/>
      <c r="E35" s="215"/>
      <c r="F35" s="215"/>
      <c r="G35" s="215"/>
      <c r="H35" s="248"/>
      <c r="I35" s="215"/>
      <c r="J35" s="215"/>
      <c r="K35" s="216"/>
      <c r="M35" s="214"/>
      <c r="N35" s="215"/>
      <c r="O35" s="215"/>
      <c r="P35" s="215"/>
      <c r="Q35" s="254"/>
      <c r="R35" s="254"/>
      <c r="S35" s="260" t="str">
        <f>IF(M35="","",IFERROR((Q35-R35)/Q35,""))</f>
      </c>
      <c r="T35" s="215"/>
      <c r="U35" s="248"/>
      <c r="V35" s="248"/>
      <c r="W35" s="215" t="str">
        <f>IF(M35="","",IF(U35&lt;V35,"安全在庫未満","通常"))</f>
      </c>
      <c r="X35" s="215"/>
      <c r="Y35" s="215"/>
      <c r="Z35" s="216"/>
    </row>
    <row r="36" ht="15" customHeight="true">
      <c r="A36" s="214"/>
      <c r="B36" s="215"/>
      <c r="C36" s="215"/>
      <c r="D36" s="215"/>
      <c r="E36" s="215"/>
      <c r="F36" s="215"/>
      <c r="G36" s="215"/>
      <c r="H36" s="248"/>
      <c r="I36" s="215"/>
      <c r="J36" s="215"/>
      <c r="K36" s="216"/>
      <c r="M36" s="214"/>
      <c r="N36" s="215"/>
      <c r="O36" s="215"/>
      <c r="P36" s="215"/>
      <c r="Q36" s="254"/>
      <c r="R36" s="254"/>
      <c r="S36" s="260" t="str">
        <f>IF(M36="","",IFERROR((Q36-R36)/Q36,""))</f>
      </c>
      <c r="T36" s="215"/>
      <c r="U36" s="248"/>
      <c r="V36" s="248"/>
      <c r="W36" s="215" t="str">
        <f>IF(M36="","",IF(U36&lt;V36,"安全在庫未満","通常"))</f>
      </c>
      <c r="X36" s="215"/>
      <c r="Y36" s="215"/>
      <c r="Z36" s="216"/>
    </row>
    <row r="37" ht="15" customHeight="true">
      <c r="A37" s="214"/>
      <c r="B37" s="215"/>
      <c r="C37" s="215"/>
      <c r="D37" s="215"/>
      <c r="E37" s="215"/>
      <c r="F37" s="215"/>
      <c r="G37" s="215"/>
      <c r="H37" s="248"/>
      <c r="I37" s="215"/>
      <c r="J37" s="215"/>
      <c r="K37" s="216"/>
      <c r="M37" s="214"/>
      <c r="N37" s="215"/>
      <c r="O37" s="215"/>
      <c r="P37" s="215"/>
      <c r="Q37" s="254"/>
      <c r="R37" s="254"/>
      <c r="S37" s="260" t="str">
        <f>IF(M37="","",IFERROR((Q37-R37)/Q37,""))</f>
      </c>
      <c r="T37" s="215"/>
      <c r="U37" s="248"/>
      <c r="V37" s="248"/>
      <c r="W37" s="215" t="str">
        <f>IF(M37="","",IF(U37&lt;V37,"安全在庫未満","通常"))</f>
      </c>
      <c r="X37" s="215"/>
      <c r="Y37" s="215"/>
      <c r="Z37" s="216"/>
    </row>
    <row r="38" ht="15" customHeight="true">
      <c r="A38" s="214"/>
      <c r="B38" s="215"/>
      <c r="C38" s="215"/>
      <c r="D38" s="215"/>
      <c r="E38" s="215"/>
      <c r="F38" s="215"/>
      <c r="G38" s="215"/>
      <c r="H38" s="248"/>
      <c r="I38" s="215"/>
      <c r="J38" s="215"/>
      <c r="K38" s="216"/>
      <c r="M38" s="214"/>
      <c r="N38" s="215"/>
      <c r="O38" s="215"/>
      <c r="P38" s="215"/>
      <c r="Q38" s="254"/>
      <c r="R38" s="254"/>
      <c r="S38" s="260" t="str">
        <f>IF(M38="","",IFERROR((Q38-R38)/Q38,""))</f>
      </c>
      <c r="T38" s="215"/>
      <c r="U38" s="248"/>
      <c r="V38" s="248"/>
      <c r="W38" s="215" t="str">
        <f>IF(M38="","",IF(U38&lt;V38,"安全在庫未満","通常"))</f>
      </c>
      <c r="X38" s="215"/>
      <c r="Y38" s="215"/>
      <c r="Z38" s="216"/>
    </row>
    <row r="39" ht="15" customHeight="true">
      <c r="A39" s="214"/>
      <c r="B39" s="215"/>
      <c r="C39" s="215"/>
      <c r="D39" s="215"/>
      <c r="E39" s="215"/>
      <c r="F39" s="215"/>
      <c r="G39" s="215"/>
      <c r="H39" s="248"/>
      <c r="I39" s="215"/>
      <c r="J39" s="215"/>
      <c r="K39" s="216"/>
      <c r="M39" s="214"/>
      <c r="N39" s="215"/>
      <c r="O39" s="215"/>
      <c r="P39" s="215"/>
      <c r="Q39" s="254"/>
      <c r="R39" s="254"/>
      <c r="S39" s="260" t="str">
        <f>IF(M39="","",IFERROR((Q39-R39)/Q39,""))</f>
      </c>
      <c r="T39" s="215"/>
      <c r="U39" s="248"/>
      <c r="V39" s="248"/>
      <c r="W39" s="215" t="str">
        <f>IF(M39="","",IF(U39&lt;V39,"安全在庫未満","通常"))</f>
      </c>
      <c r="X39" s="215"/>
      <c r="Y39" s="215"/>
      <c r="Z39" s="216"/>
    </row>
    <row r="40" ht="15" customHeight="true">
      <c r="A40" s="214"/>
      <c r="B40" s="215"/>
      <c r="C40" s="215"/>
      <c r="D40" s="215"/>
      <c r="E40" s="215"/>
      <c r="F40" s="215"/>
      <c r="G40" s="215"/>
      <c r="H40" s="248"/>
      <c r="I40" s="215"/>
      <c r="J40" s="215"/>
      <c r="K40" s="216"/>
      <c r="M40" s="214"/>
      <c r="N40" s="215"/>
      <c r="O40" s="215"/>
      <c r="P40" s="215"/>
      <c r="Q40" s="254"/>
      <c r="R40" s="254"/>
      <c r="S40" s="260" t="str">
        <f>IF(M40="","",IFERROR((Q40-R40)/Q40,""))</f>
      </c>
      <c r="T40" s="215"/>
      <c r="U40" s="248"/>
      <c r="V40" s="248"/>
      <c r="W40" s="215" t="str">
        <f>IF(M40="","",IF(U40&lt;V40,"安全在庫未満","通常"))</f>
      </c>
      <c r="X40" s="215"/>
      <c r="Y40" s="215"/>
      <c r="Z40" s="216"/>
    </row>
    <row r="41" ht="15" customHeight="true">
      <c r="A41" s="214"/>
      <c r="B41" s="215"/>
      <c r="C41" s="215"/>
      <c r="D41" s="215"/>
      <c r="E41" s="215"/>
      <c r="F41" s="215"/>
      <c r="G41" s="215"/>
      <c r="H41" s="248"/>
      <c r="I41" s="215"/>
      <c r="J41" s="215"/>
      <c r="K41" s="216"/>
      <c r="M41" s="214"/>
      <c r="N41" s="215"/>
      <c r="O41" s="215"/>
      <c r="P41" s="215"/>
      <c r="Q41" s="254"/>
      <c r="R41" s="254"/>
      <c r="S41" s="260" t="str">
        <f>IF(M41="","",IFERROR((Q41-R41)/Q41,""))</f>
      </c>
      <c r="T41" s="215"/>
      <c r="U41" s="248"/>
      <c r="V41" s="248"/>
      <c r="W41" s="215" t="str">
        <f>IF(M41="","",IF(U41&lt;V41,"安全在庫未満","通常"))</f>
      </c>
      <c r="X41" s="215"/>
      <c r="Y41" s="215"/>
      <c r="Z41" s="216"/>
    </row>
    <row r="42" ht="15" customHeight="true">
      <c r="A42" s="214"/>
      <c r="B42" s="215"/>
      <c r="C42" s="215"/>
      <c r="D42" s="215"/>
      <c r="E42" s="215"/>
      <c r="F42" s="215"/>
      <c r="G42" s="215"/>
      <c r="H42" s="248"/>
      <c r="I42" s="215"/>
      <c r="J42" s="215"/>
      <c r="K42" s="216"/>
      <c r="M42" s="214"/>
      <c r="N42" s="215"/>
      <c r="O42" s="215"/>
      <c r="P42" s="215"/>
      <c r="Q42" s="254"/>
      <c r="R42" s="254"/>
      <c r="S42" s="260" t="str">
        <f>IF(M42="","",IFERROR((Q42-R42)/Q42,""))</f>
      </c>
      <c r="T42" s="215"/>
      <c r="U42" s="248"/>
      <c r="V42" s="248"/>
      <c r="W42" s="215" t="str">
        <f>IF(M42="","",IF(U42&lt;V42,"安全在庫未満","通常"))</f>
      </c>
      <c r="X42" s="215"/>
      <c r="Y42" s="215"/>
      <c r="Z42" s="216"/>
    </row>
    <row r="43" ht="15" customHeight="true">
      <c r="A43" s="214"/>
      <c r="B43" s="215"/>
      <c r="C43" s="215"/>
      <c r="D43" s="215"/>
      <c r="E43" s="215"/>
      <c r="F43" s="215"/>
      <c r="G43" s="215"/>
      <c r="H43" s="248"/>
      <c r="I43" s="215"/>
      <c r="J43" s="215"/>
      <c r="K43" s="216"/>
      <c r="M43" s="214"/>
      <c r="N43" s="215"/>
      <c r="O43" s="215"/>
      <c r="P43" s="215"/>
      <c r="Q43" s="254"/>
      <c r="R43" s="254"/>
      <c r="S43" s="260" t="str">
        <f>IF(M43="","",IFERROR((Q43-R43)/Q43,""))</f>
      </c>
      <c r="T43" s="215"/>
      <c r="U43" s="248"/>
      <c r="V43" s="248"/>
      <c r="W43" s="215" t="str">
        <f>IF(M43="","",IF(U43&lt;V43,"安全在庫未満","通常"))</f>
      </c>
      <c r="X43" s="215"/>
      <c r="Y43" s="215"/>
      <c r="Z43" s="216"/>
    </row>
    <row r="44" ht="15" customHeight="true">
      <c r="A44" s="214"/>
      <c r="B44" s="215"/>
      <c r="C44" s="215"/>
      <c r="D44" s="215"/>
      <c r="E44" s="215"/>
      <c r="F44" s="215"/>
      <c r="G44" s="215"/>
      <c r="H44" s="248"/>
      <c r="I44" s="215"/>
      <c r="J44" s="215"/>
      <c r="K44" s="216"/>
      <c r="M44" s="214"/>
      <c r="N44" s="215"/>
      <c r="O44" s="215"/>
      <c r="P44" s="215"/>
      <c r="Q44" s="254"/>
      <c r="R44" s="254"/>
      <c r="S44" s="260" t="str">
        <f>IF(M44="","",IFERROR((Q44-R44)/Q44,""))</f>
      </c>
      <c r="T44" s="215"/>
      <c r="U44" s="248"/>
      <c r="V44" s="248"/>
      <c r="W44" s="215" t="str">
        <f>IF(M44="","",IF(U44&lt;V44,"安全在庫未満","通常"))</f>
      </c>
      <c r="X44" s="215"/>
      <c r="Y44" s="215"/>
      <c r="Z44" s="216"/>
    </row>
    <row r="45" ht="15" customHeight="true">
      <c r="A45" s="214"/>
      <c r="B45" s="215"/>
      <c r="C45" s="215"/>
      <c r="D45" s="215"/>
      <c r="E45" s="215"/>
      <c r="F45" s="215"/>
      <c r="G45" s="215"/>
      <c r="H45" s="248"/>
      <c r="I45" s="215"/>
      <c r="J45" s="215"/>
      <c r="K45" s="216"/>
      <c r="M45" s="214"/>
      <c r="N45" s="215"/>
      <c r="O45" s="215"/>
      <c r="P45" s="215"/>
      <c r="Q45" s="254"/>
      <c r="R45" s="254"/>
      <c r="S45" s="260" t="str">
        <f>IF(M45="","",IFERROR((Q45-R45)/Q45,""))</f>
      </c>
      <c r="T45" s="215"/>
      <c r="U45" s="248"/>
      <c r="V45" s="248"/>
      <c r="W45" s="215" t="str">
        <f>IF(M45="","",IF(U45&lt;V45,"安全在庫未満","通常"))</f>
      </c>
      <c r="X45" s="215"/>
      <c r="Y45" s="215"/>
      <c r="Z45" s="216"/>
    </row>
    <row r="46" ht="15" customHeight="true">
      <c r="A46" s="214"/>
      <c r="B46" s="215"/>
      <c r="C46" s="215"/>
      <c r="D46" s="215"/>
      <c r="E46" s="215"/>
      <c r="F46" s="215"/>
      <c r="G46" s="215"/>
      <c r="H46" s="248"/>
      <c r="I46" s="215"/>
      <c r="J46" s="215"/>
      <c r="K46" s="216"/>
      <c r="M46" s="214"/>
      <c r="N46" s="215"/>
      <c r="O46" s="215"/>
      <c r="P46" s="215"/>
      <c r="Q46" s="254"/>
      <c r="R46" s="254"/>
      <c r="S46" s="260" t="str">
        <f>IF(M46="","",IFERROR((Q46-R46)/Q46,""))</f>
      </c>
      <c r="T46" s="215"/>
      <c r="U46" s="248"/>
      <c r="V46" s="248"/>
      <c r="W46" s="215" t="str">
        <f>IF(M46="","",IF(U46&lt;V46,"安全在庫未満","通常"))</f>
      </c>
      <c r="X46" s="215"/>
      <c r="Y46" s="215"/>
      <c r="Z46" s="216"/>
    </row>
    <row r="47" ht="15" customHeight="true">
      <c r="A47" s="214"/>
      <c r="B47" s="215"/>
      <c r="C47" s="215"/>
      <c r="D47" s="215"/>
      <c r="E47" s="215"/>
      <c r="F47" s="215"/>
      <c r="G47" s="215"/>
      <c r="H47" s="248"/>
      <c r="I47" s="215"/>
      <c r="J47" s="215"/>
      <c r="K47" s="216"/>
      <c r="M47" s="214"/>
      <c r="N47" s="215"/>
      <c r="O47" s="215"/>
      <c r="P47" s="215"/>
      <c r="Q47" s="254"/>
      <c r="R47" s="254"/>
      <c r="S47" s="260" t="str">
        <f>IF(M47="","",IFERROR((Q47-R47)/Q47,""))</f>
      </c>
      <c r="T47" s="215"/>
      <c r="U47" s="248"/>
      <c r="V47" s="248"/>
      <c r="W47" s="215" t="str">
        <f>IF(M47="","",IF(U47&lt;V47,"安全在庫未満","通常"))</f>
      </c>
      <c r="X47" s="215"/>
      <c r="Y47" s="215"/>
      <c r="Z47" s="216"/>
    </row>
    <row r="48" ht="15" customHeight="true">
      <c r="A48" s="214"/>
      <c r="B48" s="215"/>
      <c r="C48" s="215"/>
      <c r="D48" s="215"/>
      <c r="E48" s="215"/>
      <c r="F48" s="215"/>
      <c r="G48" s="215"/>
      <c r="H48" s="248"/>
      <c r="I48" s="215"/>
      <c r="J48" s="215"/>
      <c r="K48" s="216"/>
      <c r="M48" s="214"/>
      <c r="N48" s="215"/>
      <c r="O48" s="215"/>
      <c r="P48" s="215"/>
      <c r="Q48" s="254"/>
      <c r="R48" s="254"/>
      <c r="S48" s="260" t="str">
        <f>IF(M48="","",IFERROR((Q48-R48)/Q48,""))</f>
      </c>
      <c r="T48" s="215"/>
      <c r="U48" s="248"/>
      <c r="V48" s="248"/>
      <c r="W48" s="215" t="str">
        <f>IF(M48="","",IF(U48&lt;V48,"安全在庫未満","通常"))</f>
      </c>
      <c r="X48" s="215"/>
      <c r="Y48" s="215"/>
      <c r="Z48" s="216"/>
    </row>
    <row r="49" ht="15" customHeight="true">
      <c r="A49" s="214"/>
      <c r="B49" s="215"/>
      <c r="C49" s="215"/>
      <c r="D49" s="215"/>
      <c r="E49" s="215"/>
      <c r="F49" s="215"/>
      <c r="G49" s="215"/>
      <c r="H49" s="248"/>
      <c r="I49" s="215"/>
      <c r="J49" s="215"/>
      <c r="K49" s="216"/>
      <c r="M49" s="214"/>
      <c r="N49" s="215"/>
      <c r="O49" s="215"/>
      <c r="P49" s="215"/>
      <c r="Q49" s="254"/>
      <c r="R49" s="254"/>
      <c r="S49" s="260" t="str">
        <f>IF(M49="","",IFERROR((Q49-R49)/Q49,""))</f>
      </c>
      <c r="T49" s="215"/>
      <c r="U49" s="248"/>
      <c r="V49" s="248"/>
      <c r="W49" s="215" t="str">
        <f>IF(M49="","",IF(U49&lt;V49,"安全在庫未満","通常"))</f>
      </c>
      <c r="X49" s="215"/>
      <c r="Y49" s="215"/>
      <c r="Z49" s="216"/>
    </row>
    <row r="50" ht="15" customHeight="true">
      <c r="A50" s="214"/>
      <c r="B50" s="215"/>
      <c r="C50" s="215"/>
      <c r="D50" s="215"/>
      <c r="E50" s="215"/>
      <c r="F50" s="215"/>
      <c r="G50" s="215"/>
      <c r="H50" s="248"/>
      <c r="I50" s="215"/>
      <c r="J50" s="215"/>
      <c r="K50" s="216"/>
      <c r="M50" s="214"/>
      <c r="N50" s="215"/>
      <c r="O50" s="215"/>
      <c r="P50" s="215"/>
      <c r="Q50" s="254"/>
      <c r="R50" s="254"/>
      <c r="S50" s="260" t="str">
        <f>IF(M50="","",IFERROR((Q50-R50)/Q50,""))</f>
      </c>
      <c r="T50" s="215"/>
      <c r="U50" s="248"/>
      <c r="V50" s="248"/>
      <c r="W50" s="215" t="str">
        <f>IF(M50="","",IF(U50&lt;V50,"安全在庫未満","通常"))</f>
      </c>
      <c r="X50" s="215"/>
      <c r="Y50" s="215"/>
      <c r="Z50" s="216"/>
    </row>
    <row r="51" ht="15" customHeight="true">
      <c r="A51" s="214"/>
      <c r="B51" s="215"/>
      <c r="C51" s="215"/>
      <c r="D51" s="215"/>
      <c r="E51" s="215"/>
      <c r="F51" s="215"/>
      <c r="G51" s="215"/>
      <c r="H51" s="248"/>
      <c r="I51" s="215"/>
      <c r="J51" s="215"/>
      <c r="K51" s="216"/>
      <c r="M51" s="214"/>
      <c r="N51" s="215"/>
      <c r="O51" s="215"/>
      <c r="P51" s="215"/>
      <c r="Q51" s="254"/>
      <c r="R51" s="254"/>
      <c r="S51" s="260" t="str">
        <f>IF(M51="","",IFERROR((Q51-R51)/Q51,""))</f>
      </c>
      <c r="T51" s="215"/>
      <c r="U51" s="248"/>
      <c r="V51" s="248"/>
      <c r="W51" s="215" t="str">
        <f>IF(M51="","",IF(U51&lt;V51,"安全在庫未満","通常"))</f>
      </c>
      <c r="X51" s="215"/>
      <c r="Y51" s="215"/>
      <c r="Z51" s="216"/>
    </row>
    <row r="52" ht="15" customHeight="true">
      <c r="A52" s="214"/>
      <c r="B52" s="215"/>
      <c r="C52" s="215"/>
      <c r="D52" s="215"/>
      <c r="E52" s="215"/>
      <c r="F52" s="215"/>
      <c r="G52" s="215"/>
      <c r="H52" s="248"/>
      <c r="I52" s="215"/>
      <c r="J52" s="215"/>
      <c r="K52" s="216"/>
      <c r="M52" s="214"/>
      <c r="N52" s="215"/>
      <c r="O52" s="215"/>
      <c r="P52" s="215"/>
      <c r="Q52" s="254"/>
      <c r="R52" s="254"/>
      <c r="S52" s="260" t="str">
        <f>IF(M52="","",IFERROR((Q52-R52)/Q52,""))</f>
      </c>
      <c r="T52" s="215"/>
      <c r="U52" s="248"/>
      <c r="V52" s="248"/>
      <c r="W52" s="215" t="str">
        <f>IF(M52="","",IF(U52&lt;V52,"安全在庫未満","通常"))</f>
      </c>
      <c r="X52" s="215"/>
      <c r="Y52" s="215"/>
      <c r="Z52" s="216"/>
    </row>
    <row r="53" ht="15" customHeight="true">
      <c r="A53" s="214"/>
      <c r="B53" s="215"/>
      <c r="C53" s="215"/>
      <c r="D53" s="215"/>
      <c r="E53" s="215"/>
      <c r="F53" s="215"/>
      <c r="G53" s="215"/>
      <c r="H53" s="248"/>
      <c r="I53" s="215"/>
      <c r="J53" s="215"/>
      <c r="K53" s="216"/>
      <c r="M53" s="214"/>
      <c r="N53" s="215"/>
      <c r="O53" s="215"/>
      <c r="P53" s="215"/>
      <c r="Q53" s="254"/>
      <c r="R53" s="254"/>
      <c r="S53" s="260" t="str">
        <f>IF(M53="","",IFERROR((Q53-R53)/Q53,""))</f>
      </c>
      <c r="T53" s="215"/>
      <c r="U53" s="248"/>
      <c r="V53" s="248"/>
      <c r="W53" s="215" t="str">
        <f>IF(M53="","",IF(U53&lt;V53,"安全在庫未満","通常"))</f>
      </c>
      <c r="X53" s="215"/>
      <c r="Y53" s="215"/>
      <c r="Z53" s="216"/>
    </row>
    <row r="54" ht="15" customHeight="true">
      <c r="A54" s="214"/>
      <c r="B54" s="215"/>
      <c r="C54" s="215"/>
      <c r="D54" s="215"/>
      <c r="E54" s="215"/>
      <c r="F54" s="215"/>
      <c r="G54" s="215"/>
      <c r="H54" s="248"/>
      <c r="I54" s="215"/>
      <c r="J54" s="215"/>
      <c r="K54" s="216"/>
      <c r="M54" s="214"/>
      <c r="N54" s="215"/>
      <c r="O54" s="215"/>
      <c r="P54" s="215"/>
      <c r="Q54" s="254"/>
      <c r="R54" s="254"/>
      <c r="S54" s="260" t="str">
        <f>IF(M54="","",IFERROR((Q54-R54)/Q54,""))</f>
      </c>
      <c r="T54" s="215"/>
      <c r="U54" s="248"/>
      <c r="V54" s="248"/>
      <c r="W54" s="215" t="str">
        <f>IF(M54="","",IF(U54&lt;V54,"安全在庫未満","通常"))</f>
      </c>
      <c r="X54" s="215"/>
      <c r="Y54" s="215"/>
      <c r="Z54" s="216"/>
    </row>
    <row r="55" ht="15" customHeight="true">
      <c r="A55" s="214"/>
      <c r="B55" s="215"/>
      <c r="C55" s="215"/>
      <c r="D55" s="215"/>
      <c r="E55" s="215"/>
      <c r="F55" s="215"/>
      <c r="G55" s="215"/>
      <c r="H55" s="248"/>
      <c r="I55" s="215"/>
      <c r="J55" s="215"/>
      <c r="K55" s="216"/>
      <c r="M55" s="214"/>
      <c r="N55" s="215"/>
      <c r="O55" s="215"/>
      <c r="P55" s="215"/>
      <c r="Q55" s="254"/>
      <c r="R55" s="254"/>
      <c r="S55" s="260" t="str">
        <f>IF(M55="","",IFERROR((Q55-R55)/Q55,""))</f>
      </c>
      <c r="T55" s="215"/>
      <c r="U55" s="248"/>
      <c r="V55" s="248"/>
      <c r="W55" s="215" t="str">
        <f>IF(M55="","",IF(U55&lt;V55,"安全在庫未満","通常"))</f>
      </c>
      <c r="X55" s="215"/>
      <c r="Y55" s="215"/>
      <c r="Z55" s="216"/>
    </row>
    <row r="56" ht="15" customHeight="true">
      <c r="A56" s="214"/>
      <c r="B56" s="215"/>
      <c r="C56" s="215"/>
      <c r="D56" s="215"/>
      <c r="E56" s="215"/>
      <c r="F56" s="215"/>
      <c r="G56" s="215"/>
      <c r="H56" s="248"/>
      <c r="I56" s="215"/>
      <c r="J56" s="215"/>
      <c r="K56" s="216"/>
      <c r="M56" s="214"/>
      <c r="N56" s="215"/>
      <c r="O56" s="215"/>
      <c r="P56" s="215"/>
      <c r="Q56" s="254"/>
      <c r="R56" s="254"/>
      <c r="S56" s="260" t="str">
        <f>IF(M56="","",IFERROR((Q56-R56)/Q56,""))</f>
      </c>
      <c r="T56" s="215"/>
      <c r="U56" s="248"/>
      <c r="V56" s="248"/>
      <c r="W56" s="215" t="str">
        <f>IF(M56="","",IF(U56&lt;V56,"安全在庫未満","通常"))</f>
      </c>
      <c r="X56" s="215"/>
      <c r="Y56" s="215"/>
      <c r="Z56" s="216"/>
    </row>
    <row r="57" ht="15" customHeight="true">
      <c r="A57" s="214"/>
      <c r="B57" s="215"/>
      <c r="C57" s="215"/>
      <c r="D57" s="215"/>
      <c r="E57" s="215"/>
      <c r="F57" s="215"/>
      <c r="G57" s="215"/>
      <c r="H57" s="248"/>
      <c r="I57" s="215"/>
      <c r="J57" s="215"/>
      <c r="K57" s="216"/>
      <c r="M57" s="214"/>
      <c r="N57" s="215"/>
      <c r="O57" s="215"/>
      <c r="P57" s="215"/>
      <c r="Q57" s="254"/>
      <c r="R57" s="254"/>
      <c r="S57" s="260" t="str">
        <f>IF(M57="","",IFERROR((Q57-R57)/Q57,""))</f>
      </c>
      <c r="T57" s="215"/>
      <c r="U57" s="248"/>
      <c r="V57" s="248"/>
      <c r="W57" s="215" t="str">
        <f>IF(M57="","",IF(U57&lt;V57,"安全在庫未満","通常"))</f>
      </c>
      <c r="X57" s="215"/>
      <c r="Y57" s="215"/>
      <c r="Z57" s="216"/>
    </row>
    <row r="58" ht="15" customHeight="true">
      <c r="A58" s="214"/>
      <c r="B58" s="215"/>
      <c r="C58" s="215"/>
      <c r="D58" s="215"/>
      <c r="E58" s="215"/>
      <c r="F58" s="215"/>
      <c r="G58" s="215"/>
      <c r="H58" s="248"/>
      <c r="I58" s="215"/>
      <c r="J58" s="215"/>
      <c r="K58" s="216"/>
      <c r="M58" s="214"/>
      <c r="N58" s="215"/>
      <c r="O58" s="215"/>
      <c r="P58" s="215"/>
      <c r="Q58" s="254"/>
      <c r="R58" s="254"/>
      <c r="S58" s="260" t="str">
        <f>IF(M58="","",IFERROR((Q58-R58)/Q58,""))</f>
      </c>
      <c r="T58" s="215"/>
      <c r="U58" s="248"/>
      <c r="V58" s="248"/>
      <c r="W58" s="215" t="str">
        <f>IF(M58="","",IF(U58&lt;V58,"安全在庫未満","通常"))</f>
      </c>
      <c r="X58" s="215"/>
      <c r="Y58" s="215"/>
      <c r="Z58" s="216"/>
    </row>
    <row r="59" ht="15" customHeight="true">
      <c r="A59" s="214"/>
      <c r="B59" s="215"/>
      <c r="C59" s="215"/>
      <c r="D59" s="215"/>
      <c r="E59" s="215"/>
      <c r="F59" s="215"/>
      <c r="G59" s="215"/>
      <c r="H59" s="248"/>
      <c r="I59" s="215"/>
      <c r="J59" s="215"/>
      <c r="K59" s="216"/>
      <c r="M59" s="214"/>
      <c r="N59" s="215"/>
      <c r="O59" s="215"/>
      <c r="P59" s="215"/>
      <c r="Q59" s="254"/>
      <c r="R59" s="254"/>
      <c r="S59" s="260" t="str">
        <f>IF(M59="","",IFERROR((Q59-R59)/Q59,""))</f>
      </c>
      <c r="T59" s="215"/>
      <c r="U59" s="248"/>
      <c r="V59" s="248"/>
      <c r="W59" s="215" t="str">
        <f>IF(M59="","",IF(U59&lt;V59,"安全在庫未満","通常"))</f>
      </c>
      <c r="X59" s="215"/>
      <c r="Y59" s="215"/>
      <c r="Z59" s="216"/>
    </row>
    <row r="60" ht="15" customHeight="true">
      <c r="A60" s="214"/>
      <c r="B60" s="215"/>
      <c r="C60" s="215"/>
      <c r="D60" s="215"/>
      <c r="E60" s="215"/>
      <c r="F60" s="215"/>
      <c r="G60" s="215"/>
      <c r="H60" s="248"/>
      <c r="I60" s="215"/>
      <c r="J60" s="215"/>
      <c r="K60" s="216"/>
      <c r="M60" s="214"/>
      <c r="N60" s="215"/>
      <c r="O60" s="215"/>
      <c r="P60" s="215"/>
      <c r="Q60" s="254"/>
      <c r="R60" s="254"/>
      <c r="S60" s="260" t="str">
        <f>IF(M60="","",IFERROR((Q60-R60)/Q60,""))</f>
      </c>
      <c r="T60" s="215"/>
      <c r="U60" s="248"/>
      <c r="V60" s="248"/>
      <c r="W60" s="215" t="str">
        <f>IF(M60="","",IF(U60&lt;V60,"安全在庫未満","通常"))</f>
      </c>
      <c r="X60" s="215"/>
      <c r="Y60" s="215"/>
      <c r="Z60" s="216"/>
    </row>
    <row r="61" ht="15" customHeight="true">
      <c r="A61" s="214"/>
      <c r="B61" s="215"/>
      <c r="C61" s="215"/>
      <c r="D61" s="215"/>
      <c r="E61" s="215"/>
      <c r="F61" s="215"/>
      <c r="G61" s="215"/>
      <c r="H61" s="248"/>
      <c r="I61" s="215"/>
      <c r="J61" s="215"/>
      <c r="K61" s="216"/>
      <c r="M61" s="214"/>
      <c r="N61" s="215"/>
      <c r="O61" s="215"/>
      <c r="P61" s="215"/>
      <c r="Q61" s="254"/>
      <c r="R61" s="254"/>
      <c r="S61" s="260" t="str">
        <f>IF(M61="","",IFERROR((Q61-R61)/Q61,""))</f>
      </c>
      <c r="T61" s="215"/>
      <c r="U61" s="248"/>
      <c r="V61" s="248"/>
      <c r="W61" s="215" t="str">
        <f>IF(M61="","",IF(U61&lt;V61,"安全在庫未満","通常"))</f>
      </c>
      <c r="X61" s="215"/>
      <c r="Y61" s="215"/>
      <c r="Z61" s="216"/>
    </row>
    <row r="62" ht="15" customHeight="true">
      <c r="A62" s="214"/>
      <c r="B62" s="215"/>
      <c r="C62" s="215"/>
      <c r="D62" s="215"/>
      <c r="E62" s="215"/>
      <c r="F62" s="215"/>
      <c r="G62" s="215"/>
      <c r="H62" s="248"/>
      <c r="I62" s="215"/>
      <c r="J62" s="215"/>
      <c r="K62" s="216"/>
      <c r="M62" s="214"/>
      <c r="N62" s="215"/>
      <c r="O62" s="215"/>
      <c r="P62" s="215"/>
      <c r="Q62" s="254"/>
      <c r="R62" s="254"/>
      <c r="S62" s="260" t="str">
        <f>IF(M62="","",IFERROR((Q62-R62)/Q62,""))</f>
      </c>
      <c r="T62" s="215"/>
      <c r="U62" s="248"/>
      <c r="V62" s="248"/>
      <c r="W62" s="215" t="str">
        <f>IF(M62="","",IF(U62&lt;V62,"安全在庫未満","通常"))</f>
      </c>
      <c r="X62" s="215"/>
      <c r="Y62" s="215"/>
      <c r="Z62" s="216"/>
    </row>
    <row r="63" ht="15" customHeight="true">
      <c r="A63" s="214"/>
      <c r="B63" s="215"/>
      <c r="C63" s="215"/>
      <c r="D63" s="215"/>
      <c r="E63" s="215"/>
      <c r="F63" s="215"/>
      <c r="G63" s="215"/>
      <c r="H63" s="248"/>
      <c r="I63" s="215"/>
      <c r="J63" s="215"/>
      <c r="K63" s="216"/>
      <c r="M63" s="214"/>
      <c r="N63" s="215"/>
      <c r="O63" s="215"/>
      <c r="P63" s="215"/>
      <c r="Q63" s="254"/>
      <c r="R63" s="254"/>
      <c r="S63" s="260" t="str">
        <f>IF(M63="","",IFERROR((Q63-R63)/Q63,""))</f>
      </c>
      <c r="T63" s="215"/>
      <c r="U63" s="248"/>
      <c r="V63" s="248"/>
      <c r="W63" s="215" t="str">
        <f>IF(M63="","",IF(U63&lt;V63,"安全在庫未満","通常"))</f>
      </c>
      <c r="X63" s="215"/>
      <c r="Y63" s="215"/>
      <c r="Z63" s="216"/>
    </row>
    <row r="64" ht="15" customHeight="true">
      <c r="A64" s="214"/>
      <c r="B64" s="215"/>
      <c r="C64" s="215"/>
      <c r="D64" s="215"/>
      <c r="E64" s="215"/>
      <c r="F64" s="215"/>
      <c r="G64" s="215"/>
      <c r="H64" s="248"/>
      <c r="I64" s="215"/>
      <c r="J64" s="215"/>
      <c r="K64" s="216"/>
      <c r="M64" s="214"/>
      <c r="N64" s="215"/>
      <c r="O64" s="215"/>
      <c r="P64" s="215"/>
      <c r="Q64" s="254"/>
      <c r="R64" s="254"/>
      <c r="S64" s="260" t="str">
        <f>IF(M64="","",IFERROR((Q64-R64)/Q64,""))</f>
      </c>
      <c r="T64" s="215"/>
      <c r="U64" s="248"/>
      <c r="V64" s="248"/>
      <c r="W64" s="215" t="str">
        <f>IF(M64="","",IF(U64&lt;V64,"安全在庫未満","通常"))</f>
      </c>
      <c r="X64" s="215"/>
      <c r="Y64" s="215"/>
      <c r="Z64" s="216"/>
    </row>
    <row r="65" ht="15" customHeight="true">
      <c r="A65" s="214"/>
      <c r="B65" s="215"/>
      <c r="C65" s="215"/>
      <c r="D65" s="215"/>
      <c r="E65" s="215"/>
      <c r="F65" s="215"/>
      <c r="G65" s="215"/>
      <c r="H65" s="248"/>
      <c r="I65" s="215"/>
      <c r="J65" s="215"/>
      <c r="K65" s="216"/>
      <c r="M65" s="214"/>
      <c r="N65" s="215"/>
      <c r="O65" s="215"/>
      <c r="P65" s="215"/>
      <c r="Q65" s="254"/>
      <c r="R65" s="254"/>
      <c r="S65" s="260" t="str">
        <f>IF(M65="","",IFERROR((Q65-R65)/Q65,""))</f>
      </c>
      <c r="T65" s="215"/>
      <c r="U65" s="248"/>
      <c r="V65" s="248"/>
      <c r="W65" s="215" t="str">
        <f>IF(M65="","",IF(U65&lt;V65,"安全在庫未満","通常"))</f>
      </c>
      <c r="X65" s="215"/>
      <c r="Y65" s="215"/>
      <c r="Z65" s="216"/>
    </row>
    <row r="66" ht="15" customHeight="true">
      <c r="A66" s="214"/>
      <c r="B66" s="215"/>
      <c r="C66" s="215"/>
      <c r="D66" s="215"/>
      <c r="E66" s="215"/>
      <c r="F66" s="215"/>
      <c r="G66" s="215"/>
      <c r="H66" s="248"/>
      <c r="I66" s="215"/>
      <c r="J66" s="215"/>
      <c r="K66" s="216"/>
      <c r="M66" s="214"/>
      <c r="N66" s="215"/>
      <c r="O66" s="215"/>
      <c r="P66" s="215"/>
      <c r="Q66" s="254"/>
      <c r="R66" s="254"/>
      <c r="S66" s="260" t="str">
        <f>IF(M66="","",IFERROR((Q66-R66)/Q66,""))</f>
      </c>
      <c r="T66" s="215"/>
      <c r="U66" s="248"/>
      <c r="V66" s="248"/>
      <c r="W66" s="215" t="str">
        <f>IF(M66="","",IF(U66&lt;V66,"安全在庫未満","通常"))</f>
      </c>
      <c r="X66" s="215"/>
      <c r="Y66" s="215"/>
      <c r="Z66" s="216"/>
    </row>
    <row r="67" ht="15" customHeight="true">
      <c r="A67" s="214"/>
      <c r="B67" s="215"/>
      <c r="C67" s="215"/>
      <c r="D67" s="215"/>
      <c r="E67" s="215"/>
      <c r="F67" s="215"/>
      <c r="G67" s="215"/>
      <c r="H67" s="248"/>
      <c r="I67" s="215"/>
      <c r="J67" s="215"/>
      <c r="K67" s="216"/>
      <c r="M67" s="214"/>
      <c r="N67" s="215"/>
      <c r="O67" s="215"/>
      <c r="P67" s="215"/>
      <c r="Q67" s="254"/>
      <c r="R67" s="254"/>
      <c r="S67" s="260" t="str">
        <f>IF(M67="","",IFERROR((Q67-R67)/Q67,""))</f>
      </c>
      <c r="T67" s="215"/>
      <c r="U67" s="248"/>
      <c r="V67" s="248"/>
      <c r="W67" s="215" t="str">
        <f>IF(M67="","",IF(U67&lt;V67,"安全在庫未満","通常"))</f>
      </c>
      <c r="X67" s="215"/>
      <c r="Y67" s="215"/>
      <c r="Z67" s="216"/>
    </row>
    <row r="68" ht="15" customHeight="true">
      <c r="A68" s="214"/>
      <c r="B68" s="215"/>
      <c r="C68" s="215"/>
      <c r="D68" s="215"/>
      <c r="E68" s="215"/>
      <c r="F68" s="215"/>
      <c r="G68" s="215"/>
      <c r="H68" s="248"/>
      <c r="I68" s="215"/>
      <c r="J68" s="215"/>
      <c r="K68" s="216"/>
      <c r="M68" s="214"/>
      <c r="N68" s="215"/>
      <c r="O68" s="215"/>
      <c r="P68" s="215"/>
      <c r="Q68" s="254"/>
      <c r="R68" s="254"/>
      <c r="S68" s="260" t="str">
        <f>IF(M68="","",IFERROR((Q68-R68)/Q68,""))</f>
      </c>
      <c r="T68" s="215"/>
      <c r="U68" s="248"/>
      <c r="V68" s="248"/>
      <c r="W68" s="215" t="str">
        <f>IF(M68="","",IF(U68&lt;V68,"安全在庫未満","通常"))</f>
      </c>
      <c r="X68" s="215"/>
      <c r="Y68" s="215"/>
      <c r="Z68" s="216"/>
    </row>
    <row r="69" ht="15" customHeight="true">
      <c r="A69" s="214"/>
      <c r="B69" s="215"/>
      <c r="C69" s="215"/>
      <c r="D69" s="215"/>
      <c r="E69" s="215"/>
      <c r="F69" s="215"/>
      <c r="G69" s="215"/>
      <c r="H69" s="248"/>
      <c r="I69" s="215"/>
      <c r="J69" s="215"/>
      <c r="K69" s="216"/>
      <c r="M69" s="214"/>
      <c r="N69" s="215"/>
      <c r="O69" s="215"/>
      <c r="P69" s="215"/>
      <c r="Q69" s="254"/>
      <c r="R69" s="254"/>
      <c r="S69" s="260" t="str">
        <f>IF(M69="","",IFERROR((Q69-R69)/Q69,""))</f>
      </c>
      <c r="T69" s="215"/>
      <c r="U69" s="248"/>
      <c r="V69" s="248"/>
      <c r="W69" s="215" t="str">
        <f>IF(M69="","",IF(U69&lt;V69,"安全在庫未満","通常"))</f>
      </c>
      <c r="X69" s="215"/>
      <c r="Y69" s="215"/>
      <c r="Z69" s="216"/>
    </row>
    <row r="70" ht="15" customHeight="true">
      <c r="A70" s="214"/>
      <c r="B70" s="215"/>
      <c r="C70" s="215"/>
      <c r="D70" s="215"/>
      <c r="E70" s="215"/>
      <c r="F70" s="215"/>
      <c r="G70" s="215"/>
      <c r="H70" s="248"/>
      <c r="I70" s="215"/>
      <c r="J70" s="215"/>
      <c r="K70" s="216"/>
      <c r="M70" s="214"/>
      <c r="N70" s="215"/>
      <c r="O70" s="215"/>
      <c r="P70" s="215"/>
      <c r="Q70" s="254"/>
      <c r="R70" s="254"/>
      <c r="S70" s="260" t="str">
        <f>IF(M70="","",IFERROR((Q70-R70)/Q70,""))</f>
      </c>
      <c r="T70" s="215"/>
      <c r="U70" s="248"/>
      <c r="V70" s="248"/>
      <c r="W70" s="215" t="str">
        <f>IF(M70="","",IF(U70&lt;V70,"安全在庫未満","通常"))</f>
      </c>
      <c r="X70" s="215"/>
      <c r="Y70" s="215"/>
      <c r="Z70" s="216"/>
    </row>
    <row r="71" ht="15" customHeight="true">
      <c r="A71" s="214"/>
      <c r="B71" s="215"/>
      <c r="C71" s="215"/>
      <c r="D71" s="215"/>
      <c r="E71" s="215"/>
      <c r="F71" s="215"/>
      <c r="G71" s="215"/>
      <c r="H71" s="248"/>
      <c r="I71" s="215"/>
      <c r="J71" s="215"/>
      <c r="K71" s="216"/>
      <c r="M71" s="214"/>
      <c r="N71" s="215"/>
      <c r="O71" s="215"/>
      <c r="P71" s="215"/>
      <c r="Q71" s="254"/>
      <c r="R71" s="254"/>
      <c r="S71" s="260" t="str">
        <f>IF(M71="","",IFERROR((Q71-R71)/Q71,""))</f>
      </c>
      <c r="T71" s="215"/>
      <c r="U71" s="248"/>
      <c r="V71" s="248"/>
      <c r="W71" s="215" t="str">
        <f>IF(M71="","",IF(U71&lt;V71,"安全在庫未満","通常"))</f>
      </c>
      <c r="X71" s="215"/>
      <c r="Y71" s="215"/>
      <c r="Z71" s="216"/>
    </row>
    <row r="72" ht="15" customHeight="true">
      <c r="A72" s="214"/>
      <c r="B72" s="215"/>
      <c r="C72" s="215"/>
      <c r="D72" s="215"/>
      <c r="E72" s="215"/>
      <c r="F72" s="215"/>
      <c r="G72" s="215"/>
      <c r="H72" s="248"/>
      <c r="I72" s="215"/>
      <c r="J72" s="215"/>
      <c r="K72" s="216"/>
      <c r="M72" s="214"/>
      <c r="N72" s="215"/>
      <c r="O72" s="215"/>
      <c r="P72" s="215"/>
      <c r="Q72" s="254"/>
      <c r="R72" s="254"/>
      <c r="S72" s="260" t="str">
        <f>IF(M72="","",IFERROR((Q72-R72)/Q72,""))</f>
      </c>
      <c r="T72" s="215"/>
      <c r="U72" s="248"/>
      <c r="V72" s="248"/>
      <c r="W72" s="215" t="str">
        <f>IF(M72="","",IF(U72&lt;V72,"安全在庫未満","通常"))</f>
      </c>
      <c r="X72" s="215"/>
      <c r="Y72" s="215"/>
      <c r="Z72" s="216"/>
    </row>
    <row r="73" ht="15" customHeight="true">
      <c r="A73" s="214"/>
      <c r="B73" s="215"/>
      <c r="C73" s="215"/>
      <c r="D73" s="215"/>
      <c r="E73" s="215"/>
      <c r="F73" s="215"/>
      <c r="G73" s="215"/>
      <c r="H73" s="248"/>
      <c r="I73" s="215"/>
      <c r="J73" s="215"/>
      <c r="K73" s="216"/>
      <c r="M73" s="214"/>
      <c r="N73" s="215"/>
      <c r="O73" s="215"/>
      <c r="P73" s="215"/>
      <c r="Q73" s="254"/>
      <c r="R73" s="254"/>
      <c r="S73" s="260" t="str">
        <f>IF(M73="","",IFERROR((Q73-R73)/Q73,""))</f>
      </c>
      <c r="T73" s="215"/>
      <c r="U73" s="248"/>
      <c r="V73" s="248"/>
      <c r="W73" s="215" t="str">
        <f>IF(M73="","",IF(U73&lt;V73,"安全在庫未満","通常"))</f>
      </c>
      <c r="X73" s="215"/>
      <c r="Y73" s="215"/>
      <c r="Z73" s="216"/>
    </row>
    <row r="74" ht="15" customHeight="true">
      <c r="A74" s="214"/>
      <c r="B74" s="215"/>
      <c r="C74" s="215"/>
      <c r="D74" s="215"/>
      <c r="E74" s="215"/>
      <c r="F74" s="215"/>
      <c r="G74" s="215"/>
      <c r="H74" s="248"/>
      <c r="I74" s="215"/>
      <c r="J74" s="215"/>
      <c r="K74" s="216"/>
      <c r="M74" s="214"/>
      <c r="N74" s="215"/>
      <c r="O74" s="215"/>
      <c r="P74" s="215"/>
      <c r="Q74" s="254"/>
      <c r="R74" s="254"/>
      <c r="S74" s="260" t="str">
        <f>IF(M74="","",IFERROR((Q74-R74)/Q74,""))</f>
      </c>
      <c r="T74" s="215"/>
      <c r="U74" s="248"/>
      <c r="V74" s="248"/>
      <c r="W74" s="215" t="str">
        <f>IF(M74="","",IF(U74&lt;V74,"安全在庫未満","通常"))</f>
      </c>
      <c r="X74" s="215"/>
      <c r="Y74" s="215"/>
      <c r="Z74" s="216"/>
    </row>
    <row r="75" ht="15" customHeight="true">
      <c r="A75" s="214"/>
      <c r="B75" s="215"/>
      <c r="C75" s="215"/>
      <c r="D75" s="215"/>
      <c r="E75" s="215"/>
      <c r="F75" s="215"/>
      <c r="G75" s="215"/>
      <c r="H75" s="248"/>
      <c r="I75" s="215"/>
      <c r="J75" s="215"/>
      <c r="K75" s="216"/>
      <c r="M75" s="214"/>
      <c r="N75" s="215"/>
      <c r="O75" s="215"/>
      <c r="P75" s="215"/>
      <c r="Q75" s="254"/>
      <c r="R75" s="254"/>
      <c r="S75" s="260" t="str">
        <f>IF(M75="","",IFERROR((Q75-R75)/Q75,""))</f>
      </c>
      <c r="T75" s="215"/>
      <c r="U75" s="248"/>
      <c r="V75" s="248"/>
      <c r="W75" s="215" t="str">
        <f>IF(M75="","",IF(U75&lt;V75,"安全在庫未満","通常"))</f>
      </c>
      <c r="X75" s="215"/>
      <c r="Y75" s="215"/>
      <c r="Z75" s="216"/>
    </row>
    <row r="76" ht="15" customHeight="true">
      <c r="A76" s="214"/>
      <c r="B76" s="215"/>
      <c r="C76" s="215"/>
      <c r="D76" s="215"/>
      <c r="E76" s="215"/>
      <c r="F76" s="215"/>
      <c r="G76" s="215"/>
      <c r="H76" s="248"/>
      <c r="I76" s="215"/>
      <c r="J76" s="215"/>
      <c r="K76" s="216"/>
      <c r="M76" s="214"/>
      <c r="N76" s="215"/>
      <c r="O76" s="215"/>
      <c r="P76" s="215"/>
      <c r="Q76" s="254"/>
      <c r="R76" s="254"/>
      <c r="S76" s="260" t="str">
        <f>IF(M76="","",IFERROR((Q76-R76)/Q76,""))</f>
      </c>
      <c r="T76" s="215"/>
      <c r="U76" s="248"/>
      <c r="V76" s="248"/>
      <c r="W76" s="215" t="str">
        <f>IF(M76="","",IF(U76&lt;V76,"安全在庫未満","通常"))</f>
      </c>
      <c r="X76" s="215"/>
      <c r="Y76" s="215"/>
      <c r="Z76" s="216"/>
    </row>
    <row r="77" ht="15" customHeight="true">
      <c r="A77" s="214"/>
      <c r="B77" s="215"/>
      <c r="C77" s="215"/>
      <c r="D77" s="215"/>
      <c r="E77" s="215"/>
      <c r="F77" s="215"/>
      <c r="G77" s="215"/>
      <c r="H77" s="248"/>
      <c r="I77" s="215"/>
      <c r="J77" s="215"/>
      <c r="K77" s="216"/>
      <c r="M77" s="214"/>
      <c r="N77" s="215"/>
      <c r="O77" s="215"/>
      <c r="P77" s="215"/>
      <c r="Q77" s="254"/>
      <c r="R77" s="254"/>
      <c r="S77" s="260" t="str">
        <f>IF(M77="","",IFERROR((Q77-R77)/Q77,""))</f>
      </c>
      <c r="T77" s="215"/>
      <c r="U77" s="248"/>
      <c r="V77" s="248"/>
      <c r="W77" s="215" t="str">
        <f>IF(M77="","",IF(U77&lt;V77,"安全在庫未満","通常"))</f>
      </c>
      <c r="X77" s="215"/>
      <c r="Y77" s="215"/>
      <c r="Z77" s="216"/>
    </row>
    <row r="78" ht="15" customHeight="true">
      <c r="A78" s="214"/>
      <c r="B78" s="215"/>
      <c r="C78" s="215"/>
      <c r="D78" s="215"/>
      <c r="E78" s="215"/>
      <c r="F78" s="215"/>
      <c r="G78" s="215"/>
      <c r="H78" s="248"/>
      <c r="I78" s="215"/>
      <c r="J78" s="215"/>
      <c r="K78" s="216"/>
      <c r="M78" s="214"/>
      <c r="N78" s="215"/>
      <c r="O78" s="215"/>
      <c r="P78" s="215"/>
      <c r="Q78" s="254"/>
      <c r="R78" s="254"/>
      <c r="S78" s="260" t="str">
        <f>IF(M78="","",IFERROR((Q78-R78)/Q78,""))</f>
      </c>
      <c r="T78" s="215"/>
      <c r="U78" s="248"/>
      <c r="V78" s="248"/>
      <c r="W78" s="215" t="str">
        <f>IF(M78="","",IF(U78&lt;V78,"安全在庫未満","通常"))</f>
      </c>
      <c r="X78" s="215"/>
      <c r="Y78" s="215"/>
      <c r="Z78" s="216"/>
    </row>
    <row r="79" ht="15" customHeight="true">
      <c r="A79" s="214"/>
      <c r="B79" s="215"/>
      <c r="C79" s="215"/>
      <c r="D79" s="215"/>
      <c r="E79" s="215"/>
      <c r="F79" s="215"/>
      <c r="G79" s="215"/>
      <c r="H79" s="248"/>
      <c r="I79" s="215"/>
      <c r="J79" s="215"/>
      <c r="K79" s="216"/>
      <c r="M79" s="214"/>
      <c r="N79" s="215"/>
      <c r="O79" s="215"/>
      <c r="P79" s="215"/>
      <c r="Q79" s="254"/>
      <c r="R79" s="254"/>
      <c r="S79" s="260" t="str">
        <f>IF(M79="","",IFERROR((Q79-R79)/Q79,""))</f>
      </c>
      <c r="T79" s="215"/>
      <c r="U79" s="248"/>
      <c r="V79" s="248"/>
      <c r="W79" s="215" t="str">
        <f>IF(M79="","",IF(U79&lt;V79,"安全在庫未満","通常"))</f>
      </c>
      <c r="X79" s="215"/>
      <c r="Y79" s="215"/>
      <c r="Z79" s="216"/>
    </row>
    <row r="80" ht="15" customHeight="true">
      <c r="A80" s="214"/>
      <c r="B80" s="215"/>
      <c r="C80" s="215"/>
      <c r="D80" s="215"/>
      <c r="E80" s="215"/>
      <c r="F80" s="215"/>
      <c r="G80" s="215"/>
      <c r="H80" s="248"/>
      <c r="I80" s="215"/>
      <c r="J80" s="215"/>
      <c r="K80" s="216"/>
      <c r="M80" s="214"/>
      <c r="N80" s="215"/>
      <c r="O80" s="215"/>
      <c r="P80" s="215"/>
      <c r="Q80" s="254"/>
      <c r="R80" s="254"/>
      <c r="S80" s="260" t="str">
        <f>IF(M80="","",IFERROR((Q80-R80)/Q80,""))</f>
      </c>
      <c r="T80" s="215"/>
      <c r="U80" s="248"/>
      <c r="V80" s="248"/>
      <c r="W80" s="215" t="str">
        <f>IF(M80="","",IF(U80&lt;V80,"安全在庫未満","通常"))</f>
      </c>
      <c r="X80" s="215"/>
      <c r="Y80" s="215"/>
      <c r="Z80" s="216"/>
    </row>
    <row r="81" ht="15" customHeight="true">
      <c r="A81" s="214"/>
      <c r="B81" s="215"/>
      <c r="C81" s="215"/>
      <c r="D81" s="215"/>
      <c r="E81" s="215"/>
      <c r="F81" s="215"/>
      <c r="G81" s="215"/>
      <c r="H81" s="248"/>
      <c r="I81" s="215"/>
      <c r="J81" s="215"/>
      <c r="K81" s="216"/>
      <c r="M81" s="214"/>
      <c r="N81" s="215"/>
      <c r="O81" s="215"/>
      <c r="P81" s="215"/>
      <c r="Q81" s="254"/>
      <c r="R81" s="254"/>
      <c r="S81" s="260" t="str">
        <f>IF(M81="","",IFERROR((Q81-R81)/Q81,""))</f>
      </c>
      <c r="T81" s="215"/>
      <c r="U81" s="248"/>
      <c r="V81" s="248"/>
      <c r="W81" s="215" t="str">
        <f>IF(M81="","",IF(U81&lt;V81,"安全在庫未満","通常"))</f>
      </c>
      <c r="X81" s="215"/>
      <c r="Y81" s="215"/>
      <c r="Z81" s="216"/>
    </row>
    <row r="82" ht="15" customHeight="true">
      <c r="A82" s="214"/>
      <c r="B82" s="215"/>
      <c r="C82" s="215"/>
      <c r="D82" s="215"/>
      <c r="E82" s="215"/>
      <c r="F82" s="215"/>
      <c r="G82" s="215"/>
      <c r="H82" s="248"/>
      <c r="I82" s="215"/>
      <c r="J82" s="215"/>
      <c r="K82" s="216"/>
      <c r="M82" s="214"/>
      <c r="N82" s="215"/>
      <c r="O82" s="215"/>
      <c r="P82" s="215"/>
      <c r="Q82" s="254"/>
      <c r="R82" s="254"/>
      <c r="S82" s="260" t="str">
        <f>IF(M82="","",IFERROR((Q82-R82)/Q82,""))</f>
      </c>
      <c r="T82" s="215"/>
      <c r="U82" s="248"/>
      <c r="V82" s="248"/>
      <c r="W82" s="215" t="str">
        <f>IF(M82="","",IF(U82&lt;V82,"安全在庫未満","通常"))</f>
      </c>
      <c r="X82" s="215"/>
      <c r="Y82" s="215"/>
      <c r="Z82" s="216"/>
    </row>
    <row r="83" ht="15" customHeight="true">
      <c r="A83" s="214"/>
      <c r="B83" s="215"/>
      <c r="C83" s="215"/>
      <c r="D83" s="215"/>
      <c r="E83" s="215"/>
      <c r="F83" s="215"/>
      <c r="G83" s="215"/>
      <c r="H83" s="248"/>
      <c r="I83" s="215"/>
      <c r="J83" s="215"/>
      <c r="K83" s="216"/>
      <c r="M83" s="214"/>
      <c r="N83" s="215"/>
      <c r="O83" s="215"/>
      <c r="P83" s="215"/>
      <c r="Q83" s="254"/>
      <c r="R83" s="254"/>
      <c r="S83" s="260" t="str">
        <f>IF(M83="","",IFERROR((Q83-R83)/Q83,""))</f>
      </c>
      <c r="T83" s="215"/>
      <c r="U83" s="248"/>
      <c r="V83" s="248"/>
      <c r="W83" s="215" t="str">
        <f>IF(M83="","",IF(U83&lt;V83,"安全在庫未満","通常"))</f>
      </c>
      <c r="X83" s="215"/>
      <c r="Y83" s="215"/>
      <c r="Z83" s="216"/>
    </row>
    <row r="84" ht="15" customHeight="true">
      <c r="A84" s="214"/>
      <c r="B84" s="215"/>
      <c r="C84" s="215"/>
      <c r="D84" s="215"/>
      <c r="E84" s="215"/>
      <c r="F84" s="215"/>
      <c r="G84" s="215"/>
      <c r="H84" s="248"/>
      <c r="I84" s="215"/>
      <c r="J84" s="215"/>
      <c r="K84" s="216"/>
      <c r="M84" s="214"/>
      <c r="N84" s="215"/>
      <c r="O84" s="215"/>
      <c r="P84" s="215"/>
      <c r="Q84" s="254"/>
      <c r="R84" s="254"/>
      <c r="S84" s="260" t="str">
        <f>IF(M84="","",IFERROR((Q84-R84)/Q84,""))</f>
      </c>
      <c r="T84" s="215"/>
      <c r="U84" s="248"/>
      <c r="V84" s="248"/>
      <c r="W84" s="215" t="str">
        <f>IF(M84="","",IF(U84&lt;V84,"安全在庫未満","通常"))</f>
      </c>
      <c r="X84" s="215"/>
      <c r="Y84" s="215"/>
      <c r="Z84" s="216"/>
    </row>
    <row r="85" ht="15" customHeight="true">
      <c r="A85" s="214"/>
      <c r="B85" s="215"/>
      <c r="C85" s="215"/>
      <c r="D85" s="215"/>
      <c r="E85" s="215"/>
      <c r="F85" s="215"/>
      <c r="G85" s="215"/>
      <c r="H85" s="248"/>
      <c r="I85" s="215"/>
      <c r="J85" s="215"/>
      <c r="K85" s="216"/>
      <c r="M85" s="214"/>
      <c r="N85" s="215"/>
      <c r="O85" s="215"/>
      <c r="P85" s="215"/>
      <c r="Q85" s="254"/>
      <c r="R85" s="254"/>
      <c r="S85" s="260" t="str">
        <f>IF(M85="","",IFERROR((Q85-R85)/Q85,""))</f>
      </c>
      <c r="T85" s="215"/>
      <c r="U85" s="248"/>
      <c r="V85" s="248"/>
      <c r="W85" s="215" t="str">
        <f>IF(M85="","",IF(U85&lt;V85,"安全在庫未満","通常"))</f>
      </c>
      <c r="X85" s="215"/>
      <c r="Y85" s="215"/>
      <c r="Z85" s="216"/>
    </row>
    <row r="86" ht="15" customHeight="true">
      <c r="A86" s="214"/>
      <c r="B86" s="215"/>
      <c r="C86" s="215"/>
      <c r="D86" s="215"/>
      <c r="E86" s="215"/>
      <c r="F86" s="215"/>
      <c r="G86" s="215"/>
      <c r="H86" s="248"/>
      <c r="I86" s="215"/>
      <c r="J86" s="215"/>
      <c r="K86" s="216"/>
      <c r="M86" s="214"/>
      <c r="N86" s="215"/>
      <c r="O86" s="215"/>
      <c r="P86" s="215"/>
      <c r="Q86" s="254"/>
      <c r="R86" s="254"/>
      <c r="S86" s="260" t="str">
        <f>IF(M86="","",IFERROR((Q86-R86)/Q86,""))</f>
      </c>
      <c r="T86" s="215"/>
      <c r="U86" s="248"/>
      <c r="V86" s="248"/>
      <c r="W86" s="215" t="str">
        <f>IF(M86="","",IF(U86&lt;V86,"安全在庫未満","通常"))</f>
      </c>
      <c r="X86" s="215"/>
      <c r="Y86" s="215"/>
      <c r="Z86" s="216"/>
    </row>
    <row r="87" ht="15" customHeight="true">
      <c r="A87" s="214"/>
      <c r="B87" s="215"/>
      <c r="C87" s="215"/>
      <c r="D87" s="215"/>
      <c r="E87" s="215"/>
      <c r="F87" s="215"/>
      <c r="G87" s="215"/>
      <c r="H87" s="248"/>
      <c r="I87" s="215"/>
      <c r="J87" s="215"/>
      <c r="K87" s="216"/>
      <c r="M87" s="214"/>
      <c r="N87" s="215"/>
      <c r="O87" s="215"/>
      <c r="P87" s="215"/>
      <c r="Q87" s="254"/>
      <c r="R87" s="254"/>
      <c r="S87" s="260" t="str">
        <f>IF(M87="","",IFERROR((Q87-R87)/Q87,""))</f>
      </c>
      <c r="T87" s="215"/>
      <c r="U87" s="248"/>
      <c r="V87" s="248"/>
      <c r="W87" s="215" t="str">
        <f>IF(M87="","",IF(U87&lt;V87,"安全在庫未満","通常"))</f>
      </c>
      <c r="X87" s="215"/>
      <c r="Y87" s="215"/>
      <c r="Z87" s="216"/>
    </row>
    <row r="88" ht="15" customHeight="true">
      <c r="A88" s="214"/>
      <c r="B88" s="215"/>
      <c r="C88" s="215"/>
      <c r="D88" s="215"/>
      <c r="E88" s="215"/>
      <c r="F88" s="215"/>
      <c r="G88" s="215"/>
      <c r="H88" s="248"/>
      <c r="I88" s="215"/>
      <c r="J88" s="215"/>
      <c r="K88" s="216"/>
      <c r="M88" s="214"/>
      <c r="N88" s="215"/>
      <c r="O88" s="215"/>
      <c r="P88" s="215"/>
      <c r="Q88" s="254"/>
      <c r="R88" s="254"/>
      <c r="S88" s="260" t="str">
        <f>IF(M88="","",IFERROR((Q88-R88)/Q88,""))</f>
      </c>
      <c r="T88" s="215"/>
      <c r="U88" s="248"/>
      <c r="V88" s="248"/>
      <c r="W88" s="215" t="str">
        <f>IF(M88="","",IF(U88&lt;V88,"安全在庫未満","通常"))</f>
      </c>
      <c r="X88" s="215"/>
      <c r="Y88" s="215"/>
      <c r="Z88" s="216"/>
    </row>
    <row r="89" ht="15" customHeight="true">
      <c r="A89" s="214"/>
      <c r="B89" s="215"/>
      <c r="C89" s="215"/>
      <c r="D89" s="215"/>
      <c r="E89" s="215"/>
      <c r="F89" s="215"/>
      <c r="G89" s="215"/>
      <c r="H89" s="248"/>
      <c r="I89" s="215"/>
      <c r="J89" s="215"/>
      <c r="K89" s="216"/>
      <c r="M89" s="214"/>
      <c r="N89" s="215"/>
      <c r="O89" s="215"/>
      <c r="P89" s="215"/>
      <c r="Q89" s="254"/>
      <c r="R89" s="254"/>
      <c r="S89" s="260" t="str">
        <f>IF(M89="","",IFERROR((Q89-R89)/Q89,""))</f>
      </c>
      <c r="T89" s="215"/>
      <c r="U89" s="248"/>
      <c r="V89" s="248"/>
      <c r="W89" s="215" t="str">
        <f>IF(M89="","",IF(U89&lt;V89,"安全在庫未満","通常"))</f>
      </c>
      <c r="X89" s="215"/>
      <c r="Y89" s="215"/>
      <c r="Z89" s="216"/>
    </row>
    <row r="90" ht="15" customHeight="true">
      <c r="A90" s="214"/>
      <c r="B90" s="215"/>
      <c r="C90" s="215"/>
      <c r="D90" s="215"/>
      <c r="E90" s="215"/>
      <c r="F90" s="215"/>
      <c r="G90" s="215"/>
      <c r="H90" s="248"/>
      <c r="I90" s="215"/>
      <c r="J90" s="215"/>
      <c r="K90" s="216"/>
      <c r="M90" s="214"/>
      <c r="N90" s="215"/>
      <c r="O90" s="215"/>
      <c r="P90" s="215"/>
      <c r="Q90" s="254"/>
      <c r="R90" s="254"/>
      <c r="S90" s="260" t="str">
        <f>IF(M90="","",IFERROR((Q90-R90)/Q90,""))</f>
      </c>
      <c r="T90" s="215"/>
      <c r="U90" s="248"/>
      <c r="V90" s="248"/>
      <c r="W90" s="215" t="str">
        <f>IF(M90="","",IF(U90&lt;V90,"安全在庫未満","通常"))</f>
      </c>
      <c r="X90" s="215"/>
      <c r="Y90" s="215"/>
      <c r="Z90" s="216"/>
    </row>
    <row r="91" ht="15" customHeight="true">
      <c r="A91" s="214"/>
      <c r="B91" s="215"/>
      <c r="C91" s="215"/>
      <c r="D91" s="215"/>
      <c r="E91" s="215"/>
      <c r="F91" s="215"/>
      <c r="G91" s="215"/>
      <c r="H91" s="248"/>
      <c r="I91" s="215"/>
      <c r="J91" s="215"/>
      <c r="K91" s="216"/>
      <c r="M91" s="214"/>
      <c r="N91" s="215"/>
      <c r="O91" s="215"/>
      <c r="P91" s="215"/>
      <c r="Q91" s="254"/>
      <c r="R91" s="254"/>
      <c r="S91" s="260" t="str">
        <f>IF(M91="","",IFERROR((Q91-R91)/Q91,""))</f>
      </c>
      <c r="T91" s="215"/>
      <c r="U91" s="248"/>
      <c r="V91" s="248"/>
      <c r="W91" s="215" t="str">
        <f>IF(M91="","",IF(U91&lt;V91,"安全在庫未満","通常"))</f>
      </c>
      <c r="X91" s="215"/>
      <c r="Y91" s="215"/>
      <c r="Z91" s="216"/>
    </row>
    <row r="92" ht="15" customHeight="true">
      <c r="A92" s="214"/>
      <c r="B92" s="215"/>
      <c r="C92" s="215"/>
      <c r="D92" s="215"/>
      <c r="E92" s="215"/>
      <c r="F92" s="215"/>
      <c r="G92" s="215"/>
      <c r="H92" s="248"/>
      <c r="I92" s="215"/>
      <c r="J92" s="215"/>
      <c r="K92" s="216"/>
      <c r="M92" s="214"/>
      <c r="N92" s="215"/>
      <c r="O92" s="215"/>
      <c r="P92" s="215"/>
      <c r="Q92" s="254"/>
      <c r="R92" s="254"/>
      <c r="S92" s="260" t="str">
        <f>IF(M92="","",IFERROR((Q92-R92)/Q92,""))</f>
      </c>
      <c r="T92" s="215"/>
      <c r="U92" s="248"/>
      <c r="V92" s="248"/>
      <c r="W92" s="215" t="str">
        <f>IF(M92="","",IF(U92&lt;V92,"安全在庫未満","通常"))</f>
      </c>
      <c r="X92" s="215"/>
      <c r="Y92" s="215"/>
      <c r="Z92" s="216"/>
    </row>
    <row r="93" ht="15" customHeight="true">
      <c r="A93" s="214"/>
      <c r="B93" s="215"/>
      <c r="C93" s="215"/>
      <c r="D93" s="215"/>
      <c r="E93" s="215"/>
      <c r="F93" s="215"/>
      <c r="G93" s="215"/>
      <c r="H93" s="248"/>
      <c r="I93" s="215"/>
      <c r="J93" s="215"/>
      <c r="K93" s="216"/>
      <c r="M93" s="214"/>
      <c r="N93" s="215"/>
      <c r="O93" s="215"/>
      <c r="P93" s="215"/>
      <c r="Q93" s="254"/>
      <c r="R93" s="254"/>
      <c r="S93" s="260" t="str">
        <f>IF(M93="","",IFERROR((Q93-R93)/Q93,""))</f>
      </c>
      <c r="T93" s="215"/>
      <c r="U93" s="248"/>
      <c r="V93" s="248"/>
      <c r="W93" s="215" t="str">
        <f>IF(M93="","",IF(U93&lt;V93,"安全在庫未満","通常"))</f>
      </c>
      <c r="X93" s="215"/>
      <c r="Y93" s="215"/>
      <c r="Z93" s="216"/>
    </row>
    <row r="94" ht="15" customHeight="true">
      <c r="A94" s="214"/>
      <c r="B94" s="215"/>
      <c r="C94" s="215"/>
      <c r="D94" s="215"/>
      <c r="E94" s="215"/>
      <c r="F94" s="215"/>
      <c r="G94" s="215"/>
      <c r="H94" s="248"/>
      <c r="I94" s="215"/>
      <c r="J94" s="215"/>
      <c r="K94" s="216"/>
      <c r="M94" s="214"/>
      <c r="N94" s="215"/>
      <c r="O94" s="215"/>
      <c r="P94" s="215"/>
      <c r="Q94" s="254"/>
      <c r="R94" s="254"/>
      <c r="S94" s="260" t="str">
        <f>IF(M94="","",IFERROR((Q94-R94)/Q94,""))</f>
      </c>
      <c r="T94" s="215"/>
      <c r="U94" s="248"/>
      <c r="V94" s="248"/>
      <c r="W94" s="215" t="str">
        <f>IF(M94="","",IF(U94&lt;V94,"安全在庫未満","通常"))</f>
      </c>
      <c r="X94" s="215"/>
      <c r="Y94" s="215"/>
      <c r="Z94" s="216"/>
    </row>
    <row r="95" ht="15" customHeight="true">
      <c r="A95" s="214"/>
      <c r="B95" s="215"/>
      <c r="C95" s="215"/>
      <c r="D95" s="215"/>
      <c r="E95" s="215"/>
      <c r="F95" s="215"/>
      <c r="G95" s="215"/>
      <c r="H95" s="248"/>
      <c r="I95" s="215"/>
      <c r="J95" s="215"/>
      <c r="K95" s="216"/>
      <c r="M95" s="214"/>
      <c r="N95" s="215"/>
      <c r="O95" s="215"/>
      <c r="P95" s="215"/>
      <c r="Q95" s="254"/>
      <c r="R95" s="254"/>
      <c r="S95" s="260" t="str">
        <f>IF(M95="","",IFERROR((Q95-R95)/Q95,""))</f>
      </c>
      <c r="T95" s="215"/>
      <c r="U95" s="248"/>
      <c r="V95" s="248"/>
      <c r="W95" s="215" t="str">
        <f>IF(M95="","",IF(U95&lt;V95,"安全在庫未満","通常"))</f>
      </c>
      <c r="X95" s="215"/>
      <c r="Y95" s="215"/>
      <c r="Z95" s="216"/>
    </row>
    <row r="96" ht="15" customHeight="true">
      <c r="A96" s="214"/>
      <c r="B96" s="215"/>
      <c r="C96" s="215"/>
      <c r="D96" s="215"/>
      <c r="E96" s="215"/>
      <c r="F96" s="215"/>
      <c r="G96" s="215"/>
      <c r="H96" s="248"/>
      <c r="I96" s="215"/>
      <c r="J96" s="215"/>
      <c r="K96" s="216"/>
      <c r="M96" s="214"/>
      <c r="N96" s="215"/>
      <c r="O96" s="215"/>
      <c r="P96" s="215"/>
      <c r="Q96" s="254"/>
      <c r="R96" s="254"/>
      <c r="S96" s="260" t="str">
        <f>IF(M96="","",IFERROR((Q96-R96)/Q96,""))</f>
      </c>
      <c r="T96" s="215"/>
      <c r="U96" s="248"/>
      <c r="V96" s="248"/>
      <c r="W96" s="215" t="str">
        <f>IF(M96="","",IF(U96&lt;V96,"安全在庫未満","通常"))</f>
      </c>
      <c r="X96" s="215"/>
      <c r="Y96" s="215"/>
      <c r="Z96" s="216"/>
    </row>
    <row r="97" ht="15" customHeight="true">
      <c r="A97" s="214"/>
      <c r="B97" s="215"/>
      <c r="C97" s="215"/>
      <c r="D97" s="215"/>
      <c r="E97" s="215"/>
      <c r="F97" s="215"/>
      <c r="G97" s="215"/>
      <c r="H97" s="248"/>
      <c r="I97" s="215"/>
      <c r="J97" s="215"/>
      <c r="K97" s="216"/>
      <c r="M97" s="214"/>
      <c r="N97" s="215"/>
      <c r="O97" s="215"/>
      <c r="P97" s="215"/>
      <c r="Q97" s="254"/>
      <c r="R97" s="254"/>
      <c r="S97" s="260" t="str">
        <f>IF(M97="","",IFERROR((Q97-R97)/Q97,""))</f>
      </c>
      <c r="T97" s="215"/>
      <c r="U97" s="248"/>
      <c r="V97" s="248"/>
      <c r="W97" s="215" t="str">
        <f>IF(M97="","",IF(U97&lt;V97,"安全在庫未満","通常"))</f>
      </c>
      <c r="X97" s="215"/>
      <c r="Y97" s="215"/>
      <c r="Z97" s="216"/>
    </row>
    <row r="98" ht="15" customHeight="true">
      <c r="A98" s="214"/>
      <c r="B98" s="215"/>
      <c r="C98" s="215"/>
      <c r="D98" s="215"/>
      <c r="E98" s="215"/>
      <c r="F98" s="215"/>
      <c r="G98" s="215"/>
      <c r="H98" s="248"/>
      <c r="I98" s="215"/>
      <c r="J98" s="215"/>
      <c r="K98" s="216"/>
      <c r="M98" s="214"/>
      <c r="N98" s="215"/>
      <c r="O98" s="215"/>
      <c r="P98" s="215"/>
      <c r="Q98" s="254"/>
      <c r="R98" s="254"/>
      <c r="S98" s="260" t="str">
        <f>IF(M98="","",IFERROR((Q98-R98)/Q98,""))</f>
      </c>
      <c r="T98" s="215"/>
      <c r="U98" s="248"/>
      <c r="V98" s="248"/>
      <c r="W98" s="215" t="str">
        <f>IF(M98="","",IF(U98&lt;V98,"安全在庫未満","通常"))</f>
      </c>
      <c r="X98" s="215"/>
      <c r="Y98" s="215"/>
      <c r="Z98" s="216"/>
    </row>
    <row r="99" ht="15" customHeight="true">
      <c r="A99" s="214"/>
      <c r="B99" s="215"/>
      <c r="C99" s="215"/>
      <c r="D99" s="215"/>
      <c r="E99" s="215"/>
      <c r="F99" s="215"/>
      <c r="G99" s="215"/>
      <c r="H99" s="248"/>
      <c r="I99" s="215"/>
      <c r="J99" s="215"/>
      <c r="K99" s="216"/>
      <c r="M99" s="214"/>
      <c r="N99" s="215"/>
      <c r="O99" s="215"/>
      <c r="P99" s="215"/>
      <c r="Q99" s="254"/>
      <c r="R99" s="254"/>
      <c r="S99" s="260" t="str">
        <f>IF(M99="","",IFERROR((Q99-R99)/Q99,""))</f>
      </c>
      <c r="T99" s="215"/>
      <c r="U99" s="248"/>
      <c r="V99" s="248"/>
      <c r="W99" s="215" t="str">
        <f>IF(M99="","",IF(U99&lt;V99,"安全在庫未満","通常"))</f>
      </c>
      <c r="X99" s="215"/>
      <c r="Y99" s="215"/>
      <c r="Z99" s="216"/>
    </row>
    <row r="100" ht="15" customHeight="true">
      <c r="A100" s="214"/>
      <c r="B100" s="215"/>
      <c r="C100" s="215"/>
      <c r="D100" s="215"/>
      <c r="E100" s="215"/>
      <c r="F100" s="215"/>
      <c r="G100" s="215"/>
      <c r="H100" s="248"/>
      <c r="I100" s="215"/>
      <c r="J100" s="215"/>
      <c r="K100" s="216"/>
      <c r="M100" s="214"/>
      <c r="N100" s="215"/>
      <c r="O100" s="215"/>
      <c r="P100" s="215"/>
      <c r="Q100" s="254"/>
      <c r="R100" s="254"/>
      <c r="S100" s="260" t="str">
        <f>IF(M100="","",IFERROR((Q100-R100)/Q100,""))</f>
      </c>
      <c r="T100" s="215"/>
      <c r="U100" s="248"/>
      <c r="V100" s="248"/>
      <c r="W100" s="215" t="str">
        <f>IF(M100="","",IF(U100&lt;V100,"安全在庫未満","通常"))</f>
      </c>
      <c r="X100" s="215"/>
      <c r="Y100" s="215"/>
      <c r="Z100" s="216"/>
    </row>
    <row r="101" ht="15" customHeight="true">
      <c r="A101" s="214"/>
      <c r="B101" s="215"/>
      <c r="C101" s="215"/>
      <c r="D101" s="215"/>
      <c r="E101" s="215"/>
      <c r="F101" s="215"/>
      <c r="G101" s="215"/>
      <c r="H101" s="248"/>
      <c r="I101" s="215"/>
      <c r="J101" s="215"/>
      <c r="K101" s="216"/>
      <c r="M101" s="214"/>
      <c r="N101" s="215"/>
      <c r="O101" s="215"/>
      <c r="P101" s="215"/>
      <c r="Q101" s="254"/>
      <c r="R101" s="254"/>
      <c r="S101" s="260" t="str">
        <f>IF(M101="","",IFERROR((Q101-R101)/Q101,""))</f>
      </c>
      <c r="T101" s="215"/>
      <c r="U101" s="248"/>
      <c r="V101" s="248"/>
      <c r="W101" s="215" t="str">
        <f>IF(M101="","",IF(U101&lt;V101,"安全在庫未満","通常"))</f>
      </c>
      <c r="X101" s="215"/>
      <c r="Y101" s="215"/>
      <c r="Z101" s="216"/>
    </row>
    <row r="102" ht="15" customHeight="true">
      <c r="A102" s="214"/>
      <c r="B102" s="215"/>
      <c r="C102" s="215"/>
      <c r="D102" s="215"/>
      <c r="E102" s="215"/>
      <c r="F102" s="215"/>
      <c r="G102" s="215"/>
      <c r="H102" s="248"/>
      <c r="I102" s="215"/>
      <c r="J102" s="215"/>
      <c r="K102" s="216"/>
      <c r="M102" s="214"/>
      <c r="N102" s="215"/>
      <c r="O102" s="215"/>
      <c r="P102" s="215"/>
      <c r="Q102" s="254"/>
      <c r="R102" s="254"/>
      <c r="S102" s="260" t="str">
        <f>IF(M102="","",IFERROR((Q102-R102)/Q102,""))</f>
      </c>
      <c r="T102" s="215"/>
      <c r="U102" s="248"/>
      <c r="V102" s="248"/>
      <c r="W102" s="215" t="str">
        <f>IF(M102="","",IF(U102&lt;V102,"安全在庫未満","通常"))</f>
      </c>
      <c r="X102" s="215"/>
      <c r="Y102" s="215"/>
      <c r="Z102" s="216"/>
    </row>
    <row r="103" ht="15" customHeight="true">
      <c r="A103" s="214"/>
      <c r="B103" s="215"/>
      <c r="C103" s="215"/>
      <c r="D103" s="215"/>
      <c r="E103" s="215"/>
      <c r="F103" s="215"/>
      <c r="G103" s="215"/>
      <c r="H103" s="248"/>
      <c r="I103" s="215"/>
      <c r="J103" s="215"/>
      <c r="K103" s="216"/>
      <c r="M103" s="214"/>
      <c r="N103" s="215"/>
      <c r="O103" s="215"/>
      <c r="P103" s="215"/>
      <c r="Q103" s="254"/>
      <c r="R103" s="254"/>
      <c r="S103" s="260" t="str">
        <f>IF(M103="","",IFERROR((Q103-R103)/Q103,""))</f>
      </c>
      <c r="T103" s="215"/>
      <c r="U103" s="248"/>
      <c r="V103" s="248"/>
      <c r="W103" s="215" t="str">
        <f>IF(M103="","",IF(U103&lt;V103,"安全在庫未満","通常"))</f>
      </c>
      <c r="X103" s="215"/>
      <c r="Y103" s="215"/>
      <c r="Z103" s="216"/>
    </row>
    <row r="104" ht="15" customHeight="true">
      <c r="A104" s="217"/>
      <c r="B104" s="218"/>
      <c r="C104" s="218"/>
      <c r="D104" s="218"/>
      <c r="E104" s="218"/>
      <c r="F104" s="218"/>
      <c r="G104" s="218"/>
      <c r="H104" s="249"/>
      <c r="I104" s="218"/>
      <c r="J104" s="218"/>
      <c r="K104" s="219"/>
      <c r="M104" s="217"/>
      <c r="N104" s="218"/>
      <c r="O104" s="218"/>
      <c r="P104" s="218"/>
      <c r="Q104" s="255"/>
      <c r="R104" s="255"/>
      <c r="S104" s="261" t="str">
        <f>IF(M104="","",IFERROR((Q104-R104)/Q104,""))</f>
      </c>
      <c r="T104" s="218"/>
      <c r="U104" s="249"/>
      <c r="V104" s="249"/>
      <c r="W104" s="218" t="str">
        <f>IF(M104="","",IF(U104&lt;V104,"安全在庫未満","通常"))</f>
      </c>
      <c r="X104" s="218"/>
      <c r="Y104" s="218"/>
      <c r="Z104" s="219"/>
    </row>
  </sheetData>
  <mergeCells count="2">
    <mergeCell ref="A1:Z1"/>
    <mergeCell ref="A2:Z2"/>
  </mergeCells>
  <conditionalFormatting sqref="I5:I104">
    <cfRule type="containsText" dxfId="0" priority="1" operator="containsText" text="高"/>
    <cfRule type="containsText" dxfId="1" priority="2" operator="containsText" text="中"/>
    <cfRule type="containsText" dxfId="2" priority="3" operator="containsText" text="低"/>
  </conditionalFormatting>
  <conditionalFormatting sqref="W5:W104">
    <cfRule type="containsText" dxfId="3" priority="4" operator="containsText" text="安全在庫未満"/>
  </conditionalFormatting>
  <dataValidations count="3">
    <dataValidation allowBlank="false" error="ドロップダウンから選択してください。設定ページで選択肢を更新できます。" errorTitle="無効な選択肢" promptTitle="チャネル类型" showErrorMessage="true" showInputMessage="true" sqref="E5:E104"/>
    <dataValidation allowBlank="false" error="ドロップダウンから選択してください。設定ページで選択肢を更新できます。" errorTitle="無効な選択肢" promptTitle="重点级别" showErrorMessage="true" showInputMessage="true" sqref="I5:I104"/>
    <dataValidation allowBlank="false" error="ドロップダウンから選択してください。設定ページで選択肢を更新できます。" errorTitle="無効な選択肢" promptTitle="是否主推" showErrorMessage="true" showInputMessage="true" sqref="X5:X104"/>
  </dataValidations>
  <pageMargins left="0.7" right="0.7" top="0.75" bottom="0.75" header="0.3" footer="0.3"/>
  <tableParts count="2">
    <tablePart r:id="R29bac7d0abae422f"/>
    <tablePart r:id="Ra6acb2b1b0724254"/>
  </tablePart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3" min="2" width="18"/>
    <col customWidth="true" max="4" min="4" width="14"/>
    <col customWidth="true" max="5" min="5" width="16"/>
    <col customWidth="true" max="6" min="6" width="15"/>
    <col customWidth="true" max="9" min="7" width="12"/>
    <col customWidth="true" max="10" min="10" width="8"/>
    <col customWidth="true" max="11" min="11" width="9"/>
    <col customWidth="true" max="18" min="12" width="12"/>
    <col customWidth="true" max="19" min="19" width="10"/>
    <col customWidth="true" max="21" min="20" width="12"/>
    <col customWidth="true" max="22" min="22" width="11"/>
    <col customWidth="true" max="24" min="23" width="10"/>
    <col customWidth="true" max="25" min="25" width="22"/>
    <col customWidth="true" max="26" min="26" width="18"/>
    <col customWidth="true" max="27" min="27" width="28"/>
  </cols>
  <sheetData>
    <row r="1" ht="21.97265625" customHeight="true">
      <c r="A1" s="4" t="s">
        <v>269</v>
      </c>
      <c r="B1" s="4"/>
      <c r="C1" s="4"/>
      <c r="D1" s="4"/>
      <c r="E1" s="4"/>
      <c r="F1" s="4"/>
      <c r="G1" s="4"/>
      <c r="H1" s="4"/>
      <c r="I1" s="4"/>
      <c r="J1" s="4"/>
      <c r="K1" s="4"/>
      <c r="L1" s="4"/>
      <c r="M1" s="4"/>
      <c r="N1" s="4"/>
      <c r="O1" s="4"/>
      <c r="P1" s="4"/>
      <c r="Q1" s="4"/>
      <c r="R1" s="4"/>
      <c r="S1" s="4"/>
      <c r="T1" s="4"/>
      <c r="U1" s="4"/>
      <c r="V1" s="4"/>
      <c r="W1" s="4"/>
      <c r="X1" s="4"/>
      <c r="Y1" s="4"/>
      <c r="Z1" s="4"/>
      <c r="AA1" s="4"/>
    </row>
    <row r="2" ht="134.27734375" customHeight="true">
      <c r="A2" s="10" t="s">
        <v>273</v>
      </c>
      <c r="B2" s="10"/>
      <c r="C2" s="10"/>
      <c r="D2" s="10"/>
      <c r="E2" s="10"/>
      <c r="F2" s="10"/>
      <c r="G2" s="10"/>
      <c r="H2" s="10"/>
      <c r="I2" s="10"/>
      <c r="J2" s="10"/>
      <c r="K2" s="10"/>
      <c r="L2" s="10"/>
      <c r="M2" s="10"/>
      <c r="N2" s="10"/>
      <c r="O2" s="10"/>
      <c r="P2" s="10"/>
      <c r="Q2" s="10"/>
      <c r="R2" s="10"/>
      <c r="S2" s="10"/>
      <c r="T2" s="10"/>
      <c r="U2" s="10"/>
      <c r="V2" s="10"/>
      <c r="W2" s="10"/>
      <c r="X2" s="10"/>
      <c r="Y2" s="10"/>
      <c r="Z2" s="10"/>
      <c r="AA2" s="10"/>
    </row>
    <row r="3"/>
    <row r="4" ht="32" customHeight="true">
      <c r="A4" s="110" t="s">
        <v>80</v>
      </c>
      <c r="B4" s="111" t="s">
        <v>81</v>
      </c>
      <c r="C4" s="111" t="s">
        <v>4</v>
      </c>
      <c r="D4" s="111" t="s">
        <v>14</v>
      </c>
      <c r="E4" s="111" t="s">
        <v>50</v>
      </c>
      <c r="F4" s="111" t="s">
        <v>15</v>
      </c>
      <c r="G4" s="111" t="s">
        <v>51</v>
      </c>
      <c r="H4" s="111" t="str">
        <v>開始日</v>
      </c>
      <c r="I4" s="111" t="s">
        <v>82</v>
      </c>
      <c r="J4" s="111" t="s">
        <v>83</v>
      </c>
      <c r="K4" s="111" t="s">
        <v>16</v>
      </c>
      <c r="L4" s="111" t="s">
        <v>12</v>
      </c>
      <c r="M4" s="111" t="s">
        <v>13</v>
      </c>
      <c r="N4" s="111" t="str">
        <v>施策予算</v>
      </c>
      <c r="O4" s="111" t="s">
        <v>84</v>
      </c>
      <c r="P4" s="111" t="s">
        <v>85</v>
      </c>
      <c r="Q4" s="111" t="str">
        <v>目標売上</v>
      </c>
      <c r="R4" s="111" t="str">
        <v>実績売上</v>
      </c>
      <c r="S4" s="111" t="str">
        <v>粗利率</v>
      </c>
      <c r="T4" s="111" t="str">
        <v>予想粗利</v>
      </c>
      <c r="U4" s="111" t="s">
        <v>86</v>
      </c>
      <c r="V4" s="111" t="s">
        <v>87</v>
      </c>
      <c r="W4" s="111" t="s">
        <v>88</v>
      </c>
      <c r="X4" s="111" t="s">
        <v>17</v>
      </c>
      <c r="Y4" s="111" t="s">
        <v>89</v>
      </c>
      <c r="Z4" s="111" t="s">
        <v>90</v>
      </c>
      <c r="AA4" s="112" t="s">
        <v>53</v>
      </c>
    </row>
    <row r="5" ht="19" customHeight="true">
      <c r="A5" s="211" t="s">
        <v>194</v>
      </c>
      <c r="B5" s="212" t="s">
        <v>54</v>
      </c>
      <c r="C5" s="212" t="s">
        <v>196</v>
      </c>
      <c r="D5" s="212" t="s">
        <v>12</v>
      </c>
      <c r="E5" s="212" t="s">
        <v>274</v>
      </c>
      <c r="F5" s="212" t="s">
        <v>275</v>
      </c>
      <c r="G5" s="212" t="s">
        <v>276</v>
      </c>
      <c r="H5" s="265" t="s">
        <v>277</v>
      </c>
      <c r="I5" s="265" t="s">
        <v>278</v>
      </c>
      <c r="J5" s="212" t="s">
        <v>279</v>
      </c>
      <c r="K5" s="212" t="str">
        <v>高</v>
      </c>
      <c r="L5" s="212" t="s">
        <v>39</v>
      </c>
      <c r="M5" s="212" t="s">
        <v>34</v>
      </c>
      <c r="N5" s="247" t="n">
        <v>35000</v>
      </c>
      <c r="O5" s="247" t="n">
        <v>18000</v>
      </c>
      <c r="P5" s="259" t="n">
        <f>IF(A5="","",IFERROR(O5/N5,""))</f>
        <v>0.5142857142857142</v>
      </c>
      <c r="Q5" s="247" t="n">
        <v>120000</v>
      </c>
      <c r="R5" s="247" t="n">
        <v>82000</v>
      </c>
      <c r="S5" s="259" t="n">
        <v>0.36</v>
      </c>
      <c r="T5" s="247" t="n">
        <f>IF(A5="","",IFERROR(Q5*S5,""))</f>
        <v>43200</v>
      </c>
      <c r="U5" s="247" t="n">
        <f>IF(A5="","",IF(R5="","",IFERROR(R5*S5,"")))</f>
        <v>29520</v>
      </c>
      <c r="V5" s="259" t="n">
        <f>IF(A5="","",IF(U5="","",IFERROR((U5-O5)/O5,"")))</f>
        <v>0.64</v>
      </c>
      <c r="W5" s="259" t="n">
        <v>0.6</v>
      </c>
      <c r="X5" s="212" t="str">
        <v>中</v>
      </c>
      <c r="Y5" s="212" t="s">
        <v>92</v>
      </c>
      <c r="Z5" s="212" t="s">
        <v>93</v>
      </c>
      <c r="AA5" s="271" t="str">
        <v>発注タイミングに注意</v>
      </c>
    </row>
    <row r="6" ht="19" customHeight="true">
      <c r="A6" s="214" t="str">
        <v>P002</v>
      </c>
      <c r="B6" s="215" t="s">
        <v>94</v>
      </c>
      <c r="C6" s="215" t="s">
        <v>10</v>
      </c>
      <c r="D6" s="215" t="s">
        <v>25</v>
      </c>
      <c r="E6" s="215" t="s">
        <v>95</v>
      </c>
      <c r="F6" s="215" t="str">
        <v>オンライン + 店頭</v>
      </c>
      <c r="G6" s="215" t="s">
        <v>96</v>
      </c>
      <c r="H6" s="266" t="n">
        <v>46136</v>
      </c>
      <c r="I6" s="266" t="n">
        <v>46147</v>
      </c>
      <c r="J6" s="215" t="n">
        <f>IF(A6="","",IF(AND(H6&lt;&gt;"",I6&lt;&gt;""),I6-H6+1,""))</f>
        <v>12</v>
      </c>
      <c r="K6" s="215" t="s">
        <v>158</v>
      </c>
      <c r="L6" s="215" t="s">
        <v>159</v>
      </c>
      <c r="M6" s="215" t="s">
        <v>160</v>
      </c>
      <c r="N6" s="248" t="s">
        <v>161</v>
      </c>
      <c r="O6" s="248" t="s">
        <v>162</v>
      </c>
      <c r="P6" s="260" t="s">
        <v>156</v>
      </c>
      <c r="Q6" s="248" t="s">
        <v>157</v>
      </c>
      <c r="R6" s="248" t="s">
        <v>158</v>
      </c>
      <c r="S6" s="260" t="s">
        <v>159</v>
      </c>
      <c r="T6" s="248" t="s">
        <v>160</v>
      </c>
      <c r="U6" s="248" t="s">
        <v>161</v>
      </c>
      <c r="V6" s="260" t="s">
        <v>162</v>
      </c>
      <c r="W6" s="260" t="n">
        <v>0.15</v>
      </c>
      <c r="X6" s="215" t="str">
        <v>低</v>
      </c>
      <c r="Y6" s="215" t="s">
        <v>97</v>
      </c>
      <c r="Z6" s="215" t="str">
        <v>シルバー / ゴールド会員</v>
      </c>
      <c r="AA6" s="272" t="str">
        <v>承認后同步店舗</v>
      </c>
    </row>
    <row r="7" ht="19" customHeight="true">
      <c r="A7" s="214" t="str">
        <v>P003</v>
      </c>
      <c r="B7" s="215" t="s">
        <v>280</v>
      </c>
      <c r="C7" s="215" t="s">
        <v>281</v>
      </c>
      <c r="D7" s="215" t="s">
        <v>42</v>
      </c>
      <c r="E7" s="215" t="s">
        <v>62</v>
      </c>
      <c r="F7" s="215" t="s">
        <v>21</v>
      </c>
      <c r="G7" s="215" t="s">
        <v>63</v>
      </c>
      <c r="H7" s="266" t="n">
        <v>46130</v>
      </c>
      <c r="I7" s="266" t="n">
        <v>46132</v>
      </c>
      <c r="J7" s="215" t="n">
        <f>IF(A7="","",IF(AND(H7&lt;&gt;"",I7&lt;&gt;""),I7-H7+1,""))</f>
        <v>3</v>
      </c>
      <c r="K7" s="215" t="s">
        <v>272</v>
      </c>
      <c r="L7" s="215" t="s">
        <v>272</v>
      </c>
      <c r="M7" s="215" t="s">
        <v>272</v>
      </c>
      <c r="N7" s="248" t="n">
        <v>15000</v>
      </c>
      <c r="O7" s="248" t="n">
        <v>14600</v>
      </c>
      <c r="P7" s="260" t="n">
        <f>IF(A7="","",IFERROR(O7/N7,""))</f>
        <v>0.9733333333333334</v>
      </c>
      <c r="Q7" s="248" t="n">
        <v>90000</v>
      </c>
      <c r="R7" s="248" t="n">
        <v>104000</v>
      </c>
      <c r="S7" s="260" t="n">
        <v>0.25</v>
      </c>
      <c r="T7" s="248" t="n">
        <f>IF(A7="","",IFERROR(Q7*S7,""))</f>
        <v>22500</v>
      </c>
      <c r="U7" s="248" t="n">
        <f>IF(A7="","",IF(R7="","",IFERROR(R7*S7,"")))</f>
        <v>26000</v>
      </c>
      <c r="V7" s="260" t="n">
        <f>IF(A7="","",IF(U7="","",IFERROR((U7-O7)/O7,"")))</f>
        <v>0.7808219178082192</v>
      </c>
      <c r="W7" s="260" t="n">
        <v>1</v>
      </c>
      <c r="X7" s="215" t="str">
        <v>低</v>
      </c>
      <c r="Y7" s="215" t="str">
        <v>SKU1002 すぐ食べられるサラダ</v>
      </c>
      <c r="Z7" s="215" t="str">
        <v>週末ファミリー層</v>
      </c>
      <c r="AA7" s="272" t="str">
        <v>振り返りデータ入力済み</v>
      </c>
    </row>
    <row r="8" ht="19" customHeight="true">
      <c r="A8" s="214" t="str">
        <v>P004</v>
      </c>
      <c r="B8" s="215" t="s">
        <v>282</v>
      </c>
      <c r="C8" s="215" t="s">
        <v>281</v>
      </c>
      <c r="D8" s="215" t="s">
        <v>42</v>
      </c>
      <c r="E8" s="215" t="s">
        <v>70</v>
      </c>
      <c r="F8" s="215" t="s">
        <v>7</v>
      </c>
      <c r="G8" s="215" t="s">
        <v>72</v>
      </c>
      <c r="H8" s="266" t="n">
        <v>46162</v>
      </c>
      <c r="I8" s="266" t="n">
        <v>46191</v>
      </c>
      <c r="J8" s="215" t="n">
        <f>IF(A8="","",IF(AND(H8&lt;&gt;"",I8&lt;&gt;""),I8-H8+1,""))</f>
        <v>30</v>
      </c>
      <c r="K8" s="215" t="str">
        <v>高</v>
      </c>
      <c r="L8" s="215" t="s">
        <v>29</v>
      </c>
      <c r="M8" s="215" t="s">
        <v>19</v>
      </c>
      <c r="N8" s="248" t="s">
        <v>272</v>
      </c>
      <c r="O8" s="248" t="s">
        <v>272</v>
      </c>
      <c r="P8" s="260" t="s">
        <v>272</v>
      </c>
      <c r="Q8" s="248" t="s">
        <v>272</v>
      </c>
      <c r="R8" s="248" t="s">
        <v>272</v>
      </c>
      <c r="S8" s="260" t="n">
        <v>0.28</v>
      </c>
      <c r="T8" s="248" t="n">
        <f>IF(A8="","",IFERROR(Q8*S8,""))</f>
        <v>238000.00000000003</v>
      </c>
      <c r="U8" s="248" t="str">
        <f>IF(A8="","",IF(R8="","",IFERROR(R8*S8,"")))</f>
      </c>
      <c r="V8" s="260" t="str">
        <f>IF(A8="","",IF(U8="","",IFERROR((U8-O8)/O8,"")))</f>
      </c>
      <c r="W8" s="260" t="n">
        <v>0.05</v>
      </c>
      <c r="X8" s="215" t="str">
        <v>中</v>
      </c>
      <c r="Y8" s="215" t="s">
        <v>99</v>
      </c>
      <c r="Z8" s="215" t="str">
        <v>要注意顧客</v>
      </c>
      <c r="AA8" s="272" t="str">
        <v>クーポン条件を要確認</v>
      </c>
    </row>
    <row r="9" ht="19" customHeight="true">
      <c r="A9" s="214" t="str">
        <v>P005</v>
      </c>
      <c r="B9" s="215" t="s">
        <v>283</v>
      </c>
      <c r="C9" s="215" t="s">
        <v>284</v>
      </c>
      <c r="D9" s="215" t="s">
        <v>42</v>
      </c>
      <c r="E9" s="215" t="s">
        <v>65</v>
      </c>
      <c r="F9" s="215" t="s">
        <v>21</v>
      </c>
      <c r="G9" s="215" t="s">
        <v>66</v>
      </c>
      <c r="H9" s="266" t="n">
        <v>46127</v>
      </c>
      <c r="I9" s="266" t="n">
        <v>46142</v>
      </c>
      <c r="J9" s="215" t="n">
        <f>IF(A9="","",IF(AND(H9&lt;&gt;"",I9&lt;&gt;""),I9-H9+1,""))</f>
        <v>16</v>
      </c>
      <c r="K9" s="215" t="str">
        <v>高</v>
      </c>
      <c r="L9" s="215" t="s">
        <v>39</v>
      </c>
      <c r="M9" s="215" t="s">
        <v>34</v>
      </c>
      <c r="N9" s="248" t="n">
        <v>26000</v>
      </c>
      <c r="O9" s="248" t="n">
        <v>14000</v>
      </c>
      <c r="P9" s="260" t="n">
        <f>IF(A9="","",IFERROR(O9/N9,""))</f>
        <v>0.5384615384615384</v>
      </c>
      <c r="Q9" s="248" t="n">
        <v>160000</v>
      </c>
      <c r="R9" s="248" t="n">
        <v>88000</v>
      </c>
      <c r="S9" s="260" t="s">
        <v>272</v>
      </c>
      <c r="T9" s="248" t="s">
        <v>272</v>
      </c>
      <c r="U9" s="248" t="n">
        <f>IF(A9="","",IF(R9="","",IFERROR(R9*S9,"")))</f>
        <v>36080</v>
      </c>
      <c r="V9" s="260" t="n">
        <f>IF(A9="","",IF(U9="","",IFERROR((U9-O9)/O9,"")))</f>
        <v>1.5771428571428572</v>
      </c>
      <c r="W9" s="260" t="n">
        <v>0.55</v>
      </c>
      <c r="X9" s="215" t="str">
        <v>高</v>
      </c>
      <c r="Y9" s="215" t="s">
        <v>101</v>
      </c>
      <c r="Z9" s="215" t="s">
        <v>102</v>
      </c>
      <c r="AA9" s="272" t="str">
        <v>資材一部到着済み</v>
      </c>
    </row>
    <row r="10" ht="19" customHeight="true">
      <c r="A10" s="214" t="str">
        <v>P006</v>
      </c>
      <c r="B10" s="215" t="s">
        <v>285</v>
      </c>
      <c r="C10" s="215" t="s">
        <v>286</v>
      </c>
      <c r="D10" s="215" t="s">
        <v>42</v>
      </c>
      <c r="E10" s="215" t="s">
        <v>67</v>
      </c>
      <c r="F10" s="215" t="s">
        <v>36</v>
      </c>
      <c r="G10" s="215" t="s">
        <v>68</v>
      </c>
      <c r="H10" s="266" t="n">
        <v>46122</v>
      </c>
      <c r="I10" s="266" t="n">
        <v>46152</v>
      </c>
      <c r="J10" s="215" t="n">
        <f>IF(A10="","",IF(AND(H10&lt;&gt;"",I10&lt;&gt;""),I10-H10+1,""))</f>
        <v>31</v>
      </c>
      <c r="K10" s="215" t="str">
        <v>高</v>
      </c>
      <c r="L10" s="215" t="s">
        <v>39</v>
      </c>
      <c r="M10" s="215" t="s">
        <v>34</v>
      </c>
      <c r="N10" s="248" t="n">
        <v>90000</v>
      </c>
      <c r="O10" s="248" t="n">
        <v>55000</v>
      </c>
      <c r="P10" s="260" t="n">
        <f>IF(A10="","",IFERROR(O10/N10,""))</f>
        <v>0.6111111111111112</v>
      </c>
      <c r="Q10" s="248" t="n">
        <v>600000</v>
      </c>
      <c r="R10" s="248" t="n">
        <v>320000</v>
      </c>
      <c r="S10" s="260" t="n">
        <v>0.22</v>
      </c>
      <c r="T10" s="248" t="n">
        <f>IF(A10="","",IFERROR(Q10*S10,""))</f>
        <v>132000</v>
      </c>
      <c r="U10" s="248" t="s">
        <v>272</v>
      </c>
      <c r="V10" s="260" t="s">
        <v>272</v>
      </c>
      <c r="W10" s="260" t="n">
        <v>0.5</v>
      </c>
      <c r="X10" s="215" t="str">
        <v>中</v>
      </c>
      <c r="Y10" s="215" t="s">
        <v>103</v>
      </c>
      <c r="Z10" s="215" t="s">
        <v>104</v>
      </c>
      <c r="AA10" s="272" t="str">
        <v>承認と設置対応力に注意</v>
      </c>
    </row>
    <row r="11" ht="19" customHeight="true">
      <c r="A11" s="214" t="str">
        <v>P007</v>
      </c>
      <c r="B11" s="215" t="s">
        <v>26</v>
      </c>
      <c r="C11" s="215" t="s">
        <v>287</v>
      </c>
      <c r="D11" s="215" t="s">
        <v>288</v>
      </c>
      <c r="E11" s="215" t="s">
        <v>106</v>
      </c>
      <c r="F11" s="215" t="s">
        <v>21</v>
      </c>
      <c r="G11" s="215" t="s">
        <v>63</v>
      </c>
      <c r="H11" s="266" t="n">
        <v>46113</v>
      </c>
      <c r="I11" s="266" t="n">
        <v>46124</v>
      </c>
      <c r="J11" s="215" t="n">
        <f>IF(A11="","",IF(AND(H11&lt;&gt;"",I11&lt;&gt;""),I11-H11+1,""))</f>
        <v>12</v>
      </c>
      <c r="K11" s="215" t="str">
        <v>中</v>
      </c>
      <c r="L11" s="215" t="s">
        <v>42</v>
      </c>
      <c r="M11" s="215" t="s">
        <v>34</v>
      </c>
      <c r="N11" s="248" t="n">
        <v>20000</v>
      </c>
      <c r="O11" s="248" t="n">
        <v>19500</v>
      </c>
      <c r="P11" s="260" t="n">
        <f>IF(A11="","",IFERROR(O11/N11,""))</f>
        <v>0.975</v>
      </c>
      <c r="Q11" s="248" t="n">
        <v>130000</v>
      </c>
      <c r="R11" s="248" t="n">
        <v>150000</v>
      </c>
      <c r="S11" s="260" t="n">
        <v>0.18</v>
      </c>
      <c r="T11" s="248" t="n">
        <f>IF(A11="","",IFERROR(Q11*S11,""))</f>
        <v>23400</v>
      </c>
      <c r="U11" s="248" t="n">
        <f>IF(A11="","",IF(R11="","",IFERROR(R11*S11,"")))</f>
        <v>27000</v>
      </c>
      <c r="V11" s="260" t="n">
        <f>IF(A11="","",IF(U11="","",IFERROR((U11-O11)/O11,"")))</f>
        <v>0.38461538461538464</v>
      </c>
      <c r="W11" s="260" t="n">
        <v>1</v>
      </c>
      <c r="X11" s="215" t="str">
        <v>低</v>
      </c>
      <c r="Y11" s="215" t="str">
        <v>SKU1008 在庫整理の運動靴</v>
      </c>
      <c r="Z11" s="215" t="s">
        <v>107</v>
      </c>
      <c r="AA11" s="272" t="s">
        <v>108</v>
      </c>
    </row>
    <row r="12" ht="19" customHeight="true">
      <c r="A12" s="214" t="str">
        <v>P008</v>
      </c>
      <c r="B12" s="215" t="s">
        <v>289</v>
      </c>
      <c r="C12" s="215" t="s">
        <v>290</v>
      </c>
      <c r="D12" s="215" t="s">
        <v>288</v>
      </c>
      <c r="E12" s="215" t="str">
        <v>WeChat Payミニプログラム</v>
      </c>
      <c r="F12" s="215" t="s">
        <v>41</v>
      </c>
      <c r="G12" s="215" t="s">
        <v>73</v>
      </c>
      <c r="H12" s="266" t="n">
        <v>46138</v>
      </c>
      <c r="I12" s="266" t="n">
        <v>46138</v>
      </c>
      <c r="J12" s="215" t="n">
        <f>IF(A12="","",IF(AND(H12&lt;&gt;"",I12&lt;&gt;""),I12-H12+1,""))</f>
        <v>1</v>
      </c>
      <c r="K12" s="215" t="str">
        <v>中</v>
      </c>
      <c r="L12" s="215" t="s">
        <v>33</v>
      </c>
      <c r="M12" s="215" t="s">
        <v>34</v>
      </c>
      <c r="N12" s="248" t="n">
        <v>12000</v>
      </c>
      <c r="O12" s="248" t="n">
        <v>2000</v>
      </c>
      <c r="P12" s="260" t="n">
        <f>IF(A12="","",IFERROR(O12/N12,""))</f>
        <v>0.16666666666666666</v>
      </c>
      <c r="Q12" s="248" t="n">
        <v>70000</v>
      </c>
      <c r="R12" s="248" t="str"/>
      <c r="S12" s="260" t="n">
        <v>0.3</v>
      </c>
      <c r="T12" s="248" t="n">
        <f>IF(A12="","",IFERROR(Q12*S12,""))</f>
        <v>21000</v>
      </c>
      <c r="U12" s="248" t="str">
        <f>IF(A12="","",IF(R12="","",IFERROR(R12*S12,"")))</f>
      </c>
      <c r="V12" s="260" t="str">
        <f>IF(A12="","",IF(U12="","",IFERROR((U12-O12)/O12,"")))</f>
      </c>
      <c r="W12" s="260" t="n">
        <v>0.2</v>
      </c>
      <c r="X12" s="215" t="str">
        <v>低</v>
      </c>
      <c r="Y12" s="215" t="str">
        <v>SKU1004 珈琲ギフトセット</v>
      </c>
      <c r="Z12" s="215" t="s">
        <v>109</v>
      </c>
      <c r="AA12" s="272" t="str">
        <v>ライブ配信台本確認待ちちちち</v>
      </c>
    </row>
    <row r="13" ht="19" customHeight="true">
      <c r="A13" s="214" t="str">
        <v>P009</v>
      </c>
      <c r="B13" s="215" t="s">
        <v>229</v>
      </c>
      <c r="C13" s="215" t="s">
        <v>287</v>
      </c>
      <c r="D13" s="215" t="s">
        <v>291</v>
      </c>
      <c r="E13" s="215" t="s">
        <v>74</v>
      </c>
      <c r="F13" s="215" t="s">
        <v>21</v>
      </c>
      <c r="G13" s="215" t="s">
        <v>75</v>
      </c>
      <c r="H13" s="266" t="n">
        <v>46143</v>
      </c>
      <c r="I13" s="266" t="n">
        <v>46149</v>
      </c>
      <c r="J13" s="215" t="n">
        <f>IF(A13="","",IF(AND(H13&lt;&gt;"",I13&lt;&gt;""),I13-H13+1,""))</f>
        <v>7</v>
      </c>
      <c r="K13" s="215" t="str">
        <v>中</v>
      </c>
      <c r="L13" s="215" t="s">
        <v>33</v>
      </c>
      <c r="M13" s="215" t="s">
        <v>34</v>
      </c>
      <c r="N13" s="248" t="n">
        <v>45000</v>
      </c>
      <c r="O13" s="248" t="n">
        <v>3000</v>
      </c>
      <c r="P13" s="260" t="n">
        <f>IF(A13="","",IFERROR(O13/N13,""))</f>
        <v>0.06666666666666667</v>
      </c>
      <c r="Q13" s="248" t="n">
        <v>240000</v>
      </c>
      <c r="R13" s="248" t="str"/>
      <c r="S13" s="260" t="n">
        <v>0.35</v>
      </c>
      <c r="T13" s="248" t="n">
        <f>IF(A13="","",IFERROR(Q13*S13,""))</f>
        <v>84000</v>
      </c>
      <c r="U13" s="248" t="str">
        <f>IF(A13="","",IF(R13="","",IFERROR(R13*S13,"")))</f>
      </c>
      <c r="V13" s="260" t="str">
        <f>IF(A13="","",IF(U13="","",IFERROR((U13-O13)/O13,"")))</f>
      </c>
      <c r="W13" s="260" t="n">
        <v>0.1</v>
      </c>
      <c r="X13" s="215" t="str">
        <v>中</v>
      </c>
      <c r="Y13" s="215" t="str">
        <v>SKU1009 新店舗オープンギフトセット</v>
      </c>
      <c r="Z13" s="215" t="s">
        <v>110</v>
      </c>
      <c r="AA13" s="272" t="str">
        <v>開業資材は前倒し確認が必要</v>
      </c>
    </row>
    <row r="14" ht="19" customHeight="true">
      <c r="A14" s="214" t="str">
        <v>P010</v>
      </c>
      <c r="B14" s="215" t="s">
        <v>292</v>
      </c>
      <c r="C14" s="215" t="s">
        <v>233</v>
      </c>
      <c r="D14" s="215" t="s">
        <v>291</v>
      </c>
      <c r="E14" s="215" t="s">
        <v>111</v>
      </c>
      <c r="F14" s="215" t="str">
        <v>オンライン + 店頭</v>
      </c>
      <c r="G14" s="215" t="s">
        <v>96</v>
      </c>
      <c r="H14" s="266" t="n">
        <v>46148</v>
      </c>
      <c r="I14" s="266" t="n">
        <v>46154</v>
      </c>
      <c r="J14" s="215" t="n">
        <f>IF(A14="","",IF(AND(H14&lt;&gt;"",I14&lt;&gt;""),I14-H14+1,""))</f>
        <v>7</v>
      </c>
      <c r="K14" s="215" t="str">
        <v>高</v>
      </c>
      <c r="L14" s="215" t="s">
        <v>29</v>
      </c>
      <c r="M14" s="215" t="s">
        <v>24</v>
      </c>
      <c r="N14" s="248" t="n">
        <v>60000</v>
      </c>
      <c r="O14" s="248" t="n">
        <v>0</v>
      </c>
      <c r="P14" s="260" t="n">
        <f>IF(A14="","",IFERROR(O14/N14,""))</f>
        <v>0</v>
      </c>
      <c r="Q14" s="248" t="n">
        <v>380000</v>
      </c>
      <c r="R14" s="248" t="str"/>
      <c r="S14" s="260" t="n">
        <v>0.38</v>
      </c>
      <c r="T14" s="248" t="n">
        <f>IF(A14="","",IFERROR(Q14*S14,""))</f>
        <v>144400</v>
      </c>
      <c r="U14" s="248" t="str">
        <f>IF(A14="","",IF(R14="","",IFERROR(R14*S14,"")))</f>
      </c>
      <c r="V14" s="260" t="str">
        <f>IF(A14="","",IF(U14="","",IFERROR((U14-O14)/O14,"")))</f>
      </c>
      <c r="W14" s="260" t="n">
        <v>0.08</v>
      </c>
      <c r="X14" s="215" t="str">
        <v>低</v>
      </c>
      <c r="Y14" s="215" t="str">
        <v>SKU1007 母の日ギフトセット</v>
      </c>
      <c r="Z14" s="215" t="s">
        <v>112</v>
      </c>
      <c r="AA14" s="272" t="str">
        <v>セット価格は承認待ち</v>
      </c>
    </row>
    <row r="15" ht="19" customHeight="true">
      <c r="A15" s="214"/>
      <c r="B15" s="215" t="s">
        <v>293</v>
      </c>
      <c r="C15" s="215" t="s">
        <v>237</v>
      </c>
      <c r="D15" s="215" t="s">
        <v>291</v>
      </c>
      <c r="E15" s="215"/>
      <c r="F15" s="215"/>
      <c r="G15" s="215"/>
      <c r="H15" s="266"/>
      <c r="I15" s="266"/>
      <c r="J15" s="215" t="str">
        <f>IF(A15="","",IF(AND(H15&lt;&gt;"",I15&lt;&gt;""),I15-H15+1,""))</f>
      </c>
      <c r="K15" s="215"/>
      <c r="L15" s="215"/>
      <c r="M15" s="215"/>
      <c r="N15" s="248"/>
      <c r="O15" s="248"/>
      <c r="P15" s="260" t="str">
        <f>IF(A15="","",IFERROR(O15/N15,""))</f>
      </c>
      <c r="Q15" s="248"/>
      <c r="R15" s="248"/>
      <c r="S15" s="260"/>
      <c r="T15" s="248" t="str">
        <f>IF(A15="","",IFERROR(Q15*S15,""))</f>
      </c>
      <c r="U15" s="248" t="str">
        <f>IF(A15="","",IF(R15="","",IFERROR(R15*S15,"")))</f>
      </c>
      <c r="V15" s="260" t="str">
        <f>IF(A15="","",IF(U15="","",IFERROR((U15-O15)/O15,"")))</f>
      </c>
      <c r="W15" s="260"/>
      <c r="X15" s="215"/>
      <c r="Y15" s="215"/>
      <c r="Z15" s="215"/>
      <c r="AA15" s="272"/>
    </row>
    <row r="16" ht="19" customHeight="true">
      <c r="A16" s="214"/>
      <c r="B16" s="215" t="s">
        <v>294</v>
      </c>
      <c r="C16" s="215" t="s">
        <v>295</v>
      </c>
      <c r="D16" s="215" t="s">
        <v>291</v>
      </c>
      <c r="E16" s="215"/>
      <c r="F16" s="215"/>
      <c r="G16" s="215"/>
      <c r="H16" s="266"/>
      <c r="I16" s="266"/>
      <c r="J16" s="215" t="str">
        <f>IF(A16="","",IF(AND(H16&lt;&gt;"",I16&lt;&gt;""),I16-H16+1,""))</f>
      </c>
      <c r="K16" s="215"/>
      <c r="L16" s="215"/>
      <c r="M16" s="215"/>
      <c r="N16" s="248"/>
      <c r="O16" s="248"/>
      <c r="P16" s="260" t="str">
        <f>IF(A16="","",IFERROR(O16/N16,""))</f>
      </c>
      <c r="Q16" s="248"/>
      <c r="R16" s="248"/>
      <c r="S16" s="260"/>
      <c r="T16" s="248" t="str">
        <f>IF(A16="","",IFERROR(Q16*S16,""))</f>
      </c>
      <c r="U16" s="248" t="str">
        <f>IF(A16="","",IF(R16="","",IFERROR(R16*S16,"")))</f>
      </c>
      <c r="V16" s="260" t="str">
        <f>IF(A16="","",IF(U16="","",IFERROR((U16-O16)/O16,"")))</f>
      </c>
      <c r="W16" s="260"/>
      <c r="X16" s="215"/>
      <c r="Y16" s="215"/>
      <c r="Z16" s="215"/>
      <c r="AA16" s="272"/>
    </row>
    <row r="17" ht="19" customHeight="true">
      <c r="A17" s="214"/>
      <c r="B17" s="215" t="s">
        <v>296</v>
      </c>
      <c r="C17" s="215" t="s">
        <v>297</v>
      </c>
      <c r="D17" s="215" t="s">
        <v>291</v>
      </c>
      <c r="E17" s="215"/>
      <c r="F17" s="215"/>
      <c r="G17" s="215"/>
      <c r="H17" s="266"/>
      <c r="I17" s="266"/>
      <c r="J17" s="215" t="str">
        <f>IF(A17="","",IF(AND(H17&lt;&gt;"",I17&lt;&gt;""),I17-H17+1,""))</f>
      </c>
      <c r="K17" s="215"/>
      <c r="L17" s="215"/>
      <c r="M17" s="215"/>
      <c r="N17" s="248"/>
      <c r="O17" s="248"/>
      <c r="P17" s="260" t="str">
        <f>IF(A17="","",IFERROR(O17/N17,""))</f>
      </c>
      <c r="Q17" s="248"/>
      <c r="R17" s="248"/>
      <c r="S17" s="260"/>
      <c r="T17" s="248" t="str">
        <f>IF(A17="","",IFERROR(Q17*S17,""))</f>
      </c>
      <c r="U17" s="248" t="str">
        <f>IF(A17="","",IF(R17="","",IFERROR(R17*S17,"")))</f>
      </c>
      <c r="V17" s="260" t="str">
        <f>IF(A17="","",IF(U17="","",IFERROR((U17-O17)/O17,"")))</f>
      </c>
      <c r="W17" s="260"/>
      <c r="X17" s="215"/>
      <c r="Y17" s="215"/>
      <c r="Z17" s="215"/>
      <c r="AA17" s="272"/>
    </row>
    <row r="18" ht="19" customHeight="true">
      <c r="A18" s="214"/>
      <c r="B18" s="215" t="s">
        <v>298</v>
      </c>
      <c r="C18" s="215" t="s">
        <v>299</v>
      </c>
      <c r="D18" s="215" t="s">
        <v>291</v>
      </c>
      <c r="E18" s="215"/>
      <c r="F18" s="215"/>
      <c r="G18" s="215"/>
      <c r="H18" s="266"/>
      <c r="I18" s="266"/>
      <c r="J18" s="215" t="str">
        <f>IF(A18="","",IF(AND(H18&lt;&gt;"",I18&lt;&gt;""),I18-H18+1,""))</f>
      </c>
      <c r="K18" s="215"/>
      <c r="L18" s="215"/>
      <c r="M18" s="215"/>
      <c r="N18" s="248"/>
      <c r="O18" s="248"/>
      <c r="P18" s="260" t="str">
        <f>IF(A18="","",IFERROR(O18/N18,""))</f>
      </c>
      <c r="Q18" s="248"/>
      <c r="R18" s="248"/>
      <c r="S18" s="260"/>
      <c r="T18" s="248" t="str">
        <f>IF(A18="","",IFERROR(Q18*S18,""))</f>
      </c>
      <c r="U18" s="248" t="str">
        <f>IF(A18="","",IF(R18="","",IFERROR(R18*S18,"")))</f>
      </c>
      <c r="V18" s="260" t="str">
        <f>IF(A18="","",IF(U18="","",IFERROR((U18-O18)/O18,"")))</f>
      </c>
      <c r="W18" s="260"/>
      <c r="X18" s="215"/>
      <c r="Y18" s="215"/>
      <c r="Z18" s="215"/>
      <c r="AA18" s="272"/>
    </row>
    <row r="19" ht="19" customHeight="true">
      <c r="A19" s="214"/>
      <c r="B19" s="215" t="s">
        <v>300</v>
      </c>
      <c r="C19" s="215" t="s">
        <v>301</v>
      </c>
      <c r="D19" s="215" t="s">
        <v>291</v>
      </c>
      <c r="E19" s="215"/>
      <c r="F19" s="215"/>
      <c r="G19" s="215"/>
      <c r="H19" s="266"/>
      <c r="I19" s="266"/>
      <c r="J19" s="215" t="str">
        <f>IF(A19="","",IF(AND(H19&lt;&gt;"",I19&lt;&gt;""),I19-H19+1,""))</f>
      </c>
      <c r="K19" s="215"/>
      <c r="L19" s="215"/>
      <c r="M19" s="215"/>
      <c r="N19" s="248"/>
      <c r="O19" s="248"/>
      <c r="P19" s="260" t="str">
        <f>IF(A19="","",IFERROR(O19/N19,""))</f>
      </c>
      <c r="Q19" s="248"/>
      <c r="R19" s="248"/>
      <c r="S19" s="260"/>
      <c r="T19" s="248" t="str">
        <f>IF(A19="","",IFERROR(Q19*S19,""))</f>
      </c>
      <c r="U19" s="248" t="str">
        <f>IF(A19="","",IF(R19="","",IFERROR(R19*S19,"")))</f>
      </c>
      <c r="V19" s="260" t="str">
        <f>IF(A19="","",IF(U19="","",IFERROR((U19-O19)/O19,"")))</f>
      </c>
      <c r="W19" s="260"/>
      <c r="X19" s="215"/>
      <c r="Y19" s="215"/>
      <c r="Z19" s="215"/>
      <c r="AA19" s="272"/>
    </row>
    <row r="20" ht="19" customHeight="true">
      <c r="A20" s="214"/>
      <c r="B20" s="215" t="s">
        <v>302</v>
      </c>
      <c r="C20" s="215" t="s">
        <v>301</v>
      </c>
      <c r="D20" s="215" t="s">
        <v>291</v>
      </c>
      <c r="E20" s="215"/>
      <c r="F20" s="215"/>
      <c r="G20" s="215"/>
      <c r="H20" s="266"/>
      <c r="I20" s="266"/>
      <c r="J20" s="215" t="str">
        <f>IF(A20="","",IF(AND(H20&lt;&gt;"",I20&lt;&gt;""),I20-H20+1,""))</f>
      </c>
      <c r="K20" s="215"/>
      <c r="L20" s="215"/>
      <c r="M20" s="215"/>
      <c r="N20" s="248"/>
      <c r="O20" s="248"/>
      <c r="P20" s="260" t="str">
        <f>IF(A20="","",IFERROR(O20/N20,""))</f>
      </c>
      <c r="Q20" s="248"/>
      <c r="R20" s="248"/>
      <c r="S20" s="260"/>
      <c r="T20" s="248" t="str">
        <f>IF(A20="","",IFERROR(Q20*S20,""))</f>
      </c>
      <c r="U20" s="248" t="str">
        <f>IF(A20="","",IF(R20="","",IFERROR(R20*S20,"")))</f>
      </c>
      <c r="V20" s="260" t="str">
        <f>IF(A20="","",IF(U20="","",IFERROR((U20-O20)/O20,"")))</f>
      </c>
      <c r="W20" s="260"/>
      <c r="X20" s="215"/>
      <c r="Y20" s="215"/>
      <c r="Z20" s="215"/>
      <c r="AA20" s="272"/>
    </row>
    <row r="21" ht="19" customHeight="true">
      <c r="A21" s="214"/>
      <c r="B21" s="215"/>
      <c r="C21" s="215"/>
      <c r="D21" s="215"/>
      <c r="E21" s="215"/>
      <c r="F21" s="215"/>
      <c r="G21" s="215"/>
      <c r="H21" s="266"/>
      <c r="I21" s="266"/>
      <c r="J21" s="215" t="str">
        <f>IF(A21="","",IF(AND(H21&lt;&gt;"",I21&lt;&gt;""),I21-H21+1,""))</f>
      </c>
      <c r="K21" s="215"/>
      <c r="L21" s="215"/>
      <c r="M21" s="215"/>
      <c r="N21" s="248"/>
      <c r="O21" s="248"/>
      <c r="P21" s="260" t="str">
        <f>IF(A21="","",IFERROR(O21/N21,""))</f>
      </c>
      <c r="Q21" s="248"/>
      <c r="R21" s="248"/>
      <c r="S21" s="260"/>
      <c r="T21" s="248" t="str">
        <f>IF(A21="","",IFERROR(Q21*S21,""))</f>
      </c>
      <c r="U21" s="248" t="str">
        <f>IF(A21="","",IF(R21="","",IFERROR(R21*S21,"")))</f>
      </c>
      <c r="V21" s="260" t="str">
        <f>IF(A21="","",IF(U21="","",IFERROR((U21-O21)/O21,"")))</f>
      </c>
      <c r="W21" s="260"/>
      <c r="X21" s="215"/>
      <c r="Y21" s="215"/>
      <c r="Z21" s="215"/>
      <c r="AA21" s="272"/>
    </row>
    <row r="22" ht="19" customHeight="true">
      <c r="A22" s="214"/>
      <c r="B22" s="215"/>
      <c r="C22" s="215"/>
      <c r="D22" s="215"/>
      <c r="E22" s="215"/>
      <c r="F22" s="215"/>
      <c r="G22" s="215"/>
      <c r="H22" s="266"/>
      <c r="I22" s="266"/>
      <c r="J22" s="215" t="str">
        <f>IF(A22="","",IF(AND(H22&lt;&gt;"",I22&lt;&gt;""),I22-H22+1,""))</f>
      </c>
      <c r="K22" s="215"/>
      <c r="L22" s="215"/>
      <c r="M22" s="215"/>
      <c r="N22" s="248"/>
      <c r="O22" s="248"/>
      <c r="P22" s="260" t="str">
        <f>IF(A22="","",IFERROR(O22/N22,""))</f>
      </c>
      <c r="Q22" s="248"/>
      <c r="R22" s="248"/>
      <c r="S22" s="260"/>
      <c r="T22" s="248" t="str">
        <f>IF(A22="","",IFERROR(Q22*S22,""))</f>
      </c>
      <c r="U22" s="248" t="str">
        <f>IF(A22="","",IF(R22="","",IFERROR(R22*S22,"")))</f>
      </c>
      <c r="V22" s="260" t="str">
        <f>IF(A22="","",IF(U22="","",IFERROR((U22-O22)/O22,"")))</f>
      </c>
      <c r="W22" s="260"/>
      <c r="X22" s="215"/>
      <c r="Y22" s="215"/>
      <c r="Z22" s="215"/>
      <c r="AA22" s="272"/>
    </row>
    <row r="23" ht="19" customHeight="true">
      <c r="A23" s="214"/>
      <c r="B23" s="215"/>
      <c r="C23" s="215"/>
      <c r="D23" s="215"/>
      <c r="E23" s="215"/>
      <c r="F23" s="215"/>
      <c r="G23" s="215"/>
      <c r="H23" s="266"/>
      <c r="I23" s="266"/>
      <c r="J23" s="215" t="str">
        <f>IF(A23="","",IF(AND(H23&lt;&gt;"",I23&lt;&gt;""),I23-H23+1,""))</f>
      </c>
      <c r="K23" s="215"/>
      <c r="L23" s="215"/>
      <c r="M23" s="215"/>
      <c r="N23" s="248"/>
      <c r="O23" s="248"/>
      <c r="P23" s="260" t="str">
        <f>IF(A23="","",IFERROR(O23/N23,""))</f>
      </c>
      <c r="Q23" s="248"/>
      <c r="R23" s="248"/>
      <c r="S23" s="260"/>
      <c r="T23" s="248" t="str">
        <f>IF(A23="","",IFERROR(Q23*S23,""))</f>
      </c>
      <c r="U23" s="248" t="str">
        <f>IF(A23="","",IF(R23="","",IFERROR(R23*S23,"")))</f>
      </c>
      <c r="V23" s="260" t="str">
        <f>IF(A23="","",IF(U23="","",IFERROR((U23-O23)/O23,"")))</f>
      </c>
      <c r="W23" s="260"/>
      <c r="X23" s="215"/>
      <c r="Y23" s="215"/>
      <c r="Z23" s="215"/>
      <c r="AA23" s="272"/>
    </row>
    <row r="24" ht="19" customHeight="true">
      <c r="A24" s="214"/>
      <c r="B24" s="215"/>
      <c r="C24" s="215"/>
      <c r="D24" s="215"/>
      <c r="E24" s="215"/>
      <c r="F24" s="215"/>
      <c r="G24" s="215"/>
      <c r="H24" s="266"/>
      <c r="I24" s="266"/>
      <c r="J24" s="215" t="str">
        <f>IF(A24="","",IF(AND(H24&lt;&gt;"",I24&lt;&gt;""),I24-H24+1,""))</f>
      </c>
      <c r="K24" s="215"/>
      <c r="L24" s="215"/>
      <c r="M24" s="215"/>
      <c r="N24" s="248"/>
      <c r="O24" s="248"/>
      <c r="P24" s="260" t="str">
        <f>IF(A24="","",IFERROR(O24/N24,""))</f>
      </c>
      <c r="Q24" s="248"/>
      <c r="R24" s="248"/>
      <c r="S24" s="260"/>
      <c r="T24" s="248" t="str">
        <f>IF(A24="","",IFERROR(Q24*S24,""))</f>
      </c>
      <c r="U24" s="248" t="str">
        <f>IF(A24="","",IF(R24="","",IFERROR(R24*S24,"")))</f>
      </c>
      <c r="V24" s="260" t="str">
        <f>IF(A24="","",IF(U24="","",IFERROR((U24-O24)/O24,"")))</f>
      </c>
      <c r="W24" s="260"/>
      <c r="X24" s="215"/>
      <c r="Y24" s="215"/>
      <c r="Z24" s="215"/>
      <c r="AA24" s="272"/>
    </row>
    <row r="25" ht="19" customHeight="true">
      <c r="A25" s="214"/>
      <c r="B25" s="215"/>
      <c r="C25" s="215"/>
      <c r="D25" s="215"/>
      <c r="E25" s="215"/>
      <c r="F25" s="215"/>
      <c r="G25" s="215"/>
      <c r="H25" s="266"/>
      <c r="I25" s="266"/>
      <c r="J25" s="215" t="str">
        <f>IF(A25="","",IF(AND(H25&lt;&gt;"",I25&lt;&gt;""),I25-H25+1,""))</f>
      </c>
      <c r="K25" s="215"/>
      <c r="L25" s="215"/>
      <c r="M25" s="215"/>
      <c r="N25" s="248"/>
      <c r="O25" s="248"/>
      <c r="P25" s="260" t="str">
        <f>IF(A25="","",IFERROR(O25/N25,""))</f>
      </c>
      <c r="Q25" s="248"/>
      <c r="R25" s="248"/>
      <c r="S25" s="260"/>
      <c r="T25" s="248" t="str">
        <f>IF(A25="","",IFERROR(Q25*S25,""))</f>
      </c>
      <c r="U25" s="248" t="str">
        <f>IF(A25="","",IF(R25="","",IFERROR(R25*S25,"")))</f>
      </c>
      <c r="V25" s="260" t="str">
        <f>IF(A25="","",IF(U25="","",IFERROR((U25-O25)/O25,"")))</f>
      </c>
      <c r="W25" s="260"/>
      <c r="X25" s="215"/>
      <c r="Y25" s="215"/>
      <c r="Z25" s="215"/>
      <c r="AA25" s="272"/>
    </row>
    <row r="26" ht="19" customHeight="true">
      <c r="A26" s="214"/>
      <c r="B26" s="215"/>
      <c r="C26" s="215"/>
      <c r="D26" s="215"/>
      <c r="E26" s="215"/>
      <c r="F26" s="215"/>
      <c r="G26" s="215"/>
      <c r="H26" s="266"/>
      <c r="I26" s="266"/>
      <c r="J26" s="215" t="str">
        <f>IF(A26="","",IF(AND(H26&lt;&gt;"",I26&lt;&gt;""),I26-H26+1,""))</f>
      </c>
      <c r="K26" s="215"/>
      <c r="L26" s="215"/>
      <c r="M26" s="215"/>
      <c r="N26" s="248"/>
      <c r="O26" s="248"/>
      <c r="P26" s="260" t="str">
        <f>IF(A26="","",IFERROR(O26/N26,""))</f>
      </c>
      <c r="Q26" s="248"/>
      <c r="R26" s="248"/>
      <c r="S26" s="260"/>
      <c r="T26" s="248" t="str">
        <f>IF(A26="","",IFERROR(Q26*S26,""))</f>
      </c>
      <c r="U26" s="248" t="str">
        <f>IF(A26="","",IF(R26="","",IFERROR(R26*S26,"")))</f>
      </c>
      <c r="V26" s="260" t="str">
        <f>IF(A26="","",IF(U26="","",IFERROR((U26-O26)/O26,"")))</f>
      </c>
      <c r="W26" s="260"/>
      <c r="X26" s="215"/>
      <c r="Y26" s="215"/>
      <c r="Z26" s="215"/>
      <c r="AA26" s="272"/>
    </row>
    <row r="27" ht="19" customHeight="true">
      <c r="A27" s="214"/>
      <c r="B27" s="215"/>
      <c r="C27" s="215"/>
      <c r="D27" s="215"/>
      <c r="E27" s="215"/>
      <c r="F27" s="215"/>
      <c r="G27" s="215"/>
      <c r="H27" s="266"/>
      <c r="I27" s="266"/>
      <c r="J27" s="215" t="str">
        <f>IF(A27="","",IF(AND(H27&lt;&gt;"",I27&lt;&gt;""),I27-H27+1,""))</f>
      </c>
      <c r="K27" s="215"/>
      <c r="L27" s="215"/>
      <c r="M27" s="215"/>
      <c r="N27" s="248"/>
      <c r="O27" s="248"/>
      <c r="P27" s="260" t="str">
        <f>IF(A27="","",IFERROR(O27/N27,""))</f>
      </c>
      <c r="Q27" s="248"/>
      <c r="R27" s="248"/>
      <c r="S27" s="260"/>
      <c r="T27" s="248" t="str">
        <f>IF(A27="","",IFERROR(Q27*S27,""))</f>
      </c>
      <c r="U27" s="248" t="str">
        <f>IF(A27="","",IF(R27="","",IFERROR(R27*S27,"")))</f>
      </c>
      <c r="V27" s="260" t="str">
        <f>IF(A27="","",IF(U27="","",IFERROR((U27-O27)/O27,"")))</f>
      </c>
      <c r="W27" s="260"/>
      <c r="X27" s="215"/>
      <c r="Y27" s="215"/>
      <c r="Z27" s="215"/>
      <c r="AA27" s="272"/>
    </row>
    <row r="28" ht="19" customHeight="true">
      <c r="A28" s="214"/>
      <c r="B28" s="215"/>
      <c r="C28" s="215"/>
      <c r="D28" s="215"/>
      <c r="E28" s="215"/>
      <c r="F28" s="215"/>
      <c r="G28" s="215"/>
      <c r="H28" s="266"/>
      <c r="I28" s="266"/>
      <c r="J28" s="215" t="str">
        <f>IF(A28="","",IF(AND(H28&lt;&gt;"",I28&lt;&gt;""),I28-H28+1,""))</f>
      </c>
      <c r="K28" s="215"/>
      <c r="L28" s="215"/>
      <c r="M28" s="215"/>
      <c r="N28" s="248"/>
      <c r="O28" s="248"/>
      <c r="P28" s="260" t="str">
        <f>IF(A28="","",IFERROR(O28/N28,""))</f>
      </c>
      <c r="Q28" s="248"/>
      <c r="R28" s="248"/>
      <c r="S28" s="260"/>
      <c r="T28" s="248" t="str">
        <f>IF(A28="","",IFERROR(Q28*S28,""))</f>
      </c>
      <c r="U28" s="248" t="str">
        <f>IF(A28="","",IF(R28="","",IFERROR(R28*S28,"")))</f>
      </c>
      <c r="V28" s="260" t="str">
        <f>IF(A28="","",IF(U28="","",IFERROR((U28-O28)/O28,"")))</f>
      </c>
      <c r="W28" s="260"/>
      <c r="X28" s="215"/>
      <c r="Y28" s="215"/>
      <c r="Z28" s="215"/>
      <c r="AA28" s="272"/>
    </row>
    <row r="29" ht="19" customHeight="true">
      <c r="A29" s="214"/>
      <c r="B29" s="215"/>
      <c r="C29" s="215"/>
      <c r="D29" s="215"/>
      <c r="E29" s="215"/>
      <c r="F29" s="215"/>
      <c r="G29" s="215"/>
      <c r="H29" s="266"/>
      <c r="I29" s="266"/>
      <c r="J29" s="215" t="str">
        <f>IF(A29="","",IF(AND(H29&lt;&gt;"",I29&lt;&gt;""),I29-H29+1,""))</f>
      </c>
      <c r="K29" s="215"/>
      <c r="L29" s="215"/>
      <c r="M29" s="215"/>
      <c r="N29" s="248"/>
      <c r="O29" s="248"/>
      <c r="P29" s="260" t="str">
        <f>IF(A29="","",IFERROR(O29/N29,""))</f>
      </c>
      <c r="Q29" s="248"/>
      <c r="R29" s="248"/>
      <c r="S29" s="260"/>
      <c r="T29" s="248" t="str">
        <f>IF(A29="","",IFERROR(Q29*S29,""))</f>
      </c>
      <c r="U29" s="248" t="str">
        <f>IF(A29="","",IF(R29="","",IFERROR(R29*S29,"")))</f>
      </c>
      <c r="V29" s="260" t="str">
        <f>IF(A29="","",IF(U29="","",IFERROR((U29-O29)/O29,"")))</f>
      </c>
      <c r="W29" s="260"/>
      <c r="X29" s="215"/>
      <c r="Y29" s="215"/>
      <c r="Z29" s="215"/>
      <c r="AA29" s="272"/>
    </row>
    <row r="30" ht="19" customHeight="true">
      <c r="A30" s="214"/>
      <c r="B30" s="215"/>
      <c r="C30" s="215"/>
      <c r="D30" s="215"/>
      <c r="E30" s="215"/>
      <c r="F30" s="215"/>
      <c r="G30" s="215"/>
      <c r="H30" s="266"/>
      <c r="I30" s="266"/>
      <c r="J30" s="215" t="str">
        <f>IF(A30="","",IF(AND(H30&lt;&gt;"",I30&lt;&gt;""),I30-H30+1,""))</f>
      </c>
      <c r="K30" s="215"/>
      <c r="L30" s="215"/>
      <c r="M30" s="215"/>
      <c r="N30" s="248"/>
      <c r="O30" s="248"/>
      <c r="P30" s="260" t="str">
        <f>IF(A30="","",IFERROR(O30/N30,""))</f>
      </c>
      <c r="Q30" s="248"/>
      <c r="R30" s="248"/>
      <c r="S30" s="260"/>
      <c r="T30" s="248" t="str">
        <f>IF(A30="","",IFERROR(Q30*S30,""))</f>
      </c>
      <c r="U30" s="248" t="str">
        <f>IF(A30="","",IF(R30="","",IFERROR(R30*S30,"")))</f>
      </c>
      <c r="V30" s="260" t="str">
        <f>IF(A30="","",IF(U30="","",IFERROR((U30-O30)/O30,"")))</f>
      </c>
      <c r="W30" s="260"/>
      <c r="X30" s="215"/>
      <c r="Y30" s="215"/>
      <c r="Z30" s="215"/>
      <c r="AA30" s="272"/>
    </row>
    <row r="31" ht="19" customHeight="true">
      <c r="A31" s="214"/>
      <c r="B31" s="215"/>
      <c r="C31" s="215"/>
      <c r="D31" s="215"/>
      <c r="E31" s="215"/>
      <c r="F31" s="215"/>
      <c r="G31" s="215"/>
      <c r="H31" s="266"/>
      <c r="I31" s="266"/>
      <c r="J31" s="215" t="str">
        <f>IF(A31="","",IF(AND(H31&lt;&gt;"",I31&lt;&gt;""),I31-H31+1,""))</f>
      </c>
      <c r="K31" s="215"/>
      <c r="L31" s="215"/>
      <c r="M31" s="215"/>
      <c r="N31" s="248"/>
      <c r="O31" s="248"/>
      <c r="P31" s="260" t="str">
        <f>IF(A31="","",IFERROR(O31/N31,""))</f>
      </c>
      <c r="Q31" s="248"/>
      <c r="R31" s="248"/>
      <c r="S31" s="260"/>
      <c r="T31" s="248" t="str">
        <f>IF(A31="","",IFERROR(Q31*S31,""))</f>
      </c>
      <c r="U31" s="248" t="str">
        <f>IF(A31="","",IF(R31="","",IFERROR(R31*S31,"")))</f>
      </c>
      <c r="V31" s="260" t="str">
        <f>IF(A31="","",IF(U31="","",IFERROR((U31-O31)/O31,"")))</f>
      </c>
      <c r="W31" s="260"/>
      <c r="X31" s="215"/>
      <c r="Y31" s="215"/>
      <c r="Z31" s="215"/>
      <c r="AA31" s="272"/>
    </row>
    <row r="32" ht="19" customHeight="true">
      <c r="A32" s="214"/>
      <c r="B32" s="215"/>
      <c r="C32" s="215"/>
      <c r="D32" s="215"/>
      <c r="E32" s="215"/>
      <c r="F32" s="215"/>
      <c r="G32" s="215"/>
      <c r="H32" s="266"/>
      <c r="I32" s="266"/>
      <c r="J32" s="215" t="str">
        <f>IF(A32="","",IF(AND(H32&lt;&gt;"",I32&lt;&gt;""),I32-H32+1,""))</f>
      </c>
      <c r="K32" s="215"/>
      <c r="L32" s="215"/>
      <c r="M32" s="215"/>
      <c r="N32" s="248"/>
      <c r="O32" s="248"/>
      <c r="P32" s="260" t="str">
        <f>IF(A32="","",IFERROR(O32/N32,""))</f>
      </c>
      <c r="Q32" s="248"/>
      <c r="R32" s="248"/>
      <c r="S32" s="260"/>
      <c r="T32" s="248" t="str">
        <f>IF(A32="","",IFERROR(Q32*S32,""))</f>
      </c>
      <c r="U32" s="248" t="str">
        <f>IF(A32="","",IF(R32="","",IFERROR(R32*S32,"")))</f>
      </c>
      <c r="V32" s="260" t="str">
        <f>IF(A32="","",IF(U32="","",IFERROR((U32-O32)/O32,"")))</f>
      </c>
      <c r="W32" s="260"/>
      <c r="X32" s="215"/>
      <c r="Y32" s="215"/>
      <c r="Z32" s="215"/>
      <c r="AA32" s="272"/>
    </row>
    <row r="33" ht="19" customHeight="true">
      <c r="A33" s="214"/>
      <c r="B33" s="215"/>
      <c r="C33" s="215"/>
      <c r="D33" s="215"/>
      <c r="E33" s="215"/>
      <c r="F33" s="215"/>
      <c r="G33" s="215"/>
      <c r="H33" s="266"/>
      <c r="I33" s="266"/>
      <c r="J33" s="215" t="str">
        <f>IF(A33="","",IF(AND(H33&lt;&gt;"",I33&lt;&gt;""),I33-H33+1,""))</f>
      </c>
      <c r="K33" s="215"/>
      <c r="L33" s="215"/>
      <c r="M33" s="215"/>
      <c r="N33" s="248"/>
      <c r="O33" s="248"/>
      <c r="P33" s="260" t="str">
        <f>IF(A33="","",IFERROR(O33/N33,""))</f>
      </c>
      <c r="Q33" s="248"/>
      <c r="R33" s="248"/>
      <c r="S33" s="260"/>
      <c r="T33" s="248" t="str">
        <f>IF(A33="","",IFERROR(Q33*S33,""))</f>
      </c>
      <c r="U33" s="248" t="str">
        <f>IF(A33="","",IF(R33="","",IFERROR(R33*S33,"")))</f>
      </c>
      <c r="V33" s="260" t="str">
        <f>IF(A33="","",IF(U33="","",IFERROR((U33-O33)/O33,"")))</f>
      </c>
      <c r="W33" s="260"/>
      <c r="X33" s="215"/>
      <c r="Y33" s="215"/>
      <c r="Z33" s="215"/>
      <c r="AA33" s="272"/>
    </row>
    <row r="34" ht="19" customHeight="true">
      <c r="A34" s="214"/>
      <c r="B34" s="215"/>
      <c r="C34" s="215"/>
      <c r="D34" s="215"/>
      <c r="E34" s="215"/>
      <c r="F34" s="215"/>
      <c r="G34" s="215"/>
      <c r="H34" s="266"/>
      <c r="I34" s="266"/>
      <c r="J34" s="215" t="str">
        <f>IF(A34="","",IF(AND(H34&lt;&gt;"",I34&lt;&gt;""),I34-H34+1,""))</f>
      </c>
      <c r="K34" s="215"/>
      <c r="L34" s="215"/>
      <c r="M34" s="215"/>
      <c r="N34" s="248"/>
      <c r="O34" s="248"/>
      <c r="P34" s="260" t="str">
        <f>IF(A34="","",IFERROR(O34/N34,""))</f>
      </c>
      <c r="Q34" s="248"/>
      <c r="R34" s="248"/>
      <c r="S34" s="260"/>
      <c r="T34" s="248" t="str">
        <f>IF(A34="","",IFERROR(Q34*S34,""))</f>
      </c>
      <c r="U34" s="248" t="str">
        <f>IF(A34="","",IF(R34="","",IFERROR(R34*S34,"")))</f>
      </c>
      <c r="V34" s="260" t="str">
        <f>IF(A34="","",IF(U34="","",IFERROR((U34-O34)/O34,"")))</f>
      </c>
      <c r="W34" s="260"/>
      <c r="X34" s="215"/>
      <c r="Y34" s="215"/>
      <c r="Z34" s="215"/>
      <c r="AA34" s="272"/>
    </row>
    <row r="35" ht="19" customHeight="true">
      <c r="A35" s="214"/>
      <c r="B35" s="215"/>
      <c r="C35" s="215"/>
      <c r="D35" s="215"/>
      <c r="E35" s="215"/>
      <c r="F35" s="215"/>
      <c r="G35" s="215"/>
      <c r="H35" s="266"/>
      <c r="I35" s="266"/>
      <c r="J35" s="215" t="str">
        <f>IF(A35="","",IF(AND(H35&lt;&gt;"",I35&lt;&gt;""),I35-H35+1,""))</f>
      </c>
      <c r="K35" s="215"/>
      <c r="L35" s="215"/>
      <c r="M35" s="215"/>
      <c r="N35" s="248"/>
      <c r="O35" s="248"/>
      <c r="P35" s="260" t="str">
        <f>IF(A35="","",IFERROR(O35/N35,""))</f>
      </c>
      <c r="Q35" s="248"/>
      <c r="R35" s="248"/>
      <c r="S35" s="260"/>
      <c r="T35" s="248" t="str">
        <f>IF(A35="","",IFERROR(Q35*S35,""))</f>
      </c>
      <c r="U35" s="248" t="str">
        <f>IF(A35="","",IF(R35="","",IFERROR(R35*S35,"")))</f>
      </c>
      <c r="V35" s="260" t="str">
        <f>IF(A35="","",IF(U35="","",IFERROR((U35-O35)/O35,"")))</f>
      </c>
      <c r="W35" s="260"/>
      <c r="X35" s="215"/>
      <c r="Y35" s="215"/>
      <c r="Z35" s="215"/>
      <c r="AA35" s="272"/>
    </row>
    <row r="36" ht="19" customHeight="true">
      <c r="A36" s="214"/>
      <c r="B36" s="215"/>
      <c r="C36" s="215"/>
      <c r="D36" s="215"/>
      <c r="E36" s="215"/>
      <c r="F36" s="215"/>
      <c r="G36" s="215"/>
      <c r="H36" s="266"/>
      <c r="I36" s="266"/>
      <c r="J36" s="215" t="str">
        <f>IF(A36="","",IF(AND(H36&lt;&gt;"",I36&lt;&gt;""),I36-H36+1,""))</f>
      </c>
      <c r="K36" s="215"/>
      <c r="L36" s="215"/>
      <c r="M36" s="215"/>
      <c r="N36" s="248"/>
      <c r="O36" s="248"/>
      <c r="P36" s="260" t="str">
        <f>IF(A36="","",IFERROR(O36/N36,""))</f>
      </c>
      <c r="Q36" s="248"/>
      <c r="R36" s="248"/>
      <c r="S36" s="260"/>
      <c r="T36" s="248" t="str">
        <f>IF(A36="","",IFERROR(Q36*S36,""))</f>
      </c>
      <c r="U36" s="248" t="str">
        <f>IF(A36="","",IF(R36="","",IFERROR(R36*S36,"")))</f>
      </c>
      <c r="V36" s="260" t="str">
        <f>IF(A36="","",IF(U36="","",IFERROR((U36-O36)/O36,"")))</f>
      </c>
      <c r="W36" s="260"/>
      <c r="X36" s="215"/>
      <c r="Y36" s="215"/>
      <c r="Z36" s="215"/>
      <c r="AA36" s="272"/>
    </row>
    <row r="37" ht="19" customHeight="true">
      <c r="A37" s="214"/>
      <c r="B37" s="215"/>
      <c r="C37" s="215"/>
      <c r="D37" s="215"/>
      <c r="E37" s="215"/>
      <c r="F37" s="215"/>
      <c r="G37" s="215"/>
      <c r="H37" s="266"/>
      <c r="I37" s="266"/>
      <c r="J37" s="215" t="str">
        <f>IF(A37="","",IF(AND(H37&lt;&gt;"",I37&lt;&gt;""),I37-H37+1,""))</f>
      </c>
      <c r="K37" s="215"/>
      <c r="L37" s="215"/>
      <c r="M37" s="215"/>
      <c r="N37" s="248"/>
      <c r="O37" s="248"/>
      <c r="P37" s="260" t="str">
        <f>IF(A37="","",IFERROR(O37/N37,""))</f>
      </c>
      <c r="Q37" s="248"/>
      <c r="R37" s="248"/>
      <c r="S37" s="260"/>
      <c r="T37" s="248" t="str">
        <f>IF(A37="","",IFERROR(Q37*S37,""))</f>
      </c>
      <c r="U37" s="248" t="str">
        <f>IF(A37="","",IF(R37="","",IFERROR(R37*S37,"")))</f>
      </c>
      <c r="V37" s="260" t="str">
        <f>IF(A37="","",IF(U37="","",IFERROR((U37-O37)/O37,"")))</f>
      </c>
      <c r="W37" s="260"/>
      <c r="X37" s="215"/>
      <c r="Y37" s="215"/>
      <c r="Z37" s="215"/>
      <c r="AA37" s="272"/>
    </row>
    <row r="38" ht="19" customHeight="true">
      <c r="A38" s="214"/>
      <c r="B38" s="215"/>
      <c r="C38" s="215"/>
      <c r="D38" s="215"/>
      <c r="E38" s="215"/>
      <c r="F38" s="215"/>
      <c r="G38" s="215"/>
      <c r="H38" s="266"/>
      <c r="I38" s="266"/>
      <c r="J38" s="215" t="str">
        <f>IF(A38="","",IF(AND(H38&lt;&gt;"",I38&lt;&gt;""),I38-H38+1,""))</f>
      </c>
      <c r="K38" s="215"/>
      <c r="L38" s="215"/>
      <c r="M38" s="215"/>
      <c r="N38" s="248"/>
      <c r="O38" s="248"/>
      <c r="P38" s="260" t="str">
        <f>IF(A38="","",IFERROR(O38/N38,""))</f>
      </c>
      <c r="Q38" s="248"/>
      <c r="R38" s="248"/>
      <c r="S38" s="260"/>
      <c r="T38" s="248" t="str">
        <f>IF(A38="","",IFERROR(Q38*S38,""))</f>
      </c>
      <c r="U38" s="248" t="str">
        <f>IF(A38="","",IF(R38="","",IFERROR(R38*S38,"")))</f>
      </c>
      <c r="V38" s="260" t="str">
        <f>IF(A38="","",IF(U38="","",IFERROR((U38-O38)/O38,"")))</f>
      </c>
      <c r="W38" s="260"/>
      <c r="X38" s="215"/>
      <c r="Y38" s="215"/>
      <c r="Z38" s="215"/>
      <c r="AA38" s="272"/>
    </row>
    <row r="39" ht="19" customHeight="true">
      <c r="A39" s="214"/>
      <c r="B39" s="215"/>
      <c r="C39" s="215"/>
      <c r="D39" s="215"/>
      <c r="E39" s="215"/>
      <c r="F39" s="215"/>
      <c r="G39" s="215"/>
      <c r="H39" s="266"/>
      <c r="I39" s="266"/>
      <c r="J39" s="215" t="str">
        <f>IF(A39="","",IF(AND(H39&lt;&gt;"",I39&lt;&gt;""),I39-H39+1,""))</f>
      </c>
      <c r="K39" s="215"/>
      <c r="L39" s="215"/>
      <c r="M39" s="215"/>
      <c r="N39" s="248"/>
      <c r="O39" s="248"/>
      <c r="P39" s="260" t="str">
        <f>IF(A39="","",IFERROR(O39/N39,""))</f>
      </c>
      <c r="Q39" s="248"/>
      <c r="R39" s="248"/>
      <c r="S39" s="260"/>
      <c r="T39" s="248" t="str">
        <f>IF(A39="","",IFERROR(Q39*S39,""))</f>
      </c>
      <c r="U39" s="248" t="str">
        <f>IF(A39="","",IF(R39="","",IFERROR(R39*S39,"")))</f>
      </c>
      <c r="V39" s="260" t="str">
        <f>IF(A39="","",IF(U39="","",IFERROR((U39-O39)/O39,"")))</f>
      </c>
      <c r="W39" s="260"/>
      <c r="X39" s="215"/>
      <c r="Y39" s="215"/>
      <c r="Z39" s="215"/>
      <c r="AA39" s="272"/>
    </row>
    <row r="40" ht="19" customHeight="true">
      <c r="A40" s="214"/>
      <c r="B40" s="215"/>
      <c r="C40" s="215"/>
      <c r="D40" s="215"/>
      <c r="E40" s="215"/>
      <c r="F40" s="215"/>
      <c r="G40" s="215"/>
      <c r="H40" s="266"/>
      <c r="I40" s="266"/>
      <c r="J40" s="215" t="str">
        <f>IF(A40="","",IF(AND(H40&lt;&gt;"",I40&lt;&gt;""),I40-H40+1,""))</f>
      </c>
      <c r="K40" s="215"/>
      <c r="L40" s="215"/>
      <c r="M40" s="215"/>
      <c r="N40" s="248"/>
      <c r="O40" s="248"/>
      <c r="P40" s="260" t="str">
        <f>IF(A40="","",IFERROR(O40/N40,""))</f>
      </c>
      <c r="Q40" s="248"/>
      <c r="R40" s="248"/>
      <c r="S40" s="260"/>
      <c r="T40" s="248" t="str">
        <f>IF(A40="","",IFERROR(Q40*S40,""))</f>
      </c>
      <c r="U40" s="248" t="str">
        <f>IF(A40="","",IF(R40="","",IFERROR(R40*S40,"")))</f>
      </c>
      <c r="V40" s="260" t="str">
        <f>IF(A40="","",IF(U40="","",IFERROR((U40-O40)/O40,"")))</f>
      </c>
      <c r="W40" s="260"/>
      <c r="X40" s="215"/>
      <c r="Y40" s="215"/>
      <c r="Z40" s="215"/>
      <c r="AA40" s="272"/>
    </row>
    <row r="41" ht="19" customHeight="true">
      <c r="A41" s="214"/>
      <c r="B41" s="215"/>
      <c r="C41" s="215"/>
      <c r="D41" s="215"/>
      <c r="E41" s="215"/>
      <c r="F41" s="215"/>
      <c r="G41" s="215"/>
      <c r="H41" s="266"/>
      <c r="I41" s="266"/>
      <c r="J41" s="215" t="str">
        <f>IF(A41="","",IF(AND(H41&lt;&gt;"",I41&lt;&gt;""),I41-H41+1,""))</f>
      </c>
      <c r="K41" s="215"/>
      <c r="L41" s="215"/>
      <c r="M41" s="215"/>
      <c r="N41" s="248"/>
      <c r="O41" s="248"/>
      <c r="P41" s="260" t="str">
        <f>IF(A41="","",IFERROR(O41/N41,""))</f>
      </c>
      <c r="Q41" s="248"/>
      <c r="R41" s="248"/>
      <c r="S41" s="260"/>
      <c r="T41" s="248" t="str">
        <f>IF(A41="","",IFERROR(Q41*S41,""))</f>
      </c>
      <c r="U41" s="248" t="str">
        <f>IF(A41="","",IF(R41="","",IFERROR(R41*S41,"")))</f>
      </c>
      <c r="V41" s="260" t="str">
        <f>IF(A41="","",IF(U41="","",IFERROR((U41-O41)/O41,"")))</f>
      </c>
      <c r="W41" s="260"/>
      <c r="X41" s="215"/>
      <c r="Y41" s="215"/>
      <c r="Z41" s="215"/>
      <c r="AA41" s="272"/>
    </row>
    <row r="42" ht="19" customHeight="true">
      <c r="A42" s="214"/>
      <c r="B42" s="215"/>
      <c r="C42" s="215"/>
      <c r="D42" s="215"/>
      <c r="E42" s="215"/>
      <c r="F42" s="215"/>
      <c r="G42" s="215"/>
      <c r="H42" s="266"/>
      <c r="I42" s="266"/>
      <c r="J42" s="215" t="str">
        <f>IF(A42="","",IF(AND(H42&lt;&gt;"",I42&lt;&gt;""),I42-H42+1,""))</f>
      </c>
      <c r="K42" s="215"/>
      <c r="L42" s="215"/>
      <c r="M42" s="215"/>
      <c r="N42" s="248"/>
      <c r="O42" s="248"/>
      <c r="P42" s="260" t="str">
        <f>IF(A42="","",IFERROR(O42/N42,""))</f>
      </c>
      <c r="Q42" s="248"/>
      <c r="R42" s="248"/>
      <c r="S42" s="260"/>
      <c r="T42" s="248" t="str">
        <f>IF(A42="","",IFERROR(Q42*S42,""))</f>
      </c>
      <c r="U42" s="248" t="str">
        <f>IF(A42="","",IF(R42="","",IFERROR(R42*S42,"")))</f>
      </c>
      <c r="V42" s="260" t="str">
        <f>IF(A42="","",IF(U42="","",IFERROR((U42-O42)/O42,"")))</f>
      </c>
      <c r="W42" s="260"/>
      <c r="X42" s="215"/>
      <c r="Y42" s="215"/>
      <c r="Z42" s="215"/>
      <c r="AA42" s="272"/>
    </row>
    <row r="43" ht="19" customHeight="true">
      <c r="A43" s="214"/>
      <c r="B43" s="215"/>
      <c r="C43" s="215"/>
      <c r="D43" s="215"/>
      <c r="E43" s="215"/>
      <c r="F43" s="215"/>
      <c r="G43" s="215"/>
      <c r="H43" s="266"/>
      <c r="I43" s="266"/>
      <c r="J43" s="215" t="str">
        <f>IF(A43="","",IF(AND(H43&lt;&gt;"",I43&lt;&gt;""),I43-H43+1,""))</f>
      </c>
      <c r="K43" s="215"/>
      <c r="L43" s="215"/>
      <c r="M43" s="215"/>
      <c r="N43" s="248"/>
      <c r="O43" s="248"/>
      <c r="P43" s="260" t="str">
        <f>IF(A43="","",IFERROR(O43/N43,""))</f>
      </c>
      <c r="Q43" s="248"/>
      <c r="R43" s="248"/>
      <c r="S43" s="260"/>
      <c r="T43" s="248" t="str">
        <f>IF(A43="","",IFERROR(Q43*S43,""))</f>
      </c>
      <c r="U43" s="248" t="str">
        <f>IF(A43="","",IF(R43="","",IFERROR(R43*S43,"")))</f>
      </c>
      <c r="V43" s="260" t="str">
        <f>IF(A43="","",IF(U43="","",IFERROR((U43-O43)/O43,"")))</f>
      </c>
      <c r="W43" s="260"/>
      <c r="X43" s="215"/>
      <c r="Y43" s="215"/>
      <c r="Z43" s="215"/>
      <c r="AA43" s="272"/>
    </row>
    <row r="44" ht="19" customHeight="true">
      <c r="A44" s="214"/>
      <c r="B44" s="215"/>
      <c r="C44" s="215"/>
      <c r="D44" s="215"/>
      <c r="E44" s="215"/>
      <c r="F44" s="215"/>
      <c r="G44" s="215"/>
      <c r="H44" s="266"/>
      <c r="I44" s="266"/>
      <c r="J44" s="215" t="str">
        <f>IF(A44="","",IF(AND(H44&lt;&gt;"",I44&lt;&gt;""),I44-H44+1,""))</f>
      </c>
      <c r="K44" s="215"/>
      <c r="L44" s="215"/>
      <c r="M44" s="215"/>
      <c r="N44" s="248"/>
      <c r="O44" s="248"/>
      <c r="P44" s="260" t="str">
        <f>IF(A44="","",IFERROR(O44/N44,""))</f>
      </c>
      <c r="Q44" s="248"/>
      <c r="R44" s="248"/>
      <c r="S44" s="260"/>
      <c r="T44" s="248" t="str">
        <f>IF(A44="","",IFERROR(Q44*S44,""))</f>
      </c>
      <c r="U44" s="248" t="str">
        <f>IF(A44="","",IF(R44="","",IFERROR(R44*S44,"")))</f>
      </c>
      <c r="V44" s="260" t="str">
        <f>IF(A44="","",IF(U44="","",IFERROR((U44-O44)/O44,"")))</f>
      </c>
      <c r="W44" s="260"/>
      <c r="X44" s="215"/>
      <c r="Y44" s="215"/>
      <c r="Z44" s="215"/>
      <c r="AA44" s="272"/>
    </row>
    <row r="45" ht="19" customHeight="true">
      <c r="A45" s="214"/>
      <c r="B45" s="215"/>
      <c r="C45" s="215"/>
      <c r="D45" s="215"/>
      <c r="E45" s="215"/>
      <c r="F45" s="215"/>
      <c r="G45" s="215"/>
      <c r="H45" s="266"/>
      <c r="I45" s="266"/>
      <c r="J45" s="215" t="str">
        <f>IF(A45="","",IF(AND(H45&lt;&gt;"",I45&lt;&gt;""),I45-H45+1,""))</f>
      </c>
      <c r="K45" s="215"/>
      <c r="L45" s="215"/>
      <c r="M45" s="215"/>
      <c r="N45" s="248"/>
      <c r="O45" s="248"/>
      <c r="P45" s="260" t="str">
        <f>IF(A45="","",IFERROR(O45/N45,""))</f>
      </c>
      <c r="Q45" s="248"/>
      <c r="R45" s="248"/>
      <c r="S45" s="260"/>
      <c r="T45" s="248" t="str">
        <f>IF(A45="","",IFERROR(Q45*S45,""))</f>
      </c>
      <c r="U45" s="248" t="str">
        <f>IF(A45="","",IF(R45="","",IFERROR(R45*S45,"")))</f>
      </c>
      <c r="V45" s="260" t="str">
        <f>IF(A45="","",IF(U45="","",IFERROR((U45-O45)/O45,"")))</f>
      </c>
      <c r="W45" s="260"/>
      <c r="X45" s="215"/>
      <c r="Y45" s="215"/>
      <c r="Z45" s="215"/>
      <c r="AA45" s="272"/>
    </row>
    <row r="46" ht="19" customHeight="true">
      <c r="A46" s="214"/>
      <c r="B46" s="215"/>
      <c r="C46" s="215"/>
      <c r="D46" s="215"/>
      <c r="E46" s="215"/>
      <c r="F46" s="215"/>
      <c r="G46" s="215"/>
      <c r="H46" s="266"/>
      <c r="I46" s="266"/>
      <c r="J46" s="215" t="str">
        <f>IF(A46="","",IF(AND(H46&lt;&gt;"",I46&lt;&gt;""),I46-H46+1,""))</f>
      </c>
      <c r="K46" s="215"/>
      <c r="L46" s="215"/>
      <c r="M46" s="215"/>
      <c r="N46" s="248"/>
      <c r="O46" s="248"/>
      <c r="P46" s="260" t="str">
        <f>IF(A46="","",IFERROR(O46/N46,""))</f>
      </c>
      <c r="Q46" s="248"/>
      <c r="R46" s="248"/>
      <c r="S46" s="260"/>
      <c r="T46" s="248" t="str">
        <f>IF(A46="","",IFERROR(Q46*S46,""))</f>
      </c>
      <c r="U46" s="248" t="str">
        <f>IF(A46="","",IF(R46="","",IFERROR(R46*S46,"")))</f>
      </c>
      <c r="V46" s="260" t="str">
        <f>IF(A46="","",IF(U46="","",IFERROR((U46-O46)/O46,"")))</f>
      </c>
      <c r="W46" s="260"/>
      <c r="X46" s="215"/>
      <c r="Y46" s="215"/>
      <c r="Z46" s="215"/>
      <c r="AA46" s="272"/>
    </row>
    <row r="47" ht="19" customHeight="true">
      <c r="A47" s="214"/>
      <c r="B47" s="215"/>
      <c r="C47" s="215"/>
      <c r="D47" s="215"/>
      <c r="E47" s="215"/>
      <c r="F47" s="215"/>
      <c r="G47" s="215"/>
      <c r="H47" s="266"/>
      <c r="I47" s="266"/>
      <c r="J47" s="215" t="str">
        <f>IF(A47="","",IF(AND(H47&lt;&gt;"",I47&lt;&gt;""),I47-H47+1,""))</f>
      </c>
      <c r="K47" s="215"/>
      <c r="L47" s="215"/>
      <c r="M47" s="215"/>
      <c r="N47" s="248"/>
      <c r="O47" s="248"/>
      <c r="P47" s="260" t="str">
        <f>IF(A47="","",IFERROR(O47/N47,""))</f>
      </c>
      <c r="Q47" s="248"/>
      <c r="R47" s="248"/>
      <c r="S47" s="260"/>
      <c r="T47" s="248" t="str">
        <f>IF(A47="","",IFERROR(Q47*S47,""))</f>
      </c>
      <c r="U47" s="248" t="str">
        <f>IF(A47="","",IF(R47="","",IFERROR(R47*S47,"")))</f>
      </c>
      <c r="V47" s="260" t="str">
        <f>IF(A47="","",IF(U47="","",IFERROR((U47-O47)/O47,"")))</f>
      </c>
      <c r="W47" s="260"/>
      <c r="X47" s="215"/>
      <c r="Y47" s="215"/>
      <c r="Z47" s="215"/>
      <c r="AA47" s="272"/>
    </row>
    <row r="48" ht="19" customHeight="true">
      <c r="A48" s="214"/>
      <c r="B48" s="215"/>
      <c r="C48" s="215"/>
      <c r="D48" s="215"/>
      <c r="E48" s="215"/>
      <c r="F48" s="215"/>
      <c r="G48" s="215"/>
      <c r="H48" s="266"/>
      <c r="I48" s="266"/>
      <c r="J48" s="215" t="str">
        <f>IF(A48="","",IF(AND(H48&lt;&gt;"",I48&lt;&gt;""),I48-H48+1,""))</f>
      </c>
      <c r="K48" s="215"/>
      <c r="L48" s="215"/>
      <c r="M48" s="215"/>
      <c r="N48" s="248"/>
      <c r="O48" s="248"/>
      <c r="P48" s="260" t="str">
        <f>IF(A48="","",IFERROR(O48/N48,""))</f>
      </c>
      <c r="Q48" s="248"/>
      <c r="R48" s="248"/>
      <c r="S48" s="260"/>
      <c r="T48" s="248" t="str">
        <f>IF(A48="","",IFERROR(Q48*S48,""))</f>
      </c>
      <c r="U48" s="248" t="str">
        <f>IF(A48="","",IF(R48="","",IFERROR(R48*S48,"")))</f>
      </c>
      <c r="V48" s="260" t="str">
        <f>IF(A48="","",IF(U48="","",IFERROR((U48-O48)/O48,"")))</f>
      </c>
      <c r="W48" s="260"/>
      <c r="X48" s="215"/>
      <c r="Y48" s="215"/>
      <c r="Z48" s="215"/>
      <c r="AA48" s="272"/>
    </row>
    <row r="49" ht="19" customHeight="true">
      <c r="A49" s="214"/>
      <c r="B49" s="215"/>
      <c r="C49" s="215"/>
      <c r="D49" s="215"/>
      <c r="E49" s="215"/>
      <c r="F49" s="215"/>
      <c r="G49" s="215"/>
      <c r="H49" s="266"/>
      <c r="I49" s="266"/>
      <c r="J49" s="215" t="str">
        <f>IF(A49="","",IF(AND(H49&lt;&gt;"",I49&lt;&gt;""),I49-H49+1,""))</f>
      </c>
      <c r="K49" s="215"/>
      <c r="L49" s="215"/>
      <c r="M49" s="215"/>
      <c r="N49" s="248"/>
      <c r="O49" s="248"/>
      <c r="P49" s="260" t="str">
        <f>IF(A49="","",IFERROR(O49/N49,""))</f>
      </c>
      <c r="Q49" s="248"/>
      <c r="R49" s="248"/>
      <c r="S49" s="260"/>
      <c r="T49" s="248" t="str">
        <f>IF(A49="","",IFERROR(Q49*S49,""))</f>
      </c>
      <c r="U49" s="248" t="str">
        <f>IF(A49="","",IF(R49="","",IFERROR(R49*S49,"")))</f>
      </c>
      <c r="V49" s="260" t="str">
        <f>IF(A49="","",IF(U49="","",IFERROR((U49-O49)/O49,"")))</f>
      </c>
      <c r="W49" s="260"/>
      <c r="X49" s="215"/>
      <c r="Y49" s="215"/>
      <c r="Z49" s="215"/>
      <c r="AA49" s="272"/>
    </row>
    <row r="50" ht="19" customHeight="true">
      <c r="A50" s="214"/>
      <c r="B50" s="215"/>
      <c r="C50" s="215"/>
      <c r="D50" s="215"/>
      <c r="E50" s="215"/>
      <c r="F50" s="215"/>
      <c r="G50" s="215"/>
      <c r="H50" s="266"/>
      <c r="I50" s="266"/>
      <c r="J50" s="215" t="str">
        <f>IF(A50="","",IF(AND(H50&lt;&gt;"",I50&lt;&gt;""),I50-H50+1,""))</f>
      </c>
      <c r="K50" s="215"/>
      <c r="L50" s="215"/>
      <c r="M50" s="215"/>
      <c r="N50" s="248"/>
      <c r="O50" s="248"/>
      <c r="P50" s="260" t="str">
        <f>IF(A50="","",IFERROR(O50/N50,""))</f>
      </c>
      <c r="Q50" s="248"/>
      <c r="R50" s="248"/>
      <c r="S50" s="260"/>
      <c r="T50" s="248" t="str">
        <f>IF(A50="","",IFERROR(Q50*S50,""))</f>
      </c>
      <c r="U50" s="248" t="str">
        <f>IF(A50="","",IF(R50="","",IFERROR(R50*S50,"")))</f>
      </c>
      <c r="V50" s="260" t="str">
        <f>IF(A50="","",IF(U50="","",IFERROR((U50-O50)/O50,"")))</f>
      </c>
      <c r="W50" s="260"/>
      <c r="X50" s="215"/>
      <c r="Y50" s="215"/>
      <c r="Z50" s="215"/>
      <c r="AA50" s="272"/>
    </row>
    <row r="51" ht="19" customHeight="true">
      <c r="A51" s="214"/>
      <c r="B51" s="215"/>
      <c r="C51" s="215"/>
      <c r="D51" s="215"/>
      <c r="E51" s="215"/>
      <c r="F51" s="215"/>
      <c r="G51" s="215"/>
      <c r="H51" s="266"/>
      <c r="I51" s="266"/>
      <c r="J51" s="215" t="str">
        <f>IF(A51="","",IF(AND(H51&lt;&gt;"",I51&lt;&gt;""),I51-H51+1,""))</f>
      </c>
      <c r="K51" s="215"/>
      <c r="L51" s="215"/>
      <c r="M51" s="215"/>
      <c r="N51" s="248"/>
      <c r="O51" s="248"/>
      <c r="P51" s="260" t="str">
        <f>IF(A51="","",IFERROR(O51/N51,""))</f>
      </c>
      <c r="Q51" s="248"/>
      <c r="R51" s="248"/>
      <c r="S51" s="260"/>
      <c r="T51" s="248" t="str">
        <f>IF(A51="","",IFERROR(Q51*S51,""))</f>
      </c>
      <c r="U51" s="248" t="str">
        <f>IF(A51="","",IF(R51="","",IFERROR(R51*S51,"")))</f>
      </c>
      <c r="V51" s="260" t="str">
        <f>IF(A51="","",IF(U51="","",IFERROR((U51-O51)/O51,"")))</f>
      </c>
      <c r="W51" s="260"/>
      <c r="X51" s="215"/>
      <c r="Y51" s="215"/>
      <c r="Z51" s="215"/>
      <c r="AA51" s="272"/>
    </row>
    <row r="52" ht="19" customHeight="true">
      <c r="A52" s="214"/>
      <c r="B52" s="215"/>
      <c r="C52" s="215"/>
      <c r="D52" s="215"/>
      <c r="E52" s="215"/>
      <c r="F52" s="215"/>
      <c r="G52" s="215"/>
      <c r="H52" s="266"/>
      <c r="I52" s="266"/>
      <c r="J52" s="215" t="str">
        <f>IF(A52="","",IF(AND(H52&lt;&gt;"",I52&lt;&gt;""),I52-H52+1,""))</f>
      </c>
      <c r="K52" s="215"/>
      <c r="L52" s="215"/>
      <c r="M52" s="215"/>
      <c r="N52" s="248"/>
      <c r="O52" s="248"/>
      <c r="P52" s="260" t="str">
        <f>IF(A52="","",IFERROR(O52/N52,""))</f>
      </c>
      <c r="Q52" s="248"/>
      <c r="R52" s="248"/>
      <c r="S52" s="260"/>
      <c r="T52" s="248" t="str">
        <f>IF(A52="","",IFERROR(Q52*S52,""))</f>
      </c>
      <c r="U52" s="248" t="str">
        <f>IF(A52="","",IF(R52="","",IFERROR(R52*S52,"")))</f>
      </c>
      <c r="V52" s="260" t="str">
        <f>IF(A52="","",IF(U52="","",IFERROR((U52-O52)/O52,"")))</f>
      </c>
      <c r="W52" s="260"/>
      <c r="X52" s="215"/>
      <c r="Y52" s="215"/>
      <c r="Z52" s="215"/>
      <c r="AA52" s="272"/>
    </row>
    <row r="53" ht="19" customHeight="true">
      <c r="A53" s="214"/>
      <c r="B53" s="215"/>
      <c r="C53" s="215"/>
      <c r="D53" s="215"/>
      <c r="E53" s="215"/>
      <c r="F53" s="215"/>
      <c r="G53" s="215"/>
      <c r="H53" s="266"/>
      <c r="I53" s="266"/>
      <c r="J53" s="215" t="str">
        <f>IF(A53="","",IF(AND(H53&lt;&gt;"",I53&lt;&gt;""),I53-H53+1,""))</f>
      </c>
      <c r="K53" s="215"/>
      <c r="L53" s="215"/>
      <c r="M53" s="215"/>
      <c r="N53" s="248"/>
      <c r="O53" s="248"/>
      <c r="P53" s="260" t="str">
        <f>IF(A53="","",IFERROR(O53/N53,""))</f>
      </c>
      <c r="Q53" s="248"/>
      <c r="R53" s="248"/>
      <c r="S53" s="260"/>
      <c r="T53" s="248" t="str">
        <f>IF(A53="","",IFERROR(Q53*S53,""))</f>
      </c>
      <c r="U53" s="248" t="str">
        <f>IF(A53="","",IF(R53="","",IFERROR(R53*S53,"")))</f>
      </c>
      <c r="V53" s="260" t="str">
        <f>IF(A53="","",IF(U53="","",IFERROR((U53-O53)/O53,"")))</f>
      </c>
      <c r="W53" s="260"/>
      <c r="X53" s="215"/>
      <c r="Y53" s="215"/>
      <c r="Z53" s="215"/>
      <c r="AA53" s="272"/>
    </row>
    <row r="54" ht="19" customHeight="true">
      <c r="A54" s="214"/>
      <c r="B54" s="215"/>
      <c r="C54" s="215"/>
      <c r="D54" s="215"/>
      <c r="E54" s="215"/>
      <c r="F54" s="215"/>
      <c r="G54" s="215"/>
      <c r="H54" s="266"/>
      <c r="I54" s="266"/>
      <c r="J54" s="215" t="str">
        <f>IF(A54="","",IF(AND(H54&lt;&gt;"",I54&lt;&gt;""),I54-H54+1,""))</f>
      </c>
      <c r="K54" s="215"/>
      <c r="L54" s="215"/>
      <c r="M54" s="215"/>
      <c r="N54" s="248"/>
      <c r="O54" s="248"/>
      <c r="P54" s="260" t="str">
        <f>IF(A54="","",IFERROR(O54/N54,""))</f>
      </c>
      <c r="Q54" s="248"/>
      <c r="R54" s="248"/>
      <c r="S54" s="260"/>
      <c r="T54" s="248" t="str">
        <f>IF(A54="","",IFERROR(Q54*S54,""))</f>
      </c>
      <c r="U54" s="248" t="str">
        <f>IF(A54="","",IF(R54="","",IFERROR(R54*S54,"")))</f>
      </c>
      <c r="V54" s="260" t="str">
        <f>IF(A54="","",IF(U54="","",IFERROR((U54-O54)/O54,"")))</f>
      </c>
      <c r="W54" s="260"/>
      <c r="X54" s="215"/>
      <c r="Y54" s="215"/>
      <c r="Z54" s="215"/>
      <c r="AA54" s="272"/>
    </row>
    <row r="55" ht="19" customHeight="true">
      <c r="A55" s="214"/>
      <c r="B55" s="215"/>
      <c r="C55" s="215"/>
      <c r="D55" s="215"/>
      <c r="E55" s="215"/>
      <c r="F55" s="215"/>
      <c r="G55" s="215"/>
      <c r="H55" s="266"/>
      <c r="I55" s="266"/>
      <c r="J55" s="215" t="str">
        <f>IF(A55="","",IF(AND(H55&lt;&gt;"",I55&lt;&gt;""),I55-H55+1,""))</f>
      </c>
      <c r="K55" s="215"/>
      <c r="L55" s="215"/>
      <c r="M55" s="215"/>
      <c r="N55" s="248"/>
      <c r="O55" s="248"/>
      <c r="P55" s="260" t="str">
        <f>IF(A55="","",IFERROR(O55/N55,""))</f>
      </c>
      <c r="Q55" s="248"/>
      <c r="R55" s="248"/>
      <c r="S55" s="260"/>
      <c r="T55" s="248" t="str">
        <f>IF(A55="","",IFERROR(Q55*S55,""))</f>
      </c>
      <c r="U55" s="248" t="str">
        <f>IF(A55="","",IF(R55="","",IFERROR(R55*S55,"")))</f>
      </c>
      <c r="V55" s="260" t="str">
        <f>IF(A55="","",IF(U55="","",IFERROR((U55-O55)/O55,"")))</f>
      </c>
      <c r="W55" s="260"/>
      <c r="X55" s="215"/>
      <c r="Y55" s="215"/>
      <c r="Z55" s="215"/>
      <c r="AA55" s="272"/>
    </row>
    <row r="56" ht="19" customHeight="true">
      <c r="A56" s="214"/>
      <c r="B56" s="215"/>
      <c r="C56" s="215"/>
      <c r="D56" s="215"/>
      <c r="E56" s="215"/>
      <c r="F56" s="215"/>
      <c r="G56" s="215"/>
      <c r="H56" s="266"/>
      <c r="I56" s="266"/>
      <c r="J56" s="215" t="str">
        <f>IF(A56="","",IF(AND(H56&lt;&gt;"",I56&lt;&gt;""),I56-H56+1,""))</f>
      </c>
      <c r="K56" s="215"/>
      <c r="L56" s="215"/>
      <c r="M56" s="215"/>
      <c r="N56" s="248"/>
      <c r="O56" s="248"/>
      <c r="P56" s="260" t="str">
        <f>IF(A56="","",IFERROR(O56/N56,""))</f>
      </c>
      <c r="Q56" s="248"/>
      <c r="R56" s="248"/>
      <c r="S56" s="260"/>
      <c r="T56" s="248" t="str">
        <f>IF(A56="","",IFERROR(Q56*S56,""))</f>
      </c>
      <c r="U56" s="248" t="str">
        <f>IF(A56="","",IF(R56="","",IFERROR(R56*S56,"")))</f>
      </c>
      <c r="V56" s="260" t="str">
        <f>IF(A56="","",IF(U56="","",IFERROR((U56-O56)/O56,"")))</f>
      </c>
      <c r="W56" s="260"/>
      <c r="X56" s="215"/>
      <c r="Y56" s="215"/>
      <c r="Z56" s="215"/>
      <c r="AA56" s="272"/>
    </row>
    <row r="57" ht="19" customHeight="true">
      <c r="A57" s="214"/>
      <c r="B57" s="215"/>
      <c r="C57" s="215"/>
      <c r="D57" s="215"/>
      <c r="E57" s="215"/>
      <c r="F57" s="215"/>
      <c r="G57" s="215"/>
      <c r="H57" s="266"/>
      <c r="I57" s="266"/>
      <c r="J57" s="215" t="str">
        <f>IF(A57="","",IF(AND(H57&lt;&gt;"",I57&lt;&gt;""),I57-H57+1,""))</f>
      </c>
      <c r="K57" s="215"/>
      <c r="L57" s="215"/>
      <c r="M57" s="215"/>
      <c r="N57" s="248"/>
      <c r="O57" s="248"/>
      <c r="P57" s="260" t="str">
        <f>IF(A57="","",IFERROR(O57/N57,""))</f>
      </c>
      <c r="Q57" s="248"/>
      <c r="R57" s="248"/>
      <c r="S57" s="260"/>
      <c r="T57" s="248" t="str">
        <f>IF(A57="","",IFERROR(Q57*S57,""))</f>
      </c>
      <c r="U57" s="248" t="str">
        <f>IF(A57="","",IF(R57="","",IFERROR(R57*S57,"")))</f>
      </c>
      <c r="V57" s="260" t="str">
        <f>IF(A57="","",IF(U57="","",IFERROR((U57-O57)/O57,"")))</f>
      </c>
      <c r="W57" s="260"/>
      <c r="X57" s="215"/>
      <c r="Y57" s="215"/>
      <c r="Z57" s="215"/>
      <c r="AA57" s="272"/>
    </row>
    <row r="58" ht="19" customHeight="true">
      <c r="A58" s="214"/>
      <c r="B58" s="215"/>
      <c r="C58" s="215"/>
      <c r="D58" s="215"/>
      <c r="E58" s="215"/>
      <c r="F58" s="215"/>
      <c r="G58" s="215"/>
      <c r="H58" s="266"/>
      <c r="I58" s="266"/>
      <c r="J58" s="215" t="str">
        <f>IF(A58="","",IF(AND(H58&lt;&gt;"",I58&lt;&gt;""),I58-H58+1,""))</f>
      </c>
      <c r="K58" s="215"/>
      <c r="L58" s="215"/>
      <c r="M58" s="215"/>
      <c r="N58" s="248"/>
      <c r="O58" s="248"/>
      <c r="P58" s="260" t="str">
        <f>IF(A58="","",IFERROR(O58/N58,""))</f>
      </c>
      <c r="Q58" s="248"/>
      <c r="R58" s="248"/>
      <c r="S58" s="260"/>
      <c r="T58" s="248" t="str">
        <f>IF(A58="","",IFERROR(Q58*S58,""))</f>
      </c>
      <c r="U58" s="248" t="str">
        <f>IF(A58="","",IF(R58="","",IFERROR(R58*S58,"")))</f>
      </c>
      <c r="V58" s="260" t="str">
        <f>IF(A58="","",IF(U58="","",IFERROR((U58-O58)/O58,"")))</f>
      </c>
      <c r="W58" s="260"/>
      <c r="X58" s="215"/>
      <c r="Y58" s="215"/>
      <c r="Z58" s="215"/>
      <c r="AA58" s="272"/>
    </row>
    <row r="59" ht="19" customHeight="true">
      <c r="A59" s="214"/>
      <c r="B59" s="215"/>
      <c r="C59" s="215"/>
      <c r="D59" s="215"/>
      <c r="E59" s="215"/>
      <c r="F59" s="215"/>
      <c r="G59" s="215"/>
      <c r="H59" s="266"/>
      <c r="I59" s="266"/>
      <c r="J59" s="215" t="str">
        <f>IF(A59="","",IF(AND(H59&lt;&gt;"",I59&lt;&gt;""),I59-H59+1,""))</f>
      </c>
      <c r="K59" s="215"/>
      <c r="L59" s="215"/>
      <c r="M59" s="215"/>
      <c r="N59" s="248"/>
      <c r="O59" s="248"/>
      <c r="P59" s="260" t="str">
        <f>IF(A59="","",IFERROR(O59/N59,""))</f>
      </c>
      <c r="Q59" s="248"/>
      <c r="R59" s="248"/>
      <c r="S59" s="260"/>
      <c r="T59" s="248" t="str">
        <f>IF(A59="","",IFERROR(Q59*S59,""))</f>
      </c>
      <c r="U59" s="248" t="str">
        <f>IF(A59="","",IF(R59="","",IFERROR(R59*S59,"")))</f>
      </c>
      <c r="V59" s="260" t="str">
        <f>IF(A59="","",IF(U59="","",IFERROR((U59-O59)/O59,"")))</f>
      </c>
      <c r="W59" s="260"/>
      <c r="X59" s="215"/>
      <c r="Y59" s="215"/>
      <c r="Z59" s="215"/>
      <c r="AA59" s="272"/>
    </row>
    <row r="60" ht="19" customHeight="true">
      <c r="A60" s="214"/>
      <c r="B60" s="215"/>
      <c r="C60" s="215"/>
      <c r="D60" s="215"/>
      <c r="E60" s="215"/>
      <c r="F60" s="215"/>
      <c r="G60" s="215"/>
      <c r="H60" s="266"/>
      <c r="I60" s="266"/>
      <c r="J60" s="215" t="str">
        <f>IF(A60="","",IF(AND(H60&lt;&gt;"",I60&lt;&gt;""),I60-H60+1,""))</f>
      </c>
      <c r="K60" s="215"/>
      <c r="L60" s="215"/>
      <c r="M60" s="215"/>
      <c r="N60" s="248"/>
      <c r="O60" s="248"/>
      <c r="P60" s="260" t="str">
        <f>IF(A60="","",IFERROR(O60/N60,""))</f>
      </c>
      <c r="Q60" s="248"/>
      <c r="R60" s="248"/>
      <c r="S60" s="260"/>
      <c r="T60" s="248" t="str">
        <f>IF(A60="","",IFERROR(Q60*S60,""))</f>
      </c>
      <c r="U60" s="248" t="str">
        <f>IF(A60="","",IF(R60="","",IFERROR(R60*S60,"")))</f>
      </c>
      <c r="V60" s="260" t="str">
        <f>IF(A60="","",IF(U60="","",IFERROR((U60-O60)/O60,"")))</f>
      </c>
      <c r="W60" s="260"/>
      <c r="X60" s="215"/>
      <c r="Y60" s="215"/>
      <c r="Z60" s="215"/>
      <c r="AA60" s="272"/>
    </row>
    <row r="61" ht="19" customHeight="true">
      <c r="A61" s="214"/>
      <c r="B61" s="215"/>
      <c r="C61" s="215"/>
      <c r="D61" s="215"/>
      <c r="E61" s="215"/>
      <c r="F61" s="215"/>
      <c r="G61" s="215"/>
      <c r="H61" s="266"/>
      <c r="I61" s="266"/>
      <c r="J61" s="215" t="str">
        <f>IF(A61="","",IF(AND(H61&lt;&gt;"",I61&lt;&gt;""),I61-H61+1,""))</f>
      </c>
      <c r="K61" s="215"/>
      <c r="L61" s="215"/>
      <c r="M61" s="215"/>
      <c r="N61" s="248"/>
      <c r="O61" s="248"/>
      <c r="P61" s="260" t="str">
        <f>IF(A61="","",IFERROR(O61/N61,""))</f>
      </c>
      <c r="Q61" s="248"/>
      <c r="R61" s="248"/>
      <c r="S61" s="260"/>
      <c r="T61" s="248" t="str">
        <f>IF(A61="","",IFERROR(Q61*S61,""))</f>
      </c>
      <c r="U61" s="248" t="str">
        <f>IF(A61="","",IF(R61="","",IFERROR(R61*S61,"")))</f>
      </c>
      <c r="V61" s="260" t="str">
        <f>IF(A61="","",IF(U61="","",IFERROR((U61-O61)/O61,"")))</f>
      </c>
      <c r="W61" s="260"/>
      <c r="X61" s="215"/>
      <c r="Y61" s="215"/>
      <c r="Z61" s="215"/>
      <c r="AA61" s="272"/>
    </row>
    <row r="62" ht="19" customHeight="true">
      <c r="A62" s="214"/>
      <c r="B62" s="215"/>
      <c r="C62" s="215"/>
      <c r="D62" s="215"/>
      <c r="E62" s="215"/>
      <c r="F62" s="215"/>
      <c r="G62" s="215"/>
      <c r="H62" s="266"/>
      <c r="I62" s="266"/>
      <c r="J62" s="215" t="str">
        <f>IF(A62="","",IF(AND(H62&lt;&gt;"",I62&lt;&gt;""),I62-H62+1,""))</f>
      </c>
      <c r="K62" s="215"/>
      <c r="L62" s="215"/>
      <c r="M62" s="215"/>
      <c r="N62" s="248"/>
      <c r="O62" s="248"/>
      <c r="P62" s="260" t="str">
        <f>IF(A62="","",IFERROR(O62/N62,""))</f>
      </c>
      <c r="Q62" s="248"/>
      <c r="R62" s="248"/>
      <c r="S62" s="260"/>
      <c r="T62" s="248" t="str">
        <f>IF(A62="","",IFERROR(Q62*S62,""))</f>
      </c>
      <c r="U62" s="248" t="str">
        <f>IF(A62="","",IF(R62="","",IFERROR(R62*S62,"")))</f>
      </c>
      <c r="V62" s="260" t="str">
        <f>IF(A62="","",IF(U62="","",IFERROR((U62-O62)/O62,"")))</f>
      </c>
      <c r="W62" s="260"/>
      <c r="X62" s="215"/>
      <c r="Y62" s="215"/>
      <c r="Z62" s="215"/>
      <c r="AA62" s="272"/>
    </row>
    <row r="63" ht="19" customHeight="true">
      <c r="A63" s="214"/>
      <c r="B63" s="215"/>
      <c r="C63" s="215"/>
      <c r="D63" s="215"/>
      <c r="E63" s="215"/>
      <c r="F63" s="215"/>
      <c r="G63" s="215"/>
      <c r="H63" s="266"/>
      <c r="I63" s="266"/>
      <c r="J63" s="215" t="str">
        <f>IF(A63="","",IF(AND(H63&lt;&gt;"",I63&lt;&gt;""),I63-H63+1,""))</f>
      </c>
      <c r="K63" s="215"/>
      <c r="L63" s="215"/>
      <c r="M63" s="215"/>
      <c r="N63" s="248"/>
      <c r="O63" s="248"/>
      <c r="P63" s="260" t="str">
        <f>IF(A63="","",IFERROR(O63/N63,""))</f>
      </c>
      <c r="Q63" s="248"/>
      <c r="R63" s="248"/>
      <c r="S63" s="260"/>
      <c r="T63" s="248" t="str">
        <f>IF(A63="","",IFERROR(Q63*S63,""))</f>
      </c>
      <c r="U63" s="248" t="str">
        <f>IF(A63="","",IF(R63="","",IFERROR(R63*S63,"")))</f>
      </c>
      <c r="V63" s="260" t="str">
        <f>IF(A63="","",IF(U63="","",IFERROR((U63-O63)/O63,"")))</f>
      </c>
      <c r="W63" s="260"/>
      <c r="X63" s="215"/>
      <c r="Y63" s="215"/>
      <c r="Z63" s="215"/>
      <c r="AA63" s="272"/>
    </row>
    <row r="64" ht="19" customHeight="true">
      <c r="A64" s="214"/>
      <c r="B64" s="215"/>
      <c r="C64" s="215"/>
      <c r="D64" s="215"/>
      <c r="E64" s="215"/>
      <c r="F64" s="215"/>
      <c r="G64" s="215"/>
      <c r="H64" s="266"/>
      <c r="I64" s="266"/>
      <c r="J64" s="215" t="str">
        <f>IF(A64="","",IF(AND(H64&lt;&gt;"",I64&lt;&gt;""),I64-H64+1,""))</f>
      </c>
      <c r="K64" s="215"/>
      <c r="L64" s="215"/>
      <c r="M64" s="215"/>
      <c r="N64" s="248"/>
      <c r="O64" s="248"/>
      <c r="P64" s="260" t="str">
        <f>IF(A64="","",IFERROR(O64/N64,""))</f>
      </c>
      <c r="Q64" s="248"/>
      <c r="R64" s="248"/>
      <c r="S64" s="260"/>
      <c r="T64" s="248" t="str">
        <f>IF(A64="","",IFERROR(Q64*S64,""))</f>
      </c>
      <c r="U64" s="248" t="str">
        <f>IF(A64="","",IF(R64="","",IFERROR(R64*S64,"")))</f>
      </c>
      <c r="V64" s="260" t="str">
        <f>IF(A64="","",IF(U64="","",IFERROR((U64-O64)/O64,"")))</f>
      </c>
      <c r="W64" s="260"/>
      <c r="X64" s="215"/>
      <c r="Y64" s="215"/>
      <c r="Z64" s="215"/>
      <c r="AA64" s="272"/>
    </row>
    <row r="65" ht="19" customHeight="true">
      <c r="A65" s="214"/>
      <c r="B65" s="215"/>
      <c r="C65" s="215"/>
      <c r="D65" s="215"/>
      <c r="E65" s="215"/>
      <c r="F65" s="215"/>
      <c r="G65" s="215"/>
      <c r="H65" s="266"/>
      <c r="I65" s="266"/>
      <c r="J65" s="215" t="str">
        <f>IF(A65="","",IF(AND(H65&lt;&gt;"",I65&lt;&gt;""),I65-H65+1,""))</f>
      </c>
      <c r="K65" s="215"/>
      <c r="L65" s="215"/>
      <c r="M65" s="215"/>
      <c r="N65" s="248"/>
      <c r="O65" s="248"/>
      <c r="P65" s="260" t="str">
        <f>IF(A65="","",IFERROR(O65/N65,""))</f>
      </c>
      <c r="Q65" s="248"/>
      <c r="R65" s="248"/>
      <c r="S65" s="260"/>
      <c r="T65" s="248" t="str">
        <f>IF(A65="","",IFERROR(Q65*S65,""))</f>
      </c>
      <c r="U65" s="248" t="str">
        <f>IF(A65="","",IF(R65="","",IFERROR(R65*S65,"")))</f>
      </c>
      <c r="V65" s="260" t="str">
        <f>IF(A65="","",IF(U65="","",IFERROR((U65-O65)/O65,"")))</f>
      </c>
      <c r="W65" s="260"/>
      <c r="X65" s="215"/>
      <c r="Y65" s="215"/>
      <c r="Z65" s="215"/>
      <c r="AA65" s="272"/>
    </row>
    <row r="66" ht="19" customHeight="true">
      <c r="A66" s="214"/>
      <c r="B66" s="215"/>
      <c r="C66" s="215"/>
      <c r="D66" s="215"/>
      <c r="E66" s="215"/>
      <c r="F66" s="215"/>
      <c r="G66" s="215"/>
      <c r="H66" s="266"/>
      <c r="I66" s="266"/>
      <c r="J66" s="215" t="str">
        <f>IF(A66="","",IF(AND(H66&lt;&gt;"",I66&lt;&gt;""),I66-H66+1,""))</f>
      </c>
      <c r="K66" s="215"/>
      <c r="L66" s="215"/>
      <c r="M66" s="215"/>
      <c r="N66" s="248"/>
      <c r="O66" s="248"/>
      <c r="P66" s="260" t="str">
        <f>IF(A66="","",IFERROR(O66/N66,""))</f>
      </c>
      <c r="Q66" s="248"/>
      <c r="R66" s="248"/>
      <c r="S66" s="260"/>
      <c r="T66" s="248" t="str">
        <f>IF(A66="","",IFERROR(Q66*S66,""))</f>
      </c>
      <c r="U66" s="248" t="str">
        <f>IF(A66="","",IF(R66="","",IFERROR(R66*S66,"")))</f>
      </c>
      <c r="V66" s="260" t="str">
        <f>IF(A66="","",IF(U66="","",IFERROR((U66-O66)/O66,"")))</f>
      </c>
      <c r="W66" s="260"/>
      <c r="X66" s="215"/>
      <c r="Y66" s="215"/>
      <c r="Z66" s="215"/>
      <c r="AA66" s="272"/>
    </row>
    <row r="67" ht="19" customHeight="true">
      <c r="A67" s="214"/>
      <c r="B67" s="215"/>
      <c r="C67" s="215"/>
      <c r="D67" s="215"/>
      <c r="E67" s="215"/>
      <c r="F67" s="215"/>
      <c r="G67" s="215"/>
      <c r="H67" s="266"/>
      <c r="I67" s="266"/>
      <c r="J67" s="215" t="str">
        <f>IF(A67="","",IF(AND(H67&lt;&gt;"",I67&lt;&gt;""),I67-H67+1,""))</f>
      </c>
      <c r="K67" s="215"/>
      <c r="L67" s="215"/>
      <c r="M67" s="215"/>
      <c r="N67" s="248"/>
      <c r="O67" s="248"/>
      <c r="P67" s="260" t="str">
        <f>IF(A67="","",IFERROR(O67/N67,""))</f>
      </c>
      <c r="Q67" s="248"/>
      <c r="R67" s="248"/>
      <c r="S67" s="260"/>
      <c r="T67" s="248" t="str">
        <f>IF(A67="","",IFERROR(Q67*S67,""))</f>
      </c>
      <c r="U67" s="248" t="str">
        <f>IF(A67="","",IF(R67="","",IFERROR(R67*S67,"")))</f>
      </c>
      <c r="V67" s="260" t="str">
        <f>IF(A67="","",IF(U67="","",IFERROR((U67-O67)/O67,"")))</f>
      </c>
      <c r="W67" s="260"/>
      <c r="X67" s="215"/>
      <c r="Y67" s="215"/>
      <c r="Z67" s="215"/>
      <c r="AA67" s="272"/>
    </row>
    <row r="68" ht="19" customHeight="true">
      <c r="A68" s="214"/>
      <c r="B68" s="215"/>
      <c r="C68" s="215"/>
      <c r="D68" s="215"/>
      <c r="E68" s="215"/>
      <c r="F68" s="215"/>
      <c r="G68" s="215"/>
      <c r="H68" s="266"/>
      <c r="I68" s="266"/>
      <c r="J68" s="215" t="str">
        <f>IF(A68="","",IF(AND(H68&lt;&gt;"",I68&lt;&gt;""),I68-H68+1,""))</f>
      </c>
      <c r="K68" s="215"/>
      <c r="L68" s="215"/>
      <c r="M68" s="215"/>
      <c r="N68" s="248"/>
      <c r="O68" s="248"/>
      <c r="P68" s="260" t="str">
        <f>IF(A68="","",IFERROR(O68/N68,""))</f>
      </c>
      <c r="Q68" s="248"/>
      <c r="R68" s="248"/>
      <c r="S68" s="260"/>
      <c r="T68" s="248" t="str">
        <f>IF(A68="","",IFERROR(Q68*S68,""))</f>
      </c>
      <c r="U68" s="248" t="str">
        <f>IF(A68="","",IF(R68="","",IFERROR(R68*S68,"")))</f>
      </c>
      <c r="V68" s="260" t="str">
        <f>IF(A68="","",IF(U68="","",IFERROR((U68-O68)/O68,"")))</f>
      </c>
      <c r="W68" s="260"/>
      <c r="X68" s="215"/>
      <c r="Y68" s="215"/>
      <c r="Z68" s="215"/>
      <c r="AA68" s="272"/>
    </row>
    <row r="69" ht="19" customHeight="true">
      <c r="A69" s="214"/>
      <c r="B69" s="215"/>
      <c r="C69" s="215"/>
      <c r="D69" s="215"/>
      <c r="E69" s="215"/>
      <c r="F69" s="215"/>
      <c r="G69" s="215"/>
      <c r="H69" s="266"/>
      <c r="I69" s="266"/>
      <c r="J69" s="215" t="str">
        <f>IF(A69="","",IF(AND(H69&lt;&gt;"",I69&lt;&gt;""),I69-H69+1,""))</f>
      </c>
      <c r="K69" s="215"/>
      <c r="L69" s="215"/>
      <c r="M69" s="215"/>
      <c r="N69" s="248"/>
      <c r="O69" s="248"/>
      <c r="P69" s="260" t="str">
        <f>IF(A69="","",IFERROR(O69/N69,""))</f>
      </c>
      <c r="Q69" s="248"/>
      <c r="R69" s="248"/>
      <c r="S69" s="260"/>
      <c r="T69" s="248" t="str">
        <f>IF(A69="","",IFERROR(Q69*S69,""))</f>
      </c>
      <c r="U69" s="248" t="str">
        <f>IF(A69="","",IF(R69="","",IFERROR(R69*S69,"")))</f>
      </c>
      <c r="V69" s="260" t="str">
        <f>IF(A69="","",IF(U69="","",IFERROR((U69-O69)/O69,"")))</f>
      </c>
      <c r="W69" s="260"/>
      <c r="X69" s="215"/>
      <c r="Y69" s="215"/>
      <c r="Z69" s="215"/>
      <c r="AA69" s="272"/>
    </row>
    <row r="70" ht="19" customHeight="true">
      <c r="A70" s="214"/>
      <c r="B70" s="215"/>
      <c r="C70" s="215"/>
      <c r="D70" s="215"/>
      <c r="E70" s="215"/>
      <c r="F70" s="215"/>
      <c r="G70" s="215"/>
      <c r="H70" s="266"/>
      <c r="I70" s="266"/>
      <c r="J70" s="215" t="str">
        <f>IF(A70="","",IF(AND(H70&lt;&gt;"",I70&lt;&gt;""),I70-H70+1,""))</f>
      </c>
      <c r="K70" s="215"/>
      <c r="L70" s="215"/>
      <c r="M70" s="215"/>
      <c r="N70" s="248"/>
      <c r="O70" s="248"/>
      <c r="P70" s="260" t="str">
        <f>IF(A70="","",IFERROR(O70/N70,""))</f>
      </c>
      <c r="Q70" s="248"/>
      <c r="R70" s="248"/>
      <c r="S70" s="260"/>
      <c r="T70" s="248" t="str">
        <f>IF(A70="","",IFERROR(Q70*S70,""))</f>
      </c>
      <c r="U70" s="248" t="str">
        <f>IF(A70="","",IF(R70="","",IFERROR(R70*S70,"")))</f>
      </c>
      <c r="V70" s="260" t="str">
        <f>IF(A70="","",IF(U70="","",IFERROR((U70-O70)/O70,"")))</f>
      </c>
      <c r="W70" s="260"/>
      <c r="X70" s="215"/>
      <c r="Y70" s="215"/>
      <c r="Z70" s="215"/>
      <c r="AA70" s="272"/>
    </row>
    <row r="71" ht="19" customHeight="true">
      <c r="A71" s="214"/>
      <c r="B71" s="215"/>
      <c r="C71" s="215"/>
      <c r="D71" s="215"/>
      <c r="E71" s="215"/>
      <c r="F71" s="215"/>
      <c r="G71" s="215"/>
      <c r="H71" s="266"/>
      <c r="I71" s="266"/>
      <c r="J71" s="215" t="str">
        <f>IF(A71="","",IF(AND(H71&lt;&gt;"",I71&lt;&gt;""),I71-H71+1,""))</f>
      </c>
      <c r="K71" s="215"/>
      <c r="L71" s="215"/>
      <c r="M71" s="215"/>
      <c r="N71" s="248"/>
      <c r="O71" s="248"/>
      <c r="P71" s="260" t="str">
        <f>IF(A71="","",IFERROR(O71/N71,""))</f>
      </c>
      <c r="Q71" s="248"/>
      <c r="R71" s="248"/>
      <c r="S71" s="260"/>
      <c r="T71" s="248" t="str">
        <f>IF(A71="","",IFERROR(Q71*S71,""))</f>
      </c>
      <c r="U71" s="248" t="str">
        <f>IF(A71="","",IF(R71="","",IFERROR(R71*S71,"")))</f>
      </c>
      <c r="V71" s="260" t="str">
        <f>IF(A71="","",IF(U71="","",IFERROR((U71-O71)/O71,"")))</f>
      </c>
      <c r="W71" s="260"/>
      <c r="X71" s="215"/>
      <c r="Y71" s="215"/>
      <c r="Z71" s="215"/>
      <c r="AA71" s="272"/>
    </row>
    <row r="72" ht="19" customHeight="true">
      <c r="A72" s="214"/>
      <c r="B72" s="215"/>
      <c r="C72" s="215"/>
      <c r="D72" s="215"/>
      <c r="E72" s="215"/>
      <c r="F72" s="215"/>
      <c r="G72" s="215"/>
      <c r="H72" s="266"/>
      <c r="I72" s="266"/>
      <c r="J72" s="215" t="str">
        <f>IF(A72="","",IF(AND(H72&lt;&gt;"",I72&lt;&gt;""),I72-H72+1,""))</f>
      </c>
      <c r="K72" s="215"/>
      <c r="L72" s="215"/>
      <c r="M72" s="215"/>
      <c r="N72" s="248"/>
      <c r="O72" s="248"/>
      <c r="P72" s="260" t="str">
        <f>IF(A72="","",IFERROR(O72/N72,""))</f>
      </c>
      <c r="Q72" s="248"/>
      <c r="R72" s="248"/>
      <c r="S72" s="260"/>
      <c r="T72" s="248" t="str">
        <f>IF(A72="","",IFERROR(Q72*S72,""))</f>
      </c>
      <c r="U72" s="248" t="str">
        <f>IF(A72="","",IF(R72="","",IFERROR(R72*S72,"")))</f>
      </c>
      <c r="V72" s="260" t="str">
        <f>IF(A72="","",IF(U72="","",IFERROR((U72-O72)/O72,"")))</f>
      </c>
      <c r="W72" s="260"/>
      <c r="X72" s="215"/>
      <c r="Y72" s="215"/>
      <c r="Z72" s="215"/>
      <c r="AA72" s="272"/>
    </row>
    <row r="73" ht="19" customHeight="true">
      <c r="A73" s="214"/>
      <c r="B73" s="215"/>
      <c r="C73" s="215"/>
      <c r="D73" s="215"/>
      <c r="E73" s="215"/>
      <c r="F73" s="215"/>
      <c r="G73" s="215"/>
      <c r="H73" s="266"/>
      <c r="I73" s="266"/>
      <c r="J73" s="215" t="str">
        <f>IF(A73="","",IF(AND(H73&lt;&gt;"",I73&lt;&gt;""),I73-H73+1,""))</f>
      </c>
      <c r="K73" s="215"/>
      <c r="L73" s="215"/>
      <c r="M73" s="215"/>
      <c r="N73" s="248"/>
      <c r="O73" s="248"/>
      <c r="P73" s="260" t="str">
        <f>IF(A73="","",IFERROR(O73/N73,""))</f>
      </c>
      <c r="Q73" s="248"/>
      <c r="R73" s="248"/>
      <c r="S73" s="260"/>
      <c r="T73" s="248" t="str">
        <f>IF(A73="","",IFERROR(Q73*S73,""))</f>
      </c>
      <c r="U73" s="248" t="str">
        <f>IF(A73="","",IF(R73="","",IFERROR(R73*S73,"")))</f>
      </c>
      <c r="V73" s="260" t="str">
        <f>IF(A73="","",IF(U73="","",IFERROR((U73-O73)/O73,"")))</f>
      </c>
      <c r="W73" s="260"/>
      <c r="X73" s="215"/>
      <c r="Y73" s="215"/>
      <c r="Z73" s="215"/>
      <c r="AA73" s="272"/>
    </row>
    <row r="74" ht="19" customHeight="true">
      <c r="A74" s="214"/>
      <c r="B74" s="215"/>
      <c r="C74" s="215"/>
      <c r="D74" s="215"/>
      <c r="E74" s="215"/>
      <c r="F74" s="215"/>
      <c r="G74" s="215"/>
      <c r="H74" s="266"/>
      <c r="I74" s="266"/>
      <c r="J74" s="215" t="str">
        <f>IF(A74="","",IF(AND(H74&lt;&gt;"",I74&lt;&gt;""),I74-H74+1,""))</f>
      </c>
      <c r="K74" s="215"/>
      <c r="L74" s="215"/>
      <c r="M74" s="215"/>
      <c r="N74" s="248"/>
      <c r="O74" s="248"/>
      <c r="P74" s="260" t="str">
        <f>IF(A74="","",IFERROR(O74/N74,""))</f>
      </c>
      <c r="Q74" s="248"/>
      <c r="R74" s="248"/>
      <c r="S74" s="260"/>
      <c r="T74" s="248" t="str">
        <f>IF(A74="","",IFERROR(Q74*S74,""))</f>
      </c>
      <c r="U74" s="248" t="str">
        <f>IF(A74="","",IF(R74="","",IFERROR(R74*S74,"")))</f>
      </c>
      <c r="V74" s="260" t="str">
        <f>IF(A74="","",IF(U74="","",IFERROR((U74-O74)/O74,"")))</f>
      </c>
      <c r="W74" s="260"/>
      <c r="X74" s="215"/>
      <c r="Y74" s="215"/>
      <c r="Z74" s="215"/>
      <c r="AA74" s="272"/>
    </row>
    <row r="75" ht="19" customHeight="true">
      <c r="A75" s="214"/>
      <c r="B75" s="215"/>
      <c r="C75" s="215"/>
      <c r="D75" s="215"/>
      <c r="E75" s="215"/>
      <c r="F75" s="215"/>
      <c r="G75" s="215"/>
      <c r="H75" s="266"/>
      <c r="I75" s="266"/>
      <c r="J75" s="215" t="str">
        <f>IF(A75="","",IF(AND(H75&lt;&gt;"",I75&lt;&gt;""),I75-H75+1,""))</f>
      </c>
      <c r="K75" s="215"/>
      <c r="L75" s="215"/>
      <c r="M75" s="215"/>
      <c r="N75" s="248"/>
      <c r="O75" s="248"/>
      <c r="P75" s="260" t="str">
        <f>IF(A75="","",IFERROR(O75/N75,""))</f>
      </c>
      <c r="Q75" s="248"/>
      <c r="R75" s="248"/>
      <c r="S75" s="260"/>
      <c r="T75" s="248" t="str">
        <f>IF(A75="","",IFERROR(Q75*S75,""))</f>
      </c>
      <c r="U75" s="248" t="str">
        <f>IF(A75="","",IF(R75="","",IFERROR(R75*S75,"")))</f>
      </c>
      <c r="V75" s="260" t="str">
        <f>IF(A75="","",IF(U75="","",IFERROR((U75-O75)/O75,"")))</f>
      </c>
      <c r="W75" s="260"/>
      <c r="X75" s="215"/>
      <c r="Y75" s="215"/>
      <c r="Z75" s="215"/>
      <c r="AA75" s="272"/>
    </row>
    <row r="76" ht="19" customHeight="true">
      <c r="A76" s="214"/>
      <c r="B76" s="215"/>
      <c r="C76" s="215"/>
      <c r="D76" s="215"/>
      <c r="E76" s="215"/>
      <c r="F76" s="215"/>
      <c r="G76" s="215"/>
      <c r="H76" s="266"/>
      <c r="I76" s="266"/>
      <c r="J76" s="215" t="str">
        <f>IF(A76="","",IF(AND(H76&lt;&gt;"",I76&lt;&gt;""),I76-H76+1,""))</f>
      </c>
      <c r="K76" s="215"/>
      <c r="L76" s="215"/>
      <c r="M76" s="215"/>
      <c r="N76" s="248"/>
      <c r="O76" s="248"/>
      <c r="P76" s="260" t="str">
        <f>IF(A76="","",IFERROR(O76/N76,""))</f>
      </c>
      <c r="Q76" s="248"/>
      <c r="R76" s="248"/>
      <c r="S76" s="260"/>
      <c r="T76" s="248" t="str">
        <f>IF(A76="","",IFERROR(Q76*S76,""))</f>
      </c>
      <c r="U76" s="248" t="str">
        <f>IF(A76="","",IF(R76="","",IFERROR(R76*S76,"")))</f>
      </c>
      <c r="V76" s="260" t="str">
        <f>IF(A76="","",IF(U76="","",IFERROR((U76-O76)/O76,"")))</f>
      </c>
      <c r="W76" s="260"/>
      <c r="X76" s="215"/>
      <c r="Y76" s="215"/>
      <c r="Z76" s="215"/>
      <c r="AA76" s="272"/>
    </row>
    <row r="77" ht="19" customHeight="true">
      <c r="A77" s="214"/>
      <c r="B77" s="215"/>
      <c r="C77" s="215"/>
      <c r="D77" s="215"/>
      <c r="E77" s="215"/>
      <c r="F77" s="215"/>
      <c r="G77" s="215"/>
      <c r="H77" s="266"/>
      <c r="I77" s="266"/>
      <c r="J77" s="215" t="str">
        <f>IF(A77="","",IF(AND(H77&lt;&gt;"",I77&lt;&gt;""),I77-H77+1,""))</f>
      </c>
      <c r="K77" s="215"/>
      <c r="L77" s="215"/>
      <c r="M77" s="215"/>
      <c r="N77" s="248"/>
      <c r="O77" s="248"/>
      <c r="P77" s="260" t="str">
        <f>IF(A77="","",IFERROR(O77/N77,""))</f>
      </c>
      <c r="Q77" s="248"/>
      <c r="R77" s="248"/>
      <c r="S77" s="260"/>
      <c r="T77" s="248" t="str">
        <f>IF(A77="","",IFERROR(Q77*S77,""))</f>
      </c>
      <c r="U77" s="248" t="str">
        <f>IF(A77="","",IF(R77="","",IFERROR(R77*S77,"")))</f>
      </c>
      <c r="V77" s="260" t="str">
        <f>IF(A77="","",IF(U77="","",IFERROR((U77-O77)/O77,"")))</f>
      </c>
      <c r="W77" s="260"/>
      <c r="X77" s="215"/>
      <c r="Y77" s="215"/>
      <c r="Z77" s="215"/>
      <c r="AA77" s="272"/>
    </row>
    <row r="78" ht="19" customHeight="true">
      <c r="A78" s="214"/>
      <c r="B78" s="215"/>
      <c r="C78" s="215"/>
      <c r="D78" s="215"/>
      <c r="E78" s="215"/>
      <c r="F78" s="215"/>
      <c r="G78" s="215"/>
      <c r="H78" s="266"/>
      <c r="I78" s="266"/>
      <c r="J78" s="215" t="str">
        <f>IF(A78="","",IF(AND(H78&lt;&gt;"",I78&lt;&gt;""),I78-H78+1,""))</f>
      </c>
      <c r="K78" s="215"/>
      <c r="L78" s="215"/>
      <c r="M78" s="215"/>
      <c r="N78" s="248"/>
      <c r="O78" s="248"/>
      <c r="P78" s="260" t="str">
        <f>IF(A78="","",IFERROR(O78/N78,""))</f>
      </c>
      <c r="Q78" s="248"/>
      <c r="R78" s="248"/>
      <c r="S78" s="260"/>
      <c r="T78" s="248" t="str">
        <f>IF(A78="","",IFERROR(Q78*S78,""))</f>
      </c>
      <c r="U78" s="248" t="str">
        <f>IF(A78="","",IF(R78="","",IFERROR(R78*S78,"")))</f>
      </c>
      <c r="V78" s="260" t="str">
        <f>IF(A78="","",IF(U78="","",IFERROR((U78-O78)/O78,"")))</f>
      </c>
      <c r="W78" s="260"/>
      <c r="X78" s="215"/>
      <c r="Y78" s="215"/>
      <c r="Z78" s="215"/>
      <c r="AA78" s="272"/>
    </row>
    <row r="79" ht="19" customHeight="true">
      <c r="A79" s="214"/>
      <c r="B79" s="215"/>
      <c r="C79" s="215"/>
      <c r="D79" s="215"/>
      <c r="E79" s="215"/>
      <c r="F79" s="215"/>
      <c r="G79" s="215"/>
      <c r="H79" s="266"/>
      <c r="I79" s="266"/>
      <c r="J79" s="215" t="str">
        <f>IF(A79="","",IF(AND(H79&lt;&gt;"",I79&lt;&gt;""),I79-H79+1,""))</f>
      </c>
      <c r="K79" s="215"/>
      <c r="L79" s="215"/>
      <c r="M79" s="215"/>
      <c r="N79" s="248"/>
      <c r="O79" s="248"/>
      <c r="P79" s="260" t="str">
        <f>IF(A79="","",IFERROR(O79/N79,""))</f>
      </c>
      <c r="Q79" s="248"/>
      <c r="R79" s="248"/>
      <c r="S79" s="260"/>
      <c r="T79" s="248" t="str">
        <f>IF(A79="","",IFERROR(Q79*S79,""))</f>
      </c>
      <c r="U79" s="248" t="str">
        <f>IF(A79="","",IF(R79="","",IFERROR(R79*S79,"")))</f>
      </c>
      <c r="V79" s="260" t="str">
        <f>IF(A79="","",IF(U79="","",IFERROR((U79-O79)/O79,"")))</f>
      </c>
      <c r="W79" s="260"/>
      <c r="X79" s="215"/>
      <c r="Y79" s="215"/>
      <c r="Z79" s="215"/>
      <c r="AA79" s="272"/>
    </row>
    <row r="80" ht="19" customHeight="true">
      <c r="A80" s="214"/>
      <c r="B80" s="215"/>
      <c r="C80" s="215"/>
      <c r="D80" s="215"/>
      <c r="E80" s="215"/>
      <c r="F80" s="215"/>
      <c r="G80" s="215"/>
      <c r="H80" s="266"/>
      <c r="I80" s="266"/>
      <c r="J80" s="215" t="str">
        <f>IF(A80="","",IF(AND(H80&lt;&gt;"",I80&lt;&gt;""),I80-H80+1,""))</f>
      </c>
      <c r="K80" s="215"/>
      <c r="L80" s="215"/>
      <c r="M80" s="215"/>
      <c r="N80" s="248"/>
      <c r="O80" s="248"/>
      <c r="P80" s="260" t="str">
        <f>IF(A80="","",IFERROR(O80/N80,""))</f>
      </c>
      <c r="Q80" s="248"/>
      <c r="R80" s="248"/>
      <c r="S80" s="260"/>
      <c r="T80" s="248" t="str">
        <f>IF(A80="","",IFERROR(Q80*S80,""))</f>
      </c>
      <c r="U80" s="248" t="str">
        <f>IF(A80="","",IF(R80="","",IFERROR(R80*S80,"")))</f>
      </c>
      <c r="V80" s="260" t="str">
        <f>IF(A80="","",IF(U80="","",IFERROR((U80-O80)/O80,"")))</f>
      </c>
      <c r="W80" s="260"/>
      <c r="X80" s="215"/>
      <c r="Y80" s="215"/>
      <c r="Z80" s="215"/>
      <c r="AA80" s="272"/>
    </row>
    <row r="81" ht="19" customHeight="true">
      <c r="A81" s="214"/>
      <c r="B81" s="215"/>
      <c r="C81" s="215"/>
      <c r="D81" s="215"/>
      <c r="E81" s="215"/>
      <c r="F81" s="215"/>
      <c r="G81" s="215"/>
      <c r="H81" s="266"/>
      <c r="I81" s="266"/>
      <c r="J81" s="215" t="str">
        <f>IF(A81="","",IF(AND(H81&lt;&gt;"",I81&lt;&gt;""),I81-H81+1,""))</f>
      </c>
      <c r="K81" s="215"/>
      <c r="L81" s="215"/>
      <c r="M81" s="215"/>
      <c r="N81" s="248"/>
      <c r="O81" s="248"/>
      <c r="P81" s="260" t="str">
        <f>IF(A81="","",IFERROR(O81/N81,""))</f>
      </c>
      <c r="Q81" s="248"/>
      <c r="R81" s="248"/>
      <c r="S81" s="260"/>
      <c r="T81" s="248" t="str">
        <f>IF(A81="","",IFERROR(Q81*S81,""))</f>
      </c>
      <c r="U81" s="248" t="str">
        <f>IF(A81="","",IF(R81="","",IFERROR(R81*S81,"")))</f>
      </c>
      <c r="V81" s="260" t="str">
        <f>IF(A81="","",IF(U81="","",IFERROR((U81-O81)/O81,"")))</f>
      </c>
      <c r="W81" s="260"/>
      <c r="X81" s="215"/>
      <c r="Y81" s="215"/>
      <c r="Z81" s="215"/>
      <c r="AA81" s="272"/>
    </row>
    <row r="82" ht="19" customHeight="true">
      <c r="A82" s="214"/>
      <c r="B82" s="215"/>
      <c r="C82" s="215"/>
      <c r="D82" s="215"/>
      <c r="E82" s="215"/>
      <c r="F82" s="215"/>
      <c r="G82" s="215"/>
      <c r="H82" s="266"/>
      <c r="I82" s="266"/>
      <c r="J82" s="215" t="str">
        <f>IF(A82="","",IF(AND(H82&lt;&gt;"",I82&lt;&gt;""),I82-H82+1,""))</f>
      </c>
      <c r="K82" s="215"/>
      <c r="L82" s="215"/>
      <c r="M82" s="215"/>
      <c r="N82" s="248"/>
      <c r="O82" s="248"/>
      <c r="P82" s="260" t="str">
        <f>IF(A82="","",IFERROR(O82/N82,""))</f>
      </c>
      <c r="Q82" s="248"/>
      <c r="R82" s="248"/>
      <c r="S82" s="260"/>
      <c r="T82" s="248" t="str">
        <f>IF(A82="","",IFERROR(Q82*S82,""))</f>
      </c>
      <c r="U82" s="248" t="str">
        <f>IF(A82="","",IF(R82="","",IFERROR(R82*S82,"")))</f>
      </c>
      <c r="V82" s="260" t="str">
        <f>IF(A82="","",IF(U82="","",IFERROR((U82-O82)/O82,"")))</f>
      </c>
      <c r="W82" s="260"/>
      <c r="X82" s="215"/>
      <c r="Y82" s="215"/>
      <c r="Z82" s="215"/>
      <c r="AA82" s="272"/>
    </row>
    <row r="83" ht="19" customHeight="true">
      <c r="A83" s="214"/>
      <c r="B83" s="215"/>
      <c r="C83" s="215"/>
      <c r="D83" s="215"/>
      <c r="E83" s="215"/>
      <c r="F83" s="215"/>
      <c r="G83" s="215"/>
      <c r="H83" s="266"/>
      <c r="I83" s="266"/>
      <c r="J83" s="215" t="str">
        <f>IF(A83="","",IF(AND(H83&lt;&gt;"",I83&lt;&gt;""),I83-H83+1,""))</f>
      </c>
      <c r="K83" s="215"/>
      <c r="L83" s="215"/>
      <c r="M83" s="215"/>
      <c r="N83" s="248"/>
      <c r="O83" s="248"/>
      <c r="P83" s="260" t="str">
        <f>IF(A83="","",IFERROR(O83/N83,""))</f>
      </c>
      <c r="Q83" s="248"/>
      <c r="R83" s="248"/>
      <c r="S83" s="260"/>
      <c r="T83" s="248" t="str">
        <f>IF(A83="","",IFERROR(Q83*S83,""))</f>
      </c>
      <c r="U83" s="248" t="str">
        <f>IF(A83="","",IF(R83="","",IFERROR(R83*S83,"")))</f>
      </c>
      <c r="V83" s="260" t="str">
        <f>IF(A83="","",IF(U83="","",IFERROR((U83-O83)/O83,"")))</f>
      </c>
      <c r="W83" s="260"/>
      <c r="X83" s="215"/>
      <c r="Y83" s="215"/>
      <c r="Z83" s="215"/>
      <c r="AA83" s="272"/>
    </row>
    <row r="84" ht="19" customHeight="true">
      <c r="A84" s="214"/>
      <c r="B84" s="215"/>
      <c r="C84" s="215"/>
      <c r="D84" s="215"/>
      <c r="E84" s="215"/>
      <c r="F84" s="215"/>
      <c r="G84" s="215"/>
      <c r="H84" s="266"/>
      <c r="I84" s="266"/>
      <c r="J84" s="215" t="str">
        <f>IF(A84="","",IF(AND(H84&lt;&gt;"",I84&lt;&gt;""),I84-H84+1,""))</f>
      </c>
      <c r="K84" s="215"/>
      <c r="L84" s="215"/>
      <c r="M84" s="215"/>
      <c r="N84" s="248"/>
      <c r="O84" s="248"/>
      <c r="P84" s="260" t="str">
        <f>IF(A84="","",IFERROR(O84/N84,""))</f>
      </c>
      <c r="Q84" s="248"/>
      <c r="R84" s="248"/>
      <c r="S84" s="260"/>
      <c r="T84" s="248" t="str">
        <f>IF(A84="","",IFERROR(Q84*S84,""))</f>
      </c>
      <c r="U84" s="248" t="str">
        <f>IF(A84="","",IF(R84="","",IFERROR(R84*S84,"")))</f>
      </c>
      <c r="V84" s="260" t="str">
        <f>IF(A84="","",IF(U84="","",IFERROR((U84-O84)/O84,"")))</f>
      </c>
      <c r="W84" s="260"/>
      <c r="X84" s="215"/>
      <c r="Y84" s="215"/>
      <c r="Z84" s="215"/>
      <c r="AA84" s="272"/>
    </row>
    <row r="85" ht="19" customHeight="true">
      <c r="A85" s="214"/>
      <c r="B85" s="215"/>
      <c r="C85" s="215"/>
      <c r="D85" s="215"/>
      <c r="E85" s="215"/>
      <c r="F85" s="215"/>
      <c r="G85" s="215"/>
      <c r="H85" s="266"/>
      <c r="I85" s="266"/>
      <c r="J85" s="215" t="str">
        <f>IF(A85="","",IF(AND(H85&lt;&gt;"",I85&lt;&gt;""),I85-H85+1,""))</f>
      </c>
      <c r="K85" s="215"/>
      <c r="L85" s="215"/>
      <c r="M85" s="215"/>
      <c r="N85" s="248"/>
      <c r="O85" s="248"/>
      <c r="P85" s="260" t="str">
        <f>IF(A85="","",IFERROR(O85/N85,""))</f>
      </c>
      <c r="Q85" s="248"/>
      <c r="R85" s="248"/>
      <c r="S85" s="260"/>
      <c r="T85" s="248" t="str">
        <f>IF(A85="","",IFERROR(Q85*S85,""))</f>
      </c>
      <c r="U85" s="248" t="str">
        <f>IF(A85="","",IF(R85="","",IFERROR(R85*S85,"")))</f>
      </c>
      <c r="V85" s="260" t="str">
        <f>IF(A85="","",IF(U85="","",IFERROR((U85-O85)/O85,"")))</f>
      </c>
      <c r="W85" s="260"/>
      <c r="X85" s="215"/>
      <c r="Y85" s="215"/>
      <c r="Z85" s="215"/>
      <c r="AA85" s="272"/>
    </row>
    <row r="86" ht="19" customHeight="true">
      <c r="A86" s="214"/>
      <c r="B86" s="215"/>
      <c r="C86" s="215"/>
      <c r="D86" s="215"/>
      <c r="E86" s="215"/>
      <c r="F86" s="215"/>
      <c r="G86" s="215"/>
      <c r="H86" s="266"/>
      <c r="I86" s="266"/>
      <c r="J86" s="215" t="str">
        <f>IF(A86="","",IF(AND(H86&lt;&gt;"",I86&lt;&gt;""),I86-H86+1,""))</f>
      </c>
      <c r="K86" s="215"/>
      <c r="L86" s="215"/>
      <c r="M86" s="215"/>
      <c r="N86" s="248"/>
      <c r="O86" s="248"/>
      <c r="P86" s="260" t="str">
        <f>IF(A86="","",IFERROR(O86/N86,""))</f>
      </c>
      <c r="Q86" s="248"/>
      <c r="R86" s="248"/>
      <c r="S86" s="260"/>
      <c r="T86" s="248" t="str">
        <f>IF(A86="","",IFERROR(Q86*S86,""))</f>
      </c>
      <c r="U86" s="248" t="str">
        <f>IF(A86="","",IF(R86="","",IFERROR(R86*S86,"")))</f>
      </c>
      <c r="V86" s="260" t="str">
        <f>IF(A86="","",IF(U86="","",IFERROR((U86-O86)/O86,"")))</f>
      </c>
      <c r="W86" s="260"/>
      <c r="X86" s="215"/>
      <c r="Y86" s="215"/>
      <c r="Z86" s="215"/>
      <c r="AA86" s="272"/>
    </row>
    <row r="87" ht="19" customHeight="true">
      <c r="A87" s="214"/>
      <c r="B87" s="215"/>
      <c r="C87" s="215"/>
      <c r="D87" s="215"/>
      <c r="E87" s="215"/>
      <c r="F87" s="215"/>
      <c r="G87" s="215"/>
      <c r="H87" s="266"/>
      <c r="I87" s="266"/>
      <c r="J87" s="215" t="str">
        <f>IF(A87="","",IF(AND(H87&lt;&gt;"",I87&lt;&gt;""),I87-H87+1,""))</f>
      </c>
      <c r="K87" s="215"/>
      <c r="L87" s="215"/>
      <c r="M87" s="215"/>
      <c r="N87" s="248"/>
      <c r="O87" s="248"/>
      <c r="P87" s="260" t="str">
        <f>IF(A87="","",IFERROR(O87/N87,""))</f>
      </c>
      <c r="Q87" s="248"/>
      <c r="R87" s="248"/>
      <c r="S87" s="260"/>
      <c r="T87" s="248" t="str">
        <f>IF(A87="","",IFERROR(Q87*S87,""))</f>
      </c>
      <c r="U87" s="248" t="str">
        <f>IF(A87="","",IF(R87="","",IFERROR(R87*S87,"")))</f>
      </c>
      <c r="V87" s="260" t="str">
        <f>IF(A87="","",IF(U87="","",IFERROR((U87-O87)/O87,"")))</f>
      </c>
      <c r="W87" s="260"/>
      <c r="X87" s="215"/>
      <c r="Y87" s="215"/>
      <c r="Z87" s="215"/>
      <c r="AA87" s="272"/>
    </row>
    <row r="88" ht="19" customHeight="true">
      <c r="A88" s="214"/>
      <c r="B88" s="215"/>
      <c r="C88" s="215"/>
      <c r="D88" s="215"/>
      <c r="E88" s="215"/>
      <c r="F88" s="215"/>
      <c r="G88" s="215"/>
      <c r="H88" s="266"/>
      <c r="I88" s="266"/>
      <c r="J88" s="215" t="str">
        <f>IF(A88="","",IF(AND(H88&lt;&gt;"",I88&lt;&gt;""),I88-H88+1,""))</f>
      </c>
      <c r="K88" s="215"/>
      <c r="L88" s="215"/>
      <c r="M88" s="215"/>
      <c r="N88" s="248"/>
      <c r="O88" s="248"/>
      <c r="P88" s="260" t="str">
        <f>IF(A88="","",IFERROR(O88/N88,""))</f>
      </c>
      <c r="Q88" s="248"/>
      <c r="R88" s="248"/>
      <c r="S88" s="260"/>
      <c r="T88" s="248" t="str">
        <f>IF(A88="","",IFERROR(Q88*S88,""))</f>
      </c>
      <c r="U88" s="248" t="str">
        <f>IF(A88="","",IF(R88="","",IFERROR(R88*S88,"")))</f>
      </c>
      <c r="V88" s="260" t="str">
        <f>IF(A88="","",IF(U88="","",IFERROR((U88-O88)/O88,"")))</f>
      </c>
      <c r="W88" s="260"/>
      <c r="X88" s="215"/>
      <c r="Y88" s="215"/>
      <c r="Z88" s="215"/>
      <c r="AA88" s="272"/>
    </row>
    <row r="89" ht="19" customHeight="true">
      <c r="A89" s="214"/>
      <c r="B89" s="215"/>
      <c r="C89" s="215"/>
      <c r="D89" s="215"/>
      <c r="E89" s="215"/>
      <c r="F89" s="215"/>
      <c r="G89" s="215"/>
      <c r="H89" s="266"/>
      <c r="I89" s="266"/>
      <c r="J89" s="215" t="str">
        <f>IF(A89="","",IF(AND(H89&lt;&gt;"",I89&lt;&gt;""),I89-H89+1,""))</f>
      </c>
      <c r="K89" s="215"/>
      <c r="L89" s="215"/>
      <c r="M89" s="215"/>
      <c r="N89" s="248"/>
      <c r="O89" s="248"/>
      <c r="P89" s="260" t="str">
        <f>IF(A89="","",IFERROR(O89/N89,""))</f>
      </c>
      <c r="Q89" s="248"/>
      <c r="R89" s="248"/>
      <c r="S89" s="260"/>
      <c r="T89" s="248" t="str">
        <f>IF(A89="","",IFERROR(Q89*S89,""))</f>
      </c>
      <c r="U89" s="248" t="str">
        <f>IF(A89="","",IF(R89="","",IFERROR(R89*S89,"")))</f>
      </c>
      <c r="V89" s="260" t="str">
        <f>IF(A89="","",IF(U89="","",IFERROR((U89-O89)/O89,"")))</f>
      </c>
      <c r="W89" s="260"/>
      <c r="X89" s="215"/>
      <c r="Y89" s="215"/>
      <c r="Z89" s="215"/>
      <c r="AA89" s="272"/>
    </row>
    <row r="90" ht="19" customHeight="true">
      <c r="A90" s="214"/>
      <c r="B90" s="215"/>
      <c r="C90" s="215"/>
      <c r="D90" s="215"/>
      <c r="E90" s="215"/>
      <c r="F90" s="215"/>
      <c r="G90" s="215"/>
      <c r="H90" s="266"/>
      <c r="I90" s="266"/>
      <c r="J90" s="215" t="str">
        <f>IF(A90="","",IF(AND(H90&lt;&gt;"",I90&lt;&gt;""),I90-H90+1,""))</f>
      </c>
      <c r="K90" s="215"/>
      <c r="L90" s="215"/>
      <c r="M90" s="215"/>
      <c r="N90" s="248"/>
      <c r="O90" s="248"/>
      <c r="P90" s="260" t="str">
        <f>IF(A90="","",IFERROR(O90/N90,""))</f>
      </c>
      <c r="Q90" s="248"/>
      <c r="R90" s="248"/>
      <c r="S90" s="260"/>
      <c r="T90" s="248" t="str">
        <f>IF(A90="","",IFERROR(Q90*S90,""))</f>
      </c>
      <c r="U90" s="248" t="str">
        <f>IF(A90="","",IF(R90="","",IFERROR(R90*S90,"")))</f>
      </c>
      <c r="V90" s="260" t="str">
        <f>IF(A90="","",IF(U90="","",IFERROR((U90-O90)/O90,"")))</f>
      </c>
      <c r="W90" s="260"/>
      <c r="X90" s="215"/>
      <c r="Y90" s="215"/>
      <c r="Z90" s="215"/>
      <c r="AA90" s="272"/>
    </row>
    <row r="91" ht="19" customHeight="true">
      <c r="A91" s="214"/>
      <c r="B91" s="215"/>
      <c r="C91" s="215"/>
      <c r="D91" s="215"/>
      <c r="E91" s="215"/>
      <c r="F91" s="215"/>
      <c r="G91" s="215"/>
      <c r="H91" s="266"/>
      <c r="I91" s="266"/>
      <c r="J91" s="215" t="str">
        <f>IF(A91="","",IF(AND(H91&lt;&gt;"",I91&lt;&gt;""),I91-H91+1,""))</f>
      </c>
      <c r="K91" s="215"/>
      <c r="L91" s="215"/>
      <c r="M91" s="215"/>
      <c r="N91" s="248"/>
      <c r="O91" s="248"/>
      <c r="P91" s="260" t="str">
        <f>IF(A91="","",IFERROR(O91/N91,""))</f>
      </c>
      <c r="Q91" s="248"/>
      <c r="R91" s="248"/>
      <c r="S91" s="260"/>
      <c r="T91" s="248" t="str">
        <f>IF(A91="","",IFERROR(Q91*S91,""))</f>
      </c>
      <c r="U91" s="248" t="str">
        <f>IF(A91="","",IF(R91="","",IFERROR(R91*S91,"")))</f>
      </c>
      <c r="V91" s="260" t="str">
        <f>IF(A91="","",IF(U91="","",IFERROR((U91-O91)/O91,"")))</f>
      </c>
      <c r="W91" s="260"/>
      <c r="X91" s="215"/>
      <c r="Y91" s="215"/>
      <c r="Z91" s="215"/>
      <c r="AA91" s="272"/>
    </row>
    <row r="92" ht="19" customHeight="true">
      <c r="A92" s="214"/>
      <c r="B92" s="215"/>
      <c r="C92" s="215"/>
      <c r="D92" s="215"/>
      <c r="E92" s="215"/>
      <c r="F92" s="215"/>
      <c r="G92" s="215"/>
      <c r="H92" s="266"/>
      <c r="I92" s="266"/>
      <c r="J92" s="215" t="str">
        <f>IF(A92="","",IF(AND(H92&lt;&gt;"",I92&lt;&gt;""),I92-H92+1,""))</f>
      </c>
      <c r="K92" s="215"/>
      <c r="L92" s="215"/>
      <c r="M92" s="215"/>
      <c r="N92" s="248"/>
      <c r="O92" s="248"/>
      <c r="P92" s="260" t="str">
        <f>IF(A92="","",IFERROR(O92/N92,""))</f>
      </c>
      <c r="Q92" s="248"/>
      <c r="R92" s="248"/>
      <c r="S92" s="260"/>
      <c r="T92" s="248" t="str">
        <f>IF(A92="","",IFERROR(Q92*S92,""))</f>
      </c>
      <c r="U92" s="248" t="str">
        <f>IF(A92="","",IF(R92="","",IFERROR(R92*S92,"")))</f>
      </c>
      <c r="V92" s="260" t="str">
        <f>IF(A92="","",IF(U92="","",IFERROR((U92-O92)/O92,"")))</f>
      </c>
      <c r="W92" s="260"/>
      <c r="X92" s="215"/>
      <c r="Y92" s="215"/>
      <c r="Z92" s="215"/>
      <c r="AA92" s="272"/>
    </row>
    <row r="93" ht="19" customHeight="true">
      <c r="A93" s="214"/>
      <c r="B93" s="215"/>
      <c r="C93" s="215"/>
      <c r="D93" s="215"/>
      <c r="E93" s="215"/>
      <c r="F93" s="215"/>
      <c r="G93" s="215"/>
      <c r="H93" s="266"/>
      <c r="I93" s="266"/>
      <c r="J93" s="215" t="str">
        <f>IF(A93="","",IF(AND(H93&lt;&gt;"",I93&lt;&gt;""),I93-H93+1,""))</f>
      </c>
      <c r="K93" s="215"/>
      <c r="L93" s="215"/>
      <c r="M93" s="215"/>
      <c r="N93" s="248"/>
      <c r="O93" s="248"/>
      <c r="P93" s="260" t="str">
        <f>IF(A93="","",IFERROR(O93/N93,""))</f>
      </c>
      <c r="Q93" s="248"/>
      <c r="R93" s="248"/>
      <c r="S93" s="260"/>
      <c r="T93" s="248" t="str">
        <f>IF(A93="","",IFERROR(Q93*S93,""))</f>
      </c>
      <c r="U93" s="248" t="str">
        <f>IF(A93="","",IF(R93="","",IFERROR(R93*S93,"")))</f>
      </c>
      <c r="V93" s="260" t="str">
        <f>IF(A93="","",IF(U93="","",IFERROR((U93-O93)/O93,"")))</f>
      </c>
      <c r="W93" s="260"/>
      <c r="X93" s="215"/>
      <c r="Y93" s="215"/>
      <c r="Z93" s="215"/>
      <c r="AA93" s="272"/>
    </row>
    <row r="94" ht="19" customHeight="true">
      <c r="A94" s="214"/>
      <c r="B94" s="215"/>
      <c r="C94" s="215"/>
      <c r="D94" s="215"/>
      <c r="E94" s="215"/>
      <c r="F94" s="215"/>
      <c r="G94" s="215"/>
      <c r="H94" s="266"/>
      <c r="I94" s="266"/>
      <c r="J94" s="215" t="str">
        <f>IF(A94="","",IF(AND(H94&lt;&gt;"",I94&lt;&gt;""),I94-H94+1,""))</f>
      </c>
      <c r="K94" s="215"/>
      <c r="L94" s="215"/>
      <c r="M94" s="215"/>
      <c r="N94" s="248"/>
      <c r="O94" s="248"/>
      <c r="P94" s="260" t="str">
        <f>IF(A94="","",IFERROR(O94/N94,""))</f>
      </c>
      <c r="Q94" s="248"/>
      <c r="R94" s="248"/>
      <c r="S94" s="260"/>
      <c r="T94" s="248" t="str">
        <f>IF(A94="","",IFERROR(Q94*S94,""))</f>
      </c>
      <c r="U94" s="248" t="str">
        <f>IF(A94="","",IF(R94="","",IFERROR(R94*S94,"")))</f>
      </c>
      <c r="V94" s="260" t="str">
        <f>IF(A94="","",IF(U94="","",IFERROR((U94-O94)/O94,"")))</f>
      </c>
      <c r="W94" s="260"/>
      <c r="X94" s="215"/>
      <c r="Y94" s="215"/>
      <c r="Z94" s="215"/>
      <c r="AA94" s="272"/>
    </row>
    <row r="95" ht="19" customHeight="true">
      <c r="A95" s="214"/>
      <c r="B95" s="215"/>
      <c r="C95" s="215"/>
      <c r="D95" s="215"/>
      <c r="E95" s="215"/>
      <c r="F95" s="215"/>
      <c r="G95" s="215"/>
      <c r="H95" s="266"/>
      <c r="I95" s="266"/>
      <c r="J95" s="215" t="str">
        <f>IF(A95="","",IF(AND(H95&lt;&gt;"",I95&lt;&gt;""),I95-H95+1,""))</f>
      </c>
      <c r="K95" s="215"/>
      <c r="L95" s="215"/>
      <c r="M95" s="215"/>
      <c r="N95" s="248"/>
      <c r="O95" s="248"/>
      <c r="P95" s="260" t="str">
        <f>IF(A95="","",IFERROR(O95/N95,""))</f>
      </c>
      <c r="Q95" s="248"/>
      <c r="R95" s="248"/>
      <c r="S95" s="260"/>
      <c r="T95" s="248" t="str">
        <f>IF(A95="","",IFERROR(Q95*S95,""))</f>
      </c>
      <c r="U95" s="248" t="str">
        <f>IF(A95="","",IF(R95="","",IFERROR(R95*S95,"")))</f>
      </c>
      <c r="V95" s="260" t="str">
        <f>IF(A95="","",IF(U95="","",IFERROR((U95-O95)/O95,"")))</f>
      </c>
      <c r="W95" s="260"/>
      <c r="X95" s="215"/>
      <c r="Y95" s="215"/>
      <c r="Z95" s="215"/>
      <c r="AA95" s="272"/>
    </row>
    <row r="96" ht="19" customHeight="true">
      <c r="A96" s="214"/>
      <c r="B96" s="215"/>
      <c r="C96" s="215"/>
      <c r="D96" s="215"/>
      <c r="E96" s="215"/>
      <c r="F96" s="215"/>
      <c r="G96" s="215"/>
      <c r="H96" s="266"/>
      <c r="I96" s="266"/>
      <c r="J96" s="215" t="str">
        <f>IF(A96="","",IF(AND(H96&lt;&gt;"",I96&lt;&gt;""),I96-H96+1,""))</f>
      </c>
      <c r="K96" s="215"/>
      <c r="L96" s="215"/>
      <c r="M96" s="215"/>
      <c r="N96" s="248"/>
      <c r="O96" s="248"/>
      <c r="P96" s="260" t="str">
        <f>IF(A96="","",IFERROR(O96/N96,""))</f>
      </c>
      <c r="Q96" s="248"/>
      <c r="R96" s="248"/>
      <c r="S96" s="260"/>
      <c r="T96" s="248" t="str">
        <f>IF(A96="","",IFERROR(Q96*S96,""))</f>
      </c>
      <c r="U96" s="248" t="str">
        <f>IF(A96="","",IF(R96="","",IFERROR(R96*S96,"")))</f>
      </c>
      <c r="V96" s="260" t="str">
        <f>IF(A96="","",IF(U96="","",IFERROR((U96-O96)/O96,"")))</f>
      </c>
      <c r="W96" s="260"/>
      <c r="X96" s="215"/>
      <c r="Y96" s="215"/>
      <c r="Z96" s="215"/>
      <c r="AA96" s="272"/>
    </row>
    <row r="97" ht="19" customHeight="true">
      <c r="A97" s="214"/>
      <c r="B97" s="215"/>
      <c r="C97" s="215"/>
      <c r="D97" s="215"/>
      <c r="E97" s="215"/>
      <c r="F97" s="215"/>
      <c r="G97" s="215"/>
      <c r="H97" s="266"/>
      <c r="I97" s="266"/>
      <c r="J97" s="215" t="str">
        <f>IF(A97="","",IF(AND(H97&lt;&gt;"",I97&lt;&gt;""),I97-H97+1,""))</f>
      </c>
      <c r="K97" s="215"/>
      <c r="L97" s="215"/>
      <c r="M97" s="215"/>
      <c r="N97" s="248"/>
      <c r="O97" s="248"/>
      <c r="P97" s="260" t="str">
        <f>IF(A97="","",IFERROR(O97/N97,""))</f>
      </c>
      <c r="Q97" s="248"/>
      <c r="R97" s="248"/>
      <c r="S97" s="260"/>
      <c r="T97" s="248" t="str">
        <f>IF(A97="","",IFERROR(Q97*S97,""))</f>
      </c>
      <c r="U97" s="248" t="str">
        <f>IF(A97="","",IF(R97="","",IFERROR(R97*S97,"")))</f>
      </c>
      <c r="V97" s="260" t="str">
        <f>IF(A97="","",IF(U97="","",IFERROR((U97-O97)/O97,"")))</f>
      </c>
      <c r="W97" s="260"/>
      <c r="X97" s="215"/>
      <c r="Y97" s="215"/>
      <c r="Z97" s="215"/>
      <c r="AA97" s="272"/>
    </row>
    <row r="98" ht="19" customHeight="true">
      <c r="A98" s="214"/>
      <c r="B98" s="215"/>
      <c r="C98" s="215"/>
      <c r="D98" s="215"/>
      <c r="E98" s="215"/>
      <c r="F98" s="215"/>
      <c r="G98" s="215"/>
      <c r="H98" s="266"/>
      <c r="I98" s="266"/>
      <c r="J98" s="215" t="str">
        <f>IF(A98="","",IF(AND(H98&lt;&gt;"",I98&lt;&gt;""),I98-H98+1,""))</f>
      </c>
      <c r="K98" s="215"/>
      <c r="L98" s="215"/>
      <c r="M98" s="215"/>
      <c r="N98" s="248"/>
      <c r="O98" s="248"/>
      <c r="P98" s="260" t="str">
        <f>IF(A98="","",IFERROR(O98/N98,""))</f>
      </c>
      <c r="Q98" s="248"/>
      <c r="R98" s="248"/>
      <c r="S98" s="260"/>
      <c r="T98" s="248" t="str">
        <f>IF(A98="","",IFERROR(Q98*S98,""))</f>
      </c>
      <c r="U98" s="248" t="str">
        <f>IF(A98="","",IF(R98="","",IFERROR(R98*S98,"")))</f>
      </c>
      <c r="V98" s="260" t="str">
        <f>IF(A98="","",IF(U98="","",IFERROR((U98-O98)/O98,"")))</f>
      </c>
      <c r="W98" s="260"/>
      <c r="X98" s="215"/>
      <c r="Y98" s="215"/>
      <c r="Z98" s="215"/>
      <c r="AA98" s="272"/>
    </row>
    <row r="99" ht="19" customHeight="true">
      <c r="A99" s="214"/>
      <c r="B99" s="215"/>
      <c r="C99" s="215"/>
      <c r="D99" s="215"/>
      <c r="E99" s="215"/>
      <c r="F99" s="215"/>
      <c r="G99" s="215"/>
      <c r="H99" s="266"/>
      <c r="I99" s="266"/>
      <c r="J99" s="215" t="str">
        <f>IF(A99="","",IF(AND(H99&lt;&gt;"",I99&lt;&gt;""),I99-H99+1,""))</f>
      </c>
      <c r="K99" s="215"/>
      <c r="L99" s="215"/>
      <c r="M99" s="215"/>
      <c r="N99" s="248"/>
      <c r="O99" s="248"/>
      <c r="P99" s="260" t="str">
        <f>IF(A99="","",IFERROR(O99/N99,""))</f>
      </c>
      <c r="Q99" s="248"/>
      <c r="R99" s="248"/>
      <c r="S99" s="260"/>
      <c r="T99" s="248" t="str">
        <f>IF(A99="","",IFERROR(Q99*S99,""))</f>
      </c>
      <c r="U99" s="248" t="str">
        <f>IF(A99="","",IF(R99="","",IFERROR(R99*S99,"")))</f>
      </c>
      <c r="V99" s="260" t="str">
        <f>IF(A99="","",IF(U99="","",IFERROR((U99-O99)/O99,"")))</f>
      </c>
      <c r="W99" s="260"/>
      <c r="X99" s="215"/>
      <c r="Y99" s="215"/>
      <c r="Z99" s="215"/>
      <c r="AA99" s="272"/>
    </row>
    <row r="100" ht="19" customHeight="true">
      <c r="A100" s="214"/>
      <c r="B100" s="215"/>
      <c r="C100" s="215"/>
      <c r="D100" s="215"/>
      <c r="E100" s="215"/>
      <c r="F100" s="215"/>
      <c r="G100" s="215"/>
      <c r="H100" s="266"/>
      <c r="I100" s="266"/>
      <c r="J100" s="215" t="str">
        <f>IF(A100="","",IF(AND(H100&lt;&gt;"",I100&lt;&gt;""),I100-H100+1,""))</f>
      </c>
      <c r="K100" s="215"/>
      <c r="L100" s="215"/>
      <c r="M100" s="215"/>
      <c r="N100" s="248"/>
      <c r="O100" s="248"/>
      <c r="P100" s="260" t="str">
        <f>IF(A100="","",IFERROR(O100/N100,""))</f>
      </c>
      <c r="Q100" s="248"/>
      <c r="R100" s="248"/>
      <c r="S100" s="260"/>
      <c r="T100" s="248" t="str">
        <f>IF(A100="","",IFERROR(Q100*S100,""))</f>
      </c>
      <c r="U100" s="248" t="str">
        <f>IF(A100="","",IF(R100="","",IFERROR(R100*S100,"")))</f>
      </c>
      <c r="V100" s="260" t="str">
        <f>IF(A100="","",IF(U100="","",IFERROR((U100-O100)/O100,"")))</f>
      </c>
      <c r="W100" s="260"/>
      <c r="X100" s="215"/>
      <c r="Y100" s="215"/>
      <c r="Z100" s="215"/>
      <c r="AA100" s="272"/>
    </row>
    <row r="101" ht="19" customHeight="true">
      <c r="A101" s="214"/>
      <c r="B101" s="215"/>
      <c r="C101" s="215"/>
      <c r="D101" s="215"/>
      <c r="E101" s="215"/>
      <c r="F101" s="215"/>
      <c r="G101" s="215"/>
      <c r="H101" s="266"/>
      <c r="I101" s="266"/>
      <c r="J101" s="215" t="str">
        <f>IF(A101="","",IF(AND(H101&lt;&gt;"",I101&lt;&gt;""),I101-H101+1,""))</f>
      </c>
      <c r="K101" s="215"/>
      <c r="L101" s="215"/>
      <c r="M101" s="215"/>
      <c r="N101" s="248"/>
      <c r="O101" s="248"/>
      <c r="P101" s="260" t="str">
        <f>IF(A101="","",IFERROR(O101/N101,""))</f>
      </c>
      <c r="Q101" s="248"/>
      <c r="R101" s="248"/>
      <c r="S101" s="260"/>
      <c r="T101" s="248" t="str">
        <f>IF(A101="","",IFERROR(Q101*S101,""))</f>
      </c>
      <c r="U101" s="248" t="str">
        <f>IF(A101="","",IF(R101="","",IFERROR(R101*S101,"")))</f>
      </c>
      <c r="V101" s="260" t="str">
        <f>IF(A101="","",IF(U101="","",IFERROR((U101-O101)/O101,"")))</f>
      </c>
      <c r="W101" s="260"/>
      <c r="X101" s="215"/>
      <c r="Y101" s="215"/>
      <c r="Z101" s="215"/>
      <c r="AA101" s="272"/>
    </row>
    <row r="102" ht="19" customHeight="true">
      <c r="A102" s="214"/>
      <c r="B102" s="215"/>
      <c r="C102" s="215"/>
      <c r="D102" s="215"/>
      <c r="E102" s="215"/>
      <c r="F102" s="215"/>
      <c r="G102" s="215"/>
      <c r="H102" s="266"/>
      <c r="I102" s="266"/>
      <c r="J102" s="215" t="str">
        <f>IF(A102="","",IF(AND(H102&lt;&gt;"",I102&lt;&gt;""),I102-H102+1,""))</f>
      </c>
      <c r="K102" s="215"/>
      <c r="L102" s="215"/>
      <c r="M102" s="215"/>
      <c r="N102" s="248"/>
      <c r="O102" s="248"/>
      <c r="P102" s="260" t="str">
        <f>IF(A102="","",IFERROR(O102/N102,""))</f>
      </c>
      <c r="Q102" s="248"/>
      <c r="R102" s="248"/>
      <c r="S102" s="260"/>
      <c r="T102" s="248" t="str">
        <f>IF(A102="","",IFERROR(Q102*S102,""))</f>
      </c>
      <c r="U102" s="248" t="str">
        <f>IF(A102="","",IF(R102="","",IFERROR(R102*S102,"")))</f>
      </c>
      <c r="V102" s="260" t="str">
        <f>IF(A102="","",IF(U102="","",IFERROR((U102-O102)/O102,"")))</f>
      </c>
      <c r="W102" s="260"/>
      <c r="X102" s="215"/>
      <c r="Y102" s="215"/>
      <c r="Z102" s="215"/>
      <c r="AA102" s="272"/>
    </row>
    <row r="103" ht="19" customHeight="true">
      <c r="A103" s="214"/>
      <c r="B103" s="215"/>
      <c r="C103" s="215"/>
      <c r="D103" s="215"/>
      <c r="E103" s="215"/>
      <c r="F103" s="215"/>
      <c r="G103" s="215"/>
      <c r="H103" s="266"/>
      <c r="I103" s="266"/>
      <c r="J103" s="215" t="str">
        <f>IF(A103="","",IF(AND(H103&lt;&gt;"",I103&lt;&gt;""),I103-H103+1,""))</f>
      </c>
      <c r="K103" s="215"/>
      <c r="L103" s="215"/>
      <c r="M103" s="215"/>
      <c r="N103" s="248"/>
      <c r="O103" s="248"/>
      <c r="P103" s="260" t="str">
        <f>IF(A103="","",IFERROR(O103/N103,""))</f>
      </c>
      <c r="Q103" s="248"/>
      <c r="R103" s="248"/>
      <c r="S103" s="260"/>
      <c r="T103" s="248" t="str">
        <f>IF(A103="","",IFERROR(Q103*S103,""))</f>
      </c>
      <c r="U103" s="248" t="str">
        <f>IF(A103="","",IF(R103="","",IFERROR(R103*S103,"")))</f>
      </c>
      <c r="V103" s="260" t="str">
        <f>IF(A103="","",IF(U103="","",IFERROR((U103-O103)/O103,"")))</f>
      </c>
      <c r="W103" s="260"/>
      <c r="X103" s="215"/>
      <c r="Y103" s="215"/>
      <c r="Z103" s="215"/>
      <c r="AA103" s="272"/>
    </row>
    <row r="104" ht="19" customHeight="true">
      <c r="A104" s="214"/>
      <c r="B104" s="215"/>
      <c r="C104" s="215"/>
      <c r="D104" s="215"/>
      <c r="E104" s="215"/>
      <c r="F104" s="215"/>
      <c r="G104" s="215"/>
      <c r="H104" s="266"/>
      <c r="I104" s="266"/>
      <c r="J104" s="215" t="str">
        <f>IF(A104="","",IF(AND(H104&lt;&gt;"",I104&lt;&gt;""),I104-H104+1,""))</f>
      </c>
      <c r="K104" s="215"/>
      <c r="L104" s="215"/>
      <c r="M104" s="215"/>
      <c r="N104" s="248"/>
      <c r="O104" s="248"/>
      <c r="P104" s="260" t="str">
        <f>IF(A104="","",IFERROR(O104/N104,""))</f>
      </c>
      <c r="Q104" s="248"/>
      <c r="R104" s="248"/>
      <c r="S104" s="260"/>
      <c r="T104" s="248" t="str">
        <f>IF(A104="","",IFERROR(Q104*S104,""))</f>
      </c>
      <c r="U104" s="248" t="str">
        <f>IF(A104="","",IF(R104="","",IFERROR(R104*S104,"")))</f>
      </c>
      <c r="V104" s="260" t="str">
        <f>IF(A104="","",IF(U104="","",IFERROR((U104-O104)/O104,"")))</f>
      </c>
      <c r="W104" s="260"/>
      <c r="X104" s="215"/>
      <c r="Y104" s="215"/>
      <c r="Z104" s="215"/>
      <c r="AA104" s="272"/>
    </row>
    <row r="105" ht="19" customHeight="true">
      <c r="A105" s="214"/>
      <c r="B105" s="215"/>
      <c r="C105" s="215"/>
      <c r="D105" s="215"/>
      <c r="E105" s="215"/>
      <c r="F105" s="215"/>
      <c r="G105" s="215"/>
      <c r="H105" s="266"/>
      <c r="I105" s="266"/>
      <c r="J105" s="215" t="str">
        <f>IF(A105="","",IF(AND(H105&lt;&gt;"",I105&lt;&gt;""),I105-H105+1,""))</f>
      </c>
      <c r="K105" s="215"/>
      <c r="L105" s="215"/>
      <c r="M105" s="215"/>
      <c r="N105" s="248"/>
      <c r="O105" s="248"/>
      <c r="P105" s="260" t="str">
        <f>IF(A105="","",IFERROR(O105/N105,""))</f>
      </c>
      <c r="Q105" s="248"/>
      <c r="R105" s="248"/>
      <c r="S105" s="260"/>
      <c r="T105" s="248" t="str">
        <f>IF(A105="","",IFERROR(Q105*S105,""))</f>
      </c>
      <c r="U105" s="248" t="str">
        <f>IF(A105="","",IF(R105="","",IFERROR(R105*S105,"")))</f>
      </c>
      <c r="V105" s="260" t="str">
        <f>IF(A105="","",IF(U105="","",IFERROR((U105-O105)/O105,"")))</f>
      </c>
      <c r="W105" s="260"/>
      <c r="X105" s="215"/>
      <c r="Y105" s="215"/>
      <c r="Z105" s="215"/>
      <c r="AA105" s="272"/>
    </row>
    <row r="106" ht="19" customHeight="true">
      <c r="A106" s="214"/>
      <c r="B106" s="215"/>
      <c r="C106" s="215"/>
      <c r="D106" s="215"/>
      <c r="E106" s="215"/>
      <c r="F106" s="215"/>
      <c r="G106" s="215"/>
      <c r="H106" s="266"/>
      <c r="I106" s="266"/>
      <c r="J106" s="215" t="str">
        <f>IF(A106="","",IF(AND(H106&lt;&gt;"",I106&lt;&gt;""),I106-H106+1,""))</f>
      </c>
      <c r="K106" s="215"/>
      <c r="L106" s="215"/>
      <c r="M106" s="215"/>
      <c r="N106" s="248"/>
      <c r="O106" s="248"/>
      <c r="P106" s="260" t="str">
        <f>IF(A106="","",IFERROR(O106/N106,""))</f>
      </c>
      <c r="Q106" s="248"/>
      <c r="R106" s="248"/>
      <c r="S106" s="260"/>
      <c r="T106" s="248" t="str">
        <f>IF(A106="","",IFERROR(Q106*S106,""))</f>
      </c>
      <c r="U106" s="248" t="str">
        <f>IF(A106="","",IF(R106="","",IFERROR(R106*S106,"")))</f>
      </c>
      <c r="V106" s="260" t="str">
        <f>IF(A106="","",IF(U106="","",IFERROR((U106-O106)/O106,"")))</f>
      </c>
      <c r="W106" s="260"/>
      <c r="X106" s="215"/>
      <c r="Y106" s="215"/>
      <c r="Z106" s="215"/>
      <c r="AA106" s="272"/>
    </row>
    <row r="107" ht="19" customHeight="true">
      <c r="A107" s="214"/>
      <c r="B107" s="215"/>
      <c r="C107" s="215"/>
      <c r="D107" s="215"/>
      <c r="E107" s="215"/>
      <c r="F107" s="215"/>
      <c r="G107" s="215"/>
      <c r="H107" s="266"/>
      <c r="I107" s="266"/>
      <c r="J107" s="215" t="str">
        <f>IF(A107="","",IF(AND(H107&lt;&gt;"",I107&lt;&gt;""),I107-H107+1,""))</f>
      </c>
      <c r="K107" s="215"/>
      <c r="L107" s="215"/>
      <c r="M107" s="215"/>
      <c r="N107" s="248"/>
      <c r="O107" s="248"/>
      <c r="P107" s="260" t="str">
        <f>IF(A107="","",IFERROR(O107/N107,""))</f>
      </c>
      <c r="Q107" s="248"/>
      <c r="R107" s="248"/>
      <c r="S107" s="260"/>
      <c r="T107" s="248" t="str">
        <f>IF(A107="","",IFERROR(Q107*S107,""))</f>
      </c>
      <c r="U107" s="248" t="str">
        <f>IF(A107="","",IF(R107="","",IFERROR(R107*S107,"")))</f>
      </c>
      <c r="V107" s="260" t="str">
        <f>IF(A107="","",IF(U107="","",IFERROR((U107-O107)/O107,"")))</f>
      </c>
      <c r="W107" s="260"/>
      <c r="X107" s="215"/>
      <c r="Y107" s="215"/>
      <c r="Z107" s="215"/>
      <c r="AA107" s="272"/>
    </row>
    <row r="108" ht="19" customHeight="true">
      <c r="A108" s="214"/>
      <c r="B108" s="215"/>
      <c r="C108" s="215"/>
      <c r="D108" s="215"/>
      <c r="E108" s="215"/>
      <c r="F108" s="215"/>
      <c r="G108" s="215"/>
      <c r="H108" s="266"/>
      <c r="I108" s="266"/>
      <c r="J108" s="215" t="str">
        <f>IF(A108="","",IF(AND(H108&lt;&gt;"",I108&lt;&gt;""),I108-H108+1,""))</f>
      </c>
      <c r="K108" s="215"/>
      <c r="L108" s="215"/>
      <c r="M108" s="215"/>
      <c r="N108" s="248"/>
      <c r="O108" s="248"/>
      <c r="P108" s="260" t="str">
        <f>IF(A108="","",IFERROR(O108/N108,""))</f>
      </c>
      <c r="Q108" s="248"/>
      <c r="R108" s="248"/>
      <c r="S108" s="260"/>
      <c r="T108" s="248" t="str">
        <f>IF(A108="","",IFERROR(Q108*S108,""))</f>
      </c>
      <c r="U108" s="248" t="str">
        <f>IF(A108="","",IF(R108="","",IFERROR(R108*S108,"")))</f>
      </c>
      <c r="V108" s="260" t="str">
        <f>IF(A108="","",IF(U108="","",IFERROR((U108-O108)/O108,"")))</f>
      </c>
      <c r="W108" s="260"/>
      <c r="X108" s="215"/>
      <c r="Y108" s="215"/>
      <c r="Z108" s="215"/>
      <c r="AA108" s="272"/>
    </row>
    <row r="109" ht="19" customHeight="true">
      <c r="A109" s="214"/>
      <c r="B109" s="215"/>
      <c r="C109" s="215"/>
      <c r="D109" s="215"/>
      <c r="E109" s="215"/>
      <c r="F109" s="215"/>
      <c r="G109" s="215"/>
      <c r="H109" s="266"/>
      <c r="I109" s="266"/>
      <c r="J109" s="215" t="str">
        <f>IF(A109="","",IF(AND(H109&lt;&gt;"",I109&lt;&gt;""),I109-H109+1,""))</f>
      </c>
      <c r="K109" s="215"/>
      <c r="L109" s="215"/>
      <c r="M109" s="215"/>
      <c r="N109" s="248"/>
      <c r="O109" s="248"/>
      <c r="P109" s="260" t="str">
        <f>IF(A109="","",IFERROR(O109/N109,""))</f>
      </c>
      <c r="Q109" s="248"/>
      <c r="R109" s="248"/>
      <c r="S109" s="260"/>
      <c r="T109" s="248" t="str">
        <f>IF(A109="","",IFERROR(Q109*S109,""))</f>
      </c>
      <c r="U109" s="248" t="str">
        <f>IF(A109="","",IF(R109="","",IFERROR(R109*S109,"")))</f>
      </c>
      <c r="V109" s="260" t="str">
        <f>IF(A109="","",IF(U109="","",IFERROR((U109-O109)/O109,"")))</f>
      </c>
      <c r="W109" s="260"/>
      <c r="X109" s="215"/>
      <c r="Y109" s="215"/>
      <c r="Z109" s="215"/>
      <c r="AA109" s="272"/>
    </row>
    <row r="110" ht="19" customHeight="true">
      <c r="A110" s="214"/>
      <c r="B110" s="215"/>
      <c r="C110" s="215"/>
      <c r="D110" s="215"/>
      <c r="E110" s="215"/>
      <c r="F110" s="215"/>
      <c r="G110" s="215"/>
      <c r="H110" s="266"/>
      <c r="I110" s="266"/>
      <c r="J110" s="215" t="str">
        <f>IF(A110="","",IF(AND(H110&lt;&gt;"",I110&lt;&gt;""),I110-H110+1,""))</f>
      </c>
      <c r="K110" s="215"/>
      <c r="L110" s="215"/>
      <c r="M110" s="215"/>
      <c r="N110" s="248"/>
      <c r="O110" s="248"/>
      <c r="P110" s="260" t="str">
        <f>IF(A110="","",IFERROR(O110/N110,""))</f>
      </c>
      <c r="Q110" s="248"/>
      <c r="R110" s="248"/>
      <c r="S110" s="260"/>
      <c r="T110" s="248" t="str">
        <f>IF(A110="","",IFERROR(Q110*S110,""))</f>
      </c>
      <c r="U110" s="248" t="str">
        <f>IF(A110="","",IF(R110="","",IFERROR(R110*S110,"")))</f>
      </c>
      <c r="V110" s="260" t="str">
        <f>IF(A110="","",IF(U110="","",IFERROR((U110-O110)/O110,"")))</f>
      </c>
      <c r="W110" s="260"/>
      <c r="X110" s="215"/>
      <c r="Y110" s="215"/>
      <c r="Z110" s="215"/>
      <c r="AA110" s="272"/>
    </row>
    <row r="111" ht="19" customHeight="true">
      <c r="A111" s="214"/>
      <c r="B111" s="215"/>
      <c r="C111" s="215"/>
      <c r="D111" s="215"/>
      <c r="E111" s="215"/>
      <c r="F111" s="215"/>
      <c r="G111" s="215"/>
      <c r="H111" s="266"/>
      <c r="I111" s="266"/>
      <c r="J111" s="215" t="str">
        <f>IF(A111="","",IF(AND(H111&lt;&gt;"",I111&lt;&gt;""),I111-H111+1,""))</f>
      </c>
      <c r="K111" s="215"/>
      <c r="L111" s="215"/>
      <c r="M111" s="215"/>
      <c r="N111" s="248"/>
      <c r="O111" s="248"/>
      <c r="P111" s="260" t="str">
        <f>IF(A111="","",IFERROR(O111/N111,""))</f>
      </c>
      <c r="Q111" s="248"/>
      <c r="R111" s="248"/>
      <c r="S111" s="260"/>
      <c r="T111" s="248" t="str">
        <f>IF(A111="","",IFERROR(Q111*S111,""))</f>
      </c>
      <c r="U111" s="248" t="str">
        <f>IF(A111="","",IF(R111="","",IFERROR(R111*S111,"")))</f>
      </c>
      <c r="V111" s="260" t="str">
        <f>IF(A111="","",IF(U111="","",IFERROR((U111-O111)/O111,"")))</f>
      </c>
      <c r="W111" s="260"/>
      <c r="X111" s="215"/>
      <c r="Y111" s="215"/>
      <c r="Z111" s="215"/>
      <c r="AA111" s="272"/>
    </row>
    <row r="112" ht="19" customHeight="true">
      <c r="A112" s="214"/>
      <c r="B112" s="215"/>
      <c r="C112" s="215"/>
      <c r="D112" s="215"/>
      <c r="E112" s="215"/>
      <c r="F112" s="215"/>
      <c r="G112" s="215"/>
      <c r="H112" s="266"/>
      <c r="I112" s="266"/>
      <c r="J112" s="215" t="str">
        <f>IF(A112="","",IF(AND(H112&lt;&gt;"",I112&lt;&gt;""),I112-H112+1,""))</f>
      </c>
      <c r="K112" s="215"/>
      <c r="L112" s="215"/>
      <c r="M112" s="215"/>
      <c r="N112" s="248"/>
      <c r="O112" s="248"/>
      <c r="P112" s="260" t="str">
        <f>IF(A112="","",IFERROR(O112/N112,""))</f>
      </c>
      <c r="Q112" s="248"/>
      <c r="R112" s="248"/>
      <c r="S112" s="260"/>
      <c r="T112" s="248" t="str">
        <f>IF(A112="","",IFERROR(Q112*S112,""))</f>
      </c>
      <c r="U112" s="248" t="str">
        <f>IF(A112="","",IF(R112="","",IFERROR(R112*S112,"")))</f>
      </c>
      <c r="V112" s="260" t="str">
        <f>IF(A112="","",IF(U112="","",IFERROR((U112-O112)/O112,"")))</f>
      </c>
      <c r="W112" s="260"/>
      <c r="X112" s="215"/>
      <c r="Y112" s="215"/>
      <c r="Z112" s="215"/>
      <c r="AA112" s="272"/>
    </row>
    <row r="113" ht="19" customHeight="true">
      <c r="A113" s="214"/>
      <c r="B113" s="215"/>
      <c r="C113" s="215"/>
      <c r="D113" s="215"/>
      <c r="E113" s="215"/>
      <c r="F113" s="215"/>
      <c r="G113" s="215"/>
      <c r="H113" s="266"/>
      <c r="I113" s="266"/>
      <c r="J113" s="215" t="str">
        <f>IF(A113="","",IF(AND(H113&lt;&gt;"",I113&lt;&gt;""),I113-H113+1,""))</f>
      </c>
      <c r="K113" s="215"/>
      <c r="L113" s="215"/>
      <c r="M113" s="215"/>
      <c r="N113" s="248"/>
      <c r="O113" s="248"/>
      <c r="P113" s="260" t="str">
        <f>IF(A113="","",IFERROR(O113/N113,""))</f>
      </c>
      <c r="Q113" s="248"/>
      <c r="R113" s="248"/>
      <c r="S113" s="260"/>
      <c r="T113" s="248" t="str">
        <f>IF(A113="","",IFERROR(Q113*S113,""))</f>
      </c>
      <c r="U113" s="248" t="str">
        <f>IF(A113="","",IF(R113="","",IFERROR(R113*S113,"")))</f>
      </c>
      <c r="V113" s="260" t="str">
        <f>IF(A113="","",IF(U113="","",IFERROR((U113-O113)/O113,"")))</f>
      </c>
      <c r="W113" s="260"/>
      <c r="X113" s="215"/>
      <c r="Y113" s="215"/>
      <c r="Z113" s="215"/>
      <c r="AA113" s="272"/>
    </row>
    <row r="114" ht="19" customHeight="true">
      <c r="A114" s="214"/>
      <c r="B114" s="215"/>
      <c r="C114" s="215"/>
      <c r="D114" s="215"/>
      <c r="E114" s="215"/>
      <c r="F114" s="215"/>
      <c r="G114" s="215"/>
      <c r="H114" s="266"/>
      <c r="I114" s="266"/>
      <c r="J114" s="215" t="str">
        <f>IF(A114="","",IF(AND(H114&lt;&gt;"",I114&lt;&gt;""),I114-H114+1,""))</f>
      </c>
      <c r="K114" s="215"/>
      <c r="L114" s="215"/>
      <c r="M114" s="215"/>
      <c r="N114" s="248"/>
      <c r="O114" s="248"/>
      <c r="P114" s="260" t="str">
        <f>IF(A114="","",IFERROR(O114/N114,""))</f>
      </c>
      <c r="Q114" s="248"/>
      <c r="R114" s="248"/>
      <c r="S114" s="260"/>
      <c r="T114" s="248" t="str">
        <f>IF(A114="","",IFERROR(Q114*S114,""))</f>
      </c>
      <c r="U114" s="248" t="str">
        <f>IF(A114="","",IF(R114="","",IFERROR(R114*S114,"")))</f>
      </c>
      <c r="V114" s="260" t="str">
        <f>IF(A114="","",IF(U114="","",IFERROR((U114-O114)/O114,"")))</f>
      </c>
      <c r="W114" s="260"/>
      <c r="X114" s="215"/>
      <c r="Y114" s="215"/>
      <c r="Z114" s="215"/>
      <c r="AA114" s="272"/>
    </row>
    <row r="115" ht="19" customHeight="true">
      <c r="A115" s="214"/>
      <c r="B115" s="215"/>
      <c r="C115" s="215"/>
      <c r="D115" s="215"/>
      <c r="E115" s="215"/>
      <c r="F115" s="215"/>
      <c r="G115" s="215"/>
      <c r="H115" s="266"/>
      <c r="I115" s="266"/>
      <c r="J115" s="215" t="str">
        <f>IF(A115="","",IF(AND(H115&lt;&gt;"",I115&lt;&gt;""),I115-H115+1,""))</f>
      </c>
      <c r="K115" s="215"/>
      <c r="L115" s="215"/>
      <c r="M115" s="215"/>
      <c r="N115" s="248"/>
      <c r="O115" s="248"/>
      <c r="P115" s="260" t="str">
        <f>IF(A115="","",IFERROR(O115/N115,""))</f>
      </c>
      <c r="Q115" s="248"/>
      <c r="R115" s="248"/>
      <c r="S115" s="260"/>
      <c r="T115" s="248" t="str">
        <f>IF(A115="","",IFERROR(Q115*S115,""))</f>
      </c>
      <c r="U115" s="248" t="str">
        <f>IF(A115="","",IF(R115="","",IFERROR(R115*S115,"")))</f>
      </c>
      <c r="V115" s="260" t="str">
        <f>IF(A115="","",IF(U115="","",IFERROR((U115-O115)/O115,"")))</f>
      </c>
      <c r="W115" s="260"/>
      <c r="X115" s="215"/>
      <c r="Y115" s="215"/>
      <c r="Z115" s="215"/>
      <c r="AA115" s="272"/>
    </row>
    <row r="116" ht="19" customHeight="true">
      <c r="A116" s="214"/>
      <c r="B116" s="215"/>
      <c r="C116" s="215"/>
      <c r="D116" s="215"/>
      <c r="E116" s="215"/>
      <c r="F116" s="215"/>
      <c r="G116" s="215"/>
      <c r="H116" s="266"/>
      <c r="I116" s="266"/>
      <c r="J116" s="215" t="str">
        <f>IF(A116="","",IF(AND(H116&lt;&gt;"",I116&lt;&gt;""),I116-H116+1,""))</f>
      </c>
      <c r="K116" s="215"/>
      <c r="L116" s="215"/>
      <c r="M116" s="215"/>
      <c r="N116" s="248"/>
      <c r="O116" s="248"/>
      <c r="P116" s="260" t="str">
        <f>IF(A116="","",IFERROR(O116/N116,""))</f>
      </c>
      <c r="Q116" s="248"/>
      <c r="R116" s="248"/>
      <c r="S116" s="260"/>
      <c r="T116" s="248" t="str">
        <f>IF(A116="","",IFERROR(Q116*S116,""))</f>
      </c>
      <c r="U116" s="248" t="str">
        <f>IF(A116="","",IF(R116="","",IFERROR(R116*S116,"")))</f>
      </c>
      <c r="V116" s="260" t="str">
        <f>IF(A116="","",IF(U116="","",IFERROR((U116-O116)/O116,"")))</f>
      </c>
      <c r="W116" s="260"/>
      <c r="X116" s="215"/>
      <c r="Y116" s="215"/>
      <c r="Z116" s="215"/>
      <c r="AA116" s="272"/>
    </row>
    <row r="117" ht="19" customHeight="true">
      <c r="A117" s="214"/>
      <c r="B117" s="215"/>
      <c r="C117" s="215"/>
      <c r="D117" s="215"/>
      <c r="E117" s="215"/>
      <c r="F117" s="215"/>
      <c r="G117" s="215"/>
      <c r="H117" s="266"/>
      <c r="I117" s="266"/>
      <c r="J117" s="215" t="str">
        <f>IF(A117="","",IF(AND(H117&lt;&gt;"",I117&lt;&gt;""),I117-H117+1,""))</f>
      </c>
      <c r="K117" s="215"/>
      <c r="L117" s="215"/>
      <c r="M117" s="215"/>
      <c r="N117" s="248"/>
      <c r="O117" s="248"/>
      <c r="P117" s="260" t="str">
        <f>IF(A117="","",IFERROR(O117/N117,""))</f>
      </c>
      <c r="Q117" s="248"/>
      <c r="R117" s="248"/>
      <c r="S117" s="260"/>
      <c r="T117" s="248" t="str">
        <f>IF(A117="","",IFERROR(Q117*S117,""))</f>
      </c>
      <c r="U117" s="248" t="str">
        <f>IF(A117="","",IF(R117="","",IFERROR(R117*S117,"")))</f>
      </c>
      <c r="V117" s="260" t="str">
        <f>IF(A117="","",IF(U117="","",IFERROR((U117-O117)/O117,"")))</f>
      </c>
      <c r="W117" s="260"/>
      <c r="X117" s="215"/>
      <c r="Y117" s="215"/>
      <c r="Z117" s="215"/>
      <c r="AA117" s="272"/>
    </row>
    <row r="118" ht="19" customHeight="true">
      <c r="A118" s="214"/>
      <c r="B118" s="215"/>
      <c r="C118" s="215"/>
      <c r="D118" s="215"/>
      <c r="E118" s="215"/>
      <c r="F118" s="215"/>
      <c r="G118" s="215"/>
      <c r="H118" s="266"/>
      <c r="I118" s="266"/>
      <c r="J118" s="215" t="str">
        <f>IF(A118="","",IF(AND(H118&lt;&gt;"",I118&lt;&gt;""),I118-H118+1,""))</f>
      </c>
      <c r="K118" s="215"/>
      <c r="L118" s="215"/>
      <c r="M118" s="215"/>
      <c r="N118" s="248"/>
      <c r="O118" s="248"/>
      <c r="P118" s="260" t="str">
        <f>IF(A118="","",IFERROR(O118/N118,""))</f>
      </c>
      <c r="Q118" s="248"/>
      <c r="R118" s="248"/>
      <c r="S118" s="260"/>
      <c r="T118" s="248" t="str">
        <f>IF(A118="","",IFERROR(Q118*S118,""))</f>
      </c>
      <c r="U118" s="248" t="str">
        <f>IF(A118="","",IF(R118="","",IFERROR(R118*S118,"")))</f>
      </c>
      <c r="V118" s="260" t="str">
        <f>IF(A118="","",IF(U118="","",IFERROR((U118-O118)/O118,"")))</f>
      </c>
      <c r="W118" s="260"/>
      <c r="X118" s="215"/>
      <c r="Y118" s="215"/>
      <c r="Z118" s="215"/>
      <c r="AA118" s="272"/>
    </row>
    <row r="119" ht="19" customHeight="true">
      <c r="A119" s="214"/>
      <c r="B119" s="215"/>
      <c r="C119" s="215"/>
      <c r="D119" s="215"/>
      <c r="E119" s="215"/>
      <c r="F119" s="215"/>
      <c r="G119" s="215"/>
      <c r="H119" s="266"/>
      <c r="I119" s="266"/>
      <c r="J119" s="215" t="str">
        <f>IF(A119="","",IF(AND(H119&lt;&gt;"",I119&lt;&gt;""),I119-H119+1,""))</f>
      </c>
      <c r="K119" s="215"/>
      <c r="L119" s="215"/>
      <c r="M119" s="215"/>
      <c r="N119" s="248"/>
      <c r="O119" s="248"/>
      <c r="P119" s="260" t="str">
        <f>IF(A119="","",IFERROR(O119/N119,""))</f>
      </c>
      <c r="Q119" s="248"/>
      <c r="R119" s="248"/>
      <c r="S119" s="260"/>
      <c r="T119" s="248" t="str">
        <f>IF(A119="","",IFERROR(Q119*S119,""))</f>
      </c>
      <c r="U119" s="248" t="str">
        <f>IF(A119="","",IF(R119="","",IFERROR(R119*S119,"")))</f>
      </c>
      <c r="V119" s="260" t="str">
        <f>IF(A119="","",IF(U119="","",IFERROR((U119-O119)/O119,"")))</f>
      </c>
      <c r="W119" s="260"/>
      <c r="X119" s="215"/>
      <c r="Y119" s="215"/>
      <c r="Z119" s="215"/>
      <c r="AA119" s="272"/>
    </row>
    <row r="120" ht="19" customHeight="true">
      <c r="A120" s="214"/>
      <c r="B120" s="215"/>
      <c r="C120" s="215"/>
      <c r="D120" s="215"/>
      <c r="E120" s="215"/>
      <c r="F120" s="215"/>
      <c r="G120" s="215"/>
      <c r="H120" s="266"/>
      <c r="I120" s="266"/>
      <c r="J120" s="215" t="str">
        <f>IF(A120="","",IF(AND(H120&lt;&gt;"",I120&lt;&gt;""),I120-H120+1,""))</f>
      </c>
      <c r="K120" s="215"/>
      <c r="L120" s="215"/>
      <c r="M120" s="215"/>
      <c r="N120" s="248"/>
      <c r="O120" s="248"/>
      <c r="P120" s="260" t="str">
        <f>IF(A120="","",IFERROR(O120/N120,""))</f>
      </c>
      <c r="Q120" s="248"/>
      <c r="R120" s="248"/>
      <c r="S120" s="260"/>
      <c r="T120" s="248" t="str">
        <f>IF(A120="","",IFERROR(Q120*S120,""))</f>
      </c>
      <c r="U120" s="248" t="str">
        <f>IF(A120="","",IF(R120="","",IFERROR(R120*S120,"")))</f>
      </c>
      <c r="V120" s="260" t="str">
        <f>IF(A120="","",IF(U120="","",IFERROR((U120-O120)/O120,"")))</f>
      </c>
      <c r="W120" s="260"/>
      <c r="X120" s="215"/>
      <c r="Y120" s="215"/>
      <c r="Z120" s="215"/>
      <c r="AA120" s="272"/>
    </row>
    <row r="121" ht="19" customHeight="true">
      <c r="A121" s="214"/>
      <c r="B121" s="215"/>
      <c r="C121" s="215"/>
      <c r="D121" s="215"/>
      <c r="E121" s="215"/>
      <c r="F121" s="215"/>
      <c r="G121" s="215"/>
      <c r="H121" s="266"/>
      <c r="I121" s="266"/>
      <c r="J121" s="215" t="str">
        <f>IF(A121="","",IF(AND(H121&lt;&gt;"",I121&lt;&gt;""),I121-H121+1,""))</f>
      </c>
      <c r="K121" s="215"/>
      <c r="L121" s="215"/>
      <c r="M121" s="215"/>
      <c r="N121" s="248"/>
      <c r="O121" s="248"/>
      <c r="P121" s="260" t="str">
        <f>IF(A121="","",IFERROR(O121/N121,""))</f>
      </c>
      <c r="Q121" s="248"/>
      <c r="R121" s="248"/>
      <c r="S121" s="260"/>
      <c r="T121" s="248" t="str">
        <f>IF(A121="","",IFERROR(Q121*S121,""))</f>
      </c>
      <c r="U121" s="248" t="str">
        <f>IF(A121="","",IF(R121="","",IFERROR(R121*S121,"")))</f>
      </c>
      <c r="V121" s="260" t="str">
        <f>IF(A121="","",IF(U121="","",IFERROR((U121-O121)/O121,"")))</f>
      </c>
      <c r="W121" s="260"/>
      <c r="X121" s="215"/>
      <c r="Y121" s="215"/>
      <c r="Z121" s="215"/>
      <c r="AA121" s="272"/>
    </row>
    <row r="122" ht="19" customHeight="true">
      <c r="A122" s="214"/>
      <c r="B122" s="215"/>
      <c r="C122" s="215"/>
      <c r="D122" s="215"/>
      <c r="E122" s="215"/>
      <c r="F122" s="215"/>
      <c r="G122" s="215"/>
      <c r="H122" s="266"/>
      <c r="I122" s="266"/>
      <c r="J122" s="215" t="str">
        <f>IF(A122="","",IF(AND(H122&lt;&gt;"",I122&lt;&gt;""),I122-H122+1,""))</f>
      </c>
      <c r="K122" s="215"/>
      <c r="L122" s="215"/>
      <c r="M122" s="215"/>
      <c r="N122" s="248"/>
      <c r="O122" s="248"/>
      <c r="P122" s="260" t="str">
        <f>IF(A122="","",IFERROR(O122/N122,""))</f>
      </c>
      <c r="Q122" s="248"/>
      <c r="R122" s="248"/>
      <c r="S122" s="260"/>
      <c r="T122" s="248" t="str">
        <f>IF(A122="","",IFERROR(Q122*S122,""))</f>
      </c>
      <c r="U122" s="248" t="str">
        <f>IF(A122="","",IF(R122="","",IFERROR(R122*S122,"")))</f>
      </c>
      <c r="V122" s="260" t="str">
        <f>IF(A122="","",IF(U122="","",IFERROR((U122-O122)/O122,"")))</f>
      </c>
      <c r="W122" s="260"/>
      <c r="X122" s="215"/>
      <c r="Y122" s="215"/>
      <c r="Z122" s="215"/>
      <c r="AA122" s="272"/>
    </row>
    <row r="123" ht="19" customHeight="true">
      <c r="A123" s="214"/>
      <c r="B123" s="215"/>
      <c r="C123" s="215"/>
      <c r="D123" s="215"/>
      <c r="E123" s="215"/>
      <c r="F123" s="215"/>
      <c r="G123" s="215"/>
      <c r="H123" s="266"/>
      <c r="I123" s="266"/>
      <c r="J123" s="215" t="str">
        <f>IF(A123="","",IF(AND(H123&lt;&gt;"",I123&lt;&gt;""),I123-H123+1,""))</f>
      </c>
      <c r="K123" s="215"/>
      <c r="L123" s="215"/>
      <c r="M123" s="215"/>
      <c r="N123" s="248"/>
      <c r="O123" s="248"/>
      <c r="P123" s="260" t="str">
        <f>IF(A123="","",IFERROR(O123/N123,""))</f>
      </c>
      <c r="Q123" s="248"/>
      <c r="R123" s="248"/>
      <c r="S123" s="260"/>
      <c r="T123" s="248" t="str">
        <f>IF(A123="","",IFERROR(Q123*S123,""))</f>
      </c>
      <c r="U123" s="248" t="str">
        <f>IF(A123="","",IF(R123="","",IFERROR(R123*S123,"")))</f>
      </c>
      <c r="V123" s="260" t="str">
        <f>IF(A123="","",IF(U123="","",IFERROR((U123-O123)/O123,"")))</f>
      </c>
      <c r="W123" s="260"/>
      <c r="X123" s="215"/>
      <c r="Y123" s="215"/>
      <c r="Z123" s="215"/>
      <c r="AA123" s="272"/>
    </row>
    <row r="124" ht="19" customHeight="true">
      <c r="A124" s="214"/>
      <c r="B124" s="215"/>
      <c r="C124" s="215"/>
      <c r="D124" s="215"/>
      <c r="E124" s="215"/>
      <c r="F124" s="215"/>
      <c r="G124" s="215"/>
      <c r="H124" s="266"/>
      <c r="I124" s="266"/>
      <c r="J124" s="215" t="str">
        <f>IF(A124="","",IF(AND(H124&lt;&gt;"",I124&lt;&gt;""),I124-H124+1,""))</f>
      </c>
      <c r="K124" s="215"/>
      <c r="L124" s="215"/>
      <c r="M124" s="215"/>
      <c r="N124" s="248"/>
      <c r="O124" s="248"/>
      <c r="P124" s="260" t="str">
        <f>IF(A124="","",IFERROR(O124/N124,""))</f>
      </c>
      <c r="Q124" s="248"/>
      <c r="R124" s="248"/>
      <c r="S124" s="260"/>
      <c r="T124" s="248" t="str">
        <f>IF(A124="","",IFERROR(Q124*S124,""))</f>
      </c>
      <c r="U124" s="248" t="str">
        <f>IF(A124="","",IF(R124="","",IFERROR(R124*S124,"")))</f>
      </c>
      <c r="V124" s="260" t="str">
        <f>IF(A124="","",IF(U124="","",IFERROR((U124-O124)/O124,"")))</f>
      </c>
      <c r="W124" s="260"/>
      <c r="X124" s="215"/>
      <c r="Y124" s="215"/>
      <c r="Z124" s="215"/>
      <c r="AA124" s="272"/>
    </row>
    <row r="125" ht="19" customHeight="true">
      <c r="A125" s="214"/>
      <c r="B125" s="215"/>
      <c r="C125" s="215"/>
      <c r="D125" s="215"/>
      <c r="E125" s="215"/>
      <c r="F125" s="215"/>
      <c r="G125" s="215"/>
      <c r="H125" s="266"/>
      <c r="I125" s="266"/>
      <c r="J125" s="215" t="str">
        <f>IF(A125="","",IF(AND(H125&lt;&gt;"",I125&lt;&gt;""),I125-H125+1,""))</f>
      </c>
      <c r="K125" s="215"/>
      <c r="L125" s="215"/>
      <c r="M125" s="215"/>
      <c r="N125" s="248"/>
      <c r="O125" s="248"/>
      <c r="P125" s="260" t="str">
        <f>IF(A125="","",IFERROR(O125/N125,""))</f>
      </c>
      <c r="Q125" s="248"/>
      <c r="R125" s="248"/>
      <c r="S125" s="260"/>
      <c r="T125" s="248" t="str">
        <f>IF(A125="","",IFERROR(Q125*S125,""))</f>
      </c>
      <c r="U125" s="248" t="str">
        <f>IF(A125="","",IF(R125="","",IFERROR(R125*S125,"")))</f>
      </c>
      <c r="V125" s="260" t="str">
        <f>IF(A125="","",IF(U125="","",IFERROR((U125-O125)/O125,"")))</f>
      </c>
      <c r="W125" s="260"/>
      <c r="X125" s="215"/>
      <c r="Y125" s="215"/>
      <c r="Z125" s="215"/>
      <c r="AA125" s="272"/>
    </row>
    <row r="126" ht="19" customHeight="true">
      <c r="A126" s="214"/>
      <c r="B126" s="215"/>
      <c r="C126" s="215"/>
      <c r="D126" s="215"/>
      <c r="E126" s="215"/>
      <c r="F126" s="215"/>
      <c r="G126" s="215"/>
      <c r="H126" s="266"/>
      <c r="I126" s="266"/>
      <c r="J126" s="215" t="str">
        <f>IF(A126="","",IF(AND(H126&lt;&gt;"",I126&lt;&gt;""),I126-H126+1,""))</f>
      </c>
      <c r="K126" s="215"/>
      <c r="L126" s="215"/>
      <c r="M126" s="215"/>
      <c r="N126" s="248"/>
      <c r="O126" s="248"/>
      <c r="P126" s="260" t="str">
        <f>IF(A126="","",IFERROR(O126/N126,""))</f>
      </c>
      <c r="Q126" s="248"/>
      <c r="R126" s="248"/>
      <c r="S126" s="260"/>
      <c r="T126" s="248" t="str">
        <f>IF(A126="","",IFERROR(Q126*S126,""))</f>
      </c>
      <c r="U126" s="248" t="str">
        <f>IF(A126="","",IF(R126="","",IFERROR(R126*S126,"")))</f>
      </c>
      <c r="V126" s="260" t="str">
        <f>IF(A126="","",IF(U126="","",IFERROR((U126-O126)/O126,"")))</f>
      </c>
      <c r="W126" s="260"/>
      <c r="X126" s="215"/>
      <c r="Y126" s="215"/>
      <c r="Z126" s="215"/>
      <c r="AA126" s="272"/>
    </row>
    <row r="127" ht="19" customHeight="true">
      <c r="A127" s="214"/>
      <c r="B127" s="215"/>
      <c r="C127" s="215"/>
      <c r="D127" s="215"/>
      <c r="E127" s="215"/>
      <c r="F127" s="215"/>
      <c r="G127" s="215"/>
      <c r="H127" s="266"/>
      <c r="I127" s="266"/>
      <c r="J127" s="215" t="str">
        <f>IF(A127="","",IF(AND(H127&lt;&gt;"",I127&lt;&gt;""),I127-H127+1,""))</f>
      </c>
      <c r="K127" s="215"/>
      <c r="L127" s="215"/>
      <c r="M127" s="215"/>
      <c r="N127" s="248"/>
      <c r="O127" s="248"/>
      <c r="P127" s="260" t="str">
        <f>IF(A127="","",IFERROR(O127/N127,""))</f>
      </c>
      <c r="Q127" s="248"/>
      <c r="R127" s="248"/>
      <c r="S127" s="260"/>
      <c r="T127" s="248" t="str">
        <f>IF(A127="","",IFERROR(Q127*S127,""))</f>
      </c>
      <c r="U127" s="248" t="str">
        <f>IF(A127="","",IF(R127="","",IFERROR(R127*S127,"")))</f>
      </c>
      <c r="V127" s="260" t="str">
        <f>IF(A127="","",IF(U127="","",IFERROR((U127-O127)/O127,"")))</f>
      </c>
      <c r="W127" s="260"/>
      <c r="X127" s="215"/>
      <c r="Y127" s="215"/>
      <c r="Z127" s="215"/>
      <c r="AA127" s="272"/>
    </row>
    <row r="128" ht="19" customHeight="true">
      <c r="A128" s="214"/>
      <c r="B128" s="215"/>
      <c r="C128" s="215"/>
      <c r="D128" s="215"/>
      <c r="E128" s="215"/>
      <c r="F128" s="215"/>
      <c r="G128" s="215"/>
      <c r="H128" s="266"/>
      <c r="I128" s="266"/>
      <c r="J128" s="215" t="str">
        <f>IF(A128="","",IF(AND(H128&lt;&gt;"",I128&lt;&gt;""),I128-H128+1,""))</f>
      </c>
      <c r="K128" s="215"/>
      <c r="L128" s="215"/>
      <c r="M128" s="215"/>
      <c r="N128" s="248"/>
      <c r="O128" s="248"/>
      <c r="P128" s="260" t="str">
        <f>IF(A128="","",IFERROR(O128/N128,""))</f>
      </c>
      <c r="Q128" s="248"/>
      <c r="R128" s="248"/>
      <c r="S128" s="260"/>
      <c r="T128" s="248" t="str">
        <f>IF(A128="","",IFERROR(Q128*S128,""))</f>
      </c>
      <c r="U128" s="248" t="str">
        <f>IF(A128="","",IF(R128="","",IFERROR(R128*S128,"")))</f>
      </c>
      <c r="V128" s="260" t="str">
        <f>IF(A128="","",IF(U128="","",IFERROR((U128-O128)/O128,"")))</f>
      </c>
      <c r="W128" s="260"/>
      <c r="X128" s="215"/>
      <c r="Y128" s="215"/>
      <c r="Z128" s="215"/>
      <c r="AA128" s="272"/>
    </row>
    <row r="129" ht="19" customHeight="true">
      <c r="A129" s="214"/>
      <c r="B129" s="215"/>
      <c r="C129" s="215"/>
      <c r="D129" s="215"/>
      <c r="E129" s="215"/>
      <c r="F129" s="215"/>
      <c r="G129" s="215"/>
      <c r="H129" s="266"/>
      <c r="I129" s="266"/>
      <c r="J129" s="215" t="str">
        <f>IF(A129="","",IF(AND(H129&lt;&gt;"",I129&lt;&gt;""),I129-H129+1,""))</f>
      </c>
      <c r="K129" s="215"/>
      <c r="L129" s="215"/>
      <c r="M129" s="215"/>
      <c r="N129" s="248"/>
      <c r="O129" s="248"/>
      <c r="P129" s="260" t="str">
        <f>IF(A129="","",IFERROR(O129/N129,""))</f>
      </c>
      <c r="Q129" s="248"/>
      <c r="R129" s="248"/>
      <c r="S129" s="260"/>
      <c r="T129" s="248" t="str">
        <f>IF(A129="","",IFERROR(Q129*S129,""))</f>
      </c>
      <c r="U129" s="248" t="str">
        <f>IF(A129="","",IF(R129="","",IFERROR(R129*S129,"")))</f>
      </c>
      <c r="V129" s="260" t="str">
        <f>IF(A129="","",IF(U129="","",IFERROR((U129-O129)/O129,"")))</f>
      </c>
      <c r="W129" s="260"/>
      <c r="X129" s="215"/>
      <c r="Y129" s="215"/>
      <c r="Z129" s="215"/>
      <c r="AA129" s="272"/>
    </row>
    <row r="130" ht="19" customHeight="true">
      <c r="A130" s="214"/>
      <c r="B130" s="215"/>
      <c r="C130" s="215"/>
      <c r="D130" s="215"/>
      <c r="E130" s="215"/>
      <c r="F130" s="215"/>
      <c r="G130" s="215"/>
      <c r="H130" s="266"/>
      <c r="I130" s="266"/>
      <c r="J130" s="215" t="str">
        <f>IF(A130="","",IF(AND(H130&lt;&gt;"",I130&lt;&gt;""),I130-H130+1,""))</f>
      </c>
      <c r="K130" s="215"/>
      <c r="L130" s="215"/>
      <c r="M130" s="215"/>
      <c r="N130" s="248"/>
      <c r="O130" s="248"/>
      <c r="P130" s="260" t="str">
        <f>IF(A130="","",IFERROR(O130/N130,""))</f>
      </c>
      <c r="Q130" s="248"/>
      <c r="R130" s="248"/>
      <c r="S130" s="260"/>
      <c r="T130" s="248" t="str">
        <f>IF(A130="","",IFERROR(Q130*S130,""))</f>
      </c>
      <c r="U130" s="248" t="str">
        <f>IF(A130="","",IF(R130="","",IFERROR(R130*S130,"")))</f>
      </c>
      <c r="V130" s="260" t="str">
        <f>IF(A130="","",IF(U130="","",IFERROR((U130-O130)/O130,"")))</f>
      </c>
      <c r="W130" s="260"/>
      <c r="X130" s="215"/>
      <c r="Y130" s="215"/>
      <c r="Z130" s="215"/>
      <c r="AA130" s="272"/>
    </row>
    <row r="131" ht="19" customHeight="true">
      <c r="A131" s="214"/>
      <c r="B131" s="215"/>
      <c r="C131" s="215"/>
      <c r="D131" s="215"/>
      <c r="E131" s="215"/>
      <c r="F131" s="215"/>
      <c r="G131" s="215"/>
      <c r="H131" s="266"/>
      <c r="I131" s="266"/>
      <c r="J131" s="215" t="str">
        <f>IF(A131="","",IF(AND(H131&lt;&gt;"",I131&lt;&gt;""),I131-H131+1,""))</f>
      </c>
      <c r="K131" s="215"/>
      <c r="L131" s="215"/>
      <c r="M131" s="215"/>
      <c r="N131" s="248"/>
      <c r="O131" s="248"/>
      <c r="P131" s="260" t="str">
        <f>IF(A131="","",IFERROR(O131/N131,""))</f>
      </c>
      <c r="Q131" s="248"/>
      <c r="R131" s="248"/>
      <c r="S131" s="260"/>
      <c r="T131" s="248" t="str">
        <f>IF(A131="","",IFERROR(Q131*S131,""))</f>
      </c>
      <c r="U131" s="248" t="str">
        <f>IF(A131="","",IF(R131="","",IFERROR(R131*S131,"")))</f>
      </c>
      <c r="V131" s="260" t="str">
        <f>IF(A131="","",IF(U131="","",IFERROR((U131-O131)/O131,"")))</f>
      </c>
      <c r="W131" s="260"/>
      <c r="X131" s="215"/>
      <c r="Y131" s="215"/>
      <c r="Z131" s="215"/>
      <c r="AA131" s="272"/>
    </row>
    <row r="132" ht="19" customHeight="true">
      <c r="A132" s="214"/>
      <c r="B132" s="215"/>
      <c r="C132" s="215"/>
      <c r="D132" s="215"/>
      <c r="E132" s="215"/>
      <c r="F132" s="215"/>
      <c r="G132" s="215"/>
      <c r="H132" s="266"/>
      <c r="I132" s="266"/>
      <c r="J132" s="215" t="str">
        <f>IF(A132="","",IF(AND(H132&lt;&gt;"",I132&lt;&gt;""),I132-H132+1,""))</f>
      </c>
      <c r="K132" s="215"/>
      <c r="L132" s="215"/>
      <c r="M132" s="215"/>
      <c r="N132" s="248"/>
      <c r="O132" s="248"/>
      <c r="P132" s="260" t="str">
        <f>IF(A132="","",IFERROR(O132/N132,""))</f>
      </c>
      <c r="Q132" s="248"/>
      <c r="R132" s="248"/>
      <c r="S132" s="260"/>
      <c r="T132" s="248" t="str">
        <f>IF(A132="","",IFERROR(Q132*S132,""))</f>
      </c>
      <c r="U132" s="248" t="str">
        <f>IF(A132="","",IF(R132="","",IFERROR(R132*S132,"")))</f>
      </c>
      <c r="V132" s="260" t="str">
        <f>IF(A132="","",IF(U132="","",IFERROR((U132-O132)/O132,"")))</f>
      </c>
      <c r="W132" s="260"/>
      <c r="X132" s="215"/>
      <c r="Y132" s="215"/>
      <c r="Z132" s="215"/>
      <c r="AA132" s="272"/>
    </row>
    <row r="133" ht="19" customHeight="true">
      <c r="A133" s="214"/>
      <c r="B133" s="215"/>
      <c r="C133" s="215"/>
      <c r="D133" s="215"/>
      <c r="E133" s="215"/>
      <c r="F133" s="215"/>
      <c r="G133" s="215"/>
      <c r="H133" s="266"/>
      <c r="I133" s="266"/>
      <c r="J133" s="215" t="str">
        <f>IF(A133="","",IF(AND(H133&lt;&gt;"",I133&lt;&gt;""),I133-H133+1,""))</f>
      </c>
      <c r="K133" s="215"/>
      <c r="L133" s="215"/>
      <c r="M133" s="215"/>
      <c r="N133" s="248"/>
      <c r="O133" s="248"/>
      <c r="P133" s="260" t="str">
        <f>IF(A133="","",IFERROR(O133/N133,""))</f>
      </c>
      <c r="Q133" s="248"/>
      <c r="R133" s="248"/>
      <c r="S133" s="260"/>
      <c r="T133" s="248" t="str">
        <f>IF(A133="","",IFERROR(Q133*S133,""))</f>
      </c>
      <c r="U133" s="248" t="str">
        <f>IF(A133="","",IF(R133="","",IFERROR(R133*S133,"")))</f>
      </c>
      <c r="V133" s="260" t="str">
        <f>IF(A133="","",IF(U133="","",IFERROR((U133-O133)/O133,"")))</f>
      </c>
      <c r="W133" s="260"/>
      <c r="X133" s="215"/>
      <c r="Y133" s="215"/>
      <c r="Z133" s="215"/>
      <c r="AA133" s="272"/>
    </row>
    <row r="134" ht="19" customHeight="true">
      <c r="A134" s="214"/>
      <c r="B134" s="215"/>
      <c r="C134" s="215"/>
      <c r="D134" s="215"/>
      <c r="E134" s="215"/>
      <c r="F134" s="215"/>
      <c r="G134" s="215"/>
      <c r="H134" s="266"/>
      <c r="I134" s="266"/>
      <c r="J134" s="215" t="str">
        <f>IF(A134="","",IF(AND(H134&lt;&gt;"",I134&lt;&gt;""),I134-H134+1,""))</f>
      </c>
      <c r="K134" s="215"/>
      <c r="L134" s="215"/>
      <c r="M134" s="215"/>
      <c r="N134" s="248"/>
      <c r="O134" s="248"/>
      <c r="P134" s="260" t="str">
        <f>IF(A134="","",IFERROR(O134/N134,""))</f>
      </c>
      <c r="Q134" s="248"/>
      <c r="R134" s="248"/>
      <c r="S134" s="260"/>
      <c r="T134" s="248" t="str">
        <f>IF(A134="","",IFERROR(Q134*S134,""))</f>
      </c>
      <c r="U134" s="248" t="str">
        <f>IF(A134="","",IF(R134="","",IFERROR(R134*S134,"")))</f>
      </c>
      <c r="V134" s="260" t="str">
        <f>IF(A134="","",IF(U134="","",IFERROR((U134-O134)/O134,"")))</f>
      </c>
      <c r="W134" s="260"/>
      <c r="X134" s="215"/>
      <c r="Y134" s="215"/>
      <c r="Z134" s="215"/>
      <c r="AA134" s="272"/>
    </row>
    <row r="135" ht="19" customHeight="true">
      <c r="A135" s="214"/>
      <c r="B135" s="215"/>
      <c r="C135" s="215"/>
      <c r="D135" s="215"/>
      <c r="E135" s="215"/>
      <c r="F135" s="215"/>
      <c r="G135" s="215"/>
      <c r="H135" s="266"/>
      <c r="I135" s="266"/>
      <c r="J135" s="215" t="str">
        <f>IF(A135="","",IF(AND(H135&lt;&gt;"",I135&lt;&gt;""),I135-H135+1,""))</f>
      </c>
      <c r="K135" s="215"/>
      <c r="L135" s="215"/>
      <c r="M135" s="215"/>
      <c r="N135" s="248"/>
      <c r="O135" s="248"/>
      <c r="P135" s="260" t="str">
        <f>IF(A135="","",IFERROR(O135/N135,""))</f>
      </c>
      <c r="Q135" s="248"/>
      <c r="R135" s="248"/>
      <c r="S135" s="260"/>
      <c r="T135" s="248" t="str">
        <f>IF(A135="","",IFERROR(Q135*S135,""))</f>
      </c>
      <c r="U135" s="248" t="str">
        <f>IF(A135="","",IF(R135="","",IFERROR(R135*S135,"")))</f>
      </c>
      <c r="V135" s="260" t="str">
        <f>IF(A135="","",IF(U135="","",IFERROR((U135-O135)/O135,"")))</f>
      </c>
      <c r="W135" s="260"/>
      <c r="X135" s="215"/>
      <c r="Y135" s="215"/>
      <c r="Z135" s="215"/>
      <c r="AA135" s="272"/>
    </row>
    <row r="136" ht="19" customHeight="true">
      <c r="A136" s="214"/>
      <c r="B136" s="215"/>
      <c r="C136" s="215"/>
      <c r="D136" s="215"/>
      <c r="E136" s="215"/>
      <c r="F136" s="215"/>
      <c r="G136" s="215"/>
      <c r="H136" s="266"/>
      <c r="I136" s="266"/>
      <c r="J136" s="215" t="str">
        <f>IF(A136="","",IF(AND(H136&lt;&gt;"",I136&lt;&gt;""),I136-H136+1,""))</f>
      </c>
      <c r="K136" s="215"/>
      <c r="L136" s="215"/>
      <c r="M136" s="215"/>
      <c r="N136" s="248"/>
      <c r="O136" s="248"/>
      <c r="P136" s="260" t="str">
        <f>IF(A136="","",IFERROR(O136/N136,""))</f>
      </c>
      <c r="Q136" s="248"/>
      <c r="R136" s="248"/>
      <c r="S136" s="260"/>
      <c r="T136" s="248" t="str">
        <f>IF(A136="","",IFERROR(Q136*S136,""))</f>
      </c>
      <c r="U136" s="248" t="str">
        <f>IF(A136="","",IF(R136="","",IFERROR(R136*S136,"")))</f>
      </c>
      <c r="V136" s="260" t="str">
        <f>IF(A136="","",IF(U136="","",IFERROR((U136-O136)/O136,"")))</f>
      </c>
      <c r="W136" s="260"/>
      <c r="X136" s="215"/>
      <c r="Y136" s="215"/>
      <c r="Z136" s="215"/>
      <c r="AA136" s="272"/>
    </row>
    <row r="137" ht="19" customHeight="true">
      <c r="A137" s="214"/>
      <c r="B137" s="215"/>
      <c r="C137" s="215"/>
      <c r="D137" s="215"/>
      <c r="E137" s="215"/>
      <c r="F137" s="215"/>
      <c r="G137" s="215"/>
      <c r="H137" s="266"/>
      <c r="I137" s="266"/>
      <c r="J137" s="215" t="str">
        <f>IF(A137="","",IF(AND(H137&lt;&gt;"",I137&lt;&gt;""),I137-H137+1,""))</f>
      </c>
      <c r="K137" s="215"/>
      <c r="L137" s="215"/>
      <c r="M137" s="215"/>
      <c r="N137" s="248"/>
      <c r="O137" s="248"/>
      <c r="P137" s="260" t="str">
        <f>IF(A137="","",IFERROR(O137/N137,""))</f>
      </c>
      <c r="Q137" s="248"/>
      <c r="R137" s="248"/>
      <c r="S137" s="260"/>
      <c r="T137" s="248" t="str">
        <f>IF(A137="","",IFERROR(Q137*S137,""))</f>
      </c>
      <c r="U137" s="248" t="str">
        <f>IF(A137="","",IF(R137="","",IFERROR(R137*S137,"")))</f>
      </c>
      <c r="V137" s="260" t="str">
        <f>IF(A137="","",IF(U137="","",IFERROR((U137-O137)/O137,"")))</f>
      </c>
      <c r="W137" s="260"/>
      <c r="X137" s="215"/>
      <c r="Y137" s="215"/>
      <c r="Z137" s="215"/>
      <c r="AA137" s="272"/>
    </row>
    <row r="138" ht="19" customHeight="true">
      <c r="A138" s="214"/>
      <c r="B138" s="215"/>
      <c r="C138" s="215"/>
      <c r="D138" s="215"/>
      <c r="E138" s="215"/>
      <c r="F138" s="215"/>
      <c r="G138" s="215"/>
      <c r="H138" s="266"/>
      <c r="I138" s="266"/>
      <c r="J138" s="215" t="str">
        <f>IF(A138="","",IF(AND(H138&lt;&gt;"",I138&lt;&gt;""),I138-H138+1,""))</f>
      </c>
      <c r="K138" s="215"/>
      <c r="L138" s="215"/>
      <c r="M138" s="215"/>
      <c r="N138" s="248"/>
      <c r="O138" s="248"/>
      <c r="P138" s="260" t="str">
        <f>IF(A138="","",IFERROR(O138/N138,""))</f>
      </c>
      <c r="Q138" s="248"/>
      <c r="R138" s="248"/>
      <c r="S138" s="260"/>
      <c r="T138" s="248" t="str">
        <f>IF(A138="","",IFERROR(Q138*S138,""))</f>
      </c>
      <c r="U138" s="248" t="str">
        <f>IF(A138="","",IF(R138="","",IFERROR(R138*S138,"")))</f>
      </c>
      <c r="V138" s="260" t="str">
        <f>IF(A138="","",IF(U138="","",IFERROR((U138-O138)/O138,"")))</f>
      </c>
      <c r="W138" s="260"/>
      <c r="X138" s="215"/>
      <c r="Y138" s="215"/>
      <c r="Z138" s="215"/>
      <c r="AA138" s="272"/>
    </row>
    <row r="139" ht="19" customHeight="true">
      <c r="A139" s="214"/>
      <c r="B139" s="215"/>
      <c r="C139" s="215"/>
      <c r="D139" s="215"/>
      <c r="E139" s="215"/>
      <c r="F139" s="215"/>
      <c r="G139" s="215"/>
      <c r="H139" s="266"/>
      <c r="I139" s="266"/>
      <c r="J139" s="215" t="str">
        <f>IF(A139="","",IF(AND(H139&lt;&gt;"",I139&lt;&gt;""),I139-H139+1,""))</f>
      </c>
      <c r="K139" s="215"/>
      <c r="L139" s="215"/>
      <c r="M139" s="215"/>
      <c r="N139" s="248"/>
      <c r="O139" s="248"/>
      <c r="P139" s="260" t="str">
        <f>IF(A139="","",IFERROR(O139/N139,""))</f>
      </c>
      <c r="Q139" s="248"/>
      <c r="R139" s="248"/>
      <c r="S139" s="260"/>
      <c r="T139" s="248" t="str">
        <f>IF(A139="","",IFERROR(Q139*S139,""))</f>
      </c>
      <c r="U139" s="248" t="str">
        <f>IF(A139="","",IF(R139="","",IFERROR(R139*S139,"")))</f>
      </c>
      <c r="V139" s="260" t="str">
        <f>IF(A139="","",IF(U139="","",IFERROR((U139-O139)/O139,"")))</f>
      </c>
      <c r="W139" s="260"/>
      <c r="X139" s="215"/>
      <c r="Y139" s="215"/>
      <c r="Z139" s="215"/>
      <c r="AA139" s="272"/>
    </row>
    <row r="140" ht="19" customHeight="true">
      <c r="A140" s="214"/>
      <c r="B140" s="215"/>
      <c r="C140" s="215"/>
      <c r="D140" s="215"/>
      <c r="E140" s="215"/>
      <c r="F140" s="215"/>
      <c r="G140" s="215"/>
      <c r="H140" s="266"/>
      <c r="I140" s="266"/>
      <c r="J140" s="215" t="str">
        <f>IF(A140="","",IF(AND(H140&lt;&gt;"",I140&lt;&gt;""),I140-H140+1,""))</f>
      </c>
      <c r="K140" s="215"/>
      <c r="L140" s="215"/>
      <c r="M140" s="215"/>
      <c r="N140" s="248"/>
      <c r="O140" s="248"/>
      <c r="P140" s="260" t="str">
        <f>IF(A140="","",IFERROR(O140/N140,""))</f>
      </c>
      <c r="Q140" s="248"/>
      <c r="R140" s="248"/>
      <c r="S140" s="260"/>
      <c r="T140" s="248" t="str">
        <f>IF(A140="","",IFERROR(Q140*S140,""))</f>
      </c>
      <c r="U140" s="248" t="str">
        <f>IF(A140="","",IF(R140="","",IFERROR(R140*S140,"")))</f>
      </c>
      <c r="V140" s="260" t="str">
        <f>IF(A140="","",IF(U140="","",IFERROR((U140-O140)/O140,"")))</f>
      </c>
      <c r="W140" s="260"/>
      <c r="X140" s="215"/>
      <c r="Y140" s="215"/>
      <c r="Z140" s="215"/>
      <c r="AA140" s="272"/>
    </row>
    <row r="141" ht="19" customHeight="true">
      <c r="A141" s="214"/>
      <c r="B141" s="215"/>
      <c r="C141" s="215"/>
      <c r="D141" s="215"/>
      <c r="E141" s="215"/>
      <c r="F141" s="215"/>
      <c r="G141" s="215"/>
      <c r="H141" s="266"/>
      <c r="I141" s="266"/>
      <c r="J141" s="215" t="str">
        <f>IF(A141="","",IF(AND(H141&lt;&gt;"",I141&lt;&gt;""),I141-H141+1,""))</f>
      </c>
      <c r="K141" s="215"/>
      <c r="L141" s="215"/>
      <c r="M141" s="215"/>
      <c r="N141" s="248"/>
      <c r="O141" s="248"/>
      <c r="P141" s="260" t="str">
        <f>IF(A141="","",IFERROR(O141/N141,""))</f>
      </c>
      <c r="Q141" s="248"/>
      <c r="R141" s="248"/>
      <c r="S141" s="260"/>
      <c r="T141" s="248" t="str">
        <f>IF(A141="","",IFERROR(Q141*S141,""))</f>
      </c>
      <c r="U141" s="248" t="str">
        <f>IF(A141="","",IF(R141="","",IFERROR(R141*S141,"")))</f>
      </c>
      <c r="V141" s="260" t="str">
        <f>IF(A141="","",IF(U141="","",IFERROR((U141-O141)/O141,"")))</f>
      </c>
      <c r="W141" s="260"/>
      <c r="X141" s="215"/>
      <c r="Y141" s="215"/>
      <c r="Z141" s="215"/>
      <c r="AA141" s="272"/>
    </row>
    <row r="142" ht="19" customHeight="true">
      <c r="A142" s="214"/>
      <c r="B142" s="215"/>
      <c r="C142" s="215"/>
      <c r="D142" s="215"/>
      <c r="E142" s="215"/>
      <c r="F142" s="215"/>
      <c r="G142" s="215"/>
      <c r="H142" s="266"/>
      <c r="I142" s="266"/>
      <c r="J142" s="215" t="str">
        <f>IF(A142="","",IF(AND(H142&lt;&gt;"",I142&lt;&gt;""),I142-H142+1,""))</f>
      </c>
      <c r="K142" s="215"/>
      <c r="L142" s="215"/>
      <c r="M142" s="215"/>
      <c r="N142" s="248"/>
      <c r="O142" s="248"/>
      <c r="P142" s="260" t="str">
        <f>IF(A142="","",IFERROR(O142/N142,""))</f>
      </c>
      <c r="Q142" s="248"/>
      <c r="R142" s="248"/>
      <c r="S142" s="260"/>
      <c r="T142" s="248" t="str">
        <f>IF(A142="","",IFERROR(Q142*S142,""))</f>
      </c>
      <c r="U142" s="248" t="str">
        <f>IF(A142="","",IF(R142="","",IFERROR(R142*S142,"")))</f>
      </c>
      <c r="V142" s="260" t="str">
        <f>IF(A142="","",IF(U142="","",IFERROR((U142-O142)/O142,"")))</f>
      </c>
      <c r="W142" s="260"/>
      <c r="X142" s="215"/>
      <c r="Y142" s="215"/>
      <c r="Z142" s="215"/>
      <c r="AA142" s="272"/>
    </row>
    <row r="143" ht="19" customHeight="true">
      <c r="A143" s="214"/>
      <c r="B143" s="215"/>
      <c r="C143" s="215"/>
      <c r="D143" s="215"/>
      <c r="E143" s="215"/>
      <c r="F143" s="215"/>
      <c r="G143" s="215"/>
      <c r="H143" s="266"/>
      <c r="I143" s="266"/>
      <c r="J143" s="215" t="str">
        <f>IF(A143="","",IF(AND(H143&lt;&gt;"",I143&lt;&gt;""),I143-H143+1,""))</f>
      </c>
      <c r="K143" s="215"/>
      <c r="L143" s="215"/>
      <c r="M143" s="215"/>
      <c r="N143" s="248"/>
      <c r="O143" s="248"/>
      <c r="P143" s="260" t="str">
        <f>IF(A143="","",IFERROR(O143/N143,""))</f>
      </c>
      <c r="Q143" s="248"/>
      <c r="R143" s="248"/>
      <c r="S143" s="260"/>
      <c r="T143" s="248" t="str">
        <f>IF(A143="","",IFERROR(Q143*S143,""))</f>
      </c>
      <c r="U143" s="248" t="str">
        <f>IF(A143="","",IF(R143="","",IFERROR(R143*S143,"")))</f>
      </c>
      <c r="V143" s="260" t="str">
        <f>IF(A143="","",IF(U143="","",IFERROR((U143-O143)/O143,"")))</f>
      </c>
      <c r="W143" s="260"/>
      <c r="X143" s="215"/>
      <c r="Y143" s="215"/>
      <c r="Z143" s="215"/>
      <c r="AA143" s="272"/>
    </row>
    <row r="144" ht="19" customHeight="true">
      <c r="A144" s="214"/>
      <c r="B144" s="215"/>
      <c r="C144" s="215"/>
      <c r="D144" s="215"/>
      <c r="E144" s="215"/>
      <c r="F144" s="215"/>
      <c r="G144" s="215"/>
      <c r="H144" s="266"/>
      <c r="I144" s="266"/>
      <c r="J144" s="215" t="str">
        <f>IF(A144="","",IF(AND(H144&lt;&gt;"",I144&lt;&gt;""),I144-H144+1,""))</f>
      </c>
      <c r="K144" s="215"/>
      <c r="L144" s="215"/>
      <c r="M144" s="215"/>
      <c r="N144" s="248"/>
      <c r="O144" s="248"/>
      <c r="P144" s="260" t="str">
        <f>IF(A144="","",IFERROR(O144/N144,""))</f>
      </c>
      <c r="Q144" s="248"/>
      <c r="R144" s="248"/>
      <c r="S144" s="260"/>
      <c r="T144" s="248" t="str">
        <f>IF(A144="","",IFERROR(Q144*S144,""))</f>
      </c>
      <c r="U144" s="248" t="str">
        <f>IF(A144="","",IF(R144="","",IFERROR(R144*S144,"")))</f>
      </c>
      <c r="V144" s="260" t="str">
        <f>IF(A144="","",IF(U144="","",IFERROR((U144-O144)/O144,"")))</f>
      </c>
      <c r="W144" s="260"/>
      <c r="X144" s="215"/>
      <c r="Y144" s="215"/>
      <c r="Z144" s="215"/>
      <c r="AA144" s="272"/>
    </row>
    <row r="145" ht="19" customHeight="true">
      <c r="A145" s="214"/>
      <c r="B145" s="215"/>
      <c r="C145" s="215"/>
      <c r="D145" s="215"/>
      <c r="E145" s="215"/>
      <c r="F145" s="215"/>
      <c r="G145" s="215"/>
      <c r="H145" s="266"/>
      <c r="I145" s="266"/>
      <c r="J145" s="215" t="str">
        <f>IF(A145="","",IF(AND(H145&lt;&gt;"",I145&lt;&gt;""),I145-H145+1,""))</f>
      </c>
      <c r="K145" s="215"/>
      <c r="L145" s="215"/>
      <c r="M145" s="215"/>
      <c r="N145" s="248"/>
      <c r="O145" s="248"/>
      <c r="P145" s="260" t="str">
        <f>IF(A145="","",IFERROR(O145/N145,""))</f>
      </c>
      <c r="Q145" s="248"/>
      <c r="R145" s="248"/>
      <c r="S145" s="260"/>
      <c r="T145" s="248" t="str">
        <f>IF(A145="","",IFERROR(Q145*S145,""))</f>
      </c>
      <c r="U145" s="248" t="str">
        <f>IF(A145="","",IF(R145="","",IFERROR(R145*S145,"")))</f>
      </c>
      <c r="V145" s="260" t="str">
        <f>IF(A145="","",IF(U145="","",IFERROR((U145-O145)/O145,"")))</f>
      </c>
      <c r="W145" s="260"/>
      <c r="X145" s="215"/>
      <c r="Y145" s="215"/>
      <c r="Z145" s="215"/>
      <c r="AA145" s="272"/>
    </row>
    <row r="146" ht="19" customHeight="true">
      <c r="A146" s="214"/>
      <c r="B146" s="215"/>
      <c r="C146" s="215"/>
      <c r="D146" s="215"/>
      <c r="E146" s="215"/>
      <c r="F146" s="215"/>
      <c r="G146" s="215"/>
      <c r="H146" s="266"/>
      <c r="I146" s="266"/>
      <c r="J146" s="215" t="str">
        <f>IF(A146="","",IF(AND(H146&lt;&gt;"",I146&lt;&gt;""),I146-H146+1,""))</f>
      </c>
      <c r="K146" s="215"/>
      <c r="L146" s="215"/>
      <c r="M146" s="215"/>
      <c r="N146" s="248"/>
      <c r="O146" s="248"/>
      <c r="P146" s="260" t="str">
        <f>IF(A146="","",IFERROR(O146/N146,""))</f>
      </c>
      <c r="Q146" s="248"/>
      <c r="R146" s="248"/>
      <c r="S146" s="260"/>
      <c r="T146" s="248" t="str">
        <f>IF(A146="","",IFERROR(Q146*S146,""))</f>
      </c>
      <c r="U146" s="248" t="str">
        <f>IF(A146="","",IF(R146="","",IFERROR(R146*S146,"")))</f>
      </c>
      <c r="V146" s="260" t="str">
        <f>IF(A146="","",IF(U146="","",IFERROR((U146-O146)/O146,"")))</f>
      </c>
      <c r="W146" s="260"/>
      <c r="X146" s="215"/>
      <c r="Y146" s="215"/>
      <c r="Z146" s="215"/>
      <c r="AA146" s="272"/>
    </row>
    <row r="147" ht="19" customHeight="true">
      <c r="A147" s="214"/>
      <c r="B147" s="215"/>
      <c r="C147" s="215"/>
      <c r="D147" s="215"/>
      <c r="E147" s="215"/>
      <c r="F147" s="215"/>
      <c r="G147" s="215"/>
      <c r="H147" s="266"/>
      <c r="I147" s="266"/>
      <c r="J147" s="215" t="str">
        <f>IF(A147="","",IF(AND(H147&lt;&gt;"",I147&lt;&gt;""),I147-H147+1,""))</f>
      </c>
      <c r="K147" s="215"/>
      <c r="L147" s="215"/>
      <c r="M147" s="215"/>
      <c r="N147" s="248"/>
      <c r="O147" s="248"/>
      <c r="P147" s="260" t="str">
        <f>IF(A147="","",IFERROR(O147/N147,""))</f>
      </c>
      <c r="Q147" s="248"/>
      <c r="R147" s="248"/>
      <c r="S147" s="260"/>
      <c r="T147" s="248" t="str">
        <f>IF(A147="","",IFERROR(Q147*S147,""))</f>
      </c>
      <c r="U147" s="248" t="str">
        <f>IF(A147="","",IF(R147="","",IFERROR(R147*S147,"")))</f>
      </c>
      <c r="V147" s="260" t="str">
        <f>IF(A147="","",IF(U147="","",IFERROR((U147-O147)/O147,"")))</f>
      </c>
      <c r="W147" s="260"/>
      <c r="X147" s="215"/>
      <c r="Y147" s="215"/>
      <c r="Z147" s="215"/>
      <c r="AA147" s="272"/>
    </row>
    <row r="148" ht="19" customHeight="true">
      <c r="A148" s="214"/>
      <c r="B148" s="215"/>
      <c r="C148" s="215"/>
      <c r="D148" s="215"/>
      <c r="E148" s="215"/>
      <c r="F148" s="215"/>
      <c r="G148" s="215"/>
      <c r="H148" s="266"/>
      <c r="I148" s="266"/>
      <c r="J148" s="215" t="str">
        <f>IF(A148="","",IF(AND(H148&lt;&gt;"",I148&lt;&gt;""),I148-H148+1,""))</f>
      </c>
      <c r="K148" s="215"/>
      <c r="L148" s="215"/>
      <c r="M148" s="215"/>
      <c r="N148" s="248"/>
      <c r="O148" s="248"/>
      <c r="P148" s="260" t="str">
        <f>IF(A148="","",IFERROR(O148/N148,""))</f>
      </c>
      <c r="Q148" s="248"/>
      <c r="R148" s="248"/>
      <c r="S148" s="260"/>
      <c r="T148" s="248" t="str">
        <f>IF(A148="","",IFERROR(Q148*S148,""))</f>
      </c>
      <c r="U148" s="248" t="str">
        <f>IF(A148="","",IF(R148="","",IFERROR(R148*S148,"")))</f>
      </c>
      <c r="V148" s="260" t="str">
        <f>IF(A148="","",IF(U148="","",IFERROR((U148-O148)/O148,"")))</f>
      </c>
      <c r="W148" s="260"/>
      <c r="X148" s="215"/>
      <c r="Y148" s="215"/>
      <c r="Z148" s="215"/>
      <c r="AA148" s="272"/>
    </row>
    <row r="149" ht="19" customHeight="true">
      <c r="A149" s="214"/>
      <c r="B149" s="215"/>
      <c r="C149" s="215"/>
      <c r="D149" s="215"/>
      <c r="E149" s="215"/>
      <c r="F149" s="215"/>
      <c r="G149" s="215"/>
      <c r="H149" s="266"/>
      <c r="I149" s="266"/>
      <c r="J149" s="215" t="str">
        <f>IF(A149="","",IF(AND(H149&lt;&gt;"",I149&lt;&gt;""),I149-H149+1,""))</f>
      </c>
      <c r="K149" s="215"/>
      <c r="L149" s="215"/>
      <c r="M149" s="215"/>
      <c r="N149" s="248"/>
      <c r="O149" s="248"/>
      <c r="P149" s="260" t="str">
        <f>IF(A149="","",IFERROR(O149/N149,""))</f>
      </c>
      <c r="Q149" s="248"/>
      <c r="R149" s="248"/>
      <c r="S149" s="260"/>
      <c r="T149" s="248" t="str">
        <f>IF(A149="","",IFERROR(Q149*S149,""))</f>
      </c>
      <c r="U149" s="248" t="str">
        <f>IF(A149="","",IF(R149="","",IFERROR(R149*S149,"")))</f>
      </c>
      <c r="V149" s="260" t="str">
        <f>IF(A149="","",IF(U149="","",IFERROR((U149-O149)/O149,"")))</f>
      </c>
      <c r="W149" s="260"/>
      <c r="X149" s="215"/>
      <c r="Y149" s="215"/>
      <c r="Z149" s="215"/>
      <c r="AA149" s="272"/>
    </row>
    <row r="150" ht="19" customHeight="true">
      <c r="A150" s="214"/>
      <c r="B150" s="215"/>
      <c r="C150" s="215"/>
      <c r="D150" s="215"/>
      <c r="E150" s="215"/>
      <c r="F150" s="215"/>
      <c r="G150" s="215"/>
      <c r="H150" s="266"/>
      <c r="I150" s="266"/>
      <c r="J150" s="215" t="str">
        <f>IF(A150="","",IF(AND(H150&lt;&gt;"",I150&lt;&gt;""),I150-H150+1,""))</f>
      </c>
      <c r="K150" s="215"/>
      <c r="L150" s="215"/>
      <c r="M150" s="215"/>
      <c r="N150" s="248"/>
      <c r="O150" s="248"/>
      <c r="P150" s="260" t="str">
        <f>IF(A150="","",IFERROR(O150/N150,""))</f>
      </c>
      <c r="Q150" s="248"/>
      <c r="R150" s="248"/>
      <c r="S150" s="260"/>
      <c r="T150" s="248" t="str">
        <f>IF(A150="","",IFERROR(Q150*S150,""))</f>
      </c>
      <c r="U150" s="248" t="str">
        <f>IF(A150="","",IF(R150="","",IFERROR(R150*S150,"")))</f>
      </c>
      <c r="V150" s="260" t="str">
        <f>IF(A150="","",IF(U150="","",IFERROR((U150-O150)/O150,"")))</f>
      </c>
      <c r="W150" s="260"/>
      <c r="X150" s="215"/>
      <c r="Y150" s="215"/>
      <c r="Z150" s="215"/>
      <c r="AA150" s="272"/>
    </row>
    <row r="151" ht="19" customHeight="true">
      <c r="A151" s="214"/>
      <c r="B151" s="215"/>
      <c r="C151" s="215"/>
      <c r="D151" s="215"/>
      <c r="E151" s="215"/>
      <c r="F151" s="215"/>
      <c r="G151" s="215"/>
      <c r="H151" s="266"/>
      <c r="I151" s="266"/>
      <c r="J151" s="215" t="str">
        <f>IF(A151="","",IF(AND(H151&lt;&gt;"",I151&lt;&gt;""),I151-H151+1,""))</f>
      </c>
      <c r="K151" s="215"/>
      <c r="L151" s="215"/>
      <c r="M151" s="215"/>
      <c r="N151" s="248"/>
      <c r="O151" s="248"/>
      <c r="P151" s="260" t="str">
        <f>IF(A151="","",IFERROR(O151/N151,""))</f>
      </c>
      <c r="Q151" s="248"/>
      <c r="R151" s="248"/>
      <c r="S151" s="260"/>
      <c r="T151" s="248" t="str">
        <f>IF(A151="","",IFERROR(Q151*S151,""))</f>
      </c>
      <c r="U151" s="248" t="str">
        <f>IF(A151="","",IF(R151="","",IFERROR(R151*S151,"")))</f>
      </c>
      <c r="V151" s="260" t="str">
        <f>IF(A151="","",IF(U151="","",IFERROR((U151-O151)/O151,"")))</f>
      </c>
      <c r="W151" s="260"/>
      <c r="X151" s="215"/>
      <c r="Y151" s="215"/>
      <c r="Z151" s="215"/>
      <c r="AA151" s="272"/>
    </row>
    <row r="152" ht="19" customHeight="true">
      <c r="A152" s="214"/>
      <c r="B152" s="215"/>
      <c r="C152" s="215"/>
      <c r="D152" s="215"/>
      <c r="E152" s="215"/>
      <c r="F152" s="215"/>
      <c r="G152" s="215"/>
      <c r="H152" s="266"/>
      <c r="I152" s="266"/>
      <c r="J152" s="215" t="str">
        <f>IF(A152="","",IF(AND(H152&lt;&gt;"",I152&lt;&gt;""),I152-H152+1,""))</f>
      </c>
      <c r="K152" s="215"/>
      <c r="L152" s="215"/>
      <c r="M152" s="215"/>
      <c r="N152" s="248"/>
      <c r="O152" s="248"/>
      <c r="P152" s="260" t="str">
        <f>IF(A152="","",IFERROR(O152/N152,""))</f>
      </c>
      <c r="Q152" s="248"/>
      <c r="R152" s="248"/>
      <c r="S152" s="260"/>
      <c r="T152" s="248" t="str">
        <f>IF(A152="","",IFERROR(Q152*S152,""))</f>
      </c>
      <c r="U152" s="248" t="str">
        <f>IF(A152="","",IF(R152="","",IFERROR(R152*S152,"")))</f>
      </c>
      <c r="V152" s="260" t="str">
        <f>IF(A152="","",IF(U152="","",IFERROR((U152-O152)/O152,"")))</f>
      </c>
      <c r="W152" s="260"/>
      <c r="X152" s="215"/>
      <c r="Y152" s="215"/>
      <c r="Z152" s="215"/>
      <c r="AA152" s="272"/>
    </row>
    <row r="153" ht="19" customHeight="true">
      <c r="A153" s="214"/>
      <c r="B153" s="215"/>
      <c r="C153" s="215"/>
      <c r="D153" s="215"/>
      <c r="E153" s="215"/>
      <c r="F153" s="215"/>
      <c r="G153" s="215"/>
      <c r="H153" s="266"/>
      <c r="I153" s="266"/>
      <c r="J153" s="215" t="str">
        <f>IF(A153="","",IF(AND(H153&lt;&gt;"",I153&lt;&gt;""),I153-H153+1,""))</f>
      </c>
      <c r="K153" s="215"/>
      <c r="L153" s="215"/>
      <c r="M153" s="215"/>
      <c r="N153" s="248"/>
      <c r="O153" s="248"/>
      <c r="P153" s="260" t="str">
        <f>IF(A153="","",IFERROR(O153/N153,""))</f>
      </c>
      <c r="Q153" s="248"/>
      <c r="R153" s="248"/>
      <c r="S153" s="260"/>
      <c r="T153" s="248" t="str">
        <f>IF(A153="","",IFERROR(Q153*S153,""))</f>
      </c>
      <c r="U153" s="248" t="str">
        <f>IF(A153="","",IF(R153="","",IFERROR(R153*S153,"")))</f>
      </c>
      <c r="V153" s="260" t="str">
        <f>IF(A153="","",IF(U153="","",IFERROR((U153-O153)/O153,"")))</f>
      </c>
      <c r="W153" s="260"/>
      <c r="X153" s="215"/>
      <c r="Y153" s="215"/>
      <c r="Z153" s="215"/>
      <c r="AA153" s="272"/>
    </row>
    <row r="154" ht="19" customHeight="true">
      <c r="A154" s="214"/>
      <c r="B154" s="215"/>
      <c r="C154" s="215"/>
      <c r="D154" s="215"/>
      <c r="E154" s="215"/>
      <c r="F154" s="215"/>
      <c r="G154" s="215"/>
      <c r="H154" s="266"/>
      <c r="I154" s="266"/>
      <c r="J154" s="215" t="str">
        <f>IF(A154="","",IF(AND(H154&lt;&gt;"",I154&lt;&gt;""),I154-H154+1,""))</f>
      </c>
      <c r="K154" s="215"/>
      <c r="L154" s="215"/>
      <c r="M154" s="215"/>
      <c r="N154" s="248"/>
      <c r="O154" s="248"/>
      <c r="P154" s="260" t="str">
        <f>IF(A154="","",IFERROR(O154/N154,""))</f>
      </c>
      <c r="Q154" s="248"/>
      <c r="R154" s="248"/>
      <c r="S154" s="260"/>
      <c r="T154" s="248" t="str">
        <f>IF(A154="","",IFERROR(Q154*S154,""))</f>
      </c>
      <c r="U154" s="248" t="str">
        <f>IF(A154="","",IF(R154="","",IFERROR(R154*S154,"")))</f>
      </c>
      <c r="V154" s="260" t="str">
        <f>IF(A154="","",IF(U154="","",IFERROR((U154-O154)/O154,"")))</f>
      </c>
      <c r="W154" s="260"/>
      <c r="X154" s="215"/>
      <c r="Y154" s="215"/>
      <c r="Z154" s="215"/>
      <c r="AA154" s="272"/>
    </row>
    <row r="155" ht="19" customHeight="true">
      <c r="A155" s="214"/>
      <c r="B155" s="215"/>
      <c r="C155" s="215"/>
      <c r="D155" s="215"/>
      <c r="E155" s="215"/>
      <c r="F155" s="215"/>
      <c r="G155" s="215"/>
      <c r="H155" s="266"/>
      <c r="I155" s="266"/>
      <c r="J155" s="215" t="str">
        <f>IF(A155="","",IF(AND(H155&lt;&gt;"",I155&lt;&gt;""),I155-H155+1,""))</f>
      </c>
      <c r="K155" s="215"/>
      <c r="L155" s="215"/>
      <c r="M155" s="215"/>
      <c r="N155" s="248"/>
      <c r="O155" s="248"/>
      <c r="P155" s="260" t="str">
        <f>IF(A155="","",IFERROR(O155/N155,""))</f>
      </c>
      <c r="Q155" s="248"/>
      <c r="R155" s="248"/>
      <c r="S155" s="260"/>
      <c r="T155" s="248" t="str">
        <f>IF(A155="","",IFERROR(Q155*S155,""))</f>
      </c>
      <c r="U155" s="248" t="str">
        <f>IF(A155="","",IF(R155="","",IFERROR(R155*S155,"")))</f>
      </c>
      <c r="V155" s="260" t="str">
        <f>IF(A155="","",IF(U155="","",IFERROR((U155-O155)/O155,"")))</f>
      </c>
      <c r="W155" s="260"/>
      <c r="X155" s="215"/>
      <c r="Y155" s="215"/>
      <c r="Z155" s="215"/>
      <c r="AA155" s="272"/>
    </row>
    <row r="156" ht="19" customHeight="true">
      <c r="A156" s="214"/>
      <c r="B156" s="215"/>
      <c r="C156" s="215"/>
      <c r="D156" s="215"/>
      <c r="E156" s="215"/>
      <c r="F156" s="215"/>
      <c r="G156" s="215"/>
      <c r="H156" s="266"/>
      <c r="I156" s="266"/>
      <c r="J156" s="215" t="str">
        <f>IF(A156="","",IF(AND(H156&lt;&gt;"",I156&lt;&gt;""),I156-H156+1,""))</f>
      </c>
      <c r="K156" s="215"/>
      <c r="L156" s="215"/>
      <c r="M156" s="215"/>
      <c r="N156" s="248"/>
      <c r="O156" s="248"/>
      <c r="P156" s="260" t="str">
        <f>IF(A156="","",IFERROR(O156/N156,""))</f>
      </c>
      <c r="Q156" s="248"/>
      <c r="R156" s="248"/>
      <c r="S156" s="260"/>
      <c r="T156" s="248" t="str">
        <f>IF(A156="","",IFERROR(Q156*S156,""))</f>
      </c>
      <c r="U156" s="248" t="str">
        <f>IF(A156="","",IF(R156="","",IFERROR(R156*S156,"")))</f>
      </c>
      <c r="V156" s="260" t="str">
        <f>IF(A156="","",IF(U156="","",IFERROR((U156-O156)/O156,"")))</f>
      </c>
      <c r="W156" s="260"/>
      <c r="X156" s="215"/>
      <c r="Y156" s="215"/>
      <c r="Z156" s="215"/>
      <c r="AA156" s="272"/>
    </row>
    <row r="157" ht="19" customHeight="true">
      <c r="A157" s="214"/>
      <c r="B157" s="215"/>
      <c r="C157" s="215"/>
      <c r="D157" s="215"/>
      <c r="E157" s="215"/>
      <c r="F157" s="215"/>
      <c r="G157" s="215"/>
      <c r="H157" s="266"/>
      <c r="I157" s="266"/>
      <c r="J157" s="215" t="str">
        <f>IF(A157="","",IF(AND(H157&lt;&gt;"",I157&lt;&gt;""),I157-H157+1,""))</f>
      </c>
      <c r="K157" s="215"/>
      <c r="L157" s="215"/>
      <c r="M157" s="215"/>
      <c r="N157" s="248"/>
      <c r="O157" s="248"/>
      <c r="P157" s="260" t="str">
        <f>IF(A157="","",IFERROR(O157/N157,""))</f>
      </c>
      <c r="Q157" s="248"/>
      <c r="R157" s="248"/>
      <c r="S157" s="260"/>
      <c r="T157" s="248" t="str">
        <f>IF(A157="","",IFERROR(Q157*S157,""))</f>
      </c>
      <c r="U157" s="248" t="str">
        <f>IF(A157="","",IF(R157="","",IFERROR(R157*S157,"")))</f>
      </c>
      <c r="V157" s="260" t="str">
        <f>IF(A157="","",IF(U157="","",IFERROR((U157-O157)/O157,"")))</f>
      </c>
      <c r="W157" s="260"/>
      <c r="X157" s="215"/>
      <c r="Y157" s="215"/>
      <c r="Z157" s="215"/>
      <c r="AA157" s="272"/>
    </row>
    <row r="158" ht="19" customHeight="true">
      <c r="A158" s="214"/>
      <c r="B158" s="215"/>
      <c r="C158" s="215"/>
      <c r="D158" s="215"/>
      <c r="E158" s="215"/>
      <c r="F158" s="215"/>
      <c r="G158" s="215"/>
      <c r="H158" s="266"/>
      <c r="I158" s="266"/>
      <c r="J158" s="215" t="str">
        <f>IF(A158="","",IF(AND(H158&lt;&gt;"",I158&lt;&gt;""),I158-H158+1,""))</f>
      </c>
      <c r="K158" s="215"/>
      <c r="L158" s="215"/>
      <c r="M158" s="215"/>
      <c r="N158" s="248"/>
      <c r="O158" s="248"/>
      <c r="P158" s="260" t="str">
        <f>IF(A158="","",IFERROR(O158/N158,""))</f>
      </c>
      <c r="Q158" s="248"/>
      <c r="R158" s="248"/>
      <c r="S158" s="260"/>
      <c r="T158" s="248" t="str">
        <f>IF(A158="","",IFERROR(Q158*S158,""))</f>
      </c>
      <c r="U158" s="248" t="str">
        <f>IF(A158="","",IF(R158="","",IFERROR(R158*S158,"")))</f>
      </c>
      <c r="V158" s="260" t="str">
        <f>IF(A158="","",IF(U158="","",IFERROR((U158-O158)/O158,"")))</f>
      </c>
      <c r="W158" s="260"/>
      <c r="X158" s="215"/>
      <c r="Y158" s="215"/>
      <c r="Z158" s="215"/>
      <c r="AA158" s="272"/>
    </row>
    <row r="159" ht="19" customHeight="true">
      <c r="A159" s="214"/>
      <c r="B159" s="215"/>
      <c r="C159" s="215"/>
      <c r="D159" s="215"/>
      <c r="E159" s="215"/>
      <c r="F159" s="215"/>
      <c r="G159" s="215"/>
      <c r="H159" s="266"/>
      <c r="I159" s="266"/>
      <c r="J159" s="215" t="str">
        <f>IF(A159="","",IF(AND(H159&lt;&gt;"",I159&lt;&gt;""),I159-H159+1,""))</f>
      </c>
      <c r="K159" s="215"/>
      <c r="L159" s="215"/>
      <c r="M159" s="215"/>
      <c r="N159" s="248"/>
      <c r="O159" s="248"/>
      <c r="P159" s="260" t="str">
        <f>IF(A159="","",IFERROR(O159/N159,""))</f>
      </c>
      <c r="Q159" s="248"/>
      <c r="R159" s="248"/>
      <c r="S159" s="260"/>
      <c r="T159" s="248" t="str">
        <f>IF(A159="","",IFERROR(Q159*S159,""))</f>
      </c>
      <c r="U159" s="248" t="str">
        <f>IF(A159="","",IF(R159="","",IFERROR(R159*S159,"")))</f>
      </c>
      <c r="V159" s="260" t="str">
        <f>IF(A159="","",IF(U159="","",IFERROR((U159-O159)/O159,"")))</f>
      </c>
      <c r="W159" s="260"/>
      <c r="X159" s="215"/>
      <c r="Y159" s="215"/>
      <c r="Z159" s="215"/>
      <c r="AA159" s="272"/>
    </row>
    <row r="160" ht="19" customHeight="true">
      <c r="A160" s="214"/>
      <c r="B160" s="215"/>
      <c r="C160" s="215"/>
      <c r="D160" s="215"/>
      <c r="E160" s="215"/>
      <c r="F160" s="215"/>
      <c r="G160" s="215"/>
      <c r="H160" s="266"/>
      <c r="I160" s="266"/>
      <c r="J160" s="215" t="str">
        <f>IF(A160="","",IF(AND(H160&lt;&gt;"",I160&lt;&gt;""),I160-H160+1,""))</f>
      </c>
      <c r="K160" s="215"/>
      <c r="L160" s="215"/>
      <c r="M160" s="215"/>
      <c r="N160" s="248"/>
      <c r="O160" s="248"/>
      <c r="P160" s="260" t="str">
        <f>IF(A160="","",IFERROR(O160/N160,""))</f>
      </c>
      <c r="Q160" s="248"/>
      <c r="R160" s="248"/>
      <c r="S160" s="260"/>
      <c r="T160" s="248" t="str">
        <f>IF(A160="","",IFERROR(Q160*S160,""))</f>
      </c>
      <c r="U160" s="248" t="str">
        <f>IF(A160="","",IF(R160="","",IFERROR(R160*S160,"")))</f>
      </c>
      <c r="V160" s="260" t="str">
        <f>IF(A160="","",IF(U160="","",IFERROR((U160-O160)/O160,"")))</f>
      </c>
      <c r="W160" s="260"/>
      <c r="X160" s="215"/>
      <c r="Y160" s="215"/>
      <c r="Z160" s="215"/>
      <c r="AA160" s="272"/>
    </row>
    <row r="161" ht="19" customHeight="true">
      <c r="A161" s="214"/>
      <c r="B161" s="215"/>
      <c r="C161" s="215"/>
      <c r="D161" s="215"/>
      <c r="E161" s="215"/>
      <c r="F161" s="215"/>
      <c r="G161" s="215"/>
      <c r="H161" s="266"/>
      <c r="I161" s="266"/>
      <c r="J161" s="215" t="str">
        <f>IF(A161="","",IF(AND(H161&lt;&gt;"",I161&lt;&gt;""),I161-H161+1,""))</f>
      </c>
      <c r="K161" s="215"/>
      <c r="L161" s="215"/>
      <c r="M161" s="215"/>
      <c r="N161" s="248"/>
      <c r="O161" s="248"/>
      <c r="P161" s="260" t="str">
        <f>IF(A161="","",IFERROR(O161/N161,""))</f>
      </c>
      <c r="Q161" s="248"/>
      <c r="R161" s="248"/>
      <c r="S161" s="260"/>
      <c r="T161" s="248" t="str">
        <f>IF(A161="","",IFERROR(Q161*S161,""))</f>
      </c>
      <c r="U161" s="248" t="str">
        <f>IF(A161="","",IF(R161="","",IFERROR(R161*S161,"")))</f>
      </c>
      <c r="V161" s="260" t="str">
        <f>IF(A161="","",IF(U161="","",IFERROR((U161-O161)/O161,"")))</f>
      </c>
      <c r="W161" s="260"/>
      <c r="X161" s="215"/>
      <c r="Y161" s="215"/>
      <c r="Z161" s="215"/>
      <c r="AA161" s="272"/>
    </row>
    <row r="162" ht="19" customHeight="true">
      <c r="A162" s="214"/>
      <c r="B162" s="215"/>
      <c r="C162" s="215"/>
      <c r="D162" s="215"/>
      <c r="E162" s="215"/>
      <c r="F162" s="215"/>
      <c r="G162" s="215"/>
      <c r="H162" s="266"/>
      <c r="I162" s="266"/>
      <c r="J162" s="215" t="str">
        <f>IF(A162="","",IF(AND(H162&lt;&gt;"",I162&lt;&gt;""),I162-H162+1,""))</f>
      </c>
      <c r="K162" s="215"/>
      <c r="L162" s="215"/>
      <c r="M162" s="215"/>
      <c r="N162" s="248"/>
      <c r="O162" s="248"/>
      <c r="P162" s="260" t="str">
        <f>IF(A162="","",IFERROR(O162/N162,""))</f>
      </c>
      <c r="Q162" s="248"/>
      <c r="R162" s="248"/>
      <c r="S162" s="260"/>
      <c r="T162" s="248" t="str">
        <f>IF(A162="","",IFERROR(Q162*S162,""))</f>
      </c>
      <c r="U162" s="248" t="str">
        <f>IF(A162="","",IF(R162="","",IFERROR(R162*S162,"")))</f>
      </c>
      <c r="V162" s="260" t="str">
        <f>IF(A162="","",IF(U162="","",IFERROR((U162-O162)/O162,"")))</f>
      </c>
      <c r="W162" s="260"/>
      <c r="X162" s="215"/>
      <c r="Y162" s="215"/>
      <c r="Z162" s="215"/>
      <c r="AA162" s="272"/>
    </row>
    <row r="163" ht="19" customHeight="true">
      <c r="A163" s="214"/>
      <c r="B163" s="215"/>
      <c r="C163" s="215"/>
      <c r="D163" s="215"/>
      <c r="E163" s="215"/>
      <c r="F163" s="215"/>
      <c r="G163" s="215"/>
      <c r="H163" s="266"/>
      <c r="I163" s="266"/>
      <c r="J163" s="215" t="str">
        <f>IF(A163="","",IF(AND(H163&lt;&gt;"",I163&lt;&gt;""),I163-H163+1,""))</f>
      </c>
      <c r="K163" s="215"/>
      <c r="L163" s="215"/>
      <c r="M163" s="215"/>
      <c r="N163" s="248"/>
      <c r="O163" s="248"/>
      <c r="P163" s="260" t="str">
        <f>IF(A163="","",IFERROR(O163/N163,""))</f>
      </c>
      <c r="Q163" s="248"/>
      <c r="R163" s="248"/>
      <c r="S163" s="260"/>
      <c r="T163" s="248" t="str">
        <f>IF(A163="","",IFERROR(Q163*S163,""))</f>
      </c>
      <c r="U163" s="248" t="str">
        <f>IF(A163="","",IF(R163="","",IFERROR(R163*S163,"")))</f>
      </c>
      <c r="V163" s="260" t="str">
        <f>IF(A163="","",IF(U163="","",IFERROR((U163-O163)/O163,"")))</f>
      </c>
      <c r="W163" s="260"/>
      <c r="X163" s="215"/>
      <c r="Y163" s="215"/>
      <c r="Z163" s="215"/>
      <c r="AA163" s="272"/>
    </row>
    <row r="164" ht="19" customHeight="true">
      <c r="A164" s="214"/>
      <c r="B164" s="215"/>
      <c r="C164" s="215"/>
      <c r="D164" s="215"/>
      <c r="E164" s="215"/>
      <c r="F164" s="215"/>
      <c r="G164" s="215"/>
      <c r="H164" s="266"/>
      <c r="I164" s="266"/>
      <c r="J164" s="215" t="str">
        <f>IF(A164="","",IF(AND(H164&lt;&gt;"",I164&lt;&gt;""),I164-H164+1,""))</f>
      </c>
      <c r="K164" s="215"/>
      <c r="L164" s="215"/>
      <c r="M164" s="215"/>
      <c r="N164" s="248"/>
      <c r="O164" s="248"/>
      <c r="P164" s="260" t="str">
        <f>IF(A164="","",IFERROR(O164/N164,""))</f>
      </c>
      <c r="Q164" s="248"/>
      <c r="R164" s="248"/>
      <c r="S164" s="260"/>
      <c r="T164" s="248" t="str">
        <f>IF(A164="","",IFERROR(Q164*S164,""))</f>
      </c>
      <c r="U164" s="248" t="str">
        <f>IF(A164="","",IF(R164="","",IFERROR(R164*S164,"")))</f>
      </c>
      <c r="V164" s="260" t="str">
        <f>IF(A164="","",IF(U164="","",IFERROR((U164-O164)/O164,"")))</f>
      </c>
      <c r="W164" s="260"/>
      <c r="X164" s="215"/>
      <c r="Y164" s="215"/>
      <c r="Z164" s="215"/>
      <c r="AA164" s="272"/>
    </row>
    <row r="165" ht="19" customHeight="true">
      <c r="A165" s="214"/>
      <c r="B165" s="215"/>
      <c r="C165" s="215"/>
      <c r="D165" s="215"/>
      <c r="E165" s="215"/>
      <c r="F165" s="215"/>
      <c r="G165" s="215"/>
      <c r="H165" s="266"/>
      <c r="I165" s="266"/>
      <c r="J165" s="215" t="str">
        <f>IF(A165="","",IF(AND(H165&lt;&gt;"",I165&lt;&gt;""),I165-H165+1,""))</f>
      </c>
      <c r="K165" s="215"/>
      <c r="L165" s="215"/>
      <c r="M165" s="215"/>
      <c r="N165" s="248"/>
      <c r="O165" s="248"/>
      <c r="P165" s="260" t="str">
        <f>IF(A165="","",IFERROR(O165/N165,""))</f>
      </c>
      <c r="Q165" s="248"/>
      <c r="R165" s="248"/>
      <c r="S165" s="260"/>
      <c r="T165" s="248" t="str">
        <f>IF(A165="","",IFERROR(Q165*S165,""))</f>
      </c>
      <c r="U165" s="248" t="str">
        <f>IF(A165="","",IF(R165="","",IFERROR(R165*S165,"")))</f>
      </c>
      <c r="V165" s="260" t="str">
        <f>IF(A165="","",IF(U165="","",IFERROR((U165-O165)/O165,"")))</f>
      </c>
      <c r="W165" s="260"/>
      <c r="X165" s="215"/>
      <c r="Y165" s="215"/>
      <c r="Z165" s="215"/>
      <c r="AA165" s="272"/>
    </row>
    <row r="166" ht="19" customHeight="true">
      <c r="A166" s="214"/>
      <c r="B166" s="215"/>
      <c r="C166" s="215"/>
      <c r="D166" s="215"/>
      <c r="E166" s="215"/>
      <c r="F166" s="215"/>
      <c r="G166" s="215"/>
      <c r="H166" s="266"/>
      <c r="I166" s="266"/>
      <c r="J166" s="215" t="str">
        <f>IF(A166="","",IF(AND(H166&lt;&gt;"",I166&lt;&gt;""),I166-H166+1,""))</f>
      </c>
      <c r="K166" s="215"/>
      <c r="L166" s="215"/>
      <c r="M166" s="215"/>
      <c r="N166" s="248"/>
      <c r="O166" s="248"/>
      <c r="P166" s="260" t="str">
        <f>IF(A166="","",IFERROR(O166/N166,""))</f>
      </c>
      <c r="Q166" s="248"/>
      <c r="R166" s="248"/>
      <c r="S166" s="260"/>
      <c r="T166" s="248" t="str">
        <f>IF(A166="","",IFERROR(Q166*S166,""))</f>
      </c>
      <c r="U166" s="248" t="str">
        <f>IF(A166="","",IF(R166="","",IFERROR(R166*S166,"")))</f>
      </c>
      <c r="V166" s="260" t="str">
        <f>IF(A166="","",IF(U166="","",IFERROR((U166-O166)/O166,"")))</f>
      </c>
      <c r="W166" s="260"/>
      <c r="X166" s="215"/>
      <c r="Y166" s="215"/>
      <c r="Z166" s="215"/>
      <c r="AA166" s="272"/>
    </row>
    <row r="167" ht="19" customHeight="true">
      <c r="A167" s="214"/>
      <c r="B167" s="215"/>
      <c r="C167" s="215"/>
      <c r="D167" s="215"/>
      <c r="E167" s="215"/>
      <c r="F167" s="215"/>
      <c r="G167" s="215"/>
      <c r="H167" s="266"/>
      <c r="I167" s="266"/>
      <c r="J167" s="215" t="str">
        <f>IF(A167="","",IF(AND(H167&lt;&gt;"",I167&lt;&gt;""),I167-H167+1,""))</f>
      </c>
      <c r="K167" s="215"/>
      <c r="L167" s="215"/>
      <c r="M167" s="215"/>
      <c r="N167" s="248"/>
      <c r="O167" s="248"/>
      <c r="P167" s="260" t="str">
        <f>IF(A167="","",IFERROR(O167/N167,""))</f>
      </c>
      <c r="Q167" s="248"/>
      <c r="R167" s="248"/>
      <c r="S167" s="260"/>
      <c r="T167" s="248" t="str">
        <f>IF(A167="","",IFERROR(Q167*S167,""))</f>
      </c>
      <c r="U167" s="248" t="str">
        <f>IF(A167="","",IF(R167="","",IFERROR(R167*S167,"")))</f>
      </c>
      <c r="V167" s="260" t="str">
        <f>IF(A167="","",IF(U167="","",IFERROR((U167-O167)/O167,"")))</f>
      </c>
      <c r="W167" s="260"/>
      <c r="X167" s="215"/>
      <c r="Y167" s="215"/>
      <c r="Z167" s="215"/>
      <c r="AA167" s="272"/>
    </row>
    <row r="168" ht="19" customHeight="true">
      <c r="A168" s="214"/>
      <c r="B168" s="215"/>
      <c r="C168" s="215"/>
      <c r="D168" s="215"/>
      <c r="E168" s="215"/>
      <c r="F168" s="215"/>
      <c r="G168" s="215"/>
      <c r="H168" s="266"/>
      <c r="I168" s="266"/>
      <c r="J168" s="215" t="str">
        <f>IF(A168="","",IF(AND(H168&lt;&gt;"",I168&lt;&gt;""),I168-H168+1,""))</f>
      </c>
      <c r="K168" s="215"/>
      <c r="L168" s="215"/>
      <c r="M168" s="215"/>
      <c r="N168" s="248"/>
      <c r="O168" s="248"/>
      <c r="P168" s="260" t="str">
        <f>IF(A168="","",IFERROR(O168/N168,""))</f>
      </c>
      <c r="Q168" s="248"/>
      <c r="R168" s="248"/>
      <c r="S168" s="260"/>
      <c r="T168" s="248" t="str">
        <f>IF(A168="","",IFERROR(Q168*S168,""))</f>
      </c>
      <c r="U168" s="248" t="str">
        <f>IF(A168="","",IF(R168="","",IFERROR(R168*S168,"")))</f>
      </c>
      <c r="V168" s="260" t="str">
        <f>IF(A168="","",IF(U168="","",IFERROR((U168-O168)/O168,"")))</f>
      </c>
      <c r="W168" s="260"/>
      <c r="X168" s="215"/>
      <c r="Y168" s="215"/>
      <c r="Z168" s="215"/>
      <c r="AA168" s="272"/>
    </row>
    <row r="169" ht="19" customHeight="true">
      <c r="A169" s="214"/>
      <c r="B169" s="215"/>
      <c r="C169" s="215"/>
      <c r="D169" s="215"/>
      <c r="E169" s="215"/>
      <c r="F169" s="215"/>
      <c r="G169" s="215"/>
      <c r="H169" s="266"/>
      <c r="I169" s="266"/>
      <c r="J169" s="215" t="str">
        <f>IF(A169="","",IF(AND(H169&lt;&gt;"",I169&lt;&gt;""),I169-H169+1,""))</f>
      </c>
      <c r="K169" s="215"/>
      <c r="L169" s="215"/>
      <c r="M169" s="215"/>
      <c r="N169" s="248"/>
      <c r="O169" s="248"/>
      <c r="P169" s="260" t="str">
        <f>IF(A169="","",IFERROR(O169/N169,""))</f>
      </c>
      <c r="Q169" s="248"/>
      <c r="R169" s="248"/>
      <c r="S169" s="260"/>
      <c r="T169" s="248" t="str">
        <f>IF(A169="","",IFERROR(Q169*S169,""))</f>
      </c>
      <c r="U169" s="248" t="str">
        <f>IF(A169="","",IF(R169="","",IFERROR(R169*S169,"")))</f>
      </c>
      <c r="V169" s="260" t="str">
        <f>IF(A169="","",IF(U169="","",IFERROR((U169-O169)/O169,"")))</f>
      </c>
      <c r="W169" s="260"/>
      <c r="X169" s="215"/>
      <c r="Y169" s="215"/>
      <c r="Z169" s="215"/>
      <c r="AA169" s="272"/>
    </row>
    <row r="170" ht="19" customHeight="true">
      <c r="A170" s="214"/>
      <c r="B170" s="215"/>
      <c r="C170" s="215"/>
      <c r="D170" s="215"/>
      <c r="E170" s="215"/>
      <c r="F170" s="215"/>
      <c r="G170" s="215"/>
      <c r="H170" s="266"/>
      <c r="I170" s="266"/>
      <c r="J170" s="215" t="str">
        <f>IF(A170="","",IF(AND(H170&lt;&gt;"",I170&lt;&gt;""),I170-H170+1,""))</f>
      </c>
      <c r="K170" s="215"/>
      <c r="L170" s="215"/>
      <c r="M170" s="215"/>
      <c r="N170" s="248"/>
      <c r="O170" s="248"/>
      <c r="P170" s="260" t="str">
        <f>IF(A170="","",IFERROR(O170/N170,""))</f>
      </c>
      <c r="Q170" s="248"/>
      <c r="R170" s="248"/>
      <c r="S170" s="260"/>
      <c r="T170" s="248" t="str">
        <f>IF(A170="","",IFERROR(Q170*S170,""))</f>
      </c>
      <c r="U170" s="248" t="str">
        <f>IF(A170="","",IF(R170="","",IFERROR(R170*S170,"")))</f>
      </c>
      <c r="V170" s="260" t="str">
        <f>IF(A170="","",IF(U170="","",IFERROR((U170-O170)/O170,"")))</f>
      </c>
      <c r="W170" s="260"/>
      <c r="X170" s="215"/>
      <c r="Y170" s="215"/>
      <c r="Z170" s="215"/>
      <c r="AA170" s="272"/>
    </row>
    <row r="171" ht="19" customHeight="true">
      <c r="A171" s="214"/>
      <c r="B171" s="215"/>
      <c r="C171" s="215"/>
      <c r="D171" s="215"/>
      <c r="E171" s="215"/>
      <c r="F171" s="215"/>
      <c r="G171" s="215"/>
      <c r="H171" s="266"/>
      <c r="I171" s="266"/>
      <c r="J171" s="215" t="str">
        <f>IF(A171="","",IF(AND(H171&lt;&gt;"",I171&lt;&gt;""),I171-H171+1,""))</f>
      </c>
      <c r="K171" s="215"/>
      <c r="L171" s="215"/>
      <c r="M171" s="215"/>
      <c r="N171" s="248"/>
      <c r="O171" s="248"/>
      <c r="P171" s="260" t="str">
        <f>IF(A171="","",IFERROR(O171/N171,""))</f>
      </c>
      <c r="Q171" s="248"/>
      <c r="R171" s="248"/>
      <c r="S171" s="260"/>
      <c r="T171" s="248" t="str">
        <f>IF(A171="","",IFERROR(Q171*S171,""))</f>
      </c>
      <c r="U171" s="248" t="str">
        <f>IF(A171="","",IF(R171="","",IFERROR(R171*S171,"")))</f>
      </c>
      <c r="V171" s="260" t="str">
        <f>IF(A171="","",IF(U171="","",IFERROR((U171-O171)/O171,"")))</f>
      </c>
      <c r="W171" s="260"/>
      <c r="X171" s="215"/>
      <c r="Y171" s="215"/>
      <c r="Z171" s="215"/>
      <c r="AA171" s="272"/>
    </row>
    <row r="172" ht="19" customHeight="true">
      <c r="A172" s="214"/>
      <c r="B172" s="215"/>
      <c r="C172" s="215"/>
      <c r="D172" s="215"/>
      <c r="E172" s="215"/>
      <c r="F172" s="215"/>
      <c r="G172" s="215"/>
      <c r="H172" s="266"/>
      <c r="I172" s="266"/>
      <c r="J172" s="215" t="str">
        <f>IF(A172="","",IF(AND(H172&lt;&gt;"",I172&lt;&gt;""),I172-H172+1,""))</f>
      </c>
      <c r="K172" s="215"/>
      <c r="L172" s="215"/>
      <c r="M172" s="215"/>
      <c r="N172" s="248"/>
      <c r="O172" s="248"/>
      <c r="P172" s="260" t="str">
        <f>IF(A172="","",IFERROR(O172/N172,""))</f>
      </c>
      <c r="Q172" s="248"/>
      <c r="R172" s="248"/>
      <c r="S172" s="260"/>
      <c r="T172" s="248" t="str">
        <f>IF(A172="","",IFERROR(Q172*S172,""))</f>
      </c>
      <c r="U172" s="248" t="str">
        <f>IF(A172="","",IF(R172="","",IFERROR(R172*S172,"")))</f>
      </c>
      <c r="V172" s="260" t="str">
        <f>IF(A172="","",IF(U172="","",IFERROR((U172-O172)/O172,"")))</f>
      </c>
      <c r="W172" s="260"/>
      <c r="X172" s="215"/>
      <c r="Y172" s="215"/>
      <c r="Z172" s="215"/>
      <c r="AA172" s="272"/>
    </row>
    <row r="173" ht="19" customHeight="true">
      <c r="A173" s="214"/>
      <c r="B173" s="215"/>
      <c r="C173" s="215"/>
      <c r="D173" s="215"/>
      <c r="E173" s="215"/>
      <c r="F173" s="215"/>
      <c r="G173" s="215"/>
      <c r="H173" s="266"/>
      <c r="I173" s="266"/>
      <c r="J173" s="215" t="str">
        <f>IF(A173="","",IF(AND(H173&lt;&gt;"",I173&lt;&gt;""),I173-H173+1,""))</f>
      </c>
      <c r="K173" s="215"/>
      <c r="L173" s="215"/>
      <c r="M173" s="215"/>
      <c r="N173" s="248"/>
      <c r="O173" s="248"/>
      <c r="P173" s="260" t="str">
        <f>IF(A173="","",IFERROR(O173/N173,""))</f>
      </c>
      <c r="Q173" s="248"/>
      <c r="R173" s="248"/>
      <c r="S173" s="260"/>
      <c r="T173" s="248" t="str">
        <f>IF(A173="","",IFERROR(Q173*S173,""))</f>
      </c>
      <c r="U173" s="248" t="str">
        <f>IF(A173="","",IF(R173="","",IFERROR(R173*S173,"")))</f>
      </c>
      <c r="V173" s="260" t="str">
        <f>IF(A173="","",IF(U173="","",IFERROR((U173-O173)/O173,"")))</f>
      </c>
      <c r="W173" s="260"/>
      <c r="X173" s="215"/>
      <c r="Y173" s="215"/>
      <c r="Z173" s="215"/>
      <c r="AA173" s="272"/>
    </row>
    <row r="174" ht="19" customHeight="true">
      <c r="A174" s="214"/>
      <c r="B174" s="215"/>
      <c r="C174" s="215"/>
      <c r="D174" s="215"/>
      <c r="E174" s="215"/>
      <c r="F174" s="215"/>
      <c r="G174" s="215"/>
      <c r="H174" s="266"/>
      <c r="I174" s="266"/>
      <c r="J174" s="215" t="str">
        <f>IF(A174="","",IF(AND(H174&lt;&gt;"",I174&lt;&gt;""),I174-H174+1,""))</f>
      </c>
      <c r="K174" s="215"/>
      <c r="L174" s="215"/>
      <c r="M174" s="215"/>
      <c r="N174" s="248"/>
      <c r="O174" s="248"/>
      <c r="P174" s="260" t="str">
        <f>IF(A174="","",IFERROR(O174/N174,""))</f>
      </c>
      <c r="Q174" s="248"/>
      <c r="R174" s="248"/>
      <c r="S174" s="260"/>
      <c r="T174" s="248" t="str">
        <f>IF(A174="","",IFERROR(Q174*S174,""))</f>
      </c>
      <c r="U174" s="248" t="str">
        <f>IF(A174="","",IF(R174="","",IFERROR(R174*S174,"")))</f>
      </c>
      <c r="V174" s="260" t="str">
        <f>IF(A174="","",IF(U174="","",IFERROR((U174-O174)/O174,"")))</f>
      </c>
      <c r="W174" s="260"/>
      <c r="X174" s="215"/>
      <c r="Y174" s="215"/>
      <c r="Z174" s="215"/>
      <c r="AA174" s="272"/>
    </row>
    <row r="175" ht="19" customHeight="true">
      <c r="A175" s="214"/>
      <c r="B175" s="215"/>
      <c r="C175" s="215"/>
      <c r="D175" s="215"/>
      <c r="E175" s="215"/>
      <c r="F175" s="215"/>
      <c r="G175" s="215"/>
      <c r="H175" s="266"/>
      <c r="I175" s="266"/>
      <c r="J175" s="215" t="str">
        <f>IF(A175="","",IF(AND(H175&lt;&gt;"",I175&lt;&gt;""),I175-H175+1,""))</f>
      </c>
      <c r="K175" s="215"/>
      <c r="L175" s="215"/>
      <c r="M175" s="215"/>
      <c r="N175" s="248"/>
      <c r="O175" s="248"/>
      <c r="P175" s="260" t="str">
        <f>IF(A175="","",IFERROR(O175/N175,""))</f>
      </c>
      <c r="Q175" s="248"/>
      <c r="R175" s="248"/>
      <c r="S175" s="260"/>
      <c r="T175" s="248" t="str">
        <f>IF(A175="","",IFERROR(Q175*S175,""))</f>
      </c>
      <c r="U175" s="248" t="str">
        <f>IF(A175="","",IF(R175="","",IFERROR(R175*S175,"")))</f>
      </c>
      <c r="V175" s="260" t="str">
        <f>IF(A175="","",IF(U175="","",IFERROR((U175-O175)/O175,"")))</f>
      </c>
      <c r="W175" s="260"/>
      <c r="X175" s="215"/>
      <c r="Y175" s="215"/>
      <c r="Z175" s="215"/>
      <c r="AA175" s="272"/>
    </row>
    <row r="176" ht="19" customHeight="true">
      <c r="A176" s="214"/>
      <c r="B176" s="215"/>
      <c r="C176" s="215"/>
      <c r="D176" s="215"/>
      <c r="E176" s="215"/>
      <c r="F176" s="215"/>
      <c r="G176" s="215"/>
      <c r="H176" s="266"/>
      <c r="I176" s="266"/>
      <c r="J176" s="215" t="str">
        <f>IF(A176="","",IF(AND(H176&lt;&gt;"",I176&lt;&gt;""),I176-H176+1,""))</f>
      </c>
      <c r="K176" s="215"/>
      <c r="L176" s="215"/>
      <c r="M176" s="215"/>
      <c r="N176" s="248"/>
      <c r="O176" s="248"/>
      <c r="P176" s="260" t="str">
        <f>IF(A176="","",IFERROR(O176/N176,""))</f>
      </c>
      <c r="Q176" s="248"/>
      <c r="R176" s="248"/>
      <c r="S176" s="260"/>
      <c r="T176" s="248" t="str">
        <f>IF(A176="","",IFERROR(Q176*S176,""))</f>
      </c>
      <c r="U176" s="248" t="str">
        <f>IF(A176="","",IF(R176="","",IFERROR(R176*S176,"")))</f>
      </c>
      <c r="V176" s="260" t="str">
        <f>IF(A176="","",IF(U176="","",IFERROR((U176-O176)/O176,"")))</f>
      </c>
      <c r="W176" s="260"/>
      <c r="X176" s="215"/>
      <c r="Y176" s="215"/>
      <c r="Z176" s="215"/>
      <c r="AA176" s="272"/>
    </row>
    <row r="177" ht="19" customHeight="true">
      <c r="A177" s="214"/>
      <c r="B177" s="215"/>
      <c r="C177" s="215"/>
      <c r="D177" s="215"/>
      <c r="E177" s="215"/>
      <c r="F177" s="215"/>
      <c r="G177" s="215"/>
      <c r="H177" s="266"/>
      <c r="I177" s="266"/>
      <c r="J177" s="215" t="str">
        <f>IF(A177="","",IF(AND(H177&lt;&gt;"",I177&lt;&gt;""),I177-H177+1,""))</f>
      </c>
      <c r="K177" s="215"/>
      <c r="L177" s="215"/>
      <c r="M177" s="215"/>
      <c r="N177" s="248"/>
      <c r="O177" s="248"/>
      <c r="P177" s="260" t="str">
        <f>IF(A177="","",IFERROR(O177/N177,""))</f>
      </c>
      <c r="Q177" s="248"/>
      <c r="R177" s="248"/>
      <c r="S177" s="260"/>
      <c r="T177" s="248" t="str">
        <f>IF(A177="","",IFERROR(Q177*S177,""))</f>
      </c>
      <c r="U177" s="248" t="str">
        <f>IF(A177="","",IF(R177="","",IFERROR(R177*S177,"")))</f>
      </c>
      <c r="V177" s="260" t="str">
        <f>IF(A177="","",IF(U177="","",IFERROR((U177-O177)/O177,"")))</f>
      </c>
      <c r="W177" s="260"/>
      <c r="X177" s="215"/>
      <c r="Y177" s="215"/>
      <c r="Z177" s="215"/>
      <c r="AA177" s="272"/>
    </row>
    <row r="178" ht="19" customHeight="true">
      <c r="A178" s="214"/>
      <c r="B178" s="215"/>
      <c r="C178" s="215"/>
      <c r="D178" s="215"/>
      <c r="E178" s="215"/>
      <c r="F178" s="215"/>
      <c r="G178" s="215"/>
      <c r="H178" s="266"/>
      <c r="I178" s="266"/>
      <c r="J178" s="215" t="str">
        <f>IF(A178="","",IF(AND(H178&lt;&gt;"",I178&lt;&gt;""),I178-H178+1,""))</f>
      </c>
      <c r="K178" s="215"/>
      <c r="L178" s="215"/>
      <c r="M178" s="215"/>
      <c r="N178" s="248"/>
      <c r="O178" s="248"/>
      <c r="P178" s="260" t="str">
        <f>IF(A178="","",IFERROR(O178/N178,""))</f>
      </c>
      <c r="Q178" s="248"/>
      <c r="R178" s="248"/>
      <c r="S178" s="260"/>
      <c r="T178" s="248" t="str">
        <f>IF(A178="","",IFERROR(Q178*S178,""))</f>
      </c>
      <c r="U178" s="248" t="str">
        <f>IF(A178="","",IF(R178="","",IFERROR(R178*S178,"")))</f>
      </c>
      <c r="V178" s="260" t="str">
        <f>IF(A178="","",IF(U178="","",IFERROR((U178-O178)/O178,"")))</f>
      </c>
      <c r="W178" s="260"/>
      <c r="X178" s="215"/>
      <c r="Y178" s="215"/>
      <c r="Z178" s="215"/>
      <c r="AA178" s="272"/>
    </row>
    <row r="179" ht="19" customHeight="true">
      <c r="A179" s="214"/>
      <c r="B179" s="215"/>
      <c r="C179" s="215"/>
      <c r="D179" s="215"/>
      <c r="E179" s="215"/>
      <c r="F179" s="215"/>
      <c r="G179" s="215"/>
      <c r="H179" s="266"/>
      <c r="I179" s="266"/>
      <c r="J179" s="215" t="str">
        <f>IF(A179="","",IF(AND(H179&lt;&gt;"",I179&lt;&gt;""),I179-H179+1,""))</f>
      </c>
      <c r="K179" s="215"/>
      <c r="L179" s="215"/>
      <c r="M179" s="215"/>
      <c r="N179" s="248"/>
      <c r="O179" s="248"/>
      <c r="P179" s="260" t="str">
        <f>IF(A179="","",IFERROR(O179/N179,""))</f>
      </c>
      <c r="Q179" s="248"/>
      <c r="R179" s="248"/>
      <c r="S179" s="260"/>
      <c r="T179" s="248" t="str">
        <f>IF(A179="","",IFERROR(Q179*S179,""))</f>
      </c>
      <c r="U179" s="248" t="str">
        <f>IF(A179="","",IF(R179="","",IFERROR(R179*S179,"")))</f>
      </c>
      <c r="V179" s="260" t="str">
        <f>IF(A179="","",IF(U179="","",IFERROR((U179-O179)/O179,"")))</f>
      </c>
      <c r="W179" s="260"/>
      <c r="X179" s="215"/>
      <c r="Y179" s="215"/>
      <c r="Z179" s="215"/>
      <c r="AA179" s="272"/>
    </row>
    <row r="180" ht="19" customHeight="true">
      <c r="A180" s="214"/>
      <c r="B180" s="215"/>
      <c r="C180" s="215"/>
      <c r="D180" s="215"/>
      <c r="E180" s="215"/>
      <c r="F180" s="215"/>
      <c r="G180" s="215"/>
      <c r="H180" s="266"/>
      <c r="I180" s="266"/>
      <c r="J180" s="215" t="str">
        <f>IF(A180="","",IF(AND(H180&lt;&gt;"",I180&lt;&gt;""),I180-H180+1,""))</f>
      </c>
      <c r="K180" s="215"/>
      <c r="L180" s="215"/>
      <c r="M180" s="215"/>
      <c r="N180" s="248"/>
      <c r="O180" s="248"/>
      <c r="P180" s="260" t="str">
        <f>IF(A180="","",IFERROR(O180/N180,""))</f>
      </c>
      <c r="Q180" s="248"/>
      <c r="R180" s="248"/>
      <c r="S180" s="260"/>
      <c r="T180" s="248" t="str">
        <f>IF(A180="","",IFERROR(Q180*S180,""))</f>
      </c>
      <c r="U180" s="248" t="str">
        <f>IF(A180="","",IF(R180="","",IFERROR(R180*S180,"")))</f>
      </c>
      <c r="V180" s="260" t="str">
        <f>IF(A180="","",IF(U180="","",IFERROR((U180-O180)/O180,"")))</f>
      </c>
      <c r="W180" s="260"/>
      <c r="X180" s="215"/>
      <c r="Y180" s="215"/>
      <c r="Z180" s="215"/>
      <c r="AA180" s="272"/>
    </row>
    <row r="181" ht="19" customHeight="true">
      <c r="A181" s="214"/>
      <c r="B181" s="215"/>
      <c r="C181" s="215"/>
      <c r="D181" s="215"/>
      <c r="E181" s="215"/>
      <c r="F181" s="215"/>
      <c r="G181" s="215"/>
      <c r="H181" s="266"/>
      <c r="I181" s="266"/>
      <c r="J181" s="215" t="str">
        <f>IF(A181="","",IF(AND(H181&lt;&gt;"",I181&lt;&gt;""),I181-H181+1,""))</f>
      </c>
      <c r="K181" s="215"/>
      <c r="L181" s="215"/>
      <c r="M181" s="215"/>
      <c r="N181" s="248"/>
      <c r="O181" s="248"/>
      <c r="P181" s="260" t="str">
        <f>IF(A181="","",IFERROR(O181/N181,""))</f>
      </c>
      <c r="Q181" s="248"/>
      <c r="R181" s="248"/>
      <c r="S181" s="260"/>
      <c r="T181" s="248" t="str">
        <f>IF(A181="","",IFERROR(Q181*S181,""))</f>
      </c>
      <c r="U181" s="248" t="str">
        <f>IF(A181="","",IF(R181="","",IFERROR(R181*S181,"")))</f>
      </c>
      <c r="V181" s="260" t="str">
        <f>IF(A181="","",IF(U181="","",IFERROR((U181-O181)/O181,"")))</f>
      </c>
      <c r="W181" s="260"/>
      <c r="X181" s="215"/>
      <c r="Y181" s="215"/>
      <c r="Z181" s="215"/>
      <c r="AA181" s="272"/>
    </row>
    <row r="182" ht="19" customHeight="true">
      <c r="A182" s="214"/>
      <c r="B182" s="215"/>
      <c r="C182" s="215"/>
      <c r="D182" s="215"/>
      <c r="E182" s="215"/>
      <c r="F182" s="215"/>
      <c r="G182" s="215"/>
      <c r="H182" s="266"/>
      <c r="I182" s="266"/>
      <c r="J182" s="215" t="str">
        <f>IF(A182="","",IF(AND(H182&lt;&gt;"",I182&lt;&gt;""),I182-H182+1,""))</f>
      </c>
      <c r="K182" s="215"/>
      <c r="L182" s="215"/>
      <c r="M182" s="215"/>
      <c r="N182" s="248"/>
      <c r="O182" s="248"/>
      <c r="P182" s="260" t="str">
        <f>IF(A182="","",IFERROR(O182/N182,""))</f>
      </c>
      <c r="Q182" s="248"/>
      <c r="R182" s="248"/>
      <c r="S182" s="260"/>
      <c r="T182" s="248" t="str">
        <f>IF(A182="","",IFERROR(Q182*S182,""))</f>
      </c>
      <c r="U182" s="248" t="str">
        <f>IF(A182="","",IF(R182="","",IFERROR(R182*S182,"")))</f>
      </c>
      <c r="V182" s="260" t="str">
        <f>IF(A182="","",IF(U182="","",IFERROR((U182-O182)/O182,"")))</f>
      </c>
      <c r="W182" s="260"/>
      <c r="X182" s="215"/>
      <c r="Y182" s="215"/>
      <c r="Z182" s="215"/>
      <c r="AA182" s="272"/>
    </row>
    <row r="183" ht="19" customHeight="true">
      <c r="A183" s="214"/>
      <c r="B183" s="215"/>
      <c r="C183" s="215"/>
      <c r="D183" s="215"/>
      <c r="E183" s="215"/>
      <c r="F183" s="215"/>
      <c r="G183" s="215"/>
      <c r="H183" s="266"/>
      <c r="I183" s="266"/>
      <c r="J183" s="215" t="str">
        <f>IF(A183="","",IF(AND(H183&lt;&gt;"",I183&lt;&gt;""),I183-H183+1,""))</f>
      </c>
      <c r="K183" s="215"/>
      <c r="L183" s="215"/>
      <c r="M183" s="215"/>
      <c r="N183" s="248"/>
      <c r="O183" s="248"/>
      <c r="P183" s="260" t="str">
        <f>IF(A183="","",IFERROR(O183/N183,""))</f>
      </c>
      <c r="Q183" s="248"/>
      <c r="R183" s="248"/>
      <c r="S183" s="260"/>
      <c r="T183" s="248" t="str">
        <f>IF(A183="","",IFERROR(Q183*S183,""))</f>
      </c>
      <c r="U183" s="248" t="str">
        <f>IF(A183="","",IF(R183="","",IFERROR(R183*S183,"")))</f>
      </c>
      <c r="V183" s="260" t="str">
        <f>IF(A183="","",IF(U183="","",IFERROR((U183-O183)/O183,"")))</f>
      </c>
      <c r="W183" s="260"/>
      <c r="X183" s="215"/>
      <c r="Y183" s="215"/>
      <c r="Z183" s="215"/>
      <c r="AA183" s="272"/>
    </row>
    <row r="184" ht="19" customHeight="true">
      <c r="A184" s="214"/>
      <c r="B184" s="215"/>
      <c r="C184" s="215"/>
      <c r="D184" s="215"/>
      <c r="E184" s="215"/>
      <c r="F184" s="215"/>
      <c r="G184" s="215"/>
      <c r="H184" s="266"/>
      <c r="I184" s="266"/>
      <c r="J184" s="215" t="str">
        <f>IF(A184="","",IF(AND(H184&lt;&gt;"",I184&lt;&gt;""),I184-H184+1,""))</f>
      </c>
      <c r="K184" s="215"/>
      <c r="L184" s="215"/>
      <c r="M184" s="215"/>
      <c r="N184" s="248"/>
      <c r="O184" s="248"/>
      <c r="P184" s="260" t="str">
        <f>IF(A184="","",IFERROR(O184/N184,""))</f>
      </c>
      <c r="Q184" s="248"/>
      <c r="R184" s="248"/>
      <c r="S184" s="260"/>
      <c r="T184" s="248" t="str">
        <f>IF(A184="","",IFERROR(Q184*S184,""))</f>
      </c>
      <c r="U184" s="248" t="str">
        <f>IF(A184="","",IF(R184="","",IFERROR(R184*S184,"")))</f>
      </c>
      <c r="V184" s="260" t="str">
        <f>IF(A184="","",IF(U184="","",IFERROR((U184-O184)/O184,"")))</f>
      </c>
      <c r="W184" s="260"/>
      <c r="X184" s="215"/>
      <c r="Y184" s="215"/>
      <c r="Z184" s="215"/>
      <c r="AA184" s="272"/>
    </row>
    <row r="185" ht="19" customHeight="true">
      <c r="A185" s="214"/>
      <c r="B185" s="215"/>
      <c r="C185" s="215"/>
      <c r="D185" s="215"/>
      <c r="E185" s="215"/>
      <c r="F185" s="215"/>
      <c r="G185" s="215"/>
      <c r="H185" s="266"/>
      <c r="I185" s="266"/>
      <c r="J185" s="215" t="str">
        <f>IF(A185="","",IF(AND(H185&lt;&gt;"",I185&lt;&gt;""),I185-H185+1,""))</f>
      </c>
      <c r="K185" s="215"/>
      <c r="L185" s="215"/>
      <c r="M185" s="215"/>
      <c r="N185" s="248"/>
      <c r="O185" s="248"/>
      <c r="P185" s="260" t="str">
        <f>IF(A185="","",IFERROR(O185/N185,""))</f>
      </c>
      <c r="Q185" s="248"/>
      <c r="R185" s="248"/>
      <c r="S185" s="260"/>
      <c r="T185" s="248" t="str">
        <f>IF(A185="","",IFERROR(Q185*S185,""))</f>
      </c>
      <c r="U185" s="248" t="str">
        <f>IF(A185="","",IF(R185="","",IFERROR(R185*S185,"")))</f>
      </c>
      <c r="V185" s="260" t="str">
        <f>IF(A185="","",IF(U185="","",IFERROR((U185-O185)/O185,"")))</f>
      </c>
      <c r="W185" s="260"/>
      <c r="X185" s="215"/>
      <c r="Y185" s="215"/>
      <c r="Z185" s="215"/>
      <c r="AA185" s="272"/>
    </row>
    <row r="186" ht="19" customHeight="true">
      <c r="A186" s="214"/>
      <c r="B186" s="215"/>
      <c r="C186" s="215"/>
      <c r="D186" s="215"/>
      <c r="E186" s="215"/>
      <c r="F186" s="215"/>
      <c r="G186" s="215"/>
      <c r="H186" s="266"/>
      <c r="I186" s="266"/>
      <c r="J186" s="215" t="str">
        <f>IF(A186="","",IF(AND(H186&lt;&gt;"",I186&lt;&gt;""),I186-H186+1,""))</f>
      </c>
      <c r="K186" s="215"/>
      <c r="L186" s="215"/>
      <c r="M186" s="215"/>
      <c r="N186" s="248"/>
      <c r="O186" s="248"/>
      <c r="P186" s="260" t="str">
        <f>IF(A186="","",IFERROR(O186/N186,""))</f>
      </c>
      <c r="Q186" s="248"/>
      <c r="R186" s="248"/>
      <c r="S186" s="260"/>
      <c r="T186" s="248" t="str">
        <f>IF(A186="","",IFERROR(Q186*S186,""))</f>
      </c>
      <c r="U186" s="248" t="str">
        <f>IF(A186="","",IF(R186="","",IFERROR(R186*S186,"")))</f>
      </c>
      <c r="V186" s="260" t="str">
        <f>IF(A186="","",IF(U186="","",IFERROR((U186-O186)/O186,"")))</f>
      </c>
      <c r="W186" s="260"/>
      <c r="X186" s="215"/>
      <c r="Y186" s="215"/>
      <c r="Z186" s="215"/>
      <c r="AA186" s="272"/>
    </row>
    <row r="187" ht="19" customHeight="true">
      <c r="A187" s="214"/>
      <c r="B187" s="215"/>
      <c r="C187" s="215"/>
      <c r="D187" s="215"/>
      <c r="E187" s="215"/>
      <c r="F187" s="215"/>
      <c r="G187" s="215"/>
      <c r="H187" s="266"/>
      <c r="I187" s="266"/>
      <c r="J187" s="215" t="str">
        <f>IF(A187="","",IF(AND(H187&lt;&gt;"",I187&lt;&gt;""),I187-H187+1,""))</f>
      </c>
      <c r="K187" s="215"/>
      <c r="L187" s="215"/>
      <c r="M187" s="215"/>
      <c r="N187" s="248"/>
      <c r="O187" s="248"/>
      <c r="P187" s="260" t="str">
        <f>IF(A187="","",IFERROR(O187/N187,""))</f>
      </c>
      <c r="Q187" s="248"/>
      <c r="R187" s="248"/>
      <c r="S187" s="260"/>
      <c r="T187" s="248" t="str">
        <f>IF(A187="","",IFERROR(Q187*S187,""))</f>
      </c>
      <c r="U187" s="248" t="str">
        <f>IF(A187="","",IF(R187="","",IFERROR(R187*S187,"")))</f>
      </c>
      <c r="V187" s="260" t="str">
        <f>IF(A187="","",IF(U187="","",IFERROR((U187-O187)/O187,"")))</f>
      </c>
      <c r="W187" s="260"/>
      <c r="X187" s="215"/>
      <c r="Y187" s="215"/>
      <c r="Z187" s="215"/>
      <c r="AA187" s="272"/>
    </row>
    <row r="188" ht="19" customHeight="true">
      <c r="A188" s="214"/>
      <c r="B188" s="215"/>
      <c r="C188" s="215"/>
      <c r="D188" s="215"/>
      <c r="E188" s="215"/>
      <c r="F188" s="215"/>
      <c r="G188" s="215"/>
      <c r="H188" s="266"/>
      <c r="I188" s="266"/>
      <c r="J188" s="215" t="str">
        <f>IF(A188="","",IF(AND(H188&lt;&gt;"",I188&lt;&gt;""),I188-H188+1,""))</f>
      </c>
      <c r="K188" s="215"/>
      <c r="L188" s="215"/>
      <c r="M188" s="215"/>
      <c r="N188" s="248"/>
      <c r="O188" s="248"/>
      <c r="P188" s="260" t="str">
        <f>IF(A188="","",IFERROR(O188/N188,""))</f>
      </c>
      <c r="Q188" s="248"/>
      <c r="R188" s="248"/>
      <c r="S188" s="260"/>
      <c r="T188" s="248" t="str">
        <f>IF(A188="","",IFERROR(Q188*S188,""))</f>
      </c>
      <c r="U188" s="248" t="str">
        <f>IF(A188="","",IF(R188="","",IFERROR(R188*S188,"")))</f>
      </c>
      <c r="V188" s="260" t="str">
        <f>IF(A188="","",IF(U188="","",IFERROR((U188-O188)/O188,"")))</f>
      </c>
      <c r="W188" s="260"/>
      <c r="X188" s="215"/>
      <c r="Y188" s="215"/>
      <c r="Z188" s="215"/>
      <c r="AA188" s="272"/>
    </row>
    <row r="189" ht="19" customHeight="true">
      <c r="A189" s="214"/>
      <c r="B189" s="215"/>
      <c r="C189" s="215"/>
      <c r="D189" s="215"/>
      <c r="E189" s="215"/>
      <c r="F189" s="215"/>
      <c r="G189" s="215"/>
      <c r="H189" s="266"/>
      <c r="I189" s="266"/>
      <c r="J189" s="215" t="str">
        <f>IF(A189="","",IF(AND(H189&lt;&gt;"",I189&lt;&gt;""),I189-H189+1,""))</f>
      </c>
      <c r="K189" s="215"/>
      <c r="L189" s="215"/>
      <c r="M189" s="215"/>
      <c r="N189" s="248"/>
      <c r="O189" s="248"/>
      <c r="P189" s="260" t="str">
        <f>IF(A189="","",IFERROR(O189/N189,""))</f>
      </c>
      <c r="Q189" s="248"/>
      <c r="R189" s="248"/>
      <c r="S189" s="260"/>
      <c r="T189" s="248" t="str">
        <f>IF(A189="","",IFERROR(Q189*S189,""))</f>
      </c>
      <c r="U189" s="248" t="str">
        <f>IF(A189="","",IF(R189="","",IFERROR(R189*S189,"")))</f>
      </c>
      <c r="V189" s="260" t="str">
        <f>IF(A189="","",IF(U189="","",IFERROR((U189-O189)/O189,"")))</f>
      </c>
      <c r="W189" s="260"/>
      <c r="X189" s="215"/>
      <c r="Y189" s="215"/>
      <c r="Z189" s="215"/>
      <c r="AA189" s="272"/>
    </row>
    <row r="190" ht="19" customHeight="true">
      <c r="A190" s="214"/>
      <c r="B190" s="215"/>
      <c r="C190" s="215"/>
      <c r="D190" s="215"/>
      <c r="E190" s="215"/>
      <c r="F190" s="215"/>
      <c r="G190" s="215"/>
      <c r="H190" s="266"/>
      <c r="I190" s="266"/>
      <c r="J190" s="215" t="str">
        <f>IF(A190="","",IF(AND(H190&lt;&gt;"",I190&lt;&gt;""),I190-H190+1,""))</f>
      </c>
      <c r="K190" s="215"/>
      <c r="L190" s="215"/>
      <c r="M190" s="215"/>
      <c r="N190" s="248"/>
      <c r="O190" s="248"/>
      <c r="P190" s="260" t="str">
        <f>IF(A190="","",IFERROR(O190/N190,""))</f>
      </c>
      <c r="Q190" s="248"/>
      <c r="R190" s="248"/>
      <c r="S190" s="260"/>
      <c r="T190" s="248" t="str">
        <f>IF(A190="","",IFERROR(Q190*S190,""))</f>
      </c>
      <c r="U190" s="248" t="str">
        <f>IF(A190="","",IF(R190="","",IFERROR(R190*S190,"")))</f>
      </c>
      <c r="V190" s="260" t="str">
        <f>IF(A190="","",IF(U190="","",IFERROR((U190-O190)/O190,"")))</f>
      </c>
      <c r="W190" s="260"/>
      <c r="X190" s="215"/>
      <c r="Y190" s="215"/>
      <c r="Z190" s="215"/>
      <c r="AA190" s="272"/>
    </row>
    <row r="191" ht="19" customHeight="true">
      <c r="A191" s="214"/>
      <c r="B191" s="215"/>
      <c r="C191" s="215"/>
      <c r="D191" s="215"/>
      <c r="E191" s="215"/>
      <c r="F191" s="215"/>
      <c r="G191" s="215"/>
      <c r="H191" s="266"/>
      <c r="I191" s="266"/>
      <c r="J191" s="215" t="str">
        <f>IF(A191="","",IF(AND(H191&lt;&gt;"",I191&lt;&gt;""),I191-H191+1,""))</f>
      </c>
      <c r="K191" s="215"/>
      <c r="L191" s="215"/>
      <c r="M191" s="215"/>
      <c r="N191" s="248"/>
      <c r="O191" s="248"/>
      <c r="P191" s="260" t="str">
        <f>IF(A191="","",IFERROR(O191/N191,""))</f>
      </c>
      <c r="Q191" s="248"/>
      <c r="R191" s="248"/>
      <c r="S191" s="260"/>
      <c r="T191" s="248" t="str">
        <f>IF(A191="","",IFERROR(Q191*S191,""))</f>
      </c>
      <c r="U191" s="248" t="str">
        <f>IF(A191="","",IF(R191="","",IFERROR(R191*S191,"")))</f>
      </c>
      <c r="V191" s="260" t="str">
        <f>IF(A191="","",IF(U191="","",IFERROR((U191-O191)/O191,"")))</f>
      </c>
      <c r="W191" s="260"/>
      <c r="X191" s="215"/>
      <c r="Y191" s="215"/>
      <c r="Z191" s="215"/>
      <c r="AA191" s="272"/>
    </row>
    <row r="192" ht="19" customHeight="true">
      <c r="A192" s="214"/>
      <c r="B192" s="215"/>
      <c r="C192" s="215"/>
      <c r="D192" s="215"/>
      <c r="E192" s="215"/>
      <c r="F192" s="215"/>
      <c r="G192" s="215"/>
      <c r="H192" s="266"/>
      <c r="I192" s="266"/>
      <c r="J192" s="215" t="str">
        <f>IF(A192="","",IF(AND(H192&lt;&gt;"",I192&lt;&gt;""),I192-H192+1,""))</f>
      </c>
      <c r="K192" s="215"/>
      <c r="L192" s="215"/>
      <c r="M192" s="215"/>
      <c r="N192" s="248"/>
      <c r="O192" s="248"/>
      <c r="P192" s="260" t="str">
        <f>IF(A192="","",IFERROR(O192/N192,""))</f>
      </c>
      <c r="Q192" s="248"/>
      <c r="R192" s="248"/>
      <c r="S192" s="260"/>
      <c r="T192" s="248" t="str">
        <f>IF(A192="","",IFERROR(Q192*S192,""))</f>
      </c>
      <c r="U192" s="248" t="str">
        <f>IF(A192="","",IF(R192="","",IFERROR(R192*S192,"")))</f>
      </c>
      <c r="V192" s="260" t="str">
        <f>IF(A192="","",IF(U192="","",IFERROR((U192-O192)/O192,"")))</f>
      </c>
      <c r="W192" s="260"/>
      <c r="X192" s="215"/>
      <c r="Y192" s="215"/>
      <c r="Z192" s="215"/>
      <c r="AA192" s="272"/>
    </row>
    <row r="193" ht="19" customHeight="true">
      <c r="A193" s="214"/>
      <c r="B193" s="215"/>
      <c r="C193" s="215"/>
      <c r="D193" s="215"/>
      <c r="E193" s="215"/>
      <c r="F193" s="215"/>
      <c r="G193" s="215"/>
      <c r="H193" s="266"/>
      <c r="I193" s="266"/>
      <c r="J193" s="215" t="str">
        <f>IF(A193="","",IF(AND(H193&lt;&gt;"",I193&lt;&gt;""),I193-H193+1,""))</f>
      </c>
      <c r="K193" s="215"/>
      <c r="L193" s="215"/>
      <c r="M193" s="215"/>
      <c r="N193" s="248"/>
      <c r="O193" s="248"/>
      <c r="P193" s="260" t="str">
        <f>IF(A193="","",IFERROR(O193/N193,""))</f>
      </c>
      <c r="Q193" s="248"/>
      <c r="R193" s="248"/>
      <c r="S193" s="260"/>
      <c r="T193" s="248" t="str">
        <f>IF(A193="","",IFERROR(Q193*S193,""))</f>
      </c>
      <c r="U193" s="248" t="str">
        <f>IF(A193="","",IF(R193="","",IFERROR(R193*S193,"")))</f>
      </c>
      <c r="V193" s="260" t="str">
        <f>IF(A193="","",IF(U193="","",IFERROR((U193-O193)/O193,"")))</f>
      </c>
      <c r="W193" s="260"/>
      <c r="X193" s="215"/>
      <c r="Y193" s="215"/>
      <c r="Z193" s="215"/>
      <c r="AA193" s="272"/>
    </row>
    <row r="194" ht="19" customHeight="true">
      <c r="A194" s="214"/>
      <c r="B194" s="215"/>
      <c r="C194" s="215"/>
      <c r="D194" s="215"/>
      <c r="E194" s="215"/>
      <c r="F194" s="215"/>
      <c r="G194" s="215"/>
      <c r="H194" s="266"/>
      <c r="I194" s="266"/>
      <c r="J194" s="215" t="str">
        <f>IF(A194="","",IF(AND(H194&lt;&gt;"",I194&lt;&gt;""),I194-H194+1,""))</f>
      </c>
      <c r="K194" s="215"/>
      <c r="L194" s="215"/>
      <c r="M194" s="215"/>
      <c r="N194" s="248"/>
      <c r="O194" s="248"/>
      <c r="P194" s="260" t="str">
        <f>IF(A194="","",IFERROR(O194/N194,""))</f>
      </c>
      <c r="Q194" s="248"/>
      <c r="R194" s="248"/>
      <c r="S194" s="260"/>
      <c r="T194" s="248" t="str">
        <f>IF(A194="","",IFERROR(Q194*S194,""))</f>
      </c>
      <c r="U194" s="248" t="str">
        <f>IF(A194="","",IF(R194="","",IFERROR(R194*S194,"")))</f>
      </c>
      <c r="V194" s="260" t="str">
        <f>IF(A194="","",IF(U194="","",IFERROR((U194-O194)/O194,"")))</f>
      </c>
      <c r="W194" s="260"/>
      <c r="X194" s="215"/>
      <c r="Y194" s="215"/>
      <c r="Z194" s="215"/>
      <c r="AA194" s="272"/>
    </row>
    <row r="195" ht="19" customHeight="true">
      <c r="A195" s="214"/>
      <c r="B195" s="215"/>
      <c r="C195" s="215"/>
      <c r="D195" s="215"/>
      <c r="E195" s="215"/>
      <c r="F195" s="215"/>
      <c r="G195" s="215"/>
      <c r="H195" s="266"/>
      <c r="I195" s="266"/>
      <c r="J195" s="215" t="str">
        <f>IF(A195="","",IF(AND(H195&lt;&gt;"",I195&lt;&gt;""),I195-H195+1,""))</f>
      </c>
      <c r="K195" s="215"/>
      <c r="L195" s="215"/>
      <c r="M195" s="215"/>
      <c r="N195" s="248"/>
      <c r="O195" s="248"/>
      <c r="P195" s="260" t="str">
        <f>IF(A195="","",IFERROR(O195/N195,""))</f>
      </c>
      <c r="Q195" s="248"/>
      <c r="R195" s="248"/>
      <c r="S195" s="260"/>
      <c r="T195" s="248" t="str">
        <f>IF(A195="","",IFERROR(Q195*S195,""))</f>
      </c>
      <c r="U195" s="248" t="str">
        <f>IF(A195="","",IF(R195="","",IFERROR(R195*S195,"")))</f>
      </c>
      <c r="V195" s="260" t="str">
        <f>IF(A195="","",IF(U195="","",IFERROR((U195-O195)/O195,"")))</f>
      </c>
      <c r="W195" s="260"/>
      <c r="X195" s="215"/>
      <c r="Y195" s="215"/>
      <c r="Z195" s="215"/>
      <c r="AA195" s="272"/>
    </row>
    <row r="196" ht="19" customHeight="true">
      <c r="A196" s="214"/>
      <c r="B196" s="215"/>
      <c r="C196" s="215"/>
      <c r="D196" s="215"/>
      <c r="E196" s="215"/>
      <c r="F196" s="215"/>
      <c r="G196" s="215"/>
      <c r="H196" s="266"/>
      <c r="I196" s="266"/>
      <c r="J196" s="215" t="str">
        <f>IF(A196="","",IF(AND(H196&lt;&gt;"",I196&lt;&gt;""),I196-H196+1,""))</f>
      </c>
      <c r="K196" s="215"/>
      <c r="L196" s="215"/>
      <c r="M196" s="215"/>
      <c r="N196" s="248"/>
      <c r="O196" s="248"/>
      <c r="P196" s="260" t="str">
        <f>IF(A196="","",IFERROR(O196/N196,""))</f>
      </c>
      <c r="Q196" s="248"/>
      <c r="R196" s="248"/>
      <c r="S196" s="260"/>
      <c r="T196" s="248" t="str">
        <f>IF(A196="","",IFERROR(Q196*S196,""))</f>
      </c>
      <c r="U196" s="248" t="str">
        <f>IF(A196="","",IF(R196="","",IFERROR(R196*S196,"")))</f>
      </c>
      <c r="V196" s="260" t="str">
        <f>IF(A196="","",IF(U196="","",IFERROR((U196-O196)/O196,"")))</f>
      </c>
      <c r="W196" s="260"/>
      <c r="X196" s="215"/>
      <c r="Y196" s="215"/>
      <c r="Z196" s="215"/>
      <c r="AA196" s="272"/>
    </row>
    <row r="197" ht="19" customHeight="true">
      <c r="A197" s="214"/>
      <c r="B197" s="215"/>
      <c r="C197" s="215"/>
      <c r="D197" s="215"/>
      <c r="E197" s="215"/>
      <c r="F197" s="215"/>
      <c r="G197" s="215"/>
      <c r="H197" s="266"/>
      <c r="I197" s="266"/>
      <c r="J197" s="215" t="str">
        <f>IF(A197="","",IF(AND(H197&lt;&gt;"",I197&lt;&gt;""),I197-H197+1,""))</f>
      </c>
      <c r="K197" s="215"/>
      <c r="L197" s="215"/>
      <c r="M197" s="215"/>
      <c r="N197" s="248"/>
      <c r="O197" s="248"/>
      <c r="P197" s="260" t="str">
        <f>IF(A197="","",IFERROR(O197/N197,""))</f>
      </c>
      <c r="Q197" s="248"/>
      <c r="R197" s="248"/>
      <c r="S197" s="260"/>
      <c r="T197" s="248" t="str">
        <f>IF(A197="","",IFERROR(Q197*S197,""))</f>
      </c>
      <c r="U197" s="248" t="str">
        <f>IF(A197="","",IF(R197="","",IFERROR(R197*S197,"")))</f>
      </c>
      <c r="V197" s="260" t="str">
        <f>IF(A197="","",IF(U197="","",IFERROR((U197-O197)/O197,"")))</f>
      </c>
      <c r="W197" s="260"/>
      <c r="X197" s="215"/>
      <c r="Y197" s="215"/>
      <c r="Z197" s="215"/>
      <c r="AA197" s="272"/>
    </row>
    <row r="198" ht="19" customHeight="true">
      <c r="A198" s="214"/>
      <c r="B198" s="215"/>
      <c r="C198" s="215"/>
      <c r="D198" s="215"/>
      <c r="E198" s="215"/>
      <c r="F198" s="215"/>
      <c r="G198" s="215"/>
      <c r="H198" s="266"/>
      <c r="I198" s="266"/>
      <c r="J198" s="215" t="str">
        <f>IF(A198="","",IF(AND(H198&lt;&gt;"",I198&lt;&gt;""),I198-H198+1,""))</f>
      </c>
      <c r="K198" s="215"/>
      <c r="L198" s="215"/>
      <c r="M198" s="215"/>
      <c r="N198" s="248"/>
      <c r="O198" s="248"/>
      <c r="P198" s="260" t="str">
        <f>IF(A198="","",IFERROR(O198/N198,""))</f>
      </c>
      <c r="Q198" s="248"/>
      <c r="R198" s="248"/>
      <c r="S198" s="260"/>
      <c r="T198" s="248" t="str">
        <f>IF(A198="","",IFERROR(Q198*S198,""))</f>
      </c>
      <c r="U198" s="248" t="str">
        <f>IF(A198="","",IF(R198="","",IFERROR(R198*S198,"")))</f>
      </c>
      <c r="V198" s="260" t="str">
        <f>IF(A198="","",IF(U198="","",IFERROR((U198-O198)/O198,"")))</f>
      </c>
      <c r="W198" s="260"/>
      <c r="X198" s="215"/>
      <c r="Y198" s="215"/>
      <c r="Z198" s="215"/>
      <c r="AA198" s="272"/>
    </row>
    <row r="199" ht="19" customHeight="true">
      <c r="A199" s="214"/>
      <c r="B199" s="215"/>
      <c r="C199" s="215"/>
      <c r="D199" s="215"/>
      <c r="E199" s="215"/>
      <c r="F199" s="215"/>
      <c r="G199" s="215"/>
      <c r="H199" s="266"/>
      <c r="I199" s="266"/>
      <c r="J199" s="215" t="str">
        <f>IF(A199="","",IF(AND(H199&lt;&gt;"",I199&lt;&gt;""),I199-H199+1,""))</f>
      </c>
      <c r="K199" s="215"/>
      <c r="L199" s="215"/>
      <c r="M199" s="215"/>
      <c r="N199" s="248"/>
      <c r="O199" s="248"/>
      <c r="P199" s="260" t="str">
        <f>IF(A199="","",IFERROR(O199/N199,""))</f>
      </c>
      <c r="Q199" s="248"/>
      <c r="R199" s="248"/>
      <c r="S199" s="260"/>
      <c r="T199" s="248" t="str">
        <f>IF(A199="","",IFERROR(Q199*S199,""))</f>
      </c>
      <c r="U199" s="248" t="str">
        <f>IF(A199="","",IF(R199="","",IFERROR(R199*S199,"")))</f>
      </c>
      <c r="V199" s="260" t="str">
        <f>IF(A199="","",IF(U199="","",IFERROR((U199-O199)/O199,"")))</f>
      </c>
      <c r="W199" s="260"/>
      <c r="X199" s="215"/>
      <c r="Y199" s="215"/>
      <c r="Z199" s="215"/>
      <c r="AA199" s="272"/>
    </row>
    <row r="200" ht="19" customHeight="true">
      <c r="A200" s="214"/>
      <c r="B200" s="215"/>
      <c r="C200" s="215"/>
      <c r="D200" s="215"/>
      <c r="E200" s="215"/>
      <c r="F200" s="215"/>
      <c r="G200" s="215"/>
      <c r="H200" s="266"/>
      <c r="I200" s="266"/>
      <c r="J200" s="215" t="str">
        <f>IF(A200="","",IF(AND(H200&lt;&gt;"",I200&lt;&gt;""),I200-H200+1,""))</f>
      </c>
      <c r="K200" s="215"/>
      <c r="L200" s="215"/>
      <c r="M200" s="215"/>
      <c r="N200" s="248"/>
      <c r="O200" s="248"/>
      <c r="P200" s="260" t="str">
        <f>IF(A200="","",IFERROR(O200/N200,""))</f>
      </c>
      <c r="Q200" s="248"/>
      <c r="R200" s="248"/>
      <c r="S200" s="260"/>
      <c r="T200" s="248" t="str">
        <f>IF(A200="","",IFERROR(Q200*S200,""))</f>
      </c>
      <c r="U200" s="248" t="str">
        <f>IF(A200="","",IF(R200="","",IFERROR(R200*S200,"")))</f>
      </c>
      <c r="V200" s="260" t="str">
        <f>IF(A200="","",IF(U200="","",IFERROR((U200-O200)/O200,"")))</f>
      </c>
      <c r="W200" s="260"/>
      <c r="X200" s="215"/>
      <c r="Y200" s="215"/>
      <c r="Z200" s="215"/>
      <c r="AA200" s="272"/>
    </row>
    <row r="201" ht="19" customHeight="true">
      <c r="A201" s="214"/>
      <c r="B201" s="215"/>
      <c r="C201" s="215"/>
      <c r="D201" s="215"/>
      <c r="E201" s="215"/>
      <c r="F201" s="215"/>
      <c r="G201" s="215"/>
      <c r="H201" s="266"/>
      <c r="I201" s="266"/>
      <c r="J201" s="215" t="str">
        <f>IF(A201="","",IF(AND(H201&lt;&gt;"",I201&lt;&gt;""),I201-H201+1,""))</f>
      </c>
      <c r="K201" s="215"/>
      <c r="L201" s="215"/>
      <c r="M201" s="215"/>
      <c r="N201" s="248"/>
      <c r="O201" s="248"/>
      <c r="P201" s="260" t="str">
        <f>IF(A201="","",IFERROR(O201/N201,""))</f>
      </c>
      <c r="Q201" s="248"/>
      <c r="R201" s="248"/>
      <c r="S201" s="260"/>
      <c r="T201" s="248" t="str">
        <f>IF(A201="","",IFERROR(Q201*S201,""))</f>
      </c>
      <c r="U201" s="248" t="str">
        <f>IF(A201="","",IF(R201="","",IFERROR(R201*S201,"")))</f>
      </c>
      <c r="V201" s="260" t="str">
        <f>IF(A201="","",IF(U201="","",IFERROR((U201-O201)/O201,"")))</f>
      </c>
      <c r="W201" s="260"/>
      <c r="X201" s="215"/>
      <c r="Y201" s="215"/>
      <c r="Z201" s="215"/>
      <c r="AA201" s="272"/>
    </row>
    <row r="202" ht="19" customHeight="true">
      <c r="A202" s="214"/>
      <c r="B202" s="215"/>
      <c r="C202" s="215"/>
      <c r="D202" s="215"/>
      <c r="E202" s="215"/>
      <c r="F202" s="215"/>
      <c r="G202" s="215"/>
      <c r="H202" s="266"/>
      <c r="I202" s="266"/>
      <c r="J202" s="215" t="str">
        <f>IF(A202="","",IF(AND(H202&lt;&gt;"",I202&lt;&gt;""),I202-H202+1,""))</f>
      </c>
      <c r="K202" s="215"/>
      <c r="L202" s="215"/>
      <c r="M202" s="215"/>
      <c r="N202" s="248"/>
      <c r="O202" s="248"/>
      <c r="P202" s="260" t="str">
        <f>IF(A202="","",IFERROR(O202/N202,""))</f>
      </c>
      <c r="Q202" s="248"/>
      <c r="R202" s="248"/>
      <c r="S202" s="260"/>
      <c r="T202" s="248" t="str">
        <f>IF(A202="","",IFERROR(Q202*S202,""))</f>
      </c>
      <c r="U202" s="248" t="str">
        <f>IF(A202="","",IF(R202="","",IFERROR(R202*S202,"")))</f>
      </c>
      <c r="V202" s="260" t="str">
        <f>IF(A202="","",IF(U202="","",IFERROR((U202-O202)/O202,"")))</f>
      </c>
      <c r="W202" s="260"/>
      <c r="X202" s="215"/>
      <c r="Y202" s="215"/>
      <c r="Z202" s="215"/>
      <c r="AA202" s="272"/>
    </row>
    <row r="203" ht="19" customHeight="true">
      <c r="A203" s="214"/>
      <c r="B203" s="215"/>
      <c r="C203" s="215"/>
      <c r="D203" s="215"/>
      <c r="E203" s="215"/>
      <c r="F203" s="215"/>
      <c r="G203" s="215"/>
      <c r="H203" s="266"/>
      <c r="I203" s="266"/>
      <c r="J203" s="215" t="str">
        <f>IF(A203="","",IF(AND(H203&lt;&gt;"",I203&lt;&gt;""),I203-H203+1,""))</f>
      </c>
      <c r="K203" s="215"/>
      <c r="L203" s="215"/>
      <c r="M203" s="215"/>
      <c r="N203" s="248"/>
      <c r="O203" s="248"/>
      <c r="P203" s="260" t="str">
        <f>IF(A203="","",IFERROR(O203/N203,""))</f>
      </c>
      <c r="Q203" s="248"/>
      <c r="R203" s="248"/>
      <c r="S203" s="260"/>
      <c r="T203" s="248" t="str">
        <f>IF(A203="","",IFERROR(Q203*S203,""))</f>
      </c>
      <c r="U203" s="248" t="str">
        <f>IF(A203="","",IF(R203="","",IFERROR(R203*S203,"")))</f>
      </c>
      <c r="V203" s="260" t="str">
        <f>IF(A203="","",IF(U203="","",IFERROR((U203-O203)/O203,"")))</f>
      </c>
      <c r="W203" s="260"/>
      <c r="X203" s="215"/>
      <c r="Y203" s="215"/>
      <c r="Z203" s="215"/>
      <c r="AA203" s="272"/>
    </row>
    <row r="204" ht="19" customHeight="true">
      <c r="A204" s="217"/>
      <c r="B204" s="218"/>
      <c r="C204" s="218"/>
      <c r="D204" s="218"/>
      <c r="E204" s="218"/>
      <c r="F204" s="218"/>
      <c r="G204" s="218"/>
      <c r="H204" s="267"/>
      <c r="I204" s="267"/>
      <c r="J204" s="218" t="str">
        <f>IF(A204="","",IF(AND(H204&lt;&gt;"",I204&lt;&gt;""),I204-H204+1,""))</f>
      </c>
      <c r="K204" s="218"/>
      <c r="L204" s="218"/>
      <c r="M204" s="218"/>
      <c r="N204" s="249"/>
      <c r="O204" s="249"/>
      <c r="P204" s="261" t="str">
        <f>IF(A204="","",IFERROR(O204/N204,""))</f>
      </c>
      <c r="Q204" s="249"/>
      <c r="R204" s="249"/>
      <c r="S204" s="261"/>
      <c r="T204" s="249" t="str">
        <f>IF(A204="","",IFERROR(Q204*S204,""))</f>
      </c>
      <c r="U204" s="249" t="str">
        <f>IF(A204="","",IF(R204="","",IFERROR(R204*S204,"")))</f>
      </c>
      <c r="V204" s="261" t="str">
        <f>IF(A204="","",IF(U204="","",IFERROR((U204-O204)/O204,"")))</f>
      </c>
      <c r="W204" s="261"/>
      <c r="X204" s="218"/>
      <c r="Y204" s="218"/>
      <c r="Z204" s="218"/>
      <c r="AA204" s="273"/>
    </row>
  </sheetData>
  <mergeCells count="2">
    <mergeCell ref="A1:AA1"/>
    <mergeCell ref="A2:AA2"/>
  </mergeCells>
  <conditionalFormatting sqref="L5:L204">
    <cfRule type="containsText" dxfId="4" priority="1" operator="containsText" text="完了"/>
    <cfRule type="containsText" dxfId="5" priority="2" operator="containsText" text="進行中"/>
    <cfRule type="containsText" dxfId="6" priority="3" operator="containsText" text="計画中"/>
    <cfRule type="containsText" dxfId="7" priority="4" operator="containsText" text="確認待ちちち"/>
    <cfRule type="containsText" dxfId="8" priority="5" operator="containsText" text="暂停"/>
    <cfRule type="containsText" dxfId="9" priority="6" operator="containsText" text="取消"/>
  </conditionalFormatting>
  <conditionalFormatting sqref="K5:K204">
    <cfRule type="containsText" dxfId="10" priority="7" operator="containsText" text="高"/>
    <cfRule type="containsText" dxfId="11" priority="8" operator="containsText" text="中"/>
    <cfRule type="containsText" dxfId="12" priority="9" operator="containsText" text="低"/>
  </conditionalFormatting>
  <conditionalFormatting sqref="X5:X204">
    <cfRule type="containsText" dxfId="13" priority="10" operator="containsText" text="高"/>
    <cfRule type="containsText" dxfId="14" priority="11" operator="containsText" text="中"/>
    <cfRule type="containsText" dxfId="15" priority="12" operator="containsText" text="低"/>
  </conditionalFormatting>
  <conditionalFormatting sqref="P5:P204">
    <cfRule type="dataBar" priority="13">
      <dataBar>
        <cfvo type="min"/>
        <cfvo type="max"/>
        <color rgb="60A5FA"/>
      </dataBar>
      <extLst>
        <x:ext xmlns:x14="http://schemas.microsoft.com/office/spreadsheetml/2009/9/main" uri="{B025F937-C7B1-47D3-B67F-A62EFF666E3E}">
          <x14:id>{D0B9A490-B368-7FDB-56F1-6248DDC09DDF}</x14:id>
        </x:ext>
      </extLst>
    </cfRule>
  </conditionalFormatting>
  <conditionalFormatting sqref="V5:V204">
    <cfRule type="cellIs" dxfId="16" priority="14" operator="lessThan">
      <formula>0</formula>
    </cfRule>
    <cfRule type="cellIs" dxfId="17" priority="15" operator="greaterThanOrEqual">
      <formula>1</formula>
    </cfRule>
  </conditionalFormatting>
  <dataValidations count="7">
    <dataValidation allowBlank="false" error="ドロップダウンから選択してください。設定ページで選択肢を更新できます。" errorTitle="無効な選択肢" promptTitle="業務シーン" showErrorMessage="true" showInputMessage="true" sqref="C5:C204"/>
    <dataValidation allowBlank="false" error="ドロップダウンから選択してください。設定ページで選択肢を更新できます。" errorTitle="無効な選択肢" promptTitle="販促種別" showErrorMessage="true" showInputMessage="true" sqref="D5:D204"/>
    <dataValidation allowBlank="false" error="ドロップダウンから選択してください。設定ページで選択肢を更新できます。" errorTitle="無効な選択肢" promptTitle="チャネル" showErrorMessage="true" showInputMessage="true" sqref="F5:F204"/>
    <dataValidation allowBlank="false" error="ドロップダウンから選択してください。設定ページで選択肢を更新できます。" errorTitle="無効な選択肢" promptTitle="優先度" showErrorMessage="true" showInputMessage="true" sqref="K5:K204"/>
    <dataValidation allowBlank="false" error="ドロップダウンから選択してください。設定ページで選択肢を更新できます。" errorTitle="無効な選択肢" promptTitle="状態" showErrorMessage="true" showInputMessage="true" sqref="L5:L204"/>
    <dataValidation allowBlank="false" error="ドロップダウンから選択してください。設定ページで選択肢を更新できます。" errorTitle="無効な選択肢" promptTitle="承認状況" showErrorMessage="true" showInputMessage="true" sqref="M5:M204"/>
    <dataValidation allowBlank="false" error="ドロップダウンから選択してください。設定ページで選択肢を更新できます。" errorTitle="無効な選択肢" promptTitle="リスクレベル" showErrorMessage="true" showInputMessage="true" sqref="X5:X204"/>
  </dataValidations>
  <pageMargins left="0.7" right="0.7" top="0.75" bottom="0.75" header="0.3" footer="0.3"/>
  <tableParts count="1">
    <tablePart r:id="R07b5ce9ff8e54c67"/>
  </tableParts>
  <extLst>
    <x:ext xmlns:x14="http://schemas.microsoft.com/office/spreadsheetml/2009/9/main" xmlns:xm="http://schemas.microsoft.com/office/excel/2006/main" uri="{78C0D931-6437-407d-A8EE-F0AAD7539E65}">
      <x14:conditionalFormattings>
        <x14:conditionalFormatting>
          <x14:cfRule type="dataBar" priority="13" id="{D0B9A490-B368-7FDB-56F1-6248DDC09DDF}">
            <x14:dataBar gradient="1">
              <x14:cfvo type="min"/>
              <x14:cfvo type="max"/>
              <x14:fillColor rgb="60A5FA"/>
            </x14:dataBar>
          </x14:cfRule>
          <xm:sqref>P5:P204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2"/>
    <col customWidth="true" max="2" min="2" width="9"/>
    <col customWidth="true" max="3" min="3" width="8"/>
    <col customWidth="true" max="5" min="4" width="16"/>
    <col customWidth="true" max="6" min="6" width="10"/>
    <col customWidth="true" max="7" min="7" width="18"/>
    <col customWidth="true" max="8" min="8" width="14"/>
    <col customWidth="true" max="11" min="9" width="12"/>
    <col customWidth="true" max="12" min="12" width="16"/>
    <col customWidth="true" max="13" min="13" width="12"/>
    <col customWidth="true" max="14" min="14" width="14"/>
    <col customWidth="true" max="15" min="15" width="28"/>
  </cols>
  <sheetData>
    <row r="1" ht="21.97265625" customHeight="true">
      <c r="A1" s="4" t="s">
        <v>303</v>
      </c>
      <c r="B1" s="4"/>
      <c r="C1" s="4"/>
      <c r="D1" s="4"/>
      <c r="E1" s="4"/>
      <c r="F1" s="4"/>
      <c r="G1" s="4"/>
      <c r="H1" s="4"/>
      <c r="I1" s="4"/>
      <c r="J1" s="4"/>
      <c r="K1" s="4"/>
      <c r="L1" s="4"/>
      <c r="M1" s="4"/>
      <c r="N1" s="4"/>
      <c r="O1" s="4"/>
    </row>
    <row r="2" ht="97.65625" customHeight="true">
      <c r="A2" s="10" t="s">
        <v>306</v>
      </c>
      <c r="B2" s="10"/>
      <c r="C2" s="10"/>
      <c r="D2" s="10"/>
      <c r="E2" s="10"/>
      <c r="F2" s="10"/>
      <c r="G2" s="10"/>
      <c r="H2" s="10"/>
      <c r="I2" s="10"/>
      <c r="J2" s="10"/>
      <c r="K2" s="10"/>
      <c r="L2" s="10"/>
      <c r="M2" s="10"/>
      <c r="N2" s="10"/>
      <c r="O2" s="10"/>
    </row>
    <row r="3"/>
    <row r="4" ht="32" customHeight="true">
      <c r="A4" s="110" t="str">
        <v>日期</v>
      </c>
      <c r="B4" s="111" t="str">
        <v>星期</v>
      </c>
      <c r="C4" s="111" t="str">
        <v>周次</v>
      </c>
      <c r="D4" s="111" t="s">
        <v>50</v>
      </c>
      <c r="E4" s="111" t="s">
        <v>15</v>
      </c>
      <c r="F4" s="111" t="s">
        <v>80</v>
      </c>
      <c r="G4" s="111" t="s">
        <v>81</v>
      </c>
      <c r="H4" s="111" t="str">
        <v>件名種別</v>
      </c>
      <c r="I4" s="111" t="s">
        <v>51</v>
      </c>
      <c r="J4" s="111" t="str">
        <v>予算計画</v>
      </c>
      <c r="K4" s="111" t="s">
        <v>84</v>
      </c>
      <c r="L4" s="111" t="str">
        <v>資材/陈列状態</v>
      </c>
      <c r="M4" s="111" t="s">
        <v>113</v>
      </c>
      <c r="N4" s="111" t="str">
        <v>本日の売上 / 結果</v>
      </c>
      <c r="O4" s="112" t="s">
        <v>53</v>
      </c>
    </row>
    <row r="5" ht="19" customHeight="true">
      <c r="A5" s="277" t="s">
        <v>194</v>
      </c>
      <c r="B5" s="212" t="s">
        <v>307</v>
      </c>
      <c r="C5" s="212" t="s">
        <v>308</v>
      </c>
      <c r="D5" s="212" t="s">
        <v>197</v>
      </c>
      <c r="E5" s="212" t="s">
        <v>275</v>
      </c>
      <c r="F5" s="212" t="s">
        <v>276</v>
      </c>
      <c r="G5" s="212" t="s">
        <v>277</v>
      </c>
      <c r="H5" s="212" t="s">
        <v>278</v>
      </c>
      <c r="I5" s="212" t="s">
        <v>16</v>
      </c>
      <c r="J5" s="247" t="n">
        <v>5000</v>
      </c>
      <c r="K5" s="247" t="n">
        <v>4800</v>
      </c>
      <c r="L5" s="212" t="s">
        <v>37</v>
      </c>
      <c r="M5" s="212" t="s">
        <v>42</v>
      </c>
      <c r="N5" s="247" t="n">
        <v>18500</v>
      </c>
      <c r="O5" s="271" t="str">
        <v>初日準備完了</v>
      </c>
      <c r="Q5" t="s">
        <v>53</v>
      </c>
    </row>
    <row r="6" ht="19" customHeight="true">
      <c r="A6" s="278" t="n">
        <v>46127</v>
      </c>
      <c r="B6" s="215" t="str">
        <f>IF(A6="","",CHOOSE(WEEKDAY(A6,2),"月","火","水","木","金","土","日"))</f>
        <v>水</v>
      </c>
      <c r="C6" s="215" t="n">
        <f>IF(A6="","",WEEKNUM(A6,2))</f>
        <v>16</v>
      </c>
      <c r="D6" s="215" t="s">
        <v>65</v>
      </c>
      <c r="E6" s="215" t="s">
        <v>21</v>
      </c>
      <c r="F6" s="215" t="str">
        <v>P005</v>
      </c>
      <c r="G6" s="215" t="s">
        <v>100</v>
      </c>
      <c r="H6" s="215" t="s">
        <v>26</v>
      </c>
      <c r="I6" s="215" t="s">
        <v>66</v>
      </c>
      <c r="J6" s="248" t="s">
        <v>156</v>
      </c>
      <c r="K6" s="248" t="s">
        <v>157</v>
      </c>
      <c r="L6" s="215" t="s">
        <v>158</v>
      </c>
      <c r="M6" s="215" t="s">
        <v>159</v>
      </c>
      <c r="N6" s="248" t="s">
        <v>160</v>
      </c>
      <c r="O6" s="272" t="s">
        <v>161</v>
      </c>
      <c r="P6" t="s">
        <v>162</v>
      </c>
    </row>
    <row r="7" ht="19" customHeight="true">
      <c r="A7" s="278" t="s">
        <v>309</v>
      </c>
      <c r="B7" s="215" t="str">
        <f>IF(A7="","",CHOOSE(WEEKDAY(A7,2),"月","火","水","木","金","土","日"))</f>
        <v>土</v>
      </c>
      <c r="C7" s="215" t="n">
        <f>IF(A7="","",WEEKNUM(A7,2))</f>
        <v>16</v>
      </c>
      <c r="D7" s="215" t="s">
        <v>62</v>
      </c>
      <c r="E7" s="215" t="s">
        <v>21</v>
      </c>
      <c r="F7" s="215" t="str">
        <v>P003</v>
      </c>
      <c r="G7" s="215" t="s">
        <v>98</v>
      </c>
      <c r="H7" s="215" t="str">
        <v>価格調整確認</v>
      </c>
      <c r="I7" s="215" t="s">
        <v>63</v>
      </c>
      <c r="J7" s="248" t="n">
        <v>7000</v>
      </c>
      <c r="K7" s="248" t="n">
        <v>6900</v>
      </c>
      <c r="L7" s="215" t="s">
        <v>46</v>
      </c>
      <c r="M7" s="215" t="s">
        <v>42</v>
      </c>
      <c r="N7" s="248" t="n">
        <v>54000</v>
      </c>
      <c r="O7" s="272" t="str">
        <v>価格札確認済み</v>
      </c>
    </row>
    <row r="8" ht="19" customHeight="true">
      <c r="A8" s="278" t="n">
        <v>46136</v>
      </c>
      <c r="B8" s="215" t="s">
        <v>280</v>
      </c>
      <c r="C8" s="215" t="s">
        <v>281</v>
      </c>
      <c r="D8" s="215" t="s">
        <v>95</v>
      </c>
      <c r="E8" s="215" t="str">
        <v>オンライン + 店頭</v>
      </c>
      <c r="F8" s="215" t="str">
        <v>P002</v>
      </c>
      <c r="G8" s="215" t="s">
        <v>94</v>
      </c>
      <c r="H8" s="215" t="s">
        <v>22</v>
      </c>
      <c r="I8" s="215" t="s">
        <v>209</v>
      </c>
      <c r="J8" s="248" t="n">
        <v>15000</v>
      </c>
      <c r="K8" s="248" t="n">
        <v>5000</v>
      </c>
      <c r="L8" s="215" t="s">
        <v>27</v>
      </c>
      <c r="M8" s="215" t="s">
        <v>29</v>
      </c>
      <c r="N8" s="248" t="str"/>
      <c r="O8" s="272" t="s">
        <v>24</v>
      </c>
      <c r="Q8" t="s">
        <v>211</v>
      </c>
    </row>
    <row r="9" ht="19" customHeight="true">
      <c r="A9" s="278" t="n">
        <v>46138</v>
      </c>
      <c r="B9" s="215" t="s">
        <v>282</v>
      </c>
      <c r="C9" s="215" t="s">
        <v>281</v>
      </c>
      <c r="D9" s="215" t="str">
        <v>WeChat Payミニプログラム</v>
      </c>
      <c r="E9" s="215" t="s">
        <v>41</v>
      </c>
      <c r="F9" s="215" t="str">
        <v>P008</v>
      </c>
      <c r="G9" s="215" t="str">
        <v>コミュニティ配信の特売</v>
      </c>
      <c r="H9" s="215" t="s">
        <v>22</v>
      </c>
      <c r="I9" s="215" t="s">
        <v>209</v>
      </c>
      <c r="J9" s="248" t="n">
        <v>12000</v>
      </c>
      <c r="K9" s="248" t="n">
        <v>2000</v>
      </c>
      <c r="L9" s="215" t="s">
        <v>46</v>
      </c>
      <c r="M9" s="215" t="s">
        <v>33</v>
      </c>
      <c r="N9" s="248" t="str"/>
      <c r="O9" s="272" t="str">
        <v>ライブ配信台本確認待ちちちち</v>
      </c>
      <c r="Q9" t="s">
        <v>215</v>
      </c>
    </row>
    <row r="10" ht="19" customHeight="true">
      <c r="A10" s="278" t="n">
        <v>46143</v>
      </c>
      <c r="B10" s="215" t="s">
        <v>283</v>
      </c>
      <c r="C10" s="215" t="s">
        <v>284</v>
      </c>
      <c r="D10" s="215" t="s">
        <v>74</v>
      </c>
      <c r="E10" s="215" t="s">
        <v>21</v>
      </c>
      <c r="F10" s="215" t="str">
        <v>P009</v>
      </c>
      <c r="G10" s="215" t="s">
        <v>79</v>
      </c>
      <c r="H10" s="215" t="str">
        <v>資材到着</v>
      </c>
      <c r="I10" s="215" t="s">
        <v>209</v>
      </c>
      <c r="J10" s="248" t="n">
        <v>12000</v>
      </c>
      <c r="K10" s="248" t="n">
        <v>3000</v>
      </c>
      <c r="L10" s="215" t="s">
        <v>31</v>
      </c>
      <c r="M10" s="215" t="s">
        <v>33</v>
      </c>
      <c r="N10" s="248" t="str"/>
      <c r="O10" s="272" t="str">
        <v>オープン告知ポスター要確認</v>
      </c>
    </row>
    <row r="11" ht="19" customHeight="true">
      <c r="A11" s="278" t="n">
        <v>46148</v>
      </c>
      <c r="B11" s="215" t="s">
        <v>285</v>
      </c>
      <c r="C11" s="215" t="s">
        <v>286</v>
      </c>
      <c r="D11" s="215" t="s">
        <v>111</v>
      </c>
      <c r="E11" s="215" t="str">
        <v>オンライン + 店頭</v>
      </c>
      <c r="F11" s="215" t="str">
        <v>P010</v>
      </c>
      <c r="G11" s="215" t="s">
        <v>76</v>
      </c>
      <c r="H11" s="215" t="str">
        <v>価格調整確認</v>
      </c>
      <c r="I11" s="215" t="s">
        <v>209</v>
      </c>
      <c r="J11" s="248" t="s">
        <v>305</v>
      </c>
      <c r="K11" s="248" t="s">
        <v>305</v>
      </c>
      <c r="L11" s="215" t="s">
        <v>27</v>
      </c>
      <c r="M11" s="215" t="s">
        <v>29</v>
      </c>
      <c r="N11" s="248" t="str"/>
      <c r="O11" s="272" t="str">
        <v>セット価格承認中</v>
      </c>
      <c r="Q11" t="s">
        <v>310</v>
      </c>
    </row>
    <row r="12" ht="19" customHeight="true">
      <c r="A12" s="278" t="n">
        <v>46162</v>
      </c>
      <c r="B12" s="215" t="s">
        <v>26</v>
      </c>
      <c r="C12" s="215" t="s">
        <v>287</v>
      </c>
      <c r="D12" s="215" t="s">
        <v>70</v>
      </c>
      <c r="E12" s="215" t="s">
        <v>7</v>
      </c>
      <c r="F12" s="215" t="str">
        <v>P004</v>
      </c>
      <c r="G12" s="215" t="str">
        <v>618ECウォームアップ</v>
      </c>
      <c r="H12" s="215" t="s">
        <v>22</v>
      </c>
      <c r="I12" s="215" t="s">
        <v>209</v>
      </c>
      <c r="J12" s="248" t="s">
        <v>305</v>
      </c>
      <c r="K12" s="248" t="s">
        <v>305</v>
      </c>
      <c r="L12" s="215" t="s">
        <v>305</v>
      </c>
      <c r="M12" s="215" t="s">
        <v>305</v>
      </c>
      <c r="N12" s="248" t="s">
        <v>305</v>
      </c>
      <c r="O12" s="272" t="s">
        <v>305</v>
      </c>
      <c r="Q12" t="s">
        <v>225</v>
      </c>
    </row>
    <row r="13" ht="19" customHeight="true">
      <c r="A13" s="278"/>
      <c r="B13" s="215" t="s">
        <v>289</v>
      </c>
      <c r="C13" s="215" t="s">
        <v>290</v>
      </c>
      <c r="D13" s="215"/>
      <c r="E13" s="215"/>
      <c r="F13" s="215"/>
      <c r="G13" s="215"/>
      <c r="H13" s="215"/>
      <c r="I13" s="215" t="s">
        <v>209</v>
      </c>
      <c r="J13" s="248"/>
      <c r="K13" s="248"/>
      <c r="L13" s="215"/>
      <c r="M13" s="215"/>
      <c r="N13" s="248" t="s">
        <v>305</v>
      </c>
      <c r="O13" s="272" t="s">
        <v>305</v>
      </c>
      <c r="Q13" t="s">
        <v>228</v>
      </c>
    </row>
    <row r="14" ht="19" customHeight="true">
      <c r="A14" s="278"/>
      <c r="B14" s="215" t="s">
        <v>229</v>
      </c>
      <c r="C14" s="215" t="s">
        <v>287</v>
      </c>
      <c r="D14" s="215"/>
      <c r="E14" s="215"/>
      <c r="F14" s="215"/>
      <c r="G14" s="215"/>
      <c r="H14" s="215"/>
      <c r="I14" s="215" t="s">
        <v>230</v>
      </c>
      <c r="J14" s="248"/>
      <c r="K14" s="248"/>
      <c r="L14" s="215"/>
      <c r="M14" s="215"/>
      <c r="N14" s="248"/>
      <c r="O14" s="272"/>
      <c r="P14" t="s">
        <v>271</v>
      </c>
    </row>
    <row r="15" ht="19" customHeight="true">
      <c r="A15" s="278"/>
      <c r="B15" s="215" t="s">
        <v>292</v>
      </c>
      <c r="C15" s="215" t="s">
        <v>233</v>
      </c>
      <c r="D15" s="215"/>
      <c r="E15" s="215"/>
      <c r="F15" s="215"/>
      <c r="G15" s="215"/>
      <c r="H15" s="215"/>
      <c r="I15" s="215" t="s">
        <v>209</v>
      </c>
      <c r="J15" s="248"/>
      <c r="K15" s="248"/>
      <c r="L15" s="215"/>
      <c r="M15" s="215"/>
      <c r="N15" s="248"/>
      <c r="O15" s="272"/>
    </row>
    <row r="16" ht="19" customHeight="true">
      <c r="A16" s="278"/>
      <c r="B16" s="215" t="s">
        <v>293</v>
      </c>
      <c r="C16" s="215" t="s">
        <v>237</v>
      </c>
      <c r="D16" s="215"/>
      <c r="E16" s="215"/>
      <c r="F16" s="215"/>
      <c r="G16" s="215"/>
      <c r="H16" s="215"/>
      <c r="I16" s="215" t="s">
        <v>230</v>
      </c>
      <c r="J16" s="248"/>
      <c r="K16" s="248"/>
      <c r="L16" s="215"/>
      <c r="M16" s="215"/>
      <c r="N16" s="248"/>
      <c r="O16" s="272"/>
    </row>
    <row r="17" ht="19" customHeight="true">
      <c r="A17" s="278"/>
      <c r="B17" s="215" t="s">
        <v>294</v>
      </c>
      <c r="C17" s="215" t="s">
        <v>295</v>
      </c>
      <c r="D17" s="215"/>
      <c r="E17" s="215"/>
      <c r="F17" s="215"/>
      <c r="G17" s="215"/>
      <c r="H17" s="215"/>
      <c r="I17" s="215" t="s">
        <v>230</v>
      </c>
      <c r="J17" s="248"/>
      <c r="K17" s="248"/>
      <c r="L17" s="215"/>
      <c r="M17" s="215"/>
      <c r="N17" s="248"/>
      <c r="O17" s="272"/>
    </row>
    <row r="18" ht="19" customHeight="true">
      <c r="A18" s="278"/>
      <c r="B18" s="215" t="s">
        <v>296</v>
      </c>
      <c r="C18" s="215" t="s">
        <v>297</v>
      </c>
      <c r="D18" s="215"/>
      <c r="E18" s="215"/>
      <c r="F18" s="215"/>
      <c r="G18" s="215"/>
      <c r="H18" s="215"/>
      <c r="I18" s="215" t="s">
        <v>230</v>
      </c>
      <c r="J18" s="248"/>
      <c r="K18" s="248"/>
      <c r="L18" s="215"/>
      <c r="M18" s="215"/>
      <c r="N18" s="248"/>
      <c r="O18" s="272"/>
    </row>
    <row r="19" ht="19" customHeight="true">
      <c r="A19" s="278"/>
      <c r="B19" s="215" t="s">
        <v>298</v>
      </c>
      <c r="C19" s="215" t="s">
        <v>299</v>
      </c>
      <c r="D19" s="215"/>
      <c r="E19" s="215"/>
      <c r="F19" s="215"/>
      <c r="G19" s="215"/>
      <c r="H19" s="215"/>
      <c r="I19" s="215" t="s">
        <v>230</v>
      </c>
      <c r="J19" s="248"/>
      <c r="K19" s="248"/>
      <c r="L19" s="215"/>
      <c r="M19" s="215"/>
      <c r="N19" s="248"/>
      <c r="O19" s="272"/>
    </row>
    <row r="20" ht="19" customHeight="true">
      <c r="A20" s="278"/>
      <c r="B20" s="215" t="s">
        <v>300</v>
      </c>
      <c r="C20" s="215" t="s">
        <v>301</v>
      </c>
      <c r="D20" s="215"/>
      <c r="E20" s="215"/>
      <c r="F20" s="215"/>
      <c r="G20" s="215"/>
      <c r="H20" s="215"/>
      <c r="I20" s="215" t="s">
        <v>230</v>
      </c>
      <c r="J20" s="248"/>
      <c r="K20" s="248"/>
      <c r="L20" s="215"/>
      <c r="M20" s="215"/>
      <c r="N20" s="248"/>
      <c r="O20" s="272"/>
    </row>
    <row r="21" ht="19" customHeight="true">
      <c r="A21" s="278"/>
      <c r="B21" s="215" t="s">
        <v>302</v>
      </c>
      <c r="C21" s="215" t="s">
        <v>301</v>
      </c>
      <c r="D21" s="215"/>
      <c r="E21" s="215"/>
      <c r="F21" s="215"/>
      <c r="G21" s="215"/>
      <c r="H21" s="215"/>
      <c r="I21" s="215" t="s">
        <v>230</v>
      </c>
      <c r="J21" s="248"/>
      <c r="K21" s="248"/>
      <c r="L21" s="215"/>
      <c r="M21" s="215"/>
      <c r="N21" s="248"/>
      <c r="O21" s="272"/>
    </row>
    <row r="22" ht="19" customHeight="true">
      <c r="A22" s="278"/>
      <c r="B22" s="215" t="s">
        <v>311</v>
      </c>
      <c r="C22" s="215" t="s">
        <v>312</v>
      </c>
      <c r="D22" s="215"/>
      <c r="E22" s="215"/>
      <c r="F22" s="215"/>
      <c r="G22" s="215"/>
      <c r="H22" s="215"/>
      <c r="I22" s="215" t="s">
        <v>230</v>
      </c>
      <c r="J22" s="248"/>
      <c r="K22" s="248"/>
      <c r="L22" s="215"/>
      <c r="M22" s="215"/>
      <c r="N22" s="248"/>
      <c r="O22" s="272"/>
    </row>
    <row r="23" ht="19" customHeight="true">
      <c r="A23" s="278"/>
      <c r="B23" s="215" t="s">
        <v>313</v>
      </c>
      <c r="C23" s="215" t="s">
        <v>299</v>
      </c>
      <c r="D23" s="215"/>
      <c r="E23" s="215"/>
      <c r="F23" s="215"/>
      <c r="G23" s="215"/>
      <c r="H23" s="215"/>
      <c r="I23" s="215" t="s">
        <v>209</v>
      </c>
      <c r="J23" s="248"/>
      <c r="K23" s="248"/>
      <c r="L23" s="215"/>
      <c r="M23" s="215"/>
      <c r="N23" s="248"/>
      <c r="O23" s="272"/>
    </row>
    <row r="24" ht="19" customHeight="true">
      <c r="A24" s="278"/>
      <c r="B24" s="215" t="s">
        <v>314</v>
      </c>
      <c r="C24" s="215" t="s">
        <v>284</v>
      </c>
      <c r="D24" s="215"/>
      <c r="E24" s="215"/>
      <c r="F24" s="215"/>
      <c r="G24" s="215"/>
      <c r="H24" s="215"/>
      <c r="I24" s="215" t="s">
        <v>230</v>
      </c>
      <c r="J24" s="248"/>
      <c r="K24" s="248"/>
      <c r="L24" s="215"/>
      <c r="M24" s="215"/>
      <c r="N24" s="248"/>
      <c r="O24" s="272"/>
    </row>
    <row r="25" ht="19" customHeight="true">
      <c r="A25" s="278"/>
      <c r="B25" s="215" t="s">
        <v>315</v>
      </c>
      <c r="C25" s="215" t="s">
        <v>316</v>
      </c>
      <c r="D25" s="215"/>
      <c r="E25" s="215"/>
      <c r="F25" s="215"/>
      <c r="G25" s="215"/>
      <c r="H25" s="215"/>
      <c r="I25" s="215" t="s">
        <v>209</v>
      </c>
      <c r="J25" s="248"/>
      <c r="K25" s="248"/>
      <c r="L25" s="215"/>
      <c r="M25" s="215"/>
      <c r="N25" s="248"/>
      <c r="O25" s="272"/>
    </row>
    <row r="26" ht="19" customHeight="true">
      <c r="A26" s="278"/>
      <c r="B26" s="215" t="s">
        <v>264</v>
      </c>
      <c r="C26" s="215" t="s">
        <v>265</v>
      </c>
      <c r="D26" s="215"/>
      <c r="E26" s="215"/>
      <c r="F26" s="215"/>
      <c r="G26" s="215"/>
      <c r="H26" s="215"/>
      <c r="I26" s="215" t="s">
        <v>209</v>
      </c>
      <c r="J26" s="248"/>
      <c r="K26" s="248"/>
      <c r="L26" s="215"/>
      <c r="M26" s="215"/>
      <c r="N26" s="248"/>
      <c r="O26" s="272"/>
    </row>
    <row r="27" ht="19" customHeight="true">
      <c r="A27" s="278"/>
      <c r="B27" s="215" t="str">
        <f>IF(A27="","",CHOOSE(WEEKDAY(A27,2),"月","火","水","木","金","土","日"))</f>
      </c>
      <c r="C27" s="215" t="str">
        <f>IF(A27="","",WEEKNUM(A27,2))</f>
      </c>
      <c r="D27" s="215"/>
      <c r="E27" s="215"/>
      <c r="F27" s="215"/>
      <c r="G27" s="215"/>
      <c r="H27" s="215"/>
      <c r="I27" s="215"/>
      <c r="J27" s="248"/>
      <c r="K27" s="248"/>
      <c r="L27" s="215"/>
      <c r="M27" s="215"/>
      <c r="N27" s="248"/>
      <c r="O27" s="272"/>
    </row>
    <row r="28" ht="19" customHeight="true">
      <c r="A28" s="278"/>
      <c r="B28" s="215" t="str">
        <f>IF(A28="","",CHOOSE(WEEKDAY(A28,2),"月","火","水","木","金","土","日"))</f>
      </c>
      <c r="C28" s="215" t="str">
        <f>IF(A28="","",WEEKNUM(A28,2))</f>
      </c>
      <c r="D28" s="215"/>
      <c r="E28" s="215"/>
      <c r="F28" s="215"/>
      <c r="G28" s="215"/>
      <c r="H28" s="215"/>
      <c r="I28" s="215"/>
      <c r="J28" s="248"/>
      <c r="K28" s="248"/>
      <c r="L28" s="215"/>
      <c r="M28" s="215"/>
      <c r="N28" s="248"/>
      <c r="O28" s="272"/>
    </row>
    <row r="29" ht="19" customHeight="true">
      <c r="A29" s="278"/>
      <c r="B29" s="215" t="str">
        <f>IF(A29="","",CHOOSE(WEEKDAY(A29,2),"月","火","水","木","金","土","日"))</f>
      </c>
      <c r="C29" s="215" t="str">
        <f>IF(A29="","",WEEKNUM(A29,2))</f>
      </c>
      <c r="D29" s="215"/>
      <c r="E29" s="215"/>
      <c r="F29" s="215"/>
      <c r="G29" s="215"/>
      <c r="H29" s="215"/>
      <c r="I29" s="215"/>
      <c r="J29" s="248"/>
      <c r="K29" s="248"/>
      <c r="L29" s="215"/>
      <c r="M29" s="215"/>
      <c r="N29" s="248"/>
      <c r="O29" s="272"/>
    </row>
    <row r="30" ht="19" customHeight="true">
      <c r="A30" s="278"/>
      <c r="B30" s="215" t="str">
        <f>IF(A30="","",CHOOSE(WEEKDAY(A30,2),"月","火","水","木","金","土","日"))</f>
      </c>
      <c r="C30" s="215" t="str">
        <f>IF(A30="","",WEEKNUM(A30,2))</f>
      </c>
      <c r="D30" s="215"/>
      <c r="E30" s="215"/>
      <c r="F30" s="215"/>
      <c r="G30" s="215"/>
      <c r="H30" s="215"/>
      <c r="I30" s="215"/>
      <c r="J30" s="248"/>
      <c r="K30" s="248"/>
      <c r="L30" s="215"/>
      <c r="M30" s="215"/>
      <c r="N30" s="248"/>
      <c r="O30" s="272"/>
    </row>
    <row r="31" ht="19" customHeight="true">
      <c r="A31" s="278"/>
      <c r="B31" s="215" t="str">
        <f>IF(A31="","",CHOOSE(WEEKDAY(A31,2),"月","火","水","木","金","土","日"))</f>
      </c>
      <c r="C31" s="215" t="str">
        <f>IF(A31="","",WEEKNUM(A31,2))</f>
      </c>
      <c r="D31" s="215"/>
      <c r="E31" s="215"/>
      <c r="F31" s="215"/>
      <c r="G31" s="215"/>
      <c r="H31" s="215"/>
      <c r="I31" s="215"/>
      <c r="J31" s="248"/>
      <c r="K31" s="248"/>
      <c r="L31" s="215"/>
      <c r="M31" s="215"/>
      <c r="N31" s="248"/>
      <c r="O31" s="272"/>
    </row>
    <row r="32" ht="19" customHeight="true">
      <c r="A32" s="278"/>
      <c r="B32" s="215" t="str">
        <f>IF(A32="","",CHOOSE(WEEKDAY(A32,2),"月","火","水","木","金","土","日"))</f>
      </c>
      <c r="C32" s="215" t="str">
        <f>IF(A32="","",WEEKNUM(A32,2))</f>
      </c>
      <c r="D32" s="215"/>
      <c r="E32" s="215"/>
      <c r="F32" s="215"/>
      <c r="G32" s="215"/>
      <c r="H32" s="215"/>
      <c r="I32" s="215"/>
      <c r="J32" s="248"/>
      <c r="K32" s="248"/>
      <c r="L32" s="215"/>
      <c r="M32" s="215"/>
      <c r="N32" s="248"/>
      <c r="O32" s="272"/>
    </row>
    <row r="33" ht="19" customHeight="true">
      <c r="A33" s="278"/>
      <c r="B33" s="215" t="str">
        <f>IF(A33="","",CHOOSE(WEEKDAY(A33,2),"月","火","水","木","金","土","日"))</f>
      </c>
      <c r="C33" s="215" t="str">
        <f>IF(A33="","",WEEKNUM(A33,2))</f>
      </c>
      <c r="D33" s="215"/>
      <c r="E33" s="215"/>
      <c r="F33" s="215"/>
      <c r="G33" s="215"/>
      <c r="H33" s="215"/>
      <c r="I33" s="215"/>
      <c r="J33" s="248"/>
      <c r="K33" s="248"/>
      <c r="L33" s="215"/>
      <c r="M33" s="215"/>
      <c r="N33" s="248"/>
      <c r="O33" s="272"/>
    </row>
    <row r="34" ht="19" customHeight="true">
      <c r="A34" s="278"/>
      <c r="B34" s="215" t="str">
        <f>IF(A34="","",CHOOSE(WEEKDAY(A34,2),"月","火","水","木","金","土","日"))</f>
      </c>
      <c r="C34" s="215" t="str">
        <f>IF(A34="","",WEEKNUM(A34,2))</f>
      </c>
      <c r="D34" s="215"/>
      <c r="E34" s="215"/>
      <c r="F34" s="215"/>
      <c r="G34" s="215"/>
      <c r="H34" s="215"/>
      <c r="I34" s="215"/>
      <c r="J34" s="248"/>
      <c r="K34" s="248"/>
      <c r="L34" s="215"/>
      <c r="M34" s="215"/>
      <c r="N34" s="248"/>
      <c r="O34" s="272"/>
    </row>
    <row r="35" ht="19" customHeight="true">
      <c r="A35" s="278"/>
      <c r="B35" s="215" t="str">
        <f>IF(A35="","",CHOOSE(WEEKDAY(A35,2),"月","火","水","木","金","土","日"))</f>
      </c>
      <c r="C35" s="215" t="str">
        <f>IF(A35="","",WEEKNUM(A35,2))</f>
      </c>
      <c r="D35" s="215"/>
      <c r="E35" s="215"/>
      <c r="F35" s="215"/>
      <c r="G35" s="215"/>
      <c r="H35" s="215"/>
      <c r="I35" s="215"/>
      <c r="J35" s="248"/>
      <c r="K35" s="248"/>
      <c r="L35" s="215"/>
      <c r="M35" s="215"/>
      <c r="N35" s="248"/>
      <c r="O35" s="272"/>
    </row>
    <row r="36" ht="19" customHeight="true">
      <c r="A36" s="278"/>
      <c r="B36" s="215" t="str">
        <f>IF(A36="","",CHOOSE(WEEKDAY(A36,2),"月","火","水","木","金","土","日"))</f>
      </c>
      <c r="C36" s="215" t="str">
        <f>IF(A36="","",WEEKNUM(A36,2))</f>
      </c>
      <c r="D36" s="215"/>
      <c r="E36" s="215"/>
      <c r="F36" s="215"/>
      <c r="G36" s="215"/>
      <c r="H36" s="215"/>
      <c r="I36" s="215"/>
      <c r="J36" s="248"/>
      <c r="K36" s="248"/>
      <c r="L36" s="215"/>
      <c r="M36" s="215"/>
      <c r="N36" s="248"/>
      <c r="O36" s="272"/>
    </row>
    <row r="37" ht="19" customHeight="true">
      <c r="A37" s="278"/>
      <c r="B37" s="215" t="str">
        <f>IF(A37="","",CHOOSE(WEEKDAY(A37,2),"月","火","水","木","金","土","日"))</f>
      </c>
      <c r="C37" s="215" t="str">
        <f>IF(A37="","",WEEKNUM(A37,2))</f>
      </c>
      <c r="D37" s="215"/>
      <c r="E37" s="215"/>
      <c r="F37" s="215"/>
      <c r="G37" s="215"/>
      <c r="H37" s="215"/>
      <c r="I37" s="215"/>
      <c r="J37" s="248"/>
      <c r="K37" s="248"/>
      <c r="L37" s="215"/>
      <c r="M37" s="215"/>
      <c r="N37" s="248"/>
      <c r="O37" s="272"/>
    </row>
    <row r="38" ht="19" customHeight="true">
      <c r="A38" s="278"/>
      <c r="B38" s="215" t="str">
        <f>IF(A38="","",CHOOSE(WEEKDAY(A38,2),"月","火","水","木","金","土","日"))</f>
      </c>
      <c r="C38" s="215" t="str">
        <f>IF(A38="","",WEEKNUM(A38,2))</f>
      </c>
      <c r="D38" s="215"/>
      <c r="E38" s="215"/>
      <c r="F38" s="215"/>
      <c r="G38" s="215"/>
      <c r="H38" s="215"/>
      <c r="I38" s="215"/>
      <c r="J38" s="248"/>
      <c r="K38" s="248"/>
      <c r="L38" s="215"/>
      <c r="M38" s="215"/>
      <c r="N38" s="248"/>
      <c r="O38" s="272"/>
    </row>
    <row r="39" ht="19" customHeight="true">
      <c r="A39" s="278"/>
      <c r="B39" s="215" t="str">
        <f>IF(A39="","",CHOOSE(WEEKDAY(A39,2),"月","火","水","木","金","土","日"))</f>
      </c>
      <c r="C39" s="215" t="str">
        <f>IF(A39="","",WEEKNUM(A39,2))</f>
      </c>
      <c r="D39" s="215"/>
      <c r="E39" s="215"/>
      <c r="F39" s="215"/>
      <c r="G39" s="215"/>
      <c r="H39" s="215"/>
      <c r="I39" s="215"/>
      <c r="J39" s="248"/>
      <c r="K39" s="248"/>
      <c r="L39" s="215"/>
      <c r="M39" s="215"/>
      <c r="N39" s="248"/>
      <c r="O39" s="272"/>
    </row>
    <row r="40" ht="19" customHeight="true">
      <c r="A40" s="278"/>
      <c r="B40" s="215" t="str">
        <f>IF(A40="","",CHOOSE(WEEKDAY(A40,2),"月","火","水","木","金","土","日"))</f>
      </c>
      <c r="C40" s="215" t="str">
        <f>IF(A40="","",WEEKNUM(A40,2))</f>
      </c>
      <c r="D40" s="215"/>
      <c r="E40" s="215"/>
      <c r="F40" s="215"/>
      <c r="G40" s="215"/>
      <c r="H40" s="215"/>
      <c r="I40" s="215"/>
      <c r="J40" s="248"/>
      <c r="K40" s="248"/>
      <c r="L40" s="215"/>
      <c r="M40" s="215"/>
      <c r="N40" s="248"/>
      <c r="O40" s="272"/>
    </row>
    <row r="41" ht="19" customHeight="true">
      <c r="A41" s="278"/>
      <c r="B41" s="215" t="str">
        <f>IF(A41="","",CHOOSE(WEEKDAY(A41,2),"月","火","水","木","金","土","日"))</f>
      </c>
      <c r="C41" s="215" t="str">
        <f>IF(A41="","",WEEKNUM(A41,2))</f>
      </c>
      <c r="D41" s="215"/>
      <c r="E41" s="215"/>
      <c r="F41" s="215"/>
      <c r="G41" s="215"/>
      <c r="H41" s="215"/>
      <c r="I41" s="215"/>
      <c r="J41" s="248"/>
      <c r="K41" s="248"/>
      <c r="L41" s="215"/>
      <c r="M41" s="215"/>
      <c r="N41" s="248"/>
      <c r="O41" s="272"/>
    </row>
    <row r="42" ht="19" customHeight="true">
      <c r="A42" s="278"/>
      <c r="B42" s="215" t="str">
        <f>IF(A42="","",CHOOSE(WEEKDAY(A42,2),"月","火","水","木","金","土","日"))</f>
      </c>
      <c r="C42" s="215" t="str">
        <f>IF(A42="","",WEEKNUM(A42,2))</f>
      </c>
      <c r="D42" s="215"/>
      <c r="E42" s="215"/>
      <c r="F42" s="215"/>
      <c r="G42" s="215"/>
      <c r="H42" s="215"/>
      <c r="I42" s="215"/>
      <c r="J42" s="248"/>
      <c r="K42" s="248"/>
      <c r="L42" s="215"/>
      <c r="M42" s="215"/>
      <c r="N42" s="248"/>
      <c r="O42" s="272"/>
    </row>
    <row r="43" ht="19" customHeight="true">
      <c r="A43" s="278"/>
      <c r="B43" s="215" t="str">
        <f>IF(A43="","",CHOOSE(WEEKDAY(A43,2),"月","火","水","木","金","土","日"))</f>
      </c>
      <c r="C43" s="215" t="str">
        <f>IF(A43="","",WEEKNUM(A43,2))</f>
      </c>
      <c r="D43" s="215"/>
      <c r="E43" s="215"/>
      <c r="F43" s="215"/>
      <c r="G43" s="215"/>
      <c r="H43" s="215"/>
      <c r="I43" s="215"/>
      <c r="J43" s="248"/>
      <c r="K43" s="248"/>
      <c r="L43" s="215"/>
      <c r="M43" s="215"/>
      <c r="N43" s="248"/>
      <c r="O43" s="272"/>
    </row>
    <row r="44" ht="19" customHeight="true">
      <c r="A44" s="278"/>
      <c r="B44" s="215" t="str">
        <f>IF(A44="","",CHOOSE(WEEKDAY(A44,2),"月","火","水","木","金","土","日"))</f>
      </c>
      <c r="C44" s="215" t="str">
        <f>IF(A44="","",WEEKNUM(A44,2))</f>
      </c>
      <c r="D44" s="215"/>
      <c r="E44" s="215"/>
      <c r="F44" s="215"/>
      <c r="G44" s="215"/>
      <c r="H44" s="215"/>
      <c r="I44" s="215"/>
      <c r="J44" s="248"/>
      <c r="K44" s="248"/>
      <c r="L44" s="215"/>
      <c r="M44" s="215"/>
      <c r="N44" s="248"/>
      <c r="O44" s="272"/>
    </row>
    <row r="45" ht="19" customHeight="true">
      <c r="A45" s="278"/>
      <c r="B45" s="215" t="str">
        <f>IF(A45="","",CHOOSE(WEEKDAY(A45,2),"月","火","水","木","金","土","日"))</f>
      </c>
      <c r="C45" s="215" t="str">
        <f>IF(A45="","",WEEKNUM(A45,2))</f>
      </c>
      <c r="D45" s="215"/>
      <c r="E45" s="215"/>
      <c r="F45" s="215"/>
      <c r="G45" s="215"/>
      <c r="H45" s="215"/>
      <c r="I45" s="215"/>
      <c r="J45" s="248"/>
      <c r="K45" s="248"/>
      <c r="L45" s="215"/>
      <c r="M45" s="215"/>
      <c r="N45" s="248"/>
      <c r="O45" s="272"/>
    </row>
    <row r="46" ht="19" customHeight="true">
      <c r="A46" s="278"/>
      <c r="B46" s="215" t="str">
        <f>IF(A46="","",CHOOSE(WEEKDAY(A46,2),"月","火","水","木","金","土","日"))</f>
      </c>
      <c r="C46" s="215" t="str">
        <f>IF(A46="","",WEEKNUM(A46,2))</f>
      </c>
      <c r="D46" s="215"/>
      <c r="E46" s="215"/>
      <c r="F46" s="215"/>
      <c r="G46" s="215"/>
      <c r="H46" s="215"/>
      <c r="I46" s="215"/>
      <c r="J46" s="248"/>
      <c r="K46" s="248"/>
      <c r="L46" s="215"/>
      <c r="M46" s="215"/>
      <c r="N46" s="248"/>
      <c r="O46" s="272"/>
    </row>
    <row r="47" ht="19" customHeight="true">
      <c r="A47" s="278"/>
      <c r="B47" s="215" t="str">
        <f>IF(A47="","",CHOOSE(WEEKDAY(A47,2),"月","火","水","木","金","土","日"))</f>
      </c>
      <c r="C47" s="215" t="str">
        <f>IF(A47="","",WEEKNUM(A47,2))</f>
      </c>
      <c r="D47" s="215"/>
      <c r="E47" s="215"/>
      <c r="F47" s="215"/>
      <c r="G47" s="215"/>
      <c r="H47" s="215"/>
      <c r="I47" s="215"/>
      <c r="J47" s="248"/>
      <c r="K47" s="248"/>
      <c r="L47" s="215"/>
      <c r="M47" s="215"/>
      <c r="N47" s="248"/>
      <c r="O47" s="272"/>
    </row>
    <row r="48" ht="19" customHeight="true">
      <c r="A48" s="278"/>
      <c r="B48" s="215" t="str">
        <f>IF(A48="","",CHOOSE(WEEKDAY(A48,2),"月","火","水","木","金","土","日"))</f>
      </c>
      <c r="C48" s="215" t="str">
        <f>IF(A48="","",WEEKNUM(A48,2))</f>
      </c>
      <c r="D48" s="215"/>
      <c r="E48" s="215"/>
      <c r="F48" s="215"/>
      <c r="G48" s="215"/>
      <c r="H48" s="215"/>
      <c r="I48" s="215"/>
      <c r="J48" s="248"/>
      <c r="K48" s="248"/>
      <c r="L48" s="215"/>
      <c r="M48" s="215"/>
      <c r="N48" s="248"/>
      <c r="O48" s="272"/>
    </row>
    <row r="49" ht="19" customHeight="true">
      <c r="A49" s="278"/>
      <c r="B49" s="215" t="str">
        <f>IF(A49="","",CHOOSE(WEEKDAY(A49,2),"月","火","水","木","金","土","日"))</f>
      </c>
      <c r="C49" s="215" t="str">
        <f>IF(A49="","",WEEKNUM(A49,2))</f>
      </c>
      <c r="D49" s="215"/>
      <c r="E49" s="215"/>
      <c r="F49" s="215"/>
      <c r="G49" s="215"/>
      <c r="H49" s="215"/>
      <c r="I49" s="215"/>
      <c r="J49" s="248"/>
      <c r="K49" s="248"/>
      <c r="L49" s="215"/>
      <c r="M49" s="215"/>
      <c r="N49" s="248"/>
      <c r="O49" s="272"/>
    </row>
    <row r="50" ht="19" customHeight="true">
      <c r="A50" s="278"/>
      <c r="B50" s="215" t="str">
        <f>IF(A50="","",CHOOSE(WEEKDAY(A50,2),"月","火","水","木","金","土","日"))</f>
      </c>
      <c r="C50" s="215" t="str">
        <f>IF(A50="","",WEEKNUM(A50,2))</f>
      </c>
      <c r="D50" s="215"/>
      <c r="E50" s="215"/>
      <c r="F50" s="215"/>
      <c r="G50" s="215"/>
      <c r="H50" s="215"/>
      <c r="I50" s="215"/>
      <c r="J50" s="248"/>
      <c r="K50" s="248"/>
      <c r="L50" s="215"/>
      <c r="M50" s="215"/>
      <c r="N50" s="248"/>
      <c r="O50" s="272"/>
    </row>
    <row r="51" ht="19" customHeight="true">
      <c r="A51" s="278"/>
      <c r="B51" s="215" t="str">
        <f>IF(A51="","",CHOOSE(WEEKDAY(A51,2),"月","火","水","木","金","土","日"))</f>
      </c>
      <c r="C51" s="215" t="str">
        <f>IF(A51="","",WEEKNUM(A51,2))</f>
      </c>
      <c r="D51" s="215"/>
      <c r="E51" s="215"/>
      <c r="F51" s="215"/>
      <c r="G51" s="215"/>
      <c r="H51" s="215"/>
      <c r="I51" s="215"/>
      <c r="J51" s="248"/>
      <c r="K51" s="248"/>
      <c r="L51" s="215"/>
      <c r="M51" s="215"/>
      <c r="N51" s="248"/>
      <c r="O51" s="272"/>
    </row>
    <row r="52" ht="19" customHeight="true">
      <c r="A52" s="278"/>
      <c r="B52" s="215" t="str">
        <f>IF(A52="","",CHOOSE(WEEKDAY(A52,2),"月","火","水","木","金","土","日"))</f>
      </c>
      <c r="C52" s="215" t="str">
        <f>IF(A52="","",WEEKNUM(A52,2))</f>
      </c>
      <c r="D52" s="215"/>
      <c r="E52" s="215"/>
      <c r="F52" s="215"/>
      <c r="G52" s="215"/>
      <c r="H52" s="215"/>
      <c r="I52" s="215"/>
      <c r="J52" s="248"/>
      <c r="K52" s="248"/>
      <c r="L52" s="215"/>
      <c r="M52" s="215"/>
      <c r="N52" s="248"/>
      <c r="O52" s="272"/>
    </row>
    <row r="53" ht="19" customHeight="true">
      <c r="A53" s="278"/>
      <c r="B53" s="215" t="str">
        <f>IF(A53="","",CHOOSE(WEEKDAY(A53,2),"月","火","水","木","金","土","日"))</f>
      </c>
      <c r="C53" s="215" t="str">
        <f>IF(A53="","",WEEKNUM(A53,2))</f>
      </c>
      <c r="D53" s="215"/>
      <c r="E53" s="215"/>
      <c r="F53" s="215"/>
      <c r="G53" s="215"/>
      <c r="H53" s="215"/>
      <c r="I53" s="215"/>
      <c r="J53" s="248"/>
      <c r="K53" s="248"/>
      <c r="L53" s="215"/>
      <c r="M53" s="215"/>
      <c r="N53" s="248"/>
      <c r="O53" s="272"/>
    </row>
    <row r="54" ht="19" customHeight="true">
      <c r="A54" s="278"/>
      <c r="B54" s="215" t="str">
        <f>IF(A54="","",CHOOSE(WEEKDAY(A54,2),"月","火","水","木","金","土","日"))</f>
      </c>
      <c r="C54" s="215" t="str">
        <f>IF(A54="","",WEEKNUM(A54,2))</f>
      </c>
      <c r="D54" s="215"/>
      <c r="E54" s="215"/>
      <c r="F54" s="215"/>
      <c r="G54" s="215"/>
      <c r="H54" s="215"/>
      <c r="I54" s="215"/>
      <c r="J54" s="248"/>
      <c r="K54" s="248"/>
      <c r="L54" s="215"/>
      <c r="M54" s="215"/>
      <c r="N54" s="248"/>
      <c r="O54" s="272"/>
    </row>
    <row r="55" ht="19" customHeight="true">
      <c r="A55" s="278"/>
      <c r="B55" s="215" t="str">
        <f>IF(A55="","",CHOOSE(WEEKDAY(A55,2),"月","火","水","木","金","土","日"))</f>
      </c>
      <c r="C55" s="215" t="str">
        <f>IF(A55="","",WEEKNUM(A55,2))</f>
      </c>
      <c r="D55" s="215"/>
      <c r="E55" s="215"/>
      <c r="F55" s="215"/>
      <c r="G55" s="215"/>
      <c r="H55" s="215"/>
      <c r="I55" s="215"/>
      <c r="J55" s="248"/>
      <c r="K55" s="248"/>
      <c r="L55" s="215"/>
      <c r="M55" s="215"/>
      <c r="N55" s="248"/>
      <c r="O55" s="272"/>
    </row>
    <row r="56" ht="19" customHeight="true">
      <c r="A56" s="278"/>
      <c r="B56" s="215" t="str">
        <f>IF(A56="","",CHOOSE(WEEKDAY(A56,2),"月","火","水","木","金","土","日"))</f>
      </c>
      <c r="C56" s="215" t="str">
        <f>IF(A56="","",WEEKNUM(A56,2))</f>
      </c>
      <c r="D56" s="215"/>
      <c r="E56" s="215"/>
      <c r="F56" s="215"/>
      <c r="G56" s="215"/>
      <c r="H56" s="215"/>
      <c r="I56" s="215"/>
      <c r="J56" s="248"/>
      <c r="K56" s="248"/>
      <c r="L56" s="215"/>
      <c r="M56" s="215"/>
      <c r="N56" s="248"/>
      <c r="O56" s="272"/>
    </row>
    <row r="57" ht="19" customHeight="true">
      <c r="A57" s="278"/>
      <c r="B57" s="215" t="str">
        <f>IF(A57="","",CHOOSE(WEEKDAY(A57,2),"月","火","水","木","金","土","日"))</f>
      </c>
      <c r="C57" s="215" t="str">
        <f>IF(A57="","",WEEKNUM(A57,2))</f>
      </c>
      <c r="D57" s="215"/>
      <c r="E57" s="215"/>
      <c r="F57" s="215"/>
      <c r="G57" s="215"/>
      <c r="H57" s="215"/>
      <c r="I57" s="215"/>
      <c r="J57" s="248"/>
      <c r="K57" s="248"/>
      <c r="L57" s="215"/>
      <c r="M57" s="215"/>
      <c r="N57" s="248"/>
      <c r="O57" s="272"/>
    </row>
    <row r="58" ht="19" customHeight="true">
      <c r="A58" s="278"/>
      <c r="B58" s="215" t="str">
        <f>IF(A58="","",CHOOSE(WEEKDAY(A58,2),"月","火","水","木","金","土","日"))</f>
      </c>
      <c r="C58" s="215" t="str">
        <f>IF(A58="","",WEEKNUM(A58,2))</f>
      </c>
      <c r="D58" s="215"/>
      <c r="E58" s="215"/>
      <c r="F58" s="215"/>
      <c r="G58" s="215"/>
      <c r="H58" s="215"/>
      <c r="I58" s="215"/>
      <c r="J58" s="248"/>
      <c r="K58" s="248"/>
      <c r="L58" s="215"/>
      <c r="M58" s="215"/>
      <c r="N58" s="248"/>
      <c r="O58" s="272"/>
    </row>
    <row r="59" ht="19" customHeight="true">
      <c r="A59" s="278"/>
      <c r="B59" s="215" t="str">
        <f>IF(A59="","",CHOOSE(WEEKDAY(A59,2),"月","火","水","木","金","土","日"))</f>
      </c>
      <c r="C59" s="215" t="str">
        <f>IF(A59="","",WEEKNUM(A59,2))</f>
      </c>
      <c r="D59" s="215"/>
      <c r="E59" s="215"/>
      <c r="F59" s="215"/>
      <c r="G59" s="215"/>
      <c r="H59" s="215"/>
      <c r="I59" s="215"/>
      <c r="J59" s="248"/>
      <c r="K59" s="248"/>
      <c r="L59" s="215"/>
      <c r="M59" s="215"/>
      <c r="N59" s="248"/>
      <c r="O59" s="272"/>
    </row>
    <row r="60" ht="19" customHeight="true">
      <c r="A60" s="278"/>
      <c r="B60" s="215" t="str">
        <f>IF(A60="","",CHOOSE(WEEKDAY(A60,2),"月","火","水","木","金","土","日"))</f>
      </c>
      <c r="C60" s="215" t="str">
        <f>IF(A60="","",WEEKNUM(A60,2))</f>
      </c>
      <c r="D60" s="215"/>
      <c r="E60" s="215"/>
      <c r="F60" s="215"/>
      <c r="G60" s="215"/>
      <c r="H60" s="215"/>
      <c r="I60" s="215"/>
      <c r="J60" s="248"/>
      <c r="K60" s="248"/>
      <c r="L60" s="215"/>
      <c r="M60" s="215"/>
      <c r="N60" s="248"/>
      <c r="O60" s="272"/>
    </row>
    <row r="61" ht="19" customHeight="true">
      <c r="A61" s="278"/>
      <c r="B61" s="215" t="str">
        <f>IF(A61="","",CHOOSE(WEEKDAY(A61,2),"月","火","水","木","金","土","日"))</f>
      </c>
      <c r="C61" s="215" t="str">
        <f>IF(A61="","",WEEKNUM(A61,2))</f>
      </c>
      <c r="D61" s="215"/>
      <c r="E61" s="215"/>
      <c r="F61" s="215"/>
      <c r="G61" s="215"/>
      <c r="H61" s="215"/>
      <c r="I61" s="215"/>
      <c r="J61" s="248"/>
      <c r="K61" s="248"/>
      <c r="L61" s="215"/>
      <c r="M61" s="215"/>
      <c r="N61" s="248"/>
      <c r="O61" s="272"/>
    </row>
    <row r="62" ht="19" customHeight="true">
      <c r="A62" s="278"/>
      <c r="B62" s="215" t="str">
        <f>IF(A62="","",CHOOSE(WEEKDAY(A62,2),"月","火","水","木","金","土","日"))</f>
      </c>
      <c r="C62" s="215" t="str">
        <f>IF(A62="","",WEEKNUM(A62,2))</f>
      </c>
      <c r="D62" s="215"/>
      <c r="E62" s="215"/>
      <c r="F62" s="215"/>
      <c r="G62" s="215"/>
      <c r="H62" s="215"/>
      <c r="I62" s="215"/>
      <c r="J62" s="248"/>
      <c r="K62" s="248"/>
      <c r="L62" s="215"/>
      <c r="M62" s="215"/>
      <c r="N62" s="248"/>
      <c r="O62" s="272"/>
    </row>
    <row r="63" ht="19" customHeight="true">
      <c r="A63" s="278"/>
      <c r="B63" s="215" t="str">
        <f>IF(A63="","",CHOOSE(WEEKDAY(A63,2),"月","火","水","木","金","土","日"))</f>
      </c>
      <c r="C63" s="215" t="str">
        <f>IF(A63="","",WEEKNUM(A63,2))</f>
      </c>
      <c r="D63" s="215"/>
      <c r="E63" s="215"/>
      <c r="F63" s="215"/>
      <c r="G63" s="215"/>
      <c r="H63" s="215"/>
      <c r="I63" s="215"/>
      <c r="J63" s="248"/>
      <c r="K63" s="248"/>
      <c r="L63" s="215"/>
      <c r="M63" s="215"/>
      <c r="N63" s="248"/>
      <c r="O63" s="272"/>
    </row>
    <row r="64" ht="19" customHeight="true">
      <c r="A64" s="278"/>
      <c r="B64" s="215" t="str">
        <f>IF(A64="","",CHOOSE(WEEKDAY(A64,2),"月","火","水","木","金","土","日"))</f>
      </c>
      <c r="C64" s="215" t="str">
        <f>IF(A64="","",WEEKNUM(A64,2))</f>
      </c>
      <c r="D64" s="215"/>
      <c r="E64" s="215"/>
      <c r="F64" s="215"/>
      <c r="G64" s="215"/>
      <c r="H64" s="215"/>
      <c r="I64" s="215"/>
      <c r="J64" s="248"/>
      <c r="K64" s="248"/>
      <c r="L64" s="215"/>
      <c r="M64" s="215"/>
      <c r="N64" s="248"/>
      <c r="O64" s="272"/>
    </row>
    <row r="65" ht="19" customHeight="true">
      <c r="A65" s="278"/>
      <c r="B65" s="215" t="str">
        <f>IF(A65="","",CHOOSE(WEEKDAY(A65,2),"月","火","水","木","金","土","日"))</f>
      </c>
      <c r="C65" s="215" t="str">
        <f>IF(A65="","",WEEKNUM(A65,2))</f>
      </c>
      <c r="D65" s="215"/>
      <c r="E65" s="215"/>
      <c r="F65" s="215"/>
      <c r="G65" s="215"/>
      <c r="H65" s="215"/>
      <c r="I65" s="215"/>
      <c r="J65" s="248"/>
      <c r="K65" s="248"/>
      <c r="L65" s="215"/>
      <c r="M65" s="215"/>
      <c r="N65" s="248"/>
      <c r="O65" s="272"/>
    </row>
    <row r="66" ht="19" customHeight="true">
      <c r="A66" s="278"/>
      <c r="B66" s="215" t="str">
        <f>IF(A66="","",CHOOSE(WEEKDAY(A66,2),"月","火","水","木","金","土","日"))</f>
      </c>
      <c r="C66" s="215" t="str">
        <f>IF(A66="","",WEEKNUM(A66,2))</f>
      </c>
      <c r="D66" s="215"/>
      <c r="E66" s="215"/>
      <c r="F66" s="215"/>
      <c r="G66" s="215"/>
      <c r="H66" s="215"/>
      <c r="I66" s="215"/>
      <c r="J66" s="248"/>
      <c r="K66" s="248"/>
      <c r="L66" s="215"/>
      <c r="M66" s="215"/>
      <c r="N66" s="248"/>
      <c r="O66" s="272"/>
    </row>
    <row r="67" ht="19" customHeight="true">
      <c r="A67" s="278"/>
      <c r="B67" s="215" t="str">
        <f>IF(A67="","",CHOOSE(WEEKDAY(A67,2),"月","火","水","木","金","土","日"))</f>
      </c>
      <c r="C67" s="215" t="str">
        <f>IF(A67="","",WEEKNUM(A67,2))</f>
      </c>
      <c r="D67" s="215"/>
      <c r="E67" s="215"/>
      <c r="F67" s="215"/>
      <c r="G67" s="215"/>
      <c r="H67" s="215"/>
      <c r="I67" s="215"/>
      <c r="J67" s="248"/>
      <c r="K67" s="248"/>
      <c r="L67" s="215"/>
      <c r="M67" s="215"/>
      <c r="N67" s="248"/>
      <c r="O67" s="272"/>
    </row>
    <row r="68" ht="19" customHeight="true">
      <c r="A68" s="278"/>
      <c r="B68" s="215" t="str">
        <f>IF(A68="","",CHOOSE(WEEKDAY(A68,2),"月","火","水","木","金","土","日"))</f>
      </c>
      <c r="C68" s="215" t="str">
        <f>IF(A68="","",WEEKNUM(A68,2))</f>
      </c>
      <c r="D68" s="215"/>
      <c r="E68" s="215"/>
      <c r="F68" s="215"/>
      <c r="G68" s="215"/>
      <c r="H68" s="215"/>
      <c r="I68" s="215"/>
      <c r="J68" s="248"/>
      <c r="K68" s="248"/>
      <c r="L68" s="215"/>
      <c r="M68" s="215"/>
      <c r="N68" s="248"/>
      <c r="O68" s="272"/>
    </row>
    <row r="69" ht="19" customHeight="true">
      <c r="A69" s="278"/>
      <c r="B69" s="215" t="str">
        <f>IF(A69="","",CHOOSE(WEEKDAY(A69,2),"月","火","水","木","金","土","日"))</f>
      </c>
      <c r="C69" s="215" t="str">
        <f>IF(A69="","",WEEKNUM(A69,2))</f>
      </c>
      <c r="D69" s="215"/>
      <c r="E69" s="215"/>
      <c r="F69" s="215"/>
      <c r="G69" s="215"/>
      <c r="H69" s="215"/>
      <c r="I69" s="215"/>
      <c r="J69" s="248"/>
      <c r="K69" s="248"/>
      <c r="L69" s="215"/>
      <c r="M69" s="215"/>
      <c r="N69" s="248"/>
      <c r="O69" s="272"/>
    </row>
    <row r="70" ht="19" customHeight="true">
      <c r="A70" s="278"/>
      <c r="B70" s="215" t="str">
        <f>IF(A70="","",CHOOSE(WEEKDAY(A70,2),"月","火","水","木","金","土","日"))</f>
      </c>
      <c r="C70" s="215" t="str">
        <f>IF(A70="","",WEEKNUM(A70,2))</f>
      </c>
      <c r="D70" s="215"/>
      <c r="E70" s="215"/>
      <c r="F70" s="215"/>
      <c r="G70" s="215"/>
      <c r="H70" s="215"/>
      <c r="I70" s="215"/>
      <c r="J70" s="248"/>
      <c r="K70" s="248"/>
      <c r="L70" s="215"/>
      <c r="M70" s="215"/>
      <c r="N70" s="248"/>
      <c r="O70" s="272"/>
    </row>
    <row r="71" ht="19" customHeight="true">
      <c r="A71" s="278"/>
      <c r="B71" s="215" t="str">
        <f>IF(A71="","",CHOOSE(WEEKDAY(A71,2),"月","火","水","木","金","土","日"))</f>
      </c>
      <c r="C71" s="215" t="str">
        <f>IF(A71="","",WEEKNUM(A71,2))</f>
      </c>
      <c r="D71" s="215"/>
      <c r="E71" s="215"/>
      <c r="F71" s="215"/>
      <c r="G71" s="215"/>
      <c r="H71" s="215"/>
      <c r="I71" s="215"/>
      <c r="J71" s="248"/>
      <c r="K71" s="248"/>
      <c r="L71" s="215"/>
      <c r="M71" s="215"/>
      <c r="N71" s="248"/>
      <c r="O71" s="272"/>
    </row>
    <row r="72" ht="19" customHeight="true">
      <c r="A72" s="278"/>
      <c r="B72" s="215" t="str">
        <f>IF(A72="","",CHOOSE(WEEKDAY(A72,2),"月","火","水","木","金","土","日"))</f>
      </c>
      <c r="C72" s="215" t="str">
        <f>IF(A72="","",WEEKNUM(A72,2))</f>
      </c>
      <c r="D72" s="215"/>
      <c r="E72" s="215"/>
      <c r="F72" s="215"/>
      <c r="G72" s="215"/>
      <c r="H72" s="215"/>
      <c r="I72" s="215"/>
      <c r="J72" s="248"/>
      <c r="K72" s="248"/>
      <c r="L72" s="215"/>
      <c r="M72" s="215"/>
      <c r="N72" s="248"/>
      <c r="O72" s="272"/>
    </row>
    <row r="73" ht="19" customHeight="true">
      <c r="A73" s="278"/>
      <c r="B73" s="215" t="str">
        <f>IF(A73="","",CHOOSE(WEEKDAY(A73,2),"月","火","水","木","金","土","日"))</f>
      </c>
      <c r="C73" s="215" t="str">
        <f>IF(A73="","",WEEKNUM(A73,2))</f>
      </c>
      <c r="D73" s="215"/>
      <c r="E73" s="215"/>
      <c r="F73" s="215"/>
      <c r="G73" s="215"/>
      <c r="H73" s="215"/>
      <c r="I73" s="215"/>
      <c r="J73" s="248"/>
      <c r="K73" s="248"/>
      <c r="L73" s="215"/>
      <c r="M73" s="215"/>
      <c r="N73" s="248"/>
      <c r="O73" s="272"/>
    </row>
    <row r="74" ht="19" customHeight="true">
      <c r="A74" s="278"/>
      <c r="B74" s="215" t="str">
        <f>IF(A74="","",CHOOSE(WEEKDAY(A74,2),"月","火","水","木","金","土","日"))</f>
      </c>
      <c r="C74" s="215" t="str">
        <f>IF(A74="","",WEEKNUM(A74,2))</f>
      </c>
      <c r="D74" s="215"/>
      <c r="E74" s="215"/>
      <c r="F74" s="215"/>
      <c r="G74" s="215"/>
      <c r="H74" s="215"/>
      <c r="I74" s="215"/>
      <c r="J74" s="248"/>
      <c r="K74" s="248"/>
      <c r="L74" s="215"/>
      <c r="M74" s="215"/>
      <c r="N74" s="248"/>
      <c r="O74" s="272"/>
    </row>
    <row r="75" ht="19" customHeight="true">
      <c r="A75" s="278"/>
      <c r="B75" s="215" t="str">
        <f>IF(A75="","",CHOOSE(WEEKDAY(A75,2),"月","火","水","木","金","土","日"))</f>
      </c>
      <c r="C75" s="215" t="str">
        <f>IF(A75="","",WEEKNUM(A75,2))</f>
      </c>
      <c r="D75" s="215"/>
      <c r="E75" s="215"/>
      <c r="F75" s="215"/>
      <c r="G75" s="215"/>
      <c r="H75" s="215"/>
      <c r="I75" s="215"/>
      <c r="J75" s="248"/>
      <c r="K75" s="248"/>
      <c r="L75" s="215"/>
      <c r="M75" s="215"/>
      <c r="N75" s="248"/>
      <c r="O75" s="272"/>
    </row>
    <row r="76" ht="19" customHeight="true">
      <c r="A76" s="278"/>
      <c r="B76" s="215" t="str">
        <f>IF(A76="","",CHOOSE(WEEKDAY(A76,2),"月","火","水","木","金","土","日"))</f>
      </c>
      <c r="C76" s="215" t="str">
        <f>IF(A76="","",WEEKNUM(A76,2))</f>
      </c>
      <c r="D76" s="215"/>
      <c r="E76" s="215"/>
      <c r="F76" s="215"/>
      <c r="G76" s="215"/>
      <c r="H76" s="215"/>
      <c r="I76" s="215"/>
      <c r="J76" s="248"/>
      <c r="K76" s="248"/>
      <c r="L76" s="215"/>
      <c r="M76" s="215"/>
      <c r="N76" s="248"/>
      <c r="O76" s="272"/>
    </row>
    <row r="77" ht="19" customHeight="true">
      <c r="A77" s="278"/>
      <c r="B77" s="215" t="str">
        <f>IF(A77="","",CHOOSE(WEEKDAY(A77,2),"月","火","水","木","金","土","日"))</f>
      </c>
      <c r="C77" s="215" t="str">
        <f>IF(A77="","",WEEKNUM(A77,2))</f>
      </c>
      <c r="D77" s="215"/>
      <c r="E77" s="215"/>
      <c r="F77" s="215"/>
      <c r="G77" s="215"/>
      <c r="H77" s="215"/>
      <c r="I77" s="215"/>
      <c r="J77" s="248"/>
      <c r="K77" s="248"/>
      <c r="L77" s="215"/>
      <c r="M77" s="215"/>
      <c r="N77" s="248"/>
      <c r="O77" s="272"/>
    </row>
    <row r="78" ht="19" customHeight="true">
      <c r="A78" s="278"/>
      <c r="B78" s="215" t="str">
        <f>IF(A78="","",CHOOSE(WEEKDAY(A78,2),"月","火","水","木","金","土","日"))</f>
      </c>
      <c r="C78" s="215" t="str">
        <f>IF(A78="","",WEEKNUM(A78,2))</f>
      </c>
      <c r="D78" s="215"/>
      <c r="E78" s="215"/>
      <c r="F78" s="215"/>
      <c r="G78" s="215"/>
      <c r="H78" s="215"/>
      <c r="I78" s="215"/>
      <c r="J78" s="248"/>
      <c r="K78" s="248"/>
      <c r="L78" s="215"/>
      <c r="M78" s="215"/>
      <c r="N78" s="248"/>
      <c r="O78" s="272"/>
    </row>
    <row r="79" ht="19" customHeight="true">
      <c r="A79" s="278"/>
      <c r="B79" s="215" t="str">
        <f>IF(A79="","",CHOOSE(WEEKDAY(A79,2),"月","火","水","木","金","土","日"))</f>
      </c>
      <c r="C79" s="215" t="str">
        <f>IF(A79="","",WEEKNUM(A79,2))</f>
      </c>
      <c r="D79" s="215"/>
      <c r="E79" s="215"/>
      <c r="F79" s="215"/>
      <c r="G79" s="215"/>
      <c r="H79" s="215"/>
      <c r="I79" s="215"/>
      <c r="J79" s="248"/>
      <c r="K79" s="248"/>
      <c r="L79" s="215"/>
      <c r="M79" s="215"/>
      <c r="N79" s="248"/>
      <c r="O79" s="272"/>
    </row>
    <row r="80" ht="19" customHeight="true">
      <c r="A80" s="278"/>
      <c r="B80" s="215" t="str">
        <f>IF(A80="","",CHOOSE(WEEKDAY(A80,2),"月","火","水","木","金","土","日"))</f>
      </c>
      <c r="C80" s="215" t="str">
        <f>IF(A80="","",WEEKNUM(A80,2))</f>
      </c>
      <c r="D80" s="215"/>
      <c r="E80" s="215"/>
      <c r="F80" s="215"/>
      <c r="G80" s="215"/>
      <c r="H80" s="215"/>
      <c r="I80" s="215"/>
      <c r="J80" s="248"/>
      <c r="K80" s="248"/>
      <c r="L80" s="215"/>
      <c r="M80" s="215"/>
      <c r="N80" s="248"/>
      <c r="O80" s="272"/>
    </row>
    <row r="81" ht="19" customHeight="true">
      <c r="A81" s="278"/>
      <c r="B81" s="215" t="str">
        <f>IF(A81="","",CHOOSE(WEEKDAY(A81,2),"月","火","水","木","金","土","日"))</f>
      </c>
      <c r="C81" s="215" t="str">
        <f>IF(A81="","",WEEKNUM(A81,2))</f>
      </c>
      <c r="D81" s="215"/>
      <c r="E81" s="215"/>
      <c r="F81" s="215"/>
      <c r="G81" s="215"/>
      <c r="H81" s="215"/>
      <c r="I81" s="215"/>
      <c r="J81" s="248"/>
      <c r="K81" s="248"/>
      <c r="L81" s="215"/>
      <c r="M81" s="215"/>
      <c r="N81" s="248"/>
      <c r="O81" s="272"/>
    </row>
    <row r="82" ht="19" customHeight="true">
      <c r="A82" s="278"/>
      <c r="B82" s="215" t="str">
        <f>IF(A82="","",CHOOSE(WEEKDAY(A82,2),"月","火","水","木","金","土","日"))</f>
      </c>
      <c r="C82" s="215" t="str">
        <f>IF(A82="","",WEEKNUM(A82,2))</f>
      </c>
      <c r="D82" s="215"/>
      <c r="E82" s="215"/>
      <c r="F82" s="215"/>
      <c r="G82" s="215"/>
      <c r="H82" s="215"/>
      <c r="I82" s="215"/>
      <c r="J82" s="248"/>
      <c r="K82" s="248"/>
      <c r="L82" s="215"/>
      <c r="M82" s="215"/>
      <c r="N82" s="248"/>
      <c r="O82" s="272"/>
    </row>
    <row r="83" ht="19" customHeight="true">
      <c r="A83" s="278"/>
      <c r="B83" s="215" t="str">
        <f>IF(A83="","",CHOOSE(WEEKDAY(A83,2),"月","火","水","木","金","土","日"))</f>
      </c>
      <c r="C83" s="215" t="str">
        <f>IF(A83="","",WEEKNUM(A83,2))</f>
      </c>
      <c r="D83" s="215"/>
      <c r="E83" s="215"/>
      <c r="F83" s="215"/>
      <c r="G83" s="215"/>
      <c r="H83" s="215"/>
      <c r="I83" s="215"/>
      <c r="J83" s="248"/>
      <c r="K83" s="248"/>
      <c r="L83" s="215"/>
      <c r="M83" s="215"/>
      <c r="N83" s="248"/>
      <c r="O83" s="272"/>
    </row>
    <row r="84" ht="19" customHeight="true">
      <c r="A84" s="278"/>
      <c r="B84" s="215" t="str">
        <f>IF(A84="","",CHOOSE(WEEKDAY(A84,2),"月","火","水","木","金","土","日"))</f>
      </c>
      <c r="C84" s="215" t="str">
        <f>IF(A84="","",WEEKNUM(A84,2))</f>
      </c>
      <c r="D84" s="215"/>
      <c r="E84" s="215"/>
      <c r="F84" s="215"/>
      <c r="G84" s="215"/>
      <c r="H84" s="215"/>
      <c r="I84" s="215"/>
      <c r="J84" s="248"/>
      <c r="K84" s="248"/>
      <c r="L84" s="215"/>
      <c r="M84" s="215"/>
      <c r="N84" s="248"/>
      <c r="O84" s="272"/>
    </row>
    <row r="85" ht="19" customHeight="true">
      <c r="A85" s="278"/>
      <c r="B85" s="215" t="str">
        <f>IF(A85="","",CHOOSE(WEEKDAY(A85,2),"月","火","水","木","金","土","日"))</f>
      </c>
      <c r="C85" s="215" t="str">
        <f>IF(A85="","",WEEKNUM(A85,2))</f>
      </c>
      <c r="D85" s="215"/>
      <c r="E85" s="215"/>
      <c r="F85" s="215"/>
      <c r="G85" s="215"/>
      <c r="H85" s="215"/>
      <c r="I85" s="215"/>
      <c r="J85" s="248"/>
      <c r="K85" s="248"/>
      <c r="L85" s="215"/>
      <c r="M85" s="215"/>
      <c r="N85" s="248"/>
      <c r="O85" s="272"/>
    </row>
    <row r="86" ht="19" customHeight="true">
      <c r="A86" s="278"/>
      <c r="B86" s="215" t="str">
        <f>IF(A86="","",CHOOSE(WEEKDAY(A86,2),"月","火","水","木","金","土","日"))</f>
      </c>
      <c r="C86" s="215" t="str">
        <f>IF(A86="","",WEEKNUM(A86,2))</f>
      </c>
      <c r="D86" s="215"/>
      <c r="E86" s="215"/>
      <c r="F86" s="215"/>
      <c r="G86" s="215"/>
      <c r="H86" s="215"/>
      <c r="I86" s="215"/>
      <c r="J86" s="248"/>
      <c r="K86" s="248"/>
      <c r="L86" s="215"/>
      <c r="M86" s="215"/>
      <c r="N86" s="248"/>
      <c r="O86" s="272"/>
    </row>
    <row r="87" ht="19" customHeight="true">
      <c r="A87" s="278"/>
      <c r="B87" s="215" t="str">
        <f>IF(A87="","",CHOOSE(WEEKDAY(A87,2),"月","火","水","木","金","土","日"))</f>
      </c>
      <c r="C87" s="215" t="str">
        <f>IF(A87="","",WEEKNUM(A87,2))</f>
      </c>
      <c r="D87" s="215"/>
      <c r="E87" s="215"/>
      <c r="F87" s="215"/>
      <c r="G87" s="215"/>
      <c r="H87" s="215"/>
      <c r="I87" s="215"/>
      <c r="J87" s="248"/>
      <c r="K87" s="248"/>
      <c r="L87" s="215"/>
      <c r="M87" s="215"/>
      <c r="N87" s="248"/>
      <c r="O87" s="272"/>
    </row>
    <row r="88" ht="19" customHeight="true">
      <c r="A88" s="278"/>
      <c r="B88" s="215" t="str">
        <f>IF(A88="","",CHOOSE(WEEKDAY(A88,2),"月","火","水","木","金","土","日"))</f>
      </c>
      <c r="C88" s="215" t="str">
        <f>IF(A88="","",WEEKNUM(A88,2))</f>
      </c>
      <c r="D88" s="215"/>
      <c r="E88" s="215"/>
      <c r="F88" s="215"/>
      <c r="G88" s="215"/>
      <c r="H88" s="215"/>
      <c r="I88" s="215"/>
      <c r="J88" s="248"/>
      <c r="K88" s="248"/>
      <c r="L88" s="215"/>
      <c r="M88" s="215"/>
      <c r="N88" s="248"/>
      <c r="O88" s="272"/>
    </row>
    <row r="89" ht="19" customHeight="true">
      <c r="A89" s="278"/>
      <c r="B89" s="215" t="str">
        <f>IF(A89="","",CHOOSE(WEEKDAY(A89,2),"月","火","水","木","金","土","日"))</f>
      </c>
      <c r="C89" s="215" t="str">
        <f>IF(A89="","",WEEKNUM(A89,2))</f>
      </c>
      <c r="D89" s="215"/>
      <c r="E89" s="215"/>
      <c r="F89" s="215"/>
      <c r="G89" s="215"/>
      <c r="H89" s="215"/>
      <c r="I89" s="215"/>
      <c r="J89" s="248"/>
      <c r="K89" s="248"/>
      <c r="L89" s="215"/>
      <c r="M89" s="215"/>
      <c r="N89" s="248"/>
      <c r="O89" s="272"/>
    </row>
    <row r="90" ht="19" customHeight="true">
      <c r="A90" s="278"/>
      <c r="B90" s="215" t="str">
        <f>IF(A90="","",CHOOSE(WEEKDAY(A90,2),"月","火","水","木","金","土","日"))</f>
      </c>
      <c r="C90" s="215" t="str">
        <f>IF(A90="","",WEEKNUM(A90,2))</f>
      </c>
      <c r="D90" s="215"/>
      <c r="E90" s="215"/>
      <c r="F90" s="215"/>
      <c r="G90" s="215"/>
      <c r="H90" s="215"/>
      <c r="I90" s="215"/>
      <c r="J90" s="248"/>
      <c r="K90" s="248"/>
      <c r="L90" s="215"/>
      <c r="M90" s="215"/>
      <c r="N90" s="248"/>
      <c r="O90" s="272"/>
    </row>
    <row r="91" ht="19" customHeight="true">
      <c r="A91" s="278"/>
      <c r="B91" s="215" t="str">
        <f>IF(A91="","",CHOOSE(WEEKDAY(A91,2),"月","火","水","木","金","土","日"))</f>
      </c>
      <c r="C91" s="215" t="str">
        <f>IF(A91="","",WEEKNUM(A91,2))</f>
      </c>
      <c r="D91" s="215"/>
      <c r="E91" s="215"/>
      <c r="F91" s="215"/>
      <c r="G91" s="215"/>
      <c r="H91" s="215"/>
      <c r="I91" s="215"/>
      <c r="J91" s="248"/>
      <c r="K91" s="248"/>
      <c r="L91" s="215"/>
      <c r="M91" s="215"/>
      <c r="N91" s="248"/>
      <c r="O91" s="272"/>
    </row>
    <row r="92" ht="19" customHeight="true">
      <c r="A92" s="278"/>
      <c r="B92" s="215" t="str">
        <f>IF(A92="","",CHOOSE(WEEKDAY(A92,2),"月","火","水","木","金","土","日"))</f>
      </c>
      <c r="C92" s="215" t="str">
        <f>IF(A92="","",WEEKNUM(A92,2))</f>
      </c>
      <c r="D92" s="215"/>
      <c r="E92" s="215"/>
      <c r="F92" s="215"/>
      <c r="G92" s="215"/>
      <c r="H92" s="215"/>
      <c r="I92" s="215"/>
      <c r="J92" s="248"/>
      <c r="K92" s="248"/>
      <c r="L92" s="215"/>
      <c r="M92" s="215"/>
      <c r="N92" s="248"/>
      <c r="O92" s="272"/>
    </row>
    <row r="93" ht="19" customHeight="true">
      <c r="A93" s="278"/>
      <c r="B93" s="215" t="str">
        <f>IF(A93="","",CHOOSE(WEEKDAY(A93,2),"月","火","水","木","金","土","日"))</f>
      </c>
      <c r="C93" s="215" t="str">
        <f>IF(A93="","",WEEKNUM(A93,2))</f>
      </c>
      <c r="D93" s="215"/>
      <c r="E93" s="215"/>
      <c r="F93" s="215"/>
      <c r="G93" s="215"/>
      <c r="H93" s="215"/>
      <c r="I93" s="215"/>
      <c r="J93" s="248"/>
      <c r="K93" s="248"/>
      <c r="L93" s="215"/>
      <c r="M93" s="215"/>
      <c r="N93" s="248"/>
      <c r="O93" s="272"/>
    </row>
    <row r="94" ht="19" customHeight="true">
      <c r="A94" s="278"/>
      <c r="B94" s="215" t="str">
        <f>IF(A94="","",CHOOSE(WEEKDAY(A94,2),"月","火","水","木","金","土","日"))</f>
      </c>
      <c r="C94" s="215" t="str">
        <f>IF(A94="","",WEEKNUM(A94,2))</f>
      </c>
      <c r="D94" s="215"/>
      <c r="E94" s="215"/>
      <c r="F94" s="215"/>
      <c r="G94" s="215"/>
      <c r="H94" s="215"/>
      <c r="I94" s="215"/>
      <c r="J94" s="248"/>
      <c r="K94" s="248"/>
      <c r="L94" s="215"/>
      <c r="M94" s="215"/>
      <c r="N94" s="248"/>
      <c r="O94" s="272"/>
    </row>
    <row r="95" ht="19" customHeight="true">
      <c r="A95" s="278"/>
      <c r="B95" s="215" t="str">
        <f>IF(A95="","",CHOOSE(WEEKDAY(A95,2),"月","火","水","木","金","土","日"))</f>
      </c>
      <c r="C95" s="215" t="str">
        <f>IF(A95="","",WEEKNUM(A95,2))</f>
      </c>
      <c r="D95" s="215"/>
      <c r="E95" s="215"/>
      <c r="F95" s="215"/>
      <c r="G95" s="215"/>
      <c r="H95" s="215"/>
      <c r="I95" s="215"/>
      <c r="J95" s="248"/>
      <c r="K95" s="248"/>
      <c r="L95" s="215"/>
      <c r="M95" s="215"/>
      <c r="N95" s="248"/>
      <c r="O95" s="272"/>
    </row>
    <row r="96" ht="19" customHeight="true">
      <c r="A96" s="278"/>
      <c r="B96" s="215" t="str">
        <f>IF(A96="","",CHOOSE(WEEKDAY(A96,2),"月","火","水","木","金","土","日"))</f>
      </c>
      <c r="C96" s="215" t="str">
        <f>IF(A96="","",WEEKNUM(A96,2))</f>
      </c>
      <c r="D96" s="215"/>
      <c r="E96" s="215"/>
      <c r="F96" s="215"/>
      <c r="G96" s="215"/>
      <c r="H96" s="215"/>
      <c r="I96" s="215"/>
      <c r="J96" s="248"/>
      <c r="K96" s="248"/>
      <c r="L96" s="215"/>
      <c r="M96" s="215"/>
      <c r="N96" s="248"/>
      <c r="O96" s="272"/>
    </row>
    <row r="97" ht="19" customHeight="true">
      <c r="A97" s="278"/>
      <c r="B97" s="215" t="str">
        <f>IF(A97="","",CHOOSE(WEEKDAY(A97,2),"月","火","水","木","金","土","日"))</f>
      </c>
      <c r="C97" s="215" t="str">
        <f>IF(A97="","",WEEKNUM(A97,2))</f>
      </c>
      <c r="D97" s="215"/>
      <c r="E97" s="215"/>
      <c r="F97" s="215"/>
      <c r="G97" s="215"/>
      <c r="H97" s="215"/>
      <c r="I97" s="215"/>
      <c r="J97" s="248"/>
      <c r="K97" s="248"/>
      <c r="L97" s="215"/>
      <c r="M97" s="215"/>
      <c r="N97" s="248"/>
      <c r="O97" s="272"/>
    </row>
    <row r="98" ht="19" customHeight="true">
      <c r="A98" s="278"/>
      <c r="B98" s="215" t="str">
        <f>IF(A98="","",CHOOSE(WEEKDAY(A98,2),"月","火","水","木","金","土","日"))</f>
      </c>
      <c r="C98" s="215" t="str">
        <f>IF(A98="","",WEEKNUM(A98,2))</f>
      </c>
      <c r="D98" s="215"/>
      <c r="E98" s="215"/>
      <c r="F98" s="215"/>
      <c r="G98" s="215"/>
      <c r="H98" s="215"/>
      <c r="I98" s="215"/>
      <c r="J98" s="248"/>
      <c r="K98" s="248"/>
      <c r="L98" s="215"/>
      <c r="M98" s="215"/>
      <c r="N98" s="248"/>
      <c r="O98" s="272"/>
    </row>
    <row r="99" ht="19" customHeight="true">
      <c r="A99" s="278"/>
      <c r="B99" s="215" t="str">
        <f>IF(A99="","",CHOOSE(WEEKDAY(A99,2),"月","火","水","木","金","土","日"))</f>
      </c>
      <c r="C99" s="215" t="str">
        <f>IF(A99="","",WEEKNUM(A99,2))</f>
      </c>
      <c r="D99" s="215"/>
      <c r="E99" s="215"/>
      <c r="F99" s="215"/>
      <c r="G99" s="215"/>
      <c r="H99" s="215"/>
      <c r="I99" s="215"/>
      <c r="J99" s="248"/>
      <c r="K99" s="248"/>
      <c r="L99" s="215"/>
      <c r="M99" s="215"/>
      <c r="N99" s="248"/>
      <c r="O99" s="272"/>
    </row>
    <row r="100" ht="19" customHeight="true">
      <c r="A100" s="278"/>
      <c r="B100" s="215" t="str">
        <f>IF(A100="","",CHOOSE(WEEKDAY(A100,2),"月","火","水","木","金","土","日"))</f>
      </c>
      <c r="C100" s="215" t="str">
        <f>IF(A100="","",WEEKNUM(A100,2))</f>
      </c>
      <c r="D100" s="215"/>
      <c r="E100" s="215"/>
      <c r="F100" s="215"/>
      <c r="G100" s="215"/>
      <c r="H100" s="215"/>
      <c r="I100" s="215"/>
      <c r="J100" s="248"/>
      <c r="K100" s="248"/>
      <c r="L100" s="215"/>
      <c r="M100" s="215"/>
      <c r="N100" s="248"/>
      <c r="O100" s="272"/>
    </row>
    <row r="101" ht="19" customHeight="true">
      <c r="A101" s="278"/>
      <c r="B101" s="215" t="str">
        <f>IF(A101="","",CHOOSE(WEEKDAY(A101,2),"月","火","水","木","金","土","日"))</f>
      </c>
      <c r="C101" s="215" t="str">
        <f>IF(A101="","",WEEKNUM(A101,2))</f>
      </c>
      <c r="D101" s="215"/>
      <c r="E101" s="215"/>
      <c r="F101" s="215"/>
      <c r="G101" s="215"/>
      <c r="H101" s="215"/>
      <c r="I101" s="215"/>
      <c r="J101" s="248"/>
      <c r="K101" s="248"/>
      <c r="L101" s="215"/>
      <c r="M101" s="215"/>
      <c r="N101" s="248"/>
      <c r="O101" s="272"/>
    </row>
    <row r="102" ht="19" customHeight="true">
      <c r="A102" s="278"/>
      <c r="B102" s="215" t="str">
        <f>IF(A102="","",CHOOSE(WEEKDAY(A102,2),"月","火","水","木","金","土","日"))</f>
      </c>
      <c r="C102" s="215" t="str">
        <f>IF(A102="","",WEEKNUM(A102,2))</f>
      </c>
      <c r="D102" s="215"/>
      <c r="E102" s="215"/>
      <c r="F102" s="215"/>
      <c r="G102" s="215"/>
      <c r="H102" s="215"/>
      <c r="I102" s="215"/>
      <c r="J102" s="248"/>
      <c r="K102" s="248"/>
      <c r="L102" s="215"/>
      <c r="M102" s="215"/>
      <c r="N102" s="248"/>
      <c r="O102" s="272"/>
    </row>
    <row r="103" ht="19" customHeight="true">
      <c r="A103" s="278"/>
      <c r="B103" s="215" t="str">
        <f>IF(A103="","",CHOOSE(WEEKDAY(A103,2),"月","火","水","木","金","土","日"))</f>
      </c>
      <c r="C103" s="215" t="str">
        <f>IF(A103="","",WEEKNUM(A103,2))</f>
      </c>
      <c r="D103" s="215"/>
      <c r="E103" s="215"/>
      <c r="F103" s="215"/>
      <c r="G103" s="215"/>
      <c r="H103" s="215"/>
      <c r="I103" s="215"/>
      <c r="J103" s="248"/>
      <c r="K103" s="248"/>
      <c r="L103" s="215"/>
      <c r="M103" s="215"/>
      <c r="N103" s="248"/>
      <c r="O103" s="272"/>
    </row>
    <row r="104" ht="19" customHeight="true">
      <c r="A104" s="278"/>
      <c r="B104" s="215" t="str">
        <f>IF(A104="","",CHOOSE(WEEKDAY(A104,2),"月","火","水","木","金","土","日"))</f>
      </c>
      <c r="C104" s="215" t="str">
        <f>IF(A104="","",WEEKNUM(A104,2))</f>
      </c>
      <c r="D104" s="215"/>
      <c r="E104" s="215"/>
      <c r="F104" s="215"/>
      <c r="G104" s="215"/>
      <c r="H104" s="215"/>
      <c r="I104" s="215"/>
      <c r="J104" s="248"/>
      <c r="K104" s="248"/>
      <c r="L104" s="215"/>
      <c r="M104" s="215"/>
      <c r="N104" s="248"/>
      <c r="O104" s="272"/>
    </row>
    <row r="105" ht="19" customHeight="true">
      <c r="A105" s="278"/>
      <c r="B105" s="215" t="str">
        <f>IF(A105="","",CHOOSE(WEEKDAY(A105,2),"月","火","水","木","金","土","日"))</f>
      </c>
      <c r="C105" s="215" t="str">
        <f>IF(A105="","",WEEKNUM(A105,2))</f>
      </c>
      <c r="D105" s="215"/>
      <c r="E105" s="215"/>
      <c r="F105" s="215"/>
      <c r="G105" s="215"/>
      <c r="H105" s="215"/>
      <c r="I105" s="215"/>
      <c r="J105" s="248"/>
      <c r="K105" s="248"/>
      <c r="L105" s="215"/>
      <c r="M105" s="215"/>
      <c r="N105" s="248"/>
      <c r="O105" s="272"/>
    </row>
    <row r="106" ht="19" customHeight="true">
      <c r="A106" s="278"/>
      <c r="B106" s="215" t="str">
        <f>IF(A106="","",CHOOSE(WEEKDAY(A106,2),"月","火","水","木","金","土","日"))</f>
      </c>
      <c r="C106" s="215" t="str">
        <f>IF(A106="","",WEEKNUM(A106,2))</f>
      </c>
      <c r="D106" s="215"/>
      <c r="E106" s="215"/>
      <c r="F106" s="215"/>
      <c r="G106" s="215"/>
      <c r="H106" s="215"/>
      <c r="I106" s="215"/>
      <c r="J106" s="248"/>
      <c r="K106" s="248"/>
      <c r="L106" s="215"/>
      <c r="M106" s="215"/>
      <c r="N106" s="248"/>
      <c r="O106" s="272"/>
    </row>
    <row r="107" ht="19" customHeight="true">
      <c r="A107" s="278"/>
      <c r="B107" s="215" t="str">
        <f>IF(A107="","",CHOOSE(WEEKDAY(A107,2),"月","火","水","木","金","土","日"))</f>
      </c>
      <c r="C107" s="215" t="str">
        <f>IF(A107="","",WEEKNUM(A107,2))</f>
      </c>
      <c r="D107" s="215"/>
      <c r="E107" s="215"/>
      <c r="F107" s="215"/>
      <c r="G107" s="215"/>
      <c r="H107" s="215"/>
      <c r="I107" s="215"/>
      <c r="J107" s="248"/>
      <c r="K107" s="248"/>
      <c r="L107" s="215"/>
      <c r="M107" s="215"/>
      <c r="N107" s="248"/>
      <c r="O107" s="272"/>
    </row>
    <row r="108" ht="19" customHeight="true">
      <c r="A108" s="278"/>
      <c r="B108" s="215" t="str">
        <f>IF(A108="","",CHOOSE(WEEKDAY(A108,2),"月","火","水","木","金","土","日"))</f>
      </c>
      <c r="C108" s="215" t="str">
        <f>IF(A108="","",WEEKNUM(A108,2))</f>
      </c>
      <c r="D108" s="215"/>
      <c r="E108" s="215"/>
      <c r="F108" s="215"/>
      <c r="G108" s="215"/>
      <c r="H108" s="215"/>
      <c r="I108" s="215"/>
      <c r="J108" s="248"/>
      <c r="K108" s="248"/>
      <c r="L108" s="215"/>
      <c r="M108" s="215"/>
      <c r="N108" s="248"/>
      <c r="O108" s="272"/>
    </row>
    <row r="109" ht="19" customHeight="true">
      <c r="A109" s="278"/>
      <c r="B109" s="215" t="str">
        <f>IF(A109="","",CHOOSE(WEEKDAY(A109,2),"月","火","水","木","金","土","日"))</f>
      </c>
      <c r="C109" s="215" t="str">
        <f>IF(A109="","",WEEKNUM(A109,2))</f>
      </c>
      <c r="D109" s="215"/>
      <c r="E109" s="215"/>
      <c r="F109" s="215"/>
      <c r="G109" s="215"/>
      <c r="H109" s="215"/>
      <c r="I109" s="215"/>
      <c r="J109" s="248"/>
      <c r="K109" s="248"/>
      <c r="L109" s="215"/>
      <c r="M109" s="215"/>
      <c r="N109" s="248"/>
      <c r="O109" s="272"/>
    </row>
    <row r="110" ht="19" customHeight="true">
      <c r="A110" s="278"/>
      <c r="B110" s="215" t="str">
        <f>IF(A110="","",CHOOSE(WEEKDAY(A110,2),"月","火","水","木","金","土","日"))</f>
      </c>
      <c r="C110" s="215" t="str">
        <f>IF(A110="","",WEEKNUM(A110,2))</f>
      </c>
      <c r="D110" s="215"/>
      <c r="E110" s="215"/>
      <c r="F110" s="215"/>
      <c r="G110" s="215"/>
      <c r="H110" s="215"/>
      <c r="I110" s="215"/>
      <c r="J110" s="248"/>
      <c r="K110" s="248"/>
      <c r="L110" s="215"/>
      <c r="M110" s="215"/>
      <c r="N110" s="248"/>
      <c r="O110" s="272"/>
    </row>
    <row r="111" ht="19" customHeight="true">
      <c r="A111" s="278"/>
      <c r="B111" s="215" t="str">
        <f>IF(A111="","",CHOOSE(WEEKDAY(A111,2),"月","火","水","木","金","土","日"))</f>
      </c>
      <c r="C111" s="215" t="str">
        <f>IF(A111="","",WEEKNUM(A111,2))</f>
      </c>
      <c r="D111" s="215"/>
      <c r="E111" s="215"/>
      <c r="F111" s="215"/>
      <c r="G111" s="215"/>
      <c r="H111" s="215"/>
      <c r="I111" s="215"/>
      <c r="J111" s="248"/>
      <c r="K111" s="248"/>
      <c r="L111" s="215"/>
      <c r="M111" s="215"/>
      <c r="N111" s="248"/>
      <c r="O111" s="272"/>
    </row>
    <row r="112" ht="19" customHeight="true">
      <c r="A112" s="278"/>
      <c r="B112" s="215" t="str">
        <f>IF(A112="","",CHOOSE(WEEKDAY(A112,2),"月","火","水","木","金","土","日"))</f>
      </c>
      <c r="C112" s="215" t="str">
        <f>IF(A112="","",WEEKNUM(A112,2))</f>
      </c>
      <c r="D112" s="215"/>
      <c r="E112" s="215"/>
      <c r="F112" s="215"/>
      <c r="G112" s="215"/>
      <c r="H112" s="215"/>
      <c r="I112" s="215"/>
      <c r="J112" s="248"/>
      <c r="K112" s="248"/>
      <c r="L112" s="215"/>
      <c r="M112" s="215"/>
      <c r="N112" s="248"/>
      <c r="O112" s="272"/>
    </row>
    <row r="113" ht="19" customHeight="true">
      <c r="A113" s="278"/>
      <c r="B113" s="215" t="str">
        <f>IF(A113="","",CHOOSE(WEEKDAY(A113,2),"月","火","水","木","金","土","日"))</f>
      </c>
      <c r="C113" s="215" t="str">
        <f>IF(A113="","",WEEKNUM(A113,2))</f>
      </c>
      <c r="D113" s="215"/>
      <c r="E113" s="215"/>
      <c r="F113" s="215"/>
      <c r="G113" s="215"/>
      <c r="H113" s="215"/>
      <c r="I113" s="215"/>
      <c r="J113" s="248"/>
      <c r="K113" s="248"/>
      <c r="L113" s="215"/>
      <c r="M113" s="215"/>
      <c r="N113" s="248"/>
      <c r="O113" s="272"/>
    </row>
    <row r="114" ht="19" customHeight="true">
      <c r="A114" s="278"/>
      <c r="B114" s="215" t="str">
        <f>IF(A114="","",CHOOSE(WEEKDAY(A114,2),"月","火","水","木","金","土","日"))</f>
      </c>
      <c r="C114" s="215" t="str">
        <f>IF(A114="","",WEEKNUM(A114,2))</f>
      </c>
      <c r="D114" s="215"/>
      <c r="E114" s="215"/>
      <c r="F114" s="215"/>
      <c r="G114" s="215"/>
      <c r="H114" s="215"/>
      <c r="I114" s="215"/>
      <c r="J114" s="248"/>
      <c r="K114" s="248"/>
      <c r="L114" s="215"/>
      <c r="M114" s="215"/>
      <c r="N114" s="248"/>
      <c r="O114" s="272"/>
    </row>
    <row r="115" ht="19" customHeight="true">
      <c r="A115" s="278"/>
      <c r="B115" s="215" t="str">
        <f>IF(A115="","",CHOOSE(WEEKDAY(A115,2),"月","火","水","木","金","土","日"))</f>
      </c>
      <c r="C115" s="215" t="str">
        <f>IF(A115="","",WEEKNUM(A115,2))</f>
      </c>
      <c r="D115" s="215"/>
      <c r="E115" s="215"/>
      <c r="F115" s="215"/>
      <c r="G115" s="215"/>
      <c r="H115" s="215"/>
      <c r="I115" s="215"/>
      <c r="J115" s="248"/>
      <c r="K115" s="248"/>
      <c r="L115" s="215"/>
      <c r="M115" s="215"/>
      <c r="N115" s="248"/>
      <c r="O115" s="272"/>
    </row>
    <row r="116" ht="19" customHeight="true">
      <c r="A116" s="278"/>
      <c r="B116" s="215" t="str">
        <f>IF(A116="","",CHOOSE(WEEKDAY(A116,2),"月","火","水","木","金","土","日"))</f>
      </c>
      <c r="C116" s="215" t="str">
        <f>IF(A116="","",WEEKNUM(A116,2))</f>
      </c>
      <c r="D116" s="215"/>
      <c r="E116" s="215"/>
      <c r="F116" s="215"/>
      <c r="G116" s="215"/>
      <c r="H116" s="215"/>
      <c r="I116" s="215"/>
      <c r="J116" s="248"/>
      <c r="K116" s="248"/>
      <c r="L116" s="215"/>
      <c r="M116" s="215"/>
      <c r="N116" s="248"/>
      <c r="O116" s="272"/>
    </row>
    <row r="117" ht="19" customHeight="true">
      <c r="A117" s="278"/>
      <c r="B117" s="215" t="str">
        <f>IF(A117="","",CHOOSE(WEEKDAY(A117,2),"月","火","水","木","金","土","日"))</f>
      </c>
      <c r="C117" s="215" t="str">
        <f>IF(A117="","",WEEKNUM(A117,2))</f>
      </c>
      <c r="D117" s="215"/>
      <c r="E117" s="215"/>
      <c r="F117" s="215"/>
      <c r="G117" s="215"/>
      <c r="H117" s="215"/>
      <c r="I117" s="215"/>
      <c r="J117" s="248"/>
      <c r="K117" s="248"/>
      <c r="L117" s="215"/>
      <c r="M117" s="215"/>
      <c r="N117" s="248"/>
      <c r="O117" s="272"/>
    </row>
    <row r="118" ht="19" customHeight="true">
      <c r="A118" s="278"/>
      <c r="B118" s="215" t="str">
        <f>IF(A118="","",CHOOSE(WEEKDAY(A118,2),"月","火","水","木","金","土","日"))</f>
      </c>
      <c r="C118" s="215" t="str">
        <f>IF(A118="","",WEEKNUM(A118,2))</f>
      </c>
      <c r="D118" s="215"/>
      <c r="E118" s="215"/>
      <c r="F118" s="215"/>
      <c r="G118" s="215"/>
      <c r="H118" s="215"/>
      <c r="I118" s="215"/>
      <c r="J118" s="248"/>
      <c r="K118" s="248"/>
      <c r="L118" s="215"/>
      <c r="M118" s="215"/>
      <c r="N118" s="248"/>
      <c r="O118" s="272"/>
    </row>
    <row r="119" ht="19" customHeight="true">
      <c r="A119" s="278"/>
      <c r="B119" s="215" t="str">
        <f>IF(A119="","",CHOOSE(WEEKDAY(A119,2),"月","火","水","木","金","土","日"))</f>
      </c>
      <c r="C119" s="215" t="str">
        <f>IF(A119="","",WEEKNUM(A119,2))</f>
      </c>
      <c r="D119" s="215"/>
      <c r="E119" s="215"/>
      <c r="F119" s="215"/>
      <c r="G119" s="215"/>
      <c r="H119" s="215"/>
      <c r="I119" s="215"/>
      <c r="J119" s="248"/>
      <c r="K119" s="248"/>
      <c r="L119" s="215"/>
      <c r="M119" s="215"/>
      <c r="N119" s="248"/>
      <c r="O119" s="272"/>
    </row>
    <row r="120" ht="19" customHeight="true">
      <c r="A120" s="278"/>
      <c r="B120" s="215" t="str">
        <f>IF(A120="","",CHOOSE(WEEKDAY(A120,2),"月","火","水","木","金","土","日"))</f>
      </c>
      <c r="C120" s="215" t="str">
        <f>IF(A120="","",WEEKNUM(A120,2))</f>
      </c>
      <c r="D120" s="215"/>
      <c r="E120" s="215"/>
      <c r="F120" s="215"/>
      <c r="G120" s="215"/>
      <c r="H120" s="215"/>
      <c r="I120" s="215"/>
      <c r="J120" s="248"/>
      <c r="K120" s="248"/>
      <c r="L120" s="215"/>
      <c r="M120" s="215"/>
      <c r="N120" s="248"/>
      <c r="O120" s="272"/>
    </row>
    <row r="121" ht="19" customHeight="true">
      <c r="A121" s="278"/>
      <c r="B121" s="215" t="str">
        <f>IF(A121="","",CHOOSE(WEEKDAY(A121,2),"月","火","水","木","金","土","日"))</f>
      </c>
      <c r="C121" s="215" t="str">
        <f>IF(A121="","",WEEKNUM(A121,2))</f>
      </c>
      <c r="D121" s="215"/>
      <c r="E121" s="215"/>
      <c r="F121" s="215"/>
      <c r="G121" s="215"/>
      <c r="H121" s="215"/>
      <c r="I121" s="215"/>
      <c r="J121" s="248"/>
      <c r="K121" s="248"/>
      <c r="L121" s="215"/>
      <c r="M121" s="215"/>
      <c r="N121" s="248"/>
      <c r="O121" s="272"/>
    </row>
    <row r="122" ht="19" customHeight="true">
      <c r="A122" s="278"/>
      <c r="B122" s="215" t="str">
        <f>IF(A122="","",CHOOSE(WEEKDAY(A122,2),"月","火","水","木","金","土","日"))</f>
      </c>
      <c r="C122" s="215" t="str">
        <f>IF(A122="","",WEEKNUM(A122,2))</f>
      </c>
      <c r="D122" s="215"/>
      <c r="E122" s="215"/>
      <c r="F122" s="215"/>
      <c r="G122" s="215"/>
      <c r="H122" s="215"/>
      <c r="I122" s="215"/>
      <c r="J122" s="248"/>
      <c r="K122" s="248"/>
      <c r="L122" s="215"/>
      <c r="M122" s="215"/>
      <c r="N122" s="248"/>
      <c r="O122" s="272"/>
    </row>
    <row r="123" ht="19" customHeight="true">
      <c r="A123" s="278"/>
      <c r="B123" s="215" t="str">
        <f>IF(A123="","",CHOOSE(WEEKDAY(A123,2),"月","火","水","木","金","土","日"))</f>
      </c>
      <c r="C123" s="215" t="str">
        <f>IF(A123="","",WEEKNUM(A123,2))</f>
      </c>
      <c r="D123" s="215"/>
      <c r="E123" s="215"/>
      <c r="F123" s="215"/>
      <c r="G123" s="215"/>
      <c r="H123" s="215"/>
      <c r="I123" s="215"/>
      <c r="J123" s="248"/>
      <c r="K123" s="248"/>
      <c r="L123" s="215"/>
      <c r="M123" s="215"/>
      <c r="N123" s="248"/>
      <c r="O123" s="272"/>
    </row>
    <row r="124" ht="19" customHeight="true">
      <c r="A124" s="278"/>
      <c r="B124" s="215" t="str">
        <f>IF(A124="","",CHOOSE(WEEKDAY(A124,2),"月","火","水","木","金","土","日"))</f>
      </c>
      <c r="C124" s="215" t="str">
        <f>IF(A124="","",WEEKNUM(A124,2))</f>
      </c>
      <c r="D124" s="215"/>
      <c r="E124" s="215"/>
      <c r="F124" s="215"/>
      <c r="G124" s="215"/>
      <c r="H124" s="215"/>
      <c r="I124" s="215"/>
      <c r="J124" s="248"/>
      <c r="K124" s="248"/>
      <c r="L124" s="215"/>
      <c r="M124" s="215"/>
      <c r="N124" s="248"/>
      <c r="O124" s="272"/>
    </row>
    <row r="125" ht="19" customHeight="true">
      <c r="A125" s="278"/>
      <c r="B125" s="215" t="str">
        <f>IF(A125="","",CHOOSE(WEEKDAY(A125,2),"月","火","水","木","金","土","日"))</f>
      </c>
      <c r="C125" s="215" t="str">
        <f>IF(A125="","",WEEKNUM(A125,2))</f>
      </c>
      <c r="D125" s="215"/>
      <c r="E125" s="215"/>
      <c r="F125" s="215"/>
      <c r="G125" s="215"/>
      <c r="H125" s="215"/>
      <c r="I125" s="215"/>
      <c r="J125" s="248"/>
      <c r="K125" s="248"/>
      <c r="L125" s="215"/>
      <c r="M125" s="215"/>
      <c r="N125" s="248"/>
      <c r="O125" s="272"/>
    </row>
    <row r="126" ht="19" customHeight="true">
      <c r="A126" s="278"/>
      <c r="B126" s="215" t="str">
        <f>IF(A126="","",CHOOSE(WEEKDAY(A126,2),"月","火","水","木","金","土","日"))</f>
      </c>
      <c r="C126" s="215" t="str">
        <f>IF(A126="","",WEEKNUM(A126,2))</f>
      </c>
      <c r="D126" s="215"/>
      <c r="E126" s="215"/>
      <c r="F126" s="215"/>
      <c r="G126" s="215"/>
      <c r="H126" s="215"/>
      <c r="I126" s="215"/>
      <c r="J126" s="248"/>
      <c r="K126" s="248"/>
      <c r="L126" s="215"/>
      <c r="M126" s="215"/>
      <c r="N126" s="248"/>
      <c r="O126" s="272"/>
    </row>
    <row r="127" ht="19" customHeight="true">
      <c r="A127" s="278"/>
      <c r="B127" s="215" t="str">
        <f>IF(A127="","",CHOOSE(WEEKDAY(A127,2),"月","火","水","木","金","土","日"))</f>
      </c>
      <c r="C127" s="215" t="str">
        <f>IF(A127="","",WEEKNUM(A127,2))</f>
      </c>
      <c r="D127" s="215"/>
      <c r="E127" s="215"/>
      <c r="F127" s="215"/>
      <c r="G127" s="215"/>
      <c r="H127" s="215"/>
      <c r="I127" s="215"/>
      <c r="J127" s="248"/>
      <c r="K127" s="248"/>
      <c r="L127" s="215"/>
      <c r="M127" s="215"/>
      <c r="N127" s="248"/>
      <c r="O127" s="272"/>
    </row>
    <row r="128" ht="19" customHeight="true">
      <c r="A128" s="278"/>
      <c r="B128" s="215" t="str">
        <f>IF(A128="","",CHOOSE(WEEKDAY(A128,2),"月","火","水","木","金","土","日"))</f>
      </c>
      <c r="C128" s="215" t="str">
        <f>IF(A128="","",WEEKNUM(A128,2))</f>
      </c>
      <c r="D128" s="215"/>
      <c r="E128" s="215"/>
      <c r="F128" s="215"/>
      <c r="G128" s="215"/>
      <c r="H128" s="215"/>
      <c r="I128" s="215"/>
      <c r="J128" s="248"/>
      <c r="K128" s="248"/>
      <c r="L128" s="215"/>
      <c r="M128" s="215"/>
      <c r="N128" s="248"/>
      <c r="O128" s="272"/>
    </row>
    <row r="129" ht="19" customHeight="true">
      <c r="A129" s="278"/>
      <c r="B129" s="215" t="str">
        <f>IF(A129="","",CHOOSE(WEEKDAY(A129,2),"月","火","水","木","金","土","日"))</f>
      </c>
      <c r="C129" s="215" t="str">
        <f>IF(A129="","",WEEKNUM(A129,2))</f>
      </c>
      <c r="D129" s="215"/>
      <c r="E129" s="215"/>
      <c r="F129" s="215"/>
      <c r="G129" s="215"/>
      <c r="H129" s="215"/>
      <c r="I129" s="215"/>
      <c r="J129" s="248"/>
      <c r="K129" s="248"/>
      <c r="L129" s="215"/>
      <c r="M129" s="215"/>
      <c r="N129" s="248"/>
      <c r="O129" s="272"/>
    </row>
    <row r="130" ht="19" customHeight="true">
      <c r="A130" s="278"/>
      <c r="B130" s="215" t="str">
        <f>IF(A130="","",CHOOSE(WEEKDAY(A130,2),"月","火","水","木","金","土","日"))</f>
      </c>
      <c r="C130" s="215" t="str">
        <f>IF(A130="","",WEEKNUM(A130,2))</f>
      </c>
      <c r="D130" s="215"/>
      <c r="E130" s="215"/>
      <c r="F130" s="215"/>
      <c r="G130" s="215"/>
      <c r="H130" s="215"/>
      <c r="I130" s="215"/>
      <c r="J130" s="248"/>
      <c r="K130" s="248"/>
      <c r="L130" s="215"/>
      <c r="M130" s="215"/>
      <c r="N130" s="248"/>
      <c r="O130" s="272"/>
    </row>
    <row r="131" ht="19" customHeight="true">
      <c r="A131" s="278"/>
      <c r="B131" s="215" t="str">
        <f>IF(A131="","",CHOOSE(WEEKDAY(A131,2),"月","火","水","木","金","土","日"))</f>
      </c>
      <c r="C131" s="215" t="str">
        <f>IF(A131="","",WEEKNUM(A131,2))</f>
      </c>
      <c r="D131" s="215"/>
      <c r="E131" s="215"/>
      <c r="F131" s="215"/>
      <c r="G131" s="215"/>
      <c r="H131" s="215"/>
      <c r="I131" s="215"/>
      <c r="J131" s="248"/>
      <c r="K131" s="248"/>
      <c r="L131" s="215"/>
      <c r="M131" s="215"/>
      <c r="N131" s="248"/>
      <c r="O131" s="272"/>
    </row>
    <row r="132" ht="19" customHeight="true">
      <c r="A132" s="278"/>
      <c r="B132" s="215" t="str">
        <f>IF(A132="","",CHOOSE(WEEKDAY(A132,2),"月","火","水","木","金","土","日"))</f>
      </c>
      <c r="C132" s="215" t="str">
        <f>IF(A132="","",WEEKNUM(A132,2))</f>
      </c>
      <c r="D132" s="215"/>
      <c r="E132" s="215"/>
      <c r="F132" s="215"/>
      <c r="G132" s="215"/>
      <c r="H132" s="215"/>
      <c r="I132" s="215"/>
      <c r="J132" s="248"/>
      <c r="K132" s="248"/>
      <c r="L132" s="215"/>
      <c r="M132" s="215"/>
      <c r="N132" s="248"/>
      <c r="O132" s="272"/>
    </row>
    <row r="133" ht="19" customHeight="true">
      <c r="A133" s="278"/>
      <c r="B133" s="215" t="str">
        <f>IF(A133="","",CHOOSE(WEEKDAY(A133,2),"月","火","水","木","金","土","日"))</f>
      </c>
      <c r="C133" s="215" t="str">
        <f>IF(A133="","",WEEKNUM(A133,2))</f>
      </c>
      <c r="D133" s="215"/>
      <c r="E133" s="215"/>
      <c r="F133" s="215"/>
      <c r="G133" s="215"/>
      <c r="H133" s="215"/>
      <c r="I133" s="215"/>
      <c r="J133" s="248"/>
      <c r="K133" s="248"/>
      <c r="L133" s="215"/>
      <c r="M133" s="215"/>
      <c r="N133" s="248"/>
      <c r="O133" s="272"/>
    </row>
    <row r="134" ht="19" customHeight="true">
      <c r="A134" s="278"/>
      <c r="B134" s="215" t="str">
        <f>IF(A134="","",CHOOSE(WEEKDAY(A134,2),"月","火","水","木","金","土","日"))</f>
      </c>
      <c r="C134" s="215" t="str">
        <f>IF(A134="","",WEEKNUM(A134,2))</f>
      </c>
      <c r="D134" s="215"/>
      <c r="E134" s="215"/>
      <c r="F134" s="215"/>
      <c r="G134" s="215"/>
      <c r="H134" s="215"/>
      <c r="I134" s="215"/>
      <c r="J134" s="248"/>
      <c r="K134" s="248"/>
      <c r="L134" s="215"/>
      <c r="M134" s="215"/>
      <c r="N134" s="248"/>
      <c r="O134" s="272"/>
    </row>
    <row r="135" ht="19" customHeight="true">
      <c r="A135" s="278"/>
      <c r="B135" s="215" t="str">
        <f>IF(A135="","",CHOOSE(WEEKDAY(A135,2),"月","火","水","木","金","土","日"))</f>
      </c>
      <c r="C135" s="215" t="str">
        <f>IF(A135="","",WEEKNUM(A135,2))</f>
      </c>
      <c r="D135" s="215"/>
      <c r="E135" s="215"/>
      <c r="F135" s="215"/>
      <c r="G135" s="215"/>
      <c r="H135" s="215"/>
      <c r="I135" s="215"/>
      <c r="J135" s="248"/>
      <c r="K135" s="248"/>
      <c r="L135" s="215"/>
      <c r="M135" s="215"/>
      <c r="N135" s="248"/>
      <c r="O135" s="272"/>
    </row>
    <row r="136" ht="19" customHeight="true">
      <c r="A136" s="278"/>
      <c r="B136" s="215" t="str">
        <f>IF(A136="","",CHOOSE(WEEKDAY(A136,2),"月","火","水","木","金","土","日"))</f>
      </c>
      <c r="C136" s="215" t="str">
        <f>IF(A136="","",WEEKNUM(A136,2))</f>
      </c>
      <c r="D136" s="215"/>
      <c r="E136" s="215"/>
      <c r="F136" s="215"/>
      <c r="G136" s="215"/>
      <c r="H136" s="215"/>
      <c r="I136" s="215"/>
      <c r="J136" s="248"/>
      <c r="K136" s="248"/>
      <c r="L136" s="215"/>
      <c r="M136" s="215"/>
      <c r="N136" s="248"/>
      <c r="O136" s="272"/>
    </row>
    <row r="137" ht="19" customHeight="true">
      <c r="A137" s="278"/>
      <c r="B137" s="215" t="str">
        <f>IF(A137="","",CHOOSE(WEEKDAY(A137,2),"月","火","水","木","金","土","日"))</f>
      </c>
      <c r="C137" s="215" t="str">
        <f>IF(A137="","",WEEKNUM(A137,2))</f>
      </c>
      <c r="D137" s="215"/>
      <c r="E137" s="215"/>
      <c r="F137" s="215"/>
      <c r="G137" s="215"/>
      <c r="H137" s="215"/>
      <c r="I137" s="215"/>
      <c r="J137" s="248"/>
      <c r="K137" s="248"/>
      <c r="L137" s="215"/>
      <c r="M137" s="215"/>
      <c r="N137" s="248"/>
      <c r="O137" s="272"/>
    </row>
    <row r="138" ht="19" customHeight="true">
      <c r="A138" s="278"/>
      <c r="B138" s="215" t="str">
        <f>IF(A138="","",CHOOSE(WEEKDAY(A138,2),"月","火","水","木","金","土","日"))</f>
      </c>
      <c r="C138" s="215" t="str">
        <f>IF(A138="","",WEEKNUM(A138,2))</f>
      </c>
      <c r="D138" s="215"/>
      <c r="E138" s="215"/>
      <c r="F138" s="215"/>
      <c r="G138" s="215"/>
      <c r="H138" s="215"/>
      <c r="I138" s="215"/>
      <c r="J138" s="248"/>
      <c r="K138" s="248"/>
      <c r="L138" s="215"/>
      <c r="M138" s="215"/>
      <c r="N138" s="248"/>
      <c r="O138" s="272"/>
    </row>
    <row r="139" ht="19" customHeight="true">
      <c r="A139" s="278"/>
      <c r="B139" s="215" t="str">
        <f>IF(A139="","",CHOOSE(WEEKDAY(A139,2),"月","火","水","木","金","土","日"))</f>
      </c>
      <c r="C139" s="215" t="str">
        <f>IF(A139="","",WEEKNUM(A139,2))</f>
      </c>
      <c r="D139" s="215"/>
      <c r="E139" s="215"/>
      <c r="F139" s="215"/>
      <c r="G139" s="215"/>
      <c r="H139" s="215"/>
      <c r="I139" s="215"/>
      <c r="J139" s="248"/>
      <c r="K139" s="248"/>
      <c r="L139" s="215"/>
      <c r="M139" s="215"/>
      <c r="N139" s="248"/>
      <c r="O139" s="272"/>
    </row>
    <row r="140" ht="19" customHeight="true">
      <c r="A140" s="278"/>
      <c r="B140" s="215" t="str">
        <f>IF(A140="","",CHOOSE(WEEKDAY(A140,2),"月","火","水","木","金","土","日"))</f>
      </c>
      <c r="C140" s="215" t="str">
        <f>IF(A140="","",WEEKNUM(A140,2))</f>
      </c>
      <c r="D140" s="215"/>
      <c r="E140" s="215"/>
      <c r="F140" s="215"/>
      <c r="G140" s="215"/>
      <c r="H140" s="215"/>
      <c r="I140" s="215"/>
      <c r="J140" s="248"/>
      <c r="K140" s="248"/>
      <c r="L140" s="215"/>
      <c r="M140" s="215"/>
      <c r="N140" s="248"/>
      <c r="O140" s="272"/>
    </row>
    <row r="141" ht="19" customHeight="true">
      <c r="A141" s="278"/>
      <c r="B141" s="215" t="str">
        <f>IF(A141="","",CHOOSE(WEEKDAY(A141,2),"月","火","水","木","金","土","日"))</f>
      </c>
      <c r="C141" s="215" t="str">
        <f>IF(A141="","",WEEKNUM(A141,2))</f>
      </c>
      <c r="D141" s="215"/>
      <c r="E141" s="215"/>
      <c r="F141" s="215"/>
      <c r="G141" s="215"/>
      <c r="H141" s="215"/>
      <c r="I141" s="215"/>
      <c r="J141" s="248"/>
      <c r="K141" s="248"/>
      <c r="L141" s="215"/>
      <c r="M141" s="215"/>
      <c r="N141" s="248"/>
      <c r="O141" s="272"/>
    </row>
    <row r="142" ht="19" customHeight="true">
      <c r="A142" s="278"/>
      <c r="B142" s="215" t="str">
        <f>IF(A142="","",CHOOSE(WEEKDAY(A142,2),"月","火","水","木","金","土","日"))</f>
      </c>
      <c r="C142" s="215" t="str">
        <f>IF(A142="","",WEEKNUM(A142,2))</f>
      </c>
      <c r="D142" s="215"/>
      <c r="E142" s="215"/>
      <c r="F142" s="215"/>
      <c r="G142" s="215"/>
      <c r="H142" s="215"/>
      <c r="I142" s="215"/>
      <c r="J142" s="248"/>
      <c r="K142" s="248"/>
      <c r="L142" s="215"/>
      <c r="M142" s="215"/>
      <c r="N142" s="248"/>
      <c r="O142" s="272"/>
    </row>
    <row r="143" ht="19" customHeight="true">
      <c r="A143" s="278"/>
      <c r="B143" s="215" t="str">
        <f>IF(A143="","",CHOOSE(WEEKDAY(A143,2),"月","火","水","木","金","土","日"))</f>
      </c>
      <c r="C143" s="215" t="str">
        <f>IF(A143="","",WEEKNUM(A143,2))</f>
      </c>
      <c r="D143" s="215"/>
      <c r="E143" s="215"/>
      <c r="F143" s="215"/>
      <c r="G143" s="215"/>
      <c r="H143" s="215"/>
      <c r="I143" s="215"/>
      <c r="J143" s="248"/>
      <c r="K143" s="248"/>
      <c r="L143" s="215"/>
      <c r="M143" s="215"/>
      <c r="N143" s="248"/>
      <c r="O143" s="272"/>
    </row>
    <row r="144" ht="19" customHeight="true">
      <c r="A144" s="278"/>
      <c r="B144" s="215" t="str">
        <f>IF(A144="","",CHOOSE(WEEKDAY(A144,2),"月","火","水","木","金","土","日"))</f>
      </c>
      <c r="C144" s="215" t="str">
        <f>IF(A144="","",WEEKNUM(A144,2))</f>
      </c>
      <c r="D144" s="215"/>
      <c r="E144" s="215"/>
      <c r="F144" s="215"/>
      <c r="G144" s="215"/>
      <c r="H144" s="215"/>
      <c r="I144" s="215"/>
      <c r="J144" s="248"/>
      <c r="K144" s="248"/>
      <c r="L144" s="215"/>
      <c r="M144" s="215"/>
      <c r="N144" s="248"/>
      <c r="O144" s="272"/>
    </row>
    <row r="145" ht="19" customHeight="true">
      <c r="A145" s="278"/>
      <c r="B145" s="215" t="str">
        <f>IF(A145="","",CHOOSE(WEEKDAY(A145,2),"月","火","水","木","金","土","日"))</f>
      </c>
      <c r="C145" s="215" t="str">
        <f>IF(A145="","",WEEKNUM(A145,2))</f>
      </c>
      <c r="D145" s="215"/>
      <c r="E145" s="215"/>
      <c r="F145" s="215"/>
      <c r="G145" s="215"/>
      <c r="H145" s="215"/>
      <c r="I145" s="215"/>
      <c r="J145" s="248"/>
      <c r="K145" s="248"/>
      <c r="L145" s="215"/>
      <c r="M145" s="215"/>
      <c r="N145" s="248"/>
      <c r="O145" s="272"/>
    </row>
    <row r="146" ht="19" customHeight="true">
      <c r="A146" s="278"/>
      <c r="B146" s="215" t="str">
        <f>IF(A146="","",CHOOSE(WEEKDAY(A146,2),"月","火","水","木","金","土","日"))</f>
      </c>
      <c r="C146" s="215" t="str">
        <f>IF(A146="","",WEEKNUM(A146,2))</f>
      </c>
      <c r="D146" s="215"/>
      <c r="E146" s="215"/>
      <c r="F146" s="215"/>
      <c r="G146" s="215"/>
      <c r="H146" s="215"/>
      <c r="I146" s="215"/>
      <c r="J146" s="248"/>
      <c r="K146" s="248"/>
      <c r="L146" s="215"/>
      <c r="M146" s="215"/>
      <c r="N146" s="248"/>
      <c r="O146" s="272"/>
    </row>
    <row r="147" ht="19" customHeight="true">
      <c r="A147" s="278"/>
      <c r="B147" s="215" t="str">
        <f>IF(A147="","",CHOOSE(WEEKDAY(A147,2),"月","火","水","木","金","土","日"))</f>
      </c>
      <c r="C147" s="215" t="str">
        <f>IF(A147="","",WEEKNUM(A147,2))</f>
      </c>
      <c r="D147" s="215"/>
      <c r="E147" s="215"/>
      <c r="F147" s="215"/>
      <c r="G147" s="215"/>
      <c r="H147" s="215"/>
      <c r="I147" s="215"/>
      <c r="J147" s="248"/>
      <c r="K147" s="248"/>
      <c r="L147" s="215"/>
      <c r="M147" s="215"/>
      <c r="N147" s="248"/>
      <c r="O147" s="272"/>
    </row>
    <row r="148" ht="19" customHeight="true">
      <c r="A148" s="278"/>
      <c r="B148" s="215" t="str">
        <f>IF(A148="","",CHOOSE(WEEKDAY(A148,2),"月","火","水","木","金","土","日"))</f>
      </c>
      <c r="C148" s="215" t="str">
        <f>IF(A148="","",WEEKNUM(A148,2))</f>
      </c>
      <c r="D148" s="215"/>
      <c r="E148" s="215"/>
      <c r="F148" s="215"/>
      <c r="G148" s="215"/>
      <c r="H148" s="215"/>
      <c r="I148" s="215"/>
      <c r="J148" s="248"/>
      <c r="K148" s="248"/>
      <c r="L148" s="215"/>
      <c r="M148" s="215"/>
      <c r="N148" s="248"/>
      <c r="O148" s="272"/>
    </row>
    <row r="149" ht="19" customHeight="true">
      <c r="A149" s="278"/>
      <c r="B149" s="215" t="str">
        <f>IF(A149="","",CHOOSE(WEEKDAY(A149,2),"月","火","水","木","金","土","日"))</f>
      </c>
      <c r="C149" s="215" t="str">
        <f>IF(A149="","",WEEKNUM(A149,2))</f>
      </c>
      <c r="D149" s="215"/>
      <c r="E149" s="215"/>
      <c r="F149" s="215"/>
      <c r="G149" s="215"/>
      <c r="H149" s="215"/>
      <c r="I149" s="215"/>
      <c r="J149" s="248"/>
      <c r="K149" s="248"/>
      <c r="L149" s="215"/>
      <c r="M149" s="215"/>
      <c r="N149" s="248"/>
      <c r="O149" s="272"/>
    </row>
    <row r="150" ht="19" customHeight="true">
      <c r="A150" s="278"/>
      <c r="B150" s="215" t="str">
        <f>IF(A150="","",CHOOSE(WEEKDAY(A150,2),"月","火","水","木","金","土","日"))</f>
      </c>
      <c r="C150" s="215" t="str">
        <f>IF(A150="","",WEEKNUM(A150,2))</f>
      </c>
      <c r="D150" s="215"/>
      <c r="E150" s="215"/>
      <c r="F150" s="215"/>
      <c r="G150" s="215"/>
      <c r="H150" s="215"/>
      <c r="I150" s="215"/>
      <c r="J150" s="248"/>
      <c r="K150" s="248"/>
      <c r="L150" s="215"/>
      <c r="M150" s="215"/>
      <c r="N150" s="248"/>
      <c r="O150" s="272"/>
    </row>
    <row r="151" ht="19" customHeight="true">
      <c r="A151" s="278"/>
      <c r="B151" s="215" t="str">
        <f>IF(A151="","",CHOOSE(WEEKDAY(A151,2),"月","火","水","木","金","土","日"))</f>
      </c>
      <c r="C151" s="215" t="str">
        <f>IF(A151="","",WEEKNUM(A151,2))</f>
      </c>
      <c r="D151" s="215"/>
      <c r="E151" s="215"/>
      <c r="F151" s="215"/>
      <c r="G151" s="215"/>
      <c r="H151" s="215"/>
      <c r="I151" s="215"/>
      <c r="J151" s="248"/>
      <c r="K151" s="248"/>
      <c r="L151" s="215"/>
      <c r="M151" s="215"/>
      <c r="N151" s="248"/>
      <c r="O151" s="272"/>
    </row>
    <row r="152" ht="19" customHeight="true">
      <c r="A152" s="278"/>
      <c r="B152" s="215" t="str">
        <f>IF(A152="","",CHOOSE(WEEKDAY(A152,2),"月","火","水","木","金","土","日"))</f>
      </c>
      <c r="C152" s="215" t="str">
        <f>IF(A152="","",WEEKNUM(A152,2))</f>
      </c>
      <c r="D152" s="215"/>
      <c r="E152" s="215"/>
      <c r="F152" s="215"/>
      <c r="G152" s="215"/>
      <c r="H152" s="215"/>
      <c r="I152" s="215"/>
      <c r="J152" s="248"/>
      <c r="K152" s="248"/>
      <c r="L152" s="215"/>
      <c r="M152" s="215"/>
      <c r="N152" s="248"/>
      <c r="O152" s="272"/>
    </row>
    <row r="153" ht="19" customHeight="true">
      <c r="A153" s="278"/>
      <c r="B153" s="215" t="str">
        <f>IF(A153="","",CHOOSE(WEEKDAY(A153,2),"月","火","水","木","金","土","日"))</f>
      </c>
      <c r="C153" s="215" t="str">
        <f>IF(A153="","",WEEKNUM(A153,2))</f>
      </c>
      <c r="D153" s="215"/>
      <c r="E153" s="215"/>
      <c r="F153" s="215"/>
      <c r="G153" s="215"/>
      <c r="H153" s="215"/>
      <c r="I153" s="215"/>
      <c r="J153" s="248"/>
      <c r="K153" s="248"/>
      <c r="L153" s="215"/>
      <c r="M153" s="215"/>
      <c r="N153" s="248"/>
      <c r="O153" s="272"/>
    </row>
    <row r="154" ht="19" customHeight="true">
      <c r="A154" s="278"/>
      <c r="B154" s="215" t="str">
        <f>IF(A154="","",CHOOSE(WEEKDAY(A154,2),"月","火","水","木","金","土","日"))</f>
      </c>
      <c r="C154" s="215" t="str">
        <f>IF(A154="","",WEEKNUM(A154,2))</f>
      </c>
      <c r="D154" s="215"/>
      <c r="E154" s="215"/>
      <c r="F154" s="215"/>
      <c r="G154" s="215"/>
      <c r="H154" s="215"/>
      <c r="I154" s="215"/>
      <c r="J154" s="248"/>
      <c r="K154" s="248"/>
      <c r="L154" s="215"/>
      <c r="M154" s="215"/>
      <c r="N154" s="248"/>
      <c r="O154" s="272"/>
    </row>
    <row r="155" ht="19" customHeight="true">
      <c r="A155" s="278"/>
      <c r="B155" s="215" t="str">
        <f>IF(A155="","",CHOOSE(WEEKDAY(A155,2),"月","火","水","木","金","土","日"))</f>
      </c>
      <c r="C155" s="215" t="str">
        <f>IF(A155="","",WEEKNUM(A155,2))</f>
      </c>
      <c r="D155" s="215"/>
      <c r="E155" s="215"/>
      <c r="F155" s="215"/>
      <c r="G155" s="215"/>
      <c r="H155" s="215"/>
      <c r="I155" s="215"/>
      <c r="J155" s="248"/>
      <c r="K155" s="248"/>
      <c r="L155" s="215"/>
      <c r="M155" s="215"/>
      <c r="N155" s="248"/>
      <c r="O155" s="272"/>
    </row>
    <row r="156" ht="19" customHeight="true">
      <c r="A156" s="278"/>
      <c r="B156" s="215" t="str">
        <f>IF(A156="","",CHOOSE(WEEKDAY(A156,2),"月","火","水","木","金","土","日"))</f>
      </c>
      <c r="C156" s="215" t="str">
        <f>IF(A156="","",WEEKNUM(A156,2))</f>
      </c>
      <c r="D156" s="215"/>
      <c r="E156" s="215"/>
      <c r="F156" s="215"/>
      <c r="G156" s="215"/>
      <c r="H156" s="215"/>
      <c r="I156" s="215"/>
      <c r="J156" s="248"/>
      <c r="K156" s="248"/>
      <c r="L156" s="215"/>
      <c r="M156" s="215"/>
      <c r="N156" s="248"/>
      <c r="O156" s="272"/>
    </row>
    <row r="157" ht="19" customHeight="true">
      <c r="A157" s="278"/>
      <c r="B157" s="215" t="str">
        <f>IF(A157="","",CHOOSE(WEEKDAY(A157,2),"月","火","水","木","金","土","日"))</f>
      </c>
      <c r="C157" s="215" t="str">
        <f>IF(A157="","",WEEKNUM(A157,2))</f>
      </c>
      <c r="D157" s="215"/>
      <c r="E157" s="215"/>
      <c r="F157" s="215"/>
      <c r="G157" s="215"/>
      <c r="H157" s="215"/>
      <c r="I157" s="215"/>
      <c r="J157" s="248"/>
      <c r="K157" s="248"/>
      <c r="L157" s="215"/>
      <c r="M157" s="215"/>
      <c r="N157" s="248"/>
      <c r="O157" s="272"/>
    </row>
    <row r="158" ht="19" customHeight="true">
      <c r="A158" s="278"/>
      <c r="B158" s="215" t="str">
        <f>IF(A158="","",CHOOSE(WEEKDAY(A158,2),"月","火","水","木","金","土","日"))</f>
      </c>
      <c r="C158" s="215" t="str">
        <f>IF(A158="","",WEEKNUM(A158,2))</f>
      </c>
      <c r="D158" s="215"/>
      <c r="E158" s="215"/>
      <c r="F158" s="215"/>
      <c r="G158" s="215"/>
      <c r="H158" s="215"/>
      <c r="I158" s="215"/>
      <c r="J158" s="248"/>
      <c r="K158" s="248"/>
      <c r="L158" s="215"/>
      <c r="M158" s="215"/>
      <c r="N158" s="248"/>
      <c r="O158" s="272"/>
    </row>
    <row r="159" ht="19" customHeight="true">
      <c r="A159" s="278"/>
      <c r="B159" s="215" t="str">
        <f>IF(A159="","",CHOOSE(WEEKDAY(A159,2),"月","火","水","木","金","土","日"))</f>
      </c>
      <c r="C159" s="215" t="str">
        <f>IF(A159="","",WEEKNUM(A159,2))</f>
      </c>
      <c r="D159" s="215"/>
      <c r="E159" s="215"/>
      <c r="F159" s="215"/>
      <c r="G159" s="215"/>
      <c r="H159" s="215"/>
      <c r="I159" s="215"/>
      <c r="J159" s="248"/>
      <c r="K159" s="248"/>
      <c r="L159" s="215"/>
      <c r="M159" s="215"/>
      <c r="N159" s="248"/>
      <c r="O159" s="272"/>
    </row>
    <row r="160" ht="19" customHeight="true">
      <c r="A160" s="278"/>
      <c r="B160" s="215" t="str">
        <f>IF(A160="","",CHOOSE(WEEKDAY(A160,2),"月","火","水","木","金","土","日"))</f>
      </c>
      <c r="C160" s="215" t="str">
        <f>IF(A160="","",WEEKNUM(A160,2))</f>
      </c>
      <c r="D160" s="215"/>
      <c r="E160" s="215"/>
      <c r="F160" s="215"/>
      <c r="G160" s="215"/>
      <c r="H160" s="215"/>
      <c r="I160" s="215"/>
      <c r="J160" s="248"/>
      <c r="K160" s="248"/>
      <c r="L160" s="215"/>
      <c r="M160" s="215"/>
      <c r="N160" s="248"/>
      <c r="O160" s="272"/>
    </row>
    <row r="161" ht="19" customHeight="true">
      <c r="A161" s="278"/>
      <c r="B161" s="215" t="str">
        <f>IF(A161="","",CHOOSE(WEEKDAY(A161,2),"月","火","水","木","金","土","日"))</f>
      </c>
      <c r="C161" s="215" t="str">
        <f>IF(A161="","",WEEKNUM(A161,2))</f>
      </c>
      <c r="D161" s="215"/>
      <c r="E161" s="215"/>
      <c r="F161" s="215"/>
      <c r="G161" s="215"/>
      <c r="H161" s="215"/>
      <c r="I161" s="215"/>
      <c r="J161" s="248"/>
      <c r="K161" s="248"/>
      <c r="L161" s="215"/>
      <c r="M161" s="215"/>
      <c r="N161" s="248"/>
      <c r="O161" s="272"/>
    </row>
    <row r="162" ht="19" customHeight="true">
      <c r="A162" s="278"/>
      <c r="B162" s="215" t="str">
        <f>IF(A162="","",CHOOSE(WEEKDAY(A162,2),"月","火","水","木","金","土","日"))</f>
      </c>
      <c r="C162" s="215" t="str">
        <f>IF(A162="","",WEEKNUM(A162,2))</f>
      </c>
      <c r="D162" s="215"/>
      <c r="E162" s="215"/>
      <c r="F162" s="215"/>
      <c r="G162" s="215"/>
      <c r="H162" s="215"/>
      <c r="I162" s="215"/>
      <c r="J162" s="248"/>
      <c r="K162" s="248"/>
      <c r="L162" s="215"/>
      <c r="M162" s="215"/>
      <c r="N162" s="248"/>
      <c r="O162" s="272"/>
    </row>
    <row r="163" ht="19" customHeight="true">
      <c r="A163" s="278"/>
      <c r="B163" s="215" t="str">
        <f>IF(A163="","",CHOOSE(WEEKDAY(A163,2),"月","火","水","木","金","土","日"))</f>
      </c>
      <c r="C163" s="215" t="str">
        <f>IF(A163="","",WEEKNUM(A163,2))</f>
      </c>
      <c r="D163" s="215"/>
      <c r="E163" s="215"/>
      <c r="F163" s="215"/>
      <c r="G163" s="215"/>
      <c r="H163" s="215"/>
      <c r="I163" s="215"/>
      <c r="J163" s="248"/>
      <c r="K163" s="248"/>
      <c r="L163" s="215"/>
      <c r="M163" s="215"/>
      <c r="N163" s="248"/>
      <c r="O163" s="272"/>
    </row>
    <row r="164" ht="19" customHeight="true">
      <c r="A164" s="278"/>
      <c r="B164" s="215" t="str">
        <f>IF(A164="","",CHOOSE(WEEKDAY(A164,2),"月","火","水","木","金","土","日"))</f>
      </c>
      <c r="C164" s="215" t="str">
        <f>IF(A164="","",WEEKNUM(A164,2))</f>
      </c>
      <c r="D164" s="215"/>
      <c r="E164" s="215"/>
      <c r="F164" s="215"/>
      <c r="G164" s="215"/>
      <c r="H164" s="215"/>
      <c r="I164" s="215"/>
      <c r="J164" s="248"/>
      <c r="K164" s="248"/>
      <c r="L164" s="215"/>
      <c r="M164" s="215"/>
      <c r="N164" s="248"/>
      <c r="O164" s="272"/>
    </row>
    <row r="165" ht="19" customHeight="true">
      <c r="A165" s="278"/>
      <c r="B165" s="215" t="str">
        <f>IF(A165="","",CHOOSE(WEEKDAY(A165,2),"月","火","水","木","金","土","日"))</f>
      </c>
      <c r="C165" s="215" t="str">
        <f>IF(A165="","",WEEKNUM(A165,2))</f>
      </c>
      <c r="D165" s="215"/>
      <c r="E165" s="215"/>
      <c r="F165" s="215"/>
      <c r="G165" s="215"/>
      <c r="H165" s="215"/>
      <c r="I165" s="215"/>
      <c r="J165" s="248"/>
      <c r="K165" s="248"/>
      <c r="L165" s="215"/>
      <c r="M165" s="215"/>
      <c r="N165" s="248"/>
      <c r="O165" s="272"/>
    </row>
    <row r="166" ht="19" customHeight="true">
      <c r="A166" s="278"/>
      <c r="B166" s="215" t="str">
        <f>IF(A166="","",CHOOSE(WEEKDAY(A166,2),"月","火","水","木","金","土","日"))</f>
      </c>
      <c r="C166" s="215" t="str">
        <f>IF(A166="","",WEEKNUM(A166,2))</f>
      </c>
      <c r="D166" s="215"/>
      <c r="E166" s="215"/>
      <c r="F166" s="215"/>
      <c r="G166" s="215"/>
      <c r="H166" s="215"/>
      <c r="I166" s="215"/>
      <c r="J166" s="248"/>
      <c r="K166" s="248"/>
      <c r="L166" s="215"/>
      <c r="M166" s="215"/>
      <c r="N166" s="248"/>
      <c r="O166" s="272"/>
    </row>
    <row r="167" ht="19" customHeight="true">
      <c r="A167" s="278"/>
      <c r="B167" s="215" t="str">
        <f>IF(A167="","",CHOOSE(WEEKDAY(A167,2),"月","火","水","木","金","土","日"))</f>
      </c>
      <c r="C167" s="215" t="str">
        <f>IF(A167="","",WEEKNUM(A167,2))</f>
      </c>
      <c r="D167" s="215"/>
      <c r="E167" s="215"/>
      <c r="F167" s="215"/>
      <c r="G167" s="215"/>
      <c r="H167" s="215"/>
      <c r="I167" s="215"/>
      <c r="J167" s="248"/>
      <c r="K167" s="248"/>
      <c r="L167" s="215"/>
      <c r="M167" s="215"/>
      <c r="N167" s="248"/>
      <c r="O167" s="272"/>
    </row>
    <row r="168" ht="19" customHeight="true">
      <c r="A168" s="278"/>
      <c r="B168" s="215" t="str">
        <f>IF(A168="","",CHOOSE(WEEKDAY(A168,2),"月","火","水","木","金","土","日"))</f>
      </c>
      <c r="C168" s="215" t="str">
        <f>IF(A168="","",WEEKNUM(A168,2))</f>
      </c>
      <c r="D168" s="215"/>
      <c r="E168" s="215"/>
      <c r="F168" s="215"/>
      <c r="G168" s="215"/>
      <c r="H168" s="215"/>
      <c r="I168" s="215"/>
      <c r="J168" s="248"/>
      <c r="K168" s="248"/>
      <c r="L168" s="215"/>
      <c r="M168" s="215"/>
      <c r="N168" s="248"/>
      <c r="O168" s="272"/>
    </row>
    <row r="169" ht="19" customHeight="true">
      <c r="A169" s="278"/>
      <c r="B169" s="215" t="str">
        <f>IF(A169="","",CHOOSE(WEEKDAY(A169,2),"月","火","水","木","金","土","日"))</f>
      </c>
      <c r="C169" s="215" t="str">
        <f>IF(A169="","",WEEKNUM(A169,2))</f>
      </c>
      <c r="D169" s="215"/>
      <c r="E169" s="215"/>
      <c r="F169" s="215"/>
      <c r="G169" s="215"/>
      <c r="H169" s="215"/>
      <c r="I169" s="215"/>
      <c r="J169" s="248"/>
      <c r="K169" s="248"/>
      <c r="L169" s="215"/>
      <c r="M169" s="215"/>
      <c r="N169" s="248"/>
      <c r="O169" s="272"/>
    </row>
    <row r="170" ht="19" customHeight="true">
      <c r="A170" s="278"/>
      <c r="B170" s="215" t="str">
        <f>IF(A170="","",CHOOSE(WEEKDAY(A170,2),"月","火","水","木","金","土","日"))</f>
      </c>
      <c r="C170" s="215" t="str">
        <f>IF(A170="","",WEEKNUM(A170,2))</f>
      </c>
      <c r="D170" s="215"/>
      <c r="E170" s="215"/>
      <c r="F170" s="215"/>
      <c r="G170" s="215"/>
      <c r="H170" s="215"/>
      <c r="I170" s="215"/>
      <c r="J170" s="248"/>
      <c r="K170" s="248"/>
      <c r="L170" s="215"/>
      <c r="M170" s="215"/>
      <c r="N170" s="248"/>
      <c r="O170" s="272"/>
    </row>
    <row r="171" ht="19" customHeight="true">
      <c r="A171" s="278"/>
      <c r="B171" s="215" t="str">
        <f>IF(A171="","",CHOOSE(WEEKDAY(A171,2),"月","火","水","木","金","土","日"))</f>
      </c>
      <c r="C171" s="215" t="str">
        <f>IF(A171="","",WEEKNUM(A171,2))</f>
      </c>
      <c r="D171" s="215"/>
      <c r="E171" s="215"/>
      <c r="F171" s="215"/>
      <c r="G171" s="215"/>
      <c r="H171" s="215"/>
      <c r="I171" s="215"/>
      <c r="J171" s="248"/>
      <c r="K171" s="248"/>
      <c r="L171" s="215"/>
      <c r="M171" s="215"/>
      <c r="N171" s="248"/>
      <c r="O171" s="272"/>
    </row>
    <row r="172" ht="19" customHeight="true">
      <c r="A172" s="278"/>
      <c r="B172" s="215" t="str">
        <f>IF(A172="","",CHOOSE(WEEKDAY(A172,2),"月","火","水","木","金","土","日"))</f>
      </c>
      <c r="C172" s="215" t="str">
        <f>IF(A172="","",WEEKNUM(A172,2))</f>
      </c>
      <c r="D172" s="215"/>
      <c r="E172" s="215"/>
      <c r="F172" s="215"/>
      <c r="G172" s="215"/>
      <c r="H172" s="215"/>
      <c r="I172" s="215"/>
      <c r="J172" s="248"/>
      <c r="K172" s="248"/>
      <c r="L172" s="215"/>
      <c r="M172" s="215"/>
      <c r="N172" s="248"/>
      <c r="O172" s="272"/>
    </row>
    <row r="173" ht="19" customHeight="true">
      <c r="A173" s="278"/>
      <c r="B173" s="215" t="str">
        <f>IF(A173="","",CHOOSE(WEEKDAY(A173,2),"月","火","水","木","金","土","日"))</f>
      </c>
      <c r="C173" s="215" t="str">
        <f>IF(A173="","",WEEKNUM(A173,2))</f>
      </c>
      <c r="D173" s="215"/>
      <c r="E173" s="215"/>
      <c r="F173" s="215"/>
      <c r="G173" s="215"/>
      <c r="H173" s="215"/>
      <c r="I173" s="215"/>
      <c r="J173" s="248"/>
      <c r="K173" s="248"/>
      <c r="L173" s="215"/>
      <c r="M173" s="215"/>
      <c r="N173" s="248"/>
      <c r="O173" s="272"/>
    </row>
    <row r="174" ht="19" customHeight="true">
      <c r="A174" s="278"/>
      <c r="B174" s="215" t="str">
        <f>IF(A174="","",CHOOSE(WEEKDAY(A174,2),"月","火","水","木","金","土","日"))</f>
      </c>
      <c r="C174" s="215" t="str">
        <f>IF(A174="","",WEEKNUM(A174,2))</f>
      </c>
      <c r="D174" s="215"/>
      <c r="E174" s="215"/>
      <c r="F174" s="215"/>
      <c r="G174" s="215"/>
      <c r="H174" s="215"/>
      <c r="I174" s="215"/>
      <c r="J174" s="248"/>
      <c r="K174" s="248"/>
      <c r="L174" s="215"/>
      <c r="M174" s="215"/>
      <c r="N174" s="248"/>
      <c r="O174" s="272"/>
    </row>
    <row r="175" ht="19" customHeight="true">
      <c r="A175" s="278"/>
      <c r="B175" s="215" t="str">
        <f>IF(A175="","",CHOOSE(WEEKDAY(A175,2),"月","火","水","木","金","土","日"))</f>
      </c>
      <c r="C175" s="215" t="str">
        <f>IF(A175="","",WEEKNUM(A175,2))</f>
      </c>
      <c r="D175" s="215"/>
      <c r="E175" s="215"/>
      <c r="F175" s="215"/>
      <c r="G175" s="215"/>
      <c r="H175" s="215"/>
      <c r="I175" s="215"/>
      <c r="J175" s="248"/>
      <c r="K175" s="248"/>
      <c r="L175" s="215"/>
      <c r="M175" s="215"/>
      <c r="N175" s="248"/>
      <c r="O175" s="272"/>
    </row>
    <row r="176" ht="19" customHeight="true">
      <c r="A176" s="278"/>
      <c r="B176" s="215" t="str">
        <f>IF(A176="","",CHOOSE(WEEKDAY(A176,2),"月","火","水","木","金","土","日"))</f>
      </c>
      <c r="C176" s="215" t="str">
        <f>IF(A176="","",WEEKNUM(A176,2))</f>
      </c>
      <c r="D176" s="215"/>
      <c r="E176" s="215"/>
      <c r="F176" s="215"/>
      <c r="G176" s="215"/>
      <c r="H176" s="215"/>
      <c r="I176" s="215"/>
      <c r="J176" s="248"/>
      <c r="K176" s="248"/>
      <c r="L176" s="215"/>
      <c r="M176" s="215"/>
      <c r="N176" s="248"/>
      <c r="O176" s="272"/>
    </row>
    <row r="177" ht="19" customHeight="true">
      <c r="A177" s="278"/>
      <c r="B177" s="215" t="str">
        <f>IF(A177="","",CHOOSE(WEEKDAY(A177,2),"月","火","水","木","金","土","日"))</f>
      </c>
      <c r="C177" s="215" t="str">
        <f>IF(A177="","",WEEKNUM(A177,2))</f>
      </c>
      <c r="D177" s="215"/>
      <c r="E177" s="215"/>
      <c r="F177" s="215"/>
      <c r="G177" s="215"/>
      <c r="H177" s="215"/>
      <c r="I177" s="215"/>
      <c r="J177" s="248"/>
      <c r="K177" s="248"/>
      <c r="L177" s="215"/>
      <c r="M177" s="215"/>
      <c r="N177" s="248"/>
      <c r="O177" s="272"/>
    </row>
    <row r="178" ht="19" customHeight="true">
      <c r="A178" s="278"/>
      <c r="B178" s="215" t="str">
        <f>IF(A178="","",CHOOSE(WEEKDAY(A178,2),"月","火","水","木","金","土","日"))</f>
      </c>
      <c r="C178" s="215" t="str">
        <f>IF(A178="","",WEEKNUM(A178,2))</f>
      </c>
      <c r="D178" s="215"/>
      <c r="E178" s="215"/>
      <c r="F178" s="215"/>
      <c r="G178" s="215"/>
      <c r="H178" s="215"/>
      <c r="I178" s="215"/>
      <c r="J178" s="248"/>
      <c r="K178" s="248"/>
      <c r="L178" s="215"/>
      <c r="M178" s="215"/>
      <c r="N178" s="248"/>
      <c r="O178" s="272"/>
    </row>
    <row r="179" ht="19" customHeight="true">
      <c r="A179" s="278"/>
      <c r="B179" s="215" t="str">
        <f>IF(A179="","",CHOOSE(WEEKDAY(A179,2),"月","火","水","木","金","土","日"))</f>
      </c>
      <c r="C179" s="215" t="str">
        <f>IF(A179="","",WEEKNUM(A179,2))</f>
      </c>
      <c r="D179" s="215"/>
      <c r="E179" s="215"/>
      <c r="F179" s="215"/>
      <c r="G179" s="215"/>
      <c r="H179" s="215"/>
      <c r="I179" s="215"/>
      <c r="J179" s="248"/>
      <c r="K179" s="248"/>
      <c r="L179" s="215"/>
      <c r="M179" s="215"/>
      <c r="N179" s="248"/>
      <c r="O179" s="272"/>
    </row>
    <row r="180" ht="19" customHeight="true">
      <c r="A180" s="278"/>
      <c r="B180" s="215" t="str">
        <f>IF(A180="","",CHOOSE(WEEKDAY(A180,2),"月","火","水","木","金","土","日"))</f>
      </c>
      <c r="C180" s="215" t="str">
        <f>IF(A180="","",WEEKNUM(A180,2))</f>
      </c>
      <c r="D180" s="215"/>
      <c r="E180" s="215"/>
      <c r="F180" s="215"/>
      <c r="G180" s="215"/>
      <c r="H180" s="215"/>
      <c r="I180" s="215"/>
      <c r="J180" s="248"/>
      <c r="K180" s="248"/>
      <c r="L180" s="215"/>
      <c r="M180" s="215"/>
      <c r="N180" s="248"/>
      <c r="O180" s="272"/>
    </row>
    <row r="181" ht="19" customHeight="true">
      <c r="A181" s="278"/>
      <c r="B181" s="215" t="str">
        <f>IF(A181="","",CHOOSE(WEEKDAY(A181,2),"月","火","水","木","金","土","日"))</f>
      </c>
      <c r="C181" s="215" t="str">
        <f>IF(A181="","",WEEKNUM(A181,2))</f>
      </c>
      <c r="D181" s="215"/>
      <c r="E181" s="215"/>
      <c r="F181" s="215"/>
      <c r="G181" s="215"/>
      <c r="H181" s="215"/>
      <c r="I181" s="215"/>
      <c r="J181" s="248"/>
      <c r="K181" s="248"/>
      <c r="L181" s="215"/>
      <c r="M181" s="215"/>
      <c r="N181" s="248"/>
      <c r="O181" s="272"/>
    </row>
    <row r="182" ht="19" customHeight="true">
      <c r="A182" s="278"/>
      <c r="B182" s="215" t="str">
        <f>IF(A182="","",CHOOSE(WEEKDAY(A182,2),"月","火","水","木","金","土","日"))</f>
      </c>
      <c r="C182" s="215" t="str">
        <f>IF(A182="","",WEEKNUM(A182,2))</f>
      </c>
      <c r="D182" s="215"/>
      <c r="E182" s="215"/>
      <c r="F182" s="215"/>
      <c r="G182" s="215"/>
      <c r="H182" s="215"/>
      <c r="I182" s="215"/>
      <c r="J182" s="248"/>
      <c r="K182" s="248"/>
      <c r="L182" s="215"/>
      <c r="M182" s="215"/>
      <c r="N182" s="248"/>
      <c r="O182" s="272"/>
    </row>
    <row r="183" ht="19" customHeight="true">
      <c r="A183" s="278"/>
      <c r="B183" s="215" t="str">
        <f>IF(A183="","",CHOOSE(WEEKDAY(A183,2),"月","火","水","木","金","土","日"))</f>
      </c>
      <c r="C183" s="215" t="str">
        <f>IF(A183="","",WEEKNUM(A183,2))</f>
      </c>
      <c r="D183" s="215"/>
      <c r="E183" s="215"/>
      <c r="F183" s="215"/>
      <c r="G183" s="215"/>
      <c r="H183" s="215"/>
      <c r="I183" s="215"/>
      <c r="J183" s="248"/>
      <c r="K183" s="248"/>
      <c r="L183" s="215"/>
      <c r="M183" s="215"/>
      <c r="N183" s="248"/>
      <c r="O183" s="272"/>
    </row>
    <row r="184" ht="19" customHeight="true">
      <c r="A184" s="278"/>
      <c r="B184" s="215" t="str">
        <f>IF(A184="","",CHOOSE(WEEKDAY(A184,2),"月","火","水","木","金","土","日"))</f>
      </c>
      <c r="C184" s="215" t="str">
        <f>IF(A184="","",WEEKNUM(A184,2))</f>
      </c>
      <c r="D184" s="215"/>
      <c r="E184" s="215"/>
      <c r="F184" s="215"/>
      <c r="G184" s="215"/>
      <c r="H184" s="215"/>
      <c r="I184" s="215"/>
      <c r="J184" s="248"/>
      <c r="K184" s="248"/>
      <c r="L184" s="215"/>
      <c r="M184" s="215"/>
      <c r="N184" s="248"/>
      <c r="O184" s="272"/>
    </row>
    <row r="185" ht="19" customHeight="true">
      <c r="A185" s="278"/>
      <c r="B185" s="215" t="str">
        <f>IF(A185="","",CHOOSE(WEEKDAY(A185,2),"月","火","水","木","金","土","日"))</f>
      </c>
      <c r="C185" s="215" t="str">
        <f>IF(A185="","",WEEKNUM(A185,2))</f>
      </c>
      <c r="D185" s="215"/>
      <c r="E185" s="215"/>
      <c r="F185" s="215"/>
      <c r="G185" s="215"/>
      <c r="H185" s="215"/>
      <c r="I185" s="215"/>
      <c r="J185" s="248"/>
      <c r="K185" s="248"/>
      <c r="L185" s="215"/>
      <c r="M185" s="215"/>
      <c r="N185" s="248"/>
      <c r="O185" s="272"/>
    </row>
    <row r="186" ht="19" customHeight="true">
      <c r="A186" s="278"/>
      <c r="B186" s="215" t="str">
        <f>IF(A186="","",CHOOSE(WEEKDAY(A186,2),"月","火","水","木","金","土","日"))</f>
      </c>
      <c r="C186" s="215" t="str">
        <f>IF(A186="","",WEEKNUM(A186,2))</f>
      </c>
      <c r="D186" s="215"/>
      <c r="E186" s="215"/>
      <c r="F186" s="215"/>
      <c r="G186" s="215"/>
      <c r="H186" s="215"/>
      <c r="I186" s="215"/>
      <c r="J186" s="248"/>
      <c r="K186" s="248"/>
      <c r="L186" s="215"/>
      <c r="M186" s="215"/>
      <c r="N186" s="248"/>
      <c r="O186" s="272"/>
    </row>
    <row r="187" ht="19" customHeight="true">
      <c r="A187" s="278"/>
      <c r="B187" s="215" t="str">
        <f>IF(A187="","",CHOOSE(WEEKDAY(A187,2),"月","火","水","木","金","土","日"))</f>
      </c>
      <c r="C187" s="215" t="str">
        <f>IF(A187="","",WEEKNUM(A187,2))</f>
      </c>
      <c r="D187" s="215"/>
      <c r="E187" s="215"/>
      <c r="F187" s="215"/>
      <c r="G187" s="215"/>
      <c r="H187" s="215"/>
      <c r="I187" s="215"/>
      <c r="J187" s="248"/>
      <c r="K187" s="248"/>
      <c r="L187" s="215"/>
      <c r="M187" s="215"/>
      <c r="N187" s="248"/>
      <c r="O187" s="272"/>
    </row>
    <row r="188" ht="19" customHeight="true">
      <c r="A188" s="278"/>
      <c r="B188" s="215" t="str">
        <f>IF(A188="","",CHOOSE(WEEKDAY(A188,2),"月","火","水","木","金","土","日"))</f>
      </c>
      <c r="C188" s="215" t="str">
        <f>IF(A188="","",WEEKNUM(A188,2))</f>
      </c>
      <c r="D188" s="215"/>
      <c r="E188" s="215"/>
      <c r="F188" s="215"/>
      <c r="G188" s="215"/>
      <c r="H188" s="215"/>
      <c r="I188" s="215"/>
      <c r="J188" s="248"/>
      <c r="K188" s="248"/>
      <c r="L188" s="215"/>
      <c r="M188" s="215"/>
      <c r="N188" s="248"/>
      <c r="O188" s="272"/>
    </row>
    <row r="189" ht="19" customHeight="true">
      <c r="A189" s="278"/>
      <c r="B189" s="215" t="str">
        <f>IF(A189="","",CHOOSE(WEEKDAY(A189,2),"月","火","水","木","金","土","日"))</f>
      </c>
      <c r="C189" s="215" t="str">
        <f>IF(A189="","",WEEKNUM(A189,2))</f>
      </c>
      <c r="D189" s="215"/>
      <c r="E189" s="215"/>
      <c r="F189" s="215"/>
      <c r="G189" s="215"/>
      <c r="H189" s="215"/>
      <c r="I189" s="215"/>
      <c r="J189" s="248"/>
      <c r="K189" s="248"/>
      <c r="L189" s="215"/>
      <c r="M189" s="215"/>
      <c r="N189" s="248"/>
      <c r="O189" s="272"/>
    </row>
    <row r="190" ht="19" customHeight="true">
      <c r="A190" s="278"/>
      <c r="B190" s="215" t="str">
        <f>IF(A190="","",CHOOSE(WEEKDAY(A190,2),"月","火","水","木","金","土","日"))</f>
      </c>
      <c r="C190" s="215" t="str">
        <f>IF(A190="","",WEEKNUM(A190,2))</f>
      </c>
      <c r="D190" s="215"/>
      <c r="E190" s="215"/>
      <c r="F190" s="215"/>
      <c r="G190" s="215"/>
      <c r="H190" s="215"/>
      <c r="I190" s="215"/>
      <c r="J190" s="248"/>
      <c r="K190" s="248"/>
      <c r="L190" s="215"/>
      <c r="M190" s="215"/>
      <c r="N190" s="248"/>
      <c r="O190" s="272"/>
    </row>
    <row r="191" ht="19" customHeight="true">
      <c r="A191" s="278"/>
      <c r="B191" s="215" t="str">
        <f>IF(A191="","",CHOOSE(WEEKDAY(A191,2),"月","火","水","木","金","土","日"))</f>
      </c>
      <c r="C191" s="215" t="str">
        <f>IF(A191="","",WEEKNUM(A191,2))</f>
      </c>
      <c r="D191" s="215"/>
      <c r="E191" s="215"/>
      <c r="F191" s="215"/>
      <c r="G191" s="215"/>
      <c r="H191" s="215"/>
      <c r="I191" s="215"/>
      <c r="J191" s="248"/>
      <c r="K191" s="248"/>
      <c r="L191" s="215"/>
      <c r="M191" s="215"/>
      <c r="N191" s="248"/>
      <c r="O191" s="272"/>
    </row>
    <row r="192" ht="19" customHeight="true">
      <c r="A192" s="278"/>
      <c r="B192" s="215" t="str">
        <f>IF(A192="","",CHOOSE(WEEKDAY(A192,2),"月","火","水","木","金","土","日"))</f>
      </c>
      <c r="C192" s="215" t="str">
        <f>IF(A192="","",WEEKNUM(A192,2))</f>
      </c>
      <c r="D192" s="215"/>
      <c r="E192" s="215"/>
      <c r="F192" s="215"/>
      <c r="G192" s="215"/>
      <c r="H192" s="215"/>
      <c r="I192" s="215"/>
      <c r="J192" s="248"/>
      <c r="K192" s="248"/>
      <c r="L192" s="215"/>
      <c r="M192" s="215"/>
      <c r="N192" s="248"/>
      <c r="O192" s="272"/>
    </row>
    <row r="193" ht="19" customHeight="true">
      <c r="A193" s="278"/>
      <c r="B193" s="215" t="str">
        <f>IF(A193="","",CHOOSE(WEEKDAY(A193,2),"月","火","水","木","金","土","日"))</f>
      </c>
      <c r="C193" s="215" t="str">
        <f>IF(A193="","",WEEKNUM(A193,2))</f>
      </c>
      <c r="D193" s="215"/>
      <c r="E193" s="215"/>
      <c r="F193" s="215"/>
      <c r="G193" s="215"/>
      <c r="H193" s="215"/>
      <c r="I193" s="215"/>
      <c r="J193" s="248"/>
      <c r="K193" s="248"/>
      <c r="L193" s="215"/>
      <c r="M193" s="215"/>
      <c r="N193" s="248"/>
      <c r="O193" s="272"/>
    </row>
    <row r="194" ht="19" customHeight="true">
      <c r="A194" s="278"/>
      <c r="B194" s="215" t="str">
        <f>IF(A194="","",CHOOSE(WEEKDAY(A194,2),"月","火","水","木","金","土","日"))</f>
      </c>
      <c r="C194" s="215" t="str">
        <f>IF(A194="","",WEEKNUM(A194,2))</f>
      </c>
      <c r="D194" s="215"/>
      <c r="E194" s="215"/>
      <c r="F194" s="215"/>
      <c r="G194" s="215"/>
      <c r="H194" s="215"/>
      <c r="I194" s="215"/>
      <c r="J194" s="248"/>
      <c r="K194" s="248"/>
      <c r="L194" s="215"/>
      <c r="M194" s="215"/>
      <c r="N194" s="248"/>
      <c r="O194" s="272"/>
    </row>
    <row r="195" ht="19" customHeight="true">
      <c r="A195" s="278"/>
      <c r="B195" s="215" t="str">
        <f>IF(A195="","",CHOOSE(WEEKDAY(A195,2),"月","火","水","木","金","土","日"))</f>
      </c>
      <c r="C195" s="215" t="str">
        <f>IF(A195="","",WEEKNUM(A195,2))</f>
      </c>
      <c r="D195" s="215"/>
      <c r="E195" s="215"/>
      <c r="F195" s="215"/>
      <c r="G195" s="215"/>
      <c r="H195" s="215"/>
      <c r="I195" s="215"/>
      <c r="J195" s="248"/>
      <c r="K195" s="248"/>
      <c r="L195" s="215"/>
      <c r="M195" s="215"/>
      <c r="N195" s="248"/>
      <c r="O195" s="272"/>
    </row>
    <row r="196" ht="19" customHeight="true">
      <c r="A196" s="278"/>
      <c r="B196" s="215" t="str">
        <f>IF(A196="","",CHOOSE(WEEKDAY(A196,2),"月","火","水","木","金","土","日"))</f>
      </c>
      <c r="C196" s="215" t="str">
        <f>IF(A196="","",WEEKNUM(A196,2))</f>
      </c>
      <c r="D196" s="215"/>
      <c r="E196" s="215"/>
      <c r="F196" s="215"/>
      <c r="G196" s="215"/>
      <c r="H196" s="215"/>
      <c r="I196" s="215"/>
      <c r="J196" s="248"/>
      <c r="K196" s="248"/>
      <c r="L196" s="215"/>
      <c r="M196" s="215"/>
      <c r="N196" s="248"/>
      <c r="O196" s="272"/>
    </row>
    <row r="197" ht="19" customHeight="true">
      <c r="A197" s="278"/>
      <c r="B197" s="215" t="str">
        <f>IF(A197="","",CHOOSE(WEEKDAY(A197,2),"月","火","水","木","金","土","日"))</f>
      </c>
      <c r="C197" s="215" t="str">
        <f>IF(A197="","",WEEKNUM(A197,2))</f>
      </c>
      <c r="D197" s="215"/>
      <c r="E197" s="215"/>
      <c r="F197" s="215"/>
      <c r="G197" s="215"/>
      <c r="H197" s="215"/>
      <c r="I197" s="215"/>
      <c r="J197" s="248"/>
      <c r="K197" s="248"/>
      <c r="L197" s="215"/>
      <c r="M197" s="215"/>
      <c r="N197" s="248"/>
      <c r="O197" s="272"/>
    </row>
    <row r="198" ht="19" customHeight="true">
      <c r="A198" s="278"/>
      <c r="B198" s="215" t="str">
        <f>IF(A198="","",CHOOSE(WEEKDAY(A198,2),"月","火","水","木","金","土","日"))</f>
      </c>
      <c r="C198" s="215" t="str">
        <f>IF(A198="","",WEEKNUM(A198,2))</f>
      </c>
      <c r="D198" s="215"/>
      <c r="E198" s="215"/>
      <c r="F198" s="215"/>
      <c r="G198" s="215"/>
      <c r="H198" s="215"/>
      <c r="I198" s="215"/>
      <c r="J198" s="248"/>
      <c r="K198" s="248"/>
      <c r="L198" s="215"/>
      <c r="M198" s="215"/>
      <c r="N198" s="248"/>
      <c r="O198" s="272"/>
    </row>
    <row r="199" ht="19" customHeight="true">
      <c r="A199" s="278"/>
      <c r="B199" s="215" t="str">
        <f>IF(A199="","",CHOOSE(WEEKDAY(A199,2),"月","火","水","木","金","土","日"))</f>
      </c>
      <c r="C199" s="215" t="str">
        <f>IF(A199="","",WEEKNUM(A199,2))</f>
      </c>
      <c r="D199" s="215"/>
      <c r="E199" s="215"/>
      <c r="F199" s="215"/>
      <c r="G199" s="215"/>
      <c r="H199" s="215"/>
      <c r="I199" s="215"/>
      <c r="J199" s="248"/>
      <c r="K199" s="248"/>
      <c r="L199" s="215"/>
      <c r="M199" s="215"/>
      <c r="N199" s="248"/>
      <c r="O199" s="272"/>
    </row>
    <row r="200" ht="19" customHeight="true">
      <c r="A200" s="278"/>
      <c r="B200" s="215" t="str">
        <f>IF(A200="","",CHOOSE(WEEKDAY(A200,2),"月","火","水","木","金","土","日"))</f>
      </c>
      <c r="C200" s="215" t="str">
        <f>IF(A200="","",WEEKNUM(A200,2))</f>
      </c>
      <c r="D200" s="215"/>
      <c r="E200" s="215"/>
      <c r="F200" s="215"/>
      <c r="G200" s="215"/>
      <c r="H200" s="215"/>
      <c r="I200" s="215"/>
      <c r="J200" s="248"/>
      <c r="K200" s="248"/>
      <c r="L200" s="215"/>
      <c r="M200" s="215"/>
      <c r="N200" s="248"/>
      <c r="O200" s="272"/>
    </row>
    <row r="201" ht="19" customHeight="true">
      <c r="A201" s="278"/>
      <c r="B201" s="215" t="str">
        <f>IF(A201="","",CHOOSE(WEEKDAY(A201,2),"月","火","水","木","金","土","日"))</f>
      </c>
      <c r="C201" s="215" t="str">
        <f>IF(A201="","",WEEKNUM(A201,2))</f>
      </c>
      <c r="D201" s="215"/>
      <c r="E201" s="215"/>
      <c r="F201" s="215"/>
      <c r="G201" s="215"/>
      <c r="H201" s="215"/>
      <c r="I201" s="215"/>
      <c r="J201" s="248"/>
      <c r="K201" s="248"/>
      <c r="L201" s="215"/>
      <c r="M201" s="215"/>
      <c r="N201" s="248"/>
      <c r="O201" s="272"/>
    </row>
    <row r="202" ht="19" customHeight="true">
      <c r="A202" s="278"/>
      <c r="B202" s="215" t="str">
        <f>IF(A202="","",CHOOSE(WEEKDAY(A202,2),"月","火","水","木","金","土","日"))</f>
      </c>
      <c r="C202" s="215" t="str">
        <f>IF(A202="","",WEEKNUM(A202,2))</f>
      </c>
      <c r="D202" s="215"/>
      <c r="E202" s="215"/>
      <c r="F202" s="215"/>
      <c r="G202" s="215"/>
      <c r="H202" s="215"/>
      <c r="I202" s="215"/>
      <c r="J202" s="248"/>
      <c r="K202" s="248"/>
      <c r="L202" s="215"/>
      <c r="M202" s="215"/>
      <c r="N202" s="248"/>
      <c r="O202" s="272"/>
    </row>
    <row r="203" ht="19" customHeight="true">
      <c r="A203" s="278"/>
      <c r="B203" s="215" t="str">
        <f>IF(A203="","",CHOOSE(WEEKDAY(A203,2),"月","火","水","木","金","土","日"))</f>
      </c>
      <c r="C203" s="215" t="str">
        <f>IF(A203="","",WEEKNUM(A203,2))</f>
      </c>
      <c r="D203" s="215"/>
      <c r="E203" s="215"/>
      <c r="F203" s="215"/>
      <c r="G203" s="215"/>
      <c r="H203" s="215"/>
      <c r="I203" s="215"/>
      <c r="J203" s="248"/>
      <c r="K203" s="248"/>
      <c r="L203" s="215"/>
      <c r="M203" s="215"/>
      <c r="N203" s="248"/>
      <c r="O203" s="272"/>
    </row>
    <row r="204" ht="19" customHeight="true">
      <c r="A204" s="279"/>
      <c r="B204" s="218" t="str">
        <f>IF(A204="","",CHOOSE(WEEKDAY(A204,2),"月","火","水","木","金","土","日"))</f>
      </c>
      <c r="C204" s="218" t="str">
        <f>IF(A204="","",WEEKNUM(A204,2))</f>
      </c>
      <c r="D204" s="218"/>
      <c r="E204" s="218"/>
      <c r="F204" s="218"/>
      <c r="G204" s="218"/>
      <c r="H204" s="218"/>
      <c r="I204" s="218"/>
      <c r="J204" s="249"/>
      <c r="K204" s="249"/>
      <c r="L204" s="218"/>
      <c r="M204" s="218"/>
      <c r="N204" s="249"/>
      <c r="O204" s="273"/>
    </row>
  </sheetData>
  <mergeCells count="2">
    <mergeCell ref="A1:O1"/>
    <mergeCell ref="A2:O2"/>
  </mergeCells>
  <conditionalFormatting sqref="M5:M204">
    <cfRule type="containsText" dxfId="18" priority="1" operator="containsText" text="完了"/>
    <cfRule type="containsText" dxfId="19" priority="2" operator="containsText" text="進行中"/>
    <cfRule type="containsText" dxfId="20" priority="3" operator="containsText" text="計画中"/>
    <cfRule type="containsText" dxfId="21" priority="4" operator="containsText" text="確認待ちちち"/>
    <cfRule type="containsText" dxfId="22" priority="5" operator="containsText" text="暂停"/>
    <cfRule type="containsText" dxfId="23" priority="6" operator="containsText" text="取消"/>
  </conditionalFormatting>
  <dataValidations count="4">
    <dataValidation allowBlank="false" error="ドロップダウンから選択してください。設定ページで選択肢を更新できます。" errorTitle="無効な選択肢" promptTitle="チャネル" showErrorMessage="true" showInputMessage="true" sqref="E5:E204"/>
    <dataValidation allowBlank="false" error="ドロップダウンから選択してください。設定ページで選択肢を更新できます。" errorTitle="無効な選択肢" promptTitle="件名種別" showErrorMessage="true" showInputMessage="true" sqref="H5:H204"/>
    <dataValidation allowBlank="false" error="ドロップダウンから選択してください。設定ページで選択肢を更新できます。" errorTitle="無効な選択肢" promptTitle="資材状態" showErrorMessage="true" showInputMessage="true" sqref="L5:L204"/>
    <dataValidation allowBlank="false" error="ドロップダウンから選択してください。設定ページで選択肢を更新できます。" errorTitle="無効な選択肢" promptTitle="実施状況" showErrorMessage="true" showInputMessage="true" sqref="M5:M204"/>
  </dataValidations>
  <pageMargins left="0.7" right="0.7" top="0.75" bottom="0.75" header="0.3" footer="0.3"/>
  <tableParts count="1">
    <tablePart r:id="R24a6e18f2c984ff7"/>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2" min="2" width="12"/>
    <col customWidth="true" max="3" min="3" width="16"/>
    <col customWidth="true" max="4" min="4" width="14"/>
    <col customWidth="true" max="5" min="5" width="20"/>
    <col customWidth="true" max="6" min="6" width="16"/>
    <col customWidth="true" max="9" min="7" width="12"/>
    <col customWidth="true" max="10" min="10" width="16"/>
    <col customWidth="true" max="12" min="11" width="11"/>
    <col customWidth="true" max="13" min="13" width="16"/>
    <col customWidth="true" max="15" min="14" width="12"/>
    <col customWidth="true" max="16" min="16" width="22"/>
    <col customWidth="true" max="17" min="17" width="24"/>
  </cols>
  <sheetData>
    <row r="1" ht="21.97265625" customHeight="true">
      <c r="A1" s="4" t="s">
        <v>317</v>
      </c>
      <c r="B1" s="4"/>
      <c r="C1" s="4"/>
      <c r="D1" s="4"/>
      <c r="E1" s="4"/>
      <c r="F1" s="4"/>
      <c r="G1" s="4"/>
      <c r="H1" s="4"/>
      <c r="I1" s="4"/>
      <c r="J1" s="4"/>
      <c r="K1" s="4"/>
      <c r="L1" s="4"/>
      <c r="M1" s="4"/>
      <c r="N1" s="4"/>
      <c r="O1" s="4"/>
      <c r="P1" s="4"/>
      <c r="Q1" s="4"/>
    </row>
    <row r="2" ht="85.44921875" customHeight="true">
      <c r="A2" s="10" t="s">
        <v>318</v>
      </c>
      <c r="B2" s="10"/>
      <c r="C2" s="10"/>
      <c r="D2" s="10"/>
      <c r="E2" s="10"/>
      <c r="F2" s="10"/>
      <c r="G2" s="10"/>
      <c r="H2" s="10"/>
      <c r="I2" s="10"/>
      <c r="J2" s="10"/>
      <c r="K2" s="10"/>
      <c r="L2" s="10"/>
      <c r="M2" s="10"/>
      <c r="N2" s="10"/>
      <c r="O2" s="10"/>
      <c r="P2" s="10"/>
      <c r="Q2" s="10"/>
    </row>
    <row r="3"/>
    <row r="4" ht="32" customHeight="true">
      <c r="A4" s="110" t="s">
        <v>194</v>
      </c>
      <c r="B4" s="111" t="s">
        <v>319</v>
      </c>
      <c r="C4" s="111" t="s">
        <v>320</v>
      </c>
      <c r="D4" s="111" t="s">
        <v>321</v>
      </c>
      <c r="E4" s="111" t="s">
        <v>322</v>
      </c>
      <c r="F4" s="111" t="s">
        <v>323</v>
      </c>
      <c r="G4" s="111" t="s">
        <v>324</v>
      </c>
      <c r="H4" s="111" t="s">
        <v>12</v>
      </c>
      <c r="I4" s="111" t="s">
        <v>53</v>
      </c>
      <c r="J4" s="111" t="str">
        <v>資材状態</v>
      </c>
      <c r="K4" s="111" t="s">
        <v>58</v>
      </c>
      <c r="L4" s="111" t="s">
        <v>59</v>
      </c>
      <c r="M4" s="111" t="s">
        <v>115</v>
      </c>
      <c r="N4" s="111" t="s">
        <v>113</v>
      </c>
      <c r="O4" s="111" t="s">
        <v>116</v>
      </c>
      <c r="P4" s="111" t="s">
        <v>117</v>
      </c>
      <c r="Q4" s="112" t="s">
        <v>53</v>
      </c>
    </row>
    <row r="5" ht="19" customHeight="true">
      <c r="A5" s="211" t="str">
        <v>M001</v>
      </c>
      <c r="B5" s="212" t="str">
        <v>P001</v>
      </c>
      <c r="C5" s="212" t="str">
        <v>深圳福田店</v>
      </c>
      <c r="D5" s="212" t="s">
        <v>260</v>
      </c>
      <c r="E5" s="212" t="s">
        <v>325</v>
      </c>
      <c r="F5" s="212" t="s">
        <v>267</v>
      </c>
      <c r="G5" s="212" t="s">
        <v>326</v>
      </c>
      <c r="H5" s="265" t="s">
        <v>42</v>
      </c>
      <c r="I5" s="265" t="s">
        <v>327</v>
      </c>
      <c r="J5" s="212" t="s">
        <v>37</v>
      </c>
      <c r="K5" s="247" t="n">
        <v>320</v>
      </c>
      <c r="L5" s="247" t="n">
        <v>180</v>
      </c>
      <c r="M5" s="212" t="str">
        <f>IF(K5="","",IF(K5&lt;L5,"安全在庫未満","通常"))</f>
        <v>通常</v>
      </c>
      <c r="N5" s="212" t="s">
        <v>42</v>
      </c>
      <c r="O5" s="212" t="str">
        <f>IF(A5="","",IF(AND(I5="",H5&lt;TODAY(),N5&lt;&gt;"完了"),"期限超過",""))</f>
      </c>
      <c r="P5" s="283" t="str">
        <v>常规跟进</v>
      </c>
      <c r="Q5" s="271" t="s">
        <v>118</v>
      </c>
    </row>
    <row r="6" ht="19" customHeight="true">
      <c r="A6" s="214" t="str">
        <v>M002</v>
      </c>
      <c r="B6" s="215" t="str">
        <v>P005</v>
      </c>
      <c r="C6" s="215" t="s">
        <v>65</v>
      </c>
      <c r="D6" s="215" t="s">
        <v>328</v>
      </c>
      <c r="E6" s="215" t="s">
        <v>329</v>
      </c>
      <c r="F6" s="215" t="s">
        <v>330</v>
      </c>
      <c r="G6" s="215" t="s">
        <v>331</v>
      </c>
      <c r="H6" s="266" t="s">
        <v>42</v>
      </c>
      <c r="I6" s="266" t="str"/>
      <c r="J6" s="215" t="s">
        <v>31</v>
      </c>
      <c r="K6" s="248" t="n">
        <v>45</v>
      </c>
      <c r="L6" s="248" t="n">
        <v>60</v>
      </c>
      <c r="M6" s="215" t="str">
        <f>IF(K6="","",IF(K6&lt;L6,"安全在庫未満","通常"))</f>
        <v>安全在庫未満</v>
      </c>
      <c r="N6" s="215" t="s">
        <v>39</v>
      </c>
      <c r="O6" s="215" t="str">
        <f>IF(A6="","",IF(AND(I6="",H6&lt;TODAY(),N6&lt;&gt;"完了"),"期限超過",""))</f>
        <v>期限超過</v>
      </c>
      <c r="P6" s="284" t="s">
        <v>119</v>
      </c>
      <c r="Q6" s="272" t="s">
        <v>78</v>
      </c>
    </row>
    <row r="7" ht="19" customHeight="true">
      <c r="A7" s="214" t="str">
        <v>M003</v>
      </c>
      <c r="B7" s="215" t="str">
        <v>P002</v>
      </c>
      <c r="C7" s="215" t="s">
        <v>95</v>
      </c>
      <c r="D7" s="215" t="s">
        <v>332</v>
      </c>
      <c r="E7" s="215" t="s">
        <v>333</v>
      </c>
      <c r="F7" s="215" t="s">
        <v>334</v>
      </c>
      <c r="G7" s="215" t="s">
        <v>331</v>
      </c>
      <c r="H7" s="266" t="s">
        <v>42</v>
      </c>
      <c r="I7" s="266" t="s">
        <v>335</v>
      </c>
      <c r="J7" s="215" t="s">
        <v>27</v>
      </c>
      <c r="K7" s="248" t="n">
        <v>0</v>
      </c>
      <c r="L7" s="248" t="n">
        <v>1</v>
      </c>
      <c r="M7" s="215" t="str">
        <f>IF(K7="","",IF(K7&lt;L7,"安全在庫未満","通常"))</f>
      </c>
      <c r="N7" s="215" t="s">
        <v>29</v>
      </c>
      <c r="O7" s="215" t="str">
        <f>IF(A7="","",IF(AND(I7="",H7&lt;TODAY(),N7&lt;&gt;"完了"),"期限超過",""))</f>
      </c>
      <c r="P7" s="284" t="s">
        <v>120</v>
      </c>
      <c r="Q7" s="272" t="s">
        <v>121</v>
      </c>
    </row>
    <row r="8" ht="19" customHeight="true">
      <c r="A8" s="214" t="str">
        <v>M004</v>
      </c>
      <c r="B8" s="215" t="str">
        <v>P009</v>
      </c>
      <c r="C8" s="215" t="s">
        <v>74</v>
      </c>
      <c r="D8" s="215" t="s">
        <v>328</v>
      </c>
      <c r="E8" s="215" t="s">
        <v>336</v>
      </c>
      <c r="F8" s="215" t="s">
        <v>337</v>
      </c>
      <c r="G8" s="215" t="s">
        <v>331</v>
      </c>
      <c r="H8" s="266" t="s">
        <v>271</v>
      </c>
      <c r="I8" s="266" t="str"/>
      <c r="J8" s="215" t="s">
        <v>31</v>
      </c>
      <c r="K8" s="248" t="n">
        <v>260</v>
      </c>
      <c r="L8" s="248" t="n">
        <v>100</v>
      </c>
      <c r="M8" s="215" t="str">
        <f>IF(K8="","",IF(K8&lt;L8,"安全在庫未満","通常"))</f>
        <v>通常</v>
      </c>
      <c r="N8" s="215" t="s">
        <v>33</v>
      </c>
      <c r="O8" s="215" t="str">
        <f>IF(A8="","",IF(AND(I8="",H8&lt;TODAY(),N8&lt;&gt;"完了"),"期限超過",""))</f>
      </c>
      <c r="P8" s="284" t="s">
        <v>122</v>
      </c>
      <c r="Q8" s="272" t="str"/>
    </row>
    <row r="9" ht="19" customHeight="true">
      <c r="A9" s="214" t="str">
        <v>M005</v>
      </c>
      <c r="B9" s="215" t="str">
        <v>P004</v>
      </c>
      <c r="C9" s="215" t="s">
        <v>70</v>
      </c>
      <c r="D9" s="215" t="s">
        <v>332</v>
      </c>
      <c r="E9" s="215" t="s">
        <v>338</v>
      </c>
      <c r="F9" s="215" t="s">
        <v>295</v>
      </c>
      <c r="G9" s="215" t="s">
        <v>339</v>
      </c>
      <c r="H9" s="266" t="s">
        <v>271</v>
      </c>
      <c r="I9" s="266" t="str"/>
      <c r="J9" s="215" t="s">
        <v>46</v>
      </c>
      <c r="K9" s="248" t="n">
        <v>9999</v>
      </c>
      <c r="L9" s="248" t="n">
        <v>0</v>
      </c>
      <c r="M9" s="215" t="str">
        <f>IF(K9="","",IF(K9&lt;L9,"安全在庫未満","通常"))</f>
        <v>通常</v>
      </c>
      <c r="N9" s="215" t="s">
        <v>29</v>
      </c>
      <c r="O9" s="215" t="str">
        <f>IF(A9="","",IF(AND(I9="",H9&lt;TODAY(),N9&lt;&gt;"完了"),"期限超過",""))</f>
      </c>
      <c r="P9" s="284" t="s">
        <v>123</v>
      </c>
      <c r="Q9" s="272" t="str"/>
    </row>
    <row r="10" ht="19" customHeight="true">
      <c r="A10" s="214" t="str">
        <v>M006</v>
      </c>
      <c r="B10" s="215" t="str">
        <v>P010</v>
      </c>
      <c r="C10" s="215" t="s">
        <v>111</v>
      </c>
      <c r="D10" s="215" t="s">
        <v>328</v>
      </c>
      <c r="E10" s="215" t="s">
        <v>340</v>
      </c>
      <c r="F10" s="215" t="s">
        <v>172</v>
      </c>
      <c r="G10" s="215" t="s">
        <v>331</v>
      </c>
      <c r="H10" s="266" t="s">
        <v>271</v>
      </c>
      <c r="I10" s="266" t="s">
        <v>341</v>
      </c>
      <c r="J10" s="215" t="s">
        <v>27</v>
      </c>
      <c r="K10" s="248" t="n">
        <v>130</v>
      </c>
      <c r="L10" s="248" t="n">
        <v>50</v>
      </c>
      <c r="M10" s="215" t="str">
        <f>IF(K10="","",IF(K10&lt;L10,"安全在庫未満","通常"))</f>
        <v>通常</v>
      </c>
      <c r="N10" s="215" t="s">
        <v>29</v>
      </c>
      <c r="O10" s="215" t="str">
        <f>IF(A10="","",IF(AND(I10="",H10&lt;TODAY(),N10&lt;&gt;"完了"),"期限超過",""))</f>
      </c>
      <c r="P10" s="284" t="s">
        <v>124</v>
      </c>
      <c r="Q10" s="272" t="str"/>
    </row>
    <row r="11" ht="19" customHeight="true">
      <c r="A11" s="214"/>
      <c r="B11" s="215"/>
      <c r="C11" s="215"/>
      <c r="D11" s="215"/>
      <c r="E11" s="215"/>
      <c r="F11" s="215"/>
      <c r="G11" s="215"/>
      <c r="H11" s="266"/>
      <c r="I11" s="266"/>
      <c r="J11" s="215"/>
      <c r="K11" s="248"/>
      <c r="L11" s="248"/>
      <c r="M11" s="215" t="str">
        <f>IF(K11="","",IF(K11&lt;L11,"安全在庫未満","通常"))</f>
      </c>
      <c r="N11" s="215"/>
      <c r="O11" s="215" t="str">
        <f>IF(A11="","",IF(AND(I11="",H11&lt;TODAY(),N11&lt;&gt;"完了"),"期限超過",""))</f>
      </c>
      <c r="P11" s="284"/>
      <c r="Q11" s="272"/>
    </row>
    <row r="12" ht="19" customHeight="true">
      <c r="A12" s="214"/>
      <c r="B12" s="215"/>
      <c r="C12" s="215"/>
      <c r="D12" s="215"/>
      <c r="E12" s="215"/>
      <c r="F12" s="215"/>
      <c r="G12" s="215"/>
      <c r="H12" s="266"/>
      <c r="I12" s="266"/>
      <c r="J12" s="215"/>
      <c r="K12" s="248"/>
      <c r="L12" s="248"/>
      <c r="M12" s="215" t="str">
        <f>IF(K12="","",IF(K12&lt;L12,"安全在庫未満","通常"))</f>
      </c>
      <c r="N12" s="215"/>
      <c r="O12" s="215" t="str">
        <f>IF(A12="","",IF(AND(I12="",H12&lt;TODAY(),N12&lt;&gt;"完了"),"期限超過",""))</f>
      </c>
      <c r="P12" s="284"/>
      <c r="Q12" s="272"/>
    </row>
    <row r="13" ht="19" customHeight="true">
      <c r="A13" s="214"/>
      <c r="B13" s="215"/>
      <c r="C13" s="215"/>
      <c r="D13" s="215"/>
      <c r="E13" s="215"/>
      <c r="F13" s="215"/>
      <c r="G13" s="215"/>
      <c r="H13" s="266"/>
      <c r="I13" s="266"/>
      <c r="J13" s="215"/>
      <c r="K13" s="248"/>
      <c r="L13" s="248"/>
      <c r="M13" s="215" t="str">
        <f>IF(K13="","",IF(K13&lt;L13,"安全在庫未満","通常"))</f>
      </c>
      <c r="N13" s="215"/>
      <c r="O13" s="215" t="str">
        <f>IF(A13="","",IF(AND(I13="",H13&lt;TODAY(),N13&lt;&gt;"完了"),"期限超過",""))</f>
      </c>
      <c r="P13" s="284"/>
      <c r="Q13" s="272"/>
    </row>
    <row r="14" ht="19" customHeight="true">
      <c r="A14" s="214"/>
      <c r="B14" s="215"/>
      <c r="C14" s="215"/>
      <c r="D14" s="215"/>
      <c r="E14" s="215"/>
      <c r="F14" s="215"/>
      <c r="G14" s="215"/>
      <c r="H14" s="266"/>
      <c r="I14" s="266"/>
      <c r="J14" s="215"/>
      <c r="K14" s="248"/>
      <c r="L14" s="248"/>
      <c r="M14" s="215" t="str">
        <f>IF(K14="","",IF(K14&lt;L14,"安全在庫未満","通常"))</f>
      </c>
      <c r="N14" s="215"/>
      <c r="O14" s="215" t="str">
        <f>IF(A14="","",IF(AND(I14="",H14&lt;TODAY(),N14&lt;&gt;"完了"),"期限超過",""))</f>
      </c>
      <c r="P14" s="284"/>
      <c r="Q14" s="272"/>
    </row>
    <row r="15" ht="19" customHeight="true">
      <c r="A15" s="214"/>
      <c r="B15" s="215"/>
      <c r="C15" s="215"/>
      <c r="D15" s="215"/>
      <c r="E15" s="215"/>
      <c r="F15" s="215"/>
      <c r="G15" s="215"/>
      <c r="H15" s="266"/>
      <c r="I15" s="266"/>
      <c r="J15" s="215"/>
      <c r="K15" s="248"/>
      <c r="L15" s="248"/>
      <c r="M15" s="215" t="str">
        <f>IF(K15="","",IF(K15&lt;L15,"安全在庫未満","通常"))</f>
      </c>
      <c r="N15" s="215"/>
      <c r="O15" s="215" t="str">
        <f>IF(A15="","",IF(AND(I15="",H15&lt;TODAY(),N15&lt;&gt;"完了"),"期限超過",""))</f>
      </c>
      <c r="P15" s="284"/>
      <c r="Q15" s="272"/>
    </row>
    <row r="16" ht="19" customHeight="true">
      <c r="A16" s="214"/>
      <c r="B16" s="215"/>
      <c r="C16" s="215"/>
      <c r="D16" s="215"/>
      <c r="E16" s="215"/>
      <c r="F16" s="215"/>
      <c r="G16" s="215"/>
      <c r="H16" s="266"/>
      <c r="I16" s="266"/>
      <c r="J16" s="215"/>
      <c r="K16" s="248"/>
      <c r="L16" s="248"/>
      <c r="M16" s="215" t="str">
        <f>IF(K16="","",IF(K16&lt;L16,"安全在庫未満","通常"))</f>
      </c>
      <c r="N16" s="215"/>
      <c r="O16" s="215" t="str">
        <f>IF(A16="","",IF(AND(I16="",H16&lt;TODAY(),N16&lt;&gt;"完了"),"期限超過",""))</f>
      </c>
      <c r="P16" s="284"/>
      <c r="Q16" s="272"/>
    </row>
    <row r="17" ht="19" customHeight="true">
      <c r="A17" s="214"/>
      <c r="B17" s="215"/>
      <c r="C17" s="215"/>
      <c r="D17" s="215"/>
      <c r="E17" s="215"/>
      <c r="F17" s="215"/>
      <c r="G17" s="215"/>
      <c r="H17" s="266"/>
      <c r="I17" s="266"/>
      <c r="J17" s="215"/>
      <c r="K17" s="248"/>
      <c r="L17" s="248"/>
      <c r="M17" s="215" t="str">
        <f>IF(K17="","",IF(K17&lt;L17,"安全在庫未満","通常"))</f>
      </c>
      <c r="N17" s="215"/>
      <c r="O17" s="215" t="str">
        <f>IF(A17="","",IF(AND(I17="",H17&lt;TODAY(),N17&lt;&gt;"完了"),"期限超過",""))</f>
      </c>
      <c r="P17" s="284"/>
      <c r="Q17" s="272"/>
    </row>
    <row r="18" ht="19" customHeight="true">
      <c r="A18" s="214"/>
      <c r="B18" s="215"/>
      <c r="C18" s="215"/>
      <c r="D18" s="215"/>
      <c r="E18" s="215"/>
      <c r="F18" s="215"/>
      <c r="G18" s="215"/>
      <c r="H18" s="266"/>
      <c r="I18" s="266"/>
      <c r="J18" s="215"/>
      <c r="K18" s="248"/>
      <c r="L18" s="248"/>
      <c r="M18" s="215" t="str">
        <f>IF(K18="","",IF(K18&lt;L18,"安全在庫未満","通常"))</f>
      </c>
      <c r="N18" s="215"/>
      <c r="O18" s="215" t="str">
        <f>IF(A18="","",IF(AND(I18="",H18&lt;TODAY(),N18&lt;&gt;"完了"),"期限超過",""))</f>
      </c>
      <c r="P18" s="284"/>
      <c r="Q18" s="272"/>
    </row>
    <row r="19" ht="19" customHeight="true">
      <c r="A19" s="214"/>
      <c r="B19" s="215"/>
      <c r="C19" s="215"/>
      <c r="D19" s="215"/>
      <c r="E19" s="215"/>
      <c r="F19" s="215"/>
      <c r="G19" s="215"/>
      <c r="H19" s="266"/>
      <c r="I19" s="266"/>
      <c r="J19" s="215"/>
      <c r="K19" s="248"/>
      <c r="L19" s="248"/>
      <c r="M19" s="215" t="str">
        <f>IF(K19="","",IF(K19&lt;L19,"安全在庫未満","通常"))</f>
      </c>
      <c r="N19" s="215"/>
      <c r="O19" s="215" t="str">
        <f>IF(A19="","",IF(AND(I19="",H19&lt;TODAY(),N19&lt;&gt;"完了"),"期限超過",""))</f>
      </c>
      <c r="P19" s="284"/>
      <c r="Q19" s="272"/>
    </row>
    <row r="20" ht="19" customHeight="true">
      <c r="A20" s="214"/>
      <c r="B20" s="215"/>
      <c r="C20" s="215"/>
      <c r="D20" s="215"/>
      <c r="E20" s="215"/>
      <c r="F20" s="215"/>
      <c r="G20" s="215"/>
      <c r="H20" s="266"/>
      <c r="I20" s="266"/>
      <c r="J20" s="215"/>
      <c r="K20" s="248"/>
      <c r="L20" s="248"/>
      <c r="M20" s="215" t="str">
        <f>IF(K20="","",IF(K20&lt;L20,"安全在庫未満","通常"))</f>
      </c>
      <c r="N20" s="215"/>
      <c r="O20" s="215" t="str">
        <f>IF(A20="","",IF(AND(I20="",H20&lt;TODAY(),N20&lt;&gt;"完了"),"期限超過",""))</f>
      </c>
      <c r="P20" s="284"/>
      <c r="Q20" s="272"/>
    </row>
    <row r="21" ht="19" customHeight="true">
      <c r="A21" s="214"/>
      <c r="B21" s="215"/>
      <c r="C21" s="215"/>
      <c r="D21" s="215"/>
      <c r="E21" s="215"/>
      <c r="F21" s="215"/>
      <c r="G21" s="215"/>
      <c r="H21" s="266"/>
      <c r="I21" s="266"/>
      <c r="J21" s="215"/>
      <c r="K21" s="248"/>
      <c r="L21" s="248"/>
      <c r="M21" s="215" t="str">
        <f>IF(K21="","",IF(K21&lt;L21,"安全在庫未満","通常"))</f>
      </c>
      <c r="N21" s="215"/>
      <c r="O21" s="215" t="str">
        <f>IF(A21="","",IF(AND(I21="",H21&lt;TODAY(),N21&lt;&gt;"完了"),"期限超過",""))</f>
      </c>
      <c r="P21" s="284"/>
      <c r="Q21" s="272"/>
    </row>
    <row r="22" ht="19" customHeight="true">
      <c r="A22" s="214"/>
      <c r="B22" s="215"/>
      <c r="C22" s="215"/>
      <c r="D22" s="215"/>
      <c r="E22" s="215"/>
      <c r="F22" s="215"/>
      <c r="G22" s="215"/>
      <c r="H22" s="266"/>
      <c r="I22" s="266"/>
      <c r="J22" s="215"/>
      <c r="K22" s="248"/>
      <c r="L22" s="248"/>
      <c r="M22" s="215" t="str">
        <f>IF(K22="","",IF(K22&lt;L22,"安全在庫未満","通常"))</f>
      </c>
      <c r="N22" s="215"/>
      <c r="O22" s="215" t="str">
        <f>IF(A22="","",IF(AND(I22="",H22&lt;TODAY(),N22&lt;&gt;"完了"),"期限超過",""))</f>
      </c>
      <c r="P22" s="284"/>
      <c r="Q22" s="272"/>
    </row>
    <row r="23" ht="19" customHeight="true">
      <c r="A23" s="214"/>
      <c r="B23" s="215"/>
      <c r="C23" s="215"/>
      <c r="D23" s="215"/>
      <c r="E23" s="215"/>
      <c r="F23" s="215"/>
      <c r="G23" s="215"/>
      <c r="H23" s="266"/>
      <c r="I23" s="266"/>
      <c r="J23" s="215"/>
      <c r="K23" s="248"/>
      <c r="L23" s="248"/>
      <c r="M23" s="215" t="str">
        <f>IF(K23="","",IF(K23&lt;L23,"安全在庫未満","通常"))</f>
      </c>
      <c r="N23" s="215"/>
      <c r="O23" s="215" t="str">
        <f>IF(A23="","",IF(AND(I23="",H23&lt;TODAY(),N23&lt;&gt;"完了"),"期限超過",""))</f>
      </c>
      <c r="P23" s="284"/>
      <c r="Q23" s="272"/>
    </row>
    <row r="24" ht="19" customHeight="true">
      <c r="A24" s="214"/>
      <c r="B24" s="215"/>
      <c r="C24" s="215"/>
      <c r="D24" s="215"/>
      <c r="E24" s="215"/>
      <c r="F24" s="215"/>
      <c r="G24" s="215"/>
      <c r="H24" s="266"/>
      <c r="I24" s="266"/>
      <c r="J24" s="215"/>
      <c r="K24" s="248"/>
      <c r="L24" s="248"/>
      <c r="M24" s="215" t="str">
        <f>IF(K24="","",IF(K24&lt;L24,"安全在庫未満","通常"))</f>
      </c>
      <c r="N24" s="215"/>
      <c r="O24" s="215" t="str">
        <f>IF(A24="","",IF(AND(I24="",H24&lt;TODAY(),N24&lt;&gt;"完了"),"期限超過",""))</f>
      </c>
      <c r="P24" s="284"/>
      <c r="Q24" s="272"/>
    </row>
    <row r="25" ht="19" customHeight="true">
      <c r="A25" s="214"/>
      <c r="B25" s="215"/>
      <c r="C25" s="215"/>
      <c r="D25" s="215"/>
      <c r="E25" s="215"/>
      <c r="F25" s="215"/>
      <c r="G25" s="215"/>
      <c r="H25" s="266"/>
      <c r="I25" s="266"/>
      <c r="J25" s="215"/>
      <c r="K25" s="248"/>
      <c r="L25" s="248"/>
      <c r="M25" s="215" t="str">
        <f>IF(K25="","",IF(K25&lt;L25,"安全在庫未満","通常"))</f>
      </c>
      <c r="N25" s="215"/>
      <c r="O25" s="215" t="str">
        <f>IF(A25="","",IF(AND(I25="",H25&lt;TODAY(),N25&lt;&gt;"完了"),"期限超過",""))</f>
      </c>
      <c r="P25" s="284"/>
      <c r="Q25" s="272"/>
    </row>
    <row r="26" ht="19" customHeight="true">
      <c r="A26" s="214"/>
      <c r="B26" s="215"/>
      <c r="C26" s="215"/>
      <c r="D26" s="215"/>
      <c r="E26" s="215"/>
      <c r="F26" s="215"/>
      <c r="G26" s="215"/>
      <c r="H26" s="266"/>
      <c r="I26" s="266"/>
      <c r="J26" s="215"/>
      <c r="K26" s="248"/>
      <c r="L26" s="248"/>
      <c r="M26" s="215" t="str">
        <f>IF(K26="","",IF(K26&lt;L26,"安全在庫未満","通常"))</f>
      </c>
      <c r="N26" s="215"/>
      <c r="O26" s="215" t="str">
        <f>IF(A26="","",IF(AND(I26="",H26&lt;TODAY(),N26&lt;&gt;"完了"),"期限超過",""))</f>
      </c>
      <c r="P26" s="284"/>
      <c r="Q26" s="272"/>
    </row>
    <row r="27" ht="19" customHeight="true">
      <c r="A27" s="214"/>
      <c r="B27" s="215"/>
      <c r="C27" s="215"/>
      <c r="D27" s="215"/>
      <c r="E27" s="215"/>
      <c r="F27" s="215"/>
      <c r="G27" s="215"/>
      <c r="H27" s="266"/>
      <c r="I27" s="266"/>
      <c r="J27" s="215"/>
      <c r="K27" s="248"/>
      <c r="L27" s="248"/>
      <c r="M27" s="215" t="str">
        <f>IF(K27="","",IF(K27&lt;L27,"安全在庫未満","通常"))</f>
      </c>
      <c r="N27" s="215"/>
      <c r="O27" s="215" t="str">
        <f>IF(A27="","",IF(AND(I27="",H27&lt;TODAY(),N27&lt;&gt;"完了"),"期限超過",""))</f>
      </c>
      <c r="P27" s="284"/>
      <c r="Q27" s="272"/>
    </row>
    <row r="28" ht="19" customHeight="true">
      <c r="A28" s="214"/>
      <c r="B28" s="215"/>
      <c r="C28" s="215"/>
      <c r="D28" s="215"/>
      <c r="E28" s="215"/>
      <c r="F28" s="215"/>
      <c r="G28" s="215"/>
      <c r="H28" s="266"/>
      <c r="I28" s="266"/>
      <c r="J28" s="215"/>
      <c r="K28" s="248"/>
      <c r="L28" s="248"/>
      <c r="M28" s="215" t="str">
        <f>IF(K28="","",IF(K28&lt;L28,"安全在庫未満","通常"))</f>
      </c>
      <c r="N28" s="215"/>
      <c r="O28" s="215" t="str">
        <f>IF(A28="","",IF(AND(I28="",H28&lt;TODAY(),N28&lt;&gt;"完了"),"期限超過",""))</f>
      </c>
      <c r="P28" s="284"/>
      <c r="Q28" s="272"/>
    </row>
    <row r="29" ht="19" customHeight="true">
      <c r="A29" s="214"/>
      <c r="B29" s="215"/>
      <c r="C29" s="215"/>
      <c r="D29" s="215"/>
      <c r="E29" s="215"/>
      <c r="F29" s="215"/>
      <c r="G29" s="215"/>
      <c r="H29" s="266"/>
      <c r="I29" s="266"/>
      <c r="J29" s="215"/>
      <c r="K29" s="248"/>
      <c r="L29" s="248"/>
      <c r="M29" s="215" t="str">
        <f>IF(K29="","",IF(K29&lt;L29,"安全在庫未満","通常"))</f>
      </c>
      <c r="N29" s="215"/>
      <c r="O29" s="215" t="str">
        <f>IF(A29="","",IF(AND(I29="",H29&lt;TODAY(),N29&lt;&gt;"完了"),"期限超過",""))</f>
      </c>
      <c r="P29" s="284"/>
      <c r="Q29" s="272"/>
    </row>
    <row r="30" ht="19" customHeight="true">
      <c r="A30" s="214"/>
      <c r="B30" s="215"/>
      <c r="C30" s="215"/>
      <c r="D30" s="215"/>
      <c r="E30" s="215"/>
      <c r="F30" s="215"/>
      <c r="G30" s="215"/>
      <c r="H30" s="266"/>
      <c r="I30" s="266"/>
      <c r="J30" s="215"/>
      <c r="K30" s="248"/>
      <c r="L30" s="248"/>
      <c r="M30" s="215" t="str">
        <f>IF(K30="","",IF(K30&lt;L30,"安全在庫未満","通常"))</f>
      </c>
      <c r="N30" s="215"/>
      <c r="O30" s="215" t="str">
        <f>IF(A30="","",IF(AND(I30="",H30&lt;TODAY(),N30&lt;&gt;"完了"),"期限超過",""))</f>
      </c>
      <c r="P30" s="284"/>
      <c r="Q30" s="272"/>
    </row>
    <row r="31" ht="19" customHeight="true">
      <c r="A31" s="214"/>
      <c r="B31" s="215"/>
      <c r="C31" s="215"/>
      <c r="D31" s="215"/>
      <c r="E31" s="215"/>
      <c r="F31" s="215"/>
      <c r="G31" s="215"/>
      <c r="H31" s="266"/>
      <c r="I31" s="266"/>
      <c r="J31" s="215"/>
      <c r="K31" s="248"/>
      <c r="L31" s="248"/>
      <c r="M31" s="215" t="str">
        <f>IF(K31="","",IF(K31&lt;L31,"安全在庫未満","通常"))</f>
      </c>
      <c r="N31" s="215"/>
      <c r="O31" s="215" t="str">
        <f>IF(A31="","",IF(AND(I31="",H31&lt;TODAY(),N31&lt;&gt;"完了"),"期限超過",""))</f>
      </c>
      <c r="P31" s="284"/>
      <c r="Q31" s="272"/>
    </row>
    <row r="32" ht="19" customHeight="true">
      <c r="A32" s="214"/>
      <c r="B32" s="215"/>
      <c r="C32" s="215"/>
      <c r="D32" s="215"/>
      <c r="E32" s="215"/>
      <c r="F32" s="215"/>
      <c r="G32" s="215"/>
      <c r="H32" s="266"/>
      <c r="I32" s="266"/>
      <c r="J32" s="215"/>
      <c r="K32" s="248"/>
      <c r="L32" s="248"/>
      <c r="M32" s="215" t="str">
        <f>IF(K32="","",IF(K32&lt;L32,"安全在庫未満","通常"))</f>
      </c>
      <c r="N32" s="215"/>
      <c r="O32" s="215" t="str">
        <f>IF(A32="","",IF(AND(I32="",H32&lt;TODAY(),N32&lt;&gt;"完了"),"期限超過",""))</f>
      </c>
      <c r="P32" s="284"/>
      <c r="Q32" s="272"/>
    </row>
    <row r="33" ht="19" customHeight="true">
      <c r="A33" s="214"/>
      <c r="B33" s="215"/>
      <c r="C33" s="215"/>
      <c r="D33" s="215"/>
      <c r="E33" s="215"/>
      <c r="F33" s="215"/>
      <c r="G33" s="215"/>
      <c r="H33" s="266"/>
      <c r="I33" s="266"/>
      <c r="J33" s="215"/>
      <c r="K33" s="248"/>
      <c r="L33" s="248"/>
      <c r="M33" s="215" t="str">
        <f>IF(K33="","",IF(K33&lt;L33,"安全在庫未満","通常"))</f>
      </c>
      <c r="N33" s="215"/>
      <c r="O33" s="215" t="str">
        <f>IF(A33="","",IF(AND(I33="",H33&lt;TODAY(),N33&lt;&gt;"完了"),"期限超過",""))</f>
      </c>
      <c r="P33" s="284"/>
      <c r="Q33" s="272"/>
    </row>
    <row r="34" ht="19" customHeight="true">
      <c r="A34" s="214"/>
      <c r="B34" s="215"/>
      <c r="C34" s="215"/>
      <c r="D34" s="215"/>
      <c r="E34" s="215"/>
      <c r="F34" s="215"/>
      <c r="G34" s="215"/>
      <c r="H34" s="266"/>
      <c r="I34" s="266"/>
      <c r="J34" s="215"/>
      <c r="K34" s="248"/>
      <c r="L34" s="248"/>
      <c r="M34" s="215" t="str">
        <f>IF(K34="","",IF(K34&lt;L34,"安全在庫未満","通常"))</f>
      </c>
      <c r="N34" s="215"/>
      <c r="O34" s="215" t="str">
        <f>IF(A34="","",IF(AND(I34="",H34&lt;TODAY(),N34&lt;&gt;"完了"),"期限超過",""))</f>
      </c>
      <c r="P34" s="284"/>
      <c r="Q34" s="272"/>
    </row>
    <row r="35" ht="19" customHeight="true">
      <c r="A35" s="214"/>
      <c r="B35" s="215"/>
      <c r="C35" s="215"/>
      <c r="D35" s="215"/>
      <c r="E35" s="215"/>
      <c r="F35" s="215"/>
      <c r="G35" s="215"/>
      <c r="H35" s="266"/>
      <c r="I35" s="266"/>
      <c r="J35" s="215"/>
      <c r="K35" s="248"/>
      <c r="L35" s="248"/>
      <c r="M35" s="215" t="str">
        <f>IF(K35="","",IF(K35&lt;L35,"安全在庫未満","通常"))</f>
      </c>
      <c r="N35" s="215"/>
      <c r="O35" s="215" t="str">
        <f>IF(A35="","",IF(AND(I35="",H35&lt;TODAY(),N35&lt;&gt;"完了"),"期限超過",""))</f>
      </c>
      <c r="P35" s="284"/>
      <c r="Q35" s="272"/>
    </row>
    <row r="36" ht="19" customHeight="true">
      <c r="A36" s="214"/>
      <c r="B36" s="215"/>
      <c r="C36" s="215"/>
      <c r="D36" s="215"/>
      <c r="E36" s="215"/>
      <c r="F36" s="215"/>
      <c r="G36" s="215"/>
      <c r="H36" s="266"/>
      <c r="I36" s="266"/>
      <c r="J36" s="215"/>
      <c r="K36" s="248"/>
      <c r="L36" s="248"/>
      <c r="M36" s="215" t="str">
        <f>IF(K36="","",IF(K36&lt;L36,"安全在庫未満","通常"))</f>
      </c>
      <c r="N36" s="215"/>
      <c r="O36" s="215" t="str">
        <f>IF(A36="","",IF(AND(I36="",H36&lt;TODAY(),N36&lt;&gt;"完了"),"期限超過",""))</f>
      </c>
      <c r="P36" s="284"/>
      <c r="Q36" s="272"/>
    </row>
    <row r="37" ht="19" customHeight="true">
      <c r="A37" s="214"/>
      <c r="B37" s="215"/>
      <c r="C37" s="215"/>
      <c r="D37" s="215"/>
      <c r="E37" s="215"/>
      <c r="F37" s="215"/>
      <c r="G37" s="215"/>
      <c r="H37" s="266"/>
      <c r="I37" s="266"/>
      <c r="J37" s="215"/>
      <c r="K37" s="248"/>
      <c r="L37" s="248"/>
      <c r="M37" s="215" t="str">
        <f>IF(K37="","",IF(K37&lt;L37,"安全在庫未満","通常"))</f>
      </c>
      <c r="N37" s="215"/>
      <c r="O37" s="215" t="str">
        <f>IF(A37="","",IF(AND(I37="",H37&lt;TODAY(),N37&lt;&gt;"完了"),"期限超過",""))</f>
      </c>
      <c r="P37" s="284"/>
      <c r="Q37" s="272"/>
    </row>
    <row r="38" ht="19" customHeight="true">
      <c r="A38" s="214"/>
      <c r="B38" s="215"/>
      <c r="C38" s="215"/>
      <c r="D38" s="215"/>
      <c r="E38" s="215"/>
      <c r="F38" s="215"/>
      <c r="G38" s="215"/>
      <c r="H38" s="266"/>
      <c r="I38" s="266"/>
      <c r="J38" s="215"/>
      <c r="K38" s="248"/>
      <c r="L38" s="248"/>
      <c r="M38" s="215" t="str">
        <f>IF(K38="","",IF(K38&lt;L38,"安全在庫未満","通常"))</f>
      </c>
      <c r="N38" s="215"/>
      <c r="O38" s="215" t="str">
        <f>IF(A38="","",IF(AND(I38="",H38&lt;TODAY(),N38&lt;&gt;"完了"),"期限超過",""))</f>
      </c>
      <c r="P38" s="284"/>
      <c r="Q38" s="272"/>
    </row>
    <row r="39" ht="19" customHeight="true">
      <c r="A39" s="214"/>
      <c r="B39" s="215"/>
      <c r="C39" s="215"/>
      <c r="D39" s="215"/>
      <c r="E39" s="215"/>
      <c r="F39" s="215"/>
      <c r="G39" s="215"/>
      <c r="H39" s="266"/>
      <c r="I39" s="266"/>
      <c r="J39" s="215"/>
      <c r="K39" s="248"/>
      <c r="L39" s="248"/>
      <c r="M39" s="215" t="str">
        <f>IF(K39="","",IF(K39&lt;L39,"安全在庫未満","通常"))</f>
      </c>
      <c r="N39" s="215"/>
      <c r="O39" s="215" t="str">
        <f>IF(A39="","",IF(AND(I39="",H39&lt;TODAY(),N39&lt;&gt;"完了"),"期限超過",""))</f>
      </c>
      <c r="P39" s="284"/>
      <c r="Q39" s="272"/>
    </row>
    <row r="40" ht="19" customHeight="true">
      <c r="A40" s="214"/>
      <c r="B40" s="215"/>
      <c r="C40" s="215"/>
      <c r="D40" s="215"/>
      <c r="E40" s="215"/>
      <c r="F40" s="215"/>
      <c r="G40" s="215"/>
      <c r="H40" s="266"/>
      <c r="I40" s="266"/>
      <c r="J40" s="215"/>
      <c r="K40" s="248"/>
      <c r="L40" s="248"/>
      <c r="M40" s="215" t="str">
        <f>IF(K40="","",IF(K40&lt;L40,"安全在庫未満","通常"))</f>
      </c>
      <c r="N40" s="215"/>
      <c r="O40" s="215" t="str">
        <f>IF(A40="","",IF(AND(I40="",H40&lt;TODAY(),N40&lt;&gt;"完了"),"期限超過",""))</f>
      </c>
      <c r="P40" s="284"/>
      <c r="Q40" s="272"/>
    </row>
    <row r="41" ht="19" customHeight="true">
      <c r="A41" s="214"/>
      <c r="B41" s="215"/>
      <c r="C41" s="215"/>
      <c r="D41" s="215"/>
      <c r="E41" s="215"/>
      <c r="F41" s="215"/>
      <c r="G41" s="215"/>
      <c r="H41" s="266"/>
      <c r="I41" s="266"/>
      <c r="J41" s="215"/>
      <c r="K41" s="248"/>
      <c r="L41" s="248"/>
      <c r="M41" s="215" t="str">
        <f>IF(K41="","",IF(K41&lt;L41,"安全在庫未満","通常"))</f>
      </c>
      <c r="N41" s="215"/>
      <c r="O41" s="215" t="str">
        <f>IF(A41="","",IF(AND(I41="",H41&lt;TODAY(),N41&lt;&gt;"完了"),"期限超過",""))</f>
      </c>
      <c r="P41" s="284"/>
      <c r="Q41" s="272"/>
    </row>
    <row r="42" ht="19" customHeight="true">
      <c r="A42" s="214"/>
      <c r="B42" s="215"/>
      <c r="C42" s="215"/>
      <c r="D42" s="215"/>
      <c r="E42" s="215"/>
      <c r="F42" s="215"/>
      <c r="G42" s="215"/>
      <c r="H42" s="266"/>
      <c r="I42" s="266"/>
      <c r="J42" s="215"/>
      <c r="K42" s="248"/>
      <c r="L42" s="248"/>
      <c r="M42" s="215" t="str">
        <f>IF(K42="","",IF(K42&lt;L42,"安全在庫未満","通常"))</f>
      </c>
      <c r="N42" s="215"/>
      <c r="O42" s="215" t="str">
        <f>IF(A42="","",IF(AND(I42="",H42&lt;TODAY(),N42&lt;&gt;"完了"),"期限超過",""))</f>
      </c>
      <c r="P42" s="284"/>
      <c r="Q42" s="272"/>
    </row>
    <row r="43" ht="19" customHeight="true">
      <c r="A43" s="214"/>
      <c r="B43" s="215"/>
      <c r="C43" s="215"/>
      <c r="D43" s="215"/>
      <c r="E43" s="215"/>
      <c r="F43" s="215"/>
      <c r="G43" s="215"/>
      <c r="H43" s="266"/>
      <c r="I43" s="266"/>
      <c r="J43" s="215"/>
      <c r="K43" s="248"/>
      <c r="L43" s="248"/>
      <c r="M43" s="215" t="str">
        <f>IF(K43="","",IF(K43&lt;L43,"安全在庫未満","通常"))</f>
      </c>
      <c r="N43" s="215"/>
      <c r="O43" s="215" t="str">
        <f>IF(A43="","",IF(AND(I43="",H43&lt;TODAY(),N43&lt;&gt;"完了"),"期限超過",""))</f>
      </c>
      <c r="P43" s="284"/>
      <c r="Q43" s="272"/>
    </row>
    <row r="44" ht="19" customHeight="true">
      <c r="A44" s="214"/>
      <c r="B44" s="215"/>
      <c r="C44" s="215"/>
      <c r="D44" s="215"/>
      <c r="E44" s="215"/>
      <c r="F44" s="215"/>
      <c r="G44" s="215"/>
      <c r="H44" s="266"/>
      <c r="I44" s="266"/>
      <c r="J44" s="215"/>
      <c r="K44" s="248"/>
      <c r="L44" s="248"/>
      <c r="M44" s="215" t="str">
        <f>IF(K44="","",IF(K44&lt;L44,"安全在庫未満","通常"))</f>
      </c>
      <c r="N44" s="215"/>
      <c r="O44" s="215" t="str">
        <f>IF(A44="","",IF(AND(I44="",H44&lt;TODAY(),N44&lt;&gt;"完了"),"期限超過",""))</f>
      </c>
      <c r="P44" s="284"/>
      <c r="Q44" s="272"/>
    </row>
    <row r="45" ht="19" customHeight="true">
      <c r="A45" s="214"/>
      <c r="B45" s="215"/>
      <c r="C45" s="215"/>
      <c r="D45" s="215"/>
      <c r="E45" s="215"/>
      <c r="F45" s="215"/>
      <c r="G45" s="215"/>
      <c r="H45" s="266"/>
      <c r="I45" s="266"/>
      <c r="J45" s="215"/>
      <c r="K45" s="248"/>
      <c r="L45" s="248"/>
      <c r="M45" s="215" t="str">
        <f>IF(K45="","",IF(K45&lt;L45,"安全在庫未満","通常"))</f>
      </c>
      <c r="N45" s="215"/>
      <c r="O45" s="215" t="str">
        <f>IF(A45="","",IF(AND(I45="",H45&lt;TODAY(),N45&lt;&gt;"完了"),"期限超過",""))</f>
      </c>
      <c r="P45" s="284"/>
      <c r="Q45" s="272"/>
    </row>
    <row r="46" ht="19" customHeight="true">
      <c r="A46" s="214"/>
      <c r="B46" s="215"/>
      <c r="C46" s="215"/>
      <c r="D46" s="215"/>
      <c r="E46" s="215"/>
      <c r="F46" s="215"/>
      <c r="G46" s="215"/>
      <c r="H46" s="266"/>
      <c r="I46" s="266"/>
      <c r="J46" s="215"/>
      <c r="K46" s="248"/>
      <c r="L46" s="248"/>
      <c r="M46" s="215" t="str">
        <f>IF(K46="","",IF(K46&lt;L46,"安全在庫未満","通常"))</f>
      </c>
      <c r="N46" s="215"/>
      <c r="O46" s="215" t="str">
        <f>IF(A46="","",IF(AND(I46="",H46&lt;TODAY(),N46&lt;&gt;"完了"),"期限超過",""))</f>
      </c>
      <c r="P46" s="284"/>
      <c r="Q46" s="272"/>
    </row>
    <row r="47" ht="19" customHeight="true">
      <c r="A47" s="214"/>
      <c r="B47" s="215"/>
      <c r="C47" s="215"/>
      <c r="D47" s="215"/>
      <c r="E47" s="215"/>
      <c r="F47" s="215"/>
      <c r="G47" s="215"/>
      <c r="H47" s="266"/>
      <c r="I47" s="266"/>
      <c r="J47" s="215"/>
      <c r="K47" s="248"/>
      <c r="L47" s="248"/>
      <c r="M47" s="215" t="str">
        <f>IF(K47="","",IF(K47&lt;L47,"安全在庫未満","通常"))</f>
      </c>
      <c r="N47" s="215"/>
      <c r="O47" s="215" t="str">
        <f>IF(A47="","",IF(AND(I47="",H47&lt;TODAY(),N47&lt;&gt;"完了"),"期限超過",""))</f>
      </c>
      <c r="P47" s="284"/>
      <c r="Q47" s="272"/>
    </row>
    <row r="48" ht="19" customHeight="true">
      <c r="A48" s="214"/>
      <c r="B48" s="215"/>
      <c r="C48" s="215"/>
      <c r="D48" s="215"/>
      <c r="E48" s="215"/>
      <c r="F48" s="215"/>
      <c r="G48" s="215"/>
      <c r="H48" s="266"/>
      <c r="I48" s="266"/>
      <c r="J48" s="215"/>
      <c r="K48" s="248"/>
      <c r="L48" s="248"/>
      <c r="M48" s="215" t="str">
        <f>IF(K48="","",IF(K48&lt;L48,"安全在庫未満","通常"))</f>
      </c>
      <c r="N48" s="215"/>
      <c r="O48" s="215" t="str">
        <f>IF(A48="","",IF(AND(I48="",H48&lt;TODAY(),N48&lt;&gt;"完了"),"期限超過",""))</f>
      </c>
      <c r="P48" s="284"/>
      <c r="Q48" s="272"/>
    </row>
    <row r="49" ht="19" customHeight="true">
      <c r="A49" s="214"/>
      <c r="B49" s="215"/>
      <c r="C49" s="215"/>
      <c r="D49" s="215"/>
      <c r="E49" s="215"/>
      <c r="F49" s="215"/>
      <c r="G49" s="215"/>
      <c r="H49" s="266"/>
      <c r="I49" s="266"/>
      <c r="J49" s="215"/>
      <c r="K49" s="248"/>
      <c r="L49" s="248"/>
      <c r="M49" s="215" t="str">
        <f>IF(K49="","",IF(K49&lt;L49,"安全在庫未満","通常"))</f>
      </c>
      <c r="N49" s="215"/>
      <c r="O49" s="215" t="str">
        <f>IF(A49="","",IF(AND(I49="",H49&lt;TODAY(),N49&lt;&gt;"完了"),"期限超過",""))</f>
      </c>
      <c r="P49" s="284"/>
      <c r="Q49" s="272"/>
    </row>
    <row r="50" ht="19" customHeight="true">
      <c r="A50" s="214"/>
      <c r="B50" s="215"/>
      <c r="C50" s="215"/>
      <c r="D50" s="215"/>
      <c r="E50" s="215"/>
      <c r="F50" s="215"/>
      <c r="G50" s="215"/>
      <c r="H50" s="266"/>
      <c r="I50" s="266"/>
      <c r="J50" s="215"/>
      <c r="K50" s="248"/>
      <c r="L50" s="248"/>
      <c r="M50" s="215" t="str">
        <f>IF(K50="","",IF(K50&lt;L50,"安全在庫未満","通常"))</f>
      </c>
      <c r="N50" s="215"/>
      <c r="O50" s="215" t="str">
        <f>IF(A50="","",IF(AND(I50="",H50&lt;TODAY(),N50&lt;&gt;"完了"),"期限超過",""))</f>
      </c>
      <c r="P50" s="284"/>
      <c r="Q50" s="272"/>
    </row>
    <row r="51" ht="19" customHeight="true">
      <c r="A51" s="214"/>
      <c r="B51" s="215"/>
      <c r="C51" s="215"/>
      <c r="D51" s="215"/>
      <c r="E51" s="215"/>
      <c r="F51" s="215"/>
      <c r="G51" s="215"/>
      <c r="H51" s="266"/>
      <c r="I51" s="266"/>
      <c r="J51" s="215"/>
      <c r="K51" s="248"/>
      <c r="L51" s="248"/>
      <c r="M51" s="215" t="str">
        <f>IF(K51="","",IF(K51&lt;L51,"安全在庫未満","通常"))</f>
      </c>
      <c r="N51" s="215"/>
      <c r="O51" s="215" t="str">
        <f>IF(A51="","",IF(AND(I51="",H51&lt;TODAY(),N51&lt;&gt;"完了"),"期限超過",""))</f>
      </c>
      <c r="P51" s="284"/>
      <c r="Q51" s="272"/>
    </row>
    <row r="52" ht="19" customHeight="true">
      <c r="A52" s="214"/>
      <c r="B52" s="215"/>
      <c r="C52" s="215"/>
      <c r="D52" s="215"/>
      <c r="E52" s="215"/>
      <c r="F52" s="215"/>
      <c r="G52" s="215"/>
      <c r="H52" s="266"/>
      <c r="I52" s="266"/>
      <c r="J52" s="215"/>
      <c r="K52" s="248"/>
      <c r="L52" s="248"/>
      <c r="M52" s="215" t="str">
        <f>IF(K52="","",IF(K52&lt;L52,"安全在庫未満","通常"))</f>
      </c>
      <c r="N52" s="215"/>
      <c r="O52" s="215" t="str">
        <f>IF(A52="","",IF(AND(I52="",H52&lt;TODAY(),N52&lt;&gt;"完了"),"期限超過",""))</f>
      </c>
      <c r="P52" s="284"/>
      <c r="Q52" s="272"/>
    </row>
    <row r="53" ht="19" customHeight="true">
      <c r="A53" s="214"/>
      <c r="B53" s="215"/>
      <c r="C53" s="215"/>
      <c r="D53" s="215"/>
      <c r="E53" s="215"/>
      <c r="F53" s="215"/>
      <c r="G53" s="215"/>
      <c r="H53" s="266"/>
      <c r="I53" s="266"/>
      <c r="J53" s="215"/>
      <c r="K53" s="248"/>
      <c r="L53" s="248"/>
      <c r="M53" s="215" t="str">
        <f>IF(K53="","",IF(K53&lt;L53,"安全在庫未満","通常"))</f>
      </c>
      <c r="N53" s="215"/>
      <c r="O53" s="215" t="str">
        <f>IF(A53="","",IF(AND(I53="",H53&lt;TODAY(),N53&lt;&gt;"完了"),"期限超過",""))</f>
      </c>
      <c r="P53" s="284"/>
      <c r="Q53" s="272"/>
    </row>
    <row r="54" ht="19" customHeight="true">
      <c r="A54" s="214"/>
      <c r="B54" s="215"/>
      <c r="C54" s="215"/>
      <c r="D54" s="215"/>
      <c r="E54" s="215"/>
      <c r="F54" s="215"/>
      <c r="G54" s="215"/>
      <c r="H54" s="266"/>
      <c r="I54" s="266"/>
      <c r="J54" s="215"/>
      <c r="K54" s="248"/>
      <c r="L54" s="248"/>
      <c r="M54" s="215" t="str">
        <f>IF(K54="","",IF(K54&lt;L54,"安全在庫未満","通常"))</f>
      </c>
      <c r="N54" s="215"/>
      <c r="O54" s="215" t="str">
        <f>IF(A54="","",IF(AND(I54="",H54&lt;TODAY(),N54&lt;&gt;"完了"),"期限超過",""))</f>
      </c>
      <c r="P54" s="284"/>
      <c r="Q54" s="272"/>
    </row>
    <row r="55" ht="19" customHeight="true">
      <c r="A55" s="214"/>
      <c r="B55" s="215"/>
      <c r="C55" s="215"/>
      <c r="D55" s="215"/>
      <c r="E55" s="215"/>
      <c r="F55" s="215"/>
      <c r="G55" s="215"/>
      <c r="H55" s="266"/>
      <c r="I55" s="266"/>
      <c r="J55" s="215"/>
      <c r="K55" s="248"/>
      <c r="L55" s="248"/>
      <c r="M55" s="215" t="str">
        <f>IF(K55="","",IF(K55&lt;L55,"安全在庫未満","通常"))</f>
      </c>
      <c r="N55" s="215"/>
      <c r="O55" s="215" t="str">
        <f>IF(A55="","",IF(AND(I55="",H55&lt;TODAY(),N55&lt;&gt;"完了"),"期限超過",""))</f>
      </c>
      <c r="P55" s="284"/>
      <c r="Q55" s="272"/>
    </row>
    <row r="56" ht="19" customHeight="true">
      <c r="A56" s="214"/>
      <c r="B56" s="215"/>
      <c r="C56" s="215"/>
      <c r="D56" s="215"/>
      <c r="E56" s="215"/>
      <c r="F56" s="215"/>
      <c r="G56" s="215"/>
      <c r="H56" s="266"/>
      <c r="I56" s="266"/>
      <c r="J56" s="215"/>
      <c r="K56" s="248"/>
      <c r="L56" s="248"/>
      <c r="M56" s="215" t="str">
        <f>IF(K56="","",IF(K56&lt;L56,"安全在庫未満","通常"))</f>
      </c>
      <c r="N56" s="215"/>
      <c r="O56" s="215" t="str">
        <f>IF(A56="","",IF(AND(I56="",H56&lt;TODAY(),N56&lt;&gt;"完了"),"期限超過",""))</f>
      </c>
      <c r="P56" s="284"/>
      <c r="Q56" s="272"/>
    </row>
    <row r="57" ht="19" customHeight="true">
      <c r="A57" s="214"/>
      <c r="B57" s="215"/>
      <c r="C57" s="215"/>
      <c r="D57" s="215"/>
      <c r="E57" s="215"/>
      <c r="F57" s="215"/>
      <c r="G57" s="215"/>
      <c r="H57" s="266"/>
      <c r="I57" s="266"/>
      <c r="J57" s="215"/>
      <c r="K57" s="248"/>
      <c r="L57" s="248"/>
      <c r="M57" s="215" t="str">
        <f>IF(K57="","",IF(K57&lt;L57,"安全在庫未満","通常"))</f>
      </c>
      <c r="N57" s="215"/>
      <c r="O57" s="215" t="str">
        <f>IF(A57="","",IF(AND(I57="",H57&lt;TODAY(),N57&lt;&gt;"完了"),"期限超過",""))</f>
      </c>
      <c r="P57" s="284"/>
      <c r="Q57" s="272"/>
    </row>
    <row r="58" ht="19" customHeight="true">
      <c r="A58" s="214"/>
      <c r="B58" s="215"/>
      <c r="C58" s="215"/>
      <c r="D58" s="215"/>
      <c r="E58" s="215"/>
      <c r="F58" s="215"/>
      <c r="G58" s="215"/>
      <c r="H58" s="266"/>
      <c r="I58" s="266"/>
      <c r="J58" s="215"/>
      <c r="K58" s="248"/>
      <c r="L58" s="248"/>
      <c r="M58" s="215" t="str">
        <f>IF(K58="","",IF(K58&lt;L58,"安全在庫未満","通常"))</f>
      </c>
      <c r="N58" s="215"/>
      <c r="O58" s="215" t="str">
        <f>IF(A58="","",IF(AND(I58="",H58&lt;TODAY(),N58&lt;&gt;"完了"),"期限超過",""))</f>
      </c>
      <c r="P58" s="284"/>
      <c r="Q58" s="272"/>
    </row>
    <row r="59" ht="19" customHeight="true">
      <c r="A59" s="214"/>
      <c r="B59" s="215"/>
      <c r="C59" s="215"/>
      <c r="D59" s="215"/>
      <c r="E59" s="215"/>
      <c r="F59" s="215"/>
      <c r="G59" s="215"/>
      <c r="H59" s="266"/>
      <c r="I59" s="266"/>
      <c r="J59" s="215"/>
      <c r="K59" s="248"/>
      <c r="L59" s="248"/>
      <c r="M59" s="215" t="str">
        <f>IF(K59="","",IF(K59&lt;L59,"安全在庫未満","通常"))</f>
      </c>
      <c r="N59" s="215"/>
      <c r="O59" s="215" t="str">
        <f>IF(A59="","",IF(AND(I59="",H59&lt;TODAY(),N59&lt;&gt;"完了"),"期限超過",""))</f>
      </c>
      <c r="P59" s="284"/>
      <c r="Q59" s="272"/>
    </row>
    <row r="60" ht="19" customHeight="true">
      <c r="A60" s="214"/>
      <c r="B60" s="215"/>
      <c r="C60" s="215"/>
      <c r="D60" s="215"/>
      <c r="E60" s="215"/>
      <c r="F60" s="215"/>
      <c r="G60" s="215"/>
      <c r="H60" s="266"/>
      <c r="I60" s="266"/>
      <c r="J60" s="215"/>
      <c r="K60" s="248"/>
      <c r="L60" s="248"/>
      <c r="M60" s="215" t="str">
        <f>IF(K60="","",IF(K60&lt;L60,"安全在庫未満","通常"))</f>
      </c>
      <c r="N60" s="215"/>
      <c r="O60" s="215" t="str">
        <f>IF(A60="","",IF(AND(I60="",H60&lt;TODAY(),N60&lt;&gt;"完了"),"期限超過",""))</f>
      </c>
      <c r="P60" s="284"/>
      <c r="Q60" s="272"/>
    </row>
    <row r="61" ht="19" customHeight="true">
      <c r="A61" s="214"/>
      <c r="B61" s="215"/>
      <c r="C61" s="215"/>
      <c r="D61" s="215"/>
      <c r="E61" s="215"/>
      <c r="F61" s="215"/>
      <c r="G61" s="215"/>
      <c r="H61" s="266"/>
      <c r="I61" s="266"/>
      <c r="J61" s="215"/>
      <c r="K61" s="248"/>
      <c r="L61" s="248"/>
      <c r="M61" s="215" t="str">
        <f>IF(K61="","",IF(K61&lt;L61,"安全在庫未満","通常"))</f>
      </c>
      <c r="N61" s="215"/>
      <c r="O61" s="215" t="str">
        <f>IF(A61="","",IF(AND(I61="",H61&lt;TODAY(),N61&lt;&gt;"完了"),"期限超過",""))</f>
      </c>
      <c r="P61" s="284"/>
      <c r="Q61" s="272"/>
    </row>
    <row r="62" ht="19" customHeight="true">
      <c r="A62" s="214"/>
      <c r="B62" s="215"/>
      <c r="C62" s="215"/>
      <c r="D62" s="215"/>
      <c r="E62" s="215"/>
      <c r="F62" s="215"/>
      <c r="G62" s="215"/>
      <c r="H62" s="266"/>
      <c r="I62" s="266"/>
      <c r="J62" s="215"/>
      <c r="K62" s="248"/>
      <c r="L62" s="248"/>
      <c r="M62" s="215" t="str">
        <f>IF(K62="","",IF(K62&lt;L62,"安全在庫未満","通常"))</f>
      </c>
      <c r="N62" s="215"/>
      <c r="O62" s="215" t="str">
        <f>IF(A62="","",IF(AND(I62="",H62&lt;TODAY(),N62&lt;&gt;"完了"),"期限超過",""))</f>
      </c>
      <c r="P62" s="284"/>
      <c r="Q62" s="272"/>
    </row>
    <row r="63" ht="19" customHeight="true">
      <c r="A63" s="214"/>
      <c r="B63" s="215"/>
      <c r="C63" s="215"/>
      <c r="D63" s="215"/>
      <c r="E63" s="215"/>
      <c r="F63" s="215"/>
      <c r="G63" s="215"/>
      <c r="H63" s="266"/>
      <c r="I63" s="266"/>
      <c r="J63" s="215"/>
      <c r="K63" s="248"/>
      <c r="L63" s="248"/>
      <c r="M63" s="215" t="str">
        <f>IF(K63="","",IF(K63&lt;L63,"安全在庫未満","通常"))</f>
      </c>
      <c r="N63" s="215"/>
      <c r="O63" s="215" t="str">
        <f>IF(A63="","",IF(AND(I63="",H63&lt;TODAY(),N63&lt;&gt;"完了"),"期限超過",""))</f>
      </c>
      <c r="P63" s="284"/>
      <c r="Q63" s="272"/>
    </row>
    <row r="64" ht="19" customHeight="true">
      <c r="A64" s="214"/>
      <c r="B64" s="215"/>
      <c r="C64" s="215"/>
      <c r="D64" s="215"/>
      <c r="E64" s="215"/>
      <c r="F64" s="215"/>
      <c r="G64" s="215"/>
      <c r="H64" s="266"/>
      <c r="I64" s="266"/>
      <c r="J64" s="215"/>
      <c r="K64" s="248"/>
      <c r="L64" s="248"/>
      <c r="M64" s="215" t="str">
        <f>IF(K64="","",IF(K64&lt;L64,"安全在庫未満","通常"))</f>
      </c>
      <c r="N64" s="215"/>
      <c r="O64" s="215" t="str">
        <f>IF(A64="","",IF(AND(I64="",H64&lt;TODAY(),N64&lt;&gt;"完了"),"期限超過",""))</f>
      </c>
      <c r="P64" s="284"/>
      <c r="Q64" s="272"/>
    </row>
    <row r="65" ht="19" customHeight="true">
      <c r="A65" s="214"/>
      <c r="B65" s="215"/>
      <c r="C65" s="215"/>
      <c r="D65" s="215"/>
      <c r="E65" s="215"/>
      <c r="F65" s="215"/>
      <c r="G65" s="215"/>
      <c r="H65" s="266"/>
      <c r="I65" s="266"/>
      <c r="J65" s="215"/>
      <c r="K65" s="248"/>
      <c r="L65" s="248"/>
      <c r="M65" s="215" t="str">
        <f>IF(K65="","",IF(K65&lt;L65,"安全在庫未満","通常"))</f>
      </c>
      <c r="N65" s="215"/>
      <c r="O65" s="215" t="str">
        <f>IF(A65="","",IF(AND(I65="",H65&lt;TODAY(),N65&lt;&gt;"完了"),"期限超過",""))</f>
      </c>
      <c r="P65" s="284"/>
      <c r="Q65" s="272"/>
    </row>
    <row r="66" ht="19" customHeight="true">
      <c r="A66" s="214"/>
      <c r="B66" s="215"/>
      <c r="C66" s="215"/>
      <c r="D66" s="215"/>
      <c r="E66" s="215"/>
      <c r="F66" s="215"/>
      <c r="G66" s="215"/>
      <c r="H66" s="266"/>
      <c r="I66" s="266"/>
      <c r="J66" s="215"/>
      <c r="K66" s="248"/>
      <c r="L66" s="248"/>
      <c r="M66" s="215" t="str">
        <f>IF(K66="","",IF(K66&lt;L66,"安全在庫未満","通常"))</f>
      </c>
      <c r="N66" s="215"/>
      <c r="O66" s="215" t="str">
        <f>IF(A66="","",IF(AND(I66="",H66&lt;TODAY(),N66&lt;&gt;"完了"),"期限超過",""))</f>
      </c>
      <c r="P66" s="284"/>
      <c r="Q66" s="272"/>
    </row>
    <row r="67" ht="19" customHeight="true">
      <c r="A67" s="214"/>
      <c r="B67" s="215"/>
      <c r="C67" s="215"/>
      <c r="D67" s="215"/>
      <c r="E67" s="215"/>
      <c r="F67" s="215"/>
      <c r="G67" s="215"/>
      <c r="H67" s="266"/>
      <c r="I67" s="266"/>
      <c r="J67" s="215"/>
      <c r="K67" s="248"/>
      <c r="L67" s="248"/>
      <c r="M67" s="215" t="str">
        <f>IF(K67="","",IF(K67&lt;L67,"安全在庫未満","通常"))</f>
      </c>
      <c r="N67" s="215"/>
      <c r="O67" s="215" t="str">
        <f>IF(A67="","",IF(AND(I67="",H67&lt;TODAY(),N67&lt;&gt;"完了"),"期限超過",""))</f>
      </c>
      <c r="P67" s="284"/>
      <c r="Q67" s="272"/>
    </row>
    <row r="68" ht="19" customHeight="true">
      <c r="A68" s="214"/>
      <c r="B68" s="215"/>
      <c r="C68" s="215"/>
      <c r="D68" s="215"/>
      <c r="E68" s="215"/>
      <c r="F68" s="215"/>
      <c r="G68" s="215"/>
      <c r="H68" s="266"/>
      <c r="I68" s="266"/>
      <c r="J68" s="215"/>
      <c r="K68" s="248"/>
      <c r="L68" s="248"/>
      <c r="M68" s="215" t="str">
        <f>IF(K68="","",IF(K68&lt;L68,"安全在庫未満","通常"))</f>
      </c>
      <c r="N68" s="215"/>
      <c r="O68" s="215" t="str">
        <f>IF(A68="","",IF(AND(I68="",H68&lt;TODAY(),N68&lt;&gt;"完了"),"期限超過",""))</f>
      </c>
      <c r="P68" s="284"/>
      <c r="Q68" s="272"/>
    </row>
    <row r="69" ht="19" customHeight="true">
      <c r="A69" s="214"/>
      <c r="B69" s="215"/>
      <c r="C69" s="215"/>
      <c r="D69" s="215"/>
      <c r="E69" s="215"/>
      <c r="F69" s="215"/>
      <c r="G69" s="215"/>
      <c r="H69" s="266"/>
      <c r="I69" s="266"/>
      <c r="J69" s="215"/>
      <c r="K69" s="248"/>
      <c r="L69" s="248"/>
      <c r="M69" s="215" t="str">
        <f>IF(K69="","",IF(K69&lt;L69,"安全在庫未満","通常"))</f>
      </c>
      <c r="N69" s="215"/>
      <c r="O69" s="215" t="str">
        <f>IF(A69="","",IF(AND(I69="",H69&lt;TODAY(),N69&lt;&gt;"完了"),"期限超過",""))</f>
      </c>
      <c r="P69" s="284"/>
      <c r="Q69" s="272"/>
    </row>
    <row r="70" ht="19" customHeight="true">
      <c r="A70" s="214"/>
      <c r="B70" s="215"/>
      <c r="C70" s="215"/>
      <c r="D70" s="215"/>
      <c r="E70" s="215"/>
      <c r="F70" s="215"/>
      <c r="G70" s="215"/>
      <c r="H70" s="266"/>
      <c r="I70" s="266"/>
      <c r="J70" s="215"/>
      <c r="K70" s="248"/>
      <c r="L70" s="248"/>
      <c r="M70" s="215" t="str">
        <f>IF(K70="","",IF(K70&lt;L70,"安全在庫未満","通常"))</f>
      </c>
      <c r="N70" s="215"/>
      <c r="O70" s="215" t="str">
        <f>IF(A70="","",IF(AND(I70="",H70&lt;TODAY(),N70&lt;&gt;"完了"),"期限超過",""))</f>
      </c>
      <c r="P70" s="284"/>
      <c r="Q70" s="272"/>
    </row>
    <row r="71" ht="19" customHeight="true">
      <c r="A71" s="214"/>
      <c r="B71" s="215"/>
      <c r="C71" s="215"/>
      <c r="D71" s="215"/>
      <c r="E71" s="215"/>
      <c r="F71" s="215"/>
      <c r="G71" s="215"/>
      <c r="H71" s="266"/>
      <c r="I71" s="266"/>
      <c r="J71" s="215"/>
      <c r="K71" s="248"/>
      <c r="L71" s="248"/>
      <c r="M71" s="215" t="str">
        <f>IF(K71="","",IF(K71&lt;L71,"安全在庫未満","通常"))</f>
      </c>
      <c r="N71" s="215"/>
      <c r="O71" s="215" t="str">
        <f>IF(A71="","",IF(AND(I71="",H71&lt;TODAY(),N71&lt;&gt;"完了"),"期限超過",""))</f>
      </c>
      <c r="P71" s="284"/>
      <c r="Q71" s="272"/>
    </row>
    <row r="72" ht="19" customHeight="true">
      <c r="A72" s="214"/>
      <c r="B72" s="215"/>
      <c r="C72" s="215"/>
      <c r="D72" s="215"/>
      <c r="E72" s="215"/>
      <c r="F72" s="215"/>
      <c r="G72" s="215"/>
      <c r="H72" s="266"/>
      <c r="I72" s="266"/>
      <c r="J72" s="215"/>
      <c r="K72" s="248"/>
      <c r="L72" s="248"/>
      <c r="M72" s="215" t="str">
        <f>IF(K72="","",IF(K72&lt;L72,"安全在庫未満","通常"))</f>
      </c>
      <c r="N72" s="215"/>
      <c r="O72" s="215" t="str">
        <f>IF(A72="","",IF(AND(I72="",H72&lt;TODAY(),N72&lt;&gt;"完了"),"期限超過",""))</f>
      </c>
      <c r="P72" s="284"/>
      <c r="Q72" s="272"/>
    </row>
    <row r="73" ht="19" customHeight="true">
      <c r="A73" s="214"/>
      <c r="B73" s="215"/>
      <c r="C73" s="215"/>
      <c r="D73" s="215"/>
      <c r="E73" s="215"/>
      <c r="F73" s="215"/>
      <c r="G73" s="215"/>
      <c r="H73" s="266"/>
      <c r="I73" s="266"/>
      <c r="J73" s="215"/>
      <c r="K73" s="248"/>
      <c r="L73" s="248"/>
      <c r="M73" s="215" t="str">
        <f>IF(K73="","",IF(K73&lt;L73,"安全在庫未満","通常"))</f>
      </c>
      <c r="N73" s="215"/>
      <c r="O73" s="215" t="str">
        <f>IF(A73="","",IF(AND(I73="",H73&lt;TODAY(),N73&lt;&gt;"完了"),"期限超過",""))</f>
      </c>
      <c r="P73" s="284"/>
      <c r="Q73" s="272"/>
    </row>
    <row r="74" ht="19" customHeight="true">
      <c r="A74" s="214"/>
      <c r="B74" s="215"/>
      <c r="C74" s="215"/>
      <c r="D74" s="215"/>
      <c r="E74" s="215"/>
      <c r="F74" s="215"/>
      <c r="G74" s="215"/>
      <c r="H74" s="266"/>
      <c r="I74" s="266"/>
      <c r="J74" s="215"/>
      <c r="K74" s="248"/>
      <c r="L74" s="248"/>
      <c r="M74" s="215" t="str">
        <f>IF(K74="","",IF(K74&lt;L74,"安全在庫未満","通常"))</f>
      </c>
      <c r="N74" s="215"/>
      <c r="O74" s="215" t="str">
        <f>IF(A74="","",IF(AND(I74="",H74&lt;TODAY(),N74&lt;&gt;"完了"),"期限超過",""))</f>
      </c>
      <c r="P74" s="284"/>
      <c r="Q74" s="272"/>
    </row>
    <row r="75" ht="19" customHeight="true">
      <c r="A75" s="214"/>
      <c r="B75" s="215"/>
      <c r="C75" s="215"/>
      <c r="D75" s="215"/>
      <c r="E75" s="215"/>
      <c r="F75" s="215"/>
      <c r="G75" s="215"/>
      <c r="H75" s="266"/>
      <c r="I75" s="266"/>
      <c r="J75" s="215"/>
      <c r="K75" s="248"/>
      <c r="L75" s="248"/>
      <c r="M75" s="215" t="str">
        <f>IF(K75="","",IF(K75&lt;L75,"安全在庫未満","通常"))</f>
      </c>
      <c r="N75" s="215"/>
      <c r="O75" s="215" t="str">
        <f>IF(A75="","",IF(AND(I75="",H75&lt;TODAY(),N75&lt;&gt;"完了"),"期限超過",""))</f>
      </c>
      <c r="P75" s="284"/>
      <c r="Q75" s="272"/>
    </row>
    <row r="76" ht="19" customHeight="true">
      <c r="A76" s="214"/>
      <c r="B76" s="215"/>
      <c r="C76" s="215"/>
      <c r="D76" s="215"/>
      <c r="E76" s="215"/>
      <c r="F76" s="215"/>
      <c r="G76" s="215"/>
      <c r="H76" s="266"/>
      <c r="I76" s="266"/>
      <c r="J76" s="215"/>
      <c r="K76" s="248"/>
      <c r="L76" s="248"/>
      <c r="M76" s="215" t="str">
        <f>IF(K76="","",IF(K76&lt;L76,"安全在庫未満","通常"))</f>
      </c>
      <c r="N76" s="215"/>
      <c r="O76" s="215" t="str">
        <f>IF(A76="","",IF(AND(I76="",H76&lt;TODAY(),N76&lt;&gt;"完了"),"期限超過",""))</f>
      </c>
      <c r="P76" s="284"/>
      <c r="Q76" s="272"/>
    </row>
    <row r="77" ht="19" customHeight="true">
      <c r="A77" s="214"/>
      <c r="B77" s="215"/>
      <c r="C77" s="215"/>
      <c r="D77" s="215"/>
      <c r="E77" s="215"/>
      <c r="F77" s="215"/>
      <c r="G77" s="215"/>
      <c r="H77" s="266"/>
      <c r="I77" s="266"/>
      <c r="J77" s="215"/>
      <c r="K77" s="248"/>
      <c r="L77" s="248"/>
      <c r="M77" s="215" t="str">
        <f>IF(K77="","",IF(K77&lt;L77,"安全在庫未満","通常"))</f>
      </c>
      <c r="N77" s="215"/>
      <c r="O77" s="215" t="str">
        <f>IF(A77="","",IF(AND(I77="",H77&lt;TODAY(),N77&lt;&gt;"完了"),"期限超過",""))</f>
      </c>
      <c r="P77" s="284"/>
      <c r="Q77" s="272"/>
    </row>
    <row r="78" ht="19" customHeight="true">
      <c r="A78" s="214"/>
      <c r="B78" s="215"/>
      <c r="C78" s="215"/>
      <c r="D78" s="215"/>
      <c r="E78" s="215"/>
      <c r="F78" s="215"/>
      <c r="G78" s="215"/>
      <c r="H78" s="266"/>
      <c r="I78" s="266"/>
      <c r="J78" s="215"/>
      <c r="K78" s="248"/>
      <c r="L78" s="248"/>
      <c r="M78" s="215" t="str">
        <f>IF(K78="","",IF(K78&lt;L78,"安全在庫未満","通常"))</f>
      </c>
      <c r="N78" s="215"/>
      <c r="O78" s="215" t="str">
        <f>IF(A78="","",IF(AND(I78="",H78&lt;TODAY(),N78&lt;&gt;"完了"),"期限超過",""))</f>
      </c>
      <c r="P78" s="284"/>
      <c r="Q78" s="272"/>
    </row>
    <row r="79" ht="19" customHeight="true">
      <c r="A79" s="214"/>
      <c r="B79" s="215"/>
      <c r="C79" s="215"/>
      <c r="D79" s="215"/>
      <c r="E79" s="215"/>
      <c r="F79" s="215"/>
      <c r="G79" s="215"/>
      <c r="H79" s="266"/>
      <c r="I79" s="266"/>
      <c r="J79" s="215"/>
      <c r="K79" s="248"/>
      <c r="L79" s="248"/>
      <c r="M79" s="215" t="str">
        <f>IF(K79="","",IF(K79&lt;L79,"安全在庫未満","通常"))</f>
      </c>
      <c r="N79" s="215"/>
      <c r="O79" s="215" t="str">
        <f>IF(A79="","",IF(AND(I79="",H79&lt;TODAY(),N79&lt;&gt;"完了"),"期限超過",""))</f>
      </c>
      <c r="P79" s="284"/>
      <c r="Q79" s="272"/>
    </row>
    <row r="80" ht="19" customHeight="true">
      <c r="A80" s="214"/>
      <c r="B80" s="215"/>
      <c r="C80" s="215"/>
      <c r="D80" s="215"/>
      <c r="E80" s="215"/>
      <c r="F80" s="215"/>
      <c r="G80" s="215"/>
      <c r="H80" s="266"/>
      <c r="I80" s="266"/>
      <c r="J80" s="215"/>
      <c r="K80" s="248"/>
      <c r="L80" s="248"/>
      <c r="M80" s="215" t="str">
        <f>IF(K80="","",IF(K80&lt;L80,"安全在庫未満","通常"))</f>
      </c>
      <c r="N80" s="215"/>
      <c r="O80" s="215" t="str">
        <f>IF(A80="","",IF(AND(I80="",H80&lt;TODAY(),N80&lt;&gt;"完了"),"期限超過",""))</f>
      </c>
      <c r="P80" s="284"/>
      <c r="Q80" s="272"/>
    </row>
    <row r="81" ht="19" customHeight="true">
      <c r="A81" s="214"/>
      <c r="B81" s="215"/>
      <c r="C81" s="215"/>
      <c r="D81" s="215"/>
      <c r="E81" s="215"/>
      <c r="F81" s="215"/>
      <c r="G81" s="215"/>
      <c r="H81" s="266"/>
      <c r="I81" s="266"/>
      <c r="J81" s="215"/>
      <c r="K81" s="248"/>
      <c r="L81" s="248"/>
      <c r="M81" s="215" t="str">
        <f>IF(K81="","",IF(K81&lt;L81,"安全在庫未満","通常"))</f>
      </c>
      <c r="N81" s="215"/>
      <c r="O81" s="215" t="str">
        <f>IF(A81="","",IF(AND(I81="",H81&lt;TODAY(),N81&lt;&gt;"完了"),"期限超過",""))</f>
      </c>
      <c r="P81" s="284"/>
      <c r="Q81" s="272"/>
    </row>
    <row r="82" ht="19" customHeight="true">
      <c r="A82" s="214"/>
      <c r="B82" s="215"/>
      <c r="C82" s="215"/>
      <c r="D82" s="215"/>
      <c r="E82" s="215"/>
      <c r="F82" s="215"/>
      <c r="G82" s="215"/>
      <c r="H82" s="266"/>
      <c r="I82" s="266"/>
      <c r="J82" s="215"/>
      <c r="K82" s="248"/>
      <c r="L82" s="248"/>
      <c r="M82" s="215" t="str">
        <f>IF(K82="","",IF(K82&lt;L82,"安全在庫未満","通常"))</f>
      </c>
      <c r="N82" s="215"/>
      <c r="O82" s="215" t="str">
        <f>IF(A82="","",IF(AND(I82="",H82&lt;TODAY(),N82&lt;&gt;"完了"),"期限超過",""))</f>
      </c>
      <c r="P82" s="284"/>
      <c r="Q82" s="272"/>
    </row>
    <row r="83" ht="19" customHeight="true">
      <c r="A83" s="214"/>
      <c r="B83" s="215"/>
      <c r="C83" s="215"/>
      <c r="D83" s="215"/>
      <c r="E83" s="215"/>
      <c r="F83" s="215"/>
      <c r="G83" s="215"/>
      <c r="H83" s="266"/>
      <c r="I83" s="266"/>
      <c r="J83" s="215"/>
      <c r="K83" s="248"/>
      <c r="L83" s="248"/>
      <c r="M83" s="215" t="str">
        <f>IF(K83="","",IF(K83&lt;L83,"安全在庫未満","通常"))</f>
      </c>
      <c r="N83" s="215"/>
      <c r="O83" s="215" t="str">
        <f>IF(A83="","",IF(AND(I83="",H83&lt;TODAY(),N83&lt;&gt;"完了"),"期限超過",""))</f>
      </c>
      <c r="P83" s="284"/>
      <c r="Q83" s="272"/>
    </row>
    <row r="84" ht="19" customHeight="true">
      <c r="A84" s="214"/>
      <c r="B84" s="215"/>
      <c r="C84" s="215"/>
      <c r="D84" s="215"/>
      <c r="E84" s="215"/>
      <c r="F84" s="215"/>
      <c r="G84" s="215"/>
      <c r="H84" s="266"/>
      <c r="I84" s="266"/>
      <c r="J84" s="215"/>
      <c r="K84" s="248"/>
      <c r="L84" s="248"/>
      <c r="M84" s="215" t="str">
        <f>IF(K84="","",IF(K84&lt;L84,"安全在庫未満","通常"))</f>
      </c>
      <c r="N84" s="215"/>
      <c r="O84" s="215" t="str">
        <f>IF(A84="","",IF(AND(I84="",H84&lt;TODAY(),N84&lt;&gt;"完了"),"期限超過",""))</f>
      </c>
      <c r="P84" s="284"/>
      <c r="Q84" s="272"/>
    </row>
    <row r="85" ht="19" customHeight="true">
      <c r="A85" s="214"/>
      <c r="B85" s="215"/>
      <c r="C85" s="215"/>
      <c r="D85" s="215"/>
      <c r="E85" s="215"/>
      <c r="F85" s="215"/>
      <c r="G85" s="215"/>
      <c r="H85" s="266"/>
      <c r="I85" s="266"/>
      <c r="J85" s="215"/>
      <c r="K85" s="248"/>
      <c r="L85" s="248"/>
      <c r="M85" s="215" t="str">
        <f>IF(K85="","",IF(K85&lt;L85,"安全在庫未満","通常"))</f>
      </c>
      <c r="N85" s="215"/>
      <c r="O85" s="215" t="str">
        <f>IF(A85="","",IF(AND(I85="",H85&lt;TODAY(),N85&lt;&gt;"完了"),"期限超過",""))</f>
      </c>
      <c r="P85" s="284"/>
      <c r="Q85" s="272"/>
    </row>
    <row r="86" ht="19" customHeight="true">
      <c r="A86" s="214"/>
      <c r="B86" s="215"/>
      <c r="C86" s="215"/>
      <c r="D86" s="215"/>
      <c r="E86" s="215"/>
      <c r="F86" s="215"/>
      <c r="G86" s="215"/>
      <c r="H86" s="266"/>
      <c r="I86" s="266"/>
      <c r="J86" s="215"/>
      <c r="K86" s="248"/>
      <c r="L86" s="248"/>
      <c r="M86" s="215" t="str">
        <f>IF(K86="","",IF(K86&lt;L86,"安全在庫未満","通常"))</f>
      </c>
      <c r="N86" s="215"/>
      <c r="O86" s="215" t="str">
        <f>IF(A86="","",IF(AND(I86="",H86&lt;TODAY(),N86&lt;&gt;"完了"),"期限超過",""))</f>
      </c>
      <c r="P86" s="284"/>
      <c r="Q86" s="272"/>
    </row>
    <row r="87" ht="19" customHeight="true">
      <c r="A87" s="214"/>
      <c r="B87" s="215"/>
      <c r="C87" s="215"/>
      <c r="D87" s="215"/>
      <c r="E87" s="215"/>
      <c r="F87" s="215"/>
      <c r="G87" s="215"/>
      <c r="H87" s="266"/>
      <c r="I87" s="266"/>
      <c r="J87" s="215"/>
      <c r="K87" s="248"/>
      <c r="L87" s="248"/>
      <c r="M87" s="215" t="str">
        <f>IF(K87="","",IF(K87&lt;L87,"安全在庫未満","通常"))</f>
      </c>
      <c r="N87" s="215"/>
      <c r="O87" s="215" t="str">
        <f>IF(A87="","",IF(AND(I87="",H87&lt;TODAY(),N87&lt;&gt;"完了"),"期限超過",""))</f>
      </c>
      <c r="P87" s="284"/>
      <c r="Q87" s="272"/>
    </row>
    <row r="88" ht="19" customHeight="true">
      <c r="A88" s="214"/>
      <c r="B88" s="215"/>
      <c r="C88" s="215"/>
      <c r="D88" s="215"/>
      <c r="E88" s="215"/>
      <c r="F88" s="215"/>
      <c r="G88" s="215"/>
      <c r="H88" s="266"/>
      <c r="I88" s="266"/>
      <c r="J88" s="215"/>
      <c r="K88" s="248"/>
      <c r="L88" s="248"/>
      <c r="M88" s="215" t="str">
        <f>IF(K88="","",IF(K88&lt;L88,"安全在庫未満","通常"))</f>
      </c>
      <c r="N88" s="215"/>
      <c r="O88" s="215" t="str">
        <f>IF(A88="","",IF(AND(I88="",H88&lt;TODAY(),N88&lt;&gt;"完了"),"期限超過",""))</f>
      </c>
      <c r="P88" s="284"/>
      <c r="Q88" s="272"/>
    </row>
    <row r="89" ht="19" customHeight="true">
      <c r="A89" s="214"/>
      <c r="B89" s="215"/>
      <c r="C89" s="215"/>
      <c r="D89" s="215"/>
      <c r="E89" s="215"/>
      <c r="F89" s="215"/>
      <c r="G89" s="215"/>
      <c r="H89" s="266"/>
      <c r="I89" s="266"/>
      <c r="J89" s="215"/>
      <c r="K89" s="248"/>
      <c r="L89" s="248"/>
      <c r="M89" s="215" t="str">
        <f>IF(K89="","",IF(K89&lt;L89,"安全在庫未満","通常"))</f>
      </c>
      <c r="N89" s="215"/>
      <c r="O89" s="215" t="str">
        <f>IF(A89="","",IF(AND(I89="",H89&lt;TODAY(),N89&lt;&gt;"完了"),"期限超過",""))</f>
      </c>
      <c r="P89" s="284"/>
      <c r="Q89" s="272"/>
    </row>
    <row r="90" ht="19" customHeight="true">
      <c r="A90" s="214"/>
      <c r="B90" s="215"/>
      <c r="C90" s="215"/>
      <c r="D90" s="215"/>
      <c r="E90" s="215"/>
      <c r="F90" s="215"/>
      <c r="G90" s="215"/>
      <c r="H90" s="266"/>
      <c r="I90" s="266"/>
      <c r="J90" s="215"/>
      <c r="K90" s="248"/>
      <c r="L90" s="248"/>
      <c r="M90" s="215" t="str">
        <f>IF(K90="","",IF(K90&lt;L90,"安全在庫未満","通常"))</f>
      </c>
      <c r="N90" s="215"/>
      <c r="O90" s="215" t="str">
        <f>IF(A90="","",IF(AND(I90="",H90&lt;TODAY(),N90&lt;&gt;"完了"),"期限超過",""))</f>
      </c>
      <c r="P90" s="284"/>
      <c r="Q90" s="272"/>
    </row>
    <row r="91" ht="19" customHeight="true">
      <c r="A91" s="214"/>
      <c r="B91" s="215"/>
      <c r="C91" s="215"/>
      <c r="D91" s="215"/>
      <c r="E91" s="215"/>
      <c r="F91" s="215"/>
      <c r="G91" s="215"/>
      <c r="H91" s="266"/>
      <c r="I91" s="266"/>
      <c r="J91" s="215"/>
      <c r="K91" s="248"/>
      <c r="L91" s="248"/>
      <c r="M91" s="215" t="str">
        <f>IF(K91="","",IF(K91&lt;L91,"安全在庫未満","通常"))</f>
      </c>
      <c r="N91" s="215"/>
      <c r="O91" s="215" t="str">
        <f>IF(A91="","",IF(AND(I91="",H91&lt;TODAY(),N91&lt;&gt;"完了"),"期限超過",""))</f>
      </c>
      <c r="P91" s="284"/>
      <c r="Q91" s="272"/>
    </row>
    <row r="92" ht="19" customHeight="true">
      <c r="A92" s="214"/>
      <c r="B92" s="215"/>
      <c r="C92" s="215"/>
      <c r="D92" s="215"/>
      <c r="E92" s="215"/>
      <c r="F92" s="215"/>
      <c r="G92" s="215"/>
      <c r="H92" s="266"/>
      <c r="I92" s="266"/>
      <c r="J92" s="215"/>
      <c r="K92" s="248"/>
      <c r="L92" s="248"/>
      <c r="M92" s="215" t="str">
        <f>IF(K92="","",IF(K92&lt;L92,"安全在庫未満","通常"))</f>
      </c>
      <c r="N92" s="215"/>
      <c r="O92" s="215" t="str">
        <f>IF(A92="","",IF(AND(I92="",H92&lt;TODAY(),N92&lt;&gt;"完了"),"期限超過",""))</f>
      </c>
      <c r="P92" s="284"/>
      <c r="Q92" s="272"/>
    </row>
    <row r="93" ht="19" customHeight="true">
      <c r="A93" s="214"/>
      <c r="B93" s="215"/>
      <c r="C93" s="215"/>
      <c r="D93" s="215"/>
      <c r="E93" s="215"/>
      <c r="F93" s="215"/>
      <c r="G93" s="215"/>
      <c r="H93" s="266"/>
      <c r="I93" s="266"/>
      <c r="J93" s="215"/>
      <c r="K93" s="248"/>
      <c r="L93" s="248"/>
      <c r="M93" s="215" t="str">
        <f>IF(K93="","",IF(K93&lt;L93,"安全在庫未満","通常"))</f>
      </c>
      <c r="N93" s="215"/>
      <c r="O93" s="215" t="str">
        <f>IF(A93="","",IF(AND(I93="",H93&lt;TODAY(),N93&lt;&gt;"完了"),"期限超過",""))</f>
      </c>
      <c r="P93" s="284"/>
      <c r="Q93" s="272"/>
    </row>
    <row r="94" ht="19" customHeight="true">
      <c r="A94" s="214"/>
      <c r="B94" s="215"/>
      <c r="C94" s="215"/>
      <c r="D94" s="215"/>
      <c r="E94" s="215"/>
      <c r="F94" s="215"/>
      <c r="G94" s="215"/>
      <c r="H94" s="266"/>
      <c r="I94" s="266"/>
      <c r="J94" s="215"/>
      <c r="K94" s="248"/>
      <c r="L94" s="248"/>
      <c r="M94" s="215" t="str">
        <f>IF(K94="","",IF(K94&lt;L94,"安全在庫未満","通常"))</f>
      </c>
      <c r="N94" s="215"/>
      <c r="O94" s="215" t="str">
        <f>IF(A94="","",IF(AND(I94="",H94&lt;TODAY(),N94&lt;&gt;"完了"),"期限超過",""))</f>
      </c>
      <c r="P94" s="284"/>
      <c r="Q94" s="272"/>
    </row>
    <row r="95" ht="19" customHeight="true">
      <c r="A95" s="214"/>
      <c r="B95" s="215"/>
      <c r="C95" s="215"/>
      <c r="D95" s="215"/>
      <c r="E95" s="215"/>
      <c r="F95" s="215"/>
      <c r="G95" s="215"/>
      <c r="H95" s="266"/>
      <c r="I95" s="266"/>
      <c r="J95" s="215"/>
      <c r="K95" s="248"/>
      <c r="L95" s="248"/>
      <c r="M95" s="215" t="str">
        <f>IF(K95="","",IF(K95&lt;L95,"安全在庫未満","通常"))</f>
      </c>
      <c r="N95" s="215"/>
      <c r="O95" s="215" t="str">
        <f>IF(A95="","",IF(AND(I95="",H95&lt;TODAY(),N95&lt;&gt;"完了"),"期限超過",""))</f>
      </c>
      <c r="P95" s="284"/>
      <c r="Q95" s="272"/>
    </row>
    <row r="96" ht="19" customHeight="true">
      <c r="A96" s="214"/>
      <c r="B96" s="215"/>
      <c r="C96" s="215"/>
      <c r="D96" s="215"/>
      <c r="E96" s="215"/>
      <c r="F96" s="215"/>
      <c r="G96" s="215"/>
      <c r="H96" s="266"/>
      <c r="I96" s="266"/>
      <c r="J96" s="215"/>
      <c r="K96" s="248"/>
      <c r="L96" s="248"/>
      <c r="M96" s="215" t="str">
        <f>IF(K96="","",IF(K96&lt;L96,"安全在庫未満","通常"))</f>
      </c>
      <c r="N96" s="215"/>
      <c r="O96" s="215" t="str">
        <f>IF(A96="","",IF(AND(I96="",H96&lt;TODAY(),N96&lt;&gt;"完了"),"期限超過",""))</f>
      </c>
      <c r="P96" s="284"/>
      <c r="Q96" s="272"/>
    </row>
    <row r="97" ht="19" customHeight="true">
      <c r="A97" s="214"/>
      <c r="B97" s="215"/>
      <c r="C97" s="215"/>
      <c r="D97" s="215"/>
      <c r="E97" s="215"/>
      <c r="F97" s="215"/>
      <c r="G97" s="215"/>
      <c r="H97" s="266"/>
      <c r="I97" s="266"/>
      <c r="J97" s="215"/>
      <c r="K97" s="248"/>
      <c r="L97" s="248"/>
      <c r="M97" s="215" t="str">
        <f>IF(K97="","",IF(K97&lt;L97,"安全在庫未満","通常"))</f>
      </c>
      <c r="N97" s="215"/>
      <c r="O97" s="215" t="str">
        <f>IF(A97="","",IF(AND(I97="",H97&lt;TODAY(),N97&lt;&gt;"完了"),"期限超過",""))</f>
      </c>
      <c r="P97" s="284"/>
      <c r="Q97" s="272"/>
    </row>
    <row r="98" ht="19" customHeight="true">
      <c r="A98" s="214"/>
      <c r="B98" s="215"/>
      <c r="C98" s="215"/>
      <c r="D98" s="215"/>
      <c r="E98" s="215"/>
      <c r="F98" s="215"/>
      <c r="G98" s="215"/>
      <c r="H98" s="266"/>
      <c r="I98" s="266"/>
      <c r="J98" s="215"/>
      <c r="K98" s="248"/>
      <c r="L98" s="248"/>
      <c r="M98" s="215" t="str">
        <f>IF(K98="","",IF(K98&lt;L98,"安全在庫未満","通常"))</f>
      </c>
      <c r="N98" s="215"/>
      <c r="O98" s="215" t="str">
        <f>IF(A98="","",IF(AND(I98="",H98&lt;TODAY(),N98&lt;&gt;"完了"),"期限超過",""))</f>
      </c>
      <c r="P98" s="284"/>
      <c r="Q98" s="272"/>
    </row>
    <row r="99" ht="19" customHeight="true">
      <c r="A99" s="214"/>
      <c r="B99" s="215"/>
      <c r="C99" s="215"/>
      <c r="D99" s="215"/>
      <c r="E99" s="215"/>
      <c r="F99" s="215"/>
      <c r="G99" s="215"/>
      <c r="H99" s="266"/>
      <c r="I99" s="266"/>
      <c r="J99" s="215"/>
      <c r="K99" s="248"/>
      <c r="L99" s="248"/>
      <c r="M99" s="215" t="str">
        <f>IF(K99="","",IF(K99&lt;L99,"安全在庫未満","通常"))</f>
      </c>
      <c r="N99" s="215"/>
      <c r="O99" s="215" t="str">
        <f>IF(A99="","",IF(AND(I99="",H99&lt;TODAY(),N99&lt;&gt;"完了"),"期限超過",""))</f>
      </c>
      <c r="P99" s="284"/>
      <c r="Q99" s="272"/>
    </row>
    <row r="100" ht="19" customHeight="true">
      <c r="A100" s="214"/>
      <c r="B100" s="215"/>
      <c r="C100" s="215"/>
      <c r="D100" s="215"/>
      <c r="E100" s="215"/>
      <c r="F100" s="215"/>
      <c r="G100" s="215"/>
      <c r="H100" s="266"/>
      <c r="I100" s="266"/>
      <c r="J100" s="215"/>
      <c r="K100" s="248"/>
      <c r="L100" s="248"/>
      <c r="M100" s="215" t="str">
        <f>IF(K100="","",IF(K100&lt;L100,"安全在庫未満","通常"))</f>
      </c>
      <c r="N100" s="215"/>
      <c r="O100" s="215" t="str">
        <f>IF(A100="","",IF(AND(I100="",H100&lt;TODAY(),N100&lt;&gt;"完了"),"期限超過",""))</f>
      </c>
      <c r="P100" s="284"/>
      <c r="Q100" s="272"/>
    </row>
    <row r="101" ht="19" customHeight="true">
      <c r="A101" s="214"/>
      <c r="B101" s="215"/>
      <c r="C101" s="215"/>
      <c r="D101" s="215"/>
      <c r="E101" s="215"/>
      <c r="F101" s="215"/>
      <c r="G101" s="215"/>
      <c r="H101" s="266"/>
      <c r="I101" s="266"/>
      <c r="J101" s="215"/>
      <c r="K101" s="248"/>
      <c r="L101" s="248"/>
      <c r="M101" s="215" t="str">
        <f>IF(K101="","",IF(K101&lt;L101,"安全在庫未満","通常"))</f>
      </c>
      <c r="N101" s="215"/>
      <c r="O101" s="215" t="str">
        <f>IF(A101="","",IF(AND(I101="",H101&lt;TODAY(),N101&lt;&gt;"完了"),"期限超過",""))</f>
      </c>
      <c r="P101" s="284"/>
      <c r="Q101" s="272"/>
    </row>
    <row r="102" ht="19" customHeight="true">
      <c r="A102" s="214"/>
      <c r="B102" s="215"/>
      <c r="C102" s="215"/>
      <c r="D102" s="215"/>
      <c r="E102" s="215"/>
      <c r="F102" s="215"/>
      <c r="G102" s="215"/>
      <c r="H102" s="266"/>
      <c r="I102" s="266"/>
      <c r="J102" s="215"/>
      <c r="K102" s="248"/>
      <c r="L102" s="248"/>
      <c r="M102" s="215" t="str">
        <f>IF(K102="","",IF(K102&lt;L102,"安全在庫未満","通常"))</f>
      </c>
      <c r="N102" s="215"/>
      <c r="O102" s="215" t="str">
        <f>IF(A102="","",IF(AND(I102="",H102&lt;TODAY(),N102&lt;&gt;"完了"),"期限超過",""))</f>
      </c>
      <c r="P102" s="284"/>
      <c r="Q102" s="272"/>
    </row>
    <row r="103" ht="19" customHeight="true">
      <c r="A103" s="214"/>
      <c r="B103" s="215"/>
      <c r="C103" s="215"/>
      <c r="D103" s="215"/>
      <c r="E103" s="215"/>
      <c r="F103" s="215"/>
      <c r="G103" s="215"/>
      <c r="H103" s="266"/>
      <c r="I103" s="266"/>
      <c r="J103" s="215"/>
      <c r="K103" s="248"/>
      <c r="L103" s="248"/>
      <c r="M103" s="215" t="str">
        <f>IF(K103="","",IF(K103&lt;L103,"安全在庫未満","通常"))</f>
      </c>
      <c r="N103" s="215"/>
      <c r="O103" s="215" t="str">
        <f>IF(A103="","",IF(AND(I103="",H103&lt;TODAY(),N103&lt;&gt;"完了"),"期限超過",""))</f>
      </c>
      <c r="P103" s="284"/>
      <c r="Q103" s="272"/>
    </row>
    <row r="104" ht="19" customHeight="true">
      <c r="A104" s="214"/>
      <c r="B104" s="215"/>
      <c r="C104" s="215"/>
      <c r="D104" s="215"/>
      <c r="E104" s="215"/>
      <c r="F104" s="215"/>
      <c r="G104" s="215"/>
      <c r="H104" s="266"/>
      <c r="I104" s="266"/>
      <c r="J104" s="215"/>
      <c r="K104" s="248"/>
      <c r="L104" s="248"/>
      <c r="M104" s="215" t="str">
        <f>IF(K104="","",IF(K104&lt;L104,"安全在庫未満","通常"))</f>
      </c>
      <c r="N104" s="215"/>
      <c r="O104" s="215" t="str">
        <f>IF(A104="","",IF(AND(I104="",H104&lt;TODAY(),N104&lt;&gt;"完了"),"期限超過",""))</f>
      </c>
      <c r="P104" s="284"/>
      <c r="Q104" s="272"/>
    </row>
    <row r="105" ht="19" customHeight="true">
      <c r="A105" s="214"/>
      <c r="B105" s="215"/>
      <c r="C105" s="215"/>
      <c r="D105" s="215"/>
      <c r="E105" s="215"/>
      <c r="F105" s="215"/>
      <c r="G105" s="215"/>
      <c r="H105" s="266"/>
      <c r="I105" s="266"/>
      <c r="J105" s="215"/>
      <c r="K105" s="248"/>
      <c r="L105" s="248"/>
      <c r="M105" s="215" t="str">
        <f>IF(K105="","",IF(K105&lt;L105,"安全在庫未満","通常"))</f>
      </c>
      <c r="N105" s="215"/>
      <c r="O105" s="215" t="str">
        <f>IF(A105="","",IF(AND(I105="",H105&lt;TODAY(),N105&lt;&gt;"完了"),"期限超過",""))</f>
      </c>
      <c r="P105" s="284"/>
      <c r="Q105" s="272"/>
    </row>
    <row r="106" ht="19" customHeight="true">
      <c r="A106" s="214"/>
      <c r="B106" s="215"/>
      <c r="C106" s="215"/>
      <c r="D106" s="215"/>
      <c r="E106" s="215"/>
      <c r="F106" s="215"/>
      <c r="G106" s="215"/>
      <c r="H106" s="266"/>
      <c r="I106" s="266"/>
      <c r="J106" s="215"/>
      <c r="K106" s="248"/>
      <c r="L106" s="248"/>
      <c r="M106" s="215" t="str">
        <f>IF(K106="","",IF(K106&lt;L106,"安全在庫未満","通常"))</f>
      </c>
      <c r="N106" s="215"/>
      <c r="O106" s="215" t="str">
        <f>IF(A106="","",IF(AND(I106="",H106&lt;TODAY(),N106&lt;&gt;"完了"),"期限超過",""))</f>
      </c>
      <c r="P106" s="284"/>
      <c r="Q106" s="272"/>
    </row>
    <row r="107" ht="19" customHeight="true">
      <c r="A107" s="214"/>
      <c r="B107" s="215"/>
      <c r="C107" s="215"/>
      <c r="D107" s="215"/>
      <c r="E107" s="215"/>
      <c r="F107" s="215"/>
      <c r="G107" s="215"/>
      <c r="H107" s="266"/>
      <c r="I107" s="266"/>
      <c r="J107" s="215"/>
      <c r="K107" s="248"/>
      <c r="L107" s="248"/>
      <c r="M107" s="215" t="str">
        <f>IF(K107="","",IF(K107&lt;L107,"安全在庫未満","通常"))</f>
      </c>
      <c r="N107" s="215"/>
      <c r="O107" s="215" t="str">
        <f>IF(A107="","",IF(AND(I107="",H107&lt;TODAY(),N107&lt;&gt;"完了"),"期限超過",""))</f>
      </c>
      <c r="P107" s="284"/>
      <c r="Q107" s="272"/>
    </row>
    <row r="108" ht="19" customHeight="true">
      <c r="A108" s="214"/>
      <c r="B108" s="215"/>
      <c r="C108" s="215"/>
      <c r="D108" s="215"/>
      <c r="E108" s="215"/>
      <c r="F108" s="215"/>
      <c r="G108" s="215"/>
      <c r="H108" s="266"/>
      <c r="I108" s="266"/>
      <c r="J108" s="215"/>
      <c r="K108" s="248"/>
      <c r="L108" s="248"/>
      <c r="M108" s="215" t="str">
        <f>IF(K108="","",IF(K108&lt;L108,"安全在庫未満","通常"))</f>
      </c>
      <c r="N108" s="215"/>
      <c r="O108" s="215" t="str">
        <f>IF(A108="","",IF(AND(I108="",H108&lt;TODAY(),N108&lt;&gt;"完了"),"期限超過",""))</f>
      </c>
      <c r="P108" s="284"/>
      <c r="Q108" s="272"/>
    </row>
    <row r="109" ht="19" customHeight="true">
      <c r="A109" s="214"/>
      <c r="B109" s="215"/>
      <c r="C109" s="215"/>
      <c r="D109" s="215"/>
      <c r="E109" s="215"/>
      <c r="F109" s="215"/>
      <c r="G109" s="215"/>
      <c r="H109" s="266"/>
      <c r="I109" s="266"/>
      <c r="J109" s="215"/>
      <c r="K109" s="248"/>
      <c r="L109" s="248"/>
      <c r="M109" s="215" t="str">
        <f>IF(K109="","",IF(K109&lt;L109,"安全在庫未満","通常"))</f>
      </c>
      <c r="N109" s="215"/>
      <c r="O109" s="215" t="str">
        <f>IF(A109="","",IF(AND(I109="",H109&lt;TODAY(),N109&lt;&gt;"完了"),"期限超過",""))</f>
      </c>
      <c r="P109" s="284"/>
      <c r="Q109" s="272"/>
    </row>
    <row r="110" ht="19" customHeight="true">
      <c r="A110" s="214"/>
      <c r="B110" s="215"/>
      <c r="C110" s="215"/>
      <c r="D110" s="215"/>
      <c r="E110" s="215"/>
      <c r="F110" s="215"/>
      <c r="G110" s="215"/>
      <c r="H110" s="266"/>
      <c r="I110" s="266"/>
      <c r="J110" s="215"/>
      <c r="K110" s="248"/>
      <c r="L110" s="248"/>
      <c r="M110" s="215" t="str">
        <f>IF(K110="","",IF(K110&lt;L110,"安全在庫未満","通常"))</f>
      </c>
      <c r="N110" s="215"/>
      <c r="O110" s="215" t="str">
        <f>IF(A110="","",IF(AND(I110="",H110&lt;TODAY(),N110&lt;&gt;"完了"),"期限超過",""))</f>
      </c>
      <c r="P110" s="284"/>
      <c r="Q110" s="272"/>
    </row>
    <row r="111" ht="19" customHeight="true">
      <c r="A111" s="214"/>
      <c r="B111" s="215"/>
      <c r="C111" s="215"/>
      <c r="D111" s="215"/>
      <c r="E111" s="215"/>
      <c r="F111" s="215"/>
      <c r="G111" s="215"/>
      <c r="H111" s="266"/>
      <c r="I111" s="266"/>
      <c r="J111" s="215"/>
      <c r="K111" s="248"/>
      <c r="L111" s="248"/>
      <c r="M111" s="215" t="str">
        <f>IF(K111="","",IF(K111&lt;L111,"安全在庫未満","通常"))</f>
      </c>
      <c r="N111" s="215"/>
      <c r="O111" s="215" t="str">
        <f>IF(A111="","",IF(AND(I111="",H111&lt;TODAY(),N111&lt;&gt;"完了"),"期限超過",""))</f>
      </c>
      <c r="P111" s="284"/>
      <c r="Q111" s="272"/>
    </row>
    <row r="112" ht="19" customHeight="true">
      <c r="A112" s="214"/>
      <c r="B112" s="215"/>
      <c r="C112" s="215"/>
      <c r="D112" s="215"/>
      <c r="E112" s="215"/>
      <c r="F112" s="215"/>
      <c r="G112" s="215"/>
      <c r="H112" s="266"/>
      <c r="I112" s="266"/>
      <c r="J112" s="215"/>
      <c r="K112" s="248"/>
      <c r="L112" s="248"/>
      <c r="M112" s="215" t="str">
        <f>IF(K112="","",IF(K112&lt;L112,"安全在庫未満","通常"))</f>
      </c>
      <c r="N112" s="215"/>
      <c r="O112" s="215" t="str">
        <f>IF(A112="","",IF(AND(I112="",H112&lt;TODAY(),N112&lt;&gt;"完了"),"期限超過",""))</f>
      </c>
      <c r="P112" s="284"/>
      <c r="Q112" s="272"/>
    </row>
    <row r="113" ht="19" customHeight="true">
      <c r="A113" s="214"/>
      <c r="B113" s="215"/>
      <c r="C113" s="215"/>
      <c r="D113" s="215"/>
      <c r="E113" s="215"/>
      <c r="F113" s="215"/>
      <c r="G113" s="215"/>
      <c r="H113" s="266"/>
      <c r="I113" s="266"/>
      <c r="J113" s="215"/>
      <c r="K113" s="248"/>
      <c r="L113" s="248"/>
      <c r="M113" s="215" t="str">
        <f>IF(K113="","",IF(K113&lt;L113,"安全在庫未満","通常"))</f>
      </c>
      <c r="N113" s="215"/>
      <c r="O113" s="215" t="str">
        <f>IF(A113="","",IF(AND(I113="",H113&lt;TODAY(),N113&lt;&gt;"完了"),"期限超過",""))</f>
      </c>
      <c r="P113" s="284"/>
      <c r="Q113" s="272"/>
    </row>
    <row r="114" ht="19" customHeight="true">
      <c r="A114" s="214"/>
      <c r="B114" s="215"/>
      <c r="C114" s="215"/>
      <c r="D114" s="215"/>
      <c r="E114" s="215"/>
      <c r="F114" s="215"/>
      <c r="G114" s="215"/>
      <c r="H114" s="266"/>
      <c r="I114" s="266"/>
      <c r="J114" s="215"/>
      <c r="K114" s="248"/>
      <c r="L114" s="248"/>
      <c r="M114" s="215" t="str">
        <f>IF(K114="","",IF(K114&lt;L114,"安全在庫未満","通常"))</f>
      </c>
      <c r="N114" s="215"/>
      <c r="O114" s="215" t="str">
        <f>IF(A114="","",IF(AND(I114="",H114&lt;TODAY(),N114&lt;&gt;"完了"),"期限超過",""))</f>
      </c>
      <c r="P114" s="284"/>
      <c r="Q114" s="272"/>
    </row>
    <row r="115" ht="19" customHeight="true">
      <c r="A115" s="214"/>
      <c r="B115" s="215"/>
      <c r="C115" s="215"/>
      <c r="D115" s="215"/>
      <c r="E115" s="215"/>
      <c r="F115" s="215"/>
      <c r="G115" s="215"/>
      <c r="H115" s="266"/>
      <c r="I115" s="266"/>
      <c r="J115" s="215"/>
      <c r="K115" s="248"/>
      <c r="L115" s="248"/>
      <c r="M115" s="215" t="str">
        <f>IF(K115="","",IF(K115&lt;L115,"安全在庫未満","通常"))</f>
      </c>
      <c r="N115" s="215"/>
      <c r="O115" s="215" t="str">
        <f>IF(A115="","",IF(AND(I115="",H115&lt;TODAY(),N115&lt;&gt;"完了"),"期限超過",""))</f>
      </c>
      <c r="P115" s="284"/>
      <c r="Q115" s="272"/>
    </row>
    <row r="116" ht="19" customHeight="true">
      <c r="A116" s="214"/>
      <c r="B116" s="215"/>
      <c r="C116" s="215"/>
      <c r="D116" s="215"/>
      <c r="E116" s="215"/>
      <c r="F116" s="215"/>
      <c r="G116" s="215"/>
      <c r="H116" s="266"/>
      <c r="I116" s="266"/>
      <c r="J116" s="215"/>
      <c r="K116" s="248"/>
      <c r="L116" s="248"/>
      <c r="M116" s="215" t="str">
        <f>IF(K116="","",IF(K116&lt;L116,"安全在庫未満","通常"))</f>
      </c>
      <c r="N116" s="215"/>
      <c r="O116" s="215" t="str">
        <f>IF(A116="","",IF(AND(I116="",H116&lt;TODAY(),N116&lt;&gt;"完了"),"期限超過",""))</f>
      </c>
      <c r="P116" s="284"/>
      <c r="Q116" s="272"/>
    </row>
    <row r="117" ht="19" customHeight="true">
      <c r="A117" s="214"/>
      <c r="B117" s="215"/>
      <c r="C117" s="215"/>
      <c r="D117" s="215"/>
      <c r="E117" s="215"/>
      <c r="F117" s="215"/>
      <c r="G117" s="215"/>
      <c r="H117" s="266"/>
      <c r="I117" s="266"/>
      <c r="J117" s="215"/>
      <c r="K117" s="248"/>
      <c r="L117" s="248"/>
      <c r="M117" s="215" t="str">
        <f>IF(K117="","",IF(K117&lt;L117,"安全在庫未満","通常"))</f>
      </c>
      <c r="N117" s="215"/>
      <c r="O117" s="215" t="str">
        <f>IF(A117="","",IF(AND(I117="",H117&lt;TODAY(),N117&lt;&gt;"完了"),"期限超過",""))</f>
      </c>
      <c r="P117" s="284"/>
      <c r="Q117" s="272"/>
    </row>
    <row r="118" ht="19" customHeight="true">
      <c r="A118" s="214"/>
      <c r="B118" s="215"/>
      <c r="C118" s="215"/>
      <c r="D118" s="215"/>
      <c r="E118" s="215"/>
      <c r="F118" s="215"/>
      <c r="G118" s="215"/>
      <c r="H118" s="266"/>
      <c r="I118" s="266"/>
      <c r="J118" s="215"/>
      <c r="K118" s="248"/>
      <c r="L118" s="248"/>
      <c r="M118" s="215" t="str">
        <f>IF(K118="","",IF(K118&lt;L118,"安全在庫未満","通常"))</f>
      </c>
      <c r="N118" s="215"/>
      <c r="O118" s="215" t="str">
        <f>IF(A118="","",IF(AND(I118="",H118&lt;TODAY(),N118&lt;&gt;"完了"),"期限超過",""))</f>
      </c>
      <c r="P118" s="284"/>
      <c r="Q118" s="272"/>
    </row>
    <row r="119" ht="19" customHeight="true">
      <c r="A119" s="214"/>
      <c r="B119" s="215"/>
      <c r="C119" s="215"/>
      <c r="D119" s="215"/>
      <c r="E119" s="215"/>
      <c r="F119" s="215"/>
      <c r="G119" s="215"/>
      <c r="H119" s="266"/>
      <c r="I119" s="266"/>
      <c r="J119" s="215"/>
      <c r="K119" s="248"/>
      <c r="L119" s="248"/>
      <c r="M119" s="215" t="str">
        <f>IF(K119="","",IF(K119&lt;L119,"安全在庫未満","通常"))</f>
      </c>
      <c r="N119" s="215"/>
      <c r="O119" s="215" t="str">
        <f>IF(A119="","",IF(AND(I119="",H119&lt;TODAY(),N119&lt;&gt;"完了"),"期限超過",""))</f>
      </c>
      <c r="P119" s="284"/>
      <c r="Q119" s="272"/>
    </row>
    <row r="120" ht="19" customHeight="true">
      <c r="A120" s="214"/>
      <c r="B120" s="215"/>
      <c r="C120" s="215"/>
      <c r="D120" s="215"/>
      <c r="E120" s="215"/>
      <c r="F120" s="215"/>
      <c r="G120" s="215"/>
      <c r="H120" s="266"/>
      <c r="I120" s="266"/>
      <c r="J120" s="215"/>
      <c r="K120" s="248"/>
      <c r="L120" s="248"/>
      <c r="M120" s="215" t="str">
        <f>IF(K120="","",IF(K120&lt;L120,"安全在庫未満","通常"))</f>
      </c>
      <c r="N120" s="215"/>
      <c r="O120" s="215" t="str">
        <f>IF(A120="","",IF(AND(I120="",H120&lt;TODAY(),N120&lt;&gt;"完了"),"期限超過",""))</f>
      </c>
      <c r="P120" s="284"/>
      <c r="Q120" s="272"/>
    </row>
    <row r="121" ht="19" customHeight="true">
      <c r="A121" s="214"/>
      <c r="B121" s="215"/>
      <c r="C121" s="215"/>
      <c r="D121" s="215"/>
      <c r="E121" s="215"/>
      <c r="F121" s="215"/>
      <c r="G121" s="215"/>
      <c r="H121" s="266"/>
      <c r="I121" s="266"/>
      <c r="J121" s="215"/>
      <c r="K121" s="248"/>
      <c r="L121" s="248"/>
      <c r="M121" s="215" t="str">
        <f>IF(K121="","",IF(K121&lt;L121,"安全在庫未満","通常"))</f>
      </c>
      <c r="N121" s="215"/>
      <c r="O121" s="215" t="str">
        <f>IF(A121="","",IF(AND(I121="",H121&lt;TODAY(),N121&lt;&gt;"完了"),"期限超過",""))</f>
      </c>
      <c r="P121" s="284"/>
      <c r="Q121" s="272"/>
    </row>
    <row r="122" ht="19" customHeight="true">
      <c r="A122" s="214"/>
      <c r="B122" s="215"/>
      <c r="C122" s="215"/>
      <c r="D122" s="215"/>
      <c r="E122" s="215"/>
      <c r="F122" s="215"/>
      <c r="G122" s="215"/>
      <c r="H122" s="266"/>
      <c r="I122" s="266"/>
      <c r="J122" s="215"/>
      <c r="K122" s="248"/>
      <c r="L122" s="248"/>
      <c r="M122" s="215" t="str">
        <f>IF(K122="","",IF(K122&lt;L122,"安全在庫未満","通常"))</f>
      </c>
      <c r="N122" s="215"/>
      <c r="O122" s="215" t="str">
        <f>IF(A122="","",IF(AND(I122="",H122&lt;TODAY(),N122&lt;&gt;"完了"),"期限超過",""))</f>
      </c>
      <c r="P122" s="284"/>
      <c r="Q122" s="272"/>
    </row>
    <row r="123" ht="19" customHeight="true">
      <c r="A123" s="214"/>
      <c r="B123" s="215"/>
      <c r="C123" s="215"/>
      <c r="D123" s="215"/>
      <c r="E123" s="215"/>
      <c r="F123" s="215"/>
      <c r="G123" s="215"/>
      <c r="H123" s="266"/>
      <c r="I123" s="266"/>
      <c r="J123" s="215"/>
      <c r="K123" s="248"/>
      <c r="L123" s="248"/>
      <c r="M123" s="215" t="str">
        <f>IF(K123="","",IF(K123&lt;L123,"安全在庫未満","通常"))</f>
      </c>
      <c r="N123" s="215"/>
      <c r="O123" s="215" t="str">
        <f>IF(A123="","",IF(AND(I123="",H123&lt;TODAY(),N123&lt;&gt;"完了"),"期限超過",""))</f>
      </c>
      <c r="P123" s="284"/>
      <c r="Q123" s="272"/>
    </row>
    <row r="124" ht="19" customHeight="true">
      <c r="A124" s="214"/>
      <c r="B124" s="215"/>
      <c r="C124" s="215"/>
      <c r="D124" s="215"/>
      <c r="E124" s="215"/>
      <c r="F124" s="215"/>
      <c r="G124" s="215"/>
      <c r="H124" s="266"/>
      <c r="I124" s="266"/>
      <c r="J124" s="215"/>
      <c r="K124" s="248"/>
      <c r="L124" s="248"/>
      <c r="M124" s="215" t="str">
        <f>IF(K124="","",IF(K124&lt;L124,"安全在庫未満","通常"))</f>
      </c>
      <c r="N124" s="215"/>
      <c r="O124" s="215" t="str">
        <f>IF(A124="","",IF(AND(I124="",H124&lt;TODAY(),N124&lt;&gt;"完了"),"期限超過",""))</f>
      </c>
      <c r="P124" s="284"/>
      <c r="Q124" s="272"/>
    </row>
    <row r="125" ht="19" customHeight="true">
      <c r="A125" s="214"/>
      <c r="B125" s="215"/>
      <c r="C125" s="215"/>
      <c r="D125" s="215"/>
      <c r="E125" s="215"/>
      <c r="F125" s="215"/>
      <c r="G125" s="215"/>
      <c r="H125" s="266"/>
      <c r="I125" s="266"/>
      <c r="J125" s="215"/>
      <c r="K125" s="248"/>
      <c r="L125" s="248"/>
      <c r="M125" s="215" t="str">
        <f>IF(K125="","",IF(K125&lt;L125,"安全在庫未満","通常"))</f>
      </c>
      <c r="N125" s="215"/>
      <c r="O125" s="215" t="str">
        <f>IF(A125="","",IF(AND(I125="",H125&lt;TODAY(),N125&lt;&gt;"完了"),"期限超過",""))</f>
      </c>
      <c r="P125" s="284"/>
      <c r="Q125" s="272"/>
    </row>
    <row r="126" ht="19" customHeight="true">
      <c r="A126" s="214"/>
      <c r="B126" s="215"/>
      <c r="C126" s="215"/>
      <c r="D126" s="215"/>
      <c r="E126" s="215"/>
      <c r="F126" s="215"/>
      <c r="G126" s="215"/>
      <c r="H126" s="266"/>
      <c r="I126" s="266"/>
      <c r="J126" s="215"/>
      <c r="K126" s="248"/>
      <c r="L126" s="248"/>
      <c r="M126" s="215" t="str">
        <f>IF(K126="","",IF(K126&lt;L126,"安全在庫未満","通常"))</f>
      </c>
      <c r="N126" s="215"/>
      <c r="O126" s="215" t="str">
        <f>IF(A126="","",IF(AND(I126="",H126&lt;TODAY(),N126&lt;&gt;"完了"),"期限超過",""))</f>
      </c>
      <c r="P126" s="284"/>
      <c r="Q126" s="272"/>
    </row>
    <row r="127" ht="19" customHeight="true">
      <c r="A127" s="214"/>
      <c r="B127" s="215"/>
      <c r="C127" s="215"/>
      <c r="D127" s="215"/>
      <c r="E127" s="215"/>
      <c r="F127" s="215"/>
      <c r="G127" s="215"/>
      <c r="H127" s="266"/>
      <c r="I127" s="266"/>
      <c r="J127" s="215"/>
      <c r="K127" s="248"/>
      <c r="L127" s="248"/>
      <c r="M127" s="215" t="str">
        <f>IF(K127="","",IF(K127&lt;L127,"安全在庫未満","通常"))</f>
      </c>
      <c r="N127" s="215"/>
      <c r="O127" s="215" t="str">
        <f>IF(A127="","",IF(AND(I127="",H127&lt;TODAY(),N127&lt;&gt;"完了"),"期限超過",""))</f>
      </c>
      <c r="P127" s="284"/>
      <c r="Q127" s="272"/>
    </row>
    <row r="128" ht="19" customHeight="true">
      <c r="A128" s="214"/>
      <c r="B128" s="215"/>
      <c r="C128" s="215"/>
      <c r="D128" s="215"/>
      <c r="E128" s="215"/>
      <c r="F128" s="215"/>
      <c r="G128" s="215"/>
      <c r="H128" s="266"/>
      <c r="I128" s="266"/>
      <c r="J128" s="215"/>
      <c r="K128" s="248"/>
      <c r="L128" s="248"/>
      <c r="M128" s="215" t="str">
        <f>IF(K128="","",IF(K128&lt;L128,"安全在庫未満","通常"))</f>
      </c>
      <c r="N128" s="215"/>
      <c r="O128" s="215" t="str">
        <f>IF(A128="","",IF(AND(I128="",H128&lt;TODAY(),N128&lt;&gt;"完了"),"期限超過",""))</f>
      </c>
      <c r="P128" s="284"/>
      <c r="Q128" s="272"/>
    </row>
    <row r="129" ht="19" customHeight="true">
      <c r="A129" s="214"/>
      <c r="B129" s="215"/>
      <c r="C129" s="215"/>
      <c r="D129" s="215"/>
      <c r="E129" s="215"/>
      <c r="F129" s="215"/>
      <c r="G129" s="215"/>
      <c r="H129" s="266"/>
      <c r="I129" s="266"/>
      <c r="J129" s="215"/>
      <c r="K129" s="248"/>
      <c r="L129" s="248"/>
      <c r="M129" s="215" t="str">
        <f>IF(K129="","",IF(K129&lt;L129,"安全在庫未満","通常"))</f>
      </c>
      <c r="N129" s="215"/>
      <c r="O129" s="215" t="str">
        <f>IF(A129="","",IF(AND(I129="",H129&lt;TODAY(),N129&lt;&gt;"完了"),"期限超過",""))</f>
      </c>
      <c r="P129" s="284"/>
      <c r="Q129" s="272"/>
    </row>
    <row r="130" ht="19" customHeight="true">
      <c r="A130" s="214"/>
      <c r="B130" s="215"/>
      <c r="C130" s="215"/>
      <c r="D130" s="215"/>
      <c r="E130" s="215"/>
      <c r="F130" s="215"/>
      <c r="G130" s="215"/>
      <c r="H130" s="266"/>
      <c r="I130" s="266"/>
      <c r="J130" s="215"/>
      <c r="K130" s="248"/>
      <c r="L130" s="248"/>
      <c r="M130" s="215" t="str">
        <f>IF(K130="","",IF(K130&lt;L130,"安全在庫未満","通常"))</f>
      </c>
      <c r="N130" s="215"/>
      <c r="O130" s="215" t="str">
        <f>IF(A130="","",IF(AND(I130="",H130&lt;TODAY(),N130&lt;&gt;"完了"),"期限超過",""))</f>
      </c>
      <c r="P130" s="284"/>
      <c r="Q130" s="272"/>
    </row>
    <row r="131" ht="19" customHeight="true">
      <c r="A131" s="214"/>
      <c r="B131" s="215"/>
      <c r="C131" s="215"/>
      <c r="D131" s="215"/>
      <c r="E131" s="215"/>
      <c r="F131" s="215"/>
      <c r="G131" s="215"/>
      <c r="H131" s="266"/>
      <c r="I131" s="266"/>
      <c r="J131" s="215"/>
      <c r="K131" s="248"/>
      <c r="L131" s="248"/>
      <c r="M131" s="215" t="str">
        <f>IF(K131="","",IF(K131&lt;L131,"安全在庫未満","通常"))</f>
      </c>
      <c r="N131" s="215"/>
      <c r="O131" s="215" t="str">
        <f>IF(A131="","",IF(AND(I131="",H131&lt;TODAY(),N131&lt;&gt;"完了"),"期限超過",""))</f>
      </c>
      <c r="P131" s="284"/>
      <c r="Q131" s="272"/>
    </row>
    <row r="132" ht="19" customHeight="true">
      <c r="A132" s="214"/>
      <c r="B132" s="215"/>
      <c r="C132" s="215"/>
      <c r="D132" s="215"/>
      <c r="E132" s="215"/>
      <c r="F132" s="215"/>
      <c r="G132" s="215"/>
      <c r="H132" s="266"/>
      <c r="I132" s="266"/>
      <c r="J132" s="215"/>
      <c r="K132" s="248"/>
      <c r="L132" s="248"/>
      <c r="M132" s="215" t="str">
        <f>IF(K132="","",IF(K132&lt;L132,"安全在庫未満","通常"))</f>
      </c>
      <c r="N132" s="215"/>
      <c r="O132" s="215" t="str">
        <f>IF(A132="","",IF(AND(I132="",H132&lt;TODAY(),N132&lt;&gt;"完了"),"期限超過",""))</f>
      </c>
      <c r="P132" s="284"/>
      <c r="Q132" s="272"/>
    </row>
    <row r="133" ht="19" customHeight="true">
      <c r="A133" s="214"/>
      <c r="B133" s="215"/>
      <c r="C133" s="215"/>
      <c r="D133" s="215"/>
      <c r="E133" s="215"/>
      <c r="F133" s="215"/>
      <c r="G133" s="215"/>
      <c r="H133" s="266"/>
      <c r="I133" s="266"/>
      <c r="J133" s="215"/>
      <c r="K133" s="248"/>
      <c r="L133" s="248"/>
      <c r="M133" s="215" t="str">
        <f>IF(K133="","",IF(K133&lt;L133,"安全在庫未満","通常"))</f>
      </c>
      <c r="N133" s="215"/>
      <c r="O133" s="215" t="str">
        <f>IF(A133="","",IF(AND(I133="",H133&lt;TODAY(),N133&lt;&gt;"完了"),"期限超過",""))</f>
      </c>
      <c r="P133" s="284"/>
      <c r="Q133" s="272"/>
    </row>
    <row r="134" ht="19" customHeight="true">
      <c r="A134" s="214"/>
      <c r="B134" s="215"/>
      <c r="C134" s="215"/>
      <c r="D134" s="215"/>
      <c r="E134" s="215"/>
      <c r="F134" s="215"/>
      <c r="G134" s="215"/>
      <c r="H134" s="266"/>
      <c r="I134" s="266"/>
      <c r="J134" s="215"/>
      <c r="K134" s="248"/>
      <c r="L134" s="248"/>
      <c r="M134" s="215" t="str">
        <f>IF(K134="","",IF(K134&lt;L134,"安全在庫未満","通常"))</f>
      </c>
      <c r="N134" s="215"/>
      <c r="O134" s="215" t="str">
        <f>IF(A134="","",IF(AND(I134="",H134&lt;TODAY(),N134&lt;&gt;"完了"),"期限超過",""))</f>
      </c>
      <c r="P134" s="284"/>
      <c r="Q134" s="272"/>
    </row>
    <row r="135" ht="19" customHeight="true">
      <c r="A135" s="214"/>
      <c r="B135" s="215"/>
      <c r="C135" s="215"/>
      <c r="D135" s="215"/>
      <c r="E135" s="215"/>
      <c r="F135" s="215"/>
      <c r="G135" s="215"/>
      <c r="H135" s="266"/>
      <c r="I135" s="266"/>
      <c r="J135" s="215"/>
      <c r="K135" s="248"/>
      <c r="L135" s="248"/>
      <c r="M135" s="215" t="str">
        <f>IF(K135="","",IF(K135&lt;L135,"安全在庫未満","通常"))</f>
      </c>
      <c r="N135" s="215"/>
      <c r="O135" s="215" t="str">
        <f>IF(A135="","",IF(AND(I135="",H135&lt;TODAY(),N135&lt;&gt;"完了"),"期限超過",""))</f>
      </c>
      <c r="P135" s="284"/>
      <c r="Q135" s="272"/>
    </row>
    <row r="136" ht="19" customHeight="true">
      <c r="A136" s="214"/>
      <c r="B136" s="215"/>
      <c r="C136" s="215"/>
      <c r="D136" s="215"/>
      <c r="E136" s="215"/>
      <c r="F136" s="215"/>
      <c r="G136" s="215"/>
      <c r="H136" s="266"/>
      <c r="I136" s="266"/>
      <c r="J136" s="215"/>
      <c r="K136" s="248"/>
      <c r="L136" s="248"/>
      <c r="M136" s="215" t="str">
        <f>IF(K136="","",IF(K136&lt;L136,"安全在庫未満","通常"))</f>
      </c>
      <c r="N136" s="215"/>
      <c r="O136" s="215" t="str">
        <f>IF(A136="","",IF(AND(I136="",H136&lt;TODAY(),N136&lt;&gt;"完了"),"期限超過",""))</f>
      </c>
      <c r="P136" s="284"/>
      <c r="Q136" s="272"/>
    </row>
    <row r="137" ht="19" customHeight="true">
      <c r="A137" s="214"/>
      <c r="B137" s="215"/>
      <c r="C137" s="215"/>
      <c r="D137" s="215"/>
      <c r="E137" s="215"/>
      <c r="F137" s="215"/>
      <c r="G137" s="215"/>
      <c r="H137" s="266"/>
      <c r="I137" s="266"/>
      <c r="J137" s="215"/>
      <c r="K137" s="248"/>
      <c r="L137" s="248"/>
      <c r="M137" s="215" t="str">
        <f>IF(K137="","",IF(K137&lt;L137,"安全在庫未満","通常"))</f>
      </c>
      <c r="N137" s="215"/>
      <c r="O137" s="215" t="str">
        <f>IF(A137="","",IF(AND(I137="",H137&lt;TODAY(),N137&lt;&gt;"完了"),"期限超過",""))</f>
      </c>
      <c r="P137" s="284"/>
      <c r="Q137" s="272"/>
    </row>
    <row r="138" ht="19" customHeight="true">
      <c r="A138" s="214"/>
      <c r="B138" s="215"/>
      <c r="C138" s="215"/>
      <c r="D138" s="215"/>
      <c r="E138" s="215"/>
      <c r="F138" s="215"/>
      <c r="G138" s="215"/>
      <c r="H138" s="266"/>
      <c r="I138" s="266"/>
      <c r="J138" s="215"/>
      <c r="K138" s="248"/>
      <c r="L138" s="248"/>
      <c r="M138" s="215" t="str">
        <f>IF(K138="","",IF(K138&lt;L138,"安全在庫未満","通常"))</f>
      </c>
      <c r="N138" s="215"/>
      <c r="O138" s="215" t="str">
        <f>IF(A138="","",IF(AND(I138="",H138&lt;TODAY(),N138&lt;&gt;"完了"),"期限超過",""))</f>
      </c>
      <c r="P138" s="284"/>
      <c r="Q138" s="272"/>
    </row>
    <row r="139" ht="19" customHeight="true">
      <c r="A139" s="214"/>
      <c r="B139" s="215"/>
      <c r="C139" s="215"/>
      <c r="D139" s="215"/>
      <c r="E139" s="215"/>
      <c r="F139" s="215"/>
      <c r="G139" s="215"/>
      <c r="H139" s="266"/>
      <c r="I139" s="266"/>
      <c r="J139" s="215"/>
      <c r="K139" s="248"/>
      <c r="L139" s="248"/>
      <c r="M139" s="215" t="str">
        <f>IF(K139="","",IF(K139&lt;L139,"安全在庫未満","通常"))</f>
      </c>
      <c r="N139" s="215"/>
      <c r="O139" s="215" t="str">
        <f>IF(A139="","",IF(AND(I139="",H139&lt;TODAY(),N139&lt;&gt;"完了"),"期限超過",""))</f>
      </c>
      <c r="P139" s="284"/>
      <c r="Q139" s="272"/>
    </row>
    <row r="140" ht="19" customHeight="true">
      <c r="A140" s="214"/>
      <c r="B140" s="215"/>
      <c r="C140" s="215"/>
      <c r="D140" s="215"/>
      <c r="E140" s="215"/>
      <c r="F140" s="215"/>
      <c r="G140" s="215"/>
      <c r="H140" s="266"/>
      <c r="I140" s="266"/>
      <c r="J140" s="215"/>
      <c r="K140" s="248"/>
      <c r="L140" s="248"/>
      <c r="M140" s="215" t="str">
        <f>IF(K140="","",IF(K140&lt;L140,"安全在庫未満","通常"))</f>
      </c>
      <c r="N140" s="215"/>
      <c r="O140" s="215" t="str">
        <f>IF(A140="","",IF(AND(I140="",H140&lt;TODAY(),N140&lt;&gt;"完了"),"期限超過",""))</f>
      </c>
      <c r="P140" s="284"/>
      <c r="Q140" s="272"/>
    </row>
    <row r="141" ht="19" customHeight="true">
      <c r="A141" s="214"/>
      <c r="B141" s="215"/>
      <c r="C141" s="215"/>
      <c r="D141" s="215"/>
      <c r="E141" s="215"/>
      <c r="F141" s="215"/>
      <c r="G141" s="215"/>
      <c r="H141" s="266"/>
      <c r="I141" s="266"/>
      <c r="J141" s="215"/>
      <c r="K141" s="248"/>
      <c r="L141" s="248"/>
      <c r="M141" s="215" t="str">
        <f>IF(K141="","",IF(K141&lt;L141,"安全在庫未満","通常"))</f>
      </c>
      <c r="N141" s="215"/>
      <c r="O141" s="215" t="str">
        <f>IF(A141="","",IF(AND(I141="",H141&lt;TODAY(),N141&lt;&gt;"完了"),"期限超過",""))</f>
      </c>
      <c r="P141" s="284"/>
      <c r="Q141" s="272"/>
    </row>
    <row r="142" ht="19" customHeight="true">
      <c r="A142" s="214"/>
      <c r="B142" s="215"/>
      <c r="C142" s="215"/>
      <c r="D142" s="215"/>
      <c r="E142" s="215"/>
      <c r="F142" s="215"/>
      <c r="G142" s="215"/>
      <c r="H142" s="266"/>
      <c r="I142" s="266"/>
      <c r="J142" s="215"/>
      <c r="K142" s="248"/>
      <c r="L142" s="248"/>
      <c r="M142" s="215" t="str">
        <f>IF(K142="","",IF(K142&lt;L142,"安全在庫未満","通常"))</f>
      </c>
      <c r="N142" s="215"/>
      <c r="O142" s="215" t="str">
        <f>IF(A142="","",IF(AND(I142="",H142&lt;TODAY(),N142&lt;&gt;"完了"),"期限超過",""))</f>
      </c>
      <c r="P142" s="284"/>
      <c r="Q142" s="272"/>
    </row>
    <row r="143" ht="19" customHeight="true">
      <c r="A143" s="214"/>
      <c r="B143" s="215"/>
      <c r="C143" s="215"/>
      <c r="D143" s="215"/>
      <c r="E143" s="215"/>
      <c r="F143" s="215"/>
      <c r="G143" s="215"/>
      <c r="H143" s="266"/>
      <c r="I143" s="266"/>
      <c r="J143" s="215"/>
      <c r="K143" s="248"/>
      <c r="L143" s="248"/>
      <c r="M143" s="215" t="str">
        <f>IF(K143="","",IF(K143&lt;L143,"安全在庫未満","通常"))</f>
      </c>
      <c r="N143" s="215"/>
      <c r="O143" s="215" t="str">
        <f>IF(A143="","",IF(AND(I143="",H143&lt;TODAY(),N143&lt;&gt;"完了"),"期限超過",""))</f>
      </c>
      <c r="P143" s="284"/>
      <c r="Q143" s="272"/>
    </row>
    <row r="144" ht="19" customHeight="true">
      <c r="A144" s="214"/>
      <c r="B144" s="215"/>
      <c r="C144" s="215"/>
      <c r="D144" s="215"/>
      <c r="E144" s="215"/>
      <c r="F144" s="215"/>
      <c r="G144" s="215"/>
      <c r="H144" s="266"/>
      <c r="I144" s="266"/>
      <c r="J144" s="215"/>
      <c r="K144" s="248"/>
      <c r="L144" s="248"/>
      <c r="M144" s="215" t="str">
        <f>IF(K144="","",IF(K144&lt;L144,"安全在庫未満","通常"))</f>
      </c>
      <c r="N144" s="215"/>
      <c r="O144" s="215" t="str">
        <f>IF(A144="","",IF(AND(I144="",H144&lt;TODAY(),N144&lt;&gt;"完了"),"期限超過",""))</f>
      </c>
      <c r="P144" s="284"/>
      <c r="Q144" s="272"/>
    </row>
    <row r="145" ht="19" customHeight="true">
      <c r="A145" s="214"/>
      <c r="B145" s="215"/>
      <c r="C145" s="215"/>
      <c r="D145" s="215"/>
      <c r="E145" s="215"/>
      <c r="F145" s="215"/>
      <c r="G145" s="215"/>
      <c r="H145" s="266"/>
      <c r="I145" s="266"/>
      <c r="J145" s="215"/>
      <c r="K145" s="248"/>
      <c r="L145" s="248"/>
      <c r="M145" s="215" t="str">
        <f>IF(K145="","",IF(K145&lt;L145,"安全在庫未満","通常"))</f>
      </c>
      <c r="N145" s="215"/>
      <c r="O145" s="215" t="str">
        <f>IF(A145="","",IF(AND(I145="",H145&lt;TODAY(),N145&lt;&gt;"完了"),"期限超過",""))</f>
      </c>
      <c r="P145" s="284"/>
      <c r="Q145" s="272"/>
    </row>
    <row r="146" ht="19" customHeight="true">
      <c r="A146" s="214"/>
      <c r="B146" s="215"/>
      <c r="C146" s="215"/>
      <c r="D146" s="215"/>
      <c r="E146" s="215"/>
      <c r="F146" s="215"/>
      <c r="G146" s="215"/>
      <c r="H146" s="266"/>
      <c r="I146" s="266"/>
      <c r="J146" s="215"/>
      <c r="K146" s="248"/>
      <c r="L146" s="248"/>
      <c r="M146" s="215" t="str">
        <f>IF(K146="","",IF(K146&lt;L146,"安全在庫未満","通常"))</f>
      </c>
      <c r="N146" s="215"/>
      <c r="O146" s="215" t="str">
        <f>IF(A146="","",IF(AND(I146="",H146&lt;TODAY(),N146&lt;&gt;"完了"),"期限超過",""))</f>
      </c>
      <c r="P146" s="284"/>
      <c r="Q146" s="272"/>
    </row>
    <row r="147" ht="19" customHeight="true">
      <c r="A147" s="214"/>
      <c r="B147" s="215"/>
      <c r="C147" s="215"/>
      <c r="D147" s="215"/>
      <c r="E147" s="215"/>
      <c r="F147" s="215"/>
      <c r="G147" s="215"/>
      <c r="H147" s="266"/>
      <c r="I147" s="266"/>
      <c r="J147" s="215"/>
      <c r="K147" s="248"/>
      <c r="L147" s="248"/>
      <c r="M147" s="215" t="str">
        <f>IF(K147="","",IF(K147&lt;L147,"安全在庫未満","通常"))</f>
      </c>
      <c r="N147" s="215"/>
      <c r="O147" s="215" t="str">
        <f>IF(A147="","",IF(AND(I147="",H147&lt;TODAY(),N147&lt;&gt;"完了"),"期限超過",""))</f>
      </c>
      <c r="P147" s="284"/>
      <c r="Q147" s="272"/>
    </row>
    <row r="148" ht="19" customHeight="true">
      <c r="A148" s="214"/>
      <c r="B148" s="215"/>
      <c r="C148" s="215"/>
      <c r="D148" s="215"/>
      <c r="E148" s="215"/>
      <c r="F148" s="215"/>
      <c r="G148" s="215"/>
      <c r="H148" s="266"/>
      <c r="I148" s="266"/>
      <c r="J148" s="215"/>
      <c r="K148" s="248"/>
      <c r="L148" s="248"/>
      <c r="M148" s="215" t="str">
        <f>IF(K148="","",IF(K148&lt;L148,"安全在庫未満","通常"))</f>
      </c>
      <c r="N148" s="215"/>
      <c r="O148" s="215" t="str">
        <f>IF(A148="","",IF(AND(I148="",H148&lt;TODAY(),N148&lt;&gt;"完了"),"期限超過",""))</f>
      </c>
      <c r="P148" s="284"/>
      <c r="Q148" s="272"/>
    </row>
    <row r="149" ht="19" customHeight="true">
      <c r="A149" s="214"/>
      <c r="B149" s="215"/>
      <c r="C149" s="215"/>
      <c r="D149" s="215"/>
      <c r="E149" s="215"/>
      <c r="F149" s="215"/>
      <c r="G149" s="215"/>
      <c r="H149" s="266"/>
      <c r="I149" s="266"/>
      <c r="J149" s="215"/>
      <c r="K149" s="248"/>
      <c r="L149" s="248"/>
      <c r="M149" s="215" t="str">
        <f>IF(K149="","",IF(K149&lt;L149,"安全在庫未満","通常"))</f>
      </c>
      <c r="N149" s="215"/>
      <c r="O149" s="215" t="str">
        <f>IF(A149="","",IF(AND(I149="",H149&lt;TODAY(),N149&lt;&gt;"完了"),"期限超過",""))</f>
      </c>
      <c r="P149" s="284"/>
      <c r="Q149" s="272"/>
    </row>
    <row r="150" ht="19" customHeight="true">
      <c r="A150" s="214"/>
      <c r="B150" s="215"/>
      <c r="C150" s="215"/>
      <c r="D150" s="215"/>
      <c r="E150" s="215"/>
      <c r="F150" s="215"/>
      <c r="G150" s="215"/>
      <c r="H150" s="266"/>
      <c r="I150" s="266"/>
      <c r="J150" s="215"/>
      <c r="K150" s="248"/>
      <c r="L150" s="248"/>
      <c r="M150" s="215" t="str">
        <f>IF(K150="","",IF(K150&lt;L150,"安全在庫未満","通常"))</f>
      </c>
      <c r="N150" s="215"/>
      <c r="O150" s="215" t="str">
        <f>IF(A150="","",IF(AND(I150="",H150&lt;TODAY(),N150&lt;&gt;"完了"),"期限超過",""))</f>
      </c>
      <c r="P150" s="284"/>
      <c r="Q150" s="272"/>
    </row>
    <row r="151" ht="19" customHeight="true">
      <c r="A151" s="214"/>
      <c r="B151" s="215"/>
      <c r="C151" s="215"/>
      <c r="D151" s="215"/>
      <c r="E151" s="215"/>
      <c r="F151" s="215"/>
      <c r="G151" s="215"/>
      <c r="H151" s="266"/>
      <c r="I151" s="266"/>
      <c r="J151" s="215"/>
      <c r="K151" s="248"/>
      <c r="L151" s="248"/>
      <c r="M151" s="215" t="str">
        <f>IF(K151="","",IF(K151&lt;L151,"安全在庫未満","通常"))</f>
      </c>
      <c r="N151" s="215"/>
      <c r="O151" s="215" t="str">
        <f>IF(A151="","",IF(AND(I151="",H151&lt;TODAY(),N151&lt;&gt;"完了"),"期限超過",""))</f>
      </c>
      <c r="P151" s="284"/>
      <c r="Q151" s="272"/>
    </row>
    <row r="152" ht="19" customHeight="true">
      <c r="A152" s="214"/>
      <c r="B152" s="215"/>
      <c r="C152" s="215"/>
      <c r="D152" s="215"/>
      <c r="E152" s="215"/>
      <c r="F152" s="215"/>
      <c r="G152" s="215"/>
      <c r="H152" s="266"/>
      <c r="I152" s="266"/>
      <c r="J152" s="215"/>
      <c r="K152" s="248"/>
      <c r="L152" s="248"/>
      <c r="M152" s="215" t="str">
        <f>IF(K152="","",IF(K152&lt;L152,"安全在庫未満","通常"))</f>
      </c>
      <c r="N152" s="215"/>
      <c r="O152" s="215" t="str">
        <f>IF(A152="","",IF(AND(I152="",H152&lt;TODAY(),N152&lt;&gt;"完了"),"期限超過",""))</f>
      </c>
      <c r="P152" s="284"/>
      <c r="Q152" s="272"/>
    </row>
    <row r="153" ht="19" customHeight="true">
      <c r="A153" s="214"/>
      <c r="B153" s="215"/>
      <c r="C153" s="215"/>
      <c r="D153" s="215"/>
      <c r="E153" s="215"/>
      <c r="F153" s="215"/>
      <c r="G153" s="215"/>
      <c r="H153" s="266"/>
      <c r="I153" s="266"/>
      <c r="J153" s="215"/>
      <c r="K153" s="248"/>
      <c r="L153" s="248"/>
      <c r="M153" s="215" t="str">
        <f>IF(K153="","",IF(K153&lt;L153,"安全在庫未満","通常"))</f>
      </c>
      <c r="N153" s="215"/>
      <c r="O153" s="215" t="str">
        <f>IF(A153="","",IF(AND(I153="",H153&lt;TODAY(),N153&lt;&gt;"完了"),"期限超過",""))</f>
      </c>
      <c r="P153" s="284"/>
      <c r="Q153" s="272"/>
    </row>
    <row r="154" ht="19" customHeight="true">
      <c r="A154" s="214"/>
      <c r="B154" s="215"/>
      <c r="C154" s="215"/>
      <c r="D154" s="215"/>
      <c r="E154" s="215"/>
      <c r="F154" s="215"/>
      <c r="G154" s="215"/>
      <c r="H154" s="266"/>
      <c r="I154" s="266"/>
      <c r="J154" s="215"/>
      <c r="K154" s="248"/>
      <c r="L154" s="248"/>
      <c r="M154" s="215" t="str">
        <f>IF(K154="","",IF(K154&lt;L154,"安全在庫未満","通常"))</f>
      </c>
      <c r="N154" s="215"/>
      <c r="O154" s="215" t="str">
        <f>IF(A154="","",IF(AND(I154="",H154&lt;TODAY(),N154&lt;&gt;"完了"),"期限超過",""))</f>
      </c>
      <c r="P154" s="284"/>
      <c r="Q154" s="272"/>
    </row>
    <row r="155" ht="19" customHeight="true">
      <c r="A155" s="214"/>
      <c r="B155" s="215"/>
      <c r="C155" s="215"/>
      <c r="D155" s="215"/>
      <c r="E155" s="215"/>
      <c r="F155" s="215"/>
      <c r="G155" s="215"/>
      <c r="H155" s="266"/>
      <c r="I155" s="266"/>
      <c r="J155" s="215"/>
      <c r="K155" s="248"/>
      <c r="L155" s="248"/>
      <c r="M155" s="215" t="str">
        <f>IF(K155="","",IF(K155&lt;L155,"安全在庫未満","通常"))</f>
      </c>
      <c r="N155" s="215"/>
      <c r="O155" s="215" t="str">
        <f>IF(A155="","",IF(AND(I155="",H155&lt;TODAY(),N155&lt;&gt;"完了"),"期限超過",""))</f>
      </c>
      <c r="P155" s="284"/>
      <c r="Q155" s="272"/>
    </row>
    <row r="156" ht="19" customHeight="true">
      <c r="A156" s="214"/>
      <c r="B156" s="215"/>
      <c r="C156" s="215"/>
      <c r="D156" s="215"/>
      <c r="E156" s="215"/>
      <c r="F156" s="215"/>
      <c r="G156" s="215"/>
      <c r="H156" s="266"/>
      <c r="I156" s="266"/>
      <c r="J156" s="215"/>
      <c r="K156" s="248"/>
      <c r="L156" s="248"/>
      <c r="M156" s="215" t="str">
        <f>IF(K156="","",IF(K156&lt;L156,"安全在庫未満","通常"))</f>
      </c>
      <c r="N156" s="215"/>
      <c r="O156" s="215" t="str">
        <f>IF(A156="","",IF(AND(I156="",H156&lt;TODAY(),N156&lt;&gt;"完了"),"期限超過",""))</f>
      </c>
      <c r="P156" s="284"/>
      <c r="Q156" s="272"/>
    </row>
    <row r="157" ht="19" customHeight="true">
      <c r="A157" s="214"/>
      <c r="B157" s="215"/>
      <c r="C157" s="215"/>
      <c r="D157" s="215"/>
      <c r="E157" s="215"/>
      <c r="F157" s="215"/>
      <c r="G157" s="215"/>
      <c r="H157" s="266"/>
      <c r="I157" s="266"/>
      <c r="J157" s="215"/>
      <c r="K157" s="248"/>
      <c r="L157" s="248"/>
      <c r="M157" s="215" t="str">
        <f>IF(K157="","",IF(K157&lt;L157,"安全在庫未満","通常"))</f>
      </c>
      <c r="N157" s="215"/>
      <c r="O157" s="215" t="str">
        <f>IF(A157="","",IF(AND(I157="",H157&lt;TODAY(),N157&lt;&gt;"完了"),"期限超過",""))</f>
      </c>
      <c r="P157" s="284"/>
      <c r="Q157" s="272"/>
    </row>
    <row r="158" ht="19" customHeight="true">
      <c r="A158" s="214"/>
      <c r="B158" s="215"/>
      <c r="C158" s="215"/>
      <c r="D158" s="215"/>
      <c r="E158" s="215"/>
      <c r="F158" s="215"/>
      <c r="G158" s="215"/>
      <c r="H158" s="266"/>
      <c r="I158" s="266"/>
      <c r="J158" s="215"/>
      <c r="K158" s="248"/>
      <c r="L158" s="248"/>
      <c r="M158" s="215" t="str">
        <f>IF(K158="","",IF(K158&lt;L158,"安全在庫未満","通常"))</f>
      </c>
      <c r="N158" s="215"/>
      <c r="O158" s="215" t="str">
        <f>IF(A158="","",IF(AND(I158="",H158&lt;TODAY(),N158&lt;&gt;"完了"),"期限超過",""))</f>
      </c>
      <c r="P158" s="284"/>
      <c r="Q158" s="272"/>
    </row>
    <row r="159" ht="19" customHeight="true">
      <c r="A159" s="214"/>
      <c r="B159" s="215"/>
      <c r="C159" s="215"/>
      <c r="D159" s="215"/>
      <c r="E159" s="215"/>
      <c r="F159" s="215"/>
      <c r="G159" s="215"/>
      <c r="H159" s="266"/>
      <c r="I159" s="266"/>
      <c r="J159" s="215"/>
      <c r="K159" s="248"/>
      <c r="L159" s="248"/>
      <c r="M159" s="215" t="str">
        <f>IF(K159="","",IF(K159&lt;L159,"安全在庫未満","通常"))</f>
      </c>
      <c r="N159" s="215"/>
      <c r="O159" s="215" t="str">
        <f>IF(A159="","",IF(AND(I159="",H159&lt;TODAY(),N159&lt;&gt;"完了"),"期限超過",""))</f>
      </c>
      <c r="P159" s="284"/>
      <c r="Q159" s="272"/>
    </row>
    <row r="160" ht="19" customHeight="true">
      <c r="A160" s="214"/>
      <c r="B160" s="215"/>
      <c r="C160" s="215"/>
      <c r="D160" s="215"/>
      <c r="E160" s="215"/>
      <c r="F160" s="215"/>
      <c r="G160" s="215"/>
      <c r="H160" s="266"/>
      <c r="I160" s="266"/>
      <c r="J160" s="215"/>
      <c r="K160" s="248"/>
      <c r="L160" s="248"/>
      <c r="M160" s="215" t="str">
        <f>IF(K160="","",IF(K160&lt;L160,"安全在庫未満","通常"))</f>
      </c>
      <c r="N160" s="215"/>
      <c r="O160" s="215" t="str">
        <f>IF(A160="","",IF(AND(I160="",H160&lt;TODAY(),N160&lt;&gt;"完了"),"期限超過",""))</f>
      </c>
      <c r="P160" s="284"/>
      <c r="Q160" s="272"/>
    </row>
    <row r="161" ht="19" customHeight="true">
      <c r="A161" s="214"/>
      <c r="B161" s="215"/>
      <c r="C161" s="215"/>
      <c r="D161" s="215"/>
      <c r="E161" s="215"/>
      <c r="F161" s="215"/>
      <c r="G161" s="215"/>
      <c r="H161" s="266"/>
      <c r="I161" s="266"/>
      <c r="J161" s="215"/>
      <c r="K161" s="248"/>
      <c r="L161" s="248"/>
      <c r="M161" s="215" t="str">
        <f>IF(K161="","",IF(K161&lt;L161,"安全在庫未満","通常"))</f>
      </c>
      <c r="N161" s="215"/>
      <c r="O161" s="215" t="str">
        <f>IF(A161="","",IF(AND(I161="",H161&lt;TODAY(),N161&lt;&gt;"完了"),"期限超過",""))</f>
      </c>
      <c r="P161" s="284"/>
      <c r="Q161" s="272"/>
    </row>
    <row r="162" ht="19" customHeight="true">
      <c r="A162" s="214"/>
      <c r="B162" s="215"/>
      <c r="C162" s="215"/>
      <c r="D162" s="215"/>
      <c r="E162" s="215"/>
      <c r="F162" s="215"/>
      <c r="G162" s="215"/>
      <c r="H162" s="266"/>
      <c r="I162" s="266"/>
      <c r="J162" s="215"/>
      <c r="K162" s="248"/>
      <c r="L162" s="248"/>
      <c r="M162" s="215" t="str">
        <f>IF(K162="","",IF(K162&lt;L162,"安全在庫未満","通常"))</f>
      </c>
      <c r="N162" s="215"/>
      <c r="O162" s="215" t="str">
        <f>IF(A162="","",IF(AND(I162="",H162&lt;TODAY(),N162&lt;&gt;"完了"),"期限超過",""))</f>
      </c>
      <c r="P162" s="284"/>
      <c r="Q162" s="272"/>
    </row>
    <row r="163" ht="19" customHeight="true">
      <c r="A163" s="214"/>
      <c r="B163" s="215"/>
      <c r="C163" s="215"/>
      <c r="D163" s="215"/>
      <c r="E163" s="215"/>
      <c r="F163" s="215"/>
      <c r="G163" s="215"/>
      <c r="H163" s="266"/>
      <c r="I163" s="266"/>
      <c r="J163" s="215"/>
      <c r="K163" s="248"/>
      <c r="L163" s="248"/>
      <c r="M163" s="215" t="str">
        <f>IF(K163="","",IF(K163&lt;L163,"安全在庫未満","通常"))</f>
      </c>
      <c r="N163" s="215"/>
      <c r="O163" s="215" t="str">
        <f>IF(A163="","",IF(AND(I163="",H163&lt;TODAY(),N163&lt;&gt;"完了"),"期限超過",""))</f>
      </c>
      <c r="P163" s="284"/>
      <c r="Q163" s="272"/>
    </row>
    <row r="164" ht="19" customHeight="true">
      <c r="A164" s="214"/>
      <c r="B164" s="215"/>
      <c r="C164" s="215"/>
      <c r="D164" s="215"/>
      <c r="E164" s="215"/>
      <c r="F164" s="215"/>
      <c r="G164" s="215"/>
      <c r="H164" s="266"/>
      <c r="I164" s="266"/>
      <c r="J164" s="215"/>
      <c r="K164" s="248"/>
      <c r="L164" s="248"/>
      <c r="M164" s="215" t="str">
        <f>IF(K164="","",IF(K164&lt;L164,"安全在庫未満","通常"))</f>
      </c>
      <c r="N164" s="215"/>
      <c r="O164" s="215" t="str">
        <f>IF(A164="","",IF(AND(I164="",H164&lt;TODAY(),N164&lt;&gt;"完了"),"期限超過",""))</f>
      </c>
      <c r="P164" s="284"/>
      <c r="Q164" s="272"/>
    </row>
    <row r="165" ht="19" customHeight="true">
      <c r="A165" s="214"/>
      <c r="B165" s="215"/>
      <c r="C165" s="215"/>
      <c r="D165" s="215"/>
      <c r="E165" s="215"/>
      <c r="F165" s="215"/>
      <c r="G165" s="215"/>
      <c r="H165" s="266"/>
      <c r="I165" s="266"/>
      <c r="J165" s="215"/>
      <c r="K165" s="248"/>
      <c r="L165" s="248"/>
      <c r="M165" s="215" t="str">
        <f>IF(K165="","",IF(K165&lt;L165,"安全在庫未満","通常"))</f>
      </c>
      <c r="N165" s="215"/>
      <c r="O165" s="215" t="str">
        <f>IF(A165="","",IF(AND(I165="",H165&lt;TODAY(),N165&lt;&gt;"完了"),"期限超過",""))</f>
      </c>
      <c r="P165" s="284"/>
      <c r="Q165" s="272"/>
    </row>
    <row r="166" ht="19" customHeight="true">
      <c r="A166" s="214"/>
      <c r="B166" s="215"/>
      <c r="C166" s="215"/>
      <c r="D166" s="215"/>
      <c r="E166" s="215"/>
      <c r="F166" s="215"/>
      <c r="G166" s="215"/>
      <c r="H166" s="266"/>
      <c r="I166" s="266"/>
      <c r="J166" s="215"/>
      <c r="K166" s="248"/>
      <c r="L166" s="248"/>
      <c r="M166" s="215" t="str">
        <f>IF(K166="","",IF(K166&lt;L166,"安全在庫未満","通常"))</f>
      </c>
      <c r="N166" s="215"/>
      <c r="O166" s="215" t="str">
        <f>IF(A166="","",IF(AND(I166="",H166&lt;TODAY(),N166&lt;&gt;"完了"),"期限超過",""))</f>
      </c>
      <c r="P166" s="284"/>
      <c r="Q166" s="272"/>
    </row>
    <row r="167" ht="19" customHeight="true">
      <c r="A167" s="214"/>
      <c r="B167" s="215"/>
      <c r="C167" s="215"/>
      <c r="D167" s="215"/>
      <c r="E167" s="215"/>
      <c r="F167" s="215"/>
      <c r="G167" s="215"/>
      <c r="H167" s="266"/>
      <c r="I167" s="266"/>
      <c r="J167" s="215"/>
      <c r="K167" s="248"/>
      <c r="L167" s="248"/>
      <c r="M167" s="215" t="str">
        <f>IF(K167="","",IF(K167&lt;L167,"安全在庫未満","通常"))</f>
      </c>
      <c r="N167" s="215"/>
      <c r="O167" s="215" t="str">
        <f>IF(A167="","",IF(AND(I167="",H167&lt;TODAY(),N167&lt;&gt;"完了"),"期限超過",""))</f>
      </c>
      <c r="P167" s="284"/>
      <c r="Q167" s="272"/>
    </row>
    <row r="168" ht="19" customHeight="true">
      <c r="A168" s="214"/>
      <c r="B168" s="215"/>
      <c r="C168" s="215"/>
      <c r="D168" s="215"/>
      <c r="E168" s="215"/>
      <c r="F168" s="215"/>
      <c r="G168" s="215"/>
      <c r="H168" s="266"/>
      <c r="I168" s="266"/>
      <c r="J168" s="215"/>
      <c r="K168" s="248"/>
      <c r="L168" s="248"/>
      <c r="M168" s="215" t="str">
        <f>IF(K168="","",IF(K168&lt;L168,"安全在庫未満","通常"))</f>
      </c>
      <c r="N168" s="215"/>
      <c r="O168" s="215" t="str">
        <f>IF(A168="","",IF(AND(I168="",H168&lt;TODAY(),N168&lt;&gt;"完了"),"期限超過",""))</f>
      </c>
      <c r="P168" s="284"/>
      <c r="Q168" s="272"/>
    </row>
    <row r="169" ht="19" customHeight="true">
      <c r="A169" s="214"/>
      <c r="B169" s="215"/>
      <c r="C169" s="215"/>
      <c r="D169" s="215"/>
      <c r="E169" s="215"/>
      <c r="F169" s="215"/>
      <c r="G169" s="215"/>
      <c r="H169" s="266"/>
      <c r="I169" s="266"/>
      <c r="J169" s="215"/>
      <c r="K169" s="248"/>
      <c r="L169" s="248"/>
      <c r="M169" s="215" t="str">
        <f>IF(K169="","",IF(K169&lt;L169,"安全在庫未満","通常"))</f>
      </c>
      <c r="N169" s="215"/>
      <c r="O169" s="215" t="str">
        <f>IF(A169="","",IF(AND(I169="",H169&lt;TODAY(),N169&lt;&gt;"完了"),"期限超過",""))</f>
      </c>
      <c r="P169" s="284"/>
      <c r="Q169" s="272"/>
    </row>
    <row r="170" ht="19" customHeight="true">
      <c r="A170" s="214"/>
      <c r="B170" s="215"/>
      <c r="C170" s="215"/>
      <c r="D170" s="215"/>
      <c r="E170" s="215"/>
      <c r="F170" s="215"/>
      <c r="G170" s="215"/>
      <c r="H170" s="266"/>
      <c r="I170" s="266"/>
      <c r="J170" s="215"/>
      <c r="K170" s="248"/>
      <c r="L170" s="248"/>
      <c r="M170" s="215" t="str">
        <f>IF(K170="","",IF(K170&lt;L170,"安全在庫未満","通常"))</f>
      </c>
      <c r="N170" s="215"/>
      <c r="O170" s="215" t="str">
        <f>IF(A170="","",IF(AND(I170="",H170&lt;TODAY(),N170&lt;&gt;"完了"),"期限超過",""))</f>
      </c>
      <c r="P170" s="284"/>
      <c r="Q170" s="272"/>
    </row>
    <row r="171" ht="19" customHeight="true">
      <c r="A171" s="214"/>
      <c r="B171" s="215"/>
      <c r="C171" s="215"/>
      <c r="D171" s="215"/>
      <c r="E171" s="215"/>
      <c r="F171" s="215"/>
      <c r="G171" s="215"/>
      <c r="H171" s="266"/>
      <c r="I171" s="266"/>
      <c r="J171" s="215"/>
      <c r="K171" s="248"/>
      <c r="L171" s="248"/>
      <c r="M171" s="215" t="str">
        <f>IF(K171="","",IF(K171&lt;L171,"安全在庫未満","通常"))</f>
      </c>
      <c r="N171" s="215"/>
      <c r="O171" s="215" t="str">
        <f>IF(A171="","",IF(AND(I171="",H171&lt;TODAY(),N171&lt;&gt;"完了"),"期限超過",""))</f>
      </c>
      <c r="P171" s="284"/>
      <c r="Q171" s="272"/>
    </row>
    <row r="172" ht="19" customHeight="true">
      <c r="A172" s="214"/>
      <c r="B172" s="215"/>
      <c r="C172" s="215"/>
      <c r="D172" s="215"/>
      <c r="E172" s="215"/>
      <c r="F172" s="215"/>
      <c r="G172" s="215"/>
      <c r="H172" s="266"/>
      <c r="I172" s="266"/>
      <c r="J172" s="215"/>
      <c r="K172" s="248"/>
      <c r="L172" s="248"/>
      <c r="M172" s="215" t="str">
        <f>IF(K172="","",IF(K172&lt;L172,"安全在庫未満","通常"))</f>
      </c>
      <c r="N172" s="215"/>
      <c r="O172" s="215" t="str">
        <f>IF(A172="","",IF(AND(I172="",H172&lt;TODAY(),N172&lt;&gt;"完了"),"期限超過",""))</f>
      </c>
      <c r="P172" s="284"/>
      <c r="Q172" s="272"/>
    </row>
    <row r="173" ht="19" customHeight="true">
      <c r="A173" s="214"/>
      <c r="B173" s="215"/>
      <c r="C173" s="215"/>
      <c r="D173" s="215"/>
      <c r="E173" s="215"/>
      <c r="F173" s="215"/>
      <c r="G173" s="215"/>
      <c r="H173" s="266"/>
      <c r="I173" s="266"/>
      <c r="J173" s="215"/>
      <c r="K173" s="248"/>
      <c r="L173" s="248"/>
      <c r="M173" s="215" t="str">
        <f>IF(K173="","",IF(K173&lt;L173,"安全在庫未満","通常"))</f>
      </c>
      <c r="N173" s="215"/>
      <c r="O173" s="215" t="str">
        <f>IF(A173="","",IF(AND(I173="",H173&lt;TODAY(),N173&lt;&gt;"完了"),"期限超過",""))</f>
      </c>
      <c r="P173" s="284"/>
      <c r="Q173" s="272"/>
    </row>
    <row r="174" ht="19" customHeight="true">
      <c r="A174" s="214"/>
      <c r="B174" s="215"/>
      <c r="C174" s="215"/>
      <c r="D174" s="215"/>
      <c r="E174" s="215"/>
      <c r="F174" s="215"/>
      <c r="G174" s="215"/>
      <c r="H174" s="266"/>
      <c r="I174" s="266"/>
      <c r="J174" s="215"/>
      <c r="K174" s="248"/>
      <c r="L174" s="248"/>
      <c r="M174" s="215" t="str">
        <f>IF(K174="","",IF(K174&lt;L174,"安全在庫未満","通常"))</f>
      </c>
      <c r="N174" s="215"/>
      <c r="O174" s="215" t="str">
        <f>IF(A174="","",IF(AND(I174="",H174&lt;TODAY(),N174&lt;&gt;"完了"),"期限超過",""))</f>
      </c>
      <c r="P174" s="284"/>
      <c r="Q174" s="272"/>
    </row>
    <row r="175" ht="19" customHeight="true">
      <c r="A175" s="214"/>
      <c r="B175" s="215"/>
      <c r="C175" s="215"/>
      <c r="D175" s="215"/>
      <c r="E175" s="215"/>
      <c r="F175" s="215"/>
      <c r="G175" s="215"/>
      <c r="H175" s="266"/>
      <c r="I175" s="266"/>
      <c r="J175" s="215"/>
      <c r="K175" s="248"/>
      <c r="L175" s="248"/>
      <c r="M175" s="215" t="str">
        <f>IF(K175="","",IF(K175&lt;L175,"安全在庫未満","通常"))</f>
      </c>
      <c r="N175" s="215"/>
      <c r="O175" s="215" t="str">
        <f>IF(A175="","",IF(AND(I175="",H175&lt;TODAY(),N175&lt;&gt;"完了"),"期限超過",""))</f>
      </c>
      <c r="P175" s="284"/>
      <c r="Q175" s="272"/>
    </row>
    <row r="176" ht="19" customHeight="true">
      <c r="A176" s="214"/>
      <c r="B176" s="215"/>
      <c r="C176" s="215"/>
      <c r="D176" s="215"/>
      <c r="E176" s="215"/>
      <c r="F176" s="215"/>
      <c r="G176" s="215"/>
      <c r="H176" s="266"/>
      <c r="I176" s="266"/>
      <c r="J176" s="215"/>
      <c r="K176" s="248"/>
      <c r="L176" s="248"/>
      <c r="M176" s="215" t="str">
        <f>IF(K176="","",IF(K176&lt;L176,"安全在庫未満","通常"))</f>
      </c>
      <c r="N176" s="215"/>
      <c r="O176" s="215" t="str">
        <f>IF(A176="","",IF(AND(I176="",H176&lt;TODAY(),N176&lt;&gt;"完了"),"期限超過",""))</f>
      </c>
      <c r="P176" s="284"/>
      <c r="Q176" s="272"/>
    </row>
    <row r="177" ht="19" customHeight="true">
      <c r="A177" s="214"/>
      <c r="B177" s="215"/>
      <c r="C177" s="215"/>
      <c r="D177" s="215"/>
      <c r="E177" s="215"/>
      <c r="F177" s="215"/>
      <c r="G177" s="215"/>
      <c r="H177" s="266"/>
      <c r="I177" s="266"/>
      <c r="J177" s="215"/>
      <c r="K177" s="248"/>
      <c r="L177" s="248"/>
      <c r="M177" s="215" t="str">
        <f>IF(K177="","",IF(K177&lt;L177,"安全在庫未満","通常"))</f>
      </c>
      <c r="N177" s="215"/>
      <c r="O177" s="215" t="str">
        <f>IF(A177="","",IF(AND(I177="",H177&lt;TODAY(),N177&lt;&gt;"完了"),"期限超過",""))</f>
      </c>
      <c r="P177" s="284"/>
      <c r="Q177" s="272"/>
    </row>
    <row r="178" ht="19" customHeight="true">
      <c r="A178" s="214"/>
      <c r="B178" s="215"/>
      <c r="C178" s="215"/>
      <c r="D178" s="215"/>
      <c r="E178" s="215"/>
      <c r="F178" s="215"/>
      <c r="G178" s="215"/>
      <c r="H178" s="266"/>
      <c r="I178" s="266"/>
      <c r="J178" s="215"/>
      <c r="K178" s="248"/>
      <c r="L178" s="248"/>
      <c r="M178" s="215" t="str">
        <f>IF(K178="","",IF(K178&lt;L178,"安全在庫未満","通常"))</f>
      </c>
      <c r="N178" s="215"/>
      <c r="O178" s="215" t="str">
        <f>IF(A178="","",IF(AND(I178="",H178&lt;TODAY(),N178&lt;&gt;"完了"),"期限超過",""))</f>
      </c>
      <c r="P178" s="284"/>
      <c r="Q178" s="272"/>
    </row>
    <row r="179" ht="19" customHeight="true">
      <c r="A179" s="214"/>
      <c r="B179" s="215"/>
      <c r="C179" s="215"/>
      <c r="D179" s="215"/>
      <c r="E179" s="215"/>
      <c r="F179" s="215"/>
      <c r="G179" s="215"/>
      <c r="H179" s="266"/>
      <c r="I179" s="266"/>
      <c r="J179" s="215"/>
      <c r="K179" s="248"/>
      <c r="L179" s="248"/>
      <c r="M179" s="215" t="str">
        <f>IF(K179="","",IF(K179&lt;L179,"安全在庫未満","通常"))</f>
      </c>
      <c r="N179" s="215"/>
      <c r="O179" s="215" t="str">
        <f>IF(A179="","",IF(AND(I179="",H179&lt;TODAY(),N179&lt;&gt;"完了"),"期限超過",""))</f>
      </c>
      <c r="P179" s="284"/>
      <c r="Q179" s="272"/>
    </row>
    <row r="180" ht="19" customHeight="true">
      <c r="A180" s="214"/>
      <c r="B180" s="215"/>
      <c r="C180" s="215"/>
      <c r="D180" s="215"/>
      <c r="E180" s="215"/>
      <c r="F180" s="215"/>
      <c r="G180" s="215"/>
      <c r="H180" s="266"/>
      <c r="I180" s="266"/>
      <c r="J180" s="215"/>
      <c r="K180" s="248"/>
      <c r="L180" s="248"/>
      <c r="M180" s="215" t="str">
        <f>IF(K180="","",IF(K180&lt;L180,"安全在庫未満","通常"))</f>
      </c>
      <c r="N180" s="215"/>
      <c r="O180" s="215" t="str">
        <f>IF(A180="","",IF(AND(I180="",H180&lt;TODAY(),N180&lt;&gt;"完了"),"期限超過",""))</f>
      </c>
      <c r="P180" s="284"/>
      <c r="Q180" s="272"/>
    </row>
    <row r="181" ht="19" customHeight="true">
      <c r="A181" s="214"/>
      <c r="B181" s="215"/>
      <c r="C181" s="215"/>
      <c r="D181" s="215"/>
      <c r="E181" s="215"/>
      <c r="F181" s="215"/>
      <c r="G181" s="215"/>
      <c r="H181" s="266"/>
      <c r="I181" s="266"/>
      <c r="J181" s="215"/>
      <c r="K181" s="248"/>
      <c r="L181" s="248"/>
      <c r="M181" s="215" t="str">
        <f>IF(K181="","",IF(K181&lt;L181,"安全在庫未満","通常"))</f>
      </c>
      <c r="N181" s="215"/>
      <c r="O181" s="215" t="str">
        <f>IF(A181="","",IF(AND(I181="",H181&lt;TODAY(),N181&lt;&gt;"完了"),"期限超過",""))</f>
      </c>
      <c r="P181" s="284"/>
      <c r="Q181" s="272"/>
    </row>
    <row r="182" ht="19" customHeight="true">
      <c r="A182" s="214"/>
      <c r="B182" s="215"/>
      <c r="C182" s="215"/>
      <c r="D182" s="215"/>
      <c r="E182" s="215"/>
      <c r="F182" s="215"/>
      <c r="G182" s="215"/>
      <c r="H182" s="266"/>
      <c r="I182" s="266"/>
      <c r="J182" s="215"/>
      <c r="K182" s="248"/>
      <c r="L182" s="248"/>
      <c r="M182" s="215" t="str">
        <f>IF(K182="","",IF(K182&lt;L182,"安全在庫未満","通常"))</f>
      </c>
      <c r="N182" s="215"/>
      <c r="O182" s="215" t="str">
        <f>IF(A182="","",IF(AND(I182="",H182&lt;TODAY(),N182&lt;&gt;"完了"),"期限超過",""))</f>
      </c>
      <c r="P182" s="284"/>
      <c r="Q182" s="272"/>
    </row>
    <row r="183" ht="19" customHeight="true">
      <c r="A183" s="214"/>
      <c r="B183" s="215"/>
      <c r="C183" s="215"/>
      <c r="D183" s="215"/>
      <c r="E183" s="215"/>
      <c r="F183" s="215"/>
      <c r="G183" s="215"/>
      <c r="H183" s="266"/>
      <c r="I183" s="266"/>
      <c r="J183" s="215"/>
      <c r="K183" s="248"/>
      <c r="L183" s="248"/>
      <c r="M183" s="215" t="str">
        <f>IF(K183="","",IF(K183&lt;L183,"安全在庫未満","通常"))</f>
      </c>
      <c r="N183" s="215"/>
      <c r="O183" s="215" t="str">
        <f>IF(A183="","",IF(AND(I183="",H183&lt;TODAY(),N183&lt;&gt;"完了"),"期限超過",""))</f>
      </c>
      <c r="P183" s="284"/>
      <c r="Q183" s="272"/>
    </row>
    <row r="184" ht="19" customHeight="true">
      <c r="A184" s="214"/>
      <c r="B184" s="215"/>
      <c r="C184" s="215"/>
      <c r="D184" s="215"/>
      <c r="E184" s="215"/>
      <c r="F184" s="215"/>
      <c r="G184" s="215"/>
      <c r="H184" s="266"/>
      <c r="I184" s="266"/>
      <c r="J184" s="215"/>
      <c r="K184" s="248"/>
      <c r="L184" s="248"/>
      <c r="M184" s="215" t="str">
        <f>IF(K184="","",IF(K184&lt;L184,"安全在庫未満","通常"))</f>
      </c>
      <c r="N184" s="215"/>
      <c r="O184" s="215" t="str">
        <f>IF(A184="","",IF(AND(I184="",H184&lt;TODAY(),N184&lt;&gt;"完了"),"期限超過",""))</f>
      </c>
      <c r="P184" s="284"/>
      <c r="Q184" s="272"/>
    </row>
    <row r="185" ht="19" customHeight="true">
      <c r="A185" s="214"/>
      <c r="B185" s="215"/>
      <c r="C185" s="215"/>
      <c r="D185" s="215"/>
      <c r="E185" s="215"/>
      <c r="F185" s="215"/>
      <c r="G185" s="215"/>
      <c r="H185" s="266"/>
      <c r="I185" s="266"/>
      <c r="J185" s="215"/>
      <c r="K185" s="248"/>
      <c r="L185" s="248"/>
      <c r="M185" s="215" t="str">
        <f>IF(K185="","",IF(K185&lt;L185,"安全在庫未満","通常"))</f>
      </c>
      <c r="N185" s="215"/>
      <c r="O185" s="215" t="str">
        <f>IF(A185="","",IF(AND(I185="",H185&lt;TODAY(),N185&lt;&gt;"完了"),"期限超過",""))</f>
      </c>
      <c r="P185" s="284"/>
      <c r="Q185" s="272"/>
    </row>
    <row r="186" ht="19" customHeight="true">
      <c r="A186" s="214"/>
      <c r="B186" s="215"/>
      <c r="C186" s="215"/>
      <c r="D186" s="215"/>
      <c r="E186" s="215"/>
      <c r="F186" s="215"/>
      <c r="G186" s="215"/>
      <c r="H186" s="266"/>
      <c r="I186" s="266"/>
      <c r="J186" s="215"/>
      <c r="K186" s="248"/>
      <c r="L186" s="248"/>
      <c r="M186" s="215" t="str">
        <f>IF(K186="","",IF(K186&lt;L186,"安全在庫未満","通常"))</f>
      </c>
      <c r="N186" s="215"/>
      <c r="O186" s="215" t="str">
        <f>IF(A186="","",IF(AND(I186="",H186&lt;TODAY(),N186&lt;&gt;"完了"),"期限超過",""))</f>
      </c>
      <c r="P186" s="284"/>
      <c r="Q186" s="272"/>
    </row>
    <row r="187" ht="19" customHeight="true">
      <c r="A187" s="214"/>
      <c r="B187" s="215"/>
      <c r="C187" s="215"/>
      <c r="D187" s="215"/>
      <c r="E187" s="215"/>
      <c r="F187" s="215"/>
      <c r="G187" s="215"/>
      <c r="H187" s="266"/>
      <c r="I187" s="266"/>
      <c r="J187" s="215"/>
      <c r="K187" s="248"/>
      <c r="L187" s="248"/>
      <c r="M187" s="215" t="str">
        <f>IF(K187="","",IF(K187&lt;L187,"安全在庫未満","通常"))</f>
      </c>
      <c r="N187" s="215"/>
      <c r="O187" s="215" t="str">
        <f>IF(A187="","",IF(AND(I187="",H187&lt;TODAY(),N187&lt;&gt;"完了"),"期限超過",""))</f>
      </c>
      <c r="P187" s="284"/>
      <c r="Q187" s="272"/>
    </row>
    <row r="188" ht="19" customHeight="true">
      <c r="A188" s="214"/>
      <c r="B188" s="215"/>
      <c r="C188" s="215"/>
      <c r="D188" s="215"/>
      <c r="E188" s="215"/>
      <c r="F188" s="215"/>
      <c r="G188" s="215"/>
      <c r="H188" s="266"/>
      <c r="I188" s="266"/>
      <c r="J188" s="215"/>
      <c r="K188" s="248"/>
      <c r="L188" s="248"/>
      <c r="M188" s="215" t="str">
        <f>IF(K188="","",IF(K188&lt;L188,"安全在庫未満","通常"))</f>
      </c>
      <c r="N188" s="215"/>
      <c r="O188" s="215" t="str">
        <f>IF(A188="","",IF(AND(I188="",H188&lt;TODAY(),N188&lt;&gt;"完了"),"期限超過",""))</f>
      </c>
      <c r="P188" s="284"/>
      <c r="Q188" s="272"/>
    </row>
    <row r="189" ht="19" customHeight="true">
      <c r="A189" s="214"/>
      <c r="B189" s="215"/>
      <c r="C189" s="215"/>
      <c r="D189" s="215"/>
      <c r="E189" s="215"/>
      <c r="F189" s="215"/>
      <c r="G189" s="215"/>
      <c r="H189" s="266"/>
      <c r="I189" s="266"/>
      <c r="J189" s="215"/>
      <c r="K189" s="248"/>
      <c r="L189" s="248"/>
      <c r="M189" s="215" t="str">
        <f>IF(K189="","",IF(K189&lt;L189,"安全在庫未満","通常"))</f>
      </c>
      <c r="N189" s="215"/>
      <c r="O189" s="215" t="str">
        <f>IF(A189="","",IF(AND(I189="",H189&lt;TODAY(),N189&lt;&gt;"完了"),"期限超過",""))</f>
      </c>
      <c r="P189" s="284"/>
      <c r="Q189" s="272"/>
    </row>
    <row r="190" ht="19" customHeight="true">
      <c r="A190" s="214"/>
      <c r="B190" s="215"/>
      <c r="C190" s="215"/>
      <c r="D190" s="215"/>
      <c r="E190" s="215"/>
      <c r="F190" s="215"/>
      <c r="G190" s="215"/>
      <c r="H190" s="266"/>
      <c r="I190" s="266"/>
      <c r="J190" s="215"/>
      <c r="K190" s="248"/>
      <c r="L190" s="248"/>
      <c r="M190" s="215" t="str">
        <f>IF(K190="","",IF(K190&lt;L190,"安全在庫未満","通常"))</f>
      </c>
      <c r="N190" s="215"/>
      <c r="O190" s="215" t="str">
        <f>IF(A190="","",IF(AND(I190="",H190&lt;TODAY(),N190&lt;&gt;"完了"),"期限超過",""))</f>
      </c>
      <c r="P190" s="284"/>
      <c r="Q190" s="272"/>
    </row>
    <row r="191" ht="19" customHeight="true">
      <c r="A191" s="214"/>
      <c r="B191" s="215"/>
      <c r="C191" s="215"/>
      <c r="D191" s="215"/>
      <c r="E191" s="215"/>
      <c r="F191" s="215"/>
      <c r="G191" s="215"/>
      <c r="H191" s="266"/>
      <c r="I191" s="266"/>
      <c r="J191" s="215"/>
      <c r="K191" s="248"/>
      <c r="L191" s="248"/>
      <c r="M191" s="215" t="str">
        <f>IF(K191="","",IF(K191&lt;L191,"安全在庫未満","通常"))</f>
      </c>
      <c r="N191" s="215"/>
      <c r="O191" s="215" t="str">
        <f>IF(A191="","",IF(AND(I191="",H191&lt;TODAY(),N191&lt;&gt;"完了"),"期限超過",""))</f>
      </c>
      <c r="P191" s="284"/>
      <c r="Q191" s="272"/>
    </row>
    <row r="192" ht="19" customHeight="true">
      <c r="A192" s="214"/>
      <c r="B192" s="215"/>
      <c r="C192" s="215"/>
      <c r="D192" s="215"/>
      <c r="E192" s="215"/>
      <c r="F192" s="215"/>
      <c r="G192" s="215"/>
      <c r="H192" s="266"/>
      <c r="I192" s="266"/>
      <c r="J192" s="215"/>
      <c r="K192" s="248"/>
      <c r="L192" s="248"/>
      <c r="M192" s="215" t="str">
        <f>IF(K192="","",IF(K192&lt;L192,"安全在庫未満","通常"))</f>
      </c>
      <c r="N192" s="215"/>
      <c r="O192" s="215" t="str">
        <f>IF(A192="","",IF(AND(I192="",H192&lt;TODAY(),N192&lt;&gt;"完了"),"期限超過",""))</f>
      </c>
      <c r="P192" s="284"/>
      <c r="Q192" s="272"/>
    </row>
    <row r="193" ht="19" customHeight="true">
      <c r="A193" s="214"/>
      <c r="B193" s="215"/>
      <c r="C193" s="215"/>
      <c r="D193" s="215"/>
      <c r="E193" s="215"/>
      <c r="F193" s="215"/>
      <c r="G193" s="215"/>
      <c r="H193" s="266"/>
      <c r="I193" s="266"/>
      <c r="J193" s="215"/>
      <c r="K193" s="248"/>
      <c r="L193" s="248"/>
      <c r="M193" s="215" t="str">
        <f>IF(K193="","",IF(K193&lt;L193,"安全在庫未満","通常"))</f>
      </c>
      <c r="N193" s="215"/>
      <c r="O193" s="215" t="str">
        <f>IF(A193="","",IF(AND(I193="",H193&lt;TODAY(),N193&lt;&gt;"完了"),"期限超過",""))</f>
      </c>
      <c r="P193" s="284"/>
      <c r="Q193" s="272"/>
    </row>
    <row r="194" ht="19" customHeight="true">
      <c r="A194" s="214"/>
      <c r="B194" s="215"/>
      <c r="C194" s="215"/>
      <c r="D194" s="215"/>
      <c r="E194" s="215"/>
      <c r="F194" s="215"/>
      <c r="G194" s="215"/>
      <c r="H194" s="266"/>
      <c r="I194" s="266"/>
      <c r="J194" s="215"/>
      <c r="K194" s="248"/>
      <c r="L194" s="248"/>
      <c r="M194" s="215" t="str">
        <f>IF(K194="","",IF(K194&lt;L194,"安全在庫未満","通常"))</f>
      </c>
      <c r="N194" s="215"/>
      <c r="O194" s="215" t="str">
        <f>IF(A194="","",IF(AND(I194="",H194&lt;TODAY(),N194&lt;&gt;"完了"),"期限超過",""))</f>
      </c>
      <c r="P194" s="284"/>
      <c r="Q194" s="272"/>
    </row>
    <row r="195" ht="19" customHeight="true">
      <c r="A195" s="214"/>
      <c r="B195" s="215"/>
      <c r="C195" s="215"/>
      <c r="D195" s="215"/>
      <c r="E195" s="215"/>
      <c r="F195" s="215"/>
      <c r="G195" s="215"/>
      <c r="H195" s="266"/>
      <c r="I195" s="266"/>
      <c r="J195" s="215"/>
      <c r="K195" s="248"/>
      <c r="L195" s="248"/>
      <c r="M195" s="215" t="str">
        <f>IF(K195="","",IF(K195&lt;L195,"安全在庫未満","通常"))</f>
      </c>
      <c r="N195" s="215"/>
      <c r="O195" s="215" t="str">
        <f>IF(A195="","",IF(AND(I195="",H195&lt;TODAY(),N195&lt;&gt;"完了"),"期限超過",""))</f>
      </c>
      <c r="P195" s="284"/>
      <c r="Q195" s="272"/>
    </row>
    <row r="196" ht="19" customHeight="true">
      <c r="A196" s="214"/>
      <c r="B196" s="215"/>
      <c r="C196" s="215"/>
      <c r="D196" s="215"/>
      <c r="E196" s="215"/>
      <c r="F196" s="215"/>
      <c r="G196" s="215"/>
      <c r="H196" s="266"/>
      <c r="I196" s="266"/>
      <c r="J196" s="215"/>
      <c r="K196" s="248"/>
      <c r="L196" s="248"/>
      <c r="M196" s="215" t="str">
        <f>IF(K196="","",IF(K196&lt;L196,"安全在庫未満","通常"))</f>
      </c>
      <c r="N196" s="215"/>
      <c r="O196" s="215" t="str">
        <f>IF(A196="","",IF(AND(I196="",H196&lt;TODAY(),N196&lt;&gt;"完了"),"期限超過",""))</f>
      </c>
      <c r="P196" s="284"/>
      <c r="Q196" s="272"/>
    </row>
    <row r="197" ht="19" customHeight="true">
      <c r="A197" s="214"/>
      <c r="B197" s="215"/>
      <c r="C197" s="215"/>
      <c r="D197" s="215"/>
      <c r="E197" s="215"/>
      <c r="F197" s="215"/>
      <c r="G197" s="215"/>
      <c r="H197" s="266"/>
      <c r="I197" s="266"/>
      <c r="J197" s="215"/>
      <c r="K197" s="248"/>
      <c r="L197" s="248"/>
      <c r="M197" s="215" t="str">
        <f>IF(K197="","",IF(K197&lt;L197,"安全在庫未満","通常"))</f>
      </c>
      <c r="N197" s="215"/>
      <c r="O197" s="215" t="str">
        <f>IF(A197="","",IF(AND(I197="",H197&lt;TODAY(),N197&lt;&gt;"完了"),"期限超過",""))</f>
      </c>
      <c r="P197" s="284"/>
      <c r="Q197" s="272"/>
    </row>
    <row r="198" ht="19" customHeight="true">
      <c r="A198" s="214"/>
      <c r="B198" s="215"/>
      <c r="C198" s="215"/>
      <c r="D198" s="215"/>
      <c r="E198" s="215"/>
      <c r="F198" s="215"/>
      <c r="G198" s="215"/>
      <c r="H198" s="266"/>
      <c r="I198" s="266"/>
      <c r="J198" s="215"/>
      <c r="K198" s="248"/>
      <c r="L198" s="248"/>
      <c r="M198" s="215" t="str">
        <f>IF(K198="","",IF(K198&lt;L198,"安全在庫未満","通常"))</f>
      </c>
      <c r="N198" s="215"/>
      <c r="O198" s="215" t="str">
        <f>IF(A198="","",IF(AND(I198="",H198&lt;TODAY(),N198&lt;&gt;"完了"),"期限超過",""))</f>
      </c>
      <c r="P198" s="284"/>
      <c r="Q198" s="272"/>
    </row>
    <row r="199" ht="19" customHeight="true">
      <c r="A199" s="214"/>
      <c r="B199" s="215"/>
      <c r="C199" s="215"/>
      <c r="D199" s="215"/>
      <c r="E199" s="215"/>
      <c r="F199" s="215"/>
      <c r="G199" s="215"/>
      <c r="H199" s="266"/>
      <c r="I199" s="266"/>
      <c r="J199" s="215"/>
      <c r="K199" s="248"/>
      <c r="L199" s="248"/>
      <c r="M199" s="215" t="str">
        <f>IF(K199="","",IF(K199&lt;L199,"安全在庫未満","通常"))</f>
      </c>
      <c r="N199" s="215"/>
      <c r="O199" s="215" t="str">
        <f>IF(A199="","",IF(AND(I199="",H199&lt;TODAY(),N199&lt;&gt;"完了"),"期限超過",""))</f>
      </c>
      <c r="P199" s="284"/>
      <c r="Q199" s="272"/>
    </row>
    <row r="200" ht="19" customHeight="true">
      <c r="A200" s="214"/>
      <c r="B200" s="215"/>
      <c r="C200" s="215"/>
      <c r="D200" s="215"/>
      <c r="E200" s="215"/>
      <c r="F200" s="215"/>
      <c r="G200" s="215"/>
      <c r="H200" s="266"/>
      <c r="I200" s="266"/>
      <c r="J200" s="215"/>
      <c r="K200" s="248"/>
      <c r="L200" s="248"/>
      <c r="M200" s="215" t="str">
        <f>IF(K200="","",IF(K200&lt;L200,"安全在庫未満","通常"))</f>
      </c>
      <c r="N200" s="215"/>
      <c r="O200" s="215" t="str">
        <f>IF(A200="","",IF(AND(I200="",H200&lt;TODAY(),N200&lt;&gt;"完了"),"期限超過",""))</f>
      </c>
      <c r="P200" s="284"/>
      <c r="Q200" s="272"/>
    </row>
    <row r="201" ht="19" customHeight="true">
      <c r="A201" s="214"/>
      <c r="B201" s="215"/>
      <c r="C201" s="215"/>
      <c r="D201" s="215"/>
      <c r="E201" s="215"/>
      <c r="F201" s="215"/>
      <c r="G201" s="215"/>
      <c r="H201" s="266"/>
      <c r="I201" s="266"/>
      <c r="J201" s="215"/>
      <c r="K201" s="248"/>
      <c r="L201" s="248"/>
      <c r="M201" s="215" t="str">
        <f>IF(K201="","",IF(K201&lt;L201,"安全在庫未満","通常"))</f>
      </c>
      <c r="N201" s="215"/>
      <c r="O201" s="215" t="str">
        <f>IF(A201="","",IF(AND(I201="",H201&lt;TODAY(),N201&lt;&gt;"完了"),"期限超過",""))</f>
      </c>
      <c r="P201" s="284"/>
      <c r="Q201" s="272"/>
    </row>
    <row r="202" ht="19" customHeight="true">
      <c r="A202" s="214"/>
      <c r="B202" s="215"/>
      <c r="C202" s="215"/>
      <c r="D202" s="215"/>
      <c r="E202" s="215"/>
      <c r="F202" s="215"/>
      <c r="G202" s="215"/>
      <c r="H202" s="266"/>
      <c r="I202" s="266"/>
      <c r="J202" s="215"/>
      <c r="K202" s="248"/>
      <c r="L202" s="248"/>
      <c r="M202" s="215" t="str">
        <f>IF(K202="","",IF(K202&lt;L202,"安全在庫未満","通常"))</f>
      </c>
      <c r="N202" s="215"/>
      <c r="O202" s="215" t="str">
        <f>IF(A202="","",IF(AND(I202="",H202&lt;TODAY(),N202&lt;&gt;"完了"),"期限超過",""))</f>
      </c>
      <c r="P202" s="284"/>
      <c r="Q202" s="272"/>
    </row>
    <row r="203" ht="19" customHeight="true">
      <c r="A203" s="214"/>
      <c r="B203" s="215"/>
      <c r="C203" s="215"/>
      <c r="D203" s="215"/>
      <c r="E203" s="215"/>
      <c r="F203" s="215"/>
      <c r="G203" s="215"/>
      <c r="H203" s="266"/>
      <c r="I203" s="266"/>
      <c r="J203" s="215"/>
      <c r="K203" s="248"/>
      <c r="L203" s="248"/>
      <c r="M203" s="215" t="str">
        <f>IF(K203="","",IF(K203&lt;L203,"安全在庫未満","通常"))</f>
      </c>
      <c r="N203" s="215"/>
      <c r="O203" s="215" t="str">
        <f>IF(A203="","",IF(AND(I203="",H203&lt;TODAY(),N203&lt;&gt;"完了"),"期限超過",""))</f>
      </c>
      <c r="P203" s="284"/>
      <c r="Q203" s="272"/>
    </row>
    <row r="204" ht="19" customHeight="true">
      <c r="A204" s="217"/>
      <c r="B204" s="218"/>
      <c r="C204" s="218"/>
      <c r="D204" s="218"/>
      <c r="E204" s="218"/>
      <c r="F204" s="218"/>
      <c r="G204" s="218"/>
      <c r="H204" s="267"/>
      <c r="I204" s="267"/>
      <c r="J204" s="218"/>
      <c r="K204" s="249"/>
      <c r="L204" s="249"/>
      <c r="M204" s="218" t="str">
        <f>IF(K204="","",IF(K204&lt;L204,"安全在庫未満","通常"))</f>
      </c>
      <c r="N204" s="218"/>
      <c r="O204" s="218" t="str">
        <f>IF(A204="","",IF(AND(I204="",H204&lt;TODAY(),N204&lt;&gt;"完了"),"期限超過",""))</f>
      </c>
      <c r="P204" s="285"/>
      <c r="Q204" s="273"/>
    </row>
  </sheetData>
  <mergeCells count="2">
    <mergeCell ref="A1:Q1"/>
    <mergeCell ref="A2:Q2"/>
  </mergeCells>
  <conditionalFormatting sqref="N5:N204">
    <cfRule type="containsText" dxfId="24" priority="1" operator="containsText" text="完了"/>
    <cfRule type="containsText" dxfId="25" priority="2" operator="containsText" text="進行中"/>
    <cfRule type="containsText" dxfId="26" priority="3" operator="containsText" text="計画中"/>
    <cfRule type="containsText" dxfId="27" priority="4" operator="containsText" text="確認待ちちち"/>
    <cfRule type="containsText" dxfId="28" priority="5" operator="containsText" text="暂停"/>
    <cfRule type="containsText" dxfId="29" priority="6" operator="containsText" text="取消"/>
  </conditionalFormatting>
  <conditionalFormatting sqref="M5:M204">
    <cfRule type="containsText" dxfId="30" priority="7" operator="containsText" text="安全在庫未満"/>
  </conditionalFormatting>
  <conditionalFormatting sqref="O5:O204">
    <cfRule type="containsText" dxfId="31" priority="8" operator="containsText" text="期限超過"/>
  </conditionalFormatting>
  <dataValidations count="3">
    <dataValidation allowBlank="false" error="ドロップダウンから選択してください。設定ページで選択肢を更新できます。" errorTitle="無効な選択肢" promptTitle="作業種別" showErrorMessage="true" showInputMessage="true" sqref="D5:D204"/>
    <dataValidation allowBlank="false" error="ドロップダウンから選択してください。設定ページで選択肢を更新できます。" errorTitle="無効な選択肢" promptTitle="資材状態" showErrorMessage="true" showInputMessage="true" sqref="J5:J204"/>
    <dataValidation allowBlank="false" error="ドロップダウンから選択してください。設定ページで選択肢を更新できます。" errorTitle="無効な選択肢" promptTitle="実施状況" showErrorMessage="true" showInputMessage="true" sqref="N5:N204"/>
  </dataValidations>
  <pageMargins left="0.7" right="0.7" top="0.75" bottom="0.75" header="0.3" footer="0.3"/>
  <tableParts count="1">
    <tablePart r:id="R52f1837d727a4efe"/>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3" min="2" width="12"/>
    <col customWidth="true" max="4" min="4" width="18"/>
    <col customWidth="true" max="5" min="5" width="12"/>
    <col customWidth="true" max="8" min="6" width="10"/>
    <col customWidth="true" max="9" min="9" width="18"/>
    <col customWidth="true" max="12" min="10" width="12"/>
    <col customWidth="true" max="14" min="13" width="11"/>
    <col customWidth="true" max="15" min="15" width="12"/>
    <col customWidth="true" max="16" min="16" width="14"/>
    <col customWidth="true" max="17" min="17" width="24"/>
  </cols>
  <sheetData>
    <row r="1" ht="21.97265625" customHeight="true">
      <c r="A1" s="4" t="s">
        <v>342</v>
      </c>
      <c r="B1" s="4"/>
      <c r="C1" s="4"/>
      <c r="D1" s="4"/>
      <c r="E1" s="4"/>
      <c r="F1" s="4"/>
      <c r="G1" s="4"/>
      <c r="H1" s="4"/>
      <c r="I1" s="4"/>
      <c r="J1" s="4"/>
      <c r="K1" s="4"/>
      <c r="L1" s="4"/>
      <c r="M1" s="4"/>
      <c r="N1" s="4"/>
      <c r="O1" s="4"/>
      <c r="P1" s="4"/>
      <c r="Q1" s="4"/>
    </row>
    <row r="2" ht="85.44921875" customHeight="true">
      <c r="A2" s="10" t="s">
        <v>343</v>
      </c>
      <c r="B2" s="10"/>
      <c r="C2" s="10"/>
      <c r="D2" s="10"/>
      <c r="E2" s="10"/>
      <c r="F2" s="10"/>
      <c r="G2" s="10"/>
      <c r="H2" s="10"/>
      <c r="I2" s="10"/>
      <c r="J2" s="10"/>
      <c r="K2" s="10"/>
      <c r="L2" s="10"/>
      <c r="M2" s="10"/>
      <c r="N2" s="10"/>
      <c r="O2" s="10"/>
      <c r="P2" s="10"/>
      <c r="Q2" s="10"/>
    </row>
    <row r="3"/>
    <row r="4" ht="32" customHeight="true">
      <c r="A4" s="110" t="str">
        <v>规则ID</v>
      </c>
      <c r="B4" s="111" t="s">
        <v>114</v>
      </c>
      <c r="C4" s="111" t="str">
        <v>SKU</v>
      </c>
      <c r="D4" s="111" t="s">
        <v>54</v>
      </c>
      <c r="E4" s="111" t="s">
        <v>125</v>
      </c>
      <c r="F4" s="111" t="str">
        <v>原价</v>
      </c>
      <c r="G4" s="111" t="str">
        <v>促销价</v>
      </c>
      <c r="H4" s="111" t="str">
        <v>割引率</v>
      </c>
      <c r="I4" s="111" t="str">
        <v>クーポン/値引き</v>
      </c>
      <c r="J4" s="111" t="str">
        <v>開始日</v>
      </c>
      <c r="K4" s="111" t="s">
        <v>82</v>
      </c>
      <c r="L4" s="111" t="s">
        <v>13</v>
      </c>
      <c r="M4" s="111" t="str">
        <v>预计销量</v>
      </c>
      <c r="N4" s="111" t="str">
        <v>实际销量</v>
      </c>
      <c r="O4" s="111" t="str">
        <v>单品粗利率</v>
      </c>
      <c r="P4" s="111" t="str">
        <v>价格风险</v>
      </c>
      <c r="Q4" s="112" t="s">
        <v>53</v>
      </c>
    </row>
    <row r="5" ht="19" customHeight="true">
      <c r="A5" s="211" t="str">
        <v>PR001</v>
      </c>
      <c r="B5" s="212" t="str">
        <v>P003</v>
      </c>
      <c r="C5" s="212" t="str">
        <v>SKU1002</v>
      </c>
      <c r="D5" s="212" t="s">
        <v>64</v>
      </c>
      <c r="E5" s="212" t="s">
        <v>20</v>
      </c>
      <c r="F5" s="253" t="n">
        <v>19.9</v>
      </c>
      <c r="G5" s="253" t="n">
        <v>14.9</v>
      </c>
      <c r="H5" s="259" t="n">
        <f>IF(A5="","",IFERROR(G5/F5-1,""))</f>
        <v>-0.25125628140703515</v>
      </c>
      <c r="I5" s="212" t="str">
        <v>无</v>
      </c>
      <c r="J5" s="265" t="n">
        <v>46130</v>
      </c>
      <c r="K5" s="265" t="n">
        <v>46132</v>
      </c>
      <c r="L5" s="212" t="s">
        <v>34</v>
      </c>
      <c r="M5" s="247" t="n">
        <v>4200</v>
      </c>
      <c r="N5" s="247" t="n">
        <v>5200</v>
      </c>
      <c r="O5" s="259" t="n">
        <v>0.25</v>
      </c>
      <c r="P5" s="212" t="str">
        <f>IF(A5="","",IF(H5="",IF(OR(E5="値引き",E5="クーポン",E5="購入特典"),"ルール再確認","通常"),IF(ABS(H5)&gt;0.35,"高割引再確認",IF(O5&lt;0.15,"低粗利再確認","通常"))))</f>
        <v>通常</v>
      </c>
      <c r="Q5" s="271" t="s">
        <v>126</v>
      </c>
    </row>
    <row r="6" ht="19" customHeight="true">
      <c r="A6" s="214" t="str">
        <v>PR002</v>
      </c>
      <c r="B6" s="215" t="str">
        <v>P002</v>
      </c>
      <c r="C6" s="215" t="str">
        <v>ALL</v>
      </c>
      <c r="D6" s="215" t="s">
        <v>127</v>
      </c>
      <c r="E6" s="215" t="s">
        <v>25</v>
      </c>
      <c r="F6" s="254" t="str"/>
      <c r="G6" s="254" t="str"/>
      <c r="H6" s="260" t="str">
        <f>IF(A6="","",IFERROR(G6/F6-1,""))</f>
      </c>
      <c r="I6" s="215" t="str">
        <v>满199减30</v>
      </c>
      <c r="J6" s="266" t="n">
        <v>46136</v>
      </c>
      <c r="K6" s="266" t="n">
        <v>46147</v>
      </c>
      <c r="L6" s="215" t="s">
        <v>24</v>
      </c>
      <c r="M6" s="248" t="n">
        <v>9000</v>
      </c>
      <c r="N6" s="248" t="str"/>
      <c r="O6" s="260" t="n">
        <v>0.32</v>
      </c>
      <c r="P6" s="215" t="str">
        <f>IF(A6="","",IF(H6="",IF(OR(E6="値引き",E6="クーポン",E6="購入特典"),"ルール再確認","通常"),IF(ABS(H6)&gt;0.35,"高割引再確認",IF(O6&lt;0.15,"低粗利再確認","通常"))))</f>
        <v>ルール再確認</v>
      </c>
      <c r="Q6" s="272" t="s">
        <v>128</v>
      </c>
    </row>
    <row r="7" ht="19" customHeight="true">
      <c r="A7" s="214" t="str">
        <v>PR003</v>
      </c>
      <c r="B7" s="215" t="str">
        <v>P008</v>
      </c>
      <c r="C7" s="215" t="str">
        <v>SKU1004</v>
      </c>
      <c r="D7" s="215" t="s">
        <v>69</v>
      </c>
      <c r="E7" s="215" t="s">
        <v>129</v>
      </c>
      <c r="F7" s="254" t="n">
        <v>89</v>
      </c>
      <c r="G7" s="254" t="n">
        <v>59</v>
      </c>
      <c r="H7" s="260" t="n">
        <f>IF(A7="","",IFERROR(G7/F7-1,""))</f>
        <v>-0.3370786516853933</v>
      </c>
      <c r="I7" s="215" t="str">
        <v>期間限定1時間</v>
      </c>
      <c r="J7" s="266" t="n">
        <v>46138</v>
      </c>
      <c r="K7" s="266" t="n">
        <v>46138</v>
      </c>
      <c r="L7" s="215" t="s">
        <v>34</v>
      </c>
      <c r="M7" s="248" t="n">
        <v>800</v>
      </c>
      <c r="N7" s="248" t="str"/>
      <c r="O7" s="260" t="n">
        <v>0.3</v>
      </c>
      <c r="P7" s="215" t="str">
        <f>IF(A7="","",IF(H7="",IF(OR(E7="値引き",E7="クーポン",E7="購入特典"),"ルール再確認","通常"),IF(ABS(H7)&gt;0.35,"高割引再確認",IF(O7&lt;0.15,"低粗利再確認","通常"))))</f>
        <v>通常</v>
      </c>
      <c r="Q7" s="272" t="s">
        <v>130</v>
      </c>
    </row>
    <row r="8" ht="19" customHeight="true">
      <c r="A8" s="214" t="str">
        <v>PR004</v>
      </c>
      <c r="B8" s="215" t="str">
        <v>P010</v>
      </c>
      <c r="C8" s="215" t="str">
        <v>SKU1007</v>
      </c>
      <c r="D8" s="215" t="s">
        <v>76</v>
      </c>
      <c r="E8" s="215" t="s">
        <v>131</v>
      </c>
      <c r="F8" s="254" t="n">
        <v>168</v>
      </c>
      <c r="G8" s="254" t="n">
        <v>138</v>
      </c>
      <c r="H8" s="260" t="n">
        <f>IF(A8="","",IFERROR(G8/F8-1,""))</f>
        <v>-0.1785714285714286</v>
      </c>
      <c r="I8" s="215" t="s">
        <v>132</v>
      </c>
      <c r="J8" s="266" t="n">
        <v>46148</v>
      </c>
      <c r="K8" s="266" t="n">
        <v>46154</v>
      </c>
      <c r="L8" s="215" t="s">
        <v>24</v>
      </c>
      <c r="M8" s="248" t="n">
        <v>1600</v>
      </c>
      <c r="N8" s="248" t="str"/>
      <c r="O8" s="260" t="n">
        <v>0.38</v>
      </c>
      <c r="P8" s="215" t="str">
        <f>IF(A8="","",IF(H8="",IF(OR(E8="値引き",E8="クーポン",E8="購入特典"),"ルール再確認","通常"),IF(ABS(H8)&gt;0.35,"高割引再確認",IF(O8&lt;0.15,"低粗利再確認","通常"))))</f>
        <v>通常</v>
      </c>
      <c r="Q8" s="272" t="s">
        <v>133</v>
      </c>
    </row>
    <row r="9" ht="19" customHeight="true">
      <c r="A9" s="214" t="str">
        <v>PR005</v>
      </c>
      <c r="B9" s="215" t="str">
        <v>P007</v>
      </c>
      <c r="C9" s="215" t="str">
        <v>SKU1008</v>
      </c>
      <c r="D9" s="215" t="s">
        <v>77</v>
      </c>
      <c r="E9" s="215" t="s">
        <v>25</v>
      </c>
      <c r="F9" s="254" t="n">
        <v>199</v>
      </c>
      <c r="G9" s="254" t="n">
        <v>99</v>
      </c>
      <c r="H9" s="260" t="n">
        <f>IF(A9="","",IFERROR(G9/F9-1,""))</f>
        <v>-0.5025125628140703</v>
      </c>
      <c r="I9" s="215" t="str">
        <v>无</v>
      </c>
      <c r="J9" s="266" t="n">
        <v>46113</v>
      </c>
      <c r="K9" s="266" t="n">
        <v>46124</v>
      </c>
      <c r="L9" s="215" t="s">
        <v>34</v>
      </c>
      <c r="M9" s="248" t="n">
        <v>600</v>
      </c>
      <c r="N9" s="248" t="n">
        <v>760</v>
      </c>
      <c r="O9" s="260" t="n">
        <v>0.18</v>
      </c>
      <c r="P9" s="215" t="str">
        <f>IF(A9="","",IF(H9="",IF(OR(E9="値引き",E9="クーポン",E9="購入特典"),"ルール再確認","通常"),IF(ABS(H9)&gt;0.35,"高割引再確認",IF(O9&lt;0.15,"低粗利再確認","通常"))))</f>
        <v>高割引再確認</v>
      </c>
      <c r="Q9" s="272" t="s">
        <v>134</v>
      </c>
    </row>
    <row r="10" ht="19" customHeight="true">
      <c r="A10" s="214"/>
      <c r="B10" s="215"/>
      <c r="C10" s="215"/>
      <c r="D10" s="215"/>
      <c r="E10" s="215"/>
      <c r="F10" s="254"/>
      <c r="G10" s="254"/>
      <c r="H10" s="260" t="str">
        <f>IF(A10="","",IFERROR(G10/F10-1,""))</f>
      </c>
      <c r="I10" s="215"/>
      <c r="J10" s="266"/>
      <c r="K10" s="266"/>
      <c r="L10" s="215"/>
      <c r="M10" s="248"/>
      <c r="N10" s="248"/>
      <c r="O10" s="260"/>
      <c r="P10" s="215" t="str">
        <f>IF(A10="","",IF(H10="",IF(OR(E10="値引き",E10="クーポン",E10="購入特典"),"ルール再確認","通常"),IF(ABS(H10)&gt;0.35,"高割引再確認",IF(O10&lt;0.15,"低粗利再確認","通常"))))</f>
      </c>
      <c r="Q10" s="272"/>
    </row>
    <row r="11" ht="19" customHeight="true">
      <c r="A11" s="214"/>
      <c r="B11" s="215"/>
      <c r="C11" s="215"/>
      <c r="D11" s="215"/>
      <c r="E11" s="215"/>
      <c r="F11" s="254"/>
      <c r="G11" s="254"/>
      <c r="H11" s="260" t="str">
        <f>IF(A11="","",IFERROR(G11/F11-1,""))</f>
      </c>
      <c r="I11" s="215"/>
      <c r="J11" s="266"/>
      <c r="K11" s="266"/>
      <c r="L11" s="215"/>
      <c r="M11" s="248"/>
      <c r="N11" s="248"/>
      <c r="O11" s="260"/>
      <c r="P11" s="215" t="str">
        <f>IF(A11="","",IF(H11="",IF(OR(E11="値引き",E11="クーポン",E11="購入特典"),"ルール再確認","通常"),IF(ABS(H11)&gt;0.35,"高割引再確認",IF(O11&lt;0.15,"低粗利再確認","通常"))))</f>
      </c>
      <c r="Q11" s="272"/>
    </row>
    <row r="12" ht="19" customHeight="true">
      <c r="A12" s="214"/>
      <c r="B12" s="215"/>
      <c r="C12" s="215"/>
      <c r="D12" s="215"/>
      <c r="E12" s="215"/>
      <c r="F12" s="254"/>
      <c r="G12" s="254"/>
      <c r="H12" s="260" t="str">
        <f>IF(A12="","",IFERROR(G12/F12-1,""))</f>
      </c>
      <c r="I12" s="215"/>
      <c r="J12" s="266"/>
      <c r="K12" s="266"/>
      <c r="L12" s="215"/>
      <c r="M12" s="248"/>
      <c r="N12" s="248"/>
      <c r="O12" s="260"/>
      <c r="P12" s="215" t="str">
        <f>IF(A12="","",IF(H12="",IF(OR(E12="値引き",E12="クーポン",E12="購入特典"),"ルール再確認","通常"),IF(ABS(H12)&gt;0.35,"高割引再確認",IF(O12&lt;0.15,"低粗利再確認","通常"))))</f>
      </c>
      <c r="Q12" s="272"/>
    </row>
    <row r="13" ht="19" customHeight="true">
      <c r="A13" s="214"/>
      <c r="B13" s="215"/>
      <c r="C13" s="215"/>
      <c r="D13" s="215"/>
      <c r="E13" s="215"/>
      <c r="F13" s="254"/>
      <c r="G13" s="254"/>
      <c r="H13" s="260" t="str">
        <f>IF(A13="","",IFERROR(G13/F13-1,""))</f>
      </c>
      <c r="I13" s="215"/>
      <c r="J13" s="266"/>
      <c r="K13" s="266"/>
      <c r="L13" s="215"/>
      <c r="M13" s="248"/>
      <c r="N13" s="248"/>
      <c r="O13" s="260"/>
      <c r="P13" s="215" t="str">
        <f>IF(A13="","",IF(H13="",IF(OR(E13="値引き",E13="クーポン",E13="購入特典"),"ルール再確認","通常"),IF(ABS(H13)&gt;0.35,"高割引再確認",IF(O13&lt;0.15,"低粗利再確認","通常"))))</f>
      </c>
      <c r="Q13" s="272"/>
    </row>
    <row r="14" ht="19" customHeight="true">
      <c r="A14" s="214"/>
      <c r="B14" s="215"/>
      <c r="C14" s="215"/>
      <c r="D14" s="215"/>
      <c r="E14" s="215"/>
      <c r="F14" s="254"/>
      <c r="G14" s="254"/>
      <c r="H14" s="260" t="str">
        <f>IF(A14="","",IFERROR(G14/F14-1,""))</f>
      </c>
      <c r="I14" s="215"/>
      <c r="J14" s="266"/>
      <c r="K14" s="266"/>
      <c r="L14" s="215"/>
      <c r="M14" s="248"/>
      <c r="N14" s="248"/>
      <c r="O14" s="260"/>
      <c r="P14" s="215" t="str">
        <f>IF(A14="","",IF(H14="",IF(OR(E14="値引き",E14="クーポン",E14="購入特典"),"ルール再確認","通常"),IF(ABS(H14)&gt;0.35,"高割引再確認",IF(O14&lt;0.15,"低粗利再確認","通常"))))</f>
      </c>
      <c r="Q14" s="272"/>
    </row>
    <row r="15" ht="19" customHeight="true">
      <c r="A15" s="214"/>
      <c r="B15" s="215"/>
      <c r="C15" s="215"/>
      <c r="D15" s="215"/>
      <c r="E15" s="215"/>
      <c r="F15" s="254"/>
      <c r="G15" s="254"/>
      <c r="H15" s="260" t="str">
        <f>IF(A15="","",IFERROR(G15/F15-1,""))</f>
      </c>
      <c r="I15" s="215"/>
      <c r="J15" s="266"/>
      <c r="K15" s="266"/>
      <c r="L15" s="215"/>
      <c r="M15" s="248"/>
      <c r="N15" s="248"/>
      <c r="O15" s="260"/>
      <c r="P15" s="215" t="str">
        <f>IF(A15="","",IF(H15="",IF(OR(E15="値引き",E15="クーポン",E15="購入特典"),"ルール再確認","通常"),IF(ABS(H15)&gt;0.35,"高割引再確認",IF(O15&lt;0.15,"低粗利再確認","通常"))))</f>
      </c>
      <c r="Q15" s="272"/>
    </row>
    <row r="16" ht="19" customHeight="true">
      <c r="A16" s="214"/>
      <c r="B16" s="215"/>
      <c r="C16" s="215"/>
      <c r="D16" s="215"/>
      <c r="E16" s="215"/>
      <c r="F16" s="254"/>
      <c r="G16" s="254"/>
      <c r="H16" s="260" t="str">
        <f>IF(A16="","",IFERROR(G16/F16-1,""))</f>
      </c>
      <c r="I16" s="215"/>
      <c r="J16" s="266"/>
      <c r="K16" s="266"/>
      <c r="L16" s="215"/>
      <c r="M16" s="248"/>
      <c r="N16" s="248"/>
      <c r="O16" s="260"/>
      <c r="P16" s="215" t="str">
        <f>IF(A16="","",IF(H16="",IF(OR(E16="値引き",E16="クーポン",E16="購入特典"),"ルール再確認","通常"),IF(ABS(H16)&gt;0.35,"高割引再確認",IF(O16&lt;0.15,"低粗利再確認","通常"))))</f>
      </c>
      <c r="Q16" s="272"/>
    </row>
    <row r="17" ht="19" customHeight="true">
      <c r="A17" s="214"/>
      <c r="B17" s="215"/>
      <c r="C17" s="215"/>
      <c r="D17" s="215"/>
      <c r="E17" s="215"/>
      <c r="F17" s="254"/>
      <c r="G17" s="254"/>
      <c r="H17" s="260" t="str">
        <f>IF(A17="","",IFERROR(G17/F17-1,""))</f>
      </c>
      <c r="I17" s="215"/>
      <c r="J17" s="266"/>
      <c r="K17" s="266"/>
      <c r="L17" s="215"/>
      <c r="M17" s="248"/>
      <c r="N17" s="248"/>
      <c r="O17" s="260"/>
      <c r="P17" s="215" t="str">
        <f>IF(A17="","",IF(H17="",IF(OR(E17="値引き",E17="クーポン",E17="購入特典"),"ルール再確認","通常"),IF(ABS(H17)&gt;0.35,"高割引再確認",IF(O17&lt;0.15,"低粗利再確認","通常"))))</f>
      </c>
      <c r="Q17" s="272"/>
    </row>
    <row r="18" ht="19" customHeight="true">
      <c r="A18" s="214"/>
      <c r="B18" s="215"/>
      <c r="C18" s="215"/>
      <c r="D18" s="215"/>
      <c r="E18" s="215"/>
      <c r="F18" s="254"/>
      <c r="G18" s="254"/>
      <c r="H18" s="260" t="str">
        <f>IF(A18="","",IFERROR(G18/F18-1,""))</f>
      </c>
      <c r="I18" s="215"/>
      <c r="J18" s="266"/>
      <c r="K18" s="266"/>
      <c r="L18" s="215"/>
      <c r="M18" s="248"/>
      <c r="N18" s="248"/>
      <c r="O18" s="260"/>
      <c r="P18" s="215" t="str">
        <f>IF(A18="","",IF(H18="",IF(OR(E18="値引き",E18="クーポン",E18="購入特典"),"ルール再確認","通常"),IF(ABS(H18)&gt;0.35,"高割引再確認",IF(O18&lt;0.15,"低粗利再確認","通常"))))</f>
      </c>
      <c r="Q18" s="272"/>
    </row>
    <row r="19" ht="19" customHeight="true">
      <c r="A19" s="214"/>
      <c r="B19" s="215"/>
      <c r="C19" s="215"/>
      <c r="D19" s="215"/>
      <c r="E19" s="215"/>
      <c r="F19" s="254"/>
      <c r="G19" s="254"/>
      <c r="H19" s="260" t="str">
        <f>IF(A19="","",IFERROR(G19/F19-1,""))</f>
      </c>
      <c r="I19" s="215"/>
      <c r="J19" s="266"/>
      <c r="K19" s="266"/>
      <c r="L19" s="215"/>
      <c r="M19" s="248"/>
      <c r="N19" s="248"/>
      <c r="O19" s="260"/>
      <c r="P19" s="215" t="str">
        <f>IF(A19="","",IF(H19="",IF(OR(E19="値引き",E19="クーポン",E19="購入特典"),"ルール再確認","通常"),IF(ABS(H19)&gt;0.35,"高割引再確認",IF(O19&lt;0.15,"低粗利再確認","通常"))))</f>
      </c>
      <c r="Q19" s="272"/>
    </row>
    <row r="20" ht="19" customHeight="true">
      <c r="A20" s="214"/>
      <c r="B20" s="215"/>
      <c r="C20" s="215"/>
      <c r="D20" s="215"/>
      <c r="E20" s="215"/>
      <c r="F20" s="254"/>
      <c r="G20" s="254"/>
      <c r="H20" s="260" t="str">
        <f>IF(A20="","",IFERROR(G20/F20-1,""))</f>
      </c>
      <c r="I20" s="215"/>
      <c r="J20" s="266"/>
      <c r="K20" s="266"/>
      <c r="L20" s="215"/>
      <c r="M20" s="248"/>
      <c r="N20" s="248"/>
      <c r="O20" s="260"/>
      <c r="P20" s="215" t="str">
        <f>IF(A20="","",IF(H20="",IF(OR(E20="値引き",E20="クーポン",E20="購入特典"),"ルール再確認","通常"),IF(ABS(H20)&gt;0.35,"高割引再確認",IF(O20&lt;0.15,"低粗利再確認","通常"))))</f>
      </c>
      <c r="Q20" s="272"/>
    </row>
    <row r="21" ht="19" customHeight="true">
      <c r="A21" s="214"/>
      <c r="B21" s="215"/>
      <c r="C21" s="215"/>
      <c r="D21" s="215"/>
      <c r="E21" s="215"/>
      <c r="F21" s="254"/>
      <c r="G21" s="254"/>
      <c r="H21" s="260" t="str">
        <f>IF(A21="","",IFERROR(G21/F21-1,""))</f>
      </c>
      <c r="I21" s="215"/>
      <c r="J21" s="266"/>
      <c r="K21" s="266"/>
      <c r="L21" s="215"/>
      <c r="M21" s="248"/>
      <c r="N21" s="248"/>
      <c r="O21" s="260"/>
      <c r="P21" s="215" t="str">
        <f>IF(A21="","",IF(H21="",IF(OR(E21="値引き",E21="クーポン",E21="購入特典"),"ルール再確認","通常"),IF(ABS(H21)&gt;0.35,"高割引再確認",IF(O21&lt;0.15,"低粗利再確認","通常"))))</f>
      </c>
      <c r="Q21" s="272"/>
    </row>
    <row r="22" ht="19" customHeight="true">
      <c r="A22" s="214"/>
      <c r="B22" s="215"/>
      <c r="C22" s="215"/>
      <c r="D22" s="215"/>
      <c r="E22" s="215"/>
      <c r="F22" s="254"/>
      <c r="G22" s="254"/>
      <c r="H22" s="260" t="str">
        <f>IF(A22="","",IFERROR(G22/F22-1,""))</f>
      </c>
      <c r="I22" s="215"/>
      <c r="J22" s="266"/>
      <c r="K22" s="266"/>
      <c r="L22" s="215"/>
      <c r="M22" s="248"/>
      <c r="N22" s="248"/>
      <c r="O22" s="260"/>
      <c r="P22" s="215" t="str">
        <f>IF(A22="","",IF(H22="",IF(OR(E22="値引き",E22="クーポン",E22="購入特典"),"ルール再確認","通常"),IF(ABS(H22)&gt;0.35,"高割引再確認",IF(O22&lt;0.15,"低粗利再確認","通常"))))</f>
      </c>
      <c r="Q22" s="272"/>
    </row>
    <row r="23" ht="19" customHeight="true">
      <c r="A23" s="214"/>
      <c r="B23" s="215"/>
      <c r="C23" s="215"/>
      <c r="D23" s="215"/>
      <c r="E23" s="215"/>
      <c r="F23" s="254"/>
      <c r="G23" s="254"/>
      <c r="H23" s="260" t="str">
        <f>IF(A23="","",IFERROR(G23/F23-1,""))</f>
      </c>
      <c r="I23" s="215"/>
      <c r="J23" s="266"/>
      <c r="K23" s="266"/>
      <c r="L23" s="215"/>
      <c r="M23" s="248"/>
      <c r="N23" s="248"/>
      <c r="O23" s="260"/>
      <c r="P23" s="215" t="str">
        <f>IF(A23="","",IF(H23="",IF(OR(E23="値引き",E23="クーポン",E23="購入特典"),"ルール再確認","通常"),IF(ABS(H23)&gt;0.35,"高割引再確認",IF(O23&lt;0.15,"低粗利再確認","通常"))))</f>
      </c>
      <c r="Q23" s="272"/>
    </row>
    <row r="24" ht="19" customHeight="true">
      <c r="A24" s="214"/>
      <c r="B24" s="215"/>
      <c r="C24" s="215"/>
      <c r="D24" s="215"/>
      <c r="E24" s="215"/>
      <c r="F24" s="254"/>
      <c r="G24" s="254"/>
      <c r="H24" s="260" t="str">
        <f>IF(A24="","",IFERROR(G24/F24-1,""))</f>
      </c>
      <c r="I24" s="215"/>
      <c r="J24" s="266"/>
      <c r="K24" s="266"/>
      <c r="L24" s="215"/>
      <c r="M24" s="248"/>
      <c r="N24" s="248"/>
      <c r="O24" s="260"/>
      <c r="P24" s="215" t="str">
        <f>IF(A24="","",IF(H24="",IF(OR(E24="値引き",E24="クーポン",E24="購入特典"),"ルール再確認","通常"),IF(ABS(H24)&gt;0.35,"高割引再確認",IF(O24&lt;0.15,"低粗利再確認","通常"))))</f>
      </c>
      <c r="Q24" s="272"/>
    </row>
    <row r="25" ht="19" customHeight="true">
      <c r="A25" s="214"/>
      <c r="B25" s="215"/>
      <c r="C25" s="215"/>
      <c r="D25" s="215"/>
      <c r="E25" s="215"/>
      <c r="F25" s="254"/>
      <c r="G25" s="254"/>
      <c r="H25" s="260" t="str">
        <f>IF(A25="","",IFERROR(G25/F25-1,""))</f>
      </c>
      <c r="I25" s="215"/>
      <c r="J25" s="266"/>
      <c r="K25" s="266"/>
      <c r="L25" s="215"/>
      <c r="M25" s="248"/>
      <c r="N25" s="248"/>
      <c r="O25" s="260"/>
      <c r="P25" s="215" t="str">
        <f>IF(A25="","",IF(H25="",IF(OR(E25="値引き",E25="クーポン",E25="購入特典"),"ルール再確認","通常"),IF(ABS(H25)&gt;0.35,"高割引再確認",IF(O25&lt;0.15,"低粗利再確認","通常"))))</f>
      </c>
      <c r="Q25" s="272"/>
    </row>
    <row r="26" ht="19" customHeight="true">
      <c r="A26" s="214"/>
      <c r="B26" s="215"/>
      <c r="C26" s="215"/>
      <c r="D26" s="215"/>
      <c r="E26" s="215"/>
      <c r="F26" s="254"/>
      <c r="G26" s="254"/>
      <c r="H26" s="260" t="str">
        <f>IF(A26="","",IFERROR(G26/F26-1,""))</f>
      </c>
      <c r="I26" s="215"/>
      <c r="J26" s="266"/>
      <c r="K26" s="266"/>
      <c r="L26" s="215"/>
      <c r="M26" s="248"/>
      <c r="N26" s="248"/>
      <c r="O26" s="260"/>
      <c r="P26" s="215" t="str">
        <f>IF(A26="","",IF(H26="",IF(OR(E26="値引き",E26="クーポン",E26="購入特典"),"ルール再確認","通常"),IF(ABS(H26)&gt;0.35,"高割引再確認",IF(O26&lt;0.15,"低粗利再確認","通常"))))</f>
      </c>
      <c r="Q26" s="272"/>
    </row>
    <row r="27" ht="19" customHeight="true">
      <c r="A27" s="214"/>
      <c r="B27" s="215"/>
      <c r="C27" s="215"/>
      <c r="D27" s="215"/>
      <c r="E27" s="215"/>
      <c r="F27" s="254"/>
      <c r="G27" s="254"/>
      <c r="H27" s="260" t="str">
        <f>IF(A27="","",IFERROR(G27/F27-1,""))</f>
      </c>
      <c r="I27" s="215"/>
      <c r="J27" s="266"/>
      <c r="K27" s="266"/>
      <c r="L27" s="215"/>
      <c r="M27" s="248"/>
      <c r="N27" s="248"/>
      <c r="O27" s="260"/>
      <c r="P27" s="215" t="str">
        <f>IF(A27="","",IF(H27="",IF(OR(E27="値引き",E27="クーポン",E27="購入特典"),"ルール再確認","通常"),IF(ABS(H27)&gt;0.35,"高割引再確認",IF(O27&lt;0.15,"低粗利再確認","通常"))))</f>
      </c>
      <c r="Q27" s="272"/>
    </row>
    <row r="28" ht="19" customHeight="true">
      <c r="A28" s="214"/>
      <c r="B28" s="215"/>
      <c r="C28" s="215"/>
      <c r="D28" s="215"/>
      <c r="E28" s="215"/>
      <c r="F28" s="254"/>
      <c r="G28" s="254"/>
      <c r="H28" s="260" t="str">
        <f>IF(A28="","",IFERROR(G28/F28-1,""))</f>
      </c>
      <c r="I28" s="215"/>
      <c r="J28" s="266"/>
      <c r="K28" s="266"/>
      <c r="L28" s="215"/>
      <c r="M28" s="248"/>
      <c r="N28" s="248"/>
      <c r="O28" s="260"/>
      <c r="P28" s="215" t="str">
        <f>IF(A28="","",IF(H28="",IF(OR(E28="値引き",E28="クーポン",E28="購入特典"),"ルール再確認","通常"),IF(ABS(H28)&gt;0.35,"高割引再確認",IF(O28&lt;0.15,"低粗利再確認","通常"))))</f>
      </c>
      <c r="Q28" s="272"/>
    </row>
    <row r="29" ht="19" customHeight="true">
      <c r="A29" s="214"/>
      <c r="B29" s="215"/>
      <c r="C29" s="215"/>
      <c r="D29" s="215"/>
      <c r="E29" s="215"/>
      <c r="F29" s="254"/>
      <c r="G29" s="254"/>
      <c r="H29" s="260" t="str">
        <f>IF(A29="","",IFERROR(G29/F29-1,""))</f>
      </c>
      <c r="I29" s="215"/>
      <c r="J29" s="266"/>
      <c r="K29" s="266"/>
      <c r="L29" s="215"/>
      <c r="M29" s="248"/>
      <c r="N29" s="248"/>
      <c r="O29" s="260"/>
      <c r="P29" s="215" t="str">
        <f>IF(A29="","",IF(H29="",IF(OR(E29="値引き",E29="クーポン",E29="購入特典"),"ルール再確認","通常"),IF(ABS(H29)&gt;0.35,"高割引再確認",IF(O29&lt;0.15,"低粗利再確認","通常"))))</f>
      </c>
      <c r="Q29" s="272"/>
    </row>
    <row r="30" ht="19" customHeight="true">
      <c r="A30" s="214"/>
      <c r="B30" s="215"/>
      <c r="C30" s="215"/>
      <c r="D30" s="215"/>
      <c r="E30" s="215"/>
      <c r="F30" s="254"/>
      <c r="G30" s="254"/>
      <c r="H30" s="260" t="str">
        <f>IF(A30="","",IFERROR(G30/F30-1,""))</f>
      </c>
      <c r="I30" s="215"/>
      <c r="J30" s="266"/>
      <c r="K30" s="266"/>
      <c r="L30" s="215"/>
      <c r="M30" s="248"/>
      <c r="N30" s="248"/>
      <c r="O30" s="260"/>
      <c r="P30" s="215" t="str">
        <f>IF(A30="","",IF(H30="",IF(OR(E30="値引き",E30="クーポン",E30="購入特典"),"ルール再確認","通常"),IF(ABS(H30)&gt;0.35,"高割引再確認",IF(O30&lt;0.15,"低粗利再確認","通常"))))</f>
      </c>
      <c r="Q30" s="272"/>
    </row>
    <row r="31" ht="19" customHeight="true">
      <c r="A31" s="214"/>
      <c r="B31" s="215"/>
      <c r="C31" s="215"/>
      <c r="D31" s="215"/>
      <c r="E31" s="215"/>
      <c r="F31" s="254"/>
      <c r="G31" s="254"/>
      <c r="H31" s="260" t="str">
        <f>IF(A31="","",IFERROR(G31/F31-1,""))</f>
      </c>
      <c r="I31" s="215"/>
      <c r="J31" s="266"/>
      <c r="K31" s="266"/>
      <c r="L31" s="215"/>
      <c r="M31" s="248"/>
      <c r="N31" s="248"/>
      <c r="O31" s="260"/>
      <c r="P31" s="215" t="str">
        <f>IF(A31="","",IF(H31="",IF(OR(E31="値引き",E31="クーポン",E31="購入特典"),"ルール再確認","通常"),IF(ABS(H31)&gt;0.35,"高割引再確認",IF(O31&lt;0.15,"低粗利再確認","通常"))))</f>
      </c>
      <c r="Q31" s="272"/>
    </row>
    <row r="32" ht="19" customHeight="true">
      <c r="A32" s="214"/>
      <c r="B32" s="215"/>
      <c r="C32" s="215"/>
      <c r="D32" s="215"/>
      <c r="E32" s="215"/>
      <c r="F32" s="254"/>
      <c r="G32" s="254"/>
      <c r="H32" s="260" t="str">
        <f>IF(A32="","",IFERROR(G32/F32-1,""))</f>
      </c>
      <c r="I32" s="215"/>
      <c r="J32" s="266"/>
      <c r="K32" s="266"/>
      <c r="L32" s="215"/>
      <c r="M32" s="248"/>
      <c r="N32" s="248"/>
      <c r="O32" s="260"/>
      <c r="P32" s="215" t="str">
        <f>IF(A32="","",IF(H32="",IF(OR(E32="値引き",E32="クーポン",E32="購入特典"),"ルール再確認","通常"),IF(ABS(H32)&gt;0.35,"高割引再確認",IF(O32&lt;0.15,"低粗利再確認","通常"))))</f>
      </c>
      <c r="Q32" s="272"/>
    </row>
    <row r="33" ht="19" customHeight="true">
      <c r="A33" s="214"/>
      <c r="B33" s="215"/>
      <c r="C33" s="215"/>
      <c r="D33" s="215"/>
      <c r="E33" s="215"/>
      <c r="F33" s="254"/>
      <c r="G33" s="254"/>
      <c r="H33" s="260" t="str">
        <f>IF(A33="","",IFERROR(G33/F33-1,""))</f>
      </c>
      <c r="I33" s="215"/>
      <c r="J33" s="266"/>
      <c r="K33" s="266"/>
      <c r="L33" s="215"/>
      <c r="M33" s="248"/>
      <c r="N33" s="248"/>
      <c r="O33" s="260"/>
      <c r="P33" s="215" t="str">
        <f>IF(A33="","",IF(H33="",IF(OR(E33="値引き",E33="クーポン",E33="購入特典"),"ルール再確認","通常"),IF(ABS(H33)&gt;0.35,"高割引再確認",IF(O33&lt;0.15,"低粗利再確認","通常"))))</f>
      </c>
      <c r="Q33" s="272"/>
    </row>
    <row r="34" ht="19" customHeight="true">
      <c r="A34" s="214"/>
      <c r="B34" s="215"/>
      <c r="C34" s="215"/>
      <c r="D34" s="215"/>
      <c r="E34" s="215"/>
      <c r="F34" s="254"/>
      <c r="G34" s="254"/>
      <c r="H34" s="260" t="str">
        <f>IF(A34="","",IFERROR(G34/F34-1,""))</f>
      </c>
      <c r="I34" s="215"/>
      <c r="J34" s="266"/>
      <c r="K34" s="266"/>
      <c r="L34" s="215"/>
      <c r="M34" s="248"/>
      <c r="N34" s="248"/>
      <c r="O34" s="260"/>
      <c r="P34" s="215" t="str">
        <f>IF(A34="","",IF(H34="",IF(OR(E34="値引き",E34="クーポン",E34="購入特典"),"ルール再確認","通常"),IF(ABS(H34)&gt;0.35,"高割引再確認",IF(O34&lt;0.15,"低粗利再確認","通常"))))</f>
      </c>
      <c r="Q34" s="272"/>
    </row>
    <row r="35" ht="19" customHeight="true">
      <c r="A35" s="214"/>
      <c r="B35" s="215"/>
      <c r="C35" s="215"/>
      <c r="D35" s="215"/>
      <c r="E35" s="215"/>
      <c r="F35" s="254"/>
      <c r="G35" s="254"/>
      <c r="H35" s="260" t="str">
        <f>IF(A35="","",IFERROR(G35/F35-1,""))</f>
      </c>
      <c r="I35" s="215"/>
      <c r="J35" s="266"/>
      <c r="K35" s="266"/>
      <c r="L35" s="215"/>
      <c r="M35" s="248"/>
      <c r="N35" s="248"/>
      <c r="O35" s="260"/>
      <c r="P35" s="215" t="str">
        <f>IF(A35="","",IF(H35="",IF(OR(E35="値引き",E35="クーポン",E35="購入特典"),"ルール再確認","通常"),IF(ABS(H35)&gt;0.35,"高割引再確認",IF(O35&lt;0.15,"低粗利再確認","通常"))))</f>
      </c>
      <c r="Q35" s="272"/>
    </row>
    <row r="36" ht="19" customHeight="true">
      <c r="A36" s="214"/>
      <c r="B36" s="215"/>
      <c r="C36" s="215"/>
      <c r="D36" s="215"/>
      <c r="E36" s="215"/>
      <c r="F36" s="254"/>
      <c r="G36" s="254"/>
      <c r="H36" s="260" t="str">
        <f>IF(A36="","",IFERROR(G36/F36-1,""))</f>
      </c>
      <c r="I36" s="215"/>
      <c r="J36" s="266"/>
      <c r="K36" s="266"/>
      <c r="L36" s="215"/>
      <c r="M36" s="248"/>
      <c r="N36" s="248"/>
      <c r="O36" s="260"/>
      <c r="P36" s="215" t="str">
        <f>IF(A36="","",IF(H36="",IF(OR(E36="値引き",E36="クーポン",E36="購入特典"),"ルール再確認","通常"),IF(ABS(H36)&gt;0.35,"高割引再確認",IF(O36&lt;0.15,"低粗利再確認","通常"))))</f>
      </c>
      <c r="Q36" s="272"/>
    </row>
    <row r="37" ht="19" customHeight="true">
      <c r="A37" s="214"/>
      <c r="B37" s="215"/>
      <c r="C37" s="215"/>
      <c r="D37" s="215"/>
      <c r="E37" s="215"/>
      <c r="F37" s="254"/>
      <c r="G37" s="254"/>
      <c r="H37" s="260" t="str">
        <f>IF(A37="","",IFERROR(G37/F37-1,""))</f>
      </c>
      <c r="I37" s="215"/>
      <c r="J37" s="266"/>
      <c r="K37" s="266"/>
      <c r="L37" s="215"/>
      <c r="M37" s="248"/>
      <c r="N37" s="248"/>
      <c r="O37" s="260"/>
      <c r="P37" s="215" t="str">
        <f>IF(A37="","",IF(H37="",IF(OR(E37="値引き",E37="クーポン",E37="購入特典"),"ルール再確認","通常"),IF(ABS(H37)&gt;0.35,"高割引再確認",IF(O37&lt;0.15,"低粗利再確認","通常"))))</f>
      </c>
      <c r="Q37" s="272"/>
    </row>
    <row r="38" ht="19" customHeight="true">
      <c r="A38" s="214"/>
      <c r="B38" s="215"/>
      <c r="C38" s="215"/>
      <c r="D38" s="215"/>
      <c r="E38" s="215"/>
      <c r="F38" s="254"/>
      <c r="G38" s="254"/>
      <c r="H38" s="260" t="str">
        <f>IF(A38="","",IFERROR(G38/F38-1,""))</f>
      </c>
      <c r="I38" s="215"/>
      <c r="J38" s="266"/>
      <c r="K38" s="266"/>
      <c r="L38" s="215"/>
      <c r="M38" s="248"/>
      <c r="N38" s="248"/>
      <c r="O38" s="260"/>
      <c r="P38" s="215" t="str">
        <f>IF(A38="","",IF(H38="",IF(OR(E38="値引き",E38="クーポン",E38="購入特典"),"ルール再確認","通常"),IF(ABS(H38)&gt;0.35,"高割引再確認",IF(O38&lt;0.15,"低粗利再確認","通常"))))</f>
      </c>
      <c r="Q38" s="272"/>
    </row>
    <row r="39" ht="19" customHeight="true">
      <c r="A39" s="214"/>
      <c r="B39" s="215"/>
      <c r="C39" s="215"/>
      <c r="D39" s="215"/>
      <c r="E39" s="215"/>
      <c r="F39" s="254"/>
      <c r="G39" s="254"/>
      <c r="H39" s="260" t="str">
        <f>IF(A39="","",IFERROR(G39/F39-1,""))</f>
      </c>
      <c r="I39" s="215"/>
      <c r="J39" s="266"/>
      <c r="K39" s="266"/>
      <c r="L39" s="215"/>
      <c r="M39" s="248"/>
      <c r="N39" s="248"/>
      <c r="O39" s="260"/>
      <c r="P39" s="215" t="str">
        <f>IF(A39="","",IF(H39="",IF(OR(E39="値引き",E39="クーポン",E39="購入特典"),"ルール再確認","通常"),IF(ABS(H39)&gt;0.35,"高割引再確認",IF(O39&lt;0.15,"低粗利再確認","通常"))))</f>
      </c>
      <c r="Q39" s="272"/>
    </row>
    <row r="40" ht="19" customHeight="true">
      <c r="A40" s="214"/>
      <c r="B40" s="215"/>
      <c r="C40" s="215"/>
      <c r="D40" s="215"/>
      <c r="E40" s="215"/>
      <c r="F40" s="254"/>
      <c r="G40" s="254"/>
      <c r="H40" s="260" t="str">
        <f>IF(A40="","",IFERROR(G40/F40-1,""))</f>
      </c>
      <c r="I40" s="215"/>
      <c r="J40" s="266"/>
      <c r="K40" s="266"/>
      <c r="L40" s="215"/>
      <c r="M40" s="248"/>
      <c r="N40" s="248"/>
      <c r="O40" s="260"/>
      <c r="P40" s="215" t="str">
        <f>IF(A40="","",IF(H40="",IF(OR(E40="値引き",E40="クーポン",E40="購入特典"),"ルール再確認","通常"),IF(ABS(H40)&gt;0.35,"高割引再確認",IF(O40&lt;0.15,"低粗利再確認","通常"))))</f>
      </c>
      <c r="Q40" s="272"/>
    </row>
    <row r="41" ht="19" customHeight="true">
      <c r="A41" s="214"/>
      <c r="B41" s="215"/>
      <c r="C41" s="215"/>
      <c r="D41" s="215"/>
      <c r="E41" s="215"/>
      <c r="F41" s="254"/>
      <c r="G41" s="254"/>
      <c r="H41" s="260" t="str">
        <f>IF(A41="","",IFERROR(G41/F41-1,""))</f>
      </c>
      <c r="I41" s="215"/>
      <c r="J41" s="266"/>
      <c r="K41" s="266"/>
      <c r="L41" s="215"/>
      <c r="M41" s="248"/>
      <c r="N41" s="248"/>
      <c r="O41" s="260"/>
      <c r="P41" s="215" t="str">
        <f>IF(A41="","",IF(H41="",IF(OR(E41="値引き",E41="クーポン",E41="購入特典"),"ルール再確認","通常"),IF(ABS(H41)&gt;0.35,"高割引再確認",IF(O41&lt;0.15,"低粗利再確認","通常"))))</f>
      </c>
      <c r="Q41" s="272"/>
    </row>
    <row r="42" ht="19" customHeight="true">
      <c r="A42" s="214"/>
      <c r="B42" s="215"/>
      <c r="C42" s="215"/>
      <c r="D42" s="215"/>
      <c r="E42" s="215"/>
      <c r="F42" s="254"/>
      <c r="G42" s="254"/>
      <c r="H42" s="260" t="str">
        <f>IF(A42="","",IFERROR(G42/F42-1,""))</f>
      </c>
      <c r="I42" s="215"/>
      <c r="J42" s="266"/>
      <c r="K42" s="266"/>
      <c r="L42" s="215"/>
      <c r="M42" s="248"/>
      <c r="N42" s="248"/>
      <c r="O42" s="260"/>
      <c r="P42" s="215" t="str">
        <f>IF(A42="","",IF(H42="",IF(OR(E42="値引き",E42="クーポン",E42="購入特典"),"ルール再確認","通常"),IF(ABS(H42)&gt;0.35,"高割引再確認",IF(O42&lt;0.15,"低粗利再確認","通常"))))</f>
      </c>
      <c r="Q42" s="272"/>
    </row>
    <row r="43" ht="19" customHeight="true">
      <c r="A43" s="214"/>
      <c r="B43" s="215"/>
      <c r="C43" s="215"/>
      <c r="D43" s="215"/>
      <c r="E43" s="215"/>
      <c r="F43" s="254"/>
      <c r="G43" s="254"/>
      <c r="H43" s="260" t="str">
        <f>IF(A43="","",IFERROR(G43/F43-1,""))</f>
      </c>
      <c r="I43" s="215"/>
      <c r="J43" s="266"/>
      <c r="K43" s="266"/>
      <c r="L43" s="215"/>
      <c r="M43" s="248"/>
      <c r="N43" s="248"/>
      <c r="O43" s="260"/>
      <c r="P43" s="215" t="str">
        <f>IF(A43="","",IF(H43="",IF(OR(E43="値引き",E43="クーポン",E43="購入特典"),"ルール再確認","通常"),IF(ABS(H43)&gt;0.35,"高割引再確認",IF(O43&lt;0.15,"低粗利再確認","通常"))))</f>
      </c>
      <c r="Q43" s="272"/>
    </row>
    <row r="44" ht="19" customHeight="true">
      <c r="A44" s="214"/>
      <c r="B44" s="215"/>
      <c r="C44" s="215"/>
      <c r="D44" s="215"/>
      <c r="E44" s="215"/>
      <c r="F44" s="254"/>
      <c r="G44" s="254"/>
      <c r="H44" s="260" t="str">
        <f>IF(A44="","",IFERROR(G44/F44-1,""))</f>
      </c>
      <c r="I44" s="215"/>
      <c r="J44" s="266"/>
      <c r="K44" s="266"/>
      <c r="L44" s="215"/>
      <c r="M44" s="248"/>
      <c r="N44" s="248"/>
      <c r="O44" s="260"/>
      <c r="P44" s="215" t="str">
        <f>IF(A44="","",IF(H44="",IF(OR(E44="値引き",E44="クーポン",E44="購入特典"),"ルール再確認","通常"),IF(ABS(H44)&gt;0.35,"高割引再確認",IF(O44&lt;0.15,"低粗利再確認","通常"))))</f>
      </c>
      <c r="Q44" s="272"/>
    </row>
    <row r="45" ht="19" customHeight="true">
      <c r="A45" s="214"/>
      <c r="B45" s="215"/>
      <c r="C45" s="215"/>
      <c r="D45" s="215"/>
      <c r="E45" s="215"/>
      <c r="F45" s="254"/>
      <c r="G45" s="254"/>
      <c r="H45" s="260" t="str">
        <f>IF(A45="","",IFERROR(G45/F45-1,""))</f>
      </c>
      <c r="I45" s="215"/>
      <c r="J45" s="266"/>
      <c r="K45" s="266"/>
      <c r="L45" s="215"/>
      <c r="M45" s="248"/>
      <c r="N45" s="248"/>
      <c r="O45" s="260"/>
      <c r="P45" s="215" t="str">
        <f>IF(A45="","",IF(H45="",IF(OR(E45="値引き",E45="クーポン",E45="購入特典"),"ルール再確認","通常"),IF(ABS(H45)&gt;0.35,"高割引再確認",IF(O45&lt;0.15,"低粗利再確認","通常"))))</f>
      </c>
      <c r="Q45" s="272"/>
    </row>
    <row r="46" ht="19" customHeight="true">
      <c r="A46" s="214"/>
      <c r="B46" s="215"/>
      <c r="C46" s="215"/>
      <c r="D46" s="215"/>
      <c r="E46" s="215"/>
      <c r="F46" s="254"/>
      <c r="G46" s="254"/>
      <c r="H46" s="260" t="str">
        <f>IF(A46="","",IFERROR(G46/F46-1,""))</f>
      </c>
      <c r="I46" s="215"/>
      <c r="J46" s="266"/>
      <c r="K46" s="266"/>
      <c r="L46" s="215"/>
      <c r="M46" s="248"/>
      <c r="N46" s="248"/>
      <c r="O46" s="260"/>
      <c r="P46" s="215" t="str">
        <f>IF(A46="","",IF(H46="",IF(OR(E46="値引き",E46="クーポン",E46="購入特典"),"ルール再確認","通常"),IF(ABS(H46)&gt;0.35,"高割引再確認",IF(O46&lt;0.15,"低粗利再確認","通常"))))</f>
      </c>
      <c r="Q46" s="272"/>
    </row>
    <row r="47" ht="19" customHeight="true">
      <c r="A47" s="214"/>
      <c r="B47" s="215"/>
      <c r="C47" s="215"/>
      <c r="D47" s="215"/>
      <c r="E47" s="215"/>
      <c r="F47" s="254"/>
      <c r="G47" s="254"/>
      <c r="H47" s="260" t="str">
        <f>IF(A47="","",IFERROR(G47/F47-1,""))</f>
      </c>
      <c r="I47" s="215"/>
      <c r="J47" s="266"/>
      <c r="K47" s="266"/>
      <c r="L47" s="215"/>
      <c r="M47" s="248"/>
      <c r="N47" s="248"/>
      <c r="O47" s="260"/>
      <c r="P47" s="215" t="str">
        <f>IF(A47="","",IF(H47="",IF(OR(E47="値引き",E47="クーポン",E47="購入特典"),"ルール再確認","通常"),IF(ABS(H47)&gt;0.35,"高割引再確認",IF(O47&lt;0.15,"低粗利再確認","通常"))))</f>
      </c>
      <c r="Q47" s="272"/>
    </row>
    <row r="48" ht="19" customHeight="true">
      <c r="A48" s="214"/>
      <c r="B48" s="215"/>
      <c r="C48" s="215"/>
      <c r="D48" s="215"/>
      <c r="E48" s="215"/>
      <c r="F48" s="254"/>
      <c r="G48" s="254"/>
      <c r="H48" s="260" t="str">
        <f>IF(A48="","",IFERROR(G48/F48-1,""))</f>
      </c>
      <c r="I48" s="215"/>
      <c r="J48" s="266"/>
      <c r="K48" s="266"/>
      <c r="L48" s="215"/>
      <c r="M48" s="248"/>
      <c r="N48" s="248"/>
      <c r="O48" s="260"/>
      <c r="P48" s="215" t="str">
        <f>IF(A48="","",IF(H48="",IF(OR(E48="値引き",E48="クーポン",E48="購入特典"),"ルール再確認","通常"),IF(ABS(H48)&gt;0.35,"高割引再確認",IF(O48&lt;0.15,"低粗利再確認","通常"))))</f>
      </c>
      <c r="Q48" s="272"/>
    </row>
    <row r="49" ht="19" customHeight="true">
      <c r="A49" s="214"/>
      <c r="B49" s="215"/>
      <c r="C49" s="215"/>
      <c r="D49" s="215"/>
      <c r="E49" s="215"/>
      <c r="F49" s="254"/>
      <c r="G49" s="254"/>
      <c r="H49" s="260" t="str">
        <f>IF(A49="","",IFERROR(G49/F49-1,""))</f>
      </c>
      <c r="I49" s="215"/>
      <c r="J49" s="266"/>
      <c r="K49" s="266"/>
      <c r="L49" s="215"/>
      <c r="M49" s="248"/>
      <c r="N49" s="248"/>
      <c r="O49" s="260"/>
      <c r="P49" s="215" t="str">
        <f>IF(A49="","",IF(H49="",IF(OR(E49="値引き",E49="クーポン",E49="購入特典"),"ルール再確認","通常"),IF(ABS(H49)&gt;0.35,"高割引再確認",IF(O49&lt;0.15,"低粗利再確認","通常"))))</f>
      </c>
      <c r="Q49" s="272"/>
    </row>
    <row r="50" ht="19" customHeight="true">
      <c r="A50" s="214"/>
      <c r="B50" s="215"/>
      <c r="C50" s="215"/>
      <c r="D50" s="215"/>
      <c r="E50" s="215"/>
      <c r="F50" s="254"/>
      <c r="G50" s="254"/>
      <c r="H50" s="260" t="str">
        <f>IF(A50="","",IFERROR(G50/F50-1,""))</f>
      </c>
      <c r="I50" s="215"/>
      <c r="J50" s="266"/>
      <c r="K50" s="266"/>
      <c r="L50" s="215"/>
      <c r="M50" s="248"/>
      <c r="N50" s="248"/>
      <c r="O50" s="260"/>
      <c r="P50" s="215" t="str">
        <f>IF(A50="","",IF(H50="",IF(OR(E50="値引き",E50="クーポン",E50="購入特典"),"ルール再確認","通常"),IF(ABS(H50)&gt;0.35,"高割引再確認",IF(O50&lt;0.15,"低粗利再確認","通常"))))</f>
      </c>
      <c r="Q50" s="272"/>
    </row>
    <row r="51" ht="19" customHeight="true">
      <c r="A51" s="214"/>
      <c r="B51" s="215"/>
      <c r="C51" s="215"/>
      <c r="D51" s="215"/>
      <c r="E51" s="215"/>
      <c r="F51" s="254"/>
      <c r="G51" s="254"/>
      <c r="H51" s="260" t="str">
        <f>IF(A51="","",IFERROR(G51/F51-1,""))</f>
      </c>
      <c r="I51" s="215"/>
      <c r="J51" s="266"/>
      <c r="K51" s="266"/>
      <c r="L51" s="215"/>
      <c r="M51" s="248"/>
      <c r="N51" s="248"/>
      <c r="O51" s="260"/>
      <c r="P51" s="215" t="str">
        <f>IF(A51="","",IF(H51="",IF(OR(E51="値引き",E51="クーポン",E51="購入特典"),"ルール再確認","通常"),IF(ABS(H51)&gt;0.35,"高割引再確認",IF(O51&lt;0.15,"低粗利再確認","通常"))))</f>
      </c>
      <c r="Q51" s="272"/>
    </row>
    <row r="52" ht="19" customHeight="true">
      <c r="A52" s="214"/>
      <c r="B52" s="215"/>
      <c r="C52" s="215"/>
      <c r="D52" s="215"/>
      <c r="E52" s="215"/>
      <c r="F52" s="254"/>
      <c r="G52" s="254"/>
      <c r="H52" s="260" t="str">
        <f>IF(A52="","",IFERROR(G52/F52-1,""))</f>
      </c>
      <c r="I52" s="215"/>
      <c r="J52" s="266"/>
      <c r="K52" s="266"/>
      <c r="L52" s="215"/>
      <c r="M52" s="248"/>
      <c r="N52" s="248"/>
      <c r="O52" s="260"/>
      <c r="P52" s="215" t="str">
        <f>IF(A52="","",IF(H52="",IF(OR(E52="値引き",E52="クーポン",E52="購入特典"),"ルール再確認","通常"),IF(ABS(H52)&gt;0.35,"高割引再確認",IF(O52&lt;0.15,"低粗利再確認","通常"))))</f>
      </c>
      <c r="Q52" s="272"/>
    </row>
    <row r="53" ht="19" customHeight="true">
      <c r="A53" s="214"/>
      <c r="B53" s="215"/>
      <c r="C53" s="215"/>
      <c r="D53" s="215"/>
      <c r="E53" s="215"/>
      <c r="F53" s="254"/>
      <c r="G53" s="254"/>
      <c r="H53" s="260" t="str">
        <f>IF(A53="","",IFERROR(G53/F53-1,""))</f>
      </c>
      <c r="I53" s="215"/>
      <c r="J53" s="266"/>
      <c r="K53" s="266"/>
      <c r="L53" s="215"/>
      <c r="M53" s="248"/>
      <c r="N53" s="248"/>
      <c r="O53" s="260"/>
      <c r="P53" s="215" t="str">
        <f>IF(A53="","",IF(H53="",IF(OR(E53="値引き",E53="クーポン",E53="購入特典"),"ルール再確認","通常"),IF(ABS(H53)&gt;0.35,"高割引再確認",IF(O53&lt;0.15,"低粗利再確認","通常"))))</f>
      </c>
      <c r="Q53" s="272"/>
    </row>
    <row r="54" ht="19" customHeight="true">
      <c r="A54" s="214"/>
      <c r="B54" s="215"/>
      <c r="C54" s="215"/>
      <c r="D54" s="215"/>
      <c r="E54" s="215"/>
      <c r="F54" s="254"/>
      <c r="G54" s="254"/>
      <c r="H54" s="260" t="str">
        <f>IF(A54="","",IFERROR(G54/F54-1,""))</f>
      </c>
      <c r="I54" s="215"/>
      <c r="J54" s="266"/>
      <c r="K54" s="266"/>
      <c r="L54" s="215"/>
      <c r="M54" s="248"/>
      <c r="N54" s="248"/>
      <c r="O54" s="260"/>
      <c r="P54" s="215" t="str">
        <f>IF(A54="","",IF(H54="",IF(OR(E54="値引き",E54="クーポン",E54="購入特典"),"ルール再確認","通常"),IF(ABS(H54)&gt;0.35,"高割引再確認",IF(O54&lt;0.15,"低粗利再確認","通常"))))</f>
      </c>
      <c r="Q54" s="272"/>
    </row>
    <row r="55" ht="19" customHeight="true">
      <c r="A55" s="214"/>
      <c r="B55" s="215"/>
      <c r="C55" s="215"/>
      <c r="D55" s="215"/>
      <c r="E55" s="215"/>
      <c r="F55" s="254"/>
      <c r="G55" s="254"/>
      <c r="H55" s="260" t="str">
        <f>IF(A55="","",IFERROR(G55/F55-1,""))</f>
      </c>
      <c r="I55" s="215"/>
      <c r="J55" s="266"/>
      <c r="K55" s="266"/>
      <c r="L55" s="215"/>
      <c r="M55" s="248"/>
      <c r="N55" s="248"/>
      <c r="O55" s="260"/>
      <c r="P55" s="215" t="str">
        <f>IF(A55="","",IF(H55="",IF(OR(E55="値引き",E55="クーポン",E55="購入特典"),"ルール再確認","通常"),IF(ABS(H55)&gt;0.35,"高割引再確認",IF(O55&lt;0.15,"低粗利再確認","通常"))))</f>
      </c>
      <c r="Q55" s="272"/>
    </row>
    <row r="56" ht="19" customHeight="true">
      <c r="A56" s="214"/>
      <c r="B56" s="215"/>
      <c r="C56" s="215"/>
      <c r="D56" s="215"/>
      <c r="E56" s="215"/>
      <c r="F56" s="254"/>
      <c r="G56" s="254"/>
      <c r="H56" s="260" t="str">
        <f>IF(A56="","",IFERROR(G56/F56-1,""))</f>
      </c>
      <c r="I56" s="215"/>
      <c r="J56" s="266"/>
      <c r="K56" s="266"/>
      <c r="L56" s="215"/>
      <c r="M56" s="248"/>
      <c r="N56" s="248"/>
      <c r="O56" s="260"/>
      <c r="P56" s="215" t="str">
        <f>IF(A56="","",IF(H56="",IF(OR(E56="値引き",E56="クーポン",E56="購入特典"),"ルール再確認","通常"),IF(ABS(H56)&gt;0.35,"高割引再確認",IF(O56&lt;0.15,"低粗利再確認","通常"))))</f>
      </c>
      <c r="Q56" s="272"/>
    </row>
    <row r="57" ht="19" customHeight="true">
      <c r="A57" s="214"/>
      <c r="B57" s="215"/>
      <c r="C57" s="215"/>
      <c r="D57" s="215"/>
      <c r="E57" s="215"/>
      <c r="F57" s="254"/>
      <c r="G57" s="254"/>
      <c r="H57" s="260" t="str">
        <f>IF(A57="","",IFERROR(G57/F57-1,""))</f>
      </c>
      <c r="I57" s="215"/>
      <c r="J57" s="266"/>
      <c r="K57" s="266"/>
      <c r="L57" s="215"/>
      <c r="M57" s="248"/>
      <c r="N57" s="248"/>
      <c r="O57" s="260"/>
      <c r="P57" s="215" t="str">
        <f>IF(A57="","",IF(H57="",IF(OR(E57="値引き",E57="クーポン",E57="購入特典"),"ルール再確認","通常"),IF(ABS(H57)&gt;0.35,"高割引再確認",IF(O57&lt;0.15,"低粗利再確認","通常"))))</f>
      </c>
      <c r="Q57" s="272"/>
    </row>
    <row r="58" ht="19" customHeight="true">
      <c r="A58" s="214"/>
      <c r="B58" s="215"/>
      <c r="C58" s="215"/>
      <c r="D58" s="215"/>
      <c r="E58" s="215"/>
      <c r="F58" s="254"/>
      <c r="G58" s="254"/>
      <c r="H58" s="260" t="str">
        <f>IF(A58="","",IFERROR(G58/F58-1,""))</f>
      </c>
      <c r="I58" s="215"/>
      <c r="J58" s="266"/>
      <c r="K58" s="266"/>
      <c r="L58" s="215"/>
      <c r="M58" s="248"/>
      <c r="N58" s="248"/>
      <c r="O58" s="260"/>
      <c r="P58" s="215" t="str">
        <f>IF(A58="","",IF(H58="",IF(OR(E58="値引き",E58="クーポン",E58="購入特典"),"ルール再確認","通常"),IF(ABS(H58)&gt;0.35,"高割引再確認",IF(O58&lt;0.15,"低粗利再確認","通常"))))</f>
      </c>
      <c r="Q58" s="272"/>
    </row>
    <row r="59" ht="19" customHeight="true">
      <c r="A59" s="214"/>
      <c r="B59" s="215"/>
      <c r="C59" s="215"/>
      <c r="D59" s="215"/>
      <c r="E59" s="215"/>
      <c r="F59" s="254"/>
      <c r="G59" s="254"/>
      <c r="H59" s="260" t="str">
        <f>IF(A59="","",IFERROR(G59/F59-1,""))</f>
      </c>
      <c r="I59" s="215"/>
      <c r="J59" s="266"/>
      <c r="K59" s="266"/>
      <c r="L59" s="215"/>
      <c r="M59" s="248"/>
      <c r="N59" s="248"/>
      <c r="O59" s="260"/>
      <c r="P59" s="215" t="str">
        <f>IF(A59="","",IF(H59="",IF(OR(E59="値引き",E59="クーポン",E59="購入特典"),"ルール再確認","通常"),IF(ABS(H59)&gt;0.35,"高割引再確認",IF(O59&lt;0.15,"低粗利再確認","通常"))))</f>
      </c>
      <c r="Q59" s="272"/>
    </row>
    <row r="60" ht="19" customHeight="true">
      <c r="A60" s="214"/>
      <c r="B60" s="215"/>
      <c r="C60" s="215"/>
      <c r="D60" s="215"/>
      <c r="E60" s="215"/>
      <c r="F60" s="254"/>
      <c r="G60" s="254"/>
      <c r="H60" s="260" t="str">
        <f>IF(A60="","",IFERROR(G60/F60-1,""))</f>
      </c>
      <c r="I60" s="215"/>
      <c r="J60" s="266"/>
      <c r="K60" s="266"/>
      <c r="L60" s="215"/>
      <c r="M60" s="248"/>
      <c r="N60" s="248"/>
      <c r="O60" s="260"/>
      <c r="P60" s="215" t="str">
        <f>IF(A60="","",IF(H60="",IF(OR(E60="値引き",E60="クーポン",E60="購入特典"),"ルール再確認","通常"),IF(ABS(H60)&gt;0.35,"高割引再確認",IF(O60&lt;0.15,"低粗利再確認","通常"))))</f>
      </c>
      <c r="Q60" s="272"/>
    </row>
    <row r="61" ht="19" customHeight="true">
      <c r="A61" s="214"/>
      <c r="B61" s="215"/>
      <c r="C61" s="215"/>
      <c r="D61" s="215"/>
      <c r="E61" s="215"/>
      <c r="F61" s="254"/>
      <c r="G61" s="254"/>
      <c r="H61" s="260" t="str">
        <f>IF(A61="","",IFERROR(G61/F61-1,""))</f>
      </c>
      <c r="I61" s="215"/>
      <c r="J61" s="266"/>
      <c r="K61" s="266"/>
      <c r="L61" s="215"/>
      <c r="M61" s="248"/>
      <c r="N61" s="248"/>
      <c r="O61" s="260"/>
      <c r="P61" s="215" t="str">
        <f>IF(A61="","",IF(H61="",IF(OR(E61="値引き",E61="クーポン",E61="購入特典"),"ルール再確認","通常"),IF(ABS(H61)&gt;0.35,"高割引再確認",IF(O61&lt;0.15,"低粗利再確認","通常"))))</f>
      </c>
      <c r="Q61" s="272"/>
    </row>
    <row r="62" ht="19" customHeight="true">
      <c r="A62" s="214"/>
      <c r="B62" s="215"/>
      <c r="C62" s="215"/>
      <c r="D62" s="215"/>
      <c r="E62" s="215"/>
      <c r="F62" s="254"/>
      <c r="G62" s="254"/>
      <c r="H62" s="260" t="str">
        <f>IF(A62="","",IFERROR(G62/F62-1,""))</f>
      </c>
      <c r="I62" s="215"/>
      <c r="J62" s="266"/>
      <c r="K62" s="266"/>
      <c r="L62" s="215"/>
      <c r="M62" s="248"/>
      <c r="N62" s="248"/>
      <c r="O62" s="260"/>
      <c r="P62" s="215" t="str">
        <f>IF(A62="","",IF(H62="",IF(OR(E62="値引き",E62="クーポン",E62="購入特典"),"ルール再確認","通常"),IF(ABS(H62)&gt;0.35,"高割引再確認",IF(O62&lt;0.15,"低粗利再確認","通常"))))</f>
      </c>
      <c r="Q62" s="272"/>
    </row>
    <row r="63" ht="19" customHeight="true">
      <c r="A63" s="214"/>
      <c r="B63" s="215"/>
      <c r="C63" s="215"/>
      <c r="D63" s="215"/>
      <c r="E63" s="215"/>
      <c r="F63" s="254"/>
      <c r="G63" s="254"/>
      <c r="H63" s="260" t="str">
        <f>IF(A63="","",IFERROR(G63/F63-1,""))</f>
      </c>
      <c r="I63" s="215"/>
      <c r="J63" s="266"/>
      <c r="K63" s="266"/>
      <c r="L63" s="215"/>
      <c r="M63" s="248"/>
      <c r="N63" s="248"/>
      <c r="O63" s="260"/>
      <c r="P63" s="215" t="str">
        <f>IF(A63="","",IF(H63="",IF(OR(E63="値引き",E63="クーポン",E63="購入特典"),"ルール再確認","通常"),IF(ABS(H63)&gt;0.35,"高割引再確認",IF(O63&lt;0.15,"低粗利再確認","通常"))))</f>
      </c>
      <c r="Q63" s="272"/>
    </row>
    <row r="64" ht="19" customHeight="true">
      <c r="A64" s="214"/>
      <c r="B64" s="215"/>
      <c r="C64" s="215"/>
      <c r="D64" s="215"/>
      <c r="E64" s="215"/>
      <c r="F64" s="254"/>
      <c r="G64" s="254"/>
      <c r="H64" s="260" t="str">
        <f>IF(A64="","",IFERROR(G64/F64-1,""))</f>
      </c>
      <c r="I64" s="215"/>
      <c r="J64" s="266"/>
      <c r="K64" s="266"/>
      <c r="L64" s="215"/>
      <c r="M64" s="248"/>
      <c r="N64" s="248"/>
      <c r="O64" s="260"/>
      <c r="P64" s="215" t="str">
        <f>IF(A64="","",IF(H64="",IF(OR(E64="値引き",E64="クーポン",E64="購入特典"),"ルール再確認","通常"),IF(ABS(H64)&gt;0.35,"高割引再確認",IF(O64&lt;0.15,"低粗利再確認","通常"))))</f>
      </c>
      <c r="Q64" s="272"/>
    </row>
    <row r="65" ht="19" customHeight="true">
      <c r="A65" s="214"/>
      <c r="B65" s="215"/>
      <c r="C65" s="215"/>
      <c r="D65" s="215"/>
      <c r="E65" s="215"/>
      <c r="F65" s="254"/>
      <c r="G65" s="254"/>
      <c r="H65" s="260" t="str">
        <f>IF(A65="","",IFERROR(G65/F65-1,""))</f>
      </c>
      <c r="I65" s="215"/>
      <c r="J65" s="266"/>
      <c r="K65" s="266"/>
      <c r="L65" s="215"/>
      <c r="M65" s="248"/>
      <c r="N65" s="248"/>
      <c r="O65" s="260"/>
      <c r="P65" s="215" t="str">
        <f>IF(A65="","",IF(H65="",IF(OR(E65="値引き",E65="クーポン",E65="購入特典"),"ルール再確認","通常"),IF(ABS(H65)&gt;0.35,"高割引再確認",IF(O65&lt;0.15,"低粗利再確認","通常"))))</f>
      </c>
      <c r="Q65" s="272"/>
    </row>
    <row r="66" ht="19" customHeight="true">
      <c r="A66" s="214"/>
      <c r="B66" s="215"/>
      <c r="C66" s="215"/>
      <c r="D66" s="215"/>
      <c r="E66" s="215"/>
      <c r="F66" s="254"/>
      <c r="G66" s="254"/>
      <c r="H66" s="260" t="str">
        <f>IF(A66="","",IFERROR(G66/F66-1,""))</f>
      </c>
      <c r="I66" s="215"/>
      <c r="J66" s="266"/>
      <c r="K66" s="266"/>
      <c r="L66" s="215"/>
      <c r="M66" s="248"/>
      <c r="N66" s="248"/>
      <c r="O66" s="260"/>
      <c r="P66" s="215" t="str">
        <f>IF(A66="","",IF(H66="",IF(OR(E66="値引き",E66="クーポン",E66="購入特典"),"ルール再確認","通常"),IF(ABS(H66)&gt;0.35,"高割引再確認",IF(O66&lt;0.15,"低粗利再確認","通常"))))</f>
      </c>
      <c r="Q66" s="272"/>
    </row>
    <row r="67" ht="19" customHeight="true">
      <c r="A67" s="214"/>
      <c r="B67" s="215"/>
      <c r="C67" s="215"/>
      <c r="D67" s="215"/>
      <c r="E67" s="215"/>
      <c r="F67" s="254"/>
      <c r="G67" s="254"/>
      <c r="H67" s="260" t="str">
        <f>IF(A67="","",IFERROR(G67/F67-1,""))</f>
      </c>
      <c r="I67" s="215"/>
      <c r="J67" s="266"/>
      <c r="K67" s="266"/>
      <c r="L67" s="215"/>
      <c r="M67" s="248"/>
      <c r="N67" s="248"/>
      <c r="O67" s="260"/>
      <c r="P67" s="215" t="str">
        <f>IF(A67="","",IF(H67="",IF(OR(E67="値引き",E67="クーポン",E67="購入特典"),"ルール再確認","通常"),IF(ABS(H67)&gt;0.35,"高割引再確認",IF(O67&lt;0.15,"低粗利再確認","通常"))))</f>
      </c>
      <c r="Q67" s="272"/>
    </row>
    <row r="68" ht="19" customHeight="true">
      <c r="A68" s="214"/>
      <c r="B68" s="215"/>
      <c r="C68" s="215"/>
      <c r="D68" s="215"/>
      <c r="E68" s="215"/>
      <c r="F68" s="254"/>
      <c r="G68" s="254"/>
      <c r="H68" s="260" t="str">
        <f>IF(A68="","",IFERROR(G68/F68-1,""))</f>
      </c>
      <c r="I68" s="215"/>
      <c r="J68" s="266"/>
      <c r="K68" s="266"/>
      <c r="L68" s="215"/>
      <c r="M68" s="248"/>
      <c r="N68" s="248"/>
      <c r="O68" s="260"/>
      <c r="P68" s="215" t="str">
        <f>IF(A68="","",IF(H68="",IF(OR(E68="値引き",E68="クーポン",E68="購入特典"),"ルール再確認","通常"),IF(ABS(H68)&gt;0.35,"高割引再確認",IF(O68&lt;0.15,"低粗利再確認","通常"))))</f>
      </c>
      <c r="Q68" s="272"/>
    </row>
    <row r="69" ht="19" customHeight="true">
      <c r="A69" s="214"/>
      <c r="B69" s="215"/>
      <c r="C69" s="215"/>
      <c r="D69" s="215"/>
      <c r="E69" s="215"/>
      <c r="F69" s="254"/>
      <c r="G69" s="254"/>
      <c r="H69" s="260" t="str">
        <f>IF(A69="","",IFERROR(G69/F69-1,""))</f>
      </c>
      <c r="I69" s="215"/>
      <c r="J69" s="266"/>
      <c r="K69" s="266"/>
      <c r="L69" s="215"/>
      <c r="M69" s="248"/>
      <c r="N69" s="248"/>
      <c r="O69" s="260"/>
      <c r="P69" s="215" t="str">
        <f>IF(A69="","",IF(H69="",IF(OR(E69="値引き",E69="クーポン",E69="購入特典"),"ルール再確認","通常"),IF(ABS(H69)&gt;0.35,"高割引再確認",IF(O69&lt;0.15,"低粗利再確認","通常"))))</f>
      </c>
      <c r="Q69" s="272"/>
    </row>
    <row r="70" ht="19" customHeight="true">
      <c r="A70" s="214"/>
      <c r="B70" s="215"/>
      <c r="C70" s="215"/>
      <c r="D70" s="215"/>
      <c r="E70" s="215"/>
      <c r="F70" s="254"/>
      <c r="G70" s="254"/>
      <c r="H70" s="260" t="str">
        <f>IF(A70="","",IFERROR(G70/F70-1,""))</f>
      </c>
      <c r="I70" s="215"/>
      <c r="J70" s="266"/>
      <c r="K70" s="266"/>
      <c r="L70" s="215"/>
      <c r="M70" s="248"/>
      <c r="N70" s="248"/>
      <c r="O70" s="260"/>
      <c r="P70" s="215" t="str">
        <f>IF(A70="","",IF(H70="",IF(OR(E70="値引き",E70="クーポン",E70="購入特典"),"ルール再確認","通常"),IF(ABS(H70)&gt;0.35,"高割引再確認",IF(O70&lt;0.15,"低粗利再確認","通常"))))</f>
      </c>
      <c r="Q70" s="272"/>
    </row>
    <row r="71" ht="19" customHeight="true">
      <c r="A71" s="214"/>
      <c r="B71" s="215"/>
      <c r="C71" s="215"/>
      <c r="D71" s="215"/>
      <c r="E71" s="215"/>
      <c r="F71" s="254"/>
      <c r="G71" s="254"/>
      <c r="H71" s="260" t="str">
        <f>IF(A71="","",IFERROR(G71/F71-1,""))</f>
      </c>
      <c r="I71" s="215"/>
      <c r="J71" s="266"/>
      <c r="K71" s="266"/>
      <c r="L71" s="215"/>
      <c r="M71" s="248"/>
      <c r="N71" s="248"/>
      <c r="O71" s="260"/>
      <c r="P71" s="215" t="str">
        <f>IF(A71="","",IF(H71="",IF(OR(E71="値引き",E71="クーポン",E71="購入特典"),"ルール再確認","通常"),IF(ABS(H71)&gt;0.35,"高割引再確認",IF(O71&lt;0.15,"低粗利再確認","通常"))))</f>
      </c>
      <c r="Q71" s="272"/>
    </row>
    <row r="72" ht="19" customHeight="true">
      <c r="A72" s="214"/>
      <c r="B72" s="215"/>
      <c r="C72" s="215"/>
      <c r="D72" s="215"/>
      <c r="E72" s="215"/>
      <c r="F72" s="254"/>
      <c r="G72" s="254"/>
      <c r="H72" s="260" t="str">
        <f>IF(A72="","",IFERROR(G72/F72-1,""))</f>
      </c>
      <c r="I72" s="215"/>
      <c r="J72" s="266"/>
      <c r="K72" s="266"/>
      <c r="L72" s="215"/>
      <c r="M72" s="248"/>
      <c r="N72" s="248"/>
      <c r="O72" s="260"/>
      <c r="P72" s="215" t="str">
        <f>IF(A72="","",IF(H72="",IF(OR(E72="値引き",E72="クーポン",E72="購入特典"),"ルール再確認","通常"),IF(ABS(H72)&gt;0.35,"高割引再確認",IF(O72&lt;0.15,"低粗利再確認","通常"))))</f>
      </c>
      <c r="Q72" s="272"/>
    </row>
    <row r="73" ht="19" customHeight="true">
      <c r="A73" s="214"/>
      <c r="B73" s="215"/>
      <c r="C73" s="215"/>
      <c r="D73" s="215"/>
      <c r="E73" s="215"/>
      <c r="F73" s="254"/>
      <c r="G73" s="254"/>
      <c r="H73" s="260" t="str">
        <f>IF(A73="","",IFERROR(G73/F73-1,""))</f>
      </c>
      <c r="I73" s="215"/>
      <c r="J73" s="266"/>
      <c r="K73" s="266"/>
      <c r="L73" s="215"/>
      <c r="M73" s="248"/>
      <c r="N73" s="248"/>
      <c r="O73" s="260"/>
      <c r="P73" s="215" t="str">
        <f>IF(A73="","",IF(H73="",IF(OR(E73="値引き",E73="クーポン",E73="購入特典"),"ルール再確認","通常"),IF(ABS(H73)&gt;0.35,"高割引再確認",IF(O73&lt;0.15,"低粗利再確認","通常"))))</f>
      </c>
      <c r="Q73" s="272"/>
    </row>
    <row r="74" ht="19" customHeight="true">
      <c r="A74" s="214"/>
      <c r="B74" s="215"/>
      <c r="C74" s="215"/>
      <c r="D74" s="215"/>
      <c r="E74" s="215"/>
      <c r="F74" s="254"/>
      <c r="G74" s="254"/>
      <c r="H74" s="260" t="str">
        <f>IF(A74="","",IFERROR(G74/F74-1,""))</f>
      </c>
      <c r="I74" s="215"/>
      <c r="J74" s="266"/>
      <c r="K74" s="266"/>
      <c r="L74" s="215"/>
      <c r="M74" s="248"/>
      <c r="N74" s="248"/>
      <c r="O74" s="260"/>
      <c r="P74" s="215" t="str">
        <f>IF(A74="","",IF(H74="",IF(OR(E74="値引き",E74="クーポン",E74="購入特典"),"ルール再確認","通常"),IF(ABS(H74)&gt;0.35,"高割引再確認",IF(O74&lt;0.15,"低粗利再確認","通常"))))</f>
      </c>
      <c r="Q74" s="272"/>
    </row>
    <row r="75" ht="19" customHeight="true">
      <c r="A75" s="214"/>
      <c r="B75" s="215"/>
      <c r="C75" s="215"/>
      <c r="D75" s="215"/>
      <c r="E75" s="215"/>
      <c r="F75" s="254"/>
      <c r="G75" s="254"/>
      <c r="H75" s="260" t="str">
        <f>IF(A75="","",IFERROR(G75/F75-1,""))</f>
      </c>
      <c r="I75" s="215"/>
      <c r="J75" s="266"/>
      <c r="K75" s="266"/>
      <c r="L75" s="215"/>
      <c r="M75" s="248"/>
      <c r="N75" s="248"/>
      <c r="O75" s="260"/>
      <c r="P75" s="215" t="str">
        <f>IF(A75="","",IF(H75="",IF(OR(E75="値引き",E75="クーポン",E75="購入特典"),"ルール再確認","通常"),IF(ABS(H75)&gt;0.35,"高割引再確認",IF(O75&lt;0.15,"低粗利再確認","通常"))))</f>
      </c>
      <c r="Q75" s="272"/>
    </row>
    <row r="76" ht="19" customHeight="true">
      <c r="A76" s="214"/>
      <c r="B76" s="215"/>
      <c r="C76" s="215"/>
      <c r="D76" s="215"/>
      <c r="E76" s="215"/>
      <c r="F76" s="254"/>
      <c r="G76" s="254"/>
      <c r="H76" s="260" t="str">
        <f>IF(A76="","",IFERROR(G76/F76-1,""))</f>
      </c>
      <c r="I76" s="215"/>
      <c r="J76" s="266"/>
      <c r="K76" s="266"/>
      <c r="L76" s="215"/>
      <c r="M76" s="248"/>
      <c r="N76" s="248"/>
      <c r="O76" s="260"/>
      <c r="P76" s="215" t="str">
        <f>IF(A76="","",IF(H76="",IF(OR(E76="値引き",E76="クーポン",E76="購入特典"),"ルール再確認","通常"),IF(ABS(H76)&gt;0.35,"高割引再確認",IF(O76&lt;0.15,"低粗利再確認","通常"))))</f>
      </c>
      <c r="Q76" s="272"/>
    </row>
    <row r="77" ht="19" customHeight="true">
      <c r="A77" s="214"/>
      <c r="B77" s="215"/>
      <c r="C77" s="215"/>
      <c r="D77" s="215"/>
      <c r="E77" s="215"/>
      <c r="F77" s="254"/>
      <c r="G77" s="254"/>
      <c r="H77" s="260" t="str">
        <f>IF(A77="","",IFERROR(G77/F77-1,""))</f>
      </c>
      <c r="I77" s="215"/>
      <c r="J77" s="266"/>
      <c r="K77" s="266"/>
      <c r="L77" s="215"/>
      <c r="M77" s="248"/>
      <c r="N77" s="248"/>
      <c r="O77" s="260"/>
      <c r="P77" s="215" t="str">
        <f>IF(A77="","",IF(H77="",IF(OR(E77="値引き",E77="クーポン",E77="購入特典"),"ルール再確認","通常"),IF(ABS(H77)&gt;0.35,"高割引再確認",IF(O77&lt;0.15,"低粗利再確認","通常"))))</f>
      </c>
      <c r="Q77" s="272"/>
    </row>
    <row r="78" ht="19" customHeight="true">
      <c r="A78" s="214"/>
      <c r="B78" s="215"/>
      <c r="C78" s="215"/>
      <c r="D78" s="215"/>
      <c r="E78" s="215"/>
      <c r="F78" s="254"/>
      <c r="G78" s="254"/>
      <c r="H78" s="260" t="str">
        <f>IF(A78="","",IFERROR(G78/F78-1,""))</f>
      </c>
      <c r="I78" s="215"/>
      <c r="J78" s="266"/>
      <c r="K78" s="266"/>
      <c r="L78" s="215"/>
      <c r="M78" s="248"/>
      <c r="N78" s="248"/>
      <c r="O78" s="260"/>
      <c r="P78" s="215" t="str">
        <f>IF(A78="","",IF(H78="",IF(OR(E78="値引き",E78="クーポン",E78="購入特典"),"ルール再確認","通常"),IF(ABS(H78)&gt;0.35,"高割引再確認",IF(O78&lt;0.15,"低粗利再確認","通常"))))</f>
      </c>
      <c r="Q78" s="272"/>
    </row>
    <row r="79" ht="19" customHeight="true">
      <c r="A79" s="214"/>
      <c r="B79" s="215"/>
      <c r="C79" s="215"/>
      <c r="D79" s="215"/>
      <c r="E79" s="215"/>
      <c r="F79" s="254"/>
      <c r="G79" s="254"/>
      <c r="H79" s="260" t="str">
        <f>IF(A79="","",IFERROR(G79/F79-1,""))</f>
      </c>
      <c r="I79" s="215"/>
      <c r="J79" s="266"/>
      <c r="K79" s="266"/>
      <c r="L79" s="215"/>
      <c r="M79" s="248"/>
      <c r="N79" s="248"/>
      <c r="O79" s="260"/>
      <c r="P79" s="215" t="str">
        <f>IF(A79="","",IF(H79="",IF(OR(E79="値引き",E79="クーポン",E79="購入特典"),"ルール再確認","通常"),IF(ABS(H79)&gt;0.35,"高割引再確認",IF(O79&lt;0.15,"低粗利再確認","通常"))))</f>
      </c>
      <c r="Q79" s="272"/>
    </row>
    <row r="80" ht="19" customHeight="true">
      <c r="A80" s="214"/>
      <c r="B80" s="215"/>
      <c r="C80" s="215"/>
      <c r="D80" s="215"/>
      <c r="E80" s="215"/>
      <c r="F80" s="254"/>
      <c r="G80" s="254"/>
      <c r="H80" s="260" t="str">
        <f>IF(A80="","",IFERROR(G80/F80-1,""))</f>
      </c>
      <c r="I80" s="215"/>
      <c r="J80" s="266"/>
      <c r="K80" s="266"/>
      <c r="L80" s="215"/>
      <c r="M80" s="248"/>
      <c r="N80" s="248"/>
      <c r="O80" s="260"/>
      <c r="P80" s="215" t="str">
        <f>IF(A80="","",IF(H80="",IF(OR(E80="値引き",E80="クーポン",E80="購入特典"),"ルール再確認","通常"),IF(ABS(H80)&gt;0.35,"高割引再確認",IF(O80&lt;0.15,"低粗利再確認","通常"))))</f>
      </c>
      <c r="Q80" s="272"/>
    </row>
    <row r="81" ht="19" customHeight="true">
      <c r="A81" s="214"/>
      <c r="B81" s="215"/>
      <c r="C81" s="215"/>
      <c r="D81" s="215"/>
      <c r="E81" s="215"/>
      <c r="F81" s="254"/>
      <c r="G81" s="254"/>
      <c r="H81" s="260" t="str">
        <f>IF(A81="","",IFERROR(G81/F81-1,""))</f>
      </c>
      <c r="I81" s="215"/>
      <c r="J81" s="266"/>
      <c r="K81" s="266"/>
      <c r="L81" s="215"/>
      <c r="M81" s="248"/>
      <c r="N81" s="248"/>
      <c r="O81" s="260"/>
      <c r="P81" s="215" t="str">
        <f>IF(A81="","",IF(H81="",IF(OR(E81="値引き",E81="クーポン",E81="購入特典"),"ルール再確認","通常"),IF(ABS(H81)&gt;0.35,"高割引再確認",IF(O81&lt;0.15,"低粗利再確認","通常"))))</f>
      </c>
      <c r="Q81" s="272"/>
    </row>
    <row r="82" ht="19" customHeight="true">
      <c r="A82" s="214"/>
      <c r="B82" s="215"/>
      <c r="C82" s="215"/>
      <c r="D82" s="215"/>
      <c r="E82" s="215"/>
      <c r="F82" s="254"/>
      <c r="G82" s="254"/>
      <c r="H82" s="260" t="str">
        <f>IF(A82="","",IFERROR(G82/F82-1,""))</f>
      </c>
      <c r="I82" s="215"/>
      <c r="J82" s="266"/>
      <c r="K82" s="266"/>
      <c r="L82" s="215"/>
      <c r="M82" s="248"/>
      <c r="N82" s="248"/>
      <c r="O82" s="260"/>
      <c r="P82" s="215" t="str">
        <f>IF(A82="","",IF(H82="",IF(OR(E82="値引き",E82="クーポン",E82="購入特典"),"ルール再確認","通常"),IF(ABS(H82)&gt;0.35,"高割引再確認",IF(O82&lt;0.15,"低粗利再確認","通常"))))</f>
      </c>
      <c r="Q82" s="272"/>
    </row>
    <row r="83" ht="19" customHeight="true">
      <c r="A83" s="214"/>
      <c r="B83" s="215"/>
      <c r="C83" s="215"/>
      <c r="D83" s="215"/>
      <c r="E83" s="215"/>
      <c r="F83" s="254"/>
      <c r="G83" s="254"/>
      <c r="H83" s="260" t="str">
        <f>IF(A83="","",IFERROR(G83/F83-1,""))</f>
      </c>
      <c r="I83" s="215"/>
      <c r="J83" s="266"/>
      <c r="K83" s="266"/>
      <c r="L83" s="215"/>
      <c r="M83" s="248"/>
      <c r="N83" s="248"/>
      <c r="O83" s="260"/>
      <c r="P83" s="215" t="str">
        <f>IF(A83="","",IF(H83="",IF(OR(E83="値引き",E83="クーポン",E83="購入特典"),"ルール再確認","通常"),IF(ABS(H83)&gt;0.35,"高割引再確認",IF(O83&lt;0.15,"低粗利再確認","通常"))))</f>
      </c>
      <c r="Q83" s="272"/>
    </row>
    <row r="84" ht="19" customHeight="true">
      <c r="A84" s="214"/>
      <c r="B84" s="215"/>
      <c r="C84" s="215"/>
      <c r="D84" s="215"/>
      <c r="E84" s="215"/>
      <c r="F84" s="254"/>
      <c r="G84" s="254"/>
      <c r="H84" s="260" t="str">
        <f>IF(A84="","",IFERROR(G84/F84-1,""))</f>
      </c>
      <c r="I84" s="215"/>
      <c r="J84" s="266"/>
      <c r="K84" s="266"/>
      <c r="L84" s="215"/>
      <c r="M84" s="248"/>
      <c r="N84" s="248"/>
      <c r="O84" s="260"/>
      <c r="P84" s="215" t="str">
        <f>IF(A84="","",IF(H84="",IF(OR(E84="値引き",E84="クーポン",E84="購入特典"),"ルール再確認","通常"),IF(ABS(H84)&gt;0.35,"高割引再確認",IF(O84&lt;0.15,"低粗利再確認","通常"))))</f>
      </c>
      <c r="Q84" s="272"/>
    </row>
    <row r="85" ht="19" customHeight="true">
      <c r="A85" s="214"/>
      <c r="B85" s="215"/>
      <c r="C85" s="215"/>
      <c r="D85" s="215"/>
      <c r="E85" s="215"/>
      <c r="F85" s="254"/>
      <c r="G85" s="254"/>
      <c r="H85" s="260" t="str">
        <f>IF(A85="","",IFERROR(G85/F85-1,""))</f>
      </c>
      <c r="I85" s="215"/>
      <c r="J85" s="266"/>
      <c r="K85" s="266"/>
      <c r="L85" s="215"/>
      <c r="M85" s="248"/>
      <c r="N85" s="248"/>
      <c r="O85" s="260"/>
      <c r="P85" s="215" t="str">
        <f>IF(A85="","",IF(H85="",IF(OR(E85="値引き",E85="クーポン",E85="購入特典"),"ルール再確認","通常"),IF(ABS(H85)&gt;0.35,"高割引再確認",IF(O85&lt;0.15,"低粗利再確認","通常"))))</f>
      </c>
      <c r="Q85" s="272"/>
    </row>
    <row r="86" ht="19" customHeight="true">
      <c r="A86" s="214"/>
      <c r="B86" s="215"/>
      <c r="C86" s="215"/>
      <c r="D86" s="215"/>
      <c r="E86" s="215"/>
      <c r="F86" s="254"/>
      <c r="G86" s="254"/>
      <c r="H86" s="260" t="str">
        <f>IF(A86="","",IFERROR(G86/F86-1,""))</f>
      </c>
      <c r="I86" s="215"/>
      <c r="J86" s="266"/>
      <c r="K86" s="266"/>
      <c r="L86" s="215"/>
      <c r="M86" s="248"/>
      <c r="N86" s="248"/>
      <c r="O86" s="260"/>
      <c r="P86" s="215" t="str">
        <f>IF(A86="","",IF(H86="",IF(OR(E86="値引き",E86="クーポン",E86="購入特典"),"ルール再確認","通常"),IF(ABS(H86)&gt;0.35,"高割引再確認",IF(O86&lt;0.15,"低粗利再確認","通常"))))</f>
      </c>
      <c r="Q86" s="272"/>
    </row>
    <row r="87" ht="19" customHeight="true">
      <c r="A87" s="214"/>
      <c r="B87" s="215"/>
      <c r="C87" s="215"/>
      <c r="D87" s="215"/>
      <c r="E87" s="215"/>
      <c r="F87" s="254"/>
      <c r="G87" s="254"/>
      <c r="H87" s="260" t="str">
        <f>IF(A87="","",IFERROR(G87/F87-1,""))</f>
      </c>
      <c r="I87" s="215"/>
      <c r="J87" s="266"/>
      <c r="K87" s="266"/>
      <c r="L87" s="215"/>
      <c r="M87" s="248"/>
      <c r="N87" s="248"/>
      <c r="O87" s="260"/>
      <c r="P87" s="215" t="str">
        <f>IF(A87="","",IF(H87="",IF(OR(E87="値引き",E87="クーポン",E87="購入特典"),"ルール再確認","通常"),IF(ABS(H87)&gt;0.35,"高割引再確認",IF(O87&lt;0.15,"低粗利再確認","通常"))))</f>
      </c>
      <c r="Q87" s="272"/>
    </row>
    <row r="88" ht="19" customHeight="true">
      <c r="A88" s="214"/>
      <c r="B88" s="215"/>
      <c r="C88" s="215"/>
      <c r="D88" s="215"/>
      <c r="E88" s="215"/>
      <c r="F88" s="254"/>
      <c r="G88" s="254"/>
      <c r="H88" s="260" t="str">
        <f>IF(A88="","",IFERROR(G88/F88-1,""))</f>
      </c>
      <c r="I88" s="215"/>
      <c r="J88" s="266"/>
      <c r="K88" s="266"/>
      <c r="L88" s="215"/>
      <c r="M88" s="248"/>
      <c r="N88" s="248"/>
      <c r="O88" s="260"/>
      <c r="P88" s="215" t="str">
        <f>IF(A88="","",IF(H88="",IF(OR(E88="値引き",E88="クーポン",E88="購入特典"),"ルール再確認","通常"),IF(ABS(H88)&gt;0.35,"高割引再確認",IF(O88&lt;0.15,"低粗利再確認","通常"))))</f>
      </c>
      <c r="Q88" s="272"/>
    </row>
    <row r="89" ht="19" customHeight="true">
      <c r="A89" s="214"/>
      <c r="B89" s="215"/>
      <c r="C89" s="215"/>
      <c r="D89" s="215"/>
      <c r="E89" s="215"/>
      <c r="F89" s="254"/>
      <c r="G89" s="254"/>
      <c r="H89" s="260" t="str">
        <f>IF(A89="","",IFERROR(G89/F89-1,""))</f>
      </c>
      <c r="I89" s="215"/>
      <c r="J89" s="266"/>
      <c r="K89" s="266"/>
      <c r="L89" s="215"/>
      <c r="M89" s="248"/>
      <c r="N89" s="248"/>
      <c r="O89" s="260"/>
      <c r="P89" s="215" t="str">
        <f>IF(A89="","",IF(H89="",IF(OR(E89="値引き",E89="クーポン",E89="購入特典"),"ルール再確認","通常"),IF(ABS(H89)&gt;0.35,"高割引再確認",IF(O89&lt;0.15,"低粗利再確認","通常"))))</f>
      </c>
      <c r="Q89" s="272"/>
    </row>
    <row r="90" ht="19" customHeight="true">
      <c r="A90" s="214"/>
      <c r="B90" s="215"/>
      <c r="C90" s="215"/>
      <c r="D90" s="215"/>
      <c r="E90" s="215"/>
      <c r="F90" s="254"/>
      <c r="G90" s="254"/>
      <c r="H90" s="260" t="str">
        <f>IF(A90="","",IFERROR(G90/F90-1,""))</f>
      </c>
      <c r="I90" s="215"/>
      <c r="J90" s="266"/>
      <c r="K90" s="266"/>
      <c r="L90" s="215"/>
      <c r="M90" s="248"/>
      <c r="N90" s="248"/>
      <c r="O90" s="260"/>
      <c r="P90" s="215" t="str">
        <f>IF(A90="","",IF(H90="",IF(OR(E90="値引き",E90="クーポン",E90="購入特典"),"ルール再確認","通常"),IF(ABS(H90)&gt;0.35,"高割引再確認",IF(O90&lt;0.15,"低粗利再確認","通常"))))</f>
      </c>
      <c r="Q90" s="272"/>
    </row>
    <row r="91" ht="19" customHeight="true">
      <c r="A91" s="214"/>
      <c r="B91" s="215"/>
      <c r="C91" s="215"/>
      <c r="D91" s="215"/>
      <c r="E91" s="215"/>
      <c r="F91" s="254"/>
      <c r="G91" s="254"/>
      <c r="H91" s="260" t="str">
        <f>IF(A91="","",IFERROR(G91/F91-1,""))</f>
      </c>
      <c r="I91" s="215"/>
      <c r="J91" s="266"/>
      <c r="K91" s="266"/>
      <c r="L91" s="215"/>
      <c r="M91" s="248"/>
      <c r="N91" s="248"/>
      <c r="O91" s="260"/>
      <c r="P91" s="215" t="str">
        <f>IF(A91="","",IF(H91="",IF(OR(E91="値引き",E91="クーポン",E91="購入特典"),"ルール再確認","通常"),IF(ABS(H91)&gt;0.35,"高割引再確認",IF(O91&lt;0.15,"低粗利再確認","通常"))))</f>
      </c>
      <c r="Q91" s="272"/>
    </row>
    <row r="92" ht="19" customHeight="true">
      <c r="A92" s="214"/>
      <c r="B92" s="215"/>
      <c r="C92" s="215"/>
      <c r="D92" s="215"/>
      <c r="E92" s="215"/>
      <c r="F92" s="254"/>
      <c r="G92" s="254"/>
      <c r="H92" s="260" t="str">
        <f>IF(A92="","",IFERROR(G92/F92-1,""))</f>
      </c>
      <c r="I92" s="215"/>
      <c r="J92" s="266"/>
      <c r="K92" s="266"/>
      <c r="L92" s="215"/>
      <c r="M92" s="248"/>
      <c r="N92" s="248"/>
      <c r="O92" s="260"/>
      <c r="P92" s="215" t="str">
        <f>IF(A92="","",IF(H92="",IF(OR(E92="値引き",E92="クーポン",E92="購入特典"),"ルール再確認","通常"),IF(ABS(H92)&gt;0.35,"高割引再確認",IF(O92&lt;0.15,"低粗利再確認","通常"))))</f>
      </c>
      <c r="Q92" s="272"/>
    </row>
    <row r="93" ht="19" customHeight="true">
      <c r="A93" s="214"/>
      <c r="B93" s="215"/>
      <c r="C93" s="215"/>
      <c r="D93" s="215"/>
      <c r="E93" s="215"/>
      <c r="F93" s="254"/>
      <c r="G93" s="254"/>
      <c r="H93" s="260" t="str">
        <f>IF(A93="","",IFERROR(G93/F93-1,""))</f>
      </c>
      <c r="I93" s="215"/>
      <c r="J93" s="266"/>
      <c r="K93" s="266"/>
      <c r="L93" s="215"/>
      <c r="M93" s="248"/>
      <c r="N93" s="248"/>
      <c r="O93" s="260"/>
      <c r="P93" s="215" t="str">
        <f>IF(A93="","",IF(H93="",IF(OR(E93="値引き",E93="クーポン",E93="購入特典"),"ルール再確認","通常"),IF(ABS(H93)&gt;0.35,"高割引再確認",IF(O93&lt;0.15,"低粗利再確認","通常"))))</f>
      </c>
      <c r="Q93" s="272"/>
    </row>
    <row r="94" ht="19" customHeight="true">
      <c r="A94" s="214"/>
      <c r="B94" s="215"/>
      <c r="C94" s="215"/>
      <c r="D94" s="215"/>
      <c r="E94" s="215"/>
      <c r="F94" s="254"/>
      <c r="G94" s="254"/>
      <c r="H94" s="260" t="str">
        <f>IF(A94="","",IFERROR(G94/F94-1,""))</f>
      </c>
      <c r="I94" s="215"/>
      <c r="J94" s="266"/>
      <c r="K94" s="266"/>
      <c r="L94" s="215"/>
      <c r="M94" s="248"/>
      <c r="N94" s="248"/>
      <c r="O94" s="260"/>
      <c r="P94" s="215" t="str">
        <f>IF(A94="","",IF(H94="",IF(OR(E94="値引き",E94="クーポン",E94="購入特典"),"ルール再確認","通常"),IF(ABS(H94)&gt;0.35,"高割引再確認",IF(O94&lt;0.15,"低粗利再確認","通常"))))</f>
      </c>
      <c r="Q94" s="272"/>
    </row>
    <row r="95" ht="19" customHeight="true">
      <c r="A95" s="214"/>
      <c r="B95" s="215"/>
      <c r="C95" s="215"/>
      <c r="D95" s="215"/>
      <c r="E95" s="215"/>
      <c r="F95" s="254"/>
      <c r="G95" s="254"/>
      <c r="H95" s="260" t="str">
        <f>IF(A95="","",IFERROR(G95/F95-1,""))</f>
      </c>
      <c r="I95" s="215"/>
      <c r="J95" s="266"/>
      <c r="K95" s="266"/>
      <c r="L95" s="215"/>
      <c r="M95" s="248"/>
      <c r="N95" s="248"/>
      <c r="O95" s="260"/>
      <c r="P95" s="215" t="str">
        <f>IF(A95="","",IF(H95="",IF(OR(E95="値引き",E95="クーポン",E95="購入特典"),"ルール再確認","通常"),IF(ABS(H95)&gt;0.35,"高割引再確認",IF(O95&lt;0.15,"低粗利再確認","通常"))))</f>
      </c>
      <c r="Q95" s="272"/>
    </row>
    <row r="96" ht="19" customHeight="true">
      <c r="A96" s="214"/>
      <c r="B96" s="215"/>
      <c r="C96" s="215"/>
      <c r="D96" s="215"/>
      <c r="E96" s="215"/>
      <c r="F96" s="254"/>
      <c r="G96" s="254"/>
      <c r="H96" s="260" t="str">
        <f>IF(A96="","",IFERROR(G96/F96-1,""))</f>
      </c>
      <c r="I96" s="215"/>
      <c r="J96" s="266"/>
      <c r="K96" s="266"/>
      <c r="L96" s="215"/>
      <c r="M96" s="248"/>
      <c r="N96" s="248"/>
      <c r="O96" s="260"/>
      <c r="P96" s="215" t="str">
        <f>IF(A96="","",IF(H96="",IF(OR(E96="値引き",E96="クーポン",E96="購入特典"),"ルール再確認","通常"),IF(ABS(H96)&gt;0.35,"高割引再確認",IF(O96&lt;0.15,"低粗利再確認","通常"))))</f>
      </c>
      <c r="Q96" s="272"/>
    </row>
    <row r="97" ht="19" customHeight="true">
      <c r="A97" s="214"/>
      <c r="B97" s="215"/>
      <c r="C97" s="215"/>
      <c r="D97" s="215"/>
      <c r="E97" s="215"/>
      <c r="F97" s="254"/>
      <c r="G97" s="254"/>
      <c r="H97" s="260" t="str">
        <f>IF(A97="","",IFERROR(G97/F97-1,""))</f>
      </c>
      <c r="I97" s="215"/>
      <c r="J97" s="266"/>
      <c r="K97" s="266"/>
      <c r="L97" s="215"/>
      <c r="M97" s="248"/>
      <c r="N97" s="248"/>
      <c r="O97" s="260"/>
      <c r="P97" s="215" t="str">
        <f>IF(A97="","",IF(H97="",IF(OR(E97="値引き",E97="クーポン",E97="購入特典"),"ルール再確認","通常"),IF(ABS(H97)&gt;0.35,"高割引再確認",IF(O97&lt;0.15,"低粗利再確認","通常"))))</f>
      </c>
      <c r="Q97" s="272"/>
    </row>
    <row r="98" ht="19" customHeight="true">
      <c r="A98" s="214"/>
      <c r="B98" s="215"/>
      <c r="C98" s="215"/>
      <c r="D98" s="215"/>
      <c r="E98" s="215"/>
      <c r="F98" s="254"/>
      <c r="G98" s="254"/>
      <c r="H98" s="260" t="str">
        <f>IF(A98="","",IFERROR(G98/F98-1,""))</f>
      </c>
      <c r="I98" s="215"/>
      <c r="J98" s="266"/>
      <c r="K98" s="266"/>
      <c r="L98" s="215"/>
      <c r="M98" s="248"/>
      <c r="N98" s="248"/>
      <c r="O98" s="260"/>
      <c r="P98" s="215" t="str">
        <f>IF(A98="","",IF(H98="",IF(OR(E98="値引き",E98="クーポン",E98="購入特典"),"ルール再確認","通常"),IF(ABS(H98)&gt;0.35,"高割引再確認",IF(O98&lt;0.15,"低粗利再確認","通常"))))</f>
      </c>
      <c r="Q98" s="272"/>
    </row>
    <row r="99" ht="19" customHeight="true">
      <c r="A99" s="214"/>
      <c r="B99" s="215"/>
      <c r="C99" s="215"/>
      <c r="D99" s="215"/>
      <c r="E99" s="215"/>
      <c r="F99" s="254"/>
      <c r="G99" s="254"/>
      <c r="H99" s="260" t="str">
        <f>IF(A99="","",IFERROR(G99/F99-1,""))</f>
      </c>
      <c r="I99" s="215"/>
      <c r="J99" s="266"/>
      <c r="K99" s="266"/>
      <c r="L99" s="215"/>
      <c r="M99" s="248"/>
      <c r="N99" s="248"/>
      <c r="O99" s="260"/>
      <c r="P99" s="215" t="str">
        <f>IF(A99="","",IF(H99="",IF(OR(E99="値引き",E99="クーポン",E99="購入特典"),"ルール再確認","通常"),IF(ABS(H99)&gt;0.35,"高割引再確認",IF(O99&lt;0.15,"低粗利再確認","通常"))))</f>
      </c>
      <c r="Q99" s="272"/>
    </row>
    <row r="100" ht="19" customHeight="true">
      <c r="A100" s="214"/>
      <c r="B100" s="215"/>
      <c r="C100" s="215"/>
      <c r="D100" s="215"/>
      <c r="E100" s="215"/>
      <c r="F100" s="254"/>
      <c r="G100" s="254"/>
      <c r="H100" s="260" t="str">
        <f>IF(A100="","",IFERROR(G100/F100-1,""))</f>
      </c>
      <c r="I100" s="215"/>
      <c r="J100" s="266"/>
      <c r="K100" s="266"/>
      <c r="L100" s="215"/>
      <c r="M100" s="248"/>
      <c r="N100" s="248"/>
      <c r="O100" s="260"/>
      <c r="P100" s="215" t="str">
        <f>IF(A100="","",IF(H100="",IF(OR(E100="値引き",E100="クーポン",E100="購入特典"),"ルール再確認","通常"),IF(ABS(H100)&gt;0.35,"高割引再確認",IF(O100&lt;0.15,"低粗利再確認","通常"))))</f>
      </c>
      <c r="Q100" s="272"/>
    </row>
    <row r="101" ht="19" customHeight="true">
      <c r="A101" s="214"/>
      <c r="B101" s="215"/>
      <c r="C101" s="215"/>
      <c r="D101" s="215"/>
      <c r="E101" s="215"/>
      <c r="F101" s="254"/>
      <c r="G101" s="254"/>
      <c r="H101" s="260" t="str">
        <f>IF(A101="","",IFERROR(G101/F101-1,""))</f>
      </c>
      <c r="I101" s="215"/>
      <c r="J101" s="266"/>
      <c r="K101" s="266"/>
      <c r="L101" s="215"/>
      <c r="M101" s="248"/>
      <c r="N101" s="248"/>
      <c r="O101" s="260"/>
      <c r="P101" s="215" t="str">
        <f>IF(A101="","",IF(H101="",IF(OR(E101="値引き",E101="クーポン",E101="購入特典"),"ルール再確認","通常"),IF(ABS(H101)&gt;0.35,"高割引再確認",IF(O101&lt;0.15,"低粗利再確認","通常"))))</f>
      </c>
      <c r="Q101" s="272"/>
    </row>
    <row r="102" ht="19" customHeight="true">
      <c r="A102" s="214"/>
      <c r="B102" s="215"/>
      <c r="C102" s="215"/>
      <c r="D102" s="215"/>
      <c r="E102" s="215"/>
      <c r="F102" s="254"/>
      <c r="G102" s="254"/>
      <c r="H102" s="260" t="str">
        <f>IF(A102="","",IFERROR(G102/F102-1,""))</f>
      </c>
      <c r="I102" s="215"/>
      <c r="J102" s="266"/>
      <c r="K102" s="266"/>
      <c r="L102" s="215"/>
      <c r="M102" s="248"/>
      <c r="N102" s="248"/>
      <c r="O102" s="260"/>
      <c r="P102" s="215" t="str">
        <f>IF(A102="","",IF(H102="",IF(OR(E102="値引き",E102="クーポン",E102="購入特典"),"ルール再確認","通常"),IF(ABS(H102)&gt;0.35,"高割引再確認",IF(O102&lt;0.15,"低粗利再確認","通常"))))</f>
      </c>
      <c r="Q102" s="272"/>
    </row>
    <row r="103" ht="19" customHeight="true">
      <c r="A103" s="214"/>
      <c r="B103" s="215"/>
      <c r="C103" s="215"/>
      <c r="D103" s="215"/>
      <c r="E103" s="215"/>
      <c r="F103" s="254"/>
      <c r="G103" s="254"/>
      <c r="H103" s="260" t="str">
        <f>IF(A103="","",IFERROR(G103/F103-1,""))</f>
      </c>
      <c r="I103" s="215"/>
      <c r="J103" s="266"/>
      <c r="K103" s="266"/>
      <c r="L103" s="215"/>
      <c r="M103" s="248"/>
      <c r="N103" s="248"/>
      <c r="O103" s="260"/>
      <c r="P103" s="215" t="str">
        <f>IF(A103="","",IF(H103="",IF(OR(E103="値引き",E103="クーポン",E103="購入特典"),"ルール再確認","通常"),IF(ABS(H103)&gt;0.35,"高割引再確認",IF(O103&lt;0.15,"低粗利再確認","通常"))))</f>
      </c>
      <c r="Q103" s="272"/>
    </row>
    <row r="104" ht="19" customHeight="true">
      <c r="A104" s="214"/>
      <c r="B104" s="215"/>
      <c r="C104" s="215"/>
      <c r="D104" s="215"/>
      <c r="E104" s="215"/>
      <c r="F104" s="254"/>
      <c r="G104" s="254"/>
      <c r="H104" s="260" t="str">
        <f>IF(A104="","",IFERROR(G104/F104-1,""))</f>
      </c>
      <c r="I104" s="215"/>
      <c r="J104" s="266"/>
      <c r="K104" s="266"/>
      <c r="L104" s="215"/>
      <c r="M104" s="248"/>
      <c r="N104" s="248"/>
      <c r="O104" s="260"/>
      <c r="P104" s="215" t="str">
        <f>IF(A104="","",IF(H104="",IF(OR(E104="値引き",E104="クーポン",E104="購入特典"),"ルール再確認","通常"),IF(ABS(H104)&gt;0.35,"高割引再確認",IF(O104&lt;0.15,"低粗利再確認","通常"))))</f>
      </c>
      <c r="Q104" s="272"/>
    </row>
    <row r="105" ht="19" customHeight="true">
      <c r="A105" s="214"/>
      <c r="B105" s="215"/>
      <c r="C105" s="215"/>
      <c r="D105" s="215"/>
      <c r="E105" s="215"/>
      <c r="F105" s="254"/>
      <c r="G105" s="254"/>
      <c r="H105" s="260" t="str">
        <f>IF(A105="","",IFERROR(G105/F105-1,""))</f>
      </c>
      <c r="I105" s="215"/>
      <c r="J105" s="266"/>
      <c r="K105" s="266"/>
      <c r="L105" s="215"/>
      <c r="M105" s="248"/>
      <c r="N105" s="248"/>
      <c r="O105" s="260"/>
      <c r="P105" s="215" t="str">
        <f>IF(A105="","",IF(H105="",IF(OR(E105="値引き",E105="クーポン",E105="購入特典"),"ルール再確認","通常"),IF(ABS(H105)&gt;0.35,"高割引再確認",IF(O105&lt;0.15,"低粗利再確認","通常"))))</f>
      </c>
      <c r="Q105" s="272"/>
    </row>
    <row r="106" ht="19" customHeight="true">
      <c r="A106" s="214"/>
      <c r="B106" s="215"/>
      <c r="C106" s="215"/>
      <c r="D106" s="215"/>
      <c r="E106" s="215"/>
      <c r="F106" s="254"/>
      <c r="G106" s="254"/>
      <c r="H106" s="260" t="str">
        <f>IF(A106="","",IFERROR(G106/F106-1,""))</f>
      </c>
      <c r="I106" s="215"/>
      <c r="J106" s="266"/>
      <c r="K106" s="266"/>
      <c r="L106" s="215"/>
      <c r="M106" s="248"/>
      <c r="N106" s="248"/>
      <c r="O106" s="260"/>
      <c r="P106" s="215" t="str">
        <f>IF(A106="","",IF(H106="",IF(OR(E106="値引き",E106="クーポン",E106="購入特典"),"ルール再確認","通常"),IF(ABS(H106)&gt;0.35,"高割引再確認",IF(O106&lt;0.15,"低粗利再確認","通常"))))</f>
      </c>
      <c r="Q106" s="272"/>
    </row>
    <row r="107" ht="19" customHeight="true">
      <c r="A107" s="214"/>
      <c r="B107" s="215"/>
      <c r="C107" s="215"/>
      <c r="D107" s="215"/>
      <c r="E107" s="215"/>
      <c r="F107" s="254"/>
      <c r="G107" s="254"/>
      <c r="H107" s="260" t="str">
        <f>IF(A107="","",IFERROR(G107/F107-1,""))</f>
      </c>
      <c r="I107" s="215"/>
      <c r="J107" s="266"/>
      <c r="K107" s="266"/>
      <c r="L107" s="215"/>
      <c r="M107" s="248"/>
      <c r="N107" s="248"/>
      <c r="O107" s="260"/>
      <c r="P107" s="215" t="str">
        <f>IF(A107="","",IF(H107="",IF(OR(E107="値引き",E107="クーポン",E107="購入特典"),"ルール再確認","通常"),IF(ABS(H107)&gt;0.35,"高割引再確認",IF(O107&lt;0.15,"低粗利再確認","通常"))))</f>
      </c>
      <c r="Q107" s="272"/>
    </row>
    <row r="108" ht="19" customHeight="true">
      <c r="A108" s="214"/>
      <c r="B108" s="215"/>
      <c r="C108" s="215"/>
      <c r="D108" s="215"/>
      <c r="E108" s="215"/>
      <c r="F108" s="254"/>
      <c r="G108" s="254"/>
      <c r="H108" s="260" t="str">
        <f>IF(A108="","",IFERROR(G108/F108-1,""))</f>
      </c>
      <c r="I108" s="215"/>
      <c r="J108" s="266"/>
      <c r="K108" s="266"/>
      <c r="L108" s="215"/>
      <c r="M108" s="248"/>
      <c r="N108" s="248"/>
      <c r="O108" s="260"/>
      <c r="P108" s="215" t="str">
        <f>IF(A108="","",IF(H108="",IF(OR(E108="値引き",E108="クーポン",E108="購入特典"),"ルール再確認","通常"),IF(ABS(H108)&gt;0.35,"高割引再確認",IF(O108&lt;0.15,"低粗利再確認","通常"))))</f>
      </c>
      <c r="Q108" s="272"/>
    </row>
    <row r="109" ht="19" customHeight="true">
      <c r="A109" s="214"/>
      <c r="B109" s="215"/>
      <c r="C109" s="215"/>
      <c r="D109" s="215"/>
      <c r="E109" s="215"/>
      <c r="F109" s="254"/>
      <c r="G109" s="254"/>
      <c r="H109" s="260" t="str">
        <f>IF(A109="","",IFERROR(G109/F109-1,""))</f>
      </c>
      <c r="I109" s="215"/>
      <c r="J109" s="266"/>
      <c r="K109" s="266"/>
      <c r="L109" s="215"/>
      <c r="M109" s="248"/>
      <c r="N109" s="248"/>
      <c r="O109" s="260"/>
      <c r="P109" s="215" t="str">
        <f>IF(A109="","",IF(H109="",IF(OR(E109="値引き",E109="クーポン",E109="購入特典"),"ルール再確認","通常"),IF(ABS(H109)&gt;0.35,"高割引再確認",IF(O109&lt;0.15,"低粗利再確認","通常"))))</f>
      </c>
      <c r="Q109" s="272"/>
    </row>
    <row r="110" ht="19" customHeight="true">
      <c r="A110" s="214"/>
      <c r="B110" s="215"/>
      <c r="C110" s="215"/>
      <c r="D110" s="215"/>
      <c r="E110" s="215"/>
      <c r="F110" s="254"/>
      <c r="G110" s="254"/>
      <c r="H110" s="260" t="str">
        <f>IF(A110="","",IFERROR(G110/F110-1,""))</f>
      </c>
      <c r="I110" s="215"/>
      <c r="J110" s="266"/>
      <c r="K110" s="266"/>
      <c r="L110" s="215"/>
      <c r="M110" s="248"/>
      <c r="N110" s="248"/>
      <c r="O110" s="260"/>
      <c r="P110" s="215" t="str">
        <f>IF(A110="","",IF(H110="",IF(OR(E110="値引き",E110="クーポン",E110="購入特典"),"ルール再確認","通常"),IF(ABS(H110)&gt;0.35,"高割引再確認",IF(O110&lt;0.15,"低粗利再確認","通常"))))</f>
      </c>
      <c r="Q110" s="272"/>
    </row>
    <row r="111" ht="19" customHeight="true">
      <c r="A111" s="214"/>
      <c r="B111" s="215"/>
      <c r="C111" s="215"/>
      <c r="D111" s="215"/>
      <c r="E111" s="215"/>
      <c r="F111" s="254"/>
      <c r="G111" s="254"/>
      <c r="H111" s="260" t="str">
        <f>IF(A111="","",IFERROR(G111/F111-1,""))</f>
      </c>
      <c r="I111" s="215"/>
      <c r="J111" s="266"/>
      <c r="K111" s="266"/>
      <c r="L111" s="215"/>
      <c r="M111" s="248"/>
      <c r="N111" s="248"/>
      <c r="O111" s="260"/>
      <c r="P111" s="215" t="str">
        <f>IF(A111="","",IF(H111="",IF(OR(E111="値引き",E111="クーポン",E111="購入特典"),"ルール再確認","通常"),IF(ABS(H111)&gt;0.35,"高割引再確認",IF(O111&lt;0.15,"低粗利再確認","通常"))))</f>
      </c>
      <c r="Q111" s="272"/>
    </row>
    <row r="112" ht="19" customHeight="true">
      <c r="A112" s="214"/>
      <c r="B112" s="215"/>
      <c r="C112" s="215"/>
      <c r="D112" s="215"/>
      <c r="E112" s="215"/>
      <c r="F112" s="254"/>
      <c r="G112" s="254"/>
      <c r="H112" s="260" t="str">
        <f>IF(A112="","",IFERROR(G112/F112-1,""))</f>
      </c>
      <c r="I112" s="215"/>
      <c r="J112" s="266"/>
      <c r="K112" s="266"/>
      <c r="L112" s="215"/>
      <c r="M112" s="248"/>
      <c r="N112" s="248"/>
      <c r="O112" s="260"/>
      <c r="P112" s="215" t="str">
        <f>IF(A112="","",IF(H112="",IF(OR(E112="値引き",E112="クーポン",E112="購入特典"),"ルール再確認","通常"),IF(ABS(H112)&gt;0.35,"高割引再確認",IF(O112&lt;0.15,"低粗利再確認","通常"))))</f>
      </c>
      <c r="Q112" s="272"/>
    </row>
    <row r="113" ht="19" customHeight="true">
      <c r="A113" s="214"/>
      <c r="B113" s="215"/>
      <c r="C113" s="215"/>
      <c r="D113" s="215"/>
      <c r="E113" s="215"/>
      <c r="F113" s="254"/>
      <c r="G113" s="254"/>
      <c r="H113" s="260" t="str">
        <f>IF(A113="","",IFERROR(G113/F113-1,""))</f>
      </c>
      <c r="I113" s="215"/>
      <c r="J113" s="266"/>
      <c r="K113" s="266"/>
      <c r="L113" s="215"/>
      <c r="M113" s="248"/>
      <c r="N113" s="248"/>
      <c r="O113" s="260"/>
      <c r="P113" s="215" t="str">
        <f>IF(A113="","",IF(H113="",IF(OR(E113="値引き",E113="クーポン",E113="購入特典"),"ルール再確認","通常"),IF(ABS(H113)&gt;0.35,"高割引再確認",IF(O113&lt;0.15,"低粗利再確認","通常"))))</f>
      </c>
      <c r="Q113" s="272"/>
    </row>
    <row r="114" ht="19" customHeight="true">
      <c r="A114" s="214"/>
      <c r="B114" s="215"/>
      <c r="C114" s="215"/>
      <c r="D114" s="215"/>
      <c r="E114" s="215"/>
      <c r="F114" s="254"/>
      <c r="G114" s="254"/>
      <c r="H114" s="260" t="str">
        <f>IF(A114="","",IFERROR(G114/F114-1,""))</f>
      </c>
      <c r="I114" s="215"/>
      <c r="J114" s="266"/>
      <c r="K114" s="266"/>
      <c r="L114" s="215"/>
      <c r="M114" s="248"/>
      <c r="N114" s="248"/>
      <c r="O114" s="260"/>
      <c r="P114" s="215" t="str">
        <f>IF(A114="","",IF(H114="",IF(OR(E114="値引き",E114="クーポン",E114="購入特典"),"ルール再確認","通常"),IF(ABS(H114)&gt;0.35,"高割引再確認",IF(O114&lt;0.15,"低粗利再確認","通常"))))</f>
      </c>
      <c r="Q114" s="272"/>
    </row>
    <row r="115" ht="19" customHeight="true">
      <c r="A115" s="214"/>
      <c r="B115" s="215"/>
      <c r="C115" s="215"/>
      <c r="D115" s="215"/>
      <c r="E115" s="215"/>
      <c r="F115" s="254"/>
      <c r="G115" s="254"/>
      <c r="H115" s="260" t="str">
        <f>IF(A115="","",IFERROR(G115/F115-1,""))</f>
      </c>
      <c r="I115" s="215"/>
      <c r="J115" s="266"/>
      <c r="K115" s="266"/>
      <c r="L115" s="215"/>
      <c r="M115" s="248"/>
      <c r="N115" s="248"/>
      <c r="O115" s="260"/>
      <c r="P115" s="215" t="str">
        <f>IF(A115="","",IF(H115="",IF(OR(E115="値引き",E115="クーポン",E115="購入特典"),"ルール再確認","通常"),IF(ABS(H115)&gt;0.35,"高割引再確認",IF(O115&lt;0.15,"低粗利再確認","通常"))))</f>
      </c>
      <c r="Q115" s="272"/>
    </row>
    <row r="116" ht="19" customHeight="true">
      <c r="A116" s="214"/>
      <c r="B116" s="215"/>
      <c r="C116" s="215"/>
      <c r="D116" s="215"/>
      <c r="E116" s="215"/>
      <c r="F116" s="254"/>
      <c r="G116" s="254"/>
      <c r="H116" s="260" t="str">
        <f>IF(A116="","",IFERROR(G116/F116-1,""))</f>
      </c>
      <c r="I116" s="215"/>
      <c r="J116" s="266"/>
      <c r="K116" s="266"/>
      <c r="L116" s="215"/>
      <c r="M116" s="248"/>
      <c r="N116" s="248"/>
      <c r="O116" s="260"/>
      <c r="P116" s="215" t="str">
        <f>IF(A116="","",IF(H116="",IF(OR(E116="値引き",E116="クーポン",E116="購入特典"),"ルール再確認","通常"),IF(ABS(H116)&gt;0.35,"高割引再確認",IF(O116&lt;0.15,"低粗利再確認","通常"))))</f>
      </c>
      <c r="Q116" s="272"/>
    </row>
    <row r="117" ht="19" customHeight="true">
      <c r="A117" s="214"/>
      <c r="B117" s="215"/>
      <c r="C117" s="215"/>
      <c r="D117" s="215"/>
      <c r="E117" s="215"/>
      <c r="F117" s="254"/>
      <c r="G117" s="254"/>
      <c r="H117" s="260" t="str">
        <f>IF(A117="","",IFERROR(G117/F117-1,""))</f>
      </c>
      <c r="I117" s="215"/>
      <c r="J117" s="266"/>
      <c r="K117" s="266"/>
      <c r="L117" s="215"/>
      <c r="M117" s="248"/>
      <c r="N117" s="248"/>
      <c r="O117" s="260"/>
      <c r="P117" s="215" t="str">
        <f>IF(A117="","",IF(H117="",IF(OR(E117="値引き",E117="クーポン",E117="購入特典"),"ルール再確認","通常"),IF(ABS(H117)&gt;0.35,"高割引再確認",IF(O117&lt;0.15,"低粗利再確認","通常"))))</f>
      </c>
      <c r="Q117" s="272"/>
    </row>
    <row r="118" ht="19" customHeight="true">
      <c r="A118" s="214"/>
      <c r="B118" s="215"/>
      <c r="C118" s="215"/>
      <c r="D118" s="215"/>
      <c r="E118" s="215"/>
      <c r="F118" s="254"/>
      <c r="G118" s="254"/>
      <c r="H118" s="260" t="str">
        <f>IF(A118="","",IFERROR(G118/F118-1,""))</f>
      </c>
      <c r="I118" s="215"/>
      <c r="J118" s="266"/>
      <c r="K118" s="266"/>
      <c r="L118" s="215"/>
      <c r="M118" s="248"/>
      <c r="N118" s="248"/>
      <c r="O118" s="260"/>
      <c r="P118" s="215" t="str">
        <f>IF(A118="","",IF(H118="",IF(OR(E118="値引き",E118="クーポン",E118="購入特典"),"ルール再確認","通常"),IF(ABS(H118)&gt;0.35,"高割引再確認",IF(O118&lt;0.15,"低粗利再確認","通常"))))</f>
      </c>
      <c r="Q118" s="272"/>
    </row>
    <row r="119" ht="19" customHeight="true">
      <c r="A119" s="214"/>
      <c r="B119" s="215"/>
      <c r="C119" s="215"/>
      <c r="D119" s="215"/>
      <c r="E119" s="215"/>
      <c r="F119" s="254"/>
      <c r="G119" s="254"/>
      <c r="H119" s="260" t="str">
        <f>IF(A119="","",IFERROR(G119/F119-1,""))</f>
      </c>
      <c r="I119" s="215"/>
      <c r="J119" s="266"/>
      <c r="K119" s="266"/>
      <c r="L119" s="215"/>
      <c r="M119" s="248"/>
      <c r="N119" s="248"/>
      <c r="O119" s="260"/>
      <c r="P119" s="215" t="str">
        <f>IF(A119="","",IF(H119="",IF(OR(E119="値引き",E119="クーポン",E119="購入特典"),"ルール再確認","通常"),IF(ABS(H119)&gt;0.35,"高割引再確認",IF(O119&lt;0.15,"低粗利再確認","通常"))))</f>
      </c>
      <c r="Q119" s="272"/>
    </row>
    <row r="120" ht="19" customHeight="true">
      <c r="A120" s="214"/>
      <c r="B120" s="215"/>
      <c r="C120" s="215"/>
      <c r="D120" s="215"/>
      <c r="E120" s="215"/>
      <c r="F120" s="254"/>
      <c r="G120" s="254"/>
      <c r="H120" s="260" t="str">
        <f>IF(A120="","",IFERROR(G120/F120-1,""))</f>
      </c>
      <c r="I120" s="215"/>
      <c r="J120" s="266"/>
      <c r="K120" s="266"/>
      <c r="L120" s="215"/>
      <c r="M120" s="248"/>
      <c r="N120" s="248"/>
      <c r="O120" s="260"/>
      <c r="P120" s="215" t="str">
        <f>IF(A120="","",IF(H120="",IF(OR(E120="値引き",E120="クーポン",E120="購入特典"),"ルール再確認","通常"),IF(ABS(H120)&gt;0.35,"高割引再確認",IF(O120&lt;0.15,"低粗利再確認","通常"))))</f>
      </c>
      <c r="Q120" s="272"/>
    </row>
    <row r="121" ht="19" customHeight="true">
      <c r="A121" s="214"/>
      <c r="B121" s="215"/>
      <c r="C121" s="215"/>
      <c r="D121" s="215"/>
      <c r="E121" s="215"/>
      <c r="F121" s="254"/>
      <c r="G121" s="254"/>
      <c r="H121" s="260" t="str">
        <f>IF(A121="","",IFERROR(G121/F121-1,""))</f>
      </c>
      <c r="I121" s="215"/>
      <c r="J121" s="266"/>
      <c r="K121" s="266"/>
      <c r="L121" s="215"/>
      <c r="M121" s="248"/>
      <c r="N121" s="248"/>
      <c r="O121" s="260"/>
      <c r="P121" s="215" t="str">
        <f>IF(A121="","",IF(H121="",IF(OR(E121="値引き",E121="クーポン",E121="購入特典"),"ルール再確認","通常"),IF(ABS(H121)&gt;0.35,"高割引再確認",IF(O121&lt;0.15,"低粗利再確認","通常"))))</f>
      </c>
      <c r="Q121" s="272"/>
    </row>
    <row r="122" ht="19" customHeight="true">
      <c r="A122" s="214"/>
      <c r="B122" s="215"/>
      <c r="C122" s="215"/>
      <c r="D122" s="215"/>
      <c r="E122" s="215"/>
      <c r="F122" s="254"/>
      <c r="G122" s="254"/>
      <c r="H122" s="260" t="str">
        <f>IF(A122="","",IFERROR(G122/F122-1,""))</f>
      </c>
      <c r="I122" s="215"/>
      <c r="J122" s="266"/>
      <c r="K122" s="266"/>
      <c r="L122" s="215"/>
      <c r="M122" s="248"/>
      <c r="N122" s="248"/>
      <c r="O122" s="260"/>
      <c r="P122" s="215" t="str">
        <f>IF(A122="","",IF(H122="",IF(OR(E122="値引き",E122="クーポン",E122="購入特典"),"ルール再確認","通常"),IF(ABS(H122)&gt;0.35,"高割引再確認",IF(O122&lt;0.15,"低粗利再確認","通常"))))</f>
      </c>
      <c r="Q122" s="272"/>
    </row>
    <row r="123" ht="19" customHeight="true">
      <c r="A123" s="214"/>
      <c r="B123" s="215"/>
      <c r="C123" s="215"/>
      <c r="D123" s="215"/>
      <c r="E123" s="215"/>
      <c r="F123" s="254"/>
      <c r="G123" s="254"/>
      <c r="H123" s="260" t="str">
        <f>IF(A123="","",IFERROR(G123/F123-1,""))</f>
      </c>
      <c r="I123" s="215"/>
      <c r="J123" s="266"/>
      <c r="K123" s="266"/>
      <c r="L123" s="215"/>
      <c r="M123" s="248"/>
      <c r="N123" s="248"/>
      <c r="O123" s="260"/>
      <c r="P123" s="215" t="str">
        <f>IF(A123="","",IF(H123="",IF(OR(E123="値引き",E123="クーポン",E123="購入特典"),"ルール再確認","通常"),IF(ABS(H123)&gt;0.35,"高割引再確認",IF(O123&lt;0.15,"低粗利再確認","通常"))))</f>
      </c>
      <c r="Q123" s="272"/>
    </row>
    <row r="124" ht="19" customHeight="true">
      <c r="A124" s="214"/>
      <c r="B124" s="215"/>
      <c r="C124" s="215"/>
      <c r="D124" s="215"/>
      <c r="E124" s="215"/>
      <c r="F124" s="254"/>
      <c r="G124" s="254"/>
      <c r="H124" s="260" t="str">
        <f>IF(A124="","",IFERROR(G124/F124-1,""))</f>
      </c>
      <c r="I124" s="215"/>
      <c r="J124" s="266"/>
      <c r="K124" s="266"/>
      <c r="L124" s="215"/>
      <c r="M124" s="248"/>
      <c r="N124" s="248"/>
      <c r="O124" s="260"/>
      <c r="P124" s="215" t="str">
        <f>IF(A124="","",IF(H124="",IF(OR(E124="値引き",E124="クーポン",E124="購入特典"),"ルール再確認","通常"),IF(ABS(H124)&gt;0.35,"高割引再確認",IF(O124&lt;0.15,"低粗利再確認","通常"))))</f>
      </c>
      <c r="Q124" s="272"/>
    </row>
    <row r="125" ht="19" customHeight="true">
      <c r="A125" s="214"/>
      <c r="B125" s="215"/>
      <c r="C125" s="215"/>
      <c r="D125" s="215"/>
      <c r="E125" s="215"/>
      <c r="F125" s="254"/>
      <c r="G125" s="254"/>
      <c r="H125" s="260" t="str">
        <f>IF(A125="","",IFERROR(G125/F125-1,""))</f>
      </c>
      <c r="I125" s="215"/>
      <c r="J125" s="266"/>
      <c r="K125" s="266"/>
      <c r="L125" s="215"/>
      <c r="M125" s="248"/>
      <c r="N125" s="248"/>
      <c r="O125" s="260"/>
      <c r="P125" s="215" t="str">
        <f>IF(A125="","",IF(H125="",IF(OR(E125="値引き",E125="クーポン",E125="購入特典"),"ルール再確認","通常"),IF(ABS(H125)&gt;0.35,"高割引再確認",IF(O125&lt;0.15,"低粗利再確認","通常"))))</f>
      </c>
      <c r="Q125" s="272"/>
    </row>
    <row r="126" ht="19" customHeight="true">
      <c r="A126" s="214"/>
      <c r="B126" s="215"/>
      <c r="C126" s="215"/>
      <c r="D126" s="215"/>
      <c r="E126" s="215"/>
      <c r="F126" s="254"/>
      <c r="G126" s="254"/>
      <c r="H126" s="260" t="str">
        <f>IF(A126="","",IFERROR(G126/F126-1,""))</f>
      </c>
      <c r="I126" s="215"/>
      <c r="J126" s="266"/>
      <c r="K126" s="266"/>
      <c r="L126" s="215"/>
      <c r="M126" s="248"/>
      <c r="N126" s="248"/>
      <c r="O126" s="260"/>
      <c r="P126" s="215" t="str">
        <f>IF(A126="","",IF(H126="",IF(OR(E126="値引き",E126="クーポン",E126="購入特典"),"ルール再確認","通常"),IF(ABS(H126)&gt;0.35,"高割引再確認",IF(O126&lt;0.15,"低粗利再確認","通常"))))</f>
      </c>
      <c r="Q126" s="272"/>
    </row>
    <row r="127" ht="19" customHeight="true">
      <c r="A127" s="214"/>
      <c r="B127" s="215"/>
      <c r="C127" s="215"/>
      <c r="D127" s="215"/>
      <c r="E127" s="215"/>
      <c r="F127" s="254"/>
      <c r="G127" s="254"/>
      <c r="H127" s="260" t="str">
        <f>IF(A127="","",IFERROR(G127/F127-1,""))</f>
      </c>
      <c r="I127" s="215"/>
      <c r="J127" s="266"/>
      <c r="K127" s="266"/>
      <c r="L127" s="215"/>
      <c r="M127" s="248"/>
      <c r="N127" s="248"/>
      <c r="O127" s="260"/>
      <c r="P127" s="215" t="str">
        <f>IF(A127="","",IF(H127="",IF(OR(E127="値引き",E127="クーポン",E127="購入特典"),"ルール再確認","通常"),IF(ABS(H127)&gt;0.35,"高割引再確認",IF(O127&lt;0.15,"低粗利再確認","通常"))))</f>
      </c>
      <c r="Q127" s="272"/>
    </row>
    <row r="128" ht="19" customHeight="true">
      <c r="A128" s="214"/>
      <c r="B128" s="215"/>
      <c r="C128" s="215"/>
      <c r="D128" s="215"/>
      <c r="E128" s="215"/>
      <c r="F128" s="254"/>
      <c r="G128" s="254"/>
      <c r="H128" s="260" t="str">
        <f>IF(A128="","",IFERROR(G128/F128-1,""))</f>
      </c>
      <c r="I128" s="215"/>
      <c r="J128" s="266"/>
      <c r="K128" s="266"/>
      <c r="L128" s="215"/>
      <c r="M128" s="248"/>
      <c r="N128" s="248"/>
      <c r="O128" s="260"/>
      <c r="P128" s="215" t="str">
        <f>IF(A128="","",IF(H128="",IF(OR(E128="値引き",E128="クーポン",E128="購入特典"),"ルール再確認","通常"),IF(ABS(H128)&gt;0.35,"高割引再確認",IF(O128&lt;0.15,"低粗利再確認","通常"))))</f>
      </c>
      <c r="Q128" s="272"/>
    </row>
    <row r="129" ht="19" customHeight="true">
      <c r="A129" s="214"/>
      <c r="B129" s="215"/>
      <c r="C129" s="215"/>
      <c r="D129" s="215"/>
      <c r="E129" s="215"/>
      <c r="F129" s="254"/>
      <c r="G129" s="254"/>
      <c r="H129" s="260" t="str">
        <f>IF(A129="","",IFERROR(G129/F129-1,""))</f>
      </c>
      <c r="I129" s="215"/>
      <c r="J129" s="266"/>
      <c r="K129" s="266"/>
      <c r="L129" s="215"/>
      <c r="M129" s="248"/>
      <c r="N129" s="248"/>
      <c r="O129" s="260"/>
      <c r="P129" s="215" t="str">
        <f>IF(A129="","",IF(H129="",IF(OR(E129="値引き",E129="クーポン",E129="購入特典"),"ルール再確認","通常"),IF(ABS(H129)&gt;0.35,"高割引再確認",IF(O129&lt;0.15,"低粗利再確認","通常"))))</f>
      </c>
      <c r="Q129" s="272"/>
    </row>
    <row r="130" ht="19" customHeight="true">
      <c r="A130" s="214"/>
      <c r="B130" s="215"/>
      <c r="C130" s="215"/>
      <c r="D130" s="215"/>
      <c r="E130" s="215"/>
      <c r="F130" s="254"/>
      <c r="G130" s="254"/>
      <c r="H130" s="260" t="str">
        <f>IF(A130="","",IFERROR(G130/F130-1,""))</f>
      </c>
      <c r="I130" s="215"/>
      <c r="J130" s="266"/>
      <c r="K130" s="266"/>
      <c r="L130" s="215"/>
      <c r="M130" s="248"/>
      <c r="N130" s="248"/>
      <c r="O130" s="260"/>
      <c r="P130" s="215" t="str">
        <f>IF(A130="","",IF(H130="",IF(OR(E130="値引き",E130="クーポン",E130="購入特典"),"ルール再確認","通常"),IF(ABS(H130)&gt;0.35,"高割引再確認",IF(O130&lt;0.15,"低粗利再確認","通常"))))</f>
      </c>
      <c r="Q130" s="272"/>
    </row>
    <row r="131" ht="19" customHeight="true">
      <c r="A131" s="214"/>
      <c r="B131" s="215"/>
      <c r="C131" s="215"/>
      <c r="D131" s="215"/>
      <c r="E131" s="215"/>
      <c r="F131" s="254"/>
      <c r="G131" s="254"/>
      <c r="H131" s="260" t="str">
        <f>IF(A131="","",IFERROR(G131/F131-1,""))</f>
      </c>
      <c r="I131" s="215"/>
      <c r="J131" s="266"/>
      <c r="K131" s="266"/>
      <c r="L131" s="215"/>
      <c r="M131" s="248"/>
      <c r="N131" s="248"/>
      <c r="O131" s="260"/>
      <c r="P131" s="215" t="str">
        <f>IF(A131="","",IF(H131="",IF(OR(E131="値引き",E131="クーポン",E131="購入特典"),"ルール再確認","通常"),IF(ABS(H131)&gt;0.35,"高割引再確認",IF(O131&lt;0.15,"低粗利再確認","通常"))))</f>
      </c>
      <c r="Q131" s="272"/>
    </row>
    <row r="132" ht="19" customHeight="true">
      <c r="A132" s="214"/>
      <c r="B132" s="215"/>
      <c r="C132" s="215"/>
      <c r="D132" s="215"/>
      <c r="E132" s="215"/>
      <c r="F132" s="254"/>
      <c r="G132" s="254"/>
      <c r="H132" s="260" t="str">
        <f>IF(A132="","",IFERROR(G132/F132-1,""))</f>
      </c>
      <c r="I132" s="215"/>
      <c r="J132" s="266"/>
      <c r="K132" s="266"/>
      <c r="L132" s="215"/>
      <c r="M132" s="248"/>
      <c r="N132" s="248"/>
      <c r="O132" s="260"/>
      <c r="P132" s="215" t="str">
        <f>IF(A132="","",IF(H132="",IF(OR(E132="値引き",E132="クーポン",E132="購入特典"),"ルール再確認","通常"),IF(ABS(H132)&gt;0.35,"高割引再確認",IF(O132&lt;0.15,"低粗利再確認","通常"))))</f>
      </c>
      <c r="Q132" s="272"/>
    </row>
    <row r="133" ht="19" customHeight="true">
      <c r="A133" s="214"/>
      <c r="B133" s="215"/>
      <c r="C133" s="215"/>
      <c r="D133" s="215"/>
      <c r="E133" s="215"/>
      <c r="F133" s="254"/>
      <c r="G133" s="254"/>
      <c r="H133" s="260" t="str">
        <f>IF(A133="","",IFERROR(G133/F133-1,""))</f>
      </c>
      <c r="I133" s="215"/>
      <c r="J133" s="266"/>
      <c r="K133" s="266"/>
      <c r="L133" s="215"/>
      <c r="M133" s="248"/>
      <c r="N133" s="248"/>
      <c r="O133" s="260"/>
      <c r="P133" s="215" t="str">
        <f>IF(A133="","",IF(H133="",IF(OR(E133="値引き",E133="クーポン",E133="購入特典"),"ルール再確認","通常"),IF(ABS(H133)&gt;0.35,"高割引再確認",IF(O133&lt;0.15,"低粗利再確認","通常"))))</f>
      </c>
      <c r="Q133" s="272"/>
    </row>
    <row r="134" ht="19" customHeight="true">
      <c r="A134" s="214"/>
      <c r="B134" s="215"/>
      <c r="C134" s="215"/>
      <c r="D134" s="215"/>
      <c r="E134" s="215"/>
      <c r="F134" s="254"/>
      <c r="G134" s="254"/>
      <c r="H134" s="260" t="str">
        <f>IF(A134="","",IFERROR(G134/F134-1,""))</f>
      </c>
      <c r="I134" s="215"/>
      <c r="J134" s="266"/>
      <c r="K134" s="266"/>
      <c r="L134" s="215"/>
      <c r="M134" s="248"/>
      <c r="N134" s="248"/>
      <c r="O134" s="260"/>
      <c r="P134" s="215" t="str">
        <f>IF(A134="","",IF(H134="",IF(OR(E134="値引き",E134="クーポン",E134="購入特典"),"ルール再確認","通常"),IF(ABS(H134)&gt;0.35,"高割引再確認",IF(O134&lt;0.15,"低粗利再確認","通常"))))</f>
      </c>
      <c r="Q134" s="272"/>
    </row>
    <row r="135" ht="19" customHeight="true">
      <c r="A135" s="214"/>
      <c r="B135" s="215"/>
      <c r="C135" s="215"/>
      <c r="D135" s="215"/>
      <c r="E135" s="215"/>
      <c r="F135" s="254"/>
      <c r="G135" s="254"/>
      <c r="H135" s="260" t="str">
        <f>IF(A135="","",IFERROR(G135/F135-1,""))</f>
      </c>
      <c r="I135" s="215"/>
      <c r="J135" s="266"/>
      <c r="K135" s="266"/>
      <c r="L135" s="215"/>
      <c r="M135" s="248"/>
      <c r="N135" s="248"/>
      <c r="O135" s="260"/>
      <c r="P135" s="215" t="str">
        <f>IF(A135="","",IF(H135="",IF(OR(E135="値引き",E135="クーポン",E135="購入特典"),"ルール再確認","通常"),IF(ABS(H135)&gt;0.35,"高割引再確認",IF(O135&lt;0.15,"低粗利再確認","通常"))))</f>
      </c>
      <c r="Q135" s="272"/>
    </row>
    <row r="136" ht="19" customHeight="true">
      <c r="A136" s="214"/>
      <c r="B136" s="215"/>
      <c r="C136" s="215"/>
      <c r="D136" s="215"/>
      <c r="E136" s="215"/>
      <c r="F136" s="254"/>
      <c r="G136" s="254"/>
      <c r="H136" s="260" t="str">
        <f>IF(A136="","",IFERROR(G136/F136-1,""))</f>
      </c>
      <c r="I136" s="215"/>
      <c r="J136" s="266"/>
      <c r="K136" s="266"/>
      <c r="L136" s="215"/>
      <c r="M136" s="248"/>
      <c r="N136" s="248"/>
      <c r="O136" s="260"/>
      <c r="P136" s="215" t="str">
        <f>IF(A136="","",IF(H136="",IF(OR(E136="値引き",E136="クーポン",E136="購入特典"),"ルール再確認","通常"),IF(ABS(H136)&gt;0.35,"高割引再確認",IF(O136&lt;0.15,"低粗利再確認","通常"))))</f>
      </c>
      <c r="Q136" s="272"/>
    </row>
    <row r="137" ht="19" customHeight="true">
      <c r="A137" s="214"/>
      <c r="B137" s="215"/>
      <c r="C137" s="215"/>
      <c r="D137" s="215"/>
      <c r="E137" s="215"/>
      <c r="F137" s="254"/>
      <c r="G137" s="254"/>
      <c r="H137" s="260" t="str">
        <f>IF(A137="","",IFERROR(G137/F137-1,""))</f>
      </c>
      <c r="I137" s="215"/>
      <c r="J137" s="266"/>
      <c r="K137" s="266"/>
      <c r="L137" s="215"/>
      <c r="M137" s="248"/>
      <c r="N137" s="248"/>
      <c r="O137" s="260"/>
      <c r="P137" s="215" t="str">
        <f>IF(A137="","",IF(H137="",IF(OR(E137="値引き",E137="クーポン",E137="購入特典"),"ルール再確認","通常"),IF(ABS(H137)&gt;0.35,"高割引再確認",IF(O137&lt;0.15,"低粗利再確認","通常"))))</f>
      </c>
      <c r="Q137" s="272"/>
    </row>
    <row r="138" ht="19" customHeight="true">
      <c r="A138" s="214"/>
      <c r="B138" s="215"/>
      <c r="C138" s="215"/>
      <c r="D138" s="215"/>
      <c r="E138" s="215"/>
      <c r="F138" s="254"/>
      <c r="G138" s="254"/>
      <c r="H138" s="260" t="str">
        <f>IF(A138="","",IFERROR(G138/F138-1,""))</f>
      </c>
      <c r="I138" s="215"/>
      <c r="J138" s="266"/>
      <c r="K138" s="266"/>
      <c r="L138" s="215"/>
      <c r="M138" s="248"/>
      <c r="N138" s="248"/>
      <c r="O138" s="260"/>
      <c r="P138" s="215" t="str">
        <f>IF(A138="","",IF(H138="",IF(OR(E138="値引き",E138="クーポン",E138="購入特典"),"ルール再確認","通常"),IF(ABS(H138)&gt;0.35,"高割引再確認",IF(O138&lt;0.15,"低粗利再確認","通常"))))</f>
      </c>
      <c r="Q138" s="272"/>
    </row>
    <row r="139" ht="19" customHeight="true">
      <c r="A139" s="214"/>
      <c r="B139" s="215"/>
      <c r="C139" s="215"/>
      <c r="D139" s="215"/>
      <c r="E139" s="215"/>
      <c r="F139" s="254"/>
      <c r="G139" s="254"/>
      <c r="H139" s="260" t="str">
        <f>IF(A139="","",IFERROR(G139/F139-1,""))</f>
      </c>
      <c r="I139" s="215"/>
      <c r="J139" s="266"/>
      <c r="K139" s="266"/>
      <c r="L139" s="215"/>
      <c r="M139" s="248"/>
      <c r="N139" s="248"/>
      <c r="O139" s="260"/>
      <c r="P139" s="215" t="str">
        <f>IF(A139="","",IF(H139="",IF(OR(E139="値引き",E139="クーポン",E139="購入特典"),"ルール再確認","通常"),IF(ABS(H139)&gt;0.35,"高割引再確認",IF(O139&lt;0.15,"低粗利再確認","通常"))))</f>
      </c>
      <c r="Q139" s="272"/>
    </row>
    <row r="140" ht="19" customHeight="true">
      <c r="A140" s="214"/>
      <c r="B140" s="215"/>
      <c r="C140" s="215"/>
      <c r="D140" s="215"/>
      <c r="E140" s="215"/>
      <c r="F140" s="254"/>
      <c r="G140" s="254"/>
      <c r="H140" s="260" t="str">
        <f>IF(A140="","",IFERROR(G140/F140-1,""))</f>
      </c>
      <c r="I140" s="215"/>
      <c r="J140" s="266"/>
      <c r="K140" s="266"/>
      <c r="L140" s="215"/>
      <c r="M140" s="248"/>
      <c r="N140" s="248"/>
      <c r="O140" s="260"/>
      <c r="P140" s="215" t="str">
        <f>IF(A140="","",IF(H140="",IF(OR(E140="値引き",E140="クーポン",E140="購入特典"),"ルール再確認","通常"),IF(ABS(H140)&gt;0.35,"高割引再確認",IF(O140&lt;0.15,"低粗利再確認","通常"))))</f>
      </c>
      <c r="Q140" s="272"/>
    </row>
    <row r="141" ht="19" customHeight="true">
      <c r="A141" s="214"/>
      <c r="B141" s="215"/>
      <c r="C141" s="215"/>
      <c r="D141" s="215"/>
      <c r="E141" s="215"/>
      <c r="F141" s="254"/>
      <c r="G141" s="254"/>
      <c r="H141" s="260" t="str">
        <f>IF(A141="","",IFERROR(G141/F141-1,""))</f>
      </c>
      <c r="I141" s="215"/>
      <c r="J141" s="266"/>
      <c r="K141" s="266"/>
      <c r="L141" s="215"/>
      <c r="M141" s="248"/>
      <c r="N141" s="248"/>
      <c r="O141" s="260"/>
      <c r="P141" s="215" t="str">
        <f>IF(A141="","",IF(H141="",IF(OR(E141="値引き",E141="クーポン",E141="購入特典"),"ルール再確認","通常"),IF(ABS(H141)&gt;0.35,"高割引再確認",IF(O141&lt;0.15,"低粗利再確認","通常"))))</f>
      </c>
      <c r="Q141" s="272"/>
    </row>
    <row r="142" ht="19" customHeight="true">
      <c r="A142" s="214"/>
      <c r="B142" s="215"/>
      <c r="C142" s="215"/>
      <c r="D142" s="215"/>
      <c r="E142" s="215"/>
      <c r="F142" s="254"/>
      <c r="G142" s="254"/>
      <c r="H142" s="260" t="str">
        <f>IF(A142="","",IFERROR(G142/F142-1,""))</f>
      </c>
      <c r="I142" s="215"/>
      <c r="J142" s="266"/>
      <c r="K142" s="266"/>
      <c r="L142" s="215"/>
      <c r="M142" s="248"/>
      <c r="N142" s="248"/>
      <c r="O142" s="260"/>
      <c r="P142" s="215" t="str">
        <f>IF(A142="","",IF(H142="",IF(OR(E142="値引き",E142="クーポン",E142="購入特典"),"ルール再確認","通常"),IF(ABS(H142)&gt;0.35,"高割引再確認",IF(O142&lt;0.15,"低粗利再確認","通常"))))</f>
      </c>
      <c r="Q142" s="272"/>
    </row>
    <row r="143" ht="19" customHeight="true">
      <c r="A143" s="214"/>
      <c r="B143" s="215"/>
      <c r="C143" s="215"/>
      <c r="D143" s="215"/>
      <c r="E143" s="215"/>
      <c r="F143" s="254"/>
      <c r="G143" s="254"/>
      <c r="H143" s="260" t="str">
        <f>IF(A143="","",IFERROR(G143/F143-1,""))</f>
      </c>
      <c r="I143" s="215"/>
      <c r="J143" s="266"/>
      <c r="K143" s="266"/>
      <c r="L143" s="215"/>
      <c r="M143" s="248"/>
      <c r="N143" s="248"/>
      <c r="O143" s="260"/>
      <c r="P143" s="215" t="str">
        <f>IF(A143="","",IF(H143="",IF(OR(E143="値引き",E143="クーポン",E143="購入特典"),"ルール再確認","通常"),IF(ABS(H143)&gt;0.35,"高割引再確認",IF(O143&lt;0.15,"低粗利再確認","通常"))))</f>
      </c>
      <c r="Q143" s="272"/>
    </row>
    <row r="144" ht="19" customHeight="true">
      <c r="A144" s="214"/>
      <c r="B144" s="215"/>
      <c r="C144" s="215"/>
      <c r="D144" s="215"/>
      <c r="E144" s="215"/>
      <c r="F144" s="254"/>
      <c r="G144" s="254"/>
      <c r="H144" s="260" t="str">
        <f>IF(A144="","",IFERROR(G144/F144-1,""))</f>
      </c>
      <c r="I144" s="215"/>
      <c r="J144" s="266"/>
      <c r="K144" s="266"/>
      <c r="L144" s="215"/>
      <c r="M144" s="248"/>
      <c r="N144" s="248"/>
      <c r="O144" s="260"/>
      <c r="P144" s="215" t="str">
        <f>IF(A144="","",IF(H144="",IF(OR(E144="値引き",E144="クーポン",E144="購入特典"),"ルール再確認","通常"),IF(ABS(H144)&gt;0.35,"高割引再確認",IF(O144&lt;0.15,"低粗利再確認","通常"))))</f>
      </c>
      <c r="Q144" s="272"/>
    </row>
    <row r="145" ht="19" customHeight="true">
      <c r="A145" s="214"/>
      <c r="B145" s="215"/>
      <c r="C145" s="215"/>
      <c r="D145" s="215"/>
      <c r="E145" s="215"/>
      <c r="F145" s="254"/>
      <c r="G145" s="254"/>
      <c r="H145" s="260" t="str">
        <f>IF(A145="","",IFERROR(G145/F145-1,""))</f>
      </c>
      <c r="I145" s="215"/>
      <c r="J145" s="266"/>
      <c r="K145" s="266"/>
      <c r="L145" s="215"/>
      <c r="M145" s="248"/>
      <c r="N145" s="248"/>
      <c r="O145" s="260"/>
      <c r="P145" s="215" t="str">
        <f>IF(A145="","",IF(H145="",IF(OR(E145="値引き",E145="クーポン",E145="購入特典"),"ルール再確認","通常"),IF(ABS(H145)&gt;0.35,"高割引再確認",IF(O145&lt;0.15,"低粗利再確認","通常"))))</f>
      </c>
      <c r="Q145" s="272"/>
    </row>
    <row r="146" ht="19" customHeight="true">
      <c r="A146" s="214"/>
      <c r="B146" s="215"/>
      <c r="C146" s="215"/>
      <c r="D146" s="215"/>
      <c r="E146" s="215"/>
      <c r="F146" s="254"/>
      <c r="G146" s="254"/>
      <c r="H146" s="260" t="str">
        <f>IF(A146="","",IFERROR(G146/F146-1,""))</f>
      </c>
      <c r="I146" s="215"/>
      <c r="J146" s="266"/>
      <c r="K146" s="266"/>
      <c r="L146" s="215"/>
      <c r="M146" s="248"/>
      <c r="N146" s="248"/>
      <c r="O146" s="260"/>
      <c r="P146" s="215" t="str">
        <f>IF(A146="","",IF(H146="",IF(OR(E146="値引き",E146="クーポン",E146="購入特典"),"ルール再確認","通常"),IF(ABS(H146)&gt;0.35,"高割引再確認",IF(O146&lt;0.15,"低粗利再確認","通常"))))</f>
      </c>
      <c r="Q146" s="272"/>
    </row>
    <row r="147" ht="19" customHeight="true">
      <c r="A147" s="214"/>
      <c r="B147" s="215"/>
      <c r="C147" s="215"/>
      <c r="D147" s="215"/>
      <c r="E147" s="215"/>
      <c r="F147" s="254"/>
      <c r="G147" s="254"/>
      <c r="H147" s="260" t="str">
        <f>IF(A147="","",IFERROR(G147/F147-1,""))</f>
      </c>
      <c r="I147" s="215"/>
      <c r="J147" s="266"/>
      <c r="K147" s="266"/>
      <c r="L147" s="215"/>
      <c r="M147" s="248"/>
      <c r="N147" s="248"/>
      <c r="O147" s="260"/>
      <c r="P147" s="215" t="str">
        <f>IF(A147="","",IF(H147="",IF(OR(E147="値引き",E147="クーポン",E147="購入特典"),"ルール再確認","通常"),IF(ABS(H147)&gt;0.35,"高割引再確認",IF(O147&lt;0.15,"低粗利再確認","通常"))))</f>
      </c>
      <c r="Q147" s="272"/>
    </row>
    <row r="148" ht="19" customHeight="true">
      <c r="A148" s="214"/>
      <c r="B148" s="215"/>
      <c r="C148" s="215"/>
      <c r="D148" s="215"/>
      <c r="E148" s="215"/>
      <c r="F148" s="254"/>
      <c r="G148" s="254"/>
      <c r="H148" s="260" t="str">
        <f>IF(A148="","",IFERROR(G148/F148-1,""))</f>
      </c>
      <c r="I148" s="215"/>
      <c r="J148" s="266"/>
      <c r="K148" s="266"/>
      <c r="L148" s="215"/>
      <c r="M148" s="248"/>
      <c r="N148" s="248"/>
      <c r="O148" s="260"/>
      <c r="P148" s="215" t="str">
        <f>IF(A148="","",IF(H148="",IF(OR(E148="値引き",E148="クーポン",E148="購入特典"),"ルール再確認","通常"),IF(ABS(H148)&gt;0.35,"高割引再確認",IF(O148&lt;0.15,"低粗利再確認","通常"))))</f>
      </c>
      <c r="Q148" s="272"/>
    </row>
    <row r="149" ht="19" customHeight="true">
      <c r="A149" s="214"/>
      <c r="B149" s="215"/>
      <c r="C149" s="215"/>
      <c r="D149" s="215"/>
      <c r="E149" s="215"/>
      <c r="F149" s="254"/>
      <c r="G149" s="254"/>
      <c r="H149" s="260" t="str">
        <f>IF(A149="","",IFERROR(G149/F149-1,""))</f>
      </c>
      <c r="I149" s="215"/>
      <c r="J149" s="266"/>
      <c r="K149" s="266"/>
      <c r="L149" s="215"/>
      <c r="M149" s="248"/>
      <c r="N149" s="248"/>
      <c r="O149" s="260"/>
      <c r="P149" s="215" t="str">
        <f>IF(A149="","",IF(H149="",IF(OR(E149="値引き",E149="クーポン",E149="購入特典"),"ルール再確認","通常"),IF(ABS(H149)&gt;0.35,"高割引再確認",IF(O149&lt;0.15,"低粗利再確認","通常"))))</f>
      </c>
      <c r="Q149" s="272"/>
    </row>
    <row r="150" ht="19" customHeight="true">
      <c r="A150" s="214"/>
      <c r="B150" s="215"/>
      <c r="C150" s="215"/>
      <c r="D150" s="215"/>
      <c r="E150" s="215"/>
      <c r="F150" s="254"/>
      <c r="G150" s="254"/>
      <c r="H150" s="260" t="str">
        <f>IF(A150="","",IFERROR(G150/F150-1,""))</f>
      </c>
      <c r="I150" s="215"/>
      <c r="J150" s="266"/>
      <c r="K150" s="266"/>
      <c r="L150" s="215"/>
      <c r="M150" s="248"/>
      <c r="N150" s="248"/>
      <c r="O150" s="260"/>
      <c r="P150" s="215" t="str">
        <f>IF(A150="","",IF(H150="",IF(OR(E150="値引き",E150="クーポン",E150="購入特典"),"ルール再確認","通常"),IF(ABS(H150)&gt;0.35,"高割引再確認",IF(O150&lt;0.15,"低粗利再確認","通常"))))</f>
      </c>
      <c r="Q150" s="272"/>
    </row>
    <row r="151" ht="19" customHeight="true">
      <c r="A151" s="214"/>
      <c r="B151" s="215"/>
      <c r="C151" s="215"/>
      <c r="D151" s="215"/>
      <c r="E151" s="215"/>
      <c r="F151" s="254"/>
      <c r="G151" s="254"/>
      <c r="H151" s="260" t="str">
        <f>IF(A151="","",IFERROR(G151/F151-1,""))</f>
      </c>
      <c r="I151" s="215"/>
      <c r="J151" s="266"/>
      <c r="K151" s="266"/>
      <c r="L151" s="215"/>
      <c r="M151" s="248"/>
      <c r="N151" s="248"/>
      <c r="O151" s="260"/>
      <c r="P151" s="215" t="str">
        <f>IF(A151="","",IF(H151="",IF(OR(E151="値引き",E151="クーポン",E151="購入特典"),"ルール再確認","通常"),IF(ABS(H151)&gt;0.35,"高割引再確認",IF(O151&lt;0.15,"低粗利再確認","通常"))))</f>
      </c>
      <c r="Q151" s="272"/>
    </row>
    <row r="152" ht="19" customHeight="true">
      <c r="A152" s="214"/>
      <c r="B152" s="215"/>
      <c r="C152" s="215"/>
      <c r="D152" s="215"/>
      <c r="E152" s="215"/>
      <c r="F152" s="254"/>
      <c r="G152" s="254"/>
      <c r="H152" s="260" t="str">
        <f>IF(A152="","",IFERROR(G152/F152-1,""))</f>
      </c>
      <c r="I152" s="215"/>
      <c r="J152" s="266"/>
      <c r="K152" s="266"/>
      <c r="L152" s="215"/>
      <c r="M152" s="248"/>
      <c r="N152" s="248"/>
      <c r="O152" s="260"/>
      <c r="P152" s="215" t="str">
        <f>IF(A152="","",IF(H152="",IF(OR(E152="値引き",E152="クーポン",E152="購入特典"),"ルール再確認","通常"),IF(ABS(H152)&gt;0.35,"高割引再確認",IF(O152&lt;0.15,"低粗利再確認","通常"))))</f>
      </c>
      <c r="Q152" s="272"/>
    </row>
    <row r="153" ht="19" customHeight="true">
      <c r="A153" s="214"/>
      <c r="B153" s="215"/>
      <c r="C153" s="215"/>
      <c r="D153" s="215"/>
      <c r="E153" s="215"/>
      <c r="F153" s="254"/>
      <c r="G153" s="254"/>
      <c r="H153" s="260" t="str">
        <f>IF(A153="","",IFERROR(G153/F153-1,""))</f>
      </c>
      <c r="I153" s="215"/>
      <c r="J153" s="266"/>
      <c r="K153" s="266"/>
      <c r="L153" s="215"/>
      <c r="M153" s="248"/>
      <c r="N153" s="248"/>
      <c r="O153" s="260"/>
      <c r="P153" s="215" t="str">
        <f>IF(A153="","",IF(H153="",IF(OR(E153="値引き",E153="クーポン",E153="購入特典"),"ルール再確認","通常"),IF(ABS(H153)&gt;0.35,"高割引再確認",IF(O153&lt;0.15,"低粗利再確認","通常"))))</f>
      </c>
      <c r="Q153" s="272"/>
    </row>
    <row r="154" ht="19" customHeight="true">
      <c r="A154" s="214"/>
      <c r="B154" s="215"/>
      <c r="C154" s="215"/>
      <c r="D154" s="215"/>
      <c r="E154" s="215"/>
      <c r="F154" s="254"/>
      <c r="G154" s="254"/>
      <c r="H154" s="260" t="str">
        <f>IF(A154="","",IFERROR(G154/F154-1,""))</f>
      </c>
      <c r="I154" s="215"/>
      <c r="J154" s="266"/>
      <c r="K154" s="266"/>
      <c r="L154" s="215"/>
      <c r="M154" s="248"/>
      <c r="N154" s="248"/>
      <c r="O154" s="260"/>
      <c r="P154" s="215" t="str">
        <f>IF(A154="","",IF(H154="",IF(OR(E154="値引き",E154="クーポン",E154="購入特典"),"ルール再確認","通常"),IF(ABS(H154)&gt;0.35,"高割引再確認",IF(O154&lt;0.15,"低粗利再確認","通常"))))</f>
      </c>
      <c r="Q154" s="272"/>
    </row>
    <row r="155" ht="19" customHeight="true">
      <c r="A155" s="214"/>
      <c r="B155" s="215"/>
      <c r="C155" s="215"/>
      <c r="D155" s="215"/>
      <c r="E155" s="215"/>
      <c r="F155" s="254"/>
      <c r="G155" s="254"/>
      <c r="H155" s="260" t="str">
        <f>IF(A155="","",IFERROR(G155/F155-1,""))</f>
      </c>
      <c r="I155" s="215"/>
      <c r="J155" s="266"/>
      <c r="K155" s="266"/>
      <c r="L155" s="215"/>
      <c r="M155" s="248"/>
      <c r="N155" s="248"/>
      <c r="O155" s="260"/>
      <c r="P155" s="215" t="str">
        <f>IF(A155="","",IF(H155="",IF(OR(E155="値引き",E155="クーポン",E155="購入特典"),"ルール再確認","通常"),IF(ABS(H155)&gt;0.35,"高割引再確認",IF(O155&lt;0.15,"低粗利再確認","通常"))))</f>
      </c>
      <c r="Q155" s="272"/>
    </row>
    <row r="156" ht="19" customHeight="true">
      <c r="A156" s="214"/>
      <c r="B156" s="215"/>
      <c r="C156" s="215"/>
      <c r="D156" s="215"/>
      <c r="E156" s="215"/>
      <c r="F156" s="254"/>
      <c r="G156" s="254"/>
      <c r="H156" s="260" t="str">
        <f>IF(A156="","",IFERROR(G156/F156-1,""))</f>
      </c>
      <c r="I156" s="215"/>
      <c r="J156" s="266"/>
      <c r="K156" s="266"/>
      <c r="L156" s="215"/>
      <c r="M156" s="248"/>
      <c r="N156" s="248"/>
      <c r="O156" s="260"/>
      <c r="P156" s="215" t="str">
        <f>IF(A156="","",IF(H156="",IF(OR(E156="値引き",E156="クーポン",E156="購入特典"),"ルール再確認","通常"),IF(ABS(H156)&gt;0.35,"高割引再確認",IF(O156&lt;0.15,"低粗利再確認","通常"))))</f>
      </c>
      <c r="Q156" s="272"/>
    </row>
    <row r="157" ht="19" customHeight="true">
      <c r="A157" s="214"/>
      <c r="B157" s="215"/>
      <c r="C157" s="215"/>
      <c r="D157" s="215"/>
      <c r="E157" s="215"/>
      <c r="F157" s="254"/>
      <c r="G157" s="254"/>
      <c r="H157" s="260" t="str">
        <f>IF(A157="","",IFERROR(G157/F157-1,""))</f>
      </c>
      <c r="I157" s="215"/>
      <c r="J157" s="266"/>
      <c r="K157" s="266"/>
      <c r="L157" s="215"/>
      <c r="M157" s="248"/>
      <c r="N157" s="248"/>
      <c r="O157" s="260"/>
      <c r="P157" s="215" t="str">
        <f>IF(A157="","",IF(H157="",IF(OR(E157="値引き",E157="クーポン",E157="購入特典"),"ルール再確認","通常"),IF(ABS(H157)&gt;0.35,"高割引再確認",IF(O157&lt;0.15,"低粗利再確認","通常"))))</f>
      </c>
      <c r="Q157" s="272"/>
    </row>
    <row r="158" ht="19" customHeight="true">
      <c r="A158" s="214"/>
      <c r="B158" s="215"/>
      <c r="C158" s="215"/>
      <c r="D158" s="215"/>
      <c r="E158" s="215"/>
      <c r="F158" s="254"/>
      <c r="G158" s="254"/>
      <c r="H158" s="260" t="str">
        <f>IF(A158="","",IFERROR(G158/F158-1,""))</f>
      </c>
      <c r="I158" s="215"/>
      <c r="J158" s="266"/>
      <c r="K158" s="266"/>
      <c r="L158" s="215"/>
      <c r="M158" s="248"/>
      <c r="N158" s="248"/>
      <c r="O158" s="260"/>
      <c r="P158" s="215" t="str">
        <f>IF(A158="","",IF(H158="",IF(OR(E158="値引き",E158="クーポン",E158="購入特典"),"ルール再確認","通常"),IF(ABS(H158)&gt;0.35,"高割引再確認",IF(O158&lt;0.15,"低粗利再確認","通常"))))</f>
      </c>
      <c r="Q158" s="272"/>
    </row>
    <row r="159" ht="19" customHeight="true">
      <c r="A159" s="214"/>
      <c r="B159" s="215"/>
      <c r="C159" s="215"/>
      <c r="D159" s="215"/>
      <c r="E159" s="215"/>
      <c r="F159" s="254"/>
      <c r="G159" s="254"/>
      <c r="H159" s="260" t="str">
        <f>IF(A159="","",IFERROR(G159/F159-1,""))</f>
      </c>
      <c r="I159" s="215"/>
      <c r="J159" s="266"/>
      <c r="K159" s="266"/>
      <c r="L159" s="215"/>
      <c r="M159" s="248"/>
      <c r="N159" s="248"/>
      <c r="O159" s="260"/>
      <c r="P159" s="215" t="str">
        <f>IF(A159="","",IF(H159="",IF(OR(E159="値引き",E159="クーポン",E159="購入特典"),"ルール再確認","通常"),IF(ABS(H159)&gt;0.35,"高割引再確認",IF(O159&lt;0.15,"低粗利再確認","通常"))))</f>
      </c>
      <c r="Q159" s="272"/>
    </row>
    <row r="160" ht="19" customHeight="true">
      <c r="A160" s="214"/>
      <c r="B160" s="215"/>
      <c r="C160" s="215"/>
      <c r="D160" s="215"/>
      <c r="E160" s="215"/>
      <c r="F160" s="254"/>
      <c r="G160" s="254"/>
      <c r="H160" s="260" t="str">
        <f>IF(A160="","",IFERROR(G160/F160-1,""))</f>
      </c>
      <c r="I160" s="215"/>
      <c r="J160" s="266"/>
      <c r="K160" s="266"/>
      <c r="L160" s="215"/>
      <c r="M160" s="248"/>
      <c r="N160" s="248"/>
      <c r="O160" s="260"/>
      <c r="P160" s="215" t="str">
        <f>IF(A160="","",IF(H160="",IF(OR(E160="値引き",E160="クーポン",E160="購入特典"),"ルール再確認","通常"),IF(ABS(H160)&gt;0.35,"高割引再確認",IF(O160&lt;0.15,"低粗利再確認","通常"))))</f>
      </c>
      <c r="Q160" s="272"/>
    </row>
    <row r="161" ht="19" customHeight="true">
      <c r="A161" s="214"/>
      <c r="B161" s="215"/>
      <c r="C161" s="215"/>
      <c r="D161" s="215"/>
      <c r="E161" s="215"/>
      <c r="F161" s="254"/>
      <c r="G161" s="254"/>
      <c r="H161" s="260" t="str">
        <f>IF(A161="","",IFERROR(G161/F161-1,""))</f>
      </c>
      <c r="I161" s="215"/>
      <c r="J161" s="266"/>
      <c r="K161" s="266"/>
      <c r="L161" s="215"/>
      <c r="M161" s="248"/>
      <c r="N161" s="248"/>
      <c r="O161" s="260"/>
      <c r="P161" s="215" t="str">
        <f>IF(A161="","",IF(H161="",IF(OR(E161="値引き",E161="クーポン",E161="購入特典"),"ルール再確認","通常"),IF(ABS(H161)&gt;0.35,"高割引再確認",IF(O161&lt;0.15,"低粗利再確認","通常"))))</f>
      </c>
      <c r="Q161" s="272"/>
    </row>
    <row r="162" ht="19" customHeight="true">
      <c r="A162" s="214"/>
      <c r="B162" s="215"/>
      <c r="C162" s="215"/>
      <c r="D162" s="215"/>
      <c r="E162" s="215"/>
      <c r="F162" s="254"/>
      <c r="G162" s="254"/>
      <c r="H162" s="260" t="str">
        <f>IF(A162="","",IFERROR(G162/F162-1,""))</f>
      </c>
      <c r="I162" s="215"/>
      <c r="J162" s="266"/>
      <c r="K162" s="266"/>
      <c r="L162" s="215"/>
      <c r="M162" s="248"/>
      <c r="N162" s="248"/>
      <c r="O162" s="260"/>
      <c r="P162" s="215" t="str">
        <f>IF(A162="","",IF(H162="",IF(OR(E162="値引き",E162="クーポン",E162="購入特典"),"ルール再確認","通常"),IF(ABS(H162)&gt;0.35,"高割引再確認",IF(O162&lt;0.15,"低粗利再確認","通常"))))</f>
      </c>
      <c r="Q162" s="272"/>
    </row>
    <row r="163" ht="19" customHeight="true">
      <c r="A163" s="214"/>
      <c r="B163" s="215"/>
      <c r="C163" s="215"/>
      <c r="D163" s="215"/>
      <c r="E163" s="215"/>
      <c r="F163" s="254"/>
      <c r="G163" s="254"/>
      <c r="H163" s="260" t="str">
        <f>IF(A163="","",IFERROR(G163/F163-1,""))</f>
      </c>
      <c r="I163" s="215"/>
      <c r="J163" s="266"/>
      <c r="K163" s="266"/>
      <c r="L163" s="215"/>
      <c r="M163" s="248"/>
      <c r="N163" s="248"/>
      <c r="O163" s="260"/>
      <c r="P163" s="215" t="str">
        <f>IF(A163="","",IF(H163="",IF(OR(E163="値引き",E163="クーポン",E163="購入特典"),"ルール再確認","通常"),IF(ABS(H163)&gt;0.35,"高割引再確認",IF(O163&lt;0.15,"低粗利再確認","通常"))))</f>
      </c>
      <c r="Q163" s="272"/>
    </row>
    <row r="164" ht="19" customHeight="true">
      <c r="A164" s="214"/>
      <c r="B164" s="215"/>
      <c r="C164" s="215"/>
      <c r="D164" s="215"/>
      <c r="E164" s="215"/>
      <c r="F164" s="254"/>
      <c r="G164" s="254"/>
      <c r="H164" s="260" t="str">
        <f>IF(A164="","",IFERROR(G164/F164-1,""))</f>
      </c>
      <c r="I164" s="215"/>
      <c r="J164" s="266"/>
      <c r="K164" s="266"/>
      <c r="L164" s="215"/>
      <c r="M164" s="248"/>
      <c r="N164" s="248"/>
      <c r="O164" s="260"/>
      <c r="P164" s="215" t="str">
        <f>IF(A164="","",IF(H164="",IF(OR(E164="値引き",E164="クーポン",E164="購入特典"),"ルール再確認","通常"),IF(ABS(H164)&gt;0.35,"高割引再確認",IF(O164&lt;0.15,"低粗利再確認","通常"))))</f>
      </c>
      <c r="Q164" s="272"/>
    </row>
    <row r="165" ht="19" customHeight="true">
      <c r="A165" s="214"/>
      <c r="B165" s="215"/>
      <c r="C165" s="215"/>
      <c r="D165" s="215"/>
      <c r="E165" s="215"/>
      <c r="F165" s="254"/>
      <c r="G165" s="254"/>
      <c r="H165" s="260" t="str">
        <f>IF(A165="","",IFERROR(G165/F165-1,""))</f>
      </c>
      <c r="I165" s="215"/>
      <c r="J165" s="266"/>
      <c r="K165" s="266"/>
      <c r="L165" s="215"/>
      <c r="M165" s="248"/>
      <c r="N165" s="248"/>
      <c r="O165" s="260"/>
      <c r="P165" s="215" t="str">
        <f>IF(A165="","",IF(H165="",IF(OR(E165="値引き",E165="クーポン",E165="購入特典"),"ルール再確認","通常"),IF(ABS(H165)&gt;0.35,"高割引再確認",IF(O165&lt;0.15,"低粗利再確認","通常"))))</f>
      </c>
      <c r="Q165" s="272"/>
    </row>
    <row r="166" ht="19" customHeight="true">
      <c r="A166" s="214"/>
      <c r="B166" s="215"/>
      <c r="C166" s="215"/>
      <c r="D166" s="215"/>
      <c r="E166" s="215"/>
      <c r="F166" s="254"/>
      <c r="G166" s="254"/>
      <c r="H166" s="260" t="str">
        <f>IF(A166="","",IFERROR(G166/F166-1,""))</f>
      </c>
      <c r="I166" s="215"/>
      <c r="J166" s="266"/>
      <c r="K166" s="266"/>
      <c r="L166" s="215"/>
      <c r="M166" s="248"/>
      <c r="N166" s="248"/>
      <c r="O166" s="260"/>
      <c r="P166" s="215" t="str">
        <f>IF(A166="","",IF(H166="",IF(OR(E166="値引き",E166="クーポン",E166="購入特典"),"ルール再確認","通常"),IF(ABS(H166)&gt;0.35,"高割引再確認",IF(O166&lt;0.15,"低粗利再確認","通常"))))</f>
      </c>
      <c r="Q166" s="272"/>
    </row>
    <row r="167" ht="19" customHeight="true">
      <c r="A167" s="214"/>
      <c r="B167" s="215"/>
      <c r="C167" s="215"/>
      <c r="D167" s="215"/>
      <c r="E167" s="215"/>
      <c r="F167" s="254"/>
      <c r="G167" s="254"/>
      <c r="H167" s="260" t="str">
        <f>IF(A167="","",IFERROR(G167/F167-1,""))</f>
      </c>
      <c r="I167" s="215"/>
      <c r="J167" s="266"/>
      <c r="K167" s="266"/>
      <c r="L167" s="215"/>
      <c r="M167" s="248"/>
      <c r="N167" s="248"/>
      <c r="O167" s="260"/>
      <c r="P167" s="215" t="str">
        <f>IF(A167="","",IF(H167="",IF(OR(E167="値引き",E167="クーポン",E167="購入特典"),"ルール再確認","通常"),IF(ABS(H167)&gt;0.35,"高割引再確認",IF(O167&lt;0.15,"低粗利再確認","通常"))))</f>
      </c>
      <c r="Q167" s="272"/>
    </row>
    <row r="168" ht="19" customHeight="true">
      <c r="A168" s="214"/>
      <c r="B168" s="215"/>
      <c r="C168" s="215"/>
      <c r="D168" s="215"/>
      <c r="E168" s="215"/>
      <c r="F168" s="254"/>
      <c r="G168" s="254"/>
      <c r="H168" s="260" t="str">
        <f>IF(A168="","",IFERROR(G168/F168-1,""))</f>
      </c>
      <c r="I168" s="215"/>
      <c r="J168" s="266"/>
      <c r="K168" s="266"/>
      <c r="L168" s="215"/>
      <c r="M168" s="248"/>
      <c r="N168" s="248"/>
      <c r="O168" s="260"/>
      <c r="P168" s="215" t="str">
        <f>IF(A168="","",IF(H168="",IF(OR(E168="値引き",E168="クーポン",E168="購入特典"),"ルール再確認","通常"),IF(ABS(H168)&gt;0.35,"高割引再確認",IF(O168&lt;0.15,"低粗利再確認","通常"))))</f>
      </c>
      <c r="Q168" s="272"/>
    </row>
    <row r="169" ht="19" customHeight="true">
      <c r="A169" s="214"/>
      <c r="B169" s="215"/>
      <c r="C169" s="215"/>
      <c r="D169" s="215"/>
      <c r="E169" s="215"/>
      <c r="F169" s="254"/>
      <c r="G169" s="254"/>
      <c r="H169" s="260" t="str">
        <f>IF(A169="","",IFERROR(G169/F169-1,""))</f>
      </c>
      <c r="I169" s="215"/>
      <c r="J169" s="266"/>
      <c r="K169" s="266"/>
      <c r="L169" s="215"/>
      <c r="M169" s="248"/>
      <c r="N169" s="248"/>
      <c r="O169" s="260"/>
      <c r="P169" s="215" t="str">
        <f>IF(A169="","",IF(H169="",IF(OR(E169="値引き",E169="クーポン",E169="購入特典"),"ルール再確認","通常"),IF(ABS(H169)&gt;0.35,"高割引再確認",IF(O169&lt;0.15,"低粗利再確認","通常"))))</f>
      </c>
      <c r="Q169" s="272"/>
    </row>
    <row r="170" ht="19" customHeight="true">
      <c r="A170" s="214"/>
      <c r="B170" s="215"/>
      <c r="C170" s="215"/>
      <c r="D170" s="215"/>
      <c r="E170" s="215"/>
      <c r="F170" s="254"/>
      <c r="G170" s="254"/>
      <c r="H170" s="260" t="str">
        <f>IF(A170="","",IFERROR(G170/F170-1,""))</f>
      </c>
      <c r="I170" s="215"/>
      <c r="J170" s="266"/>
      <c r="K170" s="266"/>
      <c r="L170" s="215"/>
      <c r="M170" s="248"/>
      <c r="N170" s="248"/>
      <c r="O170" s="260"/>
      <c r="P170" s="215" t="str">
        <f>IF(A170="","",IF(H170="",IF(OR(E170="値引き",E170="クーポン",E170="購入特典"),"ルール再確認","通常"),IF(ABS(H170)&gt;0.35,"高割引再確認",IF(O170&lt;0.15,"低粗利再確認","通常"))))</f>
      </c>
      <c r="Q170" s="272"/>
    </row>
    <row r="171" ht="19" customHeight="true">
      <c r="A171" s="214"/>
      <c r="B171" s="215"/>
      <c r="C171" s="215"/>
      <c r="D171" s="215"/>
      <c r="E171" s="215"/>
      <c r="F171" s="254"/>
      <c r="G171" s="254"/>
      <c r="H171" s="260" t="str">
        <f>IF(A171="","",IFERROR(G171/F171-1,""))</f>
      </c>
      <c r="I171" s="215"/>
      <c r="J171" s="266"/>
      <c r="K171" s="266"/>
      <c r="L171" s="215"/>
      <c r="M171" s="248"/>
      <c r="N171" s="248"/>
      <c r="O171" s="260"/>
      <c r="P171" s="215" t="str">
        <f>IF(A171="","",IF(H171="",IF(OR(E171="値引き",E171="クーポン",E171="購入特典"),"ルール再確認","通常"),IF(ABS(H171)&gt;0.35,"高割引再確認",IF(O171&lt;0.15,"低粗利再確認","通常"))))</f>
      </c>
      <c r="Q171" s="272"/>
    </row>
    <row r="172" ht="19" customHeight="true">
      <c r="A172" s="214"/>
      <c r="B172" s="215"/>
      <c r="C172" s="215"/>
      <c r="D172" s="215"/>
      <c r="E172" s="215"/>
      <c r="F172" s="254"/>
      <c r="G172" s="254"/>
      <c r="H172" s="260" t="str">
        <f>IF(A172="","",IFERROR(G172/F172-1,""))</f>
      </c>
      <c r="I172" s="215"/>
      <c r="J172" s="266"/>
      <c r="K172" s="266"/>
      <c r="L172" s="215"/>
      <c r="M172" s="248"/>
      <c r="N172" s="248"/>
      <c r="O172" s="260"/>
      <c r="P172" s="215" t="str">
        <f>IF(A172="","",IF(H172="",IF(OR(E172="値引き",E172="クーポン",E172="購入特典"),"ルール再確認","通常"),IF(ABS(H172)&gt;0.35,"高割引再確認",IF(O172&lt;0.15,"低粗利再確認","通常"))))</f>
      </c>
      <c r="Q172" s="272"/>
    </row>
    <row r="173" ht="19" customHeight="true">
      <c r="A173" s="214"/>
      <c r="B173" s="215"/>
      <c r="C173" s="215"/>
      <c r="D173" s="215"/>
      <c r="E173" s="215"/>
      <c r="F173" s="254"/>
      <c r="G173" s="254"/>
      <c r="H173" s="260" t="str">
        <f>IF(A173="","",IFERROR(G173/F173-1,""))</f>
      </c>
      <c r="I173" s="215"/>
      <c r="J173" s="266"/>
      <c r="K173" s="266"/>
      <c r="L173" s="215"/>
      <c r="M173" s="248"/>
      <c r="N173" s="248"/>
      <c r="O173" s="260"/>
      <c r="P173" s="215" t="str">
        <f>IF(A173="","",IF(H173="",IF(OR(E173="値引き",E173="クーポン",E173="購入特典"),"ルール再確認","通常"),IF(ABS(H173)&gt;0.35,"高割引再確認",IF(O173&lt;0.15,"低粗利再確認","通常"))))</f>
      </c>
      <c r="Q173" s="272"/>
    </row>
    <row r="174" ht="19" customHeight="true">
      <c r="A174" s="214"/>
      <c r="B174" s="215"/>
      <c r="C174" s="215"/>
      <c r="D174" s="215"/>
      <c r="E174" s="215"/>
      <c r="F174" s="254"/>
      <c r="G174" s="254"/>
      <c r="H174" s="260" t="str">
        <f>IF(A174="","",IFERROR(G174/F174-1,""))</f>
      </c>
      <c r="I174" s="215"/>
      <c r="J174" s="266"/>
      <c r="K174" s="266"/>
      <c r="L174" s="215"/>
      <c r="M174" s="248"/>
      <c r="N174" s="248"/>
      <c r="O174" s="260"/>
      <c r="P174" s="215" t="str">
        <f>IF(A174="","",IF(H174="",IF(OR(E174="値引き",E174="クーポン",E174="購入特典"),"ルール再確認","通常"),IF(ABS(H174)&gt;0.35,"高割引再確認",IF(O174&lt;0.15,"低粗利再確認","通常"))))</f>
      </c>
      <c r="Q174" s="272"/>
    </row>
    <row r="175" ht="19" customHeight="true">
      <c r="A175" s="214"/>
      <c r="B175" s="215"/>
      <c r="C175" s="215"/>
      <c r="D175" s="215"/>
      <c r="E175" s="215"/>
      <c r="F175" s="254"/>
      <c r="G175" s="254"/>
      <c r="H175" s="260" t="str">
        <f>IF(A175="","",IFERROR(G175/F175-1,""))</f>
      </c>
      <c r="I175" s="215"/>
      <c r="J175" s="266"/>
      <c r="K175" s="266"/>
      <c r="L175" s="215"/>
      <c r="M175" s="248"/>
      <c r="N175" s="248"/>
      <c r="O175" s="260"/>
      <c r="P175" s="215" t="str">
        <f>IF(A175="","",IF(H175="",IF(OR(E175="値引き",E175="クーポン",E175="購入特典"),"ルール再確認","通常"),IF(ABS(H175)&gt;0.35,"高割引再確認",IF(O175&lt;0.15,"低粗利再確認","通常"))))</f>
      </c>
      <c r="Q175" s="272"/>
    </row>
    <row r="176" ht="19" customHeight="true">
      <c r="A176" s="214"/>
      <c r="B176" s="215"/>
      <c r="C176" s="215"/>
      <c r="D176" s="215"/>
      <c r="E176" s="215"/>
      <c r="F176" s="254"/>
      <c r="G176" s="254"/>
      <c r="H176" s="260" t="str">
        <f>IF(A176="","",IFERROR(G176/F176-1,""))</f>
      </c>
      <c r="I176" s="215"/>
      <c r="J176" s="266"/>
      <c r="K176" s="266"/>
      <c r="L176" s="215"/>
      <c r="M176" s="248"/>
      <c r="N176" s="248"/>
      <c r="O176" s="260"/>
      <c r="P176" s="215" t="str">
        <f>IF(A176="","",IF(H176="",IF(OR(E176="値引き",E176="クーポン",E176="購入特典"),"ルール再確認","通常"),IF(ABS(H176)&gt;0.35,"高割引再確認",IF(O176&lt;0.15,"低粗利再確認","通常"))))</f>
      </c>
      <c r="Q176" s="272"/>
    </row>
    <row r="177" ht="19" customHeight="true">
      <c r="A177" s="214"/>
      <c r="B177" s="215"/>
      <c r="C177" s="215"/>
      <c r="D177" s="215"/>
      <c r="E177" s="215"/>
      <c r="F177" s="254"/>
      <c r="G177" s="254"/>
      <c r="H177" s="260" t="str">
        <f>IF(A177="","",IFERROR(G177/F177-1,""))</f>
      </c>
      <c r="I177" s="215"/>
      <c r="J177" s="266"/>
      <c r="K177" s="266"/>
      <c r="L177" s="215"/>
      <c r="M177" s="248"/>
      <c r="N177" s="248"/>
      <c r="O177" s="260"/>
      <c r="P177" s="215" t="str">
        <f>IF(A177="","",IF(H177="",IF(OR(E177="値引き",E177="クーポン",E177="購入特典"),"ルール再確認","通常"),IF(ABS(H177)&gt;0.35,"高割引再確認",IF(O177&lt;0.15,"低粗利再確認","通常"))))</f>
      </c>
      <c r="Q177" s="272"/>
    </row>
    <row r="178" ht="19" customHeight="true">
      <c r="A178" s="214"/>
      <c r="B178" s="215"/>
      <c r="C178" s="215"/>
      <c r="D178" s="215"/>
      <c r="E178" s="215"/>
      <c r="F178" s="254"/>
      <c r="G178" s="254"/>
      <c r="H178" s="260" t="str">
        <f>IF(A178="","",IFERROR(G178/F178-1,""))</f>
      </c>
      <c r="I178" s="215"/>
      <c r="J178" s="266"/>
      <c r="K178" s="266"/>
      <c r="L178" s="215"/>
      <c r="M178" s="248"/>
      <c r="N178" s="248"/>
      <c r="O178" s="260"/>
      <c r="P178" s="215" t="str">
        <f>IF(A178="","",IF(H178="",IF(OR(E178="値引き",E178="クーポン",E178="購入特典"),"ルール再確認","通常"),IF(ABS(H178)&gt;0.35,"高割引再確認",IF(O178&lt;0.15,"低粗利再確認","通常"))))</f>
      </c>
      <c r="Q178" s="272"/>
    </row>
    <row r="179" ht="19" customHeight="true">
      <c r="A179" s="214"/>
      <c r="B179" s="215"/>
      <c r="C179" s="215"/>
      <c r="D179" s="215"/>
      <c r="E179" s="215"/>
      <c r="F179" s="254"/>
      <c r="G179" s="254"/>
      <c r="H179" s="260" t="str">
        <f>IF(A179="","",IFERROR(G179/F179-1,""))</f>
      </c>
      <c r="I179" s="215"/>
      <c r="J179" s="266"/>
      <c r="K179" s="266"/>
      <c r="L179" s="215"/>
      <c r="M179" s="248"/>
      <c r="N179" s="248"/>
      <c r="O179" s="260"/>
      <c r="P179" s="215" t="str">
        <f>IF(A179="","",IF(H179="",IF(OR(E179="値引き",E179="クーポン",E179="購入特典"),"ルール再確認","通常"),IF(ABS(H179)&gt;0.35,"高割引再確認",IF(O179&lt;0.15,"低粗利再確認","通常"))))</f>
      </c>
      <c r="Q179" s="272"/>
    </row>
    <row r="180" ht="19" customHeight="true">
      <c r="A180" s="214"/>
      <c r="B180" s="215"/>
      <c r="C180" s="215"/>
      <c r="D180" s="215"/>
      <c r="E180" s="215"/>
      <c r="F180" s="254"/>
      <c r="G180" s="254"/>
      <c r="H180" s="260" t="str">
        <f>IF(A180="","",IFERROR(G180/F180-1,""))</f>
      </c>
      <c r="I180" s="215"/>
      <c r="J180" s="266"/>
      <c r="K180" s="266"/>
      <c r="L180" s="215"/>
      <c r="M180" s="248"/>
      <c r="N180" s="248"/>
      <c r="O180" s="260"/>
      <c r="P180" s="215" t="str">
        <f>IF(A180="","",IF(H180="",IF(OR(E180="値引き",E180="クーポン",E180="購入特典"),"ルール再確認","通常"),IF(ABS(H180)&gt;0.35,"高割引再確認",IF(O180&lt;0.15,"低粗利再確認","通常"))))</f>
      </c>
      <c r="Q180" s="272"/>
    </row>
    <row r="181" ht="19" customHeight="true">
      <c r="A181" s="214"/>
      <c r="B181" s="215"/>
      <c r="C181" s="215"/>
      <c r="D181" s="215"/>
      <c r="E181" s="215"/>
      <c r="F181" s="254"/>
      <c r="G181" s="254"/>
      <c r="H181" s="260" t="str">
        <f>IF(A181="","",IFERROR(G181/F181-1,""))</f>
      </c>
      <c r="I181" s="215"/>
      <c r="J181" s="266"/>
      <c r="K181" s="266"/>
      <c r="L181" s="215"/>
      <c r="M181" s="248"/>
      <c r="N181" s="248"/>
      <c r="O181" s="260"/>
      <c r="P181" s="215" t="str">
        <f>IF(A181="","",IF(H181="",IF(OR(E181="値引き",E181="クーポン",E181="購入特典"),"ルール再確認","通常"),IF(ABS(H181)&gt;0.35,"高割引再確認",IF(O181&lt;0.15,"低粗利再確認","通常"))))</f>
      </c>
      <c r="Q181" s="272"/>
    </row>
    <row r="182" ht="19" customHeight="true">
      <c r="A182" s="214"/>
      <c r="B182" s="215"/>
      <c r="C182" s="215"/>
      <c r="D182" s="215"/>
      <c r="E182" s="215"/>
      <c r="F182" s="254"/>
      <c r="G182" s="254"/>
      <c r="H182" s="260" t="str">
        <f>IF(A182="","",IFERROR(G182/F182-1,""))</f>
      </c>
      <c r="I182" s="215"/>
      <c r="J182" s="266"/>
      <c r="K182" s="266"/>
      <c r="L182" s="215"/>
      <c r="M182" s="248"/>
      <c r="N182" s="248"/>
      <c r="O182" s="260"/>
      <c r="P182" s="215" t="str">
        <f>IF(A182="","",IF(H182="",IF(OR(E182="値引き",E182="クーポン",E182="購入特典"),"ルール再確認","通常"),IF(ABS(H182)&gt;0.35,"高割引再確認",IF(O182&lt;0.15,"低粗利再確認","通常"))))</f>
      </c>
      <c r="Q182" s="272"/>
    </row>
    <row r="183" ht="19" customHeight="true">
      <c r="A183" s="214"/>
      <c r="B183" s="215"/>
      <c r="C183" s="215"/>
      <c r="D183" s="215"/>
      <c r="E183" s="215"/>
      <c r="F183" s="254"/>
      <c r="G183" s="254"/>
      <c r="H183" s="260" t="str">
        <f>IF(A183="","",IFERROR(G183/F183-1,""))</f>
      </c>
      <c r="I183" s="215"/>
      <c r="J183" s="266"/>
      <c r="K183" s="266"/>
      <c r="L183" s="215"/>
      <c r="M183" s="248"/>
      <c r="N183" s="248"/>
      <c r="O183" s="260"/>
      <c r="P183" s="215" t="str">
        <f>IF(A183="","",IF(H183="",IF(OR(E183="値引き",E183="クーポン",E183="購入特典"),"ルール再確認","通常"),IF(ABS(H183)&gt;0.35,"高割引再確認",IF(O183&lt;0.15,"低粗利再確認","通常"))))</f>
      </c>
      <c r="Q183" s="272"/>
    </row>
    <row r="184" ht="19" customHeight="true">
      <c r="A184" s="214"/>
      <c r="B184" s="215"/>
      <c r="C184" s="215"/>
      <c r="D184" s="215"/>
      <c r="E184" s="215"/>
      <c r="F184" s="254"/>
      <c r="G184" s="254"/>
      <c r="H184" s="260" t="str">
        <f>IF(A184="","",IFERROR(G184/F184-1,""))</f>
      </c>
      <c r="I184" s="215"/>
      <c r="J184" s="266"/>
      <c r="K184" s="266"/>
      <c r="L184" s="215"/>
      <c r="M184" s="248"/>
      <c r="N184" s="248"/>
      <c r="O184" s="260"/>
      <c r="P184" s="215" t="str">
        <f>IF(A184="","",IF(H184="",IF(OR(E184="値引き",E184="クーポン",E184="購入特典"),"ルール再確認","通常"),IF(ABS(H184)&gt;0.35,"高割引再確認",IF(O184&lt;0.15,"低粗利再確認","通常"))))</f>
      </c>
      <c r="Q184" s="272"/>
    </row>
    <row r="185" ht="19" customHeight="true">
      <c r="A185" s="214"/>
      <c r="B185" s="215"/>
      <c r="C185" s="215"/>
      <c r="D185" s="215"/>
      <c r="E185" s="215"/>
      <c r="F185" s="254"/>
      <c r="G185" s="254"/>
      <c r="H185" s="260" t="str">
        <f>IF(A185="","",IFERROR(G185/F185-1,""))</f>
      </c>
      <c r="I185" s="215"/>
      <c r="J185" s="266"/>
      <c r="K185" s="266"/>
      <c r="L185" s="215"/>
      <c r="M185" s="248"/>
      <c r="N185" s="248"/>
      <c r="O185" s="260"/>
      <c r="P185" s="215" t="str">
        <f>IF(A185="","",IF(H185="",IF(OR(E185="値引き",E185="クーポン",E185="購入特典"),"ルール再確認","通常"),IF(ABS(H185)&gt;0.35,"高割引再確認",IF(O185&lt;0.15,"低粗利再確認","通常"))))</f>
      </c>
      <c r="Q185" s="272"/>
    </row>
    <row r="186" ht="19" customHeight="true">
      <c r="A186" s="214"/>
      <c r="B186" s="215"/>
      <c r="C186" s="215"/>
      <c r="D186" s="215"/>
      <c r="E186" s="215"/>
      <c r="F186" s="254"/>
      <c r="G186" s="254"/>
      <c r="H186" s="260" t="str">
        <f>IF(A186="","",IFERROR(G186/F186-1,""))</f>
      </c>
      <c r="I186" s="215"/>
      <c r="J186" s="266"/>
      <c r="K186" s="266"/>
      <c r="L186" s="215"/>
      <c r="M186" s="248"/>
      <c r="N186" s="248"/>
      <c r="O186" s="260"/>
      <c r="P186" s="215" t="str">
        <f>IF(A186="","",IF(H186="",IF(OR(E186="値引き",E186="クーポン",E186="購入特典"),"ルール再確認","通常"),IF(ABS(H186)&gt;0.35,"高割引再確認",IF(O186&lt;0.15,"低粗利再確認","通常"))))</f>
      </c>
      <c r="Q186" s="272"/>
    </row>
    <row r="187" ht="19" customHeight="true">
      <c r="A187" s="214"/>
      <c r="B187" s="215"/>
      <c r="C187" s="215"/>
      <c r="D187" s="215"/>
      <c r="E187" s="215"/>
      <c r="F187" s="254"/>
      <c r="G187" s="254"/>
      <c r="H187" s="260" t="str">
        <f>IF(A187="","",IFERROR(G187/F187-1,""))</f>
      </c>
      <c r="I187" s="215"/>
      <c r="J187" s="266"/>
      <c r="K187" s="266"/>
      <c r="L187" s="215"/>
      <c r="M187" s="248"/>
      <c r="N187" s="248"/>
      <c r="O187" s="260"/>
      <c r="P187" s="215" t="str">
        <f>IF(A187="","",IF(H187="",IF(OR(E187="値引き",E187="クーポン",E187="購入特典"),"ルール再確認","通常"),IF(ABS(H187)&gt;0.35,"高割引再確認",IF(O187&lt;0.15,"低粗利再確認","通常"))))</f>
      </c>
      <c r="Q187" s="272"/>
    </row>
    <row r="188" ht="19" customHeight="true">
      <c r="A188" s="214"/>
      <c r="B188" s="215"/>
      <c r="C188" s="215"/>
      <c r="D188" s="215"/>
      <c r="E188" s="215"/>
      <c r="F188" s="254"/>
      <c r="G188" s="254"/>
      <c r="H188" s="260" t="str">
        <f>IF(A188="","",IFERROR(G188/F188-1,""))</f>
      </c>
      <c r="I188" s="215"/>
      <c r="J188" s="266"/>
      <c r="K188" s="266"/>
      <c r="L188" s="215"/>
      <c r="M188" s="248"/>
      <c r="N188" s="248"/>
      <c r="O188" s="260"/>
      <c r="P188" s="215" t="str">
        <f>IF(A188="","",IF(H188="",IF(OR(E188="値引き",E188="クーポン",E188="購入特典"),"ルール再確認","通常"),IF(ABS(H188)&gt;0.35,"高割引再確認",IF(O188&lt;0.15,"低粗利再確認","通常"))))</f>
      </c>
      <c r="Q188" s="272"/>
    </row>
    <row r="189" ht="19" customHeight="true">
      <c r="A189" s="214"/>
      <c r="B189" s="215"/>
      <c r="C189" s="215"/>
      <c r="D189" s="215"/>
      <c r="E189" s="215"/>
      <c r="F189" s="254"/>
      <c r="G189" s="254"/>
      <c r="H189" s="260" t="str">
        <f>IF(A189="","",IFERROR(G189/F189-1,""))</f>
      </c>
      <c r="I189" s="215"/>
      <c r="J189" s="266"/>
      <c r="K189" s="266"/>
      <c r="L189" s="215"/>
      <c r="M189" s="248"/>
      <c r="N189" s="248"/>
      <c r="O189" s="260"/>
      <c r="P189" s="215" t="str">
        <f>IF(A189="","",IF(H189="",IF(OR(E189="値引き",E189="クーポン",E189="購入特典"),"ルール再確認","通常"),IF(ABS(H189)&gt;0.35,"高割引再確認",IF(O189&lt;0.15,"低粗利再確認","通常"))))</f>
      </c>
      <c r="Q189" s="272"/>
    </row>
    <row r="190" ht="19" customHeight="true">
      <c r="A190" s="214"/>
      <c r="B190" s="215"/>
      <c r="C190" s="215"/>
      <c r="D190" s="215"/>
      <c r="E190" s="215"/>
      <c r="F190" s="254"/>
      <c r="G190" s="254"/>
      <c r="H190" s="260" t="str">
        <f>IF(A190="","",IFERROR(G190/F190-1,""))</f>
      </c>
      <c r="I190" s="215"/>
      <c r="J190" s="266"/>
      <c r="K190" s="266"/>
      <c r="L190" s="215"/>
      <c r="M190" s="248"/>
      <c r="N190" s="248"/>
      <c r="O190" s="260"/>
      <c r="P190" s="215" t="str">
        <f>IF(A190="","",IF(H190="",IF(OR(E190="値引き",E190="クーポン",E190="購入特典"),"ルール再確認","通常"),IF(ABS(H190)&gt;0.35,"高割引再確認",IF(O190&lt;0.15,"低粗利再確認","通常"))))</f>
      </c>
      <c r="Q190" s="272"/>
    </row>
    <row r="191" ht="19" customHeight="true">
      <c r="A191" s="214"/>
      <c r="B191" s="215"/>
      <c r="C191" s="215"/>
      <c r="D191" s="215"/>
      <c r="E191" s="215"/>
      <c r="F191" s="254"/>
      <c r="G191" s="254"/>
      <c r="H191" s="260" t="str">
        <f>IF(A191="","",IFERROR(G191/F191-1,""))</f>
      </c>
      <c r="I191" s="215"/>
      <c r="J191" s="266"/>
      <c r="K191" s="266"/>
      <c r="L191" s="215"/>
      <c r="M191" s="248"/>
      <c r="N191" s="248"/>
      <c r="O191" s="260"/>
      <c r="P191" s="215" t="str">
        <f>IF(A191="","",IF(H191="",IF(OR(E191="値引き",E191="クーポン",E191="購入特典"),"ルール再確認","通常"),IF(ABS(H191)&gt;0.35,"高割引再確認",IF(O191&lt;0.15,"低粗利再確認","通常"))))</f>
      </c>
      <c r="Q191" s="272"/>
    </row>
    <row r="192" ht="19" customHeight="true">
      <c r="A192" s="214"/>
      <c r="B192" s="215"/>
      <c r="C192" s="215"/>
      <c r="D192" s="215"/>
      <c r="E192" s="215"/>
      <c r="F192" s="254"/>
      <c r="G192" s="254"/>
      <c r="H192" s="260" t="str">
        <f>IF(A192="","",IFERROR(G192/F192-1,""))</f>
      </c>
      <c r="I192" s="215"/>
      <c r="J192" s="266"/>
      <c r="K192" s="266"/>
      <c r="L192" s="215"/>
      <c r="M192" s="248"/>
      <c r="N192" s="248"/>
      <c r="O192" s="260"/>
      <c r="P192" s="215" t="str">
        <f>IF(A192="","",IF(H192="",IF(OR(E192="値引き",E192="クーポン",E192="購入特典"),"ルール再確認","通常"),IF(ABS(H192)&gt;0.35,"高割引再確認",IF(O192&lt;0.15,"低粗利再確認","通常"))))</f>
      </c>
      <c r="Q192" s="272"/>
    </row>
    <row r="193" ht="19" customHeight="true">
      <c r="A193" s="214"/>
      <c r="B193" s="215"/>
      <c r="C193" s="215"/>
      <c r="D193" s="215"/>
      <c r="E193" s="215"/>
      <c r="F193" s="254"/>
      <c r="G193" s="254"/>
      <c r="H193" s="260" t="str">
        <f>IF(A193="","",IFERROR(G193/F193-1,""))</f>
      </c>
      <c r="I193" s="215"/>
      <c r="J193" s="266"/>
      <c r="K193" s="266"/>
      <c r="L193" s="215"/>
      <c r="M193" s="248"/>
      <c r="N193" s="248"/>
      <c r="O193" s="260"/>
      <c r="P193" s="215" t="str">
        <f>IF(A193="","",IF(H193="",IF(OR(E193="値引き",E193="クーポン",E193="購入特典"),"ルール再確認","通常"),IF(ABS(H193)&gt;0.35,"高割引再確認",IF(O193&lt;0.15,"低粗利再確認","通常"))))</f>
      </c>
      <c r="Q193" s="272"/>
    </row>
    <row r="194" ht="19" customHeight="true">
      <c r="A194" s="214"/>
      <c r="B194" s="215"/>
      <c r="C194" s="215"/>
      <c r="D194" s="215"/>
      <c r="E194" s="215"/>
      <c r="F194" s="254"/>
      <c r="G194" s="254"/>
      <c r="H194" s="260" t="str">
        <f>IF(A194="","",IFERROR(G194/F194-1,""))</f>
      </c>
      <c r="I194" s="215"/>
      <c r="J194" s="266"/>
      <c r="K194" s="266"/>
      <c r="L194" s="215"/>
      <c r="M194" s="248"/>
      <c r="N194" s="248"/>
      <c r="O194" s="260"/>
      <c r="P194" s="215" t="str">
        <f>IF(A194="","",IF(H194="",IF(OR(E194="値引き",E194="クーポン",E194="購入特典"),"ルール再確認","通常"),IF(ABS(H194)&gt;0.35,"高割引再確認",IF(O194&lt;0.15,"低粗利再確認","通常"))))</f>
      </c>
      <c r="Q194" s="272"/>
    </row>
    <row r="195" ht="19" customHeight="true">
      <c r="A195" s="214"/>
      <c r="B195" s="215"/>
      <c r="C195" s="215"/>
      <c r="D195" s="215"/>
      <c r="E195" s="215"/>
      <c r="F195" s="254"/>
      <c r="G195" s="254"/>
      <c r="H195" s="260" t="str">
        <f>IF(A195="","",IFERROR(G195/F195-1,""))</f>
      </c>
      <c r="I195" s="215"/>
      <c r="J195" s="266"/>
      <c r="K195" s="266"/>
      <c r="L195" s="215"/>
      <c r="M195" s="248"/>
      <c r="N195" s="248"/>
      <c r="O195" s="260"/>
      <c r="P195" s="215" t="str">
        <f>IF(A195="","",IF(H195="",IF(OR(E195="値引き",E195="クーポン",E195="購入特典"),"ルール再確認","通常"),IF(ABS(H195)&gt;0.35,"高割引再確認",IF(O195&lt;0.15,"低粗利再確認","通常"))))</f>
      </c>
      <c r="Q195" s="272"/>
    </row>
    <row r="196" ht="19" customHeight="true">
      <c r="A196" s="214"/>
      <c r="B196" s="215"/>
      <c r="C196" s="215"/>
      <c r="D196" s="215"/>
      <c r="E196" s="215"/>
      <c r="F196" s="254"/>
      <c r="G196" s="254"/>
      <c r="H196" s="260" t="str">
        <f>IF(A196="","",IFERROR(G196/F196-1,""))</f>
      </c>
      <c r="I196" s="215"/>
      <c r="J196" s="266"/>
      <c r="K196" s="266"/>
      <c r="L196" s="215"/>
      <c r="M196" s="248"/>
      <c r="N196" s="248"/>
      <c r="O196" s="260"/>
      <c r="P196" s="215" t="str">
        <f>IF(A196="","",IF(H196="",IF(OR(E196="値引き",E196="クーポン",E196="購入特典"),"ルール再確認","通常"),IF(ABS(H196)&gt;0.35,"高割引再確認",IF(O196&lt;0.15,"低粗利再確認","通常"))))</f>
      </c>
      <c r="Q196" s="272"/>
    </row>
    <row r="197" ht="19" customHeight="true">
      <c r="A197" s="214"/>
      <c r="B197" s="215"/>
      <c r="C197" s="215"/>
      <c r="D197" s="215"/>
      <c r="E197" s="215"/>
      <c r="F197" s="254"/>
      <c r="G197" s="254"/>
      <c r="H197" s="260" t="str">
        <f>IF(A197="","",IFERROR(G197/F197-1,""))</f>
      </c>
      <c r="I197" s="215"/>
      <c r="J197" s="266"/>
      <c r="K197" s="266"/>
      <c r="L197" s="215"/>
      <c r="M197" s="248"/>
      <c r="N197" s="248"/>
      <c r="O197" s="260"/>
      <c r="P197" s="215" t="str">
        <f>IF(A197="","",IF(H197="",IF(OR(E197="値引き",E197="クーポン",E197="購入特典"),"ルール再確認","通常"),IF(ABS(H197)&gt;0.35,"高割引再確認",IF(O197&lt;0.15,"低粗利再確認","通常"))))</f>
      </c>
      <c r="Q197" s="272"/>
    </row>
    <row r="198" ht="19" customHeight="true">
      <c r="A198" s="214"/>
      <c r="B198" s="215"/>
      <c r="C198" s="215"/>
      <c r="D198" s="215"/>
      <c r="E198" s="215"/>
      <c r="F198" s="254"/>
      <c r="G198" s="254"/>
      <c r="H198" s="260" t="str">
        <f>IF(A198="","",IFERROR(G198/F198-1,""))</f>
      </c>
      <c r="I198" s="215"/>
      <c r="J198" s="266"/>
      <c r="K198" s="266"/>
      <c r="L198" s="215"/>
      <c r="M198" s="248"/>
      <c r="N198" s="248"/>
      <c r="O198" s="260"/>
      <c r="P198" s="215" t="str">
        <f>IF(A198="","",IF(H198="",IF(OR(E198="値引き",E198="クーポン",E198="購入特典"),"ルール再確認","通常"),IF(ABS(H198)&gt;0.35,"高割引再確認",IF(O198&lt;0.15,"低粗利再確認","通常"))))</f>
      </c>
      <c r="Q198" s="272"/>
    </row>
    <row r="199" ht="19" customHeight="true">
      <c r="A199" s="214"/>
      <c r="B199" s="215"/>
      <c r="C199" s="215"/>
      <c r="D199" s="215"/>
      <c r="E199" s="215"/>
      <c r="F199" s="254"/>
      <c r="G199" s="254"/>
      <c r="H199" s="260" t="str">
        <f>IF(A199="","",IFERROR(G199/F199-1,""))</f>
      </c>
      <c r="I199" s="215"/>
      <c r="J199" s="266"/>
      <c r="K199" s="266"/>
      <c r="L199" s="215"/>
      <c r="M199" s="248"/>
      <c r="N199" s="248"/>
      <c r="O199" s="260"/>
      <c r="P199" s="215" t="str">
        <f>IF(A199="","",IF(H199="",IF(OR(E199="値引き",E199="クーポン",E199="購入特典"),"ルール再確認","通常"),IF(ABS(H199)&gt;0.35,"高割引再確認",IF(O199&lt;0.15,"低粗利再確認","通常"))))</f>
      </c>
      <c r="Q199" s="272"/>
    </row>
    <row r="200" ht="19" customHeight="true">
      <c r="A200" s="214"/>
      <c r="B200" s="215"/>
      <c r="C200" s="215"/>
      <c r="D200" s="215"/>
      <c r="E200" s="215"/>
      <c r="F200" s="254"/>
      <c r="G200" s="254"/>
      <c r="H200" s="260" t="str">
        <f>IF(A200="","",IFERROR(G200/F200-1,""))</f>
      </c>
      <c r="I200" s="215"/>
      <c r="J200" s="266"/>
      <c r="K200" s="266"/>
      <c r="L200" s="215"/>
      <c r="M200" s="248"/>
      <c r="N200" s="248"/>
      <c r="O200" s="260"/>
      <c r="P200" s="215" t="str">
        <f>IF(A200="","",IF(H200="",IF(OR(E200="値引き",E200="クーポン",E200="購入特典"),"ルール再確認","通常"),IF(ABS(H200)&gt;0.35,"高割引再確認",IF(O200&lt;0.15,"低粗利再確認","通常"))))</f>
      </c>
      <c r="Q200" s="272"/>
    </row>
    <row r="201" ht="19" customHeight="true">
      <c r="A201" s="214"/>
      <c r="B201" s="215"/>
      <c r="C201" s="215"/>
      <c r="D201" s="215"/>
      <c r="E201" s="215"/>
      <c r="F201" s="254"/>
      <c r="G201" s="254"/>
      <c r="H201" s="260" t="str">
        <f>IF(A201="","",IFERROR(G201/F201-1,""))</f>
      </c>
      <c r="I201" s="215"/>
      <c r="J201" s="266"/>
      <c r="K201" s="266"/>
      <c r="L201" s="215"/>
      <c r="M201" s="248"/>
      <c r="N201" s="248"/>
      <c r="O201" s="260"/>
      <c r="P201" s="215" t="str">
        <f>IF(A201="","",IF(H201="",IF(OR(E201="値引き",E201="クーポン",E201="購入特典"),"ルール再確認","通常"),IF(ABS(H201)&gt;0.35,"高割引再確認",IF(O201&lt;0.15,"低粗利再確認","通常"))))</f>
      </c>
      <c r="Q201" s="272"/>
    </row>
    <row r="202" ht="19" customHeight="true">
      <c r="A202" s="214"/>
      <c r="B202" s="215"/>
      <c r="C202" s="215"/>
      <c r="D202" s="215"/>
      <c r="E202" s="215"/>
      <c r="F202" s="254"/>
      <c r="G202" s="254"/>
      <c r="H202" s="260" t="str">
        <f>IF(A202="","",IFERROR(G202/F202-1,""))</f>
      </c>
      <c r="I202" s="215"/>
      <c r="J202" s="266"/>
      <c r="K202" s="266"/>
      <c r="L202" s="215"/>
      <c r="M202" s="248"/>
      <c r="N202" s="248"/>
      <c r="O202" s="260"/>
      <c r="P202" s="215" t="str">
        <f>IF(A202="","",IF(H202="",IF(OR(E202="値引き",E202="クーポン",E202="購入特典"),"ルール再確認","通常"),IF(ABS(H202)&gt;0.35,"高割引再確認",IF(O202&lt;0.15,"低粗利再確認","通常"))))</f>
      </c>
      <c r="Q202" s="272"/>
    </row>
    <row r="203" ht="19" customHeight="true">
      <c r="A203" s="214"/>
      <c r="B203" s="215"/>
      <c r="C203" s="215"/>
      <c r="D203" s="215"/>
      <c r="E203" s="215"/>
      <c r="F203" s="254"/>
      <c r="G203" s="254"/>
      <c r="H203" s="260" t="str">
        <f>IF(A203="","",IFERROR(G203/F203-1,""))</f>
      </c>
      <c r="I203" s="215"/>
      <c r="J203" s="266"/>
      <c r="K203" s="266"/>
      <c r="L203" s="215"/>
      <c r="M203" s="248"/>
      <c r="N203" s="248"/>
      <c r="O203" s="260"/>
      <c r="P203" s="215" t="str">
        <f>IF(A203="","",IF(H203="",IF(OR(E203="値引き",E203="クーポン",E203="購入特典"),"ルール再確認","通常"),IF(ABS(H203)&gt;0.35,"高割引再確認",IF(O203&lt;0.15,"低粗利再確認","通常"))))</f>
      </c>
      <c r="Q203" s="272"/>
    </row>
    <row r="204" ht="19" customHeight="true">
      <c r="A204" s="217"/>
      <c r="B204" s="218"/>
      <c r="C204" s="218"/>
      <c r="D204" s="218"/>
      <c r="E204" s="218"/>
      <c r="F204" s="255"/>
      <c r="G204" s="255"/>
      <c r="H204" s="261" t="str">
        <f>IF(A204="","",IFERROR(G204/F204-1,""))</f>
      </c>
      <c r="I204" s="218"/>
      <c r="J204" s="267"/>
      <c r="K204" s="267"/>
      <c r="L204" s="218"/>
      <c r="M204" s="249"/>
      <c r="N204" s="249"/>
      <c r="O204" s="261"/>
      <c r="P204" s="218" t="str">
        <f>IF(A204="","",IF(H204="",IF(OR(E204="値引き",E204="クーポン",E204="購入特典"),"ルール再確認","通常"),IF(ABS(H204)&gt;0.35,"高割引再確認",IF(O204&lt;0.15,"低粗利再確認","通常"))))</f>
      </c>
      <c r="Q204" s="273"/>
    </row>
  </sheetData>
  <mergeCells count="2">
    <mergeCell ref="A1:Q1"/>
    <mergeCell ref="A2:Q2"/>
  </mergeCells>
  <conditionalFormatting sqref="L5:L204">
    <cfRule type="containsText" dxfId="32" priority="1" operator="containsText" text="承認済み"/>
    <cfRule type="containsText" dxfId="33" priority="2" operator="containsText" text="承認待ち"/>
  </conditionalFormatting>
  <conditionalFormatting sqref="P5:P204">
    <cfRule type="containsText" dxfId="34" priority="3" operator="containsText" text="复核"/>
    <cfRule type="containsText" dxfId="35" priority="4" operator="containsText" text="通常"/>
  </conditionalFormatting>
  <dataValidations count="2">
    <dataValidation allowBlank="false" error="ドロップダウンから選択してください。設定ページで選択肢を更新できます。" errorTitle="無効な選択肢" promptTitle="販促方式" showErrorMessage="true" showInputMessage="true" sqref="E5:E204"/>
    <dataValidation allowBlank="false" error="ドロップダウンから選択してください。設定ページで選択肢を更新できます。" errorTitle="無効な選択肢" promptTitle="承認状況" showErrorMessage="true" showInputMessage="true" sqref="L5:L204"/>
  </dataValidations>
  <pageMargins left="0.7" right="0.7" top="0.75" bottom="0.75" header="0.3" footer="0.3"/>
  <tableParts count="1">
    <tablePart r:id="R6ad7fca11403449a"/>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2" min="2" width="10"/>
    <col customWidth="true" max="3" min="3" width="18"/>
    <col customWidth="true" max="4" min="4" width="16"/>
    <col customWidth="true" max="5" min="5" width="15"/>
    <col customWidth="true" max="12" min="6" width="12"/>
    <col customWidth="true" max="13" min="13" width="10"/>
    <col customWidth="true" max="16" min="14" width="12"/>
    <col customWidth="true" max="17" min="17" width="10"/>
    <col customWidth="true" max="18" min="18" width="11"/>
    <col customWidth="true" max="19" min="19" width="12"/>
    <col customWidth="true" max="20" min="20" width="14"/>
    <col customWidth="true" max="21" min="21" width="24"/>
    <col customWidth="true" max="22" min="22" width="32"/>
  </cols>
  <sheetData>
    <row r="1" ht="21.97265625" customHeight="true">
      <c r="A1" s="4" t="s">
        <v>135</v>
      </c>
      <c r="B1" s="4"/>
      <c r="C1" s="4"/>
      <c r="D1" s="4"/>
      <c r="E1" s="4"/>
      <c r="F1" s="4"/>
      <c r="G1" s="4"/>
      <c r="H1" s="4"/>
      <c r="I1" s="4"/>
      <c r="J1" s="4"/>
      <c r="K1" s="4"/>
      <c r="L1" s="4"/>
      <c r="M1" s="4"/>
      <c r="N1" s="4"/>
      <c r="O1" s="4"/>
      <c r="P1" s="4"/>
      <c r="Q1" s="4"/>
      <c r="R1" s="4"/>
      <c r="S1" s="4"/>
      <c r="T1" s="4"/>
      <c r="U1" s="4"/>
      <c r="V1" s="4"/>
    </row>
    <row r="2" ht="122.0703125" customHeight="true">
      <c r="A2" s="10" t="s">
        <v>344</v>
      </c>
      <c r="B2" s="10"/>
      <c r="C2" s="10"/>
      <c r="D2" s="10"/>
      <c r="E2" s="10"/>
      <c r="F2" s="10"/>
      <c r="G2" s="10"/>
      <c r="H2" s="10"/>
      <c r="I2" s="10"/>
      <c r="J2" s="10"/>
      <c r="K2" s="10"/>
      <c r="L2" s="10"/>
      <c r="M2" s="10"/>
      <c r="N2" s="10"/>
      <c r="O2" s="10"/>
      <c r="P2" s="10"/>
      <c r="Q2" s="10"/>
      <c r="R2" s="10"/>
      <c r="S2" s="10"/>
      <c r="T2" s="10"/>
      <c r="U2" s="10"/>
      <c r="V2" s="10"/>
    </row>
    <row r="3"/>
    <row r="4" ht="32" customHeight="true">
      <c r="A4" s="110" t="s">
        <v>136</v>
      </c>
      <c r="B4" s="111" t="s">
        <v>80</v>
      </c>
      <c r="C4" s="111" t="s">
        <v>81</v>
      </c>
      <c r="D4" s="111" t="s">
        <v>50</v>
      </c>
      <c r="E4" s="111" t="s">
        <v>15</v>
      </c>
      <c r="F4" s="111" t="s">
        <v>51</v>
      </c>
      <c r="G4" s="111" t="s">
        <v>137</v>
      </c>
      <c r="H4" s="111" t="str">
        <v>目標売上</v>
      </c>
      <c r="I4" s="111" t="str">
        <v>実績売上</v>
      </c>
      <c r="J4" s="111" t="str">
        <v>営業达成率</v>
      </c>
      <c r="K4" s="111" t="str">
        <v>施策予算</v>
      </c>
      <c r="L4" s="111" t="s">
        <v>84</v>
      </c>
      <c r="M4" s="111" t="str">
        <v>粗利率</v>
      </c>
      <c r="N4" s="111" t="str">
        <v>粗利貢献</v>
      </c>
      <c r="O4" s="111" t="s">
        <v>87</v>
      </c>
      <c r="P4" s="111" t="s">
        <v>138</v>
      </c>
      <c r="Q4" s="111" t="s">
        <v>139</v>
      </c>
      <c r="R4" s="111" t="str">
        <v>会員増加</v>
      </c>
      <c r="S4" s="111" t="s">
        <v>140</v>
      </c>
      <c r="T4" s="111" t="s">
        <v>141</v>
      </c>
      <c r="U4" s="111" t="s">
        <v>142</v>
      </c>
      <c r="V4" s="112" t="s">
        <v>143</v>
      </c>
    </row>
    <row r="5" ht="19" customHeight="true">
      <c r="A5" s="211" t="str">
        <v>RV001</v>
      </c>
      <c r="B5" s="212" t="str">
        <v>P003</v>
      </c>
      <c r="C5" s="212" t="s">
        <v>98</v>
      </c>
      <c r="D5" s="212" t="s">
        <v>62</v>
      </c>
      <c r="E5" s="212" t="s">
        <v>21</v>
      </c>
      <c r="F5" s="212" t="s">
        <v>63</v>
      </c>
      <c r="G5" s="265" t="n">
        <v>46133</v>
      </c>
      <c r="H5" s="247" t="n">
        <v>90000</v>
      </c>
      <c r="I5" s="247" t="n">
        <v>104000</v>
      </c>
      <c r="J5" s="259" t="n">
        <f>IF(A5="","",IFERROR(I5/H5,""))</f>
        <v>1.1555555555555554</v>
      </c>
      <c r="K5" s="247" t="n">
        <v>15000</v>
      </c>
      <c r="L5" s="247" t="n">
        <v>14600</v>
      </c>
      <c r="M5" s="259" t="n">
        <v>0.25</v>
      </c>
      <c r="N5" s="247" t="n">
        <f>IF(A5="","",IFERROR(I5*M5,""))</f>
        <v>26000</v>
      </c>
      <c r="O5" s="259" t="n">
        <f>IF(A5="","",IFERROR((N5-L5)/L5,""))</f>
        <v>0.7808219178082192</v>
      </c>
      <c r="P5" s="247" t="n">
        <v>7800</v>
      </c>
      <c r="Q5" s="259" t="n">
        <v>0.16</v>
      </c>
      <c r="R5" s="247" t="n">
        <v>120</v>
      </c>
      <c r="S5" s="259" t="n">
        <v>0.72</v>
      </c>
      <c r="T5" s="212" t="s">
        <v>38</v>
      </c>
      <c r="U5" s="283" t="str">
        <v>週末割引は維持，低粗利品を減らすSKU</v>
      </c>
      <c r="V5" s="271" t="str">
        <v>値札は前日に設置，店舗運用は順調</v>
      </c>
    </row>
    <row r="6" ht="19" customHeight="true">
      <c r="A6" s="214" t="str">
        <v>RV002</v>
      </c>
      <c r="B6" s="215" t="str">
        <v>P007</v>
      </c>
      <c r="C6" s="215" t="s">
        <v>105</v>
      </c>
      <c r="D6" s="215" t="s">
        <v>106</v>
      </c>
      <c r="E6" s="215" t="s">
        <v>21</v>
      </c>
      <c r="F6" s="215" t="s">
        <v>63</v>
      </c>
      <c r="G6" s="266" t="n">
        <v>46125</v>
      </c>
      <c r="H6" s="248" t="n">
        <v>130000</v>
      </c>
      <c r="I6" s="248" t="n">
        <v>150000</v>
      </c>
      <c r="J6" s="260" t="n">
        <f>IF(A6="","",IFERROR(I6/H6,""))</f>
        <v>1.1538461538461537</v>
      </c>
      <c r="K6" s="248" t="n">
        <v>20000</v>
      </c>
      <c r="L6" s="248" t="n">
        <v>19500</v>
      </c>
      <c r="M6" s="260" t="n">
        <v>0.18</v>
      </c>
      <c r="N6" s="248" t="n">
        <f>IF(A6="","",IFERROR(I6*M6,""))</f>
        <v>27000</v>
      </c>
      <c r="O6" s="260" t="n">
        <f>IF(A6="","",IFERROR((N6-L6)/L6,""))</f>
        <v>0.38461538461538464</v>
      </c>
      <c r="P6" s="248" t="n">
        <v>9500</v>
      </c>
      <c r="Q6" s="260" t="n">
        <v>0.14</v>
      </c>
      <c r="R6" s="248" t="n">
        <v>80</v>
      </c>
      <c r="S6" s="260" t="n">
        <v>0.81</v>
      </c>
      <c r="T6" s="215" t="s">
        <v>32</v>
      </c>
      <c r="U6" s="284" t="str">
        <v>在庫整理品は再補充しない，新商品陳列へ切り替え</v>
      </c>
      <c r="V6" s="272" t="s">
        <v>144</v>
      </c>
    </row>
    <row r="7" ht="19" customHeight="true">
      <c r="A7" s="214" t="str">
        <v>RV003</v>
      </c>
      <c r="B7" s="215" t="str">
        <v>P001</v>
      </c>
      <c r="C7" s="215" t="s">
        <v>91</v>
      </c>
      <c r="D7" s="215" t="str">
        <v>深圳福田店</v>
      </c>
      <c r="E7" s="215" t="s">
        <v>21</v>
      </c>
      <c r="F7" s="215" t="s">
        <v>61</v>
      </c>
      <c r="G7" s="266" t="n">
        <v>46133</v>
      </c>
      <c r="H7" s="248" t="n">
        <v>120000</v>
      </c>
      <c r="I7" s="248" t="n">
        <v>82000</v>
      </c>
      <c r="J7" s="260" t="n">
        <f>IF(A7="","",IFERROR(I7/H7,""))</f>
        <v>0.6833333333333333</v>
      </c>
      <c r="K7" s="248" t="n">
        <v>35000</v>
      </c>
      <c r="L7" s="248" t="n">
        <v>18000</v>
      </c>
      <c r="M7" s="260" t="n">
        <v>0.36</v>
      </c>
      <c r="N7" s="248" t="n">
        <f>IF(A7="","",IFERROR(I7*M7,""))</f>
        <v>29520</v>
      </c>
      <c r="O7" s="260" t="n">
        <f>IF(A7="","",IFERROR((N7-L7)/L7,""))</f>
        <v>0.64</v>
      </c>
      <c r="P7" s="248" t="n">
        <v>6200</v>
      </c>
      <c r="Q7" s="260" t="n">
        <v>0.11</v>
      </c>
      <c r="R7" s="248" t="n">
        <v>140</v>
      </c>
      <c r="S7" s="260" t="n">
        <v>0.44</v>
      </c>
      <c r="T7" s="215" t="s">
        <v>28</v>
      </c>
      <c r="U7" s="284" t="s">
        <v>145</v>
      </c>
      <c r="V7" s="272" t="s">
        <v>146</v>
      </c>
    </row>
    <row r="8" ht="19" customHeight="true">
      <c r="A8" s="214"/>
      <c r="B8" s="215"/>
      <c r="C8" s="215"/>
      <c r="D8" s="215"/>
      <c r="E8" s="215"/>
      <c r="F8" s="215"/>
      <c r="G8" s="266"/>
      <c r="H8" s="248"/>
      <c r="I8" s="248"/>
      <c r="J8" s="260" t="str">
        <f>IF(A8="","",IFERROR(I8/H8,""))</f>
      </c>
      <c r="K8" s="248"/>
      <c r="L8" s="248"/>
      <c r="M8" s="260"/>
      <c r="N8" s="248" t="str">
        <f>IF(A8="","",IFERROR(I8*M8,""))</f>
      </c>
      <c r="O8" s="260" t="str">
        <f>IF(A8="","",IFERROR((N8-L8)/L8,""))</f>
      </c>
      <c r="P8" s="248"/>
      <c r="Q8" s="260"/>
      <c r="R8" s="248"/>
      <c r="S8" s="260"/>
      <c r="T8" s="215"/>
      <c r="U8" s="284"/>
      <c r="V8" s="272"/>
    </row>
    <row r="9" ht="19" customHeight="true">
      <c r="A9" s="214"/>
      <c r="B9" s="215"/>
      <c r="C9" s="215"/>
      <c r="D9" s="215"/>
      <c r="E9" s="215"/>
      <c r="F9" s="215"/>
      <c r="G9" s="266"/>
      <c r="H9" s="248"/>
      <c r="I9" s="248"/>
      <c r="J9" s="260" t="str">
        <f>IF(A9="","",IFERROR(I9/H9,""))</f>
      </c>
      <c r="K9" s="248"/>
      <c r="L9" s="248"/>
      <c r="M9" s="260"/>
      <c r="N9" s="248" t="str">
        <f>IF(A9="","",IFERROR(I9*M9,""))</f>
      </c>
      <c r="O9" s="260" t="str">
        <f>IF(A9="","",IFERROR((N9-L9)/L9,""))</f>
      </c>
      <c r="P9" s="248"/>
      <c r="Q9" s="260"/>
      <c r="R9" s="248"/>
      <c r="S9" s="260"/>
      <c r="T9" s="215"/>
      <c r="U9" s="284"/>
      <c r="V9" s="272"/>
    </row>
    <row r="10" ht="19" customHeight="true">
      <c r="A10" s="214"/>
      <c r="B10" s="215"/>
      <c r="C10" s="215"/>
      <c r="D10" s="215"/>
      <c r="E10" s="215"/>
      <c r="F10" s="215"/>
      <c r="G10" s="266"/>
      <c r="H10" s="248"/>
      <c r="I10" s="248"/>
      <c r="J10" s="260" t="str">
        <f>IF(A10="","",IFERROR(I10/H10,""))</f>
      </c>
      <c r="K10" s="248"/>
      <c r="L10" s="248"/>
      <c r="M10" s="260"/>
      <c r="N10" s="248" t="str">
        <f>IF(A10="","",IFERROR(I10*M10,""))</f>
      </c>
      <c r="O10" s="260" t="str">
        <f>IF(A10="","",IFERROR((N10-L10)/L10,""))</f>
      </c>
      <c r="P10" s="248"/>
      <c r="Q10" s="260"/>
      <c r="R10" s="248"/>
      <c r="S10" s="260"/>
      <c r="T10" s="215"/>
      <c r="U10" s="284"/>
      <c r="V10" s="272"/>
    </row>
    <row r="11" ht="19" customHeight="true">
      <c r="A11" s="214"/>
      <c r="B11" s="215"/>
      <c r="C11" s="215"/>
      <c r="D11" s="215"/>
      <c r="E11" s="215"/>
      <c r="F11" s="215"/>
      <c r="G11" s="266"/>
      <c r="H11" s="248"/>
      <c r="I11" s="248"/>
      <c r="J11" s="260" t="str">
        <f>IF(A11="","",IFERROR(I11/H11,""))</f>
      </c>
      <c r="K11" s="248"/>
      <c r="L11" s="248"/>
      <c r="M11" s="260"/>
      <c r="N11" s="248" t="str">
        <f>IF(A11="","",IFERROR(I11*M11,""))</f>
      </c>
      <c r="O11" s="260" t="str">
        <f>IF(A11="","",IFERROR((N11-L11)/L11,""))</f>
      </c>
      <c r="P11" s="248"/>
      <c r="Q11" s="260"/>
      <c r="R11" s="248"/>
      <c r="S11" s="260"/>
      <c r="T11" s="215"/>
      <c r="U11" s="284"/>
      <c r="V11" s="272"/>
    </row>
    <row r="12" ht="19" customHeight="true">
      <c r="A12" s="214"/>
      <c r="B12" s="215"/>
      <c r="C12" s="215"/>
      <c r="D12" s="215"/>
      <c r="E12" s="215"/>
      <c r="F12" s="215"/>
      <c r="G12" s="266"/>
      <c r="H12" s="248"/>
      <c r="I12" s="248"/>
      <c r="J12" s="260" t="str">
        <f>IF(A12="","",IFERROR(I12/H12,""))</f>
      </c>
      <c r="K12" s="248"/>
      <c r="L12" s="248"/>
      <c r="M12" s="260"/>
      <c r="N12" s="248" t="str">
        <f>IF(A12="","",IFERROR(I12*M12,""))</f>
      </c>
      <c r="O12" s="260" t="str">
        <f>IF(A12="","",IFERROR((N12-L12)/L12,""))</f>
      </c>
      <c r="P12" s="248"/>
      <c r="Q12" s="260"/>
      <c r="R12" s="248"/>
      <c r="S12" s="260"/>
      <c r="T12" s="215"/>
      <c r="U12" s="284"/>
      <c r="V12" s="272"/>
    </row>
    <row r="13" ht="19" customHeight="true">
      <c r="A13" s="214"/>
      <c r="B13" s="215"/>
      <c r="C13" s="215"/>
      <c r="D13" s="215"/>
      <c r="E13" s="215"/>
      <c r="F13" s="215"/>
      <c r="G13" s="266"/>
      <c r="H13" s="248"/>
      <c r="I13" s="248"/>
      <c r="J13" s="260" t="str">
        <f>IF(A13="","",IFERROR(I13/H13,""))</f>
      </c>
      <c r="K13" s="248"/>
      <c r="L13" s="248"/>
      <c r="M13" s="260"/>
      <c r="N13" s="248" t="str">
        <f>IF(A13="","",IFERROR(I13*M13,""))</f>
      </c>
      <c r="O13" s="260" t="str">
        <f>IF(A13="","",IFERROR((N13-L13)/L13,""))</f>
      </c>
      <c r="P13" s="248"/>
      <c r="Q13" s="260"/>
      <c r="R13" s="248"/>
      <c r="S13" s="260"/>
      <c r="T13" s="215"/>
      <c r="U13" s="284"/>
      <c r="V13" s="272"/>
    </row>
    <row r="14" ht="19" customHeight="true">
      <c r="A14" s="214"/>
      <c r="B14" s="215"/>
      <c r="C14" s="215"/>
      <c r="D14" s="215"/>
      <c r="E14" s="215"/>
      <c r="F14" s="215"/>
      <c r="G14" s="266"/>
      <c r="H14" s="248"/>
      <c r="I14" s="248"/>
      <c r="J14" s="260" t="str">
        <f>IF(A14="","",IFERROR(I14/H14,""))</f>
      </c>
      <c r="K14" s="248"/>
      <c r="L14" s="248"/>
      <c r="M14" s="260"/>
      <c r="N14" s="248" t="str">
        <f>IF(A14="","",IFERROR(I14*M14,""))</f>
      </c>
      <c r="O14" s="260" t="str">
        <f>IF(A14="","",IFERROR((N14-L14)/L14,""))</f>
      </c>
      <c r="P14" s="248"/>
      <c r="Q14" s="260"/>
      <c r="R14" s="248"/>
      <c r="S14" s="260"/>
      <c r="T14" s="215"/>
      <c r="U14" s="284"/>
      <c r="V14" s="272"/>
    </row>
    <row r="15" ht="19" customHeight="true">
      <c r="A15" s="214"/>
      <c r="B15" s="215"/>
      <c r="C15" s="215"/>
      <c r="D15" s="215"/>
      <c r="E15" s="215"/>
      <c r="F15" s="215"/>
      <c r="G15" s="266"/>
      <c r="H15" s="248"/>
      <c r="I15" s="248"/>
      <c r="J15" s="260" t="str">
        <f>IF(A15="","",IFERROR(I15/H15,""))</f>
      </c>
      <c r="K15" s="248"/>
      <c r="L15" s="248"/>
      <c r="M15" s="260"/>
      <c r="N15" s="248" t="str">
        <f>IF(A15="","",IFERROR(I15*M15,""))</f>
      </c>
      <c r="O15" s="260" t="str">
        <f>IF(A15="","",IFERROR((N15-L15)/L15,""))</f>
      </c>
      <c r="P15" s="248"/>
      <c r="Q15" s="260"/>
      <c r="R15" s="248"/>
      <c r="S15" s="260"/>
      <c r="T15" s="215"/>
      <c r="U15" s="284"/>
      <c r="V15" s="272"/>
    </row>
    <row r="16" ht="19" customHeight="true">
      <c r="A16" s="214"/>
      <c r="B16" s="215"/>
      <c r="C16" s="215"/>
      <c r="D16" s="215"/>
      <c r="E16" s="215"/>
      <c r="F16" s="215"/>
      <c r="G16" s="266"/>
      <c r="H16" s="248"/>
      <c r="I16" s="248"/>
      <c r="J16" s="260" t="str">
        <f>IF(A16="","",IFERROR(I16/H16,""))</f>
      </c>
      <c r="K16" s="248"/>
      <c r="L16" s="248"/>
      <c r="M16" s="260"/>
      <c r="N16" s="248" t="str">
        <f>IF(A16="","",IFERROR(I16*M16,""))</f>
      </c>
      <c r="O16" s="260" t="str">
        <f>IF(A16="","",IFERROR((N16-L16)/L16,""))</f>
      </c>
      <c r="P16" s="248"/>
      <c r="Q16" s="260"/>
      <c r="R16" s="248"/>
      <c r="S16" s="260"/>
      <c r="T16" s="215"/>
      <c r="U16" s="284"/>
      <c r="V16" s="272"/>
    </row>
    <row r="17" ht="19" customHeight="true">
      <c r="A17" s="214"/>
      <c r="B17" s="215"/>
      <c r="C17" s="215"/>
      <c r="D17" s="215"/>
      <c r="E17" s="215"/>
      <c r="F17" s="215"/>
      <c r="G17" s="266"/>
      <c r="H17" s="248"/>
      <c r="I17" s="248"/>
      <c r="J17" s="260" t="str">
        <f>IF(A17="","",IFERROR(I17/H17,""))</f>
      </c>
      <c r="K17" s="248"/>
      <c r="L17" s="248"/>
      <c r="M17" s="260"/>
      <c r="N17" s="248" t="str">
        <f>IF(A17="","",IFERROR(I17*M17,""))</f>
      </c>
      <c r="O17" s="260" t="str">
        <f>IF(A17="","",IFERROR((N17-L17)/L17,""))</f>
      </c>
      <c r="P17" s="248"/>
      <c r="Q17" s="260"/>
      <c r="R17" s="248"/>
      <c r="S17" s="260"/>
      <c r="T17" s="215"/>
      <c r="U17" s="284"/>
      <c r="V17" s="272"/>
    </row>
    <row r="18" ht="19" customHeight="true">
      <c r="A18" s="214"/>
      <c r="B18" s="215"/>
      <c r="C18" s="215"/>
      <c r="D18" s="215"/>
      <c r="E18" s="215"/>
      <c r="F18" s="215"/>
      <c r="G18" s="266"/>
      <c r="H18" s="248"/>
      <c r="I18" s="248"/>
      <c r="J18" s="260" t="str">
        <f>IF(A18="","",IFERROR(I18/H18,""))</f>
      </c>
      <c r="K18" s="248"/>
      <c r="L18" s="248"/>
      <c r="M18" s="260"/>
      <c r="N18" s="248" t="str">
        <f>IF(A18="","",IFERROR(I18*M18,""))</f>
      </c>
      <c r="O18" s="260" t="str">
        <f>IF(A18="","",IFERROR((N18-L18)/L18,""))</f>
      </c>
      <c r="P18" s="248"/>
      <c r="Q18" s="260"/>
      <c r="R18" s="248"/>
      <c r="S18" s="260"/>
      <c r="T18" s="215"/>
      <c r="U18" s="284"/>
      <c r="V18" s="272"/>
    </row>
    <row r="19" ht="19" customHeight="true">
      <c r="A19" s="214"/>
      <c r="B19" s="215"/>
      <c r="C19" s="215"/>
      <c r="D19" s="215"/>
      <c r="E19" s="215"/>
      <c r="F19" s="215"/>
      <c r="G19" s="266"/>
      <c r="H19" s="248"/>
      <c r="I19" s="248"/>
      <c r="J19" s="260" t="str">
        <f>IF(A19="","",IFERROR(I19/H19,""))</f>
      </c>
      <c r="K19" s="248"/>
      <c r="L19" s="248"/>
      <c r="M19" s="260"/>
      <c r="N19" s="248" t="str">
        <f>IF(A19="","",IFERROR(I19*M19,""))</f>
      </c>
      <c r="O19" s="260" t="str">
        <f>IF(A19="","",IFERROR((N19-L19)/L19,""))</f>
      </c>
      <c r="P19" s="248"/>
      <c r="Q19" s="260"/>
      <c r="R19" s="248"/>
      <c r="S19" s="260"/>
      <c r="T19" s="215"/>
      <c r="U19" s="284"/>
      <c r="V19" s="272"/>
    </row>
    <row r="20" ht="19" customHeight="true">
      <c r="A20" s="214"/>
      <c r="B20" s="215"/>
      <c r="C20" s="215"/>
      <c r="D20" s="215"/>
      <c r="E20" s="215"/>
      <c r="F20" s="215"/>
      <c r="G20" s="266"/>
      <c r="H20" s="248"/>
      <c r="I20" s="248"/>
      <c r="J20" s="260" t="str">
        <f>IF(A20="","",IFERROR(I20/H20,""))</f>
      </c>
      <c r="K20" s="248"/>
      <c r="L20" s="248"/>
      <c r="M20" s="260"/>
      <c r="N20" s="248" t="str">
        <f>IF(A20="","",IFERROR(I20*M20,""))</f>
      </c>
      <c r="O20" s="260" t="str">
        <f>IF(A20="","",IFERROR((N20-L20)/L20,""))</f>
      </c>
      <c r="P20" s="248"/>
      <c r="Q20" s="260"/>
      <c r="R20" s="248"/>
      <c r="S20" s="260"/>
      <c r="T20" s="215"/>
      <c r="U20" s="284"/>
      <c r="V20" s="272"/>
    </row>
    <row r="21" ht="19" customHeight="true">
      <c r="A21" s="214"/>
      <c r="B21" s="215"/>
      <c r="C21" s="215"/>
      <c r="D21" s="215"/>
      <c r="E21" s="215"/>
      <c r="F21" s="215"/>
      <c r="G21" s="266"/>
      <c r="H21" s="248"/>
      <c r="I21" s="248"/>
      <c r="J21" s="260" t="str">
        <f>IF(A21="","",IFERROR(I21/H21,""))</f>
      </c>
      <c r="K21" s="248"/>
      <c r="L21" s="248"/>
      <c r="M21" s="260"/>
      <c r="N21" s="248" t="str">
        <f>IF(A21="","",IFERROR(I21*M21,""))</f>
      </c>
      <c r="O21" s="260" t="str">
        <f>IF(A21="","",IFERROR((N21-L21)/L21,""))</f>
      </c>
      <c r="P21" s="248"/>
      <c r="Q21" s="260"/>
      <c r="R21" s="248"/>
      <c r="S21" s="260"/>
      <c r="T21" s="215"/>
      <c r="U21" s="284"/>
      <c r="V21" s="272"/>
    </row>
    <row r="22" ht="19" customHeight="true">
      <c r="A22" s="214"/>
      <c r="B22" s="215"/>
      <c r="C22" s="215"/>
      <c r="D22" s="215"/>
      <c r="E22" s="215"/>
      <c r="F22" s="215"/>
      <c r="G22" s="266"/>
      <c r="H22" s="248"/>
      <c r="I22" s="248"/>
      <c r="J22" s="260" t="str">
        <f>IF(A22="","",IFERROR(I22/H22,""))</f>
      </c>
      <c r="K22" s="248"/>
      <c r="L22" s="248"/>
      <c r="M22" s="260"/>
      <c r="N22" s="248" t="str">
        <f>IF(A22="","",IFERROR(I22*M22,""))</f>
      </c>
      <c r="O22" s="260" t="str">
        <f>IF(A22="","",IFERROR((N22-L22)/L22,""))</f>
      </c>
      <c r="P22" s="248"/>
      <c r="Q22" s="260"/>
      <c r="R22" s="248"/>
      <c r="S22" s="260"/>
      <c r="T22" s="215"/>
      <c r="U22" s="284"/>
      <c r="V22" s="272"/>
    </row>
    <row r="23" ht="19" customHeight="true">
      <c r="A23" s="214"/>
      <c r="B23" s="215"/>
      <c r="C23" s="215"/>
      <c r="D23" s="215"/>
      <c r="E23" s="215"/>
      <c r="F23" s="215"/>
      <c r="G23" s="266"/>
      <c r="H23" s="248"/>
      <c r="I23" s="248"/>
      <c r="J23" s="260" t="str">
        <f>IF(A23="","",IFERROR(I23/H23,""))</f>
      </c>
      <c r="K23" s="248"/>
      <c r="L23" s="248"/>
      <c r="M23" s="260"/>
      <c r="N23" s="248" t="str">
        <f>IF(A23="","",IFERROR(I23*M23,""))</f>
      </c>
      <c r="O23" s="260" t="str">
        <f>IF(A23="","",IFERROR((N23-L23)/L23,""))</f>
      </c>
      <c r="P23" s="248"/>
      <c r="Q23" s="260"/>
      <c r="R23" s="248"/>
      <c r="S23" s="260"/>
      <c r="T23" s="215"/>
      <c r="U23" s="284"/>
      <c r="V23" s="272"/>
    </row>
    <row r="24" ht="19" customHeight="true">
      <c r="A24" s="214"/>
      <c r="B24" s="215"/>
      <c r="C24" s="215"/>
      <c r="D24" s="215"/>
      <c r="E24" s="215"/>
      <c r="F24" s="215"/>
      <c r="G24" s="266"/>
      <c r="H24" s="248"/>
      <c r="I24" s="248"/>
      <c r="J24" s="260" t="str">
        <f>IF(A24="","",IFERROR(I24/H24,""))</f>
      </c>
      <c r="K24" s="248"/>
      <c r="L24" s="248"/>
      <c r="M24" s="260"/>
      <c r="N24" s="248" t="str">
        <f>IF(A24="","",IFERROR(I24*M24,""))</f>
      </c>
      <c r="O24" s="260" t="str">
        <f>IF(A24="","",IFERROR((N24-L24)/L24,""))</f>
      </c>
      <c r="P24" s="248"/>
      <c r="Q24" s="260"/>
      <c r="R24" s="248"/>
      <c r="S24" s="260"/>
      <c r="T24" s="215"/>
      <c r="U24" s="284"/>
      <c r="V24" s="272"/>
    </row>
    <row r="25" ht="19" customHeight="true">
      <c r="A25" s="214"/>
      <c r="B25" s="215"/>
      <c r="C25" s="215"/>
      <c r="D25" s="215"/>
      <c r="E25" s="215"/>
      <c r="F25" s="215"/>
      <c r="G25" s="266"/>
      <c r="H25" s="248"/>
      <c r="I25" s="248"/>
      <c r="J25" s="260" t="str">
        <f>IF(A25="","",IFERROR(I25/H25,""))</f>
      </c>
      <c r="K25" s="248"/>
      <c r="L25" s="248"/>
      <c r="M25" s="260"/>
      <c r="N25" s="248" t="str">
        <f>IF(A25="","",IFERROR(I25*M25,""))</f>
      </c>
      <c r="O25" s="260" t="str">
        <f>IF(A25="","",IFERROR((N25-L25)/L25,""))</f>
      </c>
      <c r="P25" s="248"/>
      <c r="Q25" s="260"/>
      <c r="R25" s="248"/>
      <c r="S25" s="260"/>
      <c r="T25" s="215"/>
      <c r="U25" s="284"/>
      <c r="V25" s="272"/>
    </row>
    <row r="26" ht="19" customHeight="true">
      <c r="A26" s="214"/>
      <c r="B26" s="215"/>
      <c r="C26" s="215"/>
      <c r="D26" s="215"/>
      <c r="E26" s="215"/>
      <c r="F26" s="215"/>
      <c r="G26" s="266"/>
      <c r="H26" s="248"/>
      <c r="I26" s="248"/>
      <c r="J26" s="260" t="str">
        <f>IF(A26="","",IFERROR(I26/H26,""))</f>
      </c>
      <c r="K26" s="248"/>
      <c r="L26" s="248"/>
      <c r="M26" s="260"/>
      <c r="N26" s="248" t="str">
        <f>IF(A26="","",IFERROR(I26*M26,""))</f>
      </c>
      <c r="O26" s="260" t="str">
        <f>IF(A26="","",IFERROR((N26-L26)/L26,""))</f>
      </c>
      <c r="P26" s="248"/>
      <c r="Q26" s="260"/>
      <c r="R26" s="248"/>
      <c r="S26" s="260"/>
      <c r="T26" s="215"/>
      <c r="U26" s="284"/>
      <c r="V26" s="272"/>
    </row>
    <row r="27" ht="19" customHeight="true">
      <c r="A27" s="214"/>
      <c r="B27" s="215"/>
      <c r="C27" s="215"/>
      <c r="D27" s="215"/>
      <c r="E27" s="215"/>
      <c r="F27" s="215"/>
      <c r="G27" s="266"/>
      <c r="H27" s="248"/>
      <c r="I27" s="248"/>
      <c r="J27" s="260" t="str">
        <f>IF(A27="","",IFERROR(I27/H27,""))</f>
      </c>
      <c r="K27" s="248"/>
      <c r="L27" s="248"/>
      <c r="M27" s="260"/>
      <c r="N27" s="248" t="str">
        <f>IF(A27="","",IFERROR(I27*M27,""))</f>
      </c>
      <c r="O27" s="260" t="str">
        <f>IF(A27="","",IFERROR((N27-L27)/L27,""))</f>
      </c>
      <c r="P27" s="248"/>
      <c r="Q27" s="260"/>
      <c r="R27" s="248"/>
      <c r="S27" s="260"/>
      <c r="T27" s="215"/>
      <c r="U27" s="284"/>
      <c r="V27" s="272"/>
    </row>
    <row r="28" ht="19" customHeight="true">
      <c r="A28" s="214"/>
      <c r="B28" s="215"/>
      <c r="C28" s="215"/>
      <c r="D28" s="215"/>
      <c r="E28" s="215"/>
      <c r="F28" s="215"/>
      <c r="G28" s="266"/>
      <c r="H28" s="248"/>
      <c r="I28" s="248"/>
      <c r="J28" s="260" t="str">
        <f>IF(A28="","",IFERROR(I28/H28,""))</f>
      </c>
      <c r="K28" s="248"/>
      <c r="L28" s="248"/>
      <c r="M28" s="260"/>
      <c r="N28" s="248" t="str">
        <f>IF(A28="","",IFERROR(I28*M28,""))</f>
      </c>
      <c r="O28" s="260" t="str">
        <f>IF(A28="","",IFERROR((N28-L28)/L28,""))</f>
      </c>
      <c r="P28" s="248"/>
      <c r="Q28" s="260"/>
      <c r="R28" s="248"/>
      <c r="S28" s="260"/>
      <c r="T28" s="215"/>
      <c r="U28" s="284"/>
      <c r="V28" s="272"/>
    </row>
    <row r="29" ht="19" customHeight="true">
      <c r="A29" s="214"/>
      <c r="B29" s="215"/>
      <c r="C29" s="215"/>
      <c r="D29" s="215"/>
      <c r="E29" s="215"/>
      <c r="F29" s="215"/>
      <c r="G29" s="266"/>
      <c r="H29" s="248"/>
      <c r="I29" s="248"/>
      <c r="J29" s="260" t="str">
        <f>IF(A29="","",IFERROR(I29/H29,""))</f>
      </c>
      <c r="K29" s="248"/>
      <c r="L29" s="248"/>
      <c r="M29" s="260"/>
      <c r="N29" s="248" t="str">
        <f>IF(A29="","",IFERROR(I29*M29,""))</f>
      </c>
      <c r="O29" s="260" t="str">
        <f>IF(A29="","",IFERROR((N29-L29)/L29,""))</f>
      </c>
      <c r="P29" s="248"/>
      <c r="Q29" s="260"/>
      <c r="R29" s="248"/>
      <c r="S29" s="260"/>
      <c r="T29" s="215"/>
      <c r="U29" s="284"/>
      <c r="V29" s="272"/>
    </row>
    <row r="30" ht="19" customHeight="true">
      <c r="A30" s="214"/>
      <c r="B30" s="215"/>
      <c r="C30" s="215"/>
      <c r="D30" s="215"/>
      <c r="E30" s="215"/>
      <c r="F30" s="215"/>
      <c r="G30" s="266"/>
      <c r="H30" s="248"/>
      <c r="I30" s="248"/>
      <c r="J30" s="260" t="str">
        <f>IF(A30="","",IFERROR(I30/H30,""))</f>
      </c>
      <c r="K30" s="248"/>
      <c r="L30" s="248"/>
      <c r="M30" s="260"/>
      <c r="N30" s="248" t="str">
        <f>IF(A30="","",IFERROR(I30*M30,""))</f>
      </c>
      <c r="O30" s="260" t="str">
        <f>IF(A30="","",IFERROR((N30-L30)/L30,""))</f>
      </c>
      <c r="P30" s="248"/>
      <c r="Q30" s="260"/>
      <c r="R30" s="248"/>
      <c r="S30" s="260"/>
      <c r="T30" s="215"/>
      <c r="U30" s="284"/>
      <c r="V30" s="272"/>
    </row>
    <row r="31" ht="19" customHeight="true">
      <c r="A31" s="214"/>
      <c r="B31" s="215"/>
      <c r="C31" s="215"/>
      <c r="D31" s="215"/>
      <c r="E31" s="215"/>
      <c r="F31" s="215"/>
      <c r="G31" s="266"/>
      <c r="H31" s="248"/>
      <c r="I31" s="248"/>
      <c r="J31" s="260" t="str">
        <f>IF(A31="","",IFERROR(I31/H31,""))</f>
      </c>
      <c r="K31" s="248"/>
      <c r="L31" s="248"/>
      <c r="M31" s="260"/>
      <c r="N31" s="248" t="str">
        <f>IF(A31="","",IFERROR(I31*M31,""))</f>
      </c>
      <c r="O31" s="260" t="str">
        <f>IF(A31="","",IFERROR((N31-L31)/L31,""))</f>
      </c>
      <c r="P31" s="248"/>
      <c r="Q31" s="260"/>
      <c r="R31" s="248"/>
      <c r="S31" s="260"/>
      <c r="T31" s="215"/>
      <c r="U31" s="284"/>
      <c r="V31" s="272"/>
    </row>
    <row r="32" ht="19" customHeight="true">
      <c r="A32" s="214"/>
      <c r="B32" s="215"/>
      <c r="C32" s="215"/>
      <c r="D32" s="215"/>
      <c r="E32" s="215"/>
      <c r="F32" s="215"/>
      <c r="G32" s="266"/>
      <c r="H32" s="248"/>
      <c r="I32" s="248"/>
      <c r="J32" s="260" t="str">
        <f>IF(A32="","",IFERROR(I32/H32,""))</f>
      </c>
      <c r="K32" s="248"/>
      <c r="L32" s="248"/>
      <c r="M32" s="260"/>
      <c r="N32" s="248" t="str">
        <f>IF(A32="","",IFERROR(I32*M32,""))</f>
      </c>
      <c r="O32" s="260" t="str">
        <f>IF(A32="","",IFERROR((N32-L32)/L32,""))</f>
      </c>
      <c r="P32" s="248"/>
      <c r="Q32" s="260"/>
      <c r="R32" s="248"/>
      <c r="S32" s="260"/>
      <c r="T32" s="215"/>
      <c r="U32" s="284"/>
      <c r="V32" s="272"/>
    </row>
    <row r="33" ht="19" customHeight="true">
      <c r="A33" s="214"/>
      <c r="B33" s="215"/>
      <c r="C33" s="215"/>
      <c r="D33" s="215"/>
      <c r="E33" s="215"/>
      <c r="F33" s="215"/>
      <c r="G33" s="266"/>
      <c r="H33" s="248"/>
      <c r="I33" s="248"/>
      <c r="J33" s="260" t="str">
        <f>IF(A33="","",IFERROR(I33/H33,""))</f>
      </c>
      <c r="K33" s="248"/>
      <c r="L33" s="248"/>
      <c r="M33" s="260"/>
      <c r="N33" s="248" t="str">
        <f>IF(A33="","",IFERROR(I33*M33,""))</f>
      </c>
      <c r="O33" s="260" t="str">
        <f>IF(A33="","",IFERROR((N33-L33)/L33,""))</f>
      </c>
      <c r="P33" s="248"/>
      <c r="Q33" s="260"/>
      <c r="R33" s="248"/>
      <c r="S33" s="260"/>
      <c r="T33" s="215"/>
      <c r="U33" s="284"/>
      <c r="V33" s="272"/>
    </row>
    <row r="34" ht="19" customHeight="true">
      <c r="A34" s="214"/>
      <c r="B34" s="215"/>
      <c r="C34" s="215"/>
      <c r="D34" s="215"/>
      <c r="E34" s="215"/>
      <c r="F34" s="215"/>
      <c r="G34" s="266"/>
      <c r="H34" s="248"/>
      <c r="I34" s="248"/>
      <c r="J34" s="260" t="str">
        <f>IF(A34="","",IFERROR(I34/H34,""))</f>
      </c>
      <c r="K34" s="248"/>
      <c r="L34" s="248"/>
      <c r="M34" s="260"/>
      <c r="N34" s="248" t="str">
        <f>IF(A34="","",IFERROR(I34*M34,""))</f>
      </c>
      <c r="O34" s="260" t="str">
        <f>IF(A34="","",IFERROR((N34-L34)/L34,""))</f>
      </c>
      <c r="P34" s="248"/>
      <c r="Q34" s="260"/>
      <c r="R34" s="248"/>
      <c r="S34" s="260"/>
      <c r="T34" s="215"/>
      <c r="U34" s="284"/>
      <c r="V34" s="272"/>
    </row>
    <row r="35" ht="19" customHeight="true">
      <c r="A35" s="214"/>
      <c r="B35" s="215"/>
      <c r="C35" s="215"/>
      <c r="D35" s="215"/>
      <c r="E35" s="215"/>
      <c r="F35" s="215"/>
      <c r="G35" s="266"/>
      <c r="H35" s="248"/>
      <c r="I35" s="248"/>
      <c r="J35" s="260" t="str">
        <f>IF(A35="","",IFERROR(I35/H35,""))</f>
      </c>
      <c r="K35" s="248"/>
      <c r="L35" s="248"/>
      <c r="M35" s="260"/>
      <c r="N35" s="248" t="str">
        <f>IF(A35="","",IFERROR(I35*M35,""))</f>
      </c>
      <c r="O35" s="260" t="str">
        <f>IF(A35="","",IFERROR((N35-L35)/L35,""))</f>
      </c>
      <c r="P35" s="248"/>
      <c r="Q35" s="260"/>
      <c r="R35" s="248"/>
      <c r="S35" s="260"/>
      <c r="T35" s="215"/>
      <c r="U35" s="284"/>
      <c r="V35" s="272"/>
    </row>
    <row r="36" ht="19" customHeight="true">
      <c r="A36" s="214"/>
      <c r="B36" s="215"/>
      <c r="C36" s="215"/>
      <c r="D36" s="215"/>
      <c r="E36" s="215"/>
      <c r="F36" s="215"/>
      <c r="G36" s="266"/>
      <c r="H36" s="248"/>
      <c r="I36" s="248"/>
      <c r="J36" s="260" t="str">
        <f>IF(A36="","",IFERROR(I36/H36,""))</f>
      </c>
      <c r="K36" s="248"/>
      <c r="L36" s="248"/>
      <c r="M36" s="260"/>
      <c r="N36" s="248" t="str">
        <f>IF(A36="","",IFERROR(I36*M36,""))</f>
      </c>
      <c r="O36" s="260" t="str">
        <f>IF(A36="","",IFERROR((N36-L36)/L36,""))</f>
      </c>
      <c r="P36" s="248"/>
      <c r="Q36" s="260"/>
      <c r="R36" s="248"/>
      <c r="S36" s="260"/>
      <c r="T36" s="215"/>
      <c r="U36" s="284"/>
      <c r="V36" s="272"/>
    </row>
    <row r="37" ht="19" customHeight="true">
      <c r="A37" s="214"/>
      <c r="B37" s="215"/>
      <c r="C37" s="215"/>
      <c r="D37" s="215"/>
      <c r="E37" s="215"/>
      <c r="F37" s="215"/>
      <c r="G37" s="266"/>
      <c r="H37" s="248"/>
      <c r="I37" s="248"/>
      <c r="J37" s="260" t="str">
        <f>IF(A37="","",IFERROR(I37/H37,""))</f>
      </c>
      <c r="K37" s="248"/>
      <c r="L37" s="248"/>
      <c r="M37" s="260"/>
      <c r="N37" s="248" t="str">
        <f>IF(A37="","",IFERROR(I37*M37,""))</f>
      </c>
      <c r="O37" s="260" t="str">
        <f>IF(A37="","",IFERROR((N37-L37)/L37,""))</f>
      </c>
      <c r="P37" s="248"/>
      <c r="Q37" s="260"/>
      <c r="R37" s="248"/>
      <c r="S37" s="260"/>
      <c r="T37" s="215"/>
      <c r="U37" s="284"/>
      <c r="V37" s="272"/>
    </row>
    <row r="38" ht="19" customHeight="true">
      <c r="A38" s="214"/>
      <c r="B38" s="215"/>
      <c r="C38" s="215"/>
      <c r="D38" s="215"/>
      <c r="E38" s="215"/>
      <c r="F38" s="215"/>
      <c r="G38" s="266"/>
      <c r="H38" s="248"/>
      <c r="I38" s="248"/>
      <c r="J38" s="260" t="str">
        <f>IF(A38="","",IFERROR(I38/H38,""))</f>
      </c>
      <c r="K38" s="248"/>
      <c r="L38" s="248"/>
      <c r="M38" s="260"/>
      <c r="N38" s="248" t="str">
        <f>IF(A38="","",IFERROR(I38*M38,""))</f>
      </c>
      <c r="O38" s="260" t="str">
        <f>IF(A38="","",IFERROR((N38-L38)/L38,""))</f>
      </c>
      <c r="P38" s="248"/>
      <c r="Q38" s="260"/>
      <c r="R38" s="248"/>
      <c r="S38" s="260"/>
      <c r="T38" s="215"/>
      <c r="U38" s="284"/>
      <c r="V38" s="272"/>
    </row>
    <row r="39" ht="19" customHeight="true">
      <c r="A39" s="214"/>
      <c r="B39" s="215"/>
      <c r="C39" s="215"/>
      <c r="D39" s="215"/>
      <c r="E39" s="215"/>
      <c r="F39" s="215"/>
      <c r="G39" s="266"/>
      <c r="H39" s="248"/>
      <c r="I39" s="248"/>
      <c r="J39" s="260" t="str">
        <f>IF(A39="","",IFERROR(I39/H39,""))</f>
      </c>
      <c r="K39" s="248"/>
      <c r="L39" s="248"/>
      <c r="M39" s="260"/>
      <c r="N39" s="248" t="str">
        <f>IF(A39="","",IFERROR(I39*M39,""))</f>
      </c>
      <c r="O39" s="260" t="str">
        <f>IF(A39="","",IFERROR((N39-L39)/L39,""))</f>
      </c>
      <c r="P39" s="248"/>
      <c r="Q39" s="260"/>
      <c r="R39" s="248"/>
      <c r="S39" s="260"/>
      <c r="T39" s="215"/>
      <c r="U39" s="284"/>
      <c r="V39" s="272"/>
    </row>
    <row r="40" ht="19" customHeight="true">
      <c r="A40" s="214"/>
      <c r="B40" s="215"/>
      <c r="C40" s="215"/>
      <c r="D40" s="215"/>
      <c r="E40" s="215"/>
      <c r="F40" s="215"/>
      <c r="G40" s="266"/>
      <c r="H40" s="248"/>
      <c r="I40" s="248"/>
      <c r="J40" s="260" t="str">
        <f>IF(A40="","",IFERROR(I40/H40,""))</f>
      </c>
      <c r="K40" s="248"/>
      <c r="L40" s="248"/>
      <c r="M40" s="260"/>
      <c r="N40" s="248" t="str">
        <f>IF(A40="","",IFERROR(I40*M40,""))</f>
      </c>
      <c r="O40" s="260" t="str">
        <f>IF(A40="","",IFERROR((N40-L40)/L40,""))</f>
      </c>
      <c r="P40" s="248"/>
      <c r="Q40" s="260"/>
      <c r="R40" s="248"/>
      <c r="S40" s="260"/>
      <c r="T40" s="215"/>
      <c r="U40" s="284"/>
      <c r="V40" s="272"/>
    </row>
    <row r="41" ht="19" customHeight="true">
      <c r="A41" s="214"/>
      <c r="B41" s="215"/>
      <c r="C41" s="215"/>
      <c r="D41" s="215"/>
      <c r="E41" s="215"/>
      <c r="F41" s="215"/>
      <c r="G41" s="266"/>
      <c r="H41" s="248"/>
      <c r="I41" s="248"/>
      <c r="J41" s="260" t="str">
        <f>IF(A41="","",IFERROR(I41/H41,""))</f>
      </c>
      <c r="K41" s="248"/>
      <c r="L41" s="248"/>
      <c r="M41" s="260"/>
      <c r="N41" s="248" t="str">
        <f>IF(A41="","",IFERROR(I41*M41,""))</f>
      </c>
      <c r="O41" s="260" t="str">
        <f>IF(A41="","",IFERROR((N41-L41)/L41,""))</f>
      </c>
      <c r="P41" s="248"/>
      <c r="Q41" s="260"/>
      <c r="R41" s="248"/>
      <c r="S41" s="260"/>
      <c r="T41" s="215"/>
      <c r="U41" s="284"/>
      <c r="V41" s="272"/>
    </row>
    <row r="42" ht="19" customHeight="true">
      <c r="A42" s="214"/>
      <c r="B42" s="215"/>
      <c r="C42" s="215"/>
      <c r="D42" s="215"/>
      <c r="E42" s="215"/>
      <c r="F42" s="215"/>
      <c r="G42" s="266"/>
      <c r="H42" s="248"/>
      <c r="I42" s="248"/>
      <c r="J42" s="260" t="str">
        <f>IF(A42="","",IFERROR(I42/H42,""))</f>
      </c>
      <c r="K42" s="248"/>
      <c r="L42" s="248"/>
      <c r="M42" s="260"/>
      <c r="N42" s="248" t="str">
        <f>IF(A42="","",IFERROR(I42*M42,""))</f>
      </c>
      <c r="O42" s="260" t="str">
        <f>IF(A42="","",IFERROR((N42-L42)/L42,""))</f>
      </c>
      <c r="P42" s="248"/>
      <c r="Q42" s="260"/>
      <c r="R42" s="248"/>
      <c r="S42" s="260"/>
      <c r="T42" s="215"/>
      <c r="U42" s="284"/>
      <c r="V42" s="272"/>
    </row>
    <row r="43" ht="19" customHeight="true">
      <c r="A43" s="214"/>
      <c r="B43" s="215"/>
      <c r="C43" s="215"/>
      <c r="D43" s="215"/>
      <c r="E43" s="215"/>
      <c r="F43" s="215"/>
      <c r="G43" s="266"/>
      <c r="H43" s="248"/>
      <c r="I43" s="248"/>
      <c r="J43" s="260" t="str">
        <f>IF(A43="","",IFERROR(I43/H43,""))</f>
      </c>
      <c r="K43" s="248"/>
      <c r="L43" s="248"/>
      <c r="M43" s="260"/>
      <c r="N43" s="248" t="str">
        <f>IF(A43="","",IFERROR(I43*M43,""))</f>
      </c>
      <c r="O43" s="260" t="str">
        <f>IF(A43="","",IFERROR((N43-L43)/L43,""))</f>
      </c>
      <c r="P43" s="248"/>
      <c r="Q43" s="260"/>
      <c r="R43" s="248"/>
      <c r="S43" s="260"/>
      <c r="T43" s="215"/>
      <c r="U43" s="284"/>
      <c r="V43" s="272"/>
    </row>
    <row r="44" ht="19" customHeight="true">
      <c r="A44" s="214"/>
      <c r="B44" s="215"/>
      <c r="C44" s="215"/>
      <c r="D44" s="215"/>
      <c r="E44" s="215"/>
      <c r="F44" s="215"/>
      <c r="G44" s="266"/>
      <c r="H44" s="248"/>
      <c r="I44" s="248"/>
      <c r="J44" s="260" t="str">
        <f>IF(A44="","",IFERROR(I44/H44,""))</f>
      </c>
      <c r="K44" s="248"/>
      <c r="L44" s="248"/>
      <c r="M44" s="260"/>
      <c r="N44" s="248" t="str">
        <f>IF(A44="","",IFERROR(I44*M44,""))</f>
      </c>
      <c r="O44" s="260" t="str">
        <f>IF(A44="","",IFERROR((N44-L44)/L44,""))</f>
      </c>
      <c r="P44" s="248"/>
      <c r="Q44" s="260"/>
      <c r="R44" s="248"/>
      <c r="S44" s="260"/>
      <c r="T44" s="215"/>
      <c r="U44" s="284"/>
      <c r="V44" s="272"/>
    </row>
    <row r="45" ht="19" customHeight="true">
      <c r="A45" s="214"/>
      <c r="B45" s="215"/>
      <c r="C45" s="215"/>
      <c r="D45" s="215"/>
      <c r="E45" s="215"/>
      <c r="F45" s="215"/>
      <c r="G45" s="266"/>
      <c r="H45" s="248"/>
      <c r="I45" s="248"/>
      <c r="J45" s="260" t="str">
        <f>IF(A45="","",IFERROR(I45/H45,""))</f>
      </c>
      <c r="K45" s="248"/>
      <c r="L45" s="248"/>
      <c r="M45" s="260"/>
      <c r="N45" s="248" t="str">
        <f>IF(A45="","",IFERROR(I45*M45,""))</f>
      </c>
      <c r="O45" s="260" t="str">
        <f>IF(A45="","",IFERROR((N45-L45)/L45,""))</f>
      </c>
      <c r="P45" s="248"/>
      <c r="Q45" s="260"/>
      <c r="R45" s="248"/>
      <c r="S45" s="260"/>
      <c r="T45" s="215"/>
      <c r="U45" s="284"/>
      <c r="V45" s="272"/>
    </row>
    <row r="46" ht="19" customHeight="true">
      <c r="A46" s="214"/>
      <c r="B46" s="215"/>
      <c r="C46" s="215"/>
      <c r="D46" s="215"/>
      <c r="E46" s="215"/>
      <c r="F46" s="215"/>
      <c r="G46" s="266"/>
      <c r="H46" s="248"/>
      <c r="I46" s="248"/>
      <c r="J46" s="260" t="str">
        <f>IF(A46="","",IFERROR(I46/H46,""))</f>
      </c>
      <c r="K46" s="248"/>
      <c r="L46" s="248"/>
      <c r="M46" s="260"/>
      <c r="N46" s="248" t="str">
        <f>IF(A46="","",IFERROR(I46*M46,""))</f>
      </c>
      <c r="O46" s="260" t="str">
        <f>IF(A46="","",IFERROR((N46-L46)/L46,""))</f>
      </c>
      <c r="P46" s="248"/>
      <c r="Q46" s="260"/>
      <c r="R46" s="248"/>
      <c r="S46" s="260"/>
      <c r="T46" s="215"/>
      <c r="U46" s="284"/>
      <c r="V46" s="272"/>
    </row>
    <row r="47" ht="19" customHeight="true">
      <c r="A47" s="214"/>
      <c r="B47" s="215"/>
      <c r="C47" s="215"/>
      <c r="D47" s="215"/>
      <c r="E47" s="215"/>
      <c r="F47" s="215"/>
      <c r="G47" s="266"/>
      <c r="H47" s="248"/>
      <c r="I47" s="248"/>
      <c r="J47" s="260" t="str">
        <f>IF(A47="","",IFERROR(I47/H47,""))</f>
      </c>
      <c r="K47" s="248"/>
      <c r="L47" s="248"/>
      <c r="M47" s="260"/>
      <c r="N47" s="248" t="str">
        <f>IF(A47="","",IFERROR(I47*M47,""))</f>
      </c>
      <c r="O47" s="260" t="str">
        <f>IF(A47="","",IFERROR((N47-L47)/L47,""))</f>
      </c>
      <c r="P47" s="248"/>
      <c r="Q47" s="260"/>
      <c r="R47" s="248"/>
      <c r="S47" s="260"/>
      <c r="T47" s="215"/>
      <c r="U47" s="284"/>
      <c r="V47" s="272"/>
    </row>
    <row r="48" ht="19" customHeight="true">
      <c r="A48" s="214"/>
      <c r="B48" s="215"/>
      <c r="C48" s="215"/>
      <c r="D48" s="215"/>
      <c r="E48" s="215"/>
      <c r="F48" s="215"/>
      <c r="G48" s="266"/>
      <c r="H48" s="248"/>
      <c r="I48" s="248"/>
      <c r="J48" s="260" t="str">
        <f>IF(A48="","",IFERROR(I48/H48,""))</f>
      </c>
      <c r="K48" s="248"/>
      <c r="L48" s="248"/>
      <c r="M48" s="260"/>
      <c r="N48" s="248" t="str">
        <f>IF(A48="","",IFERROR(I48*M48,""))</f>
      </c>
      <c r="O48" s="260" t="str">
        <f>IF(A48="","",IFERROR((N48-L48)/L48,""))</f>
      </c>
      <c r="P48" s="248"/>
      <c r="Q48" s="260"/>
      <c r="R48" s="248"/>
      <c r="S48" s="260"/>
      <c r="T48" s="215"/>
      <c r="U48" s="284"/>
      <c r="V48" s="272"/>
    </row>
    <row r="49" ht="19" customHeight="true">
      <c r="A49" s="214"/>
      <c r="B49" s="215"/>
      <c r="C49" s="215"/>
      <c r="D49" s="215"/>
      <c r="E49" s="215"/>
      <c r="F49" s="215"/>
      <c r="G49" s="266"/>
      <c r="H49" s="248"/>
      <c r="I49" s="248"/>
      <c r="J49" s="260" t="str">
        <f>IF(A49="","",IFERROR(I49/H49,""))</f>
      </c>
      <c r="K49" s="248"/>
      <c r="L49" s="248"/>
      <c r="M49" s="260"/>
      <c r="N49" s="248" t="str">
        <f>IF(A49="","",IFERROR(I49*M49,""))</f>
      </c>
      <c r="O49" s="260" t="str">
        <f>IF(A49="","",IFERROR((N49-L49)/L49,""))</f>
      </c>
      <c r="P49" s="248"/>
      <c r="Q49" s="260"/>
      <c r="R49" s="248"/>
      <c r="S49" s="260"/>
      <c r="T49" s="215"/>
      <c r="U49" s="284"/>
      <c r="V49" s="272"/>
    </row>
    <row r="50" ht="19" customHeight="true">
      <c r="A50" s="214"/>
      <c r="B50" s="215"/>
      <c r="C50" s="215"/>
      <c r="D50" s="215"/>
      <c r="E50" s="215"/>
      <c r="F50" s="215"/>
      <c r="G50" s="266"/>
      <c r="H50" s="248"/>
      <c r="I50" s="248"/>
      <c r="J50" s="260" t="str">
        <f>IF(A50="","",IFERROR(I50/H50,""))</f>
      </c>
      <c r="K50" s="248"/>
      <c r="L50" s="248"/>
      <c r="M50" s="260"/>
      <c r="N50" s="248" t="str">
        <f>IF(A50="","",IFERROR(I50*M50,""))</f>
      </c>
      <c r="O50" s="260" t="str">
        <f>IF(A50="","",IFERROR((N50-L50)/L50,""))</f>
      </c>
      <c r="P50" s="248"/>
      <c r="Q50" s="260"/>
      <c r="R50" s="248"/>
      <c r="S50" s="260"/>
      <c r="T50" s="215"/>
      <c r="U50" s="284"/>
      <c r="V50" s="272"/>
    </row>
    <row r="51" ht="19" customHeight="true">
      <c r="A51" s="214"/>
      <c r="B51" s="215"/>
      <c r="C51" s="215"/>
      <c r="D51" s="215"/>
      <c r="E51" s="215"/>
      <c r="F51" s="215"/>
      <c r="G51" s="266"/>
      <c r="H51" s="248"/>
      <c r="I51" s="248"/>
      <c r="J51" s="260" t="str">
        <f>IF(A51="","",IFERROR(I51/H51,""))</f>
      </c>
      <c r="K51" s="248"/>
      <c r="L51" s="248"/>
      <c r="M51" s="260"/>
      <c r="N51" s="248" t="str">
        <f>IF(A51="","",IFERROR(I51*M51,""))</f>
      </c>
      <c r="O51" s="260" t="str">
        <f>IF(A51="","",IFERROR((N51-L51)/L51,""))</f>
      </c>
      <c r="P51" s="248"/>
      <c r="Q51" s="260"/>
      <c r="R51" s="248"/>
      <c r="S51" s="260"/>
      <c r="T51" s="215"/>
      <c r="U51" s="284"/>
      <c r="V51" s="272"/>
    </row>
    <row r="52" ht="19" customHeight="true">
      <c r="A52" s="214"/>
      <c r="B52" s="215"/>
      <c r="C52" s="215"/>
      <c r="D52" s="215"/>
      <c r="E52" s="215"/>
      <c r="F52" s="215"/>
      <c r="G52" s="266"/>
      <c r="H52" s="248"/>
      <c r="I52" s="248"/>
      <c r="J52" s="260" t="str">
        <f>IF(A52="","",IFERROR(I52/H52,""))</f>
      </c>
      <c r="K52" s="248"/>
      <c r="L52" s="248"/>
      <c r="M52" s="260"/>
      <c r="N52" s="248" t="str">
        <f>IF(A52="","",IFERROR(I52*M52,""))</f>
      </c>
      <c r="O52" s="260" t="str">
        <f>IF(A52="","",IFERROR((N52-L52)/L52,""))</f>
      </c>
      <c r="P52" s="248"/>
      <c r="Q52" s="260"/>
      <c r="R52" s="248"/>
      <c r="S52" s="260"/>
      <c r="T52" s="215"/>
      <c r="U52" s="284"/>
      <c r="V52" s="272"/>
    </row>
    <row r="53" ht="19" customHeight="true">
      <c r="A53" s="214"/>
      <c r="B53" s="215"/>
      <c r="C53" s="215"/>
      <c r="D53" s="215"/>
      <c r="E53" s="215"/>
      <c r="F53" s="215"/>
      <c r="G53" s="266"/>
      <c r="H53" s="248"/>
      <c r="I53" s="248"/>
      <c r="J53" s="260" t="str">
        <f>IF(A53="","",IFERROR(I53/H53,""))</f>
      </c>
      <c r="K53" s="248"/>
      <c r="L53" s="248"/>
      <c r="M53" s="260"/>
      <c r="N53" s="248" t="str">
        <f>IF(A53="","",IFERROR(I53*M53,""))</f>
      </c>
      <c r="O53" s="260" t="str">
        <f>IF(A53="","",IFERROR((N53-L53)/L53,""))</f>
      </c>
      <c r="P53" s="248"/>
      <c r="Q53" s="260"/>
      <c r="R53" s="248"/>
      <c r="S53" s="260"/>
      <c r="T53" s="215"/>
      <c r="U53" s="284"/>
      <c r="V53" s="272"/>
    </row>
    <row r="54" ht="19" customHeight="true">
      <c r="A54" s="214"/>
      <c r="B54" s="215"/>
      <c r="C54" s="215"/>
      <c r="D54" s="215"/>
      <c r="E54" s="215"/>
      <c r="F54" s="215"/>
      <c r="G54" s="266"/>
      <c r="H54" s="248"/>
      <c r="I54" s="248"/>
      <c r="J54" s="260" t="str">
        <f>IF(A54="","",IFERROR(I54/H54,""))</f>
      </c>
      <c r="K54" s="248"/>
      <c r="L54" s="248"/>
      <c r="M54" s="260"/>
      <c r="N54" s="248" t="str">
        <f>IF(A54="","",IFERROR(I54*M54,""))</f>
      </c>
      <c r="O54" s="260" t="str">
        <f>IF(A54="","",IFERROR((N54-L54)/L54,""))</f>
      </c>
      <c r="P54" s="248"/>
      <c r="Q54" s="260"/>
      <c r="R54" s="248"/>
      <c r="S54" s="260"/>
      <c r="T54" s="215"/>
      <c r="U54" s="284"/>
      <c r="V54" s="272"/>
    </row>
    <row r="55" ht="19" customHeight="true">
      <c r="A55" s="214"/>
      <c r="B55" s="215"/>
      <c r="C55" s="215"/>
      <c r="D55" s="215"/>
      <c r="E55" s="215"/>
      <c r="F55" s="215"/>
      <c r="G55" s="266"/>
      <c r="H55" s="248"/>
      <c r="I55" s="248"/>
      <c r="J55" s="260" t="str">
        <f>IF(A55="","",IFERROR(I55/H55,""))</f>
      </c>
      <c r="K55" s="248"/>
      <c r="L55" s="248"/>
      <c r="M55" s="260"/>
      <c r="N55" s="248" t="str">
        <f>IF(A55="","",IFERROR(I55*M55,""))</f>
      </c>
      <c r="O55" s="260" t="str">
        <f>IF(A55="","",IFERROR((N55-L55)/L55,""))</f>
      </c>
      <c r="P55" s="248"/>
      <c r="Q55" s="260"/>
      <c r="R55" s="248"/>
      <c r="S55" s="260"/>
      <c r="T55" s="215"/>
      <c r="U55" s="284"/>
      <c r="V55" s="272"/>
    </row>
    <row r="56" ht="19" customHeight="true">
      <c r="A56" s="214"/>
      <c r="B56" s="215"/>
      <c r="C56" s="215"/>
      <c r="D56" s="215"/>
      <c r="E56" s="215"/>
      <c r="F56" s="215"/>
      <c r="G56" s="266"/>
      <c r="H56" s="248"/>
      <c r="I56" s="248"/>
      <c r="J56" s="260" t="str">
        <f>IF(A56="","",IFERROR(I56/H56,""))</f>
      </c>
      <c r="K56" s="248"/>
      <c r="L56" s="248"/>
      <c r="M56" s="260"/>
      <c r="N56" s="248" t="str">
        <f>IF(A56="","",IFERROR(I56*M56,""))</f>
      </c>
      <c r="O56" s="260" t="str">
        <f>IF(A56="","",IFERROR((N56-L56)/L56,""))</f>
      </c>
      <c r="P56" s="248"/>
      <c r="Q56" s="260"/>
      <c r="R56" s="248"/>
      <c r="S56" s="260"/>
      <c r="T56" s="215"/>
      <c r="U56" s="284"/>
      <c r="V56" s="272"/>
    </row>
    <row r="57" ht="19" customHeight="true">
      <c r="A57" s="214"/>
      <c r="B57" s="215"/>
      <c r="C57" s="215"/>
      <c r="D57" s="215"/>
      <c r="E57" s="215"/>
      <c r="F57" s="215"/>
      <c r="G57" s="266"/>
      <c r="H57" s="248"/>
      <c r="I57" s="248"/>
      <c r="J57" s="260" t="str">
        <f>IF(A57="","",IFERROR(I57/H57,""))</f>
      </c>
      <c r="K57" s="248"/>
      <c r="L57" s="248"/>
      <c r="M57" s="260"/>
      <c r="N57" s="248" t="str">
        <f>IF(A57="","",IFERROR(I57*M57,""))</f>
      </c>
      <c r="O57" s="260" t="str">
        <f>IF(A57="","",IFERROR((N57-L57)/L57,""))</f>
      </c>
      <c r="P57" s="248"/>
      <c r="Q57" s="260"/>
      <c r="R57" s="248"/>
      <c r="S57" s="260"/>
      <c r="T57" s="215"/>
      <c r="U57" s="284"/>
      <c r="V57" s="272"/>
    </row>
    <row r="58" ht="19" customHeight="true">
      <c r="A58" s="214"/>
      <c r="B58" s="215"/>
      <c r="C58" s="215"/>
      <c r="D58" s="215"/>
      <c r="E58" s="215"/>
      <c r="F58" s="215"/>
      <c r="G58" s="266"/>
      <c r="H58" s="248"/>
      <c r="I58" s="248"/>
      <c r="J58" s="260" t="str">
        <f>IF(A58="","",IFERROR(I58/H58,""))</f>
      </c>
      <c r="K58" s="248"/>
      <c r="L58" s="248"/>
      <c r="M58" s="260"/>
      <c r="N58" s="248" t="str">
        <f>IF(A58="","",IFERROR(I58*M58,""))</f>
      </c>
      <c r="O58" s="260" t="str">
        <f>IF(A58="","",IFERROR((N58-L58)/L58,""))</f>
      </c>
      <c r="P58" s="248"/>
      <c r="Q58" s="260"/>
      <c r="R58" s="248"/>
      <c r="S58" s="260"/>
      <c r="T58" s="215"/>
      <c r="U58" s="284"/>
      <c r="V58" s="272"/>
    </row>
    <row r="59" ht="19" customHeight="true">
      <c r="A59" s="214"/>
      <c r="B59" s="215"/>
      <c r="C59" s="215"/>
      <c r="D59" s="215"/>
      <c r="E59" s="215"/>
      <c r="F59" s="215"/>
      <c r="G59" s="266"/>
      <c r="H59" s="248"/>
      <c r="I59" s="248"/>
      <c r="J59" s="260" t="str">
        <f>IF(A59="","",IFERROR(I59/H59,""))</f>
      </c>
      <c r="K59" s="248"/>
      <c r="L59" s="248"/>
      <c r="M59" s="260"/>
      <c r="N59" s="248" t="str">
        <f>IF(A59="","",IFERROR(I59*M59,""))</f>
      </c>
      <c r="O59" s="260" t="str">
        <f>IF(A59="","",IFERROR((N59-L59)/L59,""))</f>
      </c>
      <c r="P59" s="248"/>
      <c r="Q59" s="260"/>
      <c r="R59" s="248"/>
      <c r="S59" s="260"/>
      <c r="T59" s="215"/>
      <c r="U59" s="284"/>
      <c r="V59" s="272"/>
    </row>
    <row r="60" ht="19" customHeight="true">
      <c r="A60" s="214"/>
      <c r="B60" s="215"/>
      <c r="C60" s="215"/>
      <c r="D60" s="215"/>
      <c r="E60" s="215"/>
      <c r="F60" s="215"/>
      <c r="G60" s="266"/>
      <c r="H60" s="248"/>
      <c r="I60" s="248"/>
      <c r="J60" s="260" t="str">
        <f>IF(A60="","",IFERROR(I60/H60,""))</f>
      </c>
      <c r="K60" s="248"/>
      <c r="L60" s="248"/>
      <c r="M60" s="260"/>
      <c r="N60" s="248" t="str">
        <f>IF(A60="","",IFERROR(I60*M60,""))</f>
      </c>
      <c r="O60" s="260" t="str">
        <f>IF(A60="","",IFERROR((N60-L60)/L60,""))</f>
      </c>
      <c r="P60" s="248"/>
      <c r="Q60" s="260"/>
      <c r="R60" s="248"/>
      <c r="S60" s="260"/>
      <c r="T60" s="215"/>
      <c r="U60" s="284"/>
      <c r="V60" s="272"/>
    </row>
    <row r="61" ht="19" customHeight="true">
      <c r="A61" s="214"/>
      <c r="B61" s="215"/>
      <c r="C61" s="215"/>
      <c r="D61" s="215"/>
      <c r="E61" s="215"/>
      <c r="F61" s="215"/>
      <c r="G61" s="266"/>
      <c r="H61" s="248"/>
      <c r="I61" s="248"/>
      <c r="J61" s="260" t="str">
        <f>IF(A61="","",IFERROR(I61/H61,""))</f>
      </c>
      <c r="K61" s="248"/>
      <c r="L61" s="248"/>
      <c r="M61" s="260"/>
      <c r="N61" s="248" t="str">
        <f>IF(A61="","",IFERROR(I61*M61,""))</f>
      </c>
      <c r="O61" s="260" t="str">
        <f>IF(A61="","",IFERROR((N61-L61)/L61,""))</f>
      </c>
      <c r="P61" s="248"/>
      <c r="Q61" s="260"/>
      <c r="R61" s="248"/>
      <c r="S61" s="260"/>
      <c r="T61" s="215"/>
      <c r="U61" s="284"/>
      <c r="V61" s="272"/>
    </row>
    <row r="62" ht="19" customHeight="true">
      <c r="A62" s="214"/>
      <c r="B62" s="215"/>
      <c r="C62" s="215"/>
      <c r="D62" s="215"/>
      <c r="E62" s="215"/>
      <c r="F62" s="215"/>
      <c r="G62" s="266"/>
      <c r="H62" s="248"/>
      <c r="I62" s="248"/>
      <c r="J62" s="260" t="str">
        <f>IF(A62="","",IFERROR(I62/H62,""))</f>
      </c>
      <c r="K62" s="248"/>
      <c r="L62" s="248"/>
      <c r="M62" s="260"/>
      <c r="N62" s="248" t="str">
        <f>IF(A62="","",IFERROR(I62*M62,""))</f>
      </c>
      <c r="O62" s="260" t="str">
        <f>IF(A62="","",IFERROR((N62-L62)/L62,""))</f>
      </c>
      <c r="P62" s="248"/>
      <c r="Q62" s="260"/>
      <c r="R62" s="248"/>
      <c r="S62" s="260"/>
      <c r="T62" s="215"/>
      <c r="U62" s="284"/>
      <c r="V62" s="272"/>
    </row>
    <row r="63" ht="19" customHeight="true">
      <c r="A63" s="214"/>
      <c r="B63" s="215"/>
      <c r="C63" s="215"/>
      <c r="D63" s="215"/>
      <c r="E63" s="215"/>
      <c r="F63" s="215"/>
      <c r="G63" s="266"/>
      <c r="H63" s="248"/>
      <c r="I63" s="248"/>
      <c r="J63" s="260" t="str">
        <f>IF(A63="","",IFERROR(I63/H63,""))</f>
      </c>
      <c r="K63" s="248"/>
      <c r="L63" s="248"/>
      <c r="M63" s="260"/>
      <c r="N63" s="248" t="str">
        <f>IF(A63="","",IFERROR(I63*M63,""))</f>
      </c>
      <c r="O63" s="260" t="str">
        <f>IF(A63="","",IFERROR((N63-L63)/L63,""))</f>
      </c>
      <c r="P63" s="248"/>
      <c r="Q63" s="260"/>
      <c r="R63" s="248"/>
      <c r="S63" s="260"/>
      <c r="T63" s="215"/>
      <c r="U63" s="284"/>
      <c r="V63" s="272"/>
    </row>
    <row r="64" ht="19" customHeight="true">
      <c r="A64" s="214"/>
      <c r="B64" s="215"/>
      <c r="C64" s="215"/>
      <c r="D64" s="215"/>
      <c r="E64" s="215"/>
      <c r="F64" s="215"/>
      <c r="G64" s="266"/>
      <c r="H64" s="248"/>
      <c r="I64" s="248"/>
      <c r="J64" s="260" t="str">
        <f>IF(A64="","",IFERROR(I64/H64,""))</f>
      </c>
      <c r="K64" s="248"/>
      <c r="L64" s="248"/>
      <c r="M64" s="260"/>
      <c r="N64" s="248" t="str">
        <f>IF(A64="","",IFERROR(I64*M64,""))</f>
      </c>
      <c r="O64" s="260" t="str">
        <f>IF(A64="","",IFERROR((N64-L64)/L64,""))</f>
      </c>
      <c r="P64" s="248"/>
      <c r="Q64" s="260"/>
      <c r="R64" s="248"/>
      <c r="S64" s="260"/>
      <c r="T64" s="215"/>
      <c r="U64" s="284"/>
      <c r="V64" s="272"/>
    </row>
    <row r="65" ht="19" customHeight="true">
      <c r="A65" s="214"/>
      <c r="B65" s="215"/>
      <c r="C65" s="215"/>
      <c r="D65" s="215"/>
      <c r="E65" s="215"/>
      <c r="F65" s="215"/>
      <c r="G65" s="266"/>
      <c r="H65" s="248"/>
      <c r="I65" s="248"/>
      <c r="J65" s="260" t="str">
        <f>IF(A65="","",IFERROR(I65/H65,""))</f>
      </c>
      <c r="K65" s="248"/>
      <c r="L65" s="248"/>
      <c r="M65" s="260"/>
      <c r="N65" s="248" t="str">
        <f>IF(A65="","",IFERROR(I65*M65,""))</f>
      </c>
      <c r="O65" s="260" t="str">
        <f>IF(A65="","",IFERROR((N65-L65)/L65,""))</f>
      </c>
      <c r="P65" s="248"/>
      <c r="Q65" s="260"/>
      <c r="R65" s="248"/>
      <c r="S65" s="260"/>
      <c r="T65" s="215"/>
      <c r="U65" s="284"/>
      <c r="V65" s="272"/>
    </row>
    <row r="66" ht="19" customHeight="true">
      <c r="A66" s="214"/>
      <c r="B66" s="215"/>
      <c r="C66" s="215"/>
      <c r="D66" s="215"/>
      <c r="E66" s="215"/>
      <c r="F66" s="215"/>
      <c r="G66" s="266"/>
      <c r="H66" s="248"/>
      <c r="I66" s="248"/>
      <c r="J66" s="260" t="str">
        <f>IF(A66="","",IFERROR(I66/H66,""))</f>
      </c>
      <c r="K66" s="248"/>
      <c r="L66" s="248"/>
      <c r="M66" s="260"/>
      <c r="N66" s="248" t="str">
        <f>IF(A66="","",IFERROR(I66*M66,""))</f>
      </c>
      <c r="O66" s="260" t="str">
        <f>IF(A66="","",IFERROR((N66-L66)/L66,""))</f>
      </c>
      <c r="P66" s="248"/>
      <c r="Q66" s="260"/>
      <c r="R66" s="248"/>
      <c r="S66" s="260"/>
      <c r="T66" s="215"/>
      <c r="U66" s="284"/>
      <c r="V66" s="272"/>
    </row>
    <row r="67" ht="19" customHeight="true">
      <c r="A67" s="214"/>
      <c r="B67" s="215"/>
      <c r="C67" s="215"/>
      <c r="D67" s="215"/>
      <c r="E67" s="215"/>
      <c r="F67" s="215"/>
      <c r="G67" s="266"/>
      <c r="H67" s="248"/>
      <c r="I67" s="248"/>
      <c r="J67" s="260" t="str">
        <f>IF(A67="","",IFERROR(I67/H67,""))</f>
      </c>
      <c r="K67" s="248"/>
      <c r="L67" s="248"/>
      <c r="M67" s="260"/>
      <c r="N67" s="248" t="str">
        <f>IF(A67="","",IFERROR(I67*M67,""))</f>
      </c>
      <c r="O67" s="260" t="str">
        <f>IF(A67="","",IFERROR((N67-L67)/L67,""))</f>
      </c>
      <c r="P67" s="248"/>
      <c r="Q67" s="260"/>
      <c r="R67" s="248"/>
      <c r="S67" s="260"/>
      <c r="T67" s="215"/>
      <c r="U67" s="284"/>
      <c r="V67" s="272"/>
    </row>
    <row r="68" ht="19" customHeight="true">
      <c r="A68" s="214"/>
      <c r="B68" s="215"/>
      <c r="C68" s="215"/>
      <c r="D68" s="215"/>
      <c r="E68" s="215"/>
      <c r="F68" s="215"/>
      <c r="G68" s="266"/>
      <c r="H68" s="248"/>
      <c r="I68" s="248"/>
      <c r="J68" s="260" t="str">
        <f>IF(A68="","",IFERROR(I68/H68,""))</f>
      </c>
      <c r="K68" s="248"/>
      <c r="L68" s="248"/>
      <c r="M68" s="260"/>
      <c r="N68" s="248" t="str">
        <f>IF(A68="","",IFERROR(I68*M68,""))</f>
      </c>
      <c r="O68" s="260" t="str">
        <f>IF(A68="","",IFERROR((N68-L68)/L68,""))</f>
      </c>
      <c r="P68" s="248"/>
      <c r="Q68" s="260"/>
      <c r="R68" s="248"/>
      <c r="S68" s="260"/>
      <c r="T68" s="215"/>
      <c r="U68" s="284"/>
      <c r="V68" s="272"/>
    </row>
    <row r="69" ht="19" customHeight="true">
      <c r="A69" s="214"/>
      <c r="B69" s="215"/>
      <c r="C69" s="215"/>
      <c r="D69" s="215"/>
      <c r="E69" s="215"/>
      <c r="F69" s="215"/>
      <c r="G69" s="266"/>
      <c r="H69" s="248"/>
      <c r="I69" s="248"/>
      <c r="J69" s="260" t="str">
        <f>IF(A69="","",IFERROR(I69/H69,""))</f>
      </c>
      <c r="K69" s="248"/>
      <c r="L69" s="248"/>
      <c r="M69" s="260"/>
      <c r="N69" s="248" t="str">
        <f>IF(A69="","",IFERROR(I69*M69,""))</f>
      </c>
      <c r="O69" s="260" t="str">
        <f>IF(A69="","",IFERROR((N69-L69)/L69,""))</f>
      </c>
      <c r="P69" s="248"/>
      <c r="Q69" s="260"/>
      <c r="R69" s="248"/>
      <c r="S69" s="260"/>
      <c r="T69" s="215"/>
      <c r="U69" s="284"/>
      <c r="V69" s="272"/>
    </row>
    <row r="70" ht="19" customHeight="true">
      <c r="A70" s="214"/>
      <c r="B70" s="215"/>
      <c r="C70" s="215"/>
      <c r="D70" s="215"/>
      <c r="E70" s="215"/>
      <c r="F70" s="215"/>
      <c r="G70" s="266"/>
      <c r="H70" s="248"/>
      <c r="I70" s="248"/>
      <c r="J70" s="260" t="str">
        <f>IF(A70="","",IFERROR(I70/H70,""))</f>
      </c>
      <c r="K70" s="248"/>
      <c r="L70" s="248"/>
      <c r="M70" s="260"/>
      <c r="N70" s="248" t="str">
        <f>IF(A70="","",IFERROR(I70*M70,""))</f>
      </c>
      <c r="O70" s="260" t="str">
        <f>IF(A70="","",IFERROR((N70-L70)/L70,""))</f>
      </c>
      <c r="P70" s="248"/>
      <c r="Q70" s="260"/>
      <c r="R70" s="248"/>
      <c r="S70" s="260"/>
      <c r="T70" s="215"/>
      <c r="U70" s="284"/>
      <c r="V70" s="272"/>
    </row>
    <row r="71" ht="19" customHeight="true">
      <c r="A71" s="214"/>
      <c r="B71" s="215"/>
      <c r="C71" s="215"/>
      <c r="D71" s="215"/>
      <c r="E71" s="215"/>
      <c r="F71" s="215"/>
      <c r="G71" s="266"/>
      <c r="H71" s="248"/>
      <c r="I71" s="248"/>
      <c r="J71" s="260" t="str">
        <f>IF(A71="","",IFERROR(I71/H71,""))</f>
      </c>
      <c r="K71" s="248"/>
      <c r="L71" s="248"/>
      <c r="M71" s="260"/>
      <c r="N71" s="248" t="str">
        <f>IF(A71="","",IFERROR(I71*M71,""))</f>
      </c>
      <c r="O71" s="260" t="str">
        <f>IF(A71="","",IFERROR((N71-L71)/L71,""))</f>
      </c>
      <c r="P71" s="248"/>
      <c r="Q71" s="260"/>
      <c r="R71" s="248"/>
      <c r="S71" s="260"/>
      <c r="T71" s="215"/>
      <c r="U71" s="284"/>
      <c r="V71" s="272"/>
    </row>
    <row r="72" ht="19" customHeight="true">
      <c r="A72" s="214"/>
      <c r="B72" s="215"/>
      <c r="C72" s="215"/>
      <c r="D72" s="215"/>
      <c r="E72" s="215"/>
      <c r="F72" s="215"/>
      <c r="G72" s="266"/>
      <c r="H72" s="248"/>
      <c r="I72" s="248"/>
      <c r="J72" s="260" t="str">
        <f>IF(A72="","",IFERROR(I72/H72,""))</f>
      </c>
      <c r="K72" s="248"/>
      <c r="L72" s="248"/>
      <c r="M72" s="260"/>
      <c r="N72" s="248" t="str">
        <f>IF(A72="","",IFERROR(I72*M72,""))</f>
      </c>
      <c r="O72" s="260" t="str">
        <f>IF(A72="","",IFERROR((N72-L72)/L72,""))</f>
      </c>
      <c r="P72" s="248"/>
      <c r="Q72" s="260"/>
      <c r="R72" s="248"/>
      <c r="S72" s="260"/>
      <c r="T72" s="215"/>
      <c r="U72" s="284"/>
      <c r="V72" s="272"/>
    </row>
    <row r="73" ht="19" customHeight="true">
      <c r="A73" s="214"/>
      <c r="B73" s="215"/>
      <c r="C73" s="215"/>
      <c r="D73" s="215"/>
      <c r="E73" s="215"/>
      <c r="F73" s="215"/>
      <c r="G73" s="266"/>
      <c r="H73" s="248"/>
      <c r="I73" s="248"/>
      <c r="J73" s="260" t="str">
        <f>IF(A73="","",IFERROR(I73/H73,""))</f>
      </c>
      <c r="K73" s="248"/>
      <c r="L73" s="248"/>
      <c r="M73" s="260"/>
      <c r="N73" s="248" t="str">
        <f>IF(A73="","",IFERROR(I73*M73,""))</f>
      </c>
      <c r="O73" s="260" t="str">
        <f>IF(A73="","",IFERROR((N73-L73)/L73,""))</f>
      </c>
      <c r="P73" s="248"/>
      <c r="Q73" s="260"/>
      <c r="R73" s="248"/>
      <c r="S73" s="260"/>
      <c r="T73" s="215"/>
      <c r="U73" s="284"/>
      <c r="V73" s="272"/>
    </row>
    <row r="74" ht="19" customHeight="true">
      <c r="A74" s="214"/>
      <c r="B74" s="215"/>
      <c r="C74" s="215"/>
      <c r="D74" s="215"/>
      <c r="E74" s="215"/>
      <c r="F74" s="215"/>
      <c r="G74" s="266"/>
      <c r="H74" s="248"/>
      <c r="I74" s="248"/>
      <c r="J74" s="260" t="str">
        <f>IF(A74="","",IFERROR(I74/H74,""))</f>
      </c>
      <c r="K74" s="248"/>
      <c r="L74" s="248"/>
      <c r="M74" s="260"/>
      <c r="N74" s="248" t="str">
        <f>IF(A74="","",IFERROR(I74*M74,""))</f>
      </c>
      <c r="O74" s="260" t="str">
        <f>IF(A74="","",IFERROR((N74-L74)/L74,""))</f>
      </c>
      <c r="P74" s="248"/>
      <c r="Q74" s="260"/>
      <c r="R74" s="248"/>
      <c r="S74" s="260"/>
      <c r="T74" s="215"/>
      <c r="U74" s="284"/>
      <c r="V74" s="272"/>
    </row>
    <row r="75" ht="19" customHeight="true">
      <c r="A75" s="214"/>
      <c r="B75" s="215"/>
      <c r="C75" s="215"/>
      <c r="D75" s="215"/>
      <c r="E75" s="215"/>
      <c r="F75" s="215"/>
      <c r="G75" s="266"/>
      <c r="H75" s="248"/>
      <c r="I75" s="248"/>
      <c r="J75" s="260" t="str">
        <f>IF(A75="","",IFERROR(I75/H75,""))</f>
      </c>
      <c r="K75" s="248"/>
      <c r="L75" s="248"/>
      <c r="M75" s="260"/>
      <c r="N75" s="248" t="str">
        <f>IF(A75="","",IFERROR(I75*M75,""))</f>
      </c>
      <c r="O75" s="260" t="str">
        <f>IF(A75="","",IFERROR((N75-L75)/L75,""))</f>
      </c>
      <c r="P75" s="248"/>
      <c r="Q75" s="260"/>
      <c r="R75" s="248"/>
      <c r="S75" s="260"/>
      <c r="T75" s="215"/>
      <c r="U75" s="284"/>
      <c r="V75" s="272"/>
    </row>
    <row r="76" ht="19" customHeight="true">
      <c r="A76" s="214"/>
      <c r="B76" s="215"/>
      <c r="C76" s="215"/>
      <c r="D76" s="215"/>
      <c r="E76" s="215"/>
      <c r="F76" s="215"/>
      <c r="G76" s="266"/>
      <c r="H76" s="248"/>
      <c r="I76" s="248"/>
      <c r="J76" s="260" t="str">
        <f>IF(A76="","",IFERROR(I76/H76,""))</f>
      </c>
      <c r="K76" s="248"/>
      <c r="L76" s="248"/>
      <c r="M76" s="260"/>
      <c r="N76" s="248" t="str">
        <f>IF(A76="","",IFERROR(I76*M76,""))</f>
      </c>
      <c r="O76" s="260" t="str">
        <f>IF(A76="","",IFERROR((N76-L76)/L76,""))</f>
      </c>
      <c r="P76" s="248"/>
      <c r="Q76" s="260"/>
      <c r="R76" s="248"/>
      <c r="S76" s="260"/>
      <c r="T76" s="215"/>
      <c r="U76" s="284"/>
      <c r="V76" s="272"/>
    </row>
    <row r="77" ht="19" customHeight="true">
      <c r="A77" s="214"/>
      <c r="B77" s="215"/>
      <c r="C77" s="215"/>
      <c r="D77" s="215"/>
      <c r="E77" s="215"/>
      <c r="F77" s="215"/>
      <c r="G77" s="266"/>
      <c r="H77" s="248"/>
      <c r="I77" s="248"/>
      <c r="J77" s="260" t="str">
        <f>IF(A77="","",IFERROR(I77/H77,""))</f>
      </c>
      <c r="K77" s="248"/>
      <c r="L77" s="248"/>
      <c r="M77" s="260"/>
      <c r="N77" s="248" t="str">
        <f>IF(A77="","",IFERROR(I77*M77,""))</f>
      </c>
      <c r="O77" s="260" t="str">
        <f>IF(A77="","",IFERROR((N77-L77)/L77,""))</f>
      </c>
      <c r="P77" s="248"/>
      <c r="Q77" s="260"/>
      <c r="R77" s="248"/>
      <c r="S77" s="260"/>
      <c r="T77" s="215"/>
      <c r="U77" s="284"/>
      <c r="V77" s="272"/>
    </row>
    <row r="78" ht="19" customHeight="true">
      <c r="A78" s="214"/>
      <c r="B78" s="215"/>
      <c r="C78" s="215"/>
      <c r="D78" s="215"/>
      <c r="E78" s="215"/>
      <c r="F78" s="215"/>
      <c r="G78" s="266"/>
      <c r="H78" s="248"/>
      <c r="I78" s="248"/>
      <c r="J78" s="260" t="str">
        <f>IF(A78="","",IFERROR(I78/H78,""))</f>
      </c>
      <c r="K78" s="248"/>
      <c r="L78" s="248"/>
      <c r="M78" s="260"/>
      <c r="N78" s="248" t="str">
        <f>IF(A78="","",IFERROR(I78*M78,""))</f>
      </c>
      <c r="O78" s="260" t="str">
        <f>IF(A78="","",IFERROR((N78-L78)/L78,""))</f>
      </c>
      <c r="P78" s="248"/>
      <c r="Q78" s="260"/>
      <c r="R78" s="248"/>
      <c r="S78" s="260"/>
      <c r="T78" s="215"/>
      <c r="U78" s="284"/>
      <c r="V78" s="272"/>
    </row>
    <row r="79" ht="19" customHeight="true">
      <c r="A79" s="214"/>
      <c r="B79" s="215"/>
      <c r="C79" s="215"/>
      <c r="D79" s="215"/>
      <c r="E79" s="215"/>
      <c r="F79" s="215"/>
      <c r="G79" s="266"/>
      <c r="H79" s="248"/>
      <c r="I79" s="248"/>
      <c r="J79" s="260" t="str">
        <f>IF(A79="","",IFERROR(I79/H79,""))</f>
      </c>
      <c r="K79" s="248"/>
      <c r="L79" s="248"/>
      <c r="M79" s="260"/>
      <c r="N79" s="248" t="str">
        <f>IF(A79="","",IFERROR(I79*M79,""))</f>
      </c>
      <c r="O79" s="260" t="str">
        <f>IF(A79="","",IFERROR((N79-L79)/L79,""))</f>
      </c>
      <c r="P79" s="248"/>
      <c r="Q79" s="260"/>
      <c r="R79" s="248"/>
      <c r="S79" s="260"/>
      <c r="T79" s="215"/>
      <c r="U79" s="284"/>
      <c r="V79" s="272"/>
    </row>
    <row r="80" ht="19" customHeight="true">
      <c r="A80" s="214"/>
      <c r="B80" s="215"/>
      <c r="C80" s="215"/>
      <c r="D80" s="215"/>
      <c r="E80" s="215"/>
      <c r="F80" s="215"/>
      <c r="G80" s="266"/>
      <c r="H80" s="248"/>
      <c r="I80" s="248"/>
      <c r="J80" s="260" t="str">
        <f>IF(A80="","",IFERROR(I80/H80,""))</f>
      </c>
      <c r="K80" s="248"/>
      <c r="L80" s="248"/>
      <c r="M80" s="260"/>
      <c r="N80" s="248" t="str">
        <f>IF(A80="","",IFERROR(I80*M80,""))</f>
      </c>
      <c r="O80" s="260" t="str">
        <f>IF(A80="","",IFERROR((N80-L80)/L80,""))</f>
      </c>
      <c r="P80" s="248"/>
      <c r="Q80" s="260"/>
      <c r="R80" s="248"/>
      <c r="S80" s="260"/>
      <c r="T80" s="215"/>
      <c r="U80" s="284"/>
      <c r="V80" s="272"/>
    </row>
    <row r="81" ht="19" customHeight="true">
      <c r="A81" s="214"/>
      <c r="B81" s="215"/>
      <c r="C81" s="215"/>
      <c r="D81" s="215"/>
      <c r="E81" s="215"/>
      <c r="F81" s="215"/>
      <c r="G81" s="266"/>
      <c r="H81" s="248"/>
      <c r="I81" s="248"/>
      <c r="J81" s="260" t="str">
        <f>IF(A81="","",IFERROR(I81/H81,""))</f>
      </c>
      <c r="K81" s="248"/>
      <c r="L81" s="248"/>
      <c r="M81" s="260"/>
      <c r="N81" s="248" t="str">
        <f>IF(A81="","",IFERROR(I81*M81,""))</f>
      </c>
      <c r="O81" s="260" t="str">
        <f>IF(A81="","",IFERROR((N81-L81)/L81,""))</f>
      </c>
      <c r="P81" s="248"/>
      <c r="Q81" s="260"/>
      <c r="R81" s="248"/>
      <c r="S81" s="260"/>
      <c r="T81" s="215"/>
      <c r="U81" s="284"/>
      <c r="V81" s="272"/>
    </row>
    <row r="82" ht="19" customHeight="true">
      <c r="A82" s="214"/>
      <c r="B82" s="215"/>
      <c r="C82" s="215"/>
      <c r="D82" s="215"/>
      <c r="E82" s="215"/>
      <c r="F82" s="215"/>
      <c r="G82" s="266"/>
      <c r="H82" s="248"/>
      <c r="I82" s="248"/>
      <c r="J82" s="260" t="str">
        <f>IF(A82="","",IFERROR(I82/H82,""))</f>
      </c>
      <c r="K82" s="248"/>
      <c r="L82" s="248"/>
      <c r="M82" s="260"/>
      <c r="N82" s="248" t="str">
        <f>IF(A82="","",IFERROR(I82*M82,""))</f>
      </c>
      <c r="O82" s="260" t="str">
        <f>IF(A82="","",IFERROR((N82-L82)/L82,""))</f>
      </c>
      <c r="P82" s="248"/>
      <c r="Q82" s="260"/>
      <c r="R82" s="248"/>
      <c r="S82" s="260"/>
      <c r="T82" s="215"/>
      <c r="U82" s="284"/>
      <c r="V82" s="272"/>
    </row>
    <row r="83" ht="19" customHeight="true">
      <c r="A83" s="214"/>
      <c r="B83" s="215"/>
      <c r="C83" s="215"/>
      <c r="D83" s="215"/>
      <c r="E83" s="215"/>
      <c r="F83" s="215"/>
      <c r="G83" s="266"/>
      <c r="H83" s="248"/>
      <c r="I83" s="248"/>
      <c r="J83" s="260" t="str">
        <f>IF(A83="","",IFERROR(I83/H83,""))</f>
      </c>
      <c r="K83" s="248"/>
      <c r="L83" s="248"/>
      <c r="M83" s="260"/>
      <c r="N83" s="248" t="str">
        <f>IF(A83="","",IFERROR(I83*M83,""))</f>
      </c>
      <c r="O83" s="260" t="str">
        <f>IF(A83="","",IFERROR((N83-L83)/L83,""))</f>
      </c>
      <c r="P83" s="248"/>
      <c r="Q83" s="260"/>
      <c r="R83" s="248"/>
      <c r="S83" s="260"/>
      <c r="T83" s="215"/>
      <c r="U83" s="284"/>
      <c r="V83" s="272"/>
    </row>
    <row r="84" ht="19" customHeight="true">
      <c r="A84" s="214"/>
      <c r="B84" s="215"/>
      <c r="C84" s="215"/>
      <c r="D84" s="215"/>
      <c r="E84" s="215"/>
      <c r="F84" s="215"/>
      <c r="G84" s="266"/>
      <c r="H84" s="248"/>
      <c r="I84" s="248"/>
      <c r="J84" s="260" t="str">
        <f>IF(A84="","",IFERROR(I84/H84,""))</f>
      </c>
      <c r="K84" s="248"/>
      <c r="L84" s="248"/>
      <c r="M84" s="260"/>
      <c r="N84" s="248" t="str">
        <f>IF(A84="","",IFERROR(I84*M84,""))</f>
      </c>
      <c r="O84" s="260" t="str">
        <f>IF(A84="","",IFERROR((N84-L84)/L84,""))</f>
      </c>
      <c r="P84" s="248"/>
      <c r="Q84" s="260"/>
      <c r="R84" s="248"/>
      <c r="S84" s="260"/>
      <c r="T84" s="215"/>
      <c r="U84" s="284"/>
      <c r="V84" s="272"/>
    </row>
    <row r="85" ht="19" customHeight="true">
      <c r="A85" s="214"/>
      <c r="B85" s="215"/>
      <c r="C85" s="215"/>
      <c r="D85" s="215"/>
      <c r="E85" s="215"/>
      <c r="F85" s="215"/>
      <c r="G85" s="266"/>
      <c r="H85" s="248"/>
      <c r="I85" s="248"/>
      <c r="J85" s="260" t="str">
        <f>IF(A85="","",IFERROR(I85/H85,""))</f>
      </c>
      <c r="K85" s="248"/>
      <c r="L85" s="248"/>
      <c r="M85" s="260"/>
      <c r="N85" s="248" t="str">
        <f>IF(A85="","",IFERROR(I85*M85,""))</f>
      </c>
      <c r="O85" s="260" t="str">
        <f>IF(A85="","",IFERROR((N85-L85)/L85,""))</f>
      </c>
      <c r="P85" s="248"/>
      <c r="Q85" s="260"/>
      <c r="R85" s="248"/>
      <c r="S85" s="260"/>
      <c r="T85" s="215"/>
      <c r="U85" s="284"/>
      <c r="V85" s="272"/>
    </row>
    <row r="86" ht="19" customHeight="true">
      <c r="A86" s="214"/>
      <c r="B86" s="215"/>
      <c r="C86" s="215"/>
      <c r="D86" s="215"/>
      <c r="E86" s="215"/>
      <c r="F86" s="215"/>
      <c r="G86" s="266"/>
      <c r="H86" s="248"/>
      <c r="I86" s="248"/>
      <c r="J86" s="260" t="str">
        <f>IF(A86="","",IFERROR(I86/H86,""))</f>
      </c>
      <c r="K86" s="248"/>
      <c r="L86" s="248"/>
      <c r="M86" s="260"/>
      <c r="N86" s="248" t="str">
        <f>IF(A86="","",IFERROR(I86*M86,""))</f>
      </c>
      <c r="O86" s="260" t="str">
        <f>IF(A86="","",IFERROR((N86-L86)/L86,""))</f>
      </c>
      <c r="P86" s="248"/>
      <c r="Q86" s="260"/>
      <c r="R86" s="248"/>
      <c r="S86" s="260"/>
      <c r="T86" s="215"/>
      <c r="U86" s="284"/>
      <c r="V86" s="272"/>
    </row>
    <row r="87" ht="19" customHeight="true">
      <c r="A87" s="214"/>
      <c r="B87" s="215"/>
      <c r="C87" s="215"/>
      <c r="D87" s="215"/>
      <c r="E87" s="215"/>
      <c r="F87" s="215"/>
      <c r="G87" s="266"/>
      <c r="H87" s="248"/>
      <c r="I87" s="248"/>
      <c r="J87" s="260" t="str">
        <f>IF(A87="","",IFERROR(I87/H87,""))</f>
      </c>
      <c r="K87" s="248"/>
      <c r="L87" s="248"/>
      <c r="M87" s="260"/>
      <c r="N87" s="248" t="str">
        <f>IF(A87="","",IFERROR(I87*M87,""))</f>
      </c>
      <c r="O87" s="260" t="str">
        <f>IF(A87="","",IFERROR((N87-L87)/L87,""))</f>
      </c>
      <c r="P87" s="248"/>
      <c r="Q87" s="260"/>
      <c r="R87" s="248"/>
      <c r="S87" s="260"/>
      <c r="T87" s="215"/>
      <c r="U87" s="284"/>
      <c r="V87" s="272"/>
    </row>
    <row r="88" ht="19" customHeight="true">
      <c r="A88" s="214"/>
      <c r="B88" s="215"/>
      <c r="C88" s="215"/>
      <c r="D88" s="215"/>
      <c r="E88" s="215"/>
      <c r="F88" s="215"/>
      <c r="G88" s="266"/>
      <c r="H88" s="248"/>
      <c r="I88" s="248"/>
      <c r="J88" s="260" t="str">
        <f>IF(A88="","",IFERROR(I88/H88,""))</f>
      </c>
      <c r="K88" s="248"/>
      <c r="L88" s="248"/>
      <c r="M88" s="260"/>
      <c r="N88" s="248" t="str">
        <f>IF(A88="","",IFERROR(I88*M88,""))</f>
      </c>
      <c r="O88" s="260" t="str">
        <f>IF(A88="","",IFERROR((N88-L88)/L88,""))</f>
      </c>
      <c r="P88" s="248"/>
      <c r="Q88" s="260"/>
      <c r="R88" s="248"/>
      <c r="S88" s="260"/>
      <c r="T88" s="215"/>
      <c r="U88" s="284"/>
      <c r="V88" s="272"/>
    </row>
    <row r="89" ht="19" customHeight="true">
      <c r="A89" s="214"/>
      <c r="B89" s="215"/>
      <c r="C89" s="215"/>
      <c r="D89" s="215"/>
      <c r="E89" s="215"/>
      <c r="F89" s="215"/>
      <c r="G89" s="266"/>
      <c r="H89" s="248"/>
      <c r="I89" s="248"/>
      <c r="J89" s="260" t="str">
        <f>IF(A89="","",IFERROR(I89/H89,""))</f>
      </c>
      <c r="K89" s="248"/>
      <c r="L89" s="248"/>
      <c r="M89" s="260"/>
      <c r="N89" s="248" t="str">
        <f>IF(A89="","",IFERROR(I89*M89,""))</f>
      </c>
      <c r="O89" s="260" t="str">
        <f>IF(A89="","",IFERROR((N89-L89)/L89,""))</f>
      </c>
      <c r="P89" s="248"/>
      <c r="Q89" s="260"/>
      <c r="R89" s="248"/>
      <c r="S89" s="260"/>
      <c r="T89" s="215"/>
      <c r="U89" s="284"/>
      <c r="V89" s="272"/>
    </row>
    <row r="90" ht="19" customHeight="true">
      <c r="A90" s="214"/>
      <c r="B90" s="215"/>
      <c r="C90" s="215"/>
      <c r="D90" s="215"/>
      <c r="E90" s="215"/>
      <c r="F90" s="215"/>
      <c r="G90" s="266"/>
      <c r="H90" s="248"/>
      <c r="I90" s="248"/>
      <c r="J90" s="260" t="str">
        <f>IF(A90="","",IFERROR(I90/H90,""))</f>
      </c>
      <c r="K90" s="248"/>
      <c r="L90" s="248"/>
      <c r="M90" s="260"/>
      <c r="N90" s="248" t="str">
        <f>IF(A90="","",IFERROR(I90*M90,""))</f>
      </c>
      <c r="O90" s="260" t="str">
        <f>IF(A90="","",IFERROR((N90-L90)/L90,""))</f>
      </c>
      <c r="P90" s="248"/>
      <c r="Q90" s="260"/>
      <c r="R90" s="248"/>
      <c r="S90" s="260"/>
      <c r="T90" s="215"/>
      <c r="U90" s="284"/>
      <c r="V90" s="272"/>
    </row>
    <row r="91" ht="19" customHeight="true">
      <c r="A91" s="214"/>
      <c r="B91" s="215"/>
      <c r="C91" s="215"/>
      <c r="D91" s="215"/>
      <c r="E91" s="215"/>
      <c r="F91" s="215"/>
      <c r="G91" s="266"/>
      <c r="H91" s="248"/>
      <c r="I91" s="248"/>
      <c r="J91" s="260" t="str">
        <f>IF(A91="","",IFERROR(I91/H91,""))</f>
      </c>
      <c r="K91" s="248"/>
      <c r="L91" s="248"/>
      <c r="M91" s="260"/>
      <c r="N91" s="248" t="str">
        <f>IF(A91="","",IFERROR(I91*M91,""))</f>
      </c>
      <c r="O91" s="260" t="str">
        <f>IF(A91="","",IFERROR((N91-L91)/L91,""))</f>
      </c>
      <c r="P91" s="248"/>
      <c r="Q91" s="260"/>
      <c r="R91" s="248"/>
      <c r="S91" s="260"/>
      <c r="T91" s="215"/>
      <c r="U91" s="284"/>
      <c r="V91" s="272"/>
    </row>
    <row r="92" ht="19" customHeight="true">
      <c r="A92" s="214"/>
      <c r="B92" s="215"/>
      <c r="C92" s="215"/>
      <c r="D92" s="215"/>
      <c r="E92" s="215"/>
      <c r="F92" s="215"/>
      <c r="G92" s="266"/>
      <c r="H92" s="248"/>
      <c r="I92" s="248"/>
      <c r="J92" s="260" t="str">
        <f>IF(A92="","",IFERROR(I92/H92,""))</f>
      </c>
      <c r="K92" s="248"/>
      <c r="L92" s="248"/>
      <c r="M92" s="260"/>
      <c r="N92" s="248" t="str">
        <f>IF(A92="","",IFERROR(I92*M92,""))</f>
      </c>
      <c r="O92" s="260" t="str">
        <f>IF(A92="","",IFERROR((N92-L92)/L92,""))</f>
      </c>
      <c r="P92" s="248"/>
      <c r="Q92" s="260"/>
      <c r="R92" s="248"/>
      <c r="S92" s="260"/>
      <c r="T92" s="215"/>
      <c r="U92" s="284"/>
      <c r="V92" s="272"/>
    </row>
    <row r="93" ht="19" customHeight="true">
      <c r="A93" s="214"/>
      <c r="B93" s="215"/>
      <c r="C93" s="215"/>
      <c r="D93" s="215"/>
      <c r="E93" s="215"/>
      <c r="F93" s="215"/>
      <c r="G93" s="266"/>
      <c r="H93" s="248"/>
      <c r="I93" s="248"/>
      <c r="J93" s="260" t="str">
        <f>IF(A93="","",IFERROR(I93/H93,""))</f>
      </c>
      <c r="K93" s="248"/>
      <c r="L93" s="248"/>
      <c r="M93" s="260"/>
      <c r="N93" s="248" t="str">
        <f>IF(A93="","",IFERROR(I93*M93,""))</f>
      </c>
      <c r="O93" s="260" t="str">
        <f>IF(A93="","",IFERROR((N93-L93)/L93,""))</f>
      </c>
      <c r="P93" s="248"/>
      <c r="Q93" s="260"/>
      <c r="R93" s="248"/>
      <c r="S93" s="260"/>
      <c r="T93" s="215"/>
      <c r="U93" s="284"/>
      <c r="V93" s="272"/>
    </row>
    <row r="94" ht="19" customHeight="true">
      <c r="A94" s="214"/>
      <c r="B94" s="215"/>
      <c r="C94" s="215"/>
      <c r="D94" s="215"/>
      <c r="E94" s="215"/>
      <c r="F94" s="215"/>
      <c r="G94" s="266"/>
      <c r="H94" s="248"/>
      <c r="I94" s="248"/>
      <c r="J94" s="260" t="str">
        <f>IF(A94="","",IFERROR(I94/H94,""))</f>
      </c>
      <c r="K94" s="248"/>
      <c r="L94" s="248"/>
      <c r="M94" s="260"/>
      <c r="N94" s="248" t="str">
        <f>IF(A94="","",IFERROR(I94*M94,""))</f>
      </c>
      <c r="O94" s="260" t="str">
        <f>IF(A94="","",IFERROR((N94-L94)/L94,""))</f>
      </c>
      <c r="P94" s="248"/>
      <c r="Q94" s="260"/>
      <c r="R94" s="248"/>
      <c r="S94" s="260"/>
      <c r="T94" s="215"/>
      <c r="U94" s="284"/>
      <c r="V94" s="272"/>
    </row>
    <row r="95" ht="19" customHeight="true">
      <c r="A95" s="214"/>
      <c r="B95" s="215"/>
      <c r="C95" s="215"/>
      <c r="D95" s="215"/>
      <c r="E95" s="215"/>
      <c r="F95" s="215"/>
      <c r="G95" s="266"/>
      <c r="H95" s="248"/>
      <c r="I95" s="248"/>
      <c r="J95" s="260" t="str">
        <f>IF(A95="","",IFERROR(I95/H95,""))</f>
      </c>
      <c r="K95" s="248"/>
      <c r="L95" s="248"/>
      <c r="M95" s="260"/>
      <c r="N95" s="248" t="str">
        <f>IF(A95="","",IFERROR(I95*M95,""))</f>
      </c>
      <c r="O95" s="260" t="str">
        <f>IF(A95="","",IFERROR((N95-L95)/L95,""))</f>
      </c>
      <c r="P95" s="248"/>
      <c r="Q95" s="260"/>
      <c r="R95" s="248"/>
      <c r="S95" s="260"/>
      <c r="T95" s="215"/>
      <c r="U95" s="284"/>
      <c r="V95" s="272"/>
    </row>
    <row r="96" ht="19" customHeight="true">
      <c r="A96" s="214"/>
      <c r="B96" s="215"/>
      <c r="C96" s="215"/>
      <c r="D96" s="215"/>
      <c r="E96" s="215"/>
      <c r="F96" s="215"/>
      <c r="G96" s="266"/>
      <c r="H96" s="248"/>
      <c r="I96" s="248"/>
      <c r="J96" s="260" t="str">
        <f>IF(A96="","",IFERROR(I96/H96,""))</f>
      </c>
      <c r="K96" s="248"/>
      <c r="L96" s="248"/>
      <c r="M96" s="260"/>
      <c r="N96" s="248" t="str">
        <f>IF(A96="","",IFERROR(I96*M96,""))</f>
      </c>
      <c r="O96" s="260" t="str">
        <f>IF(A96="","",IFERROR((N96-L96)/L96,""))</f>
      </c>
      <c r="P96" s="248"/>
      <c r="Q96" s="260"/>
      <c r="R96" s="248"/>
      <c r="S96" s="260"/>
      <c r="T96" s="215"/>
      <c r="U96" s="284"/>
      <c r="V96" s="272"/>
    </row>
    <row r="97" ht="19" customHeight="true">
      <c r="A97" s="214"/>
      <c r="B97" s="215"/>
      <c r="C97" s="215"/>
      <c r="D97" s="215"/>
      <c r="E97" s="215"/>
      <c r="F97" s="215"/>
      <c r="G97" s="266"/>
      <c r="H97" s="248"/>
      <c r="I97" s="248"/>
      <c r="J97" s="260" t="str">
        <f>IF(A97="","",IFERROR(I97/H97,""))</f>
      </c>
      <c r="K97" s="248"/>
      <c r="L97" s="248"/>
      <c r="M97" s="260"/>
      <c r="N97" s="248" t="str">
        <f>IF(A97="","",IFERROR(I97*M97,""))</f>
      </c>
      <c r="O97" s="260" t="str">
        <f>IF(A97="","",IFERROR((N97-L97)/L97,""))</f>
      </c>
      <c r="P97" s="248"/>
      <c r="Q97" s="260"/>
      <c r="R97" s="248"/>
      <c r="S97" s="260"/>
      <c r="T97" s="215"/>
      <c r="U97" s="284"/>
      <c r="V97" s="272"/>
    </row>
    <row r="98" ht="19" customHeight="true">
      <c r="A98" s="214"/>
      <c r="B98" s="215"/>
      <c r="C98" s="215"/>
      <c r="D98" s="215"/>
      <c r="E98" s="215"/>
      <c r="F98" s="215"/>
      <c r="G98" s="266"/>
      <c r="H98" s="248"/>
      <c r="I98" s="248"/>
      <c r="J98" s="260" t="str">
        <f>IF(A98="","",IFERROR(I98/H98,""))</f>
      </c>
      <c r="K98" s="248"/>
      <c r="L98" s="248"/>
      <c r="M98" s="260"/>
      <c r="N98" s="248" t="str">
        <f>IF(A98="","",IFERROR(I98*M98,""))</f>
      </c>
      <c r="O98" s="260" t="str">
        <f>IF(A98="","",IFERROR((N98-L98)/L98,""))</f>
      </c>
      <c r="P98" s="248"/>
      <c r="Q98" s="260"/>
      <c r="R98" s="248"/>
      <c r="S98" s="260"/>
      <c r="T98" s="215"/>
      <c r="U98" s="284"/>
      <c r="V98" s="272"/>
    </row>
    <row r="99" ht="19" customHeight="true">
      <c r="A99" s="214"/>
      <c r="B99" s="215"/>
      <c r="C99" s="215"/>
      <c r="D99" s="215"/>
      <c r="E99" s="215"/>
      <c r="F99" s="215"/>
      <c r="G99" s="266"/>
      <c r="H99" s="248"/>
      <c r="I99" s="248"/>
      <c r="J99" s="260" t="str">
        <f>IF(A99="","",IFERROR(I99/H99,""))</f>
      </c>
      <c r="K99" s="248"/>
      <c r="L99" s="248"/>
      <c r="M99" s="260"/>
      <c r="N99" s="248" t="str">
        <f>IF(A99="","",IFERROR(I99*M99,""))</f>
      </c>
      <c r="O99" s="260" t="str">
        <f>IF(A99="","",IFERROR((N99-L99)/L99,""))</f>
      </c>
      <c r="P99" s="248"/>
      <c r="Q99" s="260"/>
      <c r="R99" s="248"/>
      <c r="S99" s="260"/>
      <c r="T99" s="215"/>
      <c r="U99" s="284"/>
      <c r="V99" s="272"/>
    </row>
    <row r="100" ht="19" customHeight="true">
      <c r="A100" s="214"/>
      <c r="B100" s="215"/>
      <c r="C100" s="215"/>
      <c r="D100" s="215"/>
      <c r="E100" s="215"/>
      <c r="F100" s="215"/>
      <c r="G100" s="266"/>
      <c r="H100" s="248"/>
      <c r="I100" s="248"/>
      <c r="J100" s="260" t="str">
        <f>IF(A100="","",IFERROR(I100/H100,""))</f>
      </c>
      <c r="K100" s="248"/>
      <c r="L100" s="248"/>
      <c r="M100" s="260"/>
      <c r="N100" s="248" t="str">
        <f>IF(A100="","",IFERROR(I100*M100,""))</f>
      </c>
      <c r="O100" s="260" t="str">
        <f>IF(A100="","",IFERROR((N100-L100)/L100,""))</f>
      </c>
      <c r="P100" s="248"/>
      <c r="Q100" s="260"/>
      <c r="R100" s="248"/>
      <c r="S100" s="260"/>
      <c r="T100" s="215"/>
      <c r="U100" s="284"/>
      <c r="V100" s="272"/>
    </row>
    <row r="101" ht="19" customHeight="true">
      <c r="A101" s="214"/>
      <c r="B101" s="215"/>
      <c r="C101" s="215"/>
      <c r="D101" s="215"/>
      <c r="E101" s="215"/>
      <c r="F101" s="215"/>
      <c r="G101" s="266"/>
      <c r="H101" s="248"/>
      <c r="I101" s="248"/>
      <c r="J101" s="260" t="str">
        <f>IF(A101="","",IFERROR(I101/H101,""))</f>
      </c>
      <c r="K101" s="248"/>
      <c r="L101" s="248"/>
      <c r="M101" s="260"/>
      <c r="N101" s="248" t="str">
        <f>IF(A101="","",IFERROR(I101*M101,""))</f>
      </c>
      <c r="O101" s="260" t="str">
        <f>IF(A101="","",IFERROR((N101-L101)/L101,""))</f>
      </c>
      <c r="P101" s="248"/>
      <c r="Q101" s="260"/>
      <c r="R101" s="248"/>
      <c r="S101" s="260"/>
      <c r="T101" s="215"/>
      <c r="U101" s="284"/>
      <c r="V101" s="272"/>
    </row>
    <row r="102" ht="19" customHeight="true">
      <c r="A102" s="214"/>
      <c r="B102" s="215"/>
      <c r="C102" s="215"/>
      <c r="D102" s="215"/>
      <c r="E102" s="215"/>
      <c r="F102" s="215"/>
      <c r="G102" s="266"/>
      <c r="H102" s="248"/>
      <c r="I102" s="248"/>
      <c r="J102" s="260" t="str">
        <f>IF(A102="","",IFERROR(I102/H102,""))</f>
      </c>
      <c r="K102" s="248"/>
      <c r="L102" s="248"/>
      <c r="M102" s="260"/>
      <c r="N102" s="248" t="str">
        <f>IF(A102="","",IFERROR(I102*M102,""))</f>
      </c>
      <c r="O102" s="260" t="str">
        <f>IF(A102="","",IFERROR((N102-L102)/L102,""))</f>
      </c>
      <c r="P102" s="248"/>
      <c r="Q102" s="260"/>
      <c r="R102" s="248"/>
      <c r="S102" s="260"/>
      <c r="T102" s="215"/>
      <c r="U102" s="284"/>
      <c r="V102" s="272"/>
    </row>
    <row r="103" ht="19" customHeight="true">
      <c r="A103" s="214"/>
      <c r="B103" s="215"/>
      <c r="C103" s="215"/>
      <c r="D103" s="215"/>
      <c r="E103" s="215"/>
      <c r="F103" s="215"/>
      <c r="G103" s="266"/>
      <c r="H103" s="248"/>
      <c r="I103" s="248"/>
      <c r="J103" s="260" t="str">
        <f>IF(A103="","",IFERROR(I103/H103,""))</f>
      </c>
      <c r="K103" s="248"/>
      <c r="L103" s="248"/>
      <c r="M103" s="260"/>
      <c r="N103" s="248" t="str">
        <f>IF(A103="","",IFERROR(I103*M103,""))</f>
      </c>
      <c r="O103" s="260" t="str">
        <f>IF(A103="","",IFERROR((N103-L103)/L103,""))</f>
      </c>
      <c r="P103" s="248"/>
      <c r="Q103" s="260"/>
      <c r="R103" s="248"/>
      <c r="S103" s="260"/>
      <c r="T103" s="215"/>
      <c r="U103" s="284"/>
      <c r="V103" s="272"/>
    </row>
    <row r="104" ht="19" customHeight="true">
      <c r="A104" s="214"/>
      <c r="B104" s="215"/>
      <c r="C104" s="215"/>
      <c r="D104" s="215"/>
      <c r="E104" s="215"/>
      <c r="F104" s="215"/>
      <c r="G104" s="266"/>
      <c r="H104" s="248"/>
      <c r="I104" s="248"/>
      <c r="J104" s="260" t="str">
        <f>IF(A104="","",IFERROR(I104/H104,""))</f>
      </c>
      <c r="K104" s="248"/>
      <c r="L104" s="248"/>
      <c r="M104" s="260"/>
      <c r="N104" s="248" t="str">
        <f>IF(A104="","",IFERROR(I104*M104,""))</f>
      </c>
      <c r="O104" s="260" t="str">
        <f>IF(A104="","",IFERROR((N104-L104)/L104,""))</f>
      </c>
      <c r="P104" s="248"/>
      <c r="Q104" s="260"/>
      <c r="R104" s="248"/>
      <c r="S104" s="260"/>
      <c r="T104" s="215"/>
      <c r="U104" s="284"/>
      <c r="V104" s="272"/>
    </row>
    <row r="105" ht="19" customHeight="true">
      <c r="A105" s="214"/>
      <c r="B105" s="215"/>
      <c r="C105" s="215"/>
      <c r="D105" s="215"/>
      <c r="E105" s="215"/>
      <c r="F105" s="215"/>
      <c r="G105" s="266"/>
      <c r="H105" s="248"/>
      <c r="I105" s="248"/>
      <c r="J105" s="260" t="str">
        <f>IF(A105="","",IFERROR(I105/H105,""))</f>
      </c>
      <c r="K105" s="248"/>
      <c r="L105" s="248"/>
      <c r="M105" s="260"/>
      <c r="N105" s="248" t="str">
        <f>IF(A105="","",IFERROR(I105*M105,""))</f>
      </c>
      <c r="O105" s="260" t="str">
        <f>IF(A105="","",IFERROR((N105-L105)/L105,""))</f>
      </c>
      <c r="P105" s="248"/>
      <c r="Q105" s="260"/>
      <c r="R105" s="248"/>
      <c r="S105" s="260"/>
      <c r="T105" s="215"/>
      <c r="U105" s="284"/>
      <c r="V105" s="272"/>
    </row>
    <row r="106" ht="19" customHeight="true">
      <c r="A106" s="214"/>
      <c r="B106" s="215"/>
      <c r="C106" s="215"/>
      <c r="D106" s="215"/>
      <c r="E106" s="215"/>
      <c r="F106" s="215"/>
      <c r="G106" s="266"/>
      <c r="H106" s="248"/>
      <c r="I106" s="248"/>
      <c r="J106" s="260" t="str">
        <f>IF(A106="","",IFERROR(I106/H106,""))</f>
      </c>
      <c r="K106" s="248"/>
      <c r="L106" s="248"/>
      <c r="M106" s="260"/>
      <c r="N106" s="248" t="str">
        <f>IF(A106="","",IFERROR(I106*M106,""))</f>
      </c>
      <c r="O106" s="260" t="str">
        <f>IF(A106="","",IFERROR((N106-L106)/L106,""))</f>
      </c>
      <c r="P106" s="248"/>
      <c r="Q106" s="260"/>
      <c r="R106" s="248"/>
      <c r="S106" s="260"/>
      <c r="T106" s="215"/>
      <c r="U106" s="284"/>
      <c r="V106" s="272"/>
    </row>
    <row r="107" ht="19" customHeight="true">
      <c r="A107" s="214"/>
      <c r="B107" s="215"/>
      <c r="C107" s="215"/>
      <c r="D107" s="215"/>
      <c r="E107" s="215"/>
      <c r="F107" s="215"/>
      <c r="G107" s="266"/>
      <c r="H107" s="248"/>
      <c r="I107" s="248"/>
      <c r="J107" s="260" t="str">
        <f>IF(A107="","",IFERROR(I107/H107,""))</f>
      </c>
      <c r="K107" s="248"/>
      <c r="L107" s="248"/>
      <c r="M107" s="260"/>
      <c r="N107" s="248" t="str">
        <f>IF(A107="","",IFERROR(I107*M107,""))</f>
      </c>
      <c r="O107" s="260" t="str">
        <f>IF(A107="","",IFERROR((N107-L107)/L107,""))</f>
      </c>
      <c r="P107" s="248"/>
      <c r="Q107" s="260"/>
      <c r="R107" s="248"/>
      <c r="S107" s="260"/>
      <c r="T107" s="215"/>
      <c r="U107" s="284"/>
      <c r="V107" s="272"/>
    </row>
    <row r="108" ht="19" customHeight="true">
      <c r="A108" s="214"/>
      <c r="B108" s="215"/>
      <c r="C108" s="215"/>
      <c r="D108" s="215"/>
      <c r="E108" s="215"/>
      <c r="F108" s="215"/>
      <c r="G108" s="266"/>
      <c r="H108" s="248"/>
      <c r="I108" s="248"/>
      <c r="J108" s="260" t="str">
        <f>IF(A108="","",IFERROR(I108/H108,""))</f>
      </c>
      <c r="K108" s="248"/>
      <c r="L108" s="248"/>
      <c r="M108" s="260"/>
      <c r="N108" s="248" t="str">
        <f>IF(A108="","",IFERROR(I108*M108,""))</f>
      </c>
      <c r="O108" s="260" t="str">
        <f>IF(A108="","",IFERROR((N108-L108)/L108,""))</f>
      </c>
      <c r="P108" s="248"/>
      <c r="Q108" s="260"/>
      <c r="R108" s="248"/>
      <c r="S108" s="260"/>
      <c r="T108" s="215"/>
      <c r="U108" s="284"/>
      <c r="V108" s="272"/>
    </row>
    <row r="109" ht="19" customHeight="true">
      <c r="A109" s="214"/>
      <c r="B109" s="215"/>
      <c r="C109" s="215"/>
      <c r="D109" s="215"/>
      <c r="E109" s="215"/>
      <c r="F109" s="215"/>
      <c r="G109" s="266"/>
      <c r="H109" s="248"/>
      <c r="I109" s="248"/>
      <c r="J109" s="260" t="str">
        <f>IF(A109="","",IFERROR(I109/H109,""))</f>
      </c>
      <c r="K109" s="248"/>
      <c r="L109" s="248"/>
      <c r="M109" s="260"/>
      <c r="N109" s="248" t="str">
        <f>IF(A109="","",IFERROR(I109*M109,""))</f>
      </c>
      <c r="O109" s="260" t="str">
        <f>IF(A109="","",IFERROR((N109-L109)/L109,""))</f>
      </c>
      <c r="P109" s="248"/>
      <c r="Q109" s="260"/>
      <c r="R109" s="248"/>
      <c r="S109" s="260"/>
      <c r="T109" s="215"/>
      <c r="U109" s="284"/>
      <c r="V109" s="272"/>
    </row>
    <row r="110" ht="19" customHeight="true">
      <c r="A110" s="214"/>
      <c r="B110" s="215"/>
      <c r="C110" s="215"/>
      <c r="D110" s="215"/>
      <c r="E110" s="215"/>
      <c r="F110" s="215"/>
      <c r="G110" s="266"/>
      <c r="H110" s="248"/>
      <c r="I110" s="248"/>
      <c r="J110" s="260" t="str">
        <f>IF(A110="","",IFERROR(I110/H110,""))</f>
      </c>
      <c r="K110" s="248"/>
      <c r="L110" s="248"/>
      <c r="M110" s="260"/>
      <c r="N110" s="248" t="str">
        <f>IF(A110="","",IFERROR(I110*M110,""))</f>
      </c>
      <c r="O110" s="260" t="str">
        <f>IF(A110="","",IFERROR((N110-L110)/L110,""))</f>
      </c>
      <c r="P110" s="248"/>
      <c r="Q110" s="260"/>
      <c r="R110" s="248"/>
      <c r="S110" s="260"/>
      <c r="T110" s="215"/>
      <c r="U110" s="284"/>
      <c r="V110" s="272"/>
    </row>
    <row r="111" ht="19" customHeight="true">
      <c r="A111" s="214"/>
      <c r="B111" s="215"/>
      <c r="C111" s="215"/>
      <c r="D111" s="215"/>
      <c r="E111" s="215"/>
      <c r="F111" s="215"/>
      <c r="G111" s="266"/>
      <c r="H111" s="248"/>
      <c r="I111" s="248"/>
      <c r="J111" s="260" t="str">
        <f>IF(A111="","",IFERROR(I111/H111,""))</f>
      </c>
      <c r="K111" s="248"/>
      <c r="L111" s="248"/>
      <c r="M111" s="260"/>
      <c r="N111" s="248" t="str">
        <f>IF(A111="","",IFERROR(I111*M111,""))</f>
      </c>
      <c r="O111" s="260" t="str">
        <f>IF(A111="","",IFERROR((N111-L111)/L111,""))</f>
      </c>
      <c r="P111" s="248"/>
      <c r="Q111" s="260"/>
      <c r="R111" s="248"/>
      <c r="S111" s="260"/>
      <c r="T111" s="215"/>
      <c r="U111" s="284"/>
      <c r="V111" s="272"/>
    </row>
    <row r="112" ht="19" customHeight="true">
      <c r="A112" s="214"/>
      <c r="B112" s="215"/>
      <c r="C112" s="215"/>
      <c r="D112" s="215"/>
      <c r="E112" s="215"/>
      <c r="F112" s="215"/>
      <c r="G112" s="266"/>
      <c r="H112" s="248"/>
      <c r="I112" s="248"/>
      <c r="J112" s="260" t="str">
        <f>IF(A112="","",IFERROR(I112/H112,""))</f>
      </c>
      <c r="K112" s="248"/>
      <c r="L112" s="248"/>
      <c r="M112" s="260"/>
      <c r="N112" s="248" t="str">
        <f>IF(A112="","",IFERROR(I112*M112,""))</f>
      </c>
      <c r="O112" s="260" t="str">
        <f>IF(A112="","",IFERROR((N112-L112)/L112,""))</f>
      </c>
      <c r="P112" s="248"/>
      <c r="Q112" s="260"/>
      <c r="R112" s="248"/>
      <c r="S112" s="260"/>
      <c r="T112" s="215"/>
      <c r="U112" s="284"/>
      <c r="V112" s="272"/>
    </row>
    <row r="113" ht="19" customHeight="true">
      <c r="A113" s="214"/>
      <c r="B113" s="215"/>
      <c r="C113" s="215"/>
      <c r="D113" s="215"/>
      <c r="E113" s="215"/>
      <c r="F113" s="215"/>
      <c r="G113" s="266"/>
      <c r="H113" s="248"/>
      <c r="I113" s="248"/>
      <c r="J113" s="260" t="str">
        <f>IF(A113="","",IFERROR(I113/H113,""))</f>
      </c>
      <c r="K113" s="248"/>
      <c r="L113" s="248"/>
      <c r="M113" s="260"/>
      <c r="N113" s="248" t="str">
        <f>IF(A113="","",IFERROR(I113*M113,""))</f>
      </c>
      <c r="O113" s="260" t="str">
        <f>IF(A113="","",IFERROR((N113-L113)/L113,""))</f>
      </c>
      <c r="P113" s="248"/>
      <c r="Q113" s="260"/>
      <c r="R113" s="248"/>
      <c r="S113" s="260"/>
      <c r="T113" s="215"/>
      <c r="U113" s="284"/>
      <c r="V113" s="272"/>
    </row>
    <row r="114" ht="19" customHeight="true">
      <c r="A114" s="214"/>
      <c r="B114" s="215"/>
      <c r="C114" s="215"/>
      <c r="D114" s="215"/>
      <c r="E114" s="215"/>
      <c r="F114" s="215"/>
      <c r="G114" s="266"/>
      <c r="H114" s="248"/>
      <c r="I114" s="248"/>
      <c r="J114" s="260" t="str">
        <f>IF(A114="","",IFERROR(I114/H114,""))</f>
      </c>
      <c r="K114" s="248"/>
      <c r="L114" s="248"/>
      <c r="M114" s="260"/>
      <c r="N114" s="248" t="str">
        <f>IF(A114="","",IFERROR(I114*M114,""))</f>
      </c>
      <c r="O114" s="260" t="str">
        <f>IF(A114="","",IFERROR((N114-L114)/L114,""))</f>
      </c>
      <c r="P114" s="248"/>
      <c r="Q114" s="260"/>
      <c r="R114" s="248"/>
      <c r="S114" s="260"/>
      <c r="T114" s="215"/>
      <c r="U114" s="284"/>
      <c r="V114" s="272"/>
    </row>
    <row r="115" ht="19" customHeight="true">
      <c r="A115" s="214"/>
      <c r="B115" s="215"/>
      <c r="C115" s="215"/>
      <c r="D115" s="215"/>
      <c r="E115" s="215"/>
      <c r="F115" s="215"/>
      <c r="G115" s="266"/>
      <c r="H115" s="248"/>
      <c r="I115" s="248"/>
      <c r="J115" s="260" t="str">
        <f>IF(A115="","",IFERROR(I115/H115,""))</f>
      </c>
      <c r="K115" s="248"/>
      <c r="L115" s="248"/>
      <c r="M115" s="260"/>
      <c r="N115" s="248" t="str">
        <f>IF(A115="","",IFERROR(I115*M115,""))</f>
      </c>
      <c r="O115" s="260" t="str">
        <f>IF(A115="","",IFERROR((N115-L115)/L115,""))</f>
      </c>
      <c r="P115" s="248"/>
      <c r="Q115" s="260"/>
      <c r="R115" s="248"/>
      <c r="S115" s="260"/>
      <c r="T115" s="215"/>
      <c r="U115" s="284"/>
      <c r="V115" s="272"/>
    </row>
    <row r="116" ht="19" customHeight="true">
      <c r="A116" s="214"/>
      <c r="B116" s="215"/>
      <c r="C116" s="215"/>
      <c r="D116" s="215"/>
      <c r="E116" s="215"/>
      <c r="F116" s="215"/>
      <c r="G116" s="266"/>
      <c r="H116" s="248"/>
      <c r="I116" s="248"/>
      <c r="J116" s="260" t="str">
        <f>IF(A116="","",IFERROR(I116/H116,""))</f>
      </c>
      <c r="K116" s="248"/>
      <c r="L116" s="248"/>
      <c r="M116" s="260"/>
      <c r="N116" s="248" t="str">
        <f>IF(A116="","",IFERROR(I116*M116,""))</f>
      </c>
      <c r="O116" s="260" t="str">
        <f>IF(A116="","",IFERROR((N116-L116)/L116,""))</f>
      </c>
      <c r="P116" s="248"/>
      <c r="Q116" s="260"/>
      <c r="R116" s="248"/>
      <c r="S116" s="260"/>
      <c r="T116" s="215"/>
      <c r="U116" s="284"/>
      <c r="V116" s="272"/>
    </row>
    <row r="117" ht="19" customHeight="true">
      <c r="A117" s="214"/>
      <c r="B117" s="215"/>
      <c r="C117" s="215"/>
      <c r="D117" s="215"/>
      <c r="E117" s="215"/>
      <c r="F117" s="215"/>
      <c r="G117" s="266"/>
      <c r="H117" s="248"/>
      <c r="I117" s="248"/>
      <c r="J117" s="260" t="str">
        <f>IF(A117="","",IFERROR(I117/H117,""))</f>
      </c>
      <c r="K117" s="248"/>
      <c r="L117" s="248"/>
      <c r="M117" s="260"/>
      <c r="N117" s="248" t="str">
        <f>IF(A117="","",IFERROR(I117*M117,""))</f>
      </c>
      <c r="O117" s="260" t="str">
        <f>IF(A117="","",IFERROR((N117-L117)/L117,""))</f>
      </c>
      <c r="P117" s="248"/>
      <c r="Q117" s="260"/>
      <c r="R117" s="248"/>
      <c r="S117" s="260"/>
      <c r="T117" s="215"/>
      <c r="U117" s="284"/>
      <c r="V117" s="272"/>
    </row>
    <row r="118" ht="19" customHeight="true">
      <c r="A118" s="214"/>
      <c r="B118" s="215"/>
      <c r="C118" s="215"/>
      <c r="D118" s="215"/>
      <c r="E118" s="215"/>
      <c r="F118" s="215"/>
      <c r="G118" s="266"/>
      <c r="H118" s="248"/>
      <c r="I118" s="248"/>
      <c r="J118" s="260" t="str">
        <f>IF(A118="","",IFERROR(I118/H118,""))</f>
      </c>
      <c r="K118" s="248"/>
      <c r="L118" s="248"/>
      <c r="M118" s="260"/>
      <c r="N118" s="248" t="str">
        <f>IF(A118="","",IFERROR(I118*M118,""))</f>
      </c>
      <c r="O118" s="260" t="str">
        <f>IF(A118="","",IFERROR((N118-L118)/L118,""))</f>
      </c>
      <c r="P118" s="248"/>
      <c r="Q118" s="260"/>
      <c r="R118" s="248"/>
      <c r="S118" s="260"/>
      <c r="T118" s="215"/>
      <c r="U118" s="284"/>
      <c r="V118" s="272"/>
    </row>
    <row r="119" ht="19" customHeight="true">
      <c r="A119" s="214"/>
      <c r="B119" s="215"/>
      <c r="C119" s="215"/>
      <c r="D119" s="215"/>
      <c r="E119" s="215"/>
      <c r="F119" s="215"/>
      <c r="G119" s="266"/>
      <c r="H119" s="248"/>
      <c r="I119" s="248"/>
      <c r="J119" s="260" t="str">
        <f>IF(A119="","",IFERROR(I119/H119,""))</f>
      </c>
      <c r="K119" s="248"/>
      <c r="L119" s="248"/>
      <c r="M119" s="260"/>
      <c r="N119" s="248" t="str">
        <f>IF(A119="","",IFERROR(I119*M119,""))</f>
      </c>
      <c r="O119" s="260" t="str">
        <f>IF(A119="","",IFERROR((N119-L119)/L119,""))</f>
      </c>
      <c r="P119" s="248"/>
      <c r="Q119" s="260"/>
      <c r="R119" s="248"/>
      <c r="S119" s="260"/>
      <c r="T119" s="215"/>
      <c r="U119" s="284"/>
      <c r="V119" s="272"/>
    </row>
    <row r="120" ht="19" customHeight="true">
      <c r="A120" s="214"/>
      <c r="B120" s="215"/>
      <c r="C120" s="215"/>
      <c r="D120" s="215"/>
      <c r="E120" s="215"/>
      <c r="F120" s="215"/>
      <c r="G120" s="266"/>
      <c r="H120" s="248"/>
      <c r="I120" s="248"/>
      <c r="J120" s="260" t="str">
        <f>IF(A120="","",IFERROR(I120/H120,""))</f>
      </c>
      <c r="K120" s="248"/>
      <c r="L120" s="248"/>
      <c r="M120" s="260"/>
      <c r="N120" s="248" t="str">
        <f>IF(A120="","",IFERROR(I120*M120,""))</f>
      </c>
      <c r="O120" s="260" t="str">
        <f>IF(A120="","",IFERROR((N120-L120)/L120,""))</f>
      </c>
      <c r="P120" s="248"/>
      <c r="Q120" s="260"/>
      <c r="R120" s="248"/>
      <c r="S120" s="260"/>
      <c r="T120" s="215"/>
      <c r="U120" s="284"/>
      <c r="V120" s="272"/>
    </row>
    <row r="121" ht="19" customHeight="true">
      <c r="A121" s="214"/>
      <c r="B121" s="215"/>
      <c r="C121" s="215"/>
      <c r="D121" s="215"/>
      <c r="E121" s="215"/>
      <c r="F121" s="215"/>
      <c r="G121" s="266"/>
      <c r="H121" s="248"/>
      <c r="I121" s="248"/>
      <c r="J121" s="260" t="str">
        <f>IF(A121="","",IFERROR(I121/H121,""))</f>
      </c>
      <c r="K121" s="248"/>
      <c r="L121" s="248"/>
      <c r="M121" s="260"/>
      <c r="N121" s="248" t="str">
        <f>IF(A121="","",IFERROR(I121*M121,""))</f>
      </c>
      <c r="O121" s="260" t="str">
        <f>IF(A121="","",IFERROR((N121-L121)/L121,""))</f>
      </c>
      <c r="P121" s="248"/>
      <c r="Q121" s="260"/>
      <c r="R121" s="248"/>
      <c r="S121" s="260"/>
      <c r="T121" s="215"/>
      <c r="U121" s="284"/>
      <c r="V121" s="272"/>
    </row>
    <row r="122" ht="19" customHeight="true">
      <c r="A122" s="214"/>
      <c r="B122" s="215"/>
      <c r="C122" s="215"/>
      <c r="D122" s="215"/>
      <c r="E122" s="215"/>
      <c r="F122" s="215"/>
      <c r="G122" s="266"/>
      <c r="H122" s="248"/>
      <c r="I122" s="248"/>
      <c r="J122" s="260" t="str">
        <f>IF(A122="","",IFERROR(I122/H122,""))</f>
      </c>
      <c r="K122" s="248"/>
      <c r="L122" s="248"/>
      <c r="M122" s="260"/>
      <c r="N122" s="248" t="str">
        <f>IF(A122="","",IFERROR(I122*M122,""))</f>
      </c>
      <c r="O122" s="260" t="str">
        <f>IF(A122="","",IFERROR((N122-L122)/L122,""))</f>
      </c>
      <c r="P122" s="248"/>
      <c r="Q122" s="260"/>
      <c r="R122" s="248"/>
      <c r="S122" s="260"/>
      <c r="T122" s="215"/>
      <c r="U122" s="284"/>
      <c r="V122" s="272"/>
    </row>
    <row r="123" ht="19" customHeight="true">
      <c r="A123" s="214"/>
      <c r="B123" s="215"/>
      <c r="C123" s="215"/>
      <c r="D123" s="215"/>
      <c r="E123" s="215"/>
      <c r="F123" s="215"/>
      <c r="G123" s="266"/>
      <c r="H123" s="248"/>
      <c r="I123" s="248"/>
      <c r="J123" s="260" t="str">
        <f>IF(A123="","",IFERROR(I123/H123,""))</f>
      </c>
      <c r="K123" s="248"/>
      <c r="L123" s="248"/>
      <c r="M123" s="260"/>
      <c r="N123" s="248" t="str">
        <f>IF(A123="","",IFERROR(I123*M123,""))</f>
      </c>
      <c r="O123" s="260" t="str">
        <f>IF(A123="","",IFERROR((N123-L123)/L123,""))</f>
      </c>
      <c r="P123" s="248"/>
      <c r="Q123" s="260"/>
      <c r="R123" s="248"/>
      <c r="S123" s="260"/>
      <c r="T123" s="215"/>
      <c r="U123" s="284"/>
      <c r="V123" s="272"/>
    </row>
    <row r="124" ht="19" customHeight="true">
      <c r="A124" s="214"/>
      <c r="B124" s="215"/>
      <c r="C124" s="215"/>
      <c r="D124" s="215"/>
      <c r="E124" s="215"/>
      <c r="F124" s="215"/>
      <c r="G124" s="266"/>
      <c r="H124" s="248"/>
      <c r="I124" s="248"/>
      <c r="J124" s="260" t="str">
        <f>IF(A124="","",IFERROR(I124/H124,""))</f>
      </c>
      <c r="K124" s="248"/>
      <c r="L124" s="248"/>
      <c r="M124" s="260"/>
      <c r="N124" s="248" t="str">
        <f>IF(A124="","",IFERROR(I124*M124,""))</f>
      </c>
      <c r="O124" s="260" t="str">
        <f>IF(A124="","",IFERROR((N124-L124)/L124,""))</f>
      </c>
      <c r="P124" s="248"/>
      <c r="Q124" s="260"/>
      <c r="R124" s="248"/>
      <c r="S124" s="260"/>
      <c r="T124" s="215"/>
      <c r="U124" s="284"/>
      <c r="V124" s="272"/>
    </row>
    <row r="125" ht="19" customHeight="true">
      <c r="A125" s="214"/>
      <c r="B125" s="215"/>
      <c r="C125" s="215"/>
      <c r="D125" s="215"/>
      <c r="E125" s="215"/>
      <c r="F125" s="215"/>
      <c r="G125" s="266"/>
      <c r="H125" s="248"/>
      <c r="I125" s="248"/>
      <c r="J125" s="260" t="str">
        <f>IF(A125="","",IFERROR(I125/H125,""))</f>
      </c>
      <c r="K125" s="248"/>
      <c r="L125" s="248"/>
      <c r="M125" s="260"/>
      <c r="N125" s="248" t="str">
        <f>IF(A125="","",IFERROR(I125*M125,""))</f>
      </c>
      <c r="O125" s="260" t="str">
        <f>IF(A125="","",IFERROR((N125-L125)/L125,""))</f>
      </c>
      <c r="P125" s="248"/>
      <c r="Q125" s="260"/>
      <c r="R125" s="248"/>
      <c r="S125" s="260"/>
      <c r="T125" s="215"/>
      <c r="U125" s="284"/>
      <c r="V125" s="272"/>
    </row>
    <row r="126" ht="19" customHeight="true">
      <c r="A126" s="214"/>
      <c r="B126" s="215"/>
      <c r="C126" s="215"/>
      <c r="D126" s="215"/>
      <c r="E126" s="215"/>
      <c r="F126" s="215"/>
      <c r="G126" s="266"/>
      <c r="H126" s="248"/>
      <c r="I126" s="248"/>
      <c r="J126" s="260" t="str">
        <f>IF(A126="","",IFERROR(I126/H126,""))</f>
      </c>
      <c r="K126" s="248"/>
      <c r="L126" s="248"/>
      <c r="M126" s="260"/>
      <c r="N126" s="248" t="str">
        <f>IF(A126="","",IFERROR(I126*M126,""))</f>
      </c>
      <c r="O126" s="260" t="str">
        <f>IF(A126="","",IFERROR((N126-L126)/L126,""))</f>
      </c>
      <c r="P126" s="248"/>
      <c r="Q126" s="260"/>
      <c r="R126" s="248"/>
      <c r="S126" s="260"/>
      <c r="T126" s="215"/>
      <c r="U126" s="284"/>
      <c r="V126" s="272"/>
    </row>
    <row r="127" ht="19" customHeight="true">
      <c r="A127" s="214"/>
      <c r="B127" s="215"/>
      <c r="C127" s="215"/>
      <c r="D127" s="215"/>
      <c r="E127" s="215"/>
      <c r="F127" s="215"/>
      <c r="G127" s="266"/>
      <c r="H127" s="248"/>
      <c r="I127" s="248"/>
      <c r="J127" s="260" t="str">
        <f>IF(A127="","",IFERROR(I127/H127,""))</f>
      </c>
      <c r="K127" s="248"/>
      <c r="L127" s="248"/>
      <c r="M127" s="260"/>
      <c r="N127" s="248" t="str">
        <f>IF(A127="","",IFERROR(I127*M127,""))</f>
      </c>
      <c r="O127" s="260" t="str">
        <f>IF(A127="","",IFERROR((N127-L127)/L127,""))</f>
      </c>
      <c r="P127" s="248"/>
      <c r="Q127" s="260"/>
      <c r="R127" s="248"/>
      <c r="S127" s="260"/>
      <c r="T127" s="215"/>
      <c r="U127" s="284"/>
      <c r="V127" s="272"/>
    </row>
    <row r="128" ht="19" customHeight="true">
      <c r="A128" s="214"/>
      <c r="B128" s="215"/>
      <c r="C128" s="215"/>
      <c r="D128" s="215"/>
      <c r="E128" s="215"/>
      <c r="F128" s="215"/>
      <c r="G128" s="266"/>
      <c r="H128" s="248"/>
      <c r="I128" s="248"/>
      <c r="J128" s="260" t="str">
        <f>IF(A128="","",IFERROR(I128/H128,""))</f>
      </c>
      <c r="K128" s="248"/>
      <c r="L128" s="248"/>
      <c r="M128" s="260"/>
      <c r="N128" s="248" t="str">
        <f>IF(A128="","",IFERROR(I128*M128,""))</f>
      </c>
      <c r="O128" s="260" t="str">
        <f>IF(A128="","",IFERROR((N128-L128)/L128,""))</f>
      </c>
      <c r="P128" s="248"/>
      <c r="Q128" s="260"/>
      <c r="R128" s="248"/>
      <c r="S128" s="260"/>
      <c r="T128" s="215"/>
      <c r="U128" s="284"/>
      <c r="V128" s="272"/>
    </row>
    <row r="129" ht="19" customHeight="true">
      <c r="A129" s="214"/>
      <c r="B129" s="215"/>
      <c r="C129" s="215"/>
      <c r="D129" s="215"/>
      <c r="E129" s="215"/>
      <c r="F129" s="215"/>
      <c r="G129" s="266"/>
      <c r="H129" s="248"/>
      <c r="I129" s="248"/>
      <c r="J129" s="260" t="str">
        <f>IF(A129="","",IFERROR(I129/H129,""))</f>
      </c>
      <c r="K129" s="248"/>
      <c r="L129" s="248"/>
      <c r="M129" s="260"/>
      <c r="N129" s="248" t="str">
        <f>IF(A129="","",IFERROR(I129*M129,""))</f>
      </c>
      <c r="O129" s="260" t="str">
        <f>IF(A129="","",IFERROR((N129-L129)/L129,""))</f>
      </c>
      <c r="P129" s="248"/>
      <c r="Q129" s="260"/>
      <c r="R129" s="248"/>
      <c r="S129" s="260"/>
      <c r="T129" s="215"/>
      <c r="U129" s="284"/>
      <c r="V129" s="272"/>
    </row>
    <row r="130" ht="19" customHeight="true">
      <c r="A130" s="214"/>
      <c r="B130" s="215"/>
      <c r="C130" s="215"/>
      <c r="D130" s="215"/>
      <c r="E130" s="215"/>
      <c r="F130" s="215"/>
      <c r="G130" s="266"/>
      <c r="H130" s="248"/>
      <c r="I130" s="248"/>
      <c r="J130" s="260" t="str">
        <f>IF(A130="","",IFERROR(I130/H130,""))</f>
      </c>
      <c r="K130" s="248"/>
      <c r="L130" s="248"/>
      <c r="M130" s="260"/>
      <c r="N130" s="248" t="str">
        <f>IF(A130="","",IFERROR(I130*M130,""))</f>
      </c>
      <c r="O130" s="260" t="str">
        <f>IF(A130="","",IFERROR((N130-L130)/L130,""))</f>
      </c>
      <c r="P130" s="248"/>
      <c r="Q130" s="260"/>
      <c r="R130" s="248"/>
      <c r="S130" s="260"/>
      <c r="T130" s="215"/>
      <c r="U130" s="284"/>
      <c r="V130" s="272"/>
    </row>
    <row r="131" ht="19" customHeight="true">
      <c r="A131" s="214"/>
      <c r="B131" s="215"/>
      <c r="C131" s="215"/>
      <c r="D131" s="215"/>
      <c r="E131" s="215"/>
      <c r="F131" s="215"/>
      <c r="G131" s="266"/>
      <c r="H131" s="248"/>
      <c r="I131" s="248"/>
      <c r="J131" s="260" t="str">
        <f>IF(A131="","",IFERROR(I131/H131,""))</f>
      </c>
      <c r="K131" s="248"/>
      <c r="L131" s="248"/>
      <c r="M131" s="260"/>
      <c r="N131" s="248" t="str">
        <f>IF(A131="","",IFERROR(I131*M131,""))</f>
      </c>
      <c r="O131" s="260" t="str">
        <f>IF(A131="","",IFERROR((N131-L131)/L131,""))</f>
      </c>
      <c r="P131" s="248"/>
      <c r="Q131" s="260"/>
      <c r="R131" s="248"/>
      <c r="S131" s="260"/>
      <c r="T131" s="215"/>
      <c r="U131" s="284"/>
      <c r="V131" s="272"/>
    </row>
    <row r="132" ht="19" customHeight="true">
      <c r="A132" s="214"/>
      <c r="B132" s="215"/>
      <c r="C132" s="215"/>
      <c r="D132" s="215"/>
      <c r="E132" s="215"/>
      <c r="F132" s="215"/>
      <c r="G132" s="266"/>
      <c r="H132" s="248"/>
      <c r="I132" s="248"/>
      <c r="J132" s="260" t="str">
        <f>IF(A132="","",IFERROR(I132/H132,""))</f>
      </c>
      <c r="K132" s="248"/>
      <c r="L132" s="248"/>
      <c r="M132" s="260"/>
      <c r="N132" s="248" t="str">
        <f>IF(A132="","",IFERROR(I132*M132,""))</f>
      </c>
      <c r="O132" s="260" t="str">
        <f>IF(A132="","",IFERROR((N132-L132)/L132,""))</f>
      </c>
      <c r="P132" s="248"/>
      <c r="Q132" s="260"/>
      <c r="R132" s="248"/>
      <c r="S132" s="260"/>
      <c r="T132" s="215"/>
      <c r="U132" s="284"/>
      <c r="V132" s="272"/>
    </row>
    <row r="133" ht="19" customHeight="true">
      <c r="A133" s="214"/>
      <c r="B133" s="215"/>
      <c r="C133" s="215"/>
      <c r="D133" s="215"/>
      <c r="E133" s="215"/>
      <c r="F133" s="215"/>
      <c r="G133" s="266"/>
      <c r="H133" s="248"/>
      <c r="I133" s="248"/>
      <c r="J133" s="260" t="str">
        <f>IF(A133="","",IFERROR(I133/H133,""))</f>
      </c>
      <c r="K133" s="248"/>
      <c r="L133" s="248"/>
      <c r="M133" s="260"/>
      <c r="N133" s="248" t="str">
        <f>IF(A133="","",IFERROR(I133*M133,""))</f>
      </c>
      <c r="O133" s="260" t="str">
        <f>IF(A133="","",IFERROR((N133-L133)/L133,""))</f>
      </c>
      <c r="P133" s="248"/>
      <c r="Q133" s="260"/>
      <c r="R133" s="248"/>
      <c r="S133" s="260"/>
      <c r="T133" s="215"/>
      <c r="U133" s="284"/>
      <c r="V133" s="272"/>
    </row>
    <row r="134" ht="19" customHeight="true">
      <c r="A134" s="214"/>
      <c r="B134" s="215"/>
      <c r="C134" s="215"/>
      <c r="D134" s="215"/>
      <c r="E134" s="215"/>
      <c r="F134" s="215"/>
      <c r="G134" s="266"/>
      <c r="H134" s="248"/>
      <c r="I134" s="248"/>
      <c r="J134" s="260" t="str">
        <f>IF(A134="","",IFERROR(I134/H134,""))</f>
      </c>
      <c r="K134" s="248"/>
      <c r="L134" s="248"/>
      <c r="M134" s="260"/>
      <c r="N134" s="248" t="str">
        <f>IF(A134="","",IFERROR(I134*M134,""))</f>
      </c>
      <c r="O134" s="260" t="str">
        <f>IF(A134="","",IFERROR((N134-L134)/L134,""))</f>
      </c>
      <c r="P134" s="248"/>
      <c r="Q134" s="260"/>
      <c r="R134" s="248"/>
      <c r="S134" s="260"/>
      <c r="T134" s="215"/>
      <c r="U134" s="284"/>
      <c r="V134" s="272"/>
    </row>
    <row r="135" ht="19" customHeight="true">
      <c r="A135" s="214"/>
      <c r="B135" s="215"/>
      <c r="C135" s="215"/>
      <c r="D135" s="215"/>
      <c r="E135" s="215"/>
      <c r="F135" s="215"/>
      <c r="G135" s="266"/>
      <c r="H135" s="248"/>
      <c r="I135" s="248"/>
      <c r="J135" s="260" t="str">
        <f>IF(A135="","",IFERROR(I135/H135,""))</f>
      </c>
      <c r="K135" s="248"/>
      <c r="L135" s="248"/>
      <c r="M135" s="260"/>
      <c r="N135" s="248" t="str">
        <f>IF(A135="","",IFERROR(I135*M135,""))</f>
      </c>
      <c r="O135" s="260" t="str">
        <f>IF(A135="","",IFERROR((N135-L135)/L135,""))</f>
      </c>
      <c r="P135" s="248"/>
      <c r="Q135" s="260"/>
      <c r="R135" s="248"/>
      <c r="S135" s="260"/>
      <c r="T135" s="215"/>
      <c r="U135" s="284"/>
      <c r="V135" s="272"/>
    </row>
    <row r="136" ht="19" customHeight="true">
      <c r="A136" s="214"/>
      <c r="B136" s="215"/>
      <c r="C136" s="215"/>
      <c r="D136" s="215"/>
      <c r="E136" s="215"/>
      <c r="F136" s="215"/>
      <c r="G136" s="266"/>
      <c r="H136" s="248"/>
      <c r="I136" s="248"/>
      <c r="J136" s="260" t="str">
        <f>IF(A136="","",IFERROR(I136/H136,""))</f>
      </c>
      <c r="K136" s="248"/>
      <c r="L136" s="248"/>
      <c r="M136" s="260"/>
      <c r="N136" s="248" t="str">
        <f>IF(A136="","",IFERROR(I136*M136,""))</f>
      </c>
      <c r="O136" s="260" t="str">
        <f>IF(A136="","",IFERROR((N136-L136)/L136,""))</f>
      </c>
      <c r="P136" s="248"/>
      <c r="Q136" s="260"/>
      <c r="R136" s="248"/>
      <c r="S136" s="260"/>
      <c r="T136" s="215"/>
      <c r="U136" s="284"/>
      <c r="V136" s="272"/>
    </row>
    <row r="137" ht="19" customHeight="true">
      <c r="A137" s="214"/>
      <c r="B137" s="215"/>
      <c r="C137" s="215"/>
      <c r="D137" s="215"/>
      <c r="E137" s="215"/>
      <c r="F137" s="215"/>
      <c r="G137" s="266"/>
      <c r="H137" s="248"/>
      <c r="I137" s="248"/>
      <c r="J137" s="260" t="str">
        <f>IF(A137="","",IFERROR(I137/H137,""))</f>
      </c>
      <c r="K137" s="248"/>
      <c r="L137" s="248"/>
      <c r="M137" s="260"/>
      <c r="N137" s="248" t="str">
        <f>IF(A137="","",IFERROR(I137*M137,""))</f>
      </c>
      <c r="O137" s="260" t="str">
        <f>IF(A137="","",IFERROR((N137-L137)/L137,""))</f>
      </c>
      <c r="P137" s="248"/>
      <c r="Q137" s="260"/>
      <c r="R137" s="248"/>
      <c r="S137" s="260"/>
      <c r="T137" s="215"/>
      <c r="U137" s="284"/>
      <c r="V137" s="272"/>
    </row>
    <row r="138" ht="19" customHeight="true">
      <c r="A138" s="214"/>
      <c r="B138" s="215"/>
      <c r="C138" s="215"/>
      <c r="D138" s="215"/>
      <c r="E138" s="215"/>
      <c r="F138" s="215"/>
      <c r="G138" s="266"/>
      <c r="H138" s="248"/>
      <c r="I138" s="248"/>
      <c r="J138" s="260" t="str">
        <f>IF(A138="","",IFERROR(I138/H138,""))</f>
      </c>
      <c r="K138" s="248"/>
      <c r="L138" s="248"/>
      <c r="M138" s="260"/>
      <c r="N138" s="248" t="str">
        <f>IF(A138="","",IFERROR(I138*M138,""))</f>
      </c>
      <c r="O138" s="260" t="str">
        <f>IF(A138="","",IFERROR((N138-L138)/L138,""))</f>
      </c>
      <c r="P138" s="248"/>
      <c r="Q138" s="260"/>
      <c r="R138" s="248"/>
      <c r="S138" s="260"/>
      <c r="T138" s="215"/>
      <c r="U138" s="284"/>
      <c r="V138" s="272"/>
    </row>
    <row r="139" ht="19" customHeight="true">
      <c r="A139" s="214"/>
      <c r="B139" s="215"/>
      <c r="C139" s="215"/>
      <c r="D139" s="215"/>
      <c r="E139" s="215"/>
      <c r="F139" s="215"/>
      <c r="G139" s="266"/>
      <c r="H139" s="248"/>
      <c r="I139" s="248"/>
      <c r="J139" s="260" t="str">
        <f>IF(A139="","",IFERROR(I139/H139,""))</f>
      </c>
      <c r="K139" s="248"/>
      <c r="L139" s="248"/>
      <c r="M139" s="260"/>
      <c r="N139" s="248" t="str">
        <f>IF(A139="","",IFERROR(I139*M139,""))</f>
      </c>
      <c r="O139" s="260" t="str">
        <f>IF(A139="","",IFERROR((N139-L139)/L139,""))</f>
      </c>
      <c r="P139" s="248"/>
      <c r="Q139" s="260"/>
      <c r="R139" s="248"/>
      <c r="S139" s="260"/>
      <c r="T139" s="215"/>
      <c r="U139" s="284"/>
      <c r="V139" s="272"/>
    </row>
    <row r="140" ht="19" customHeight="true">
      <c r="A140" s="214"/>
      <c r="B140" s="215"/>
      <c r="C140" s="215"/>
      <c r="D140" s="215"/>
      <c r="E140" s="215"/>
      <c r="F140" s="215"/>
      <c r="G140" s="266"/>
      <c r="H140" s="248"/>
      <c r="I140" s="248"/>
      <c r="J140" s="260" t="str">
        <f>IF(A140="","",IFERROR(I140/H140,""))</f>
      </c>
      <c r="K140" s="248"/>
      <c r="L140" s="248"/>
      <c r="M140" s="260"/>
      <c r="N140" s="248" t="str">
        <f>IF(A140="","",IFERROR(I140*M140,""))</f>
      </c>
      <c r="O140" s="260" t="str">
        <f>IF(A140="","",IFERROR((N140-L140)/L140,""))</f>
      </c>
      <c r="P140" s="248"/>
      <c r="Q140" s="260"/>
      <c r="R140" s="248"/>
      <c r="S140" s="260"/>
      <c r="T140" s="215"/>
      <c r="U140" s="284"/>
      <c r="V140" s="272"/>
    </row>
    <row r="141" ht="19" customHeight="true">
      <c r="A141" s="214"/>
      <c r="B141" s="215"/>
      <c r="C141" s="215"/>
      <c r="D141" s="215"/>
      <c r="E141" s="215"/>
      <c r="F141" s="215"/>
      <c r="G141" s="266"/>
      <c r="H141" s="248"/>
      <c r="I141" s="248"/>
      <c r="J141" s="260" t="str">
        <f>IF(A141="","",IFERROR(I141/H141,""))</f>
      </c>
      <c r="K141" s="248"/>
      <c r="L141" s="248"/>
      <c r="M141" s="260"/>
      <c r="N141" s="248" t="str">
        <f>IF(A141="","",IFERROR(I141*M141,""))</f>
      </c>
      <c r="O141" s="260" t="str">
        <f>IF(A141="","",IFERROR((N141-L141)/L141,""))</f>
      </c>
      <c r="P141" s="248"/>
      <c r="Q141" s="260"/>
      <c r="R141" s="248"/>
      <c r="S141" s="260"/>
      <c r="T141" s="215"/>
      <c r="U141" s="284"/>
      <c r="V141" s="272"/>
    </row>
    <row r="142" ht="19" customHeight="true">
      <c r="A142" s="214"/>
      <c r="B142" s="215"/>
      <c r="C142" s="215"/>
      <c r="D142" s="215"/>
      <c r="E142" s="215"/>
      <c r="F142" s="215"/>
      <c r="G142" s="266"/>
      <c r="H142" s="248"/>
      <c r="I142" s="248"/>
      <c r="J142" s="260" t="str">
        <f>IF(A142="","",IFERROR(I142/H142,""))</f>
      </c>
      <c r="K142" s="248"/>
      <c r="L142" s="248"/>
      <c r="M142" s="260"/>
      <c r="N142" s="248" t="str">
        <f>IF(A142="","",IFERROR(I142*M142,""))</f>
      </c>
      <c r="O142" s="260" t="str">
        <f>IF(A142="","",IFERROR((N142-L142)/L142,""))</f>
      </c>
      <c r="P142" s="248"/>
      <c r="Q142" s="260"/>
      <c r="R142" s="248"/>
      <c r="S142" s="260"/>
      <c r="T142" s="215"/>
      <c r="U142" s="284"/>
      <c r="V142" s="272"/>
    </row>
    <row r="143" ht="19" customHeight="true">
      <c r="A143" s="214"/>
      <c r="B143" s="215"/>
      <c r="C143" s="215"/>
      <c r="D143" s="215"/>
      <c r="E143" s="215"/>
      <c r="F143" s="215"/>
      <c r="G143" s="266"/>
      <c r="H143" s="248"/>
      <c r="I143" s="248"/>
      <c r="J143" s="260" t="str">
        <f>IF(A143="","",IFERROR(I143/H143,""))</f>
      </c>
      <c r="K143" s="248"/>
      <c r="L143" s="248"/>
      <c r="M143" s="260"/>
      <c r="N143" s="248" t="str">
        <f>IF(A143="","",IFERROR(I143*M143,""))</f>
      </c>
      <c r="O143" s="260" t="str">
        <f>IF(A143="","",IFERROR((N143-L143)/L143,""))</f>
      </c>
      <c r="P143" s="248"/>
      <c r="Q143" s="260"/>
      <c r="R143" s="248"/>
      <c r="S143" s="260"/>
      <c r="T143" s="215"/>
      <c r="U143" s="284"/>
      <c r="V143" s="272"/>
    </row>
    <row r="144" ht="19" customHeight="true">
      <c r="A144" s="214"/>
      <c r="B144" s="215"/>
      <c r="C144" s="215"/>
      <c r="D144" s="215"/>
      <c r="E144" s="215"/>
      <c r="F144" s="215"/>
      <c r="G144" s="266"/>
      <c r="H144" s="248"/>
      <c r="I144" s="248"/>
      <c r="J144" s="260" t="str">
        <f>IF(A144="","",IFERROR(I144/H144,""))</f>
      </c>
      <c r="K144" s="248"/>
      <c r="L144" s="248"/>
      <c r="M144" s="260"/>
      <c r="N144" s="248" t="str">
        <f>IF(A144="","",IFERROR(I144*M144,""))</f>
      </c>
      <c r="O144" s="260" t="str">
        <f>IF(A144="","",IFERROR((N144-L144)/L144,""))</f>
      </c>
      <c r="P144" s="248"/>
      <c r="Q144" s="260"/>
      <c r="R144" s="248"/>
      <c r="S144" s="260"/>
      <c r="T144" s="215"/>
      <c r="U144" s="284"/>
      <c r="V144" s="272"/>
    </row>
    <row r="145" ht="19" customHeight="true">
      <c r="A145" s="214"/>
      <c r="B145" s="215"/>
      <c r="C145" s="215"/>
      <c r="D145" s="215"/>
      <c r="E145" s="215"/>
      <c r="F145" s="215"/>
      <c r="G145" s="266"/>
      <c r="H145" s="248"/>
      <c r="I145" s="248"/>
      <c r="J145" s="260" t="str">
        <f>IF(A145="","",IFERROR(I145/H145,""))</f>
      </c>
      <c r="K145" s="248"/>
      <c r="L145" s="248"/>
      <c r="M145" s="260"/>
      <c r="N145" s="248" t="str">
        <f>IF(A145="","",IFERROR(I145*M145,""))</f>
      </c>
      <c r="O145" s="260" t="str">
        <f>IF(A145="","",IFERROR((N145-L145)/L145,""))</f>
      </c>
      <c r="P145" s="248"/>
      <c r="Q145" s="260"/>
      <c r="R145" s="248"/>
      <c r="S145" s="260"/>
      <c r="T145" s="215"/>
      <c r="U145" s="284"/>
      <c r="V145" s="272"/>
    </row>
    <row r="146" ht="19" customHeight="true">
      <c r="A146" s="214"/>
      <c r="B146" s="215"/>
      <c r="C146" s="215"/>
      <c r="D146" s="215"/>
      <c r="E146" s="215"/>
      <c r="F146" s="215"/>
      <c r="G146" s="266"/>
      <c r="H146" s="248"/>
      <c r="I146" s="248"/>
      <c r="J146" s="260" t="str">
        <f>IF(A146="","",IFERROR(I146/H146,""))</f>
      </c>
      <c r="K146" s="248"/>
      <c r="L146" s="248"/>
      <c r="M146" s="260"/>
      <c r="N146" s="248" t="str">
        <f>IF(A146="","",IFERROR(I146*M146,""))</f>
      </c>
      <c r="O146" s="260" t="str">
        <f>IF(A146="","",IFERROR((N146-L146)/L146,""))</f>
      </c>
      <c r="P146" s="248"/>
      <c r="Q146" s="260"/>
      <c r="R146" s="248"/>
      <c r="S146" s="260"/>
      <c r="T146" s="215"/>
      <c r="U146" s="284"/>
      <c r="V146" s="272"/>
    </row>
    <row r="147" ht="19" customHeight="true">
      <c r="A147" s="214"/>
      <c r="B147" s="215"/>
      <c r="C147" s="215"/>
      <c r="D147" s="215"/>
      <c r="E147" s="215"/>
      <c r="F147" s="215"/>
      <c r="G147" s="266"/>
      <c r="H147" s="248"/>
      <c r="I147" s="248"/>
      <c r="J147" s="260" t="str">
        <f>IF(A147="","",IFERROR(I147/H147,""))</f>
      </c>
      <c r="K147" s="248"/>
      <c r="L147" s="248"/>
      <c r="M147" s="260"/>
      <c r="N147" s="248" t="str">
        <f>IF(A147="","",IFERROR(I147*M147,""))</f>
      </c>
      <c r="O147" s="260" t="str">
        <f>IF(A147="","",IFERROR((N147-L147)/L147,""))</f>
      </c>
      <c r="P147" s="248"/>
      <c r="Q147" s="260"/>
      <c r="R147" s="248"/>
      <c r="S147" s="260"/>
      <c r="T147" s="215"/>
      <c r="U147" s="284"/>
      <c r="V147" s="272"/>
    </row>
    <row r="148" ht="19" customHeight="true">
      <c r="A148" s="214"/>
      <c r="B148" s="215"/>
      <c r="C148" s="215"/>
      <c r="D148" s="215"/>
      <c r="E148" s="215"/>
      <c r="F148" s="215"/>
      <c r="G148" s="266"/>
      <c r="H148" s="248"/>
      <c r="I148" s="248"/>
      <c r="J148" s="260" t="str">
        <f>IF(A148="","",IFERROR(I148/H148,""))</f>
      </c>
      <c r="K148" s="248"/>
      <c r="L148" s="248"/>
      <c r="M148" s="260"/>
      <c r="N148" s="248" t="str">
        <f>IF(A148="","",IFERROR(I148*M148,""))</f>
      </c>
      <c r="O148" s="260" t="str">
        <f>IF(A148="","",IFERROR((N148-L148)/L148,""))</f>
      </c>
      <c r="P148" s="248"/>
      <c r="Q148" s="260"/>
      <c r="R148" s="248"/>
      <c r="S148" s="260"/>
      <c r="T148" s="215"/>
      <c r="U148" s="284"/>
      <c r="V148" s="272"/>
    </row>
    <row r="149" ht="19" customHeight="true">
      <c r="A149" s="214"/>
      <c r="B149" s="215"/>
      <c r="C149" s="215"/>
      <c r="D149" s="215"/>
      <c r="E149" s="215"/>
      <c r="F149" s="215"/>
      <c r="G149" s="266"/>
      <c r="H149" s="248"/>
      <c r="I149" s="248"/>
      <c r="J149" s="260" t="str">
        <f>IF(A149="","",IFERROR(I149/H149,""))</f>
      </c>
      <c r="K149" s="248"/>
      <c r="L149" s="248"/>
      <c r="M149" s="260"/>
      <c r="N149" s="248" t="str">
        <f>IF(A149="","",IFERROR(I149*M149,""))</f>
      </c>
      <c r="O149" s="260" t="str">
        <f>IF(A149="","",IFERROR((N149-L149)/L149,""))</f>
      </c>
      <c r="P149" s="248"/>
      <c r="Q149" s="260"/>
      <c r="R149" s="248"/>
      <c r="S149" s="260"/>
      <c r="T149" s="215"/>
      <c r="U149" s="284"/>
      <c r="V149" s="272"/>
    </row>
    <row r="150" ht="19" customHeight="true">
      <c r="A150" s="214"/>
      <c r="B150" s="215"/>
      <c r="C150" s="215"/>
      <c r="D150" s="215"/>
      <c r="E150" s="215"/>
      <c r="F150" s="215"/>
      <c r="G150" s="266"/>
      <c r="H150" s="248"/>
      <c r="I150" s="248"/>
      <c r="J150" s="260" t="str">
        <f>IF(A150="","",IFERROR(I150/H150,""))</f>
      </c>
      <c r="K150" s="248"/>
      <c r="L150" s="248"/>
      <c r="M150" s="260"/>
      <c r="N150" s="248" t="str">
        <f>IF(A150="","",IFERROR(I150*M150,""))</f>
      </c>
      <c r="O150" s="260" t="str">
        <f>IF(A150="","",IFERROR((N150-L150)/L150,""))</f>
      </c>
      <c r="P150" s="248"/>
      <c r="Q150" s="260"/>
      <c r="R150" s="248"/>
      <c r="S150" s="260"/>
      <c r="T150" s="215"/>
      <c r="U150" s="284"/>
      <c r="V150" s="272"/>
    </row>
    <row r="151" ht="19" customHeight="true">
      <c r="A151" s="214"/>
      <c r="B151" s="215"/>
      <c r="C151" s="215"/>
      <c r="D151" s="215"/>
      <c r="E151" s="215"/>
      <c r="F151" s="215"/>
      <c r="G151" s="266"/>
      <c r="H151" s="248"/>
      <c r="I151" s="248"/>
      <c r="J151" s="260" t="str">
        <f>IF(A151="","",IFERROR(I151/H151,""))</f>
      </c>
      <c r="K151" s="248"/>
      <c r="L151" s="248"/>
      <c r="M151" s="260"/>
      <c r="N151" s="248" t="str">
        <f>IF(A151="","",IFERROR(I151*M151,""))</f>
      </c>
      <c r="O151" s="260" t="str">
        <f>IF(A151="","",IFERROR((N151-L151)/L151,""))</f>
      </c>
      <c r="P151" s="248"/>
      <c r="Q151" s="260"/>
      <c r="R151" s="248"/>
      <c r="S151" s="260"/>
      <c r="T151" s="215"/>
      <c r="U151" s="284"/>
      <c r="V151" s="272"/>
    </row>
    <row r="152" ht="19" customHeight="true">
      <c r="A152" s="214"/>
      <c r="B152" s="215"/>
      <c r="C152" s="215"/>
      <c r="D152" s="215"/>
      <c r="E152" s="215"/>
      <c r="F152" s="215"/>
      <c r="G152" s="266"/>
      <c r="H152" s="248"/>
      <c r="I152" s="248"/>
      <c r="J152" s="260" t="str">
        <f>IF(A152="","",IFERROR(I152/H152,""))</f>
      </c>
      <c r="K152" s="248"/>
      <c r="L152" s="248"/>
      <c r="M152" s="260"/>
      <c r="N152" s="248" t="str">
        <f>IF(A152="","",IFERROR(I152*M152,""))</f>
      </c>
      <c r="O152" s="260" t="str">
        <f>IF(A152="","",IFERROR((N152-L152)/L152,""))</f>
      </c>
      <c r="P152" s="248"/>
      <c r="Q152" s="260"/>
      <c r="R152" s="248"/>
      <c r="S152" s="260"/>
      <c r="T152" s="215"/>
      <c r="U152" s="284"/>
      <c r="V152" s="272"/>
    </row>
    <row r="153" ht="19" customHeight="true">
      <c r="A153" s="214"/>
      <c r="B153" s="215"/>
      <c r="C153" s="215"/>
      <c r="D153" s="215"/>
      <c r="E153" s="215"/>
      <c r="F153" s="215"/>
      <c r="G153" s="266"/>
      <c r="H153" s="248"/>
      <c r="I153" s="248"/>
      <c r="J153" s="260" t="str">
        <f>IF(A153="","",IFERROR(I153/H153,""))</f>
      </c>
      <c r="K153" s="248"/>
      <c r="L153" s="248"/>
      <c r="M153" s="260"/>
      <c r="N153" s="248" t="str">
        <f>IF(A153="","",IFERROR(I153*M153,""))</f>
      </c>
      <c r="O153" s="260" t="str">
        <f>IF(A153="","",IFERROR((N153-L153)/L153,""))</f>
      </c>
      <c r="P153" s="248"/>
      <c r="Q153" s="260"/>
      <c r="R153" s="248"/>
      <c r="S153" s="260"/>
      <c r="T153" s="215"/>
      <c r="U153" s="284"/>
      <c r="V153" s="272"/>
    </row>
    <row r="154" ht="19" customHeight="true">
      <c r="A154" s="214"/>
      <c r="B154" s="215"/>
      <c r="C154" s="215"/>
      <c r="D154" s="215"/>
      <c r="E154" s="215"/>
      <c r="F154" s="215"/>
      <c r="G154" s="266"/>
      <c r="H154" s="248"/>
      <c r="I154" s="248"/>
      <c r="J154" s="260" t="str">
        <f>IF(A154="","",IFERROR(I154/H154,""))</f>
      </c>
      <c r="K154" s="248"/>
      <c r="L154" s="248"/>
      <c r="M154" s="260"/>
      <c r="N154" s="248" t="str">
        <f>IF(A154="","",IFERROR(I154*M154,""))</f>
      </c>
      <c r="O154" s="260" t="str">
        <f>IF(A154="","",IFERROR((N154-L154)/L154,""))</f>
      </c>
      <c r="P154" s="248"/>
      <c r="Q154" s="260"/>
      <c r="R154" s="248"/>
      <c r="S154" s="260"/>
      <c r="T154" s="215"/>
      <c r="U154" s="284"/>
      <c r="V154" s="272"/>
    </row>
    <row r="155" ht="19" customHeight="true">
      <c r="A155" s="214"/>
      <c r="B155" s="215"/>
      <c r="C155" s="215"/>
      <c r="D155" s="215"/>
      <c r="E155" s="215"/>
      <c r="F155" s="215"/>
      <c r="G155" s="266"/>
      <c r="H155" s="248"/>
      <c r="I155" s="248"/>
      <c r="J155" s="260" t="str">
        <f>IF(A155="","",IFERROR(I155/H155,""))</f>
      </c>
      <c r="K155" s="248"/>
      <c r="L155" s="248"/>
      <c r="M155" s="260"/>
      <c r="N155" s="248" t="str">
        <f>IF(A155="","",IFERROR(I155*M155,""))</f>
      </c>
      <c r="O155" s="260" t="str">
        <f>IF(A155="","",IFERROR((N155-L155)/L155,""))</f>
      </c>
      <c r="P155" s="248"/>
      <c r="Q155" s="260"/>
      <c r="R155" s="248"/>
      <c r="S155" s="260"/>
      <c r="T155" s="215"/>
      <c r="U155" s="284"/>
      <c r="V155" s="272"/>
    </row>
    <row r="156" ht="19" customHeight="true">
      <c r="A156" s="214"/>
      <c r="B156" s="215"/>
      <c r="C156" s="215"/>
      <c r="D156" s="215"/>
      <c r="E156" s="215"/>
      <c r="F156" s="215"/>
      <c r="G156" s="266"/>
      <c r="H156" s="248"/>
      <c r="I156" s="248"/>
      <c r="J156" s="260" t="str">
        <f>IF(A156="","",IFERROR(I156/H156,""))</f>
      </c>
      <c r="K156" s="248"/>
      <c r="L156" s="248"/>
      <c r="M156" s="260"/>
      <c r="N156" s="248" t="str">
        <f>IF(A156="","",IFERROR(I156*M156,""))</f>
      </c>
      <c r="O156" s="260" t="str">
        <f>IF(A156="","",IFERROR((N156-L156)/L156,""))</f>
      </c>
      <c r="P156" s="248"/>
      <c r="Q156" s="260"/>
      <c r="R156" s="248"/>
      <c r="S156" s="260"/>
      <c r="T156" s="215"/>
      <c r="U156" s="284"/>
      <c r="V156" s="272"/>
    </row>
    <row r="157" ht="19" customHeight="true">
      <c r="A157" s="214"/>
      <c r="B157" s="215"/>
      <c r="C157" s="215"/>
      <c r="D157" s="215"/>
      <c r="E157" s="215"/>
      <c r="F157" s="215"/>
      <c r="G157" s="266"/>
      <c r="H157" s="248"/>
      <c r="I157" s="248"/>
      <c r="J157" s="260" t="str">
        <f>IF(A157="","",IFERROR(I157/H157,""))</f>
      </c>
      <c r="K157" s="248"/>
      <c r="L157" s="248"/>
      <c r="M157" s="260"/>
      <c r="N157" s="248" t="str">
        <f>IF(A157="","",IFERROR(I157*M157,""))</f>
      </c>
      <c r="O157" s="260" t="str">
        <f>IF(A157="","",IFERROR((N157-L157)/L157,""))</f>
      </c>
      <c r="P157" s="248"/>
      <c r="Q157" s="260"/>
      <c r="R157" s="248"/>
      <c r="S157" s="260"/>
      <c r="T157" s="215"/>
      <c r="U157" s="284"/>
      <c r="V157" s="272"/>
    </row>
    <row r="158" ht="19" customHeight="true">
      <c r="A158" s="214"/>
      <c r="B158" s="215"/>
      <c r="C158" s="215"/>
      <c r="D158" s="215"/>
      <c r="E158" s="215"/>
      <c r="F158" s="215"/>
      <c r="G158" s="266"/>
      <c r="H158" s="248"/>
      <c r="I158" s="248"/>
      <c r="J158" s="260" t="str">
        <f>IF(A158="","",IFERROR(I158/H158,""))</f>
      </c>
      <c r="K158" s="248"/>
      <c r="L158" s="248"/>
      <c r="M158" s="260"/>
      <c r="N158" s="248" t="str">
        <f>IF(A158="","",IFERROR(I158*M158,""))</f>
      </c>
      <c r="O158" s="260" t="str">
        <f>IF(A158="","",IFERROR((N158-L158)/L158,""))</f>
      </c>
      <c r="P158" s="248"/>
      <c r="Q158" s="260"/>
      <c r="R158" s="248"/>
      <c r="S158" s="260"/>
      <c r="T158" s="215"/>
      <c r="U158" s="284"/>
      <c r="V158" s="272"/>
    </row>
    <row r="159" ht="19" customHeight="true">
      <c r="A159" s="214"/>
      <c r="B159" s="215"/>
      <c r="C159" s="215"/>
      <c r="D159" s="215"/>
      <c r="E159" s="215"/>
      <c r="F159" s="215"/>
      <c r="G159" s="266"/>
      <c r="H159" s="248"/>
      <c r="I159" s="248"/>
      <c r="J159" s="260" t="str">
        <f>IF(A159="","",IFERROR(I159/H159,""))</f>
      </c>
      <c r="K159" s="248"/>
      <c r="L159" s="248"/>
      <c r="M159" s="260"/>
      <c r="N159" s="248" t="str">
        <f>IF(A159="","",IFERROR(I159*M159,""))</f>
      </c>
      <c r="O159" s="260" t="str">
        <f>IF(A159="","",IFERROR((N159-L159)/L159,""))</f>
      </c>
      <c r="P159" s="248"/>
      <c r="Q159" s="260"/>
      <c r="R159" s="248"/>
      <c r="S159" s="260"/>
      <c r="T159" s="215"/>
      <c r="U159" s="284"/>
      <c r="V159" s="272"/>
    </row>
    <row r="160" ht="19" customHeight="true">
      <c r="A160" s="214"/>
      <c r="B160" s="215"/>
      <c r="C160" s="215"/>
      <c r="D160" s="215"/>
      <c r="E160" s="215"/>
      <c r="F160" s="215"/>
      <c r="G160" s="266"/>
      <c r="H160" s="248"/>
      <c r="I160" s="248"/>
      <c r="J160" s="260" t="str">
        <f>IF(A160="","",IFERROR(I160/H160,""))</f>
      </c>
      <c r="K160" s="248"/>
      <c r="L160" s="248"/>
      <c r="M160" s="260"/>
      <c r="N160" s="248" t="str">
        <f>IF(A160="","",IFERROR(I160*M160,""))</f>
      </c>
      <c r="O160" s="260" t="str">
        <f>IF(A160="","",IFERROR((N160-L160)/L160,""))</f>
      </c>
      <c r="P160" s="248"/>
      <c r="Q160" s="260"/>
      <c r="R160" s="248"/>
      <c r="S160" s="260"/>
      <c r="T160" s="215"/>
      <c r="U160" s="284"/>
      <c r="V160" s="272"/>
    </row>
    <row r="161" ht="19" customHeight="true">
      <c r="A161" s="214"/>
      <c r="B161" s="215"/>
      <c r="C161" s="215"/>
      <c r="D161" s="215"/>
      <c r="E161" s="215"/>
      <c r="F161" s="215"/>
      <c r="G161" s="266"/>
      <c r="H161" s="248"/>
      <c r="I161" s="248"/>
      <c r="J161" s="260" t="str">
        <f>IF(A161="","",IFERROR(I161/H161,""))</f>
      </c>
      <c r="K161" s="248"/>
      <c r="L161" s="248"/>
      <c r="M161" s="260"/>
      <c r="N161" s="248" t="str">
        <f>IF(A161="","",IFERROR(I161*M161,""))</f>
      </c>
      <c r="O161" s="260" t="str">
        <f>IF(A161="","",IFERROR((N161-L161)/L161,""))</f>
      </c>
      <c r="P161" s="248"/>
      <c r="Q161" s="260"/>
      <c r="R161" s="248"/>
      <c r="S161" s="260"/>
      <c r="T161" s="215"/>
      <c r="U161" s="284"/>
      <c r="V161" s="272"/>
    </row>
    <row r="162" ht="19" customHeight="true">
      <c r="A162" s="214"/>
      <c r="B162" s="215"/>
      <c r="C162" s="215"/>
      <c r="D162" s="215"/>
      <c r="E162" s="215"/>
      <c r="F162" s="215"/>
      <c r="G162" s="266"/>
      <c r="H162" s="248"/>
      <c r="I162" s="248"/>
      <c r="J162" s="260" t="str">
        <f>IF(A162="","",IFERROR(I162/H162,""))</f>
      </c>
      <c r="K162" s="248"/>
      <c r="L162" s="248"/>
      <c r="M162" s="260"/>
      <c r="N162" s="248" t="str">
        <f>IF(A162="","",IFERROR(I162*M162,""))</f>
      </c>
      <c r="O162" s="260" t="str">
        <f>IF(A162="","",IFERROR((N162-L162)/L162,""))</f>
      </c>
      <c r="P162" s="248"/>
      <c r="Q162" s="260"/>
      <c r="R162" s="248"/>
      <c r="S162" s="260"/>
      <c r="T162" s="215"/>
      <c r="U162" s="284"/>
      <c r="V162" s="272"/>
    </row>
    <row r="163" ht="19" customHeight="true">
      <c r="A163" s="214"/>
      <c r="B163" s="215"/>
      <c r="C163" s="215"/>
      <c r="D163" s="215"/>
      <c r="E163" s="215"/>
      <c r="F163" s="215"/>
      <c r="G163" s="266"/>
      <c r="H163" s="248"/>
      <c r="I163" s="248"/>
      <c r="J163" s="260" t="str">
        <f>IF(A163="","",IFERROR(I163/H163,""))</f>
      </c>
      <c r="K163" s="248"/>
      <c r="L163" s="248"/>
      <c r="M163" s="260"/>
      <c r="N163" s="248" t="str">
        <f>IF(A163="","",IFERROR(I163*M163,""))</f>
      </c>
      <c r="O163" s="260" t="str">
        <f>IF(A163="","",IFERROR((N163-L163)/L163,""))</f>
      </c>
      <c r="P163" s="248"/>
      <c r="Q163" s="260"/>
      <c r="R163" s="248"/>
      <c r="S163" s="260"/>
      <c r="T163" s="215"/>
      <c r="U163" s="284"/>
      <c r="V163" s="272"/>
    </row>
    <row r="164" ht="19" customHeight="true">
      <c r="A164" s="214"/>
      <c r="B164" s="215"/>
      <c r="C164" s="215"/>
      <c r="D164" s="215"/>
      <c r="E164" s="215"/>
      <c r="F164" s="215"/>
      <c r="G164" s="266"/>
      <c r="H164" s="248"/>
      <c r="I164" s="248"/>
      <c r="J164" s="260" t="str">
        <f>IF(A164="","",IFERROR(I164/H164,""))</f>
      </c>
      <c r="K164" s="248"/>
      <c r="L164" s="248"/>
      <c r="M164" s="260"/>
      <c r="N164" s="248" t="str">
        <f>IF(A164="","",IFERROR(I164*M164,""))</f>
      </c>
      <c r="O164" s="260" t="str">
        <f>IF(A164="","",IFERROR((N164-L164)/L164,""))</f>
      </c>
      <c r="P164" s="248"/>
      <c r="Q164" s="260"/>
      <c r="R164" s="248"/>
      <c r="S164" s="260"/>
      <c r="T164" s="215"/>
      <c r="U164" s="284"/>
      <c r="V164" s="272"/>
    </row>
    <row r="165" ht="19" customHeight="true">
      <c r="A165" s="214"/>
      <c r="B165" s="215"/>
      <c r="C165" s="215"/>
      <c r="D165" s="215"/>
      <c r="E165" s="215"/>
      <c r="F165" s="215"/>
      <c r="G165" s="266"/>
      <c r="H165" s="248"/>
      <c r="I165" s="248"/>
      <c r="J165" s="260" t="str">
        <f>IF(A165="","",IFERROR(I165/H165,""))</f>
      </c>
      <c r="K165" s="248"/>
      <c r="L165" s="248"/>
      <c r="M165" s="260"/>
      <c r="N165" s="248" t="str">
        <f>IF(A165="","",IFERROR(I165*M165,""))</f>
      </c>
      <c r="O165" s="260" t="str">
        <f>IF(A165="","",IFERROR((N165-L165)/L165,""))</f>
      </c>
      <c r="P165" s="248"/>
      <c r="Q165" s="260"/>
      <c r="R165" s="248"/>
      <c r="S165" s="260"/>
      <c r="T165" s="215"/>
      <c r="U165" s="284"/>
      <c r="V165" s="272"/>
    </row>
    <row r="166" ht="19" customHeight="true">
      <c r="A166" s="214"/>
      <c r="B166" s="215"/>
      <c r="C166" s="215"/>
      <c r="D166" s="215"/>
      <c r="E166" s="215"/>
      <c r="F166" s="215"/>
      <c r="G166" s="266"/>
      <c r="H166" s="248"/>
      <c r="I166" s="248"/>
      <c r="J166" s="260" t="str">
        <f>IF(A166="","",IFERROR(I166/H166,""))</f>
      </c>
      <c r="K166" s="248"/>
      <c r="L166" s="248"/>
      <c r="M166" s="260"/>
      <c r="N166" s="248" t="str">
        <f>IF(A166="","",IFERROR(I166*M166,""))</f>
      </c>
      <c r="O166" s="260" t="str">
        <f>IF(A166="","",IFERROR((N166-L166)/L166,""))</f>
      </c>
      <c r="P166" s="248"/>
      <c r="Q166" s="260"/>
      <c r="R166" s="248"/>
      <c r="S166" s="260"/>
      <c r="T166" s="215"/>
      <c r="U166" s="284"/>
      <c r="V166" s="272"/>
    </row>
    <row r="167" ht="19" customHeight="true">
      <c r="A167" s="214"/>
      <c r="B167" s="215"/>
      <c r="C167" s="215"/>
      <c r="D167" s="215"/>
      <c r="E167" s="215"/>
      <c r="F167" s="215"/>
      <c r="G167" s="266"/>
      <c r="H167" s="248"/>
      <c r="I167" s="248"/>
      <c r="J167" s="260" t="str">
        <f>IF(A167="","",IFERROR(I167/H167,""))</f>
      </c>
      <c r="K167" s="248"/>
      <c r="L167" s="248"/>
      <c r="M167" s="260"/>
      <c r="N167" s="248" t="str">
        <f>IF(A167="","",IFERROR(I167*M167,""))</f>
      </c>
      <c r="O167" s="260" t="str">
        <f>IF(A167="","",IFERROR((N167-L167)/L167,""))</f>
      </c>
      <c r="P167" s="248"/>
      <c r="Q167" s="260"/>
      <c r="R167" s="248"/>
      <c r="S167" s="260"/>
      <c r="T167" s="215"/>
      <c r="U167" s="284"/>
      <c r="V167" s="272"/>
    </row>
    <row r="168" ht="19" customHeight="true">
      <c r="A168" s="214"/>
      <c r="B168" s="215"/>
      <c r="C168" s="215"/>
      <c r="D168" s="215"/>
      <c r="E168" s="215"/>
      <c r="F168" s="215"/>
      <c r="G168" s="266"/>
      <c r="H168" s="248"/>
      <c r="I168" s="248"/>
      <c r="J168" s="260" t="str">
        <f>IF(A168="","",IFERROR(I168/H168,""))</f>
      </c>
      <c r="K168" s="248"/>
      <c r="L168" s="248"/>
      <c r="M168" s="260"/>
      <c r="N168" s="248" t="str">
        <f>IF(A168="","",IFERROR(I168*M168,""))</f>
      </c>
      <c r="O168" s="260" t="str">
        <f>IF(A168="","",IFERROR((N168-L168)/L168,""))</f>
      </c>
      <c r="P168" s="248"/>
      <c r="Q168" s="260"/>
      <c r="R168" s="248"/>
      <c r="S168" s="260"/>
      <c r="T168" s="215"/>
      <c r="U168" s="284"/>
      <c r="V168" s="272"/>
    </row>
    <row r="169" ht="19" customHeight="true">
      <c r="A169" s="214"/>
      <c r="B169" s="215"/>
      <c r="C169" s="215"/>
      <c r="D169" s="215"/>
      <c r="E169" s="215"/>
      <c r="F169" s="215"/>
      <c r="G169" s="266"/>
      <c r="H169" s="248"/>
      <c r="I169" s="248"/>
      <c r="J169" s="260" t="str">
        <f>IF(A169="","",IFERROR(I169/H169,""))</f>
      </c>
      <c r="K169" s="248"/>
      <c r="L169" s="248"/>
      <c r="M169" s="260"/>
      <c r="N169" s="248" t="str">
        <f>IF(A169="","",IFERROR(I169*M169,""))</f>
      </c>
      <c r="O169" s="260" t="str">
        <f>IF(A169="","",IFERROR((N169-L169)/L169,""))</f>
      </c>
      <c r="P169" s="248"/>
      <c r="Q169" s="260"/>
      <c r="R169" s="248"/>
      <c r="S169" s="260"/>
      <c r="T169" s="215"/>
      <c r="U169" s="284"/>
      <c r="V169" s="272"/>
    </row>
    <row r="170" ht="19" customHeight="true">
      <c r="A170" s="214"/>
      <c r="B170" s="215"/>
      <c r="C170" s="215"/>
      <c r="D170" s="215"/>
      <c r="E170" s="215"/>
      <c r="F170" s="215"/>
      <c r="G170" s="266"/>
      <c r="H170" s="248"/>
      <c r="I170" s="248"/>
      <c r="J170" s="260" t="str">
        <f>IF(A170="","",IFERROR(I170/H170,""))</f>
      </c>
      <c r="K170" s="248"/>
      <c r="L170" s="248"/>
      <c r="M170" s="260"/>
      <c r="N170" s="248" t="str">
        <f>IF(A170="","",IFERROR(I170*M170,""))</f>
      </c>
      <c r="O170" s="260" t="str">
        <f>IF(A170="","",IFERROR((N170-L170)/L170,""))</f>
      </c>
      <c r="P170" s="248"/>
      <c r="Q170" s="260"/>
      <c r="R170" s="248"/>
      <c r="S170" s="260"/>
      <c r="T170" s="215"/>
      <c r="U170" s="284"/>
      <c r="V170" s="272"/>
    </row>
    <row r="171" ht="19" customHeight="true">
      <c r="A171" s="214"/>
      <c r="B171" s="215"/>
      <c r="C171" s="215"/>
      <c r="D171" s="215"/>
      <c r="E171" s="215"/>
      <c r="F171" s="215"/>
      <c r="G171" s="266"/>
      <c r="H171" s="248"/>
      <c r="I171" s="248"/>
      <c r="J171" s="260" t="str">
        <f>IF(A171="","",IFERROR(I171/H171,""))</f>
      </c>
      <c r="K171" s="248"/>
      <c r="L171" s="248"/>
      <c r="M171" s="260"/>
      <c r="N171" s="248" t="str">
        <f>IF(A171="","",IFERROR(I171*M171,""))</f>
      </c>
      <c r="O171" s="260" t="str">
        <f>IF(A171="","",IFERROR((N171-L171)/L171,""))</f>
      </c>
      <c r="P171" s="248"/>
      <c r="Q171" s="260"/>
      <c r="R171" s="248"/>
      <c r="S171" s="260"/>
      <c r="T171" s="215"/>
      <c r="U171" s="284"/>
      <c r="V171" s="272"/>
    </row>
    <row r="172" ht="19" customHeight="true">
      <c r="A172" s="214"/>
      <c r="B172" s="215"/>
      <c r="C172" s="215"/>
      <c r="D172" s="215"/>
      <c r="E172" s="215"/>
      <c r="F172" s="215"/>
      <c r="G172" s="266"/>
      <c r="H172" s="248"/>
      <c r="I172" s="248"/>
      <c r="J172" s="260" t="str">
        <f>IF(A172="","",IFERROR(I172/H172,""))</f>
      </c>
      <c r="K172" s="248"/>
      <c r="L172" s="248"/>
      <c r="M172" s="260"/>
      <c r="N172" s="248" t="str">
        <f>IF(A172="","",IFERROR(I172*M172,""))</f>
      </c>
      <c r="O172" s="260" t="str">
        <f>IF(A172="","",IFERROR((N172-L172)/L172,""))</f>
      </c>
      <c r="P172" s="248"/>
      <c r="Q172" s="260"/>
      <c r="R172" s="248"/>
      <c r="S172" s="260"/>
      <c r="T172" s="215"/>
      <c r="U172" s="284"/>
      <c r="V172" s="272"/>
    </row>
    <row r="173" ht="19" customHeight="true">
      <c r="A173" s="214"/>
      <c r="B173" s="215"/>
      <c r="C173" s="215"/>
      <c r="D173" s="215"/>
      <c r="E173" s="215"/>
      <c r="F173" s="215"/>
      <c r="G173" s="266"/>
      <c r="H173" s="248"/>
      <c r="I173" s="248"/>
      <c r="J173" s="260" t="str">
        <f>IF(A173="","",IFERROR(I173/H173,""))</f>
      </c>
      <c r="K173" s="248"/>
      <c r="L173" s="248"/>
      <c r="M173" s="260"/>
      <c r="N173" s="248" t="str">
        <f>IF(A173="","",IFERROR(I173*M173,""))</f>
      </c>
      <c r="O173" s="260" t="str">
        <f>IF(A173="","",IFERROR((N173-L173)/L173,""))</f>
      </c>
      <c r="P173" s="248"/>
      <c r="Q173" s="260"/>
      <c r="R173" s="248"/>
      <c r="S173" s="260"/>
      <c r="T173" s="215"/>
      <c r="U173" s="284"/>
      <c r="V173" s="272"/>
    </row>
    <row r="174" ht="19" customHeight="true">
      <c r="A174" s="214"/>
      <c r="B174" s="215"/>
      <c r="C174" s="215"/>
      <c r="D174" s="215"/>
      <c r="E174" s="215"/>
      <c r="F174" s="215"/>
      <c r="G174" s="266"/>
      <c r="H174" s="248"/>
      <c r="I174" s="248"/>
      <c r="J174" s="260" t="str">
        <f>IF(A174="","",IFERROR(I174/H174,""))</f>
      </c>
      <c r="K174" s="248"/>
      <c r="L174" s="248"/>
      <c r="M174" s="260"/>
      <c r="N174" s="248" t="str">
        <f>IF(A174="","",IFERROR(I174*M174,""))</f>
      </c>
      <c r="O174" s="260" t="str">
        <f>IF(A174="","",IFERROR((N174-L174)/L174,""))</f>
      </c>
      <c r="P174" s="248"/>
      <c r="Q174" s="260"/>
      <c r="R174" s="248"/>
      <c r="S174" s="260"/>
      <c r="T174" s="215"/>
      <c r="U174" s="284"/>
      <c r="V174" s="272"/>
    </row>
    <row r="175" ht="19" customHeight="true">
      <c r="A175" s="214"/>
      <c r="B175" s="215"/>
      <c r="C175" s="215"/>
      <c r="D175" s="215"/>
      <c r="E175" s="215"/>
      <c r="F175" s="215"/>
      <c r="G175" s="266"/>
      <c r="H175" s="248"/>
      <c r="I175" s="248"/>
      <c r="J175" s="260" t="str">
        <f>IF(A175="","",IFERROR(I175/H175,""))</f>
      </c>
      <c r="K175" s="248"/>
      <c r="L175" s="248"/>
      <c r="M175" s="260"/>
      <c r="N175" s="248" t="str">
        <f>IF(A175="","",IFERROR(I175*M175,""))</f>
      </c>
      <c r="O175" s="260" t="str">
        <f>IF(A175="","",IFERROR((N175-L175)/L175,""))</f>
      </c>
      <c r="P175" s="248"/>
      <c r="Q175" s="260"/>
      <c r="R175" s="248"/>
      <c r="S175" s="260"/>
      <c r="T175" s="215"/>
      <c r="U175" s="284"/>
      <c r="V175" s="272"/>
    </row>
    <row r="176" ht="19" customHeight="true">
      <c r="A176" s="214"/>
      <c r="B176" s="215"/>
      <c r="C176" s="215"/>
      <c r="D176" s="215"/>
      <c r="E176" s="215"/>
      <c r="F176" s="215"/>
      <c r="G176" s="266"/>
      <c r="H176" s="248"/>
      <c r="I176" s="248"/>
      <c r="J176" s="260" t="str">
        <f>IF(A176="","",IFERROR(I176/H176,""))</f>
      </c>
      <c r="K176" s="248"/>
      <c r="L176" s="248"/>
      <c r="M176" s="260"/>
      <c r="N176" s="248" t="str">
        <f>IF(A176="","",IFERROR(I176*M176,""))</f>
      </c>
      <c r="O176" s="260" t="str">
        <f>IF(A176="","",IFERROR((N176-L176)/L176,""))</f>
      </c>
      <c r="P176" s="248"/>
      <c r="Q176" s="260"/>
      <c r="R176" s="248"/>
      <c r="S176" s="260"/>
      <c r="T176" s="215"/>
      <c r="U176" s="284"/>
      <c r="V176" s="272"/>
    </row>
    <row r="177" ht="19" customHeight="true">
      <c r="A177" s="214"/>
      <c r="B177" s="215"/>
      <c r="C177" s="215"/>
      <c r="D177" s="215"/>
      <c r="E177" s="215"/>
      <c r="F177" s="215"/>
      <c r="G177" s="266"/>
      <c r="H177" s="248"/>
      <c r="I177" s="248"/>
      <c r="J177" s="260" t="str">
        <f>IF(A177="","",IFERROR(I177/H177,""))</f>
      </c>
      <c r="K177" s="248"/>
      <c r="L177" s="248"/>
      <c r="M177" s="260"/>
      <c r="N177" s="248" t="str">
        <f>IF(A177="","",IFERROR(I177*M177,""))</f>
      </c>
      <c r="O177" s="260" t="str">
        <f>IF(A177="","",IFERROR((N177-L177)/L177,""))</f>
      </c>
      <c r="P177" s="248"/>
      <c r="Q177" s="260"/>
      <c r="R177" s="248"/>
      <c r="S177" s="260"/>
      <c r="T177" s="215"/>
      <c r="U177" s="284"/>
      <c r="V177" s="272"/>
    </row>
    <row r="178" ht="19" customHeight="true">
      <c r="A178" s="214"/>
      <c r="B178" s="215"/>
      <c r="C178" s="215"/>
      <c r="D178" s="215"/>
      <c r="E178" s="215"/>
      <c r="F178" s="215"/>
      <c r="G178" s="266"/>
      <c r="H178" s="248"/>
      <c r="I178" s="248"/>
      <c r="J178" s="260" t="str">
        <f>IF(A178="","",IFERROR(I178/H178,""))</f>
      </c>
      <c r="K178" s="248"/>
      <c r="L178" s="248"/>
      <c r="M178" s="260"/>
      <c r="N178" s="248" t="str">
        <f>IF(A178="","",IFERROR(I178*M178,""))</f>
      </c>
      <c r="O178" s="260" t="str">
        <f>IF(A178="","",IFERROR((N178-L178)/L178,""))</f>
      </c>
      <c r="P178" s="248"/>
      <c r="Q178" s="260"/>
      <c r="R178" s="248"/>
      <c r="S178" s="260"/>
      <c r="T178" s="215"/>
      <c r="U178" s="284"/>
      <c r="V178" s="272"/>
    </row>
    <row r="179" ht="19" customHeight="true">
      <c r="A179" s="214"/>
      <c r="B179" s="215"/>
      <c r="C179" s="215"/>
      <c r="D179" s="215"/>
      <c r="E179" s="215"/>
      <c r="F179" s="215"/>
      <c r="G179" s="266"/>
      <c r="H179" s="248"/>
      <c r="I179" s="248"/>
      <c r="J179" s="260" t="str">
        <f>IF(A179="","",IFERROR(I179/H179,""))</f>
      </c>
      <c r="K179" s="248"/>
      <c r="L179" s="248"/>
      <c r="M179" s="260"/>
      <c r="N179" s="248" t="str">
        <f>IF(A179="","",IFERROR(I179*M179,""))</f>
      </c>
      <c r="O179" s="260" t="str">
        <f>IF(A179="","",IFERROR((N179-L179)/L179,""))</f>
      </c>
      <c r="P179" s="248"/>
      <c r="Q179" s="260"/>
      <c r="R179" s="248"/>
      <c r="S179" s="260"/>
      <c r="T179" s="215"/>
      <c r="U179" s="284"/>
      <c r="V179" s="272"/>
    </row>
    <row r="180" ht="19" customHeight="true">
      <c r="A180" s="214"/>
      <c r="B180" s="215"/>
      <c r="C180" s="215"/>
      <c r="D180" s="215"/>
      <c r="E180" s="215"/>
      <c r="F180" s="215"/>
      <c r="G180" s="266"/>
      <c r="H180" s="248"/>
      <c r="I180" s="248"/>
      <c r="J180" s="260" t="str">
        <f>IF(A180="","",IFERROR(I180/H180,""))</f>
      </c>
      <c r="K180" s="248"/>
      <c r="L180" s="248"/>
      <c r="M180" s="260"/>
      <c r="N180" s="248" t="str">
        <f>IF(A180="","",IFERROR(I180*M180,""))</f>
      </c>
      <c r="O180" s="260" t="str">
        <f>IF(A180="","",IFERROR((N180-L180)/L180,""))</f>
      </c>
      <c r="P180" s="248"/>
      <c r="Q180" s="260"/>
      <c r="R180" s="248"/>
      <c r="S180" s="260"/>
      <c r="T180" s="215"/>
      <c r="U180" s="284"/>
      <c r="V180" s="272"/>
    </row>
    <row r="181" ht="19" customHeight="true">
      <c r="A181" s="214"/>
      <c r="B181" s="215"/>
      <c r="C181" s="215"/>
      <c r="D181" s="215"/>
      <c r="E181" s="215"/>
      <c r="F181" s="215"/>
      <c r="G181" s="266"/>
      <c r="H181" s="248"/>
      <c r="I181" s="248"/>
      <c r="J181" s="260" t="str">
        <f>IF(A181="","",IFERROR(I181/H181,""))</f>
      </c>
      <c r="K181" s="248"/>
      <c r="L181" s="248"/>
      <c r="M181" s="260"/>
      <c r="N181" s="248" t="str">
        <f>IF(A181="","",IFERROR(I181*M181,""))</f>
      </c>
      <c r="O181" s="260" t="str">
        <f>IF(A181="","",IFERROR((N181-L181)/L181,""))</f>
      </c>
      <c r="P181" s="248"/>
      <c r="Q181" s="260"/>
      <c r="R181" s="248"/>
      <c r="S181" s="260"/>
      <c r="T181" s="215"/>
      <c r="U181" s="284"/>
      <c r="V181" s="272"/>
    </row>
    <row r="182" ht="19" customHeight="true">
      <c r="A182" s="214"/>
      <c r="B182" s="215"/>
      <c r="C182" s="215"/>
      <c r="D182" s="215"/>
      <c r="E182" s="215"/>
      <c r="F182" s="215"/>
      <c r="G182" s="266"/>
      <c r="H182" s="248"/>
      <c r="I182" s="248"/>
      <c r="J182" s="260" t="str">
        <f>IF(A182="","",IFERROR(I182/H182,""))</f>
      </c>
      <c r="K182" s="248"/>
      <c r="L182" s="248"/>
      <c r="M182" s="260"/>
      <c r="N182" s="248" t="str">
        <f>IF(A182="","",IFERROR(I182*M182,""))</f>
      </c>
      <c r="O182" s="260" t="str">
        <f>IF(A182="","",IFERROR((N182-L182)/L182,""))</f>
      </c>
      <c r="P182" s="248"/>
      <c r="Q182" s="260"/>
      <c r="R182" s="248"/>
      <c r="S182" s="260"/>
      <c r="T182" s="215"/>
      <c r="U182" s="284"/>
      <c r="V182" s="272"/>
    </row>
    <row r="183" ht="19" customHeight="true">
      <c r="A183" s="214"/>
      <c r="B183" s="215"/>
      <c r="C183" s="215"/>
      <c r="D183" s="215"/>
      <c r="E183" s="215"/>
      <c r="F183" s="215"/>
      <c r="G183" s="266"/>
      <c r="H183" s="248"/>
      <c r="I183" s="248"/>
      <c r="J183" s="260" t="str">
        <f>IF(A183="","",IFERROR(I183/H183,""))</f>
      </c>
      <c r="K183" s="248"/>
      <c r="L183" s="248"/>
      <c r="M183" s="260"/>
      <c r="N183" s="248" t="str">
        <f>IF(A183="","",IFERROR(I183*M183,""))</f>
      </c>
      <c r="O183" s="260" t="str">
        <f>IF(A183="","",IFERROR((N183-L183)/L183,""))</f>
      </c>
      <c r="P183" s="248"/>
      <c r="Q183" s="260"/>
      <c r="R183" s="248"/>
      <c r="S183" s="260"/>
      <c r="T183" s="215"/>
      <c r="U183" s="284"/>
      <c r="V183" s="272"/>
    </row>
    <row r="184" ht="19" customHeight="true">
      <c r="A184" s="214"/>
      <c r="B184" s="215"/>
      <c r="C184" s="215"/>
      <c r="D184" s="215"/>
      <c r="E184" s="215"/>
      <c r="F184" s="215"/>
      <c r="G184" s="266"/>
      <c r="H184" s="248"/>
      <c r="I184" s="248"/>
      <c r="J184" s="260" t="str">
        <f>IF(A184="","",IFERROR(I184/H184,""))</f>
      </c>
      <c r="K184" s="248"/>
      <c r="L184" s="248"/>
      <c r="M184" s="260"/>
      <c r="N184" s="248" t="str">
        <f>IF(A184="","",IFERROR(I184*M184,""))</f>
      </c>
      <c r="O184" s="260" t="str">
        <f>IF(A184="","",IFERROR((N184-L184)/L184,""))</f>
      </c>
      <c r="P184" s="248"/>
      <c r="Q184" s="260"/>
      <c r="R184" s="248"/>
      <c r="S184" s="260"/>
      <c r="T184" s="215"/>
      <c r="U184" s="284"/>
      <c r="V184" s="272"/>
    </row>
    <row r="185" ht="19" customHeight="true">
      <c r="A185" s="214"/>
      <c r="B185" s="215"/>
      <c r="C185" s="215"/>
      <c r="D185" s="215"/>
      <c r="E185" s="215"/>
      <c r="F185" s="215"/>
      <c r="G185" s="266"/>
      <c r="H185" s="248"/>
      <c r="I185" s="248"/>
      <c r="J185" s="260" t="str">
        <f>IF(A185="","",IFERROR(I185/H185,""))</f>
      </c>
      <c r="K185" s="248"/>
      <c r="L185" s="248"/>
      <c r="M185" s="260"/>
      <c r="N185" s="248" t="str">
        <f>IF(A185="","",IFERROR(I185*M185,""))</f>
      </c>
      <c r="O185" s="260" t="str">
        <f>IF(A185="","",IFERROR((N185-L185)/L185,""))</f>
      </c>
      <c r="P185" s="248"/>
      <c r="Q185" s="260"/>
      <c r="R185" s="248"/>
      <c r="S185" s="260"/>
      <c r="T185" s="215"/>
      <c r="U185" s="284"/>
      <c r="V185" s="272"/>
    </row>
    <row r="186" ht="19" customHeight="true">
      <c r="A186" s="214"/>
      <c r="B186" s="215"/>
      <c r="C186" s="215"/>
      <c r="D186" s="215"/>
      <c r="E186" s="215"/>
      <c r="F186" s="215"/>
      <c r="G186" s="266"/>
      <c r="H186" s="248"/>
      <c r="I186" s="248"/>
      <c r="J186" s="260" t="str">
        <f>IF(A186="","",IFERROR(I186/H186,""))</f>
      </c>
      <c r="K186" s="248"/>
      <c r="L186" s="248"/>
      <c r="M186" s="260"/>
      <c r="N186" s="248" t="str">
        <f>IF(A186="","",IFERROR(I186*M186,""))</f>
      </c>
      <c r="O186" s="260" t="str">
        <f>IF(A186="","",IFERROR((N186-L186)/L186,""))</f>
      </c>
      <c r="P186" s="248"/>
      <c r="Q186" s="260"/>
      <c r="R186" s="248"/>
      <c r="S186" s="260"/>
      <c r="T186" s="215"/>
      <c r="U186" s="284"/>
      <c r="V186" s="272"/>
    </row>
    <row r="187" ht="19" customHeight="true">
      <c r="A187" s="214"/>
      <c r="B187" s="215"/>
      <c r="C187" s="215"/>
      <c r="D187" s="215"/>
      <c r="E187" s="215"/>
      <c r="F187" s="215"/>
      <c r="G187" s="266"/>
      <c r="H187" s="248"/>
      <c r="I187" s="248"/>
      <c r="J187" s="260" t="str">
        <f>IF(A187="","",IFERROR(I187/H187,""))</f>
      </c>
      <c r="K187" s="248"/>
      <c r="L187" s="248"/>
      <c r="M187" s="260"/>
      <c r="N187" s="248" t="str">
        <f>IF(A187="","",IFERROR(I187*M187,""))</f>
      </c>
      <c r="O187" s="260" t="str">
        <f>IF(A187="","",IFERROR((N187-L187)/L187,""))</f>
      </c>
      <c r="P187" s="248"/>
      <c r="Q187" s="260"/>
      <c r="R187" s="248"/>
      <c r="S187" s="260"/>
      <c r="T187" s="215"/>
      <c r="U187" s="284"/>
      <c r="V187" s="272"/>
    </row>
    <row r="188" ht="19" customHeight="true">
      <c r="A188" s="214"/>
      <c r="B188" s="215"/>
      <c r="C188" s="215"/>
      <c r="D188" s="215"/>
      <c r="E188" s="215"/>
      <c r="F188" s="215"/>
      <c r="G188" s="266"/>
      <c r="H188" s="248"/>
      <c r="I188" s="248"/>
      <c r="J188" s="260" t="str">
        <f>IF(A188="","",IFERROR(I188/H188,""))</f>
      </c>
      <c r="K188" s="248"/>
      <c r="L188" s="248"/>
      <c r="M188" s="260"/>
      <c r="N188" s="248" t="str">
        <f>IF(A188="","",IFERROR(I188*M188,""))</f>
      </c>
      <c r="O188" s="260" t="str">
        <f>IF(A188="","",IFERROR((N188-L188)/L188,""))</f>
      </c>
      <c r="P188" s="248"/>
      <c r="Q188" s="260"/>
      <c r="R188" s="248"/>
      <c r="S188" s="260"/>
      <c r="T188" s="215"/>
      <c r="U188" s="284"/>
      <c r="V188" s="272"/>
    </row>
    <row r="189" ht="19" customHeight="true">
      <c r="A189" s="214"/>
      <c r="B189" s="215"/>
      <c r="C189" s="215"/>
      <c r="D189" s="215"/>
      <c r="E189" s="215"/>
      <c r="F189" s="215"/>
      <c r="G189" s="266"/>
      <c r="H189" s="248"/>
      <c r="I189" s="248"/>
      <c r="J189" s="260" t="str">
        <f>IF(A189="","",IFERROR(I189/H189,""))</f>
      </c>
      <c r="K189" s="248"/>
      <c r="L189" s="248"/>
      <c r="M189" s="260"/>
      <c r="N189" s="248" t="str">
        <f>IF(A189="","",IFERROR(I189*M189,""))</f>
      </c>
      <c r="O189" s="260" t="str">
        <f>IF(A189="","",IFERROR((N189-L189)/L189,""))</f>
      </c>
      <c r="P189" s="248"/>
      <c r="Q189" s="260"/>
      <c r="R189" s="248"/>
      <c r="S189" s="260"/>
      <c r="T189" s="215"/>
      <c r="U189" s="284"/>
      <c r="V189" s="272"/>
    </row>
    <row r="190" ht="19" customHeight="true">
      <c r="A190" s="214"/>
      <c r="B190" s="215"/>
      <c r="C190" s="215"/>
      <c r="D190" s="215"/>
      <c r="E190" s="215"/>
      <c r="F190" s="215"/>
      <c r="G190" s="266"/>
      <c r="H190" s="248"/>
      <c r="I190" s="248"/>
      <c r="J190" s="260" t="str">
        <f>IF(A190="","",IFERROR(I190/H190,""))</f>
      </c>
      <c r="K190" s="248"/>
      <c r="L190" s="248"/>
      <c r="M190" s="260"/>
      <c r="N190" s="248" t="str">
        <f>IF(A190="","",IFERROR(I190*M190,""))</f>
      </c>
      <c r="O190" s="260" t="str">
        <f>IF(A190="","",IFERROR((N190-L190)/L190,""))</f>
      </c>
      <c r="P190" s="248"/>
      <c r="Q190" s="260"/>
      <c r="R190" s="248"/>
      <c r="S190" s="260"/>
      <c r="T190" s="215"/>
      <c r="U190" s="284"/>
      <c r="V190" s="272"/>
    </row>
    <row r="191" ht="19" customHeight="true">
      <c r="A191" s="214"/>
      <c r="B191" s="215"/>
      <c r="C191" s="215"/>
      <c r="D191" s="215"/>
      <c r="E191" s="215"/>
      <c r="F191" s="215"/>
      <c r="G191" s="266"/>
      <c r="H191" s="248"/>
      <c r="I191" s="248"/>
      <c r="J191" s="260" t="str">
        <f>IF(A191="","",IFERROR(I191/H191,""))</f>
      </c>
      <c r="K191" s="248"/>
      <c r="L191" s="248"/>
      <c r="M191" s="260"/>
      <c r="N191" s="248" t="str">
        <f>IF(A191="","",IFERROR(I191*M191,""))</f>
      </c>
      <c r="O191" s="260" t="str">
        <f>IF(A191="","",IFERROR((N191-L191)/L191,""))</f>
      </c>
      <c r="P191" s="248"/>
      <c r="Q191" s="260"/>
      <c r="R191" s="248"/>
      <c r="S191" s="260"/>
      <c r="T191" s="215"/>
      <c r="U191" s="284"/>
      <c r="V191" s="272"/>
    </row>
    <row r="192" ht="19" customHeight="true">
      <c r="A192" s="214"/>
      <c r="B192" s="215"/>
      <c r="C192" s="215"/>
      <c r="D192" s="215"/>
      <c r="E192" s="215"/>
      <c r="F192" s="215"/>
      <c r="G192" s="266"/>
      <c r="H192" s="248"/>
      <c r="I192" s="248"/>
      <c r="J192" s="260" t="str">
        <f>IF(A192="","",IFERROR(I192/H192,""))</f>
      </c>
      <c r="K192" s="248"/>
      <c r="L192" s="248"/>
      <c r="M192" s="260"/>
      <c r="N192" s="248" t="str">
        <f>IF(A192="","",IFERROR(I192*M192,""))</f>
      </c>
      <c r="O192" s="260" t="str">
        <f>IF(A192="","",IFERROR((N192-L192)/L192,""))</f>
      </c>
      <c r="P192" s="248"/>
      <c r="Q192" s="260"/>
      <c r="R192" s="248"/>
      <c r="S192" s="260"/>
      <c r="T192" s="215"/>
      <c r="U192" s="284"/>
      <c r="V192" s="272"/>
    </row>
    <row r="193" ht="19" customHeight="true">
      <c r="A193" s="214"/>
      <c r="B193" s="215"/>
      <c r="C193" s="215"/>
      <c r="D193" s="215"/>
      <c r="E193" s="215"/>
      <c r="F193" s="215"/>
      <c r="G193" s="266"/>
      <c r="H193" s="248"/>
      <c r="I193" s="248"/>
      <c r="J193" s="260" t="str">
        <f>IF(A193="","",IFERROR(I193/H193,""))</f>
      </c>
      <c r="K193" s="248"/>
      <c r="L193" s="248"/>
      <c r="M193" s="260"/>
      <c r="N193" s="248" t="str">
        <f>IF(A193="","",IFERROR(I193*M193,""))</f>
      </c>
      <c r="O193" s="260" t="str">
        <f>IF(A193="","",IFERROR((N193-L193)/L193,""))</f>
      </c>
      <c r="P193" s="248"/>
      <c r="Q193" s="260"/>
      <c r="R193" s="248"/>
      <c r="S193" s="260"/>
      <c r="T193" s="215"/>
      <c r="U193" s="284"/>
      <c r="V193" s="272"/>
    </row>
    <row r="194" ht="19" customHeight="true">
      <c r="A194" s="214"/>
      <c r="B194" s="215"/>
      <c r="C194" s="215"/>
      <c r="D194" s="215"/>
      <c r="E194" s="215"/>
      <c r="F194" s="215"/>
      <c r="G194" s="266"/>
      <c r="H194" s="248"/>
      <c r="I194" s="248"/>
      <c r="J194" s="260" t="str">
        <f>IF(A194="","",IFERROR(I194/H194,""))</f>
      </c>
      <c r="K194" s="248"/>
      <c r="L194" s="248"/>
      <c r="M194" s="260"/>
      <c r="N194" s="248" t="str">
        <f>IF(A194="","",IFERROR(I194*M194,""))</f>
      </c>
      <c r="O194" s="260" t="str">
        <f>IF(A194="","",IFERROR((N194-L194)/L194,""))</f>
      </c>
      <c r="P194" s="248"/>
      <c r="Q194" s="260"/>
      <c r="R194" s="248"/>
      <c r="S194" s="260"/>
      <c r="T194" s="215"/>
      <c r="U194" s="284"/>
      <c r="V194" s="272"/>
    </row>
    <row r="195" ht="19" customHeight="true">
      <c r="A195" s="214"/>
      <c r="B195" s="215"/>
      <c r="C195" s="215"/>
      <c r="D195" s="215"/>
      <c r="E195" s="215"/>
      <c r="F195" s="215"/>
      <c r="G195" s="266"/>
      <c r="H195" s="248"/>
      <c r="I195" s="248"/>
      <c r="J195" s="260" t="str">
        <f>IF(A195="","",IFERROR(I195/H195,""))</f>
      </c>
      <c r="K195" s="248"/>
      <c r="L195" s="248"/>
      <c r="M195" s="260"/>
      <c r="N195" s="248" t="str">
        <f>IF(A195="","",IFERROR(I195*M195,""))</f>
      </c>
      <c r="O195" s="260" t="str">
        <f>IF(A195="","",IFERROR((N195-L195)/L195,""))</f>
      </c>
      <c r="P195" s="248"/>
      <c r="Q195" s="260"/>
      <c r="R195" s="248"/>
      <c r="S195" s="260"/>
      <c r="T195" s="215"/>
      <c r="U195" s="284"/>
      <c r="V195" s="272"/>
    </row>
    <row r="196" ht="19" customHeight="true">
      <c r="A196" s="214"/>
      <c r="B196" s="215"/>
      <c r="C196" s="215"/>
      <c r="D196" s="215"/>
      <c r="E196" s="215"/>
      <c r="F196" s="215"/>
      <c r="G196" s="266"/>
      <c r="H196" s="248"/>
      <c r="I196" s="248"/>
      <c r="J196" s="260" t="str">
        <f>IF(A196="","",IFERROR(I196/H196,""))</f>
      </c>
      <c r="K196" s="248"/>
      <c r="L196" s="248"/>
      <c r="M196" s="260"/>
      <c r="N196" s="248" t="str">
        <f>IF(A196="","",IFERROR(I196*M196,""))</f>
      </c>
      <c r="O196" s="260" t="str">
        <f>IF(A196="","",IFERROR((N196-L196)/L196,""))</f>
      </c>
      <c r="P196" s="248"/>
      <c r="Q196" s="260"/>
      <c r="R196" s="248"/>
      <c r="S196" s="260"/>
      <c r="T196" s="215"/>
      <c r="U196" s="284"/>
      <c r="V196" s="272"/>
    </row>
    <row r="197" ht="19" customHeight="true">
      <c r="A197" s="214"/>
      <c r="B197" s="215"/>
      <c r="C197" s="215"/>
      <c r="D197" s="215"/>
      <c r="E197" s="215"/>
      <c r="F197" s="215"/>
      <c r="G197" s="266"/>
      <c r="H197" s="248"/>
      <c r="I197" s="248"/>
      <c r="J197" s="260" t="str">
        <f>IF(A197="","",IFERROR(I197/H197,""))</f>
      </c>
      <c r="K197" s="248"/>
      <c r="L197" s="248"/>
      <c r="M197" s="260"/>
      <c r="N197" s="248" t="str">
        <f>IF(A197="","",IFERROR(I197*M197,""))</f>
      </c>
      <c r="O197" s="260" t="str">
        <f>IF(A197="","",IFERROR((N197-L197)/L197,""))</f>
      </c>
      <c r="P197" s="248"/>
      <c r="Q197" s="260"/>
      <c r="R197" s="248"/>
      <c r="S197" s="260"/>
      <c r="T197" s="215"/>
      <c r="U197" s="284"/>
      <c r="V197" s="272"/>
    </row>
    <row r="198" ht="19" customHeight="true">
      <c r="A198" s="214"/>
      <c r="B198" s="215"/>
      <c r="C198" s="215"/>
      <c r="D198" s="215"/>
      <c r="E198" s="215"/>
      <c r="F198" s="215"/>
      <c r="G198" s="266"/>
      <c r="H198" s="248"/>
      <c r="I198" s="248"/>
      <c r="J198" s="260" t="str">
        <f>IF(A198="","",IFERROR(I198/H198,""))</f>
      </c>
      <c r="K198" s="248"/>
      <c r="L198" s="248"/>
      <c r="M198" s="260"/>
      <c r="N198" s="248" t="str">
        <f>IF(A198="","",IFERROR(I198*M198,""))</f>
      </c>
      <c r="O198" s="260" t="str">
        <f>IF(A198="","",IFERROR((N198-L198)/L198,""))</f>
      </c>
      <c r="P198" s="248"/>
      <c r="Q198" s="260"/>
      <c r="R198" s="248"/>
      <c r="S198" s="260"/>
      <c r="T198" s="215"/>
      <c r="U198" s="284"/>
      <c r="V198" s="272"/>
    </row>
    <row r="199" ht="19" customHeight="true">
      <c r="A199" s="214"/>
      <c r="B199" s="215"/>
      <c r="C199" s="215"/>
      <c r="D199" s="215"/>
      <c r="E199" s="215"/>
      <c r="F199" s="215"/>
      <c r="G199" s="266"/>
      <c r="H199" s="248"/>
      <c r="I199" s="248"/>
      <c r="J199" s="260" t="str">
        <f>IF(A199="","",IFERROR(I199/H199,""))</f>
      </c>
      <c r="K199" s="248"/>
      <c r="L199" s="248"/>
      <c r="M199" s="260"/>
      <c r="N199" s="248" t="str">
        <f>IF(A199="","",IFERROR(I199*M199,""))</f>
      </c>
      <c r="O199" s="260" t="str">
        <f>IF(A199="","",IFERROR((N199-L199)/L199,""))</f>
      </c>
      <c r="P199" s="248"/>
      <c r="Q199" s="260"/>
      <c r="R199" s="248"/>
      <c r="S199" s="260"/>
      <c r="T199" s="215"/>
      <c r="U199" s="284"/>
      <c r="V199" s="272"/>
    </row>
    <row r="200" ht="19" customHeight="true">
      <c r="A200" s="214"/>
      <c r="B200" s="215"/>
      <c r="C200" s="215"/>
      <c r="D200" s="215"/>
      <c r="E200" s="215"/>
      <c r="F200" s="215"/>
      <c r="G200" s="266"/>
      <c r="H200" s="248"/>
      <c r="I200" s="248"/>
      <c r="J200" s="260" t="str">
        <f>IF(A200="","",IFERROR(I200/H200,""))</f>
      </c>
      <c r="K200" s="248"/>
      <c r="L200" s="248"/>
      <c r="M200" s="260"/>
      <c r="N200" s="248" t="str">
        <f>IF(A200="","",IFERROR(I200*M200,""))</f>
      </c>
      <c r="O200" s="260" t="str">
        <f>IF(A200="","",IFERROR((N200-L200)/L200,""))</f>
      </c>
      <c r="P200" s="248"/>
      <c r="Q200" s="260"/>
      <c r="R200" s="248"/>
      <c r="S200" s="260"/>
      <c r="T200" s="215"/>
      <c r="U200" s="284"/>
      <c r="V200" s="272"/>
    </row>
    <row r="201" ht="19" customHeight="true">
      <c r="A201" s="214"/>
      <c r="B201" s="215"/>
      <c r="C201" s="215"/>
      <c r="D201" s="215"/>
      <c r="E201" s="215"/>
      <c r="F201" s="215"/>
      <c r="G201" s="266"/>
      <c r="H201" s="248"/>
      <c r="I201" s="248"/>
      <c r="J201" s="260" t="str">
        <f>IF(A201="","",IFERROR(I201/H201,""))</f>
      </c>
      <c r="K201" s="248"/>
      <c r="L201" s="248"/>
      <c r="M201" s="260"/>
      <c r="N201" s="248" t="str">
        <f>IF(A201="","",IFERROR(I201*M201,""))</f>
      </c>
      <c r="O201" s="260" t="str">
        <f>IF(A201="","",IFERROR((N201-L201)/L201,""))</f>
      </c>
      <c r="P201" s="248"/>
      <c r="Q201" s="260"/>
      <c r="R201" s="248"/>
      <c r="S201" s="260"/>
      <c r="T201" s="215"/>
      <c r="U201" s="284"/>
      <c r="V201" s="272"/>
    </row>
    <row r="202" ht="19" customHeight="true">
      <c r="A202" s="214"/>
      <c r="B202" s="215"/>
      <c r="C202" s="215"/>
      <c r="D202" s="215"/>
      <c r="E202" s="215"/>
      <c r="F202" s="215"/>
      <c r="G202" s="266"/>
      <c r="H202" s="248"/>
      <c r="I202" s="248"/>
      <c r="J202" s="260" t="str">
        <f>IF(A202="","",IFERROR(I202/H202,""))</f>
      </c>
      <c r="K202" s="248"/>
      <c r="L202" s="248"/>
      <c r="M202" s="260"/>
      <c r="N202" s="248" t="str">
        <f>IF(A202="","",IFERROR(I202*M202,""))</f>
      </c>
      <c r="O202" s="260" t="str">
        <f>IF(A202="","",IFERROR((N202-L202)/L202,""))</f>
      </c>
      <c r="P202" s="248"/>
      <c r="Q202" s="260"/>
      <c r="R202" s="248"/>
      <c r="S202" s="260"/>
      <c r="T202" s="215"/>
      <c r="U202" s="284"/>
      <c r="V202" s="272"/>
    </row>
    <row r="203" ht="19" customHeight="true">
      <c r="A203" s="214"/>
      <c r="B203" s="215"/>
      <c r="C203" s="215"/>
      <c r="D203" s="215"/>
      <c r="E203" s="215"/>
      <c r="F203" s="215"/>
      <c r="G203" s="266"/>
      <c r="H203" s="248"/>
      <c r="I203" s="248"/>
      <c r="J203" s="260" t="str">
        <f>IF(A203="","",IFERROR(I203/H203,""))</f>
      </c>
      <c r="K203" s="248"/>
      <c r="L203" s="248"/>
      <c r="M203" s="260"/>
      <c r="N203" s="248" t="str">
        <f>IF(A203="","",IFERROR(I203*M203,""))</f>
      </c>
      <c r="O203" s="260" t="str">
        <f>IF(A203="","",IFERROR((N203-L203)/L203,""))</f>
      </c>
      <c r="P203" s="248"/>
      <c r="Q203" s="260"/>
      <c r="R203" s="248"/>
      <c r="S203" s="260"/>
      <c r="T203" s="215"/>
      <c r="U203" s="284"/>
      <c r="V203" s="272"/>
    </row>
    <row r="204" ht="19" customHeight="true">
      <c r="A204" s="217"/>
      <c r="B204" s="218"/>
      <c r="C204" s="218"/>
      <c r="D204" s="218"/>
      <c r="E204" s="218"/>
      <c r="F204" s="218"/>
      <c r="G204" s="267"/>
      <c r="H204" s="249"/>
      <c r="I204" s="249"/>
      <c r="J204" s="261" t="str">
        <f>IF(A204="","",IFERROR(I204/H204,""))</f>
      </c>
      <c r="K204" s="249"/>
      <c r="L204" s="249"/>
      <c r="M204" s="261"/>
      <c r="N204" s="249" t="str">
        <f>IF(A204="","",IFERROR(I204*M204,""))</f>
      </c>
      <c r="O204" s="261" t="str">
        <f>IF(A204="","",IFERROR((N204-L204)/L204,""))</f>
      </c>
      <c r="P204" s="249"/>
      <c r="Q204" s="261"/>
      <c r="R204" s="249"/>
      <c r="S204" s="261"/>
      <c r="T204" s="218"/>
      <c r="U204" s="285"/>
      <c r="V204" s="273"/>
    </row>
  </sheetData>
  <mergeCells count="2">
    <mergeCell ref="A1:V1"/>
    <mergeCell ref="A2:V2"/>
  </mergeCells>
  <conditionalFormatting sqref="T5:T204">
    <cfRule type="containsText" dxfId="36" priority="1" operator="containsText" text="投資を拡大"/>
    <cfRule type="containsText" dxfId="37" priority="2" operator="containsText" text="様子見を継続"/>
    <cfRule type="containsText" dxfId="38" priority="3" operator="containsText" text="中止"/>
  </conditionalFormatting>
  <dataValidations count="2">
    <dataValidation allowBlank="false" error="ドロップダウンから選択してください。設定ページで選択肢を更新できます。" errorTitle="無効な選択肢" promptTitle="チャネル" showErrorMessage="true" showInputMessage="true" sqref="E5:E204"/>
    <dataValidation allowBlank="false" error="ドロップダウンから選択してください。設定ページで選択肢を更新できます。" errorTitle="無効な選択肢" promptTitle="結論" showErrorMessage="true" showInputMessage="true" sqref="T5:T204"/>
  </dataValidations>
  <pageMargins left="0.7" right="0.7" top="0.75" bottom="0.75" header="0.3" footer="0.3"/>
  <tableParts count="1">
    <tablePart r:id="R4732fb8123b0492a"/>
  </tableParts>
</worksheet>
</file>

<file path=xl/worksheets/sheet8.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3" min="1" width="12"/>
    <col customWidth="true" max="4" min="4" width="15"/>
    <col customWidth="true" max="7" min="5" width="12"/>
    <col customWidth="true" max="8" min="8" width="15"/>
    <col customWidth="true" max="12" min="9" width="12"/>
  </cols>
  <sheetData>
    <row r="1" ht="21.97265625" customHeight="true">
      <c r="A1" s="4" t="s">
        <v>345</v>
      </c>
      <c r="B1" s="4"/>
      <c r="C1" s="4"/>
      <c r="D1" s="4"/>
      <c r="E1" s="4"/>
      <c r="F1" s="4"/>
      <c r="G1" s="4"/>
      <c r="H1" s="4"/>
      <c r="I1" s="4"/>
      <c r="J1" s="4"/>
      <c r="K1" s="4"/>
      <c r="L1" s="4"/>
    </row>
    <row r="2" ht="97.65625" customHeight="true">
      <c r="A2" s="10" t="s">
        <v>346</v>
      </c>
      <c r="B2" s="10"/>
      <c r="C2" s="10"/>
      <c r="D2" s="10"/>
      <c r="E2" s="10"/>
      <c r="F2" s="10"/>
      <c r="G2" s="10"/>
      <c r="H2" s="10"/>
      <c r="I2" s="10"/>
      <c r="J2" s="10"/>
      <c r="K2" s="10"/>
      <c r="L2" s="10"/>
    </row>
    <row r="3"/>
    <row r="4" ht="15" customHeight="true">
      <c r="A4" s="294" t="s">
        <v>147</v>
      </c>
      <c r="B4" s="295"/>
      <c r="C4" s="294" t="s">
        <v>148</v>
      </c>
      <c r="D4" s="295"/>
      <c r="E4" s="294" t="s">
        <v>39</v>
      </c>
      <c r="F4" s="295"/>
      <c r="G4" s="294" t="str">
        <v>已完了</v>
      </c>
      <c r="H4" s="295"/>
      <c r="I4" s="294" t="s">
        <v>149</v>
      </c>
      <c r="J4" s="295"/>
      <c r="K4" s="294" t="s">
        <v>150</v>
      </c>
      <c r="L4" s="295"/>
    </row>
    <row r="5" ht="18.310546875" customHeight="true">
      <c r="A5" s="308" t="n">
        <f>COUNTIF('月次粗利台帳'!B5:B204,"&lt;&gt;")</f>
        <v>10</v>
      </c>
      <c r="B5" s="309"/>
      <c r="C5" s="308" t="n">
        <f>COUNTIF('月次粗利台帳'!L5:L204,"計画中")+COUNTIF('月次粗利台帳'!L5:L204,"確認待ちちち")+COUNTIF('月次粗利台帳'!L5:L204,"承認待ち")</f>
        <v>5</v>
      </c>
      <c r="D5" s="309"/>
      <c r="E5" s="308" t="n">
        <f>COUNTIF('月次粗利台帳'!L5:L204,"進行中")</f>
        <v>3</v>
      </c>
      <c r="F5" s="309"/>
      <c r="G5" s="308" t="n">
        <f>COUNTIF('月次粗利台帳'!L5:L204,"完了")</f>
        <v>2</v>
      </c>
      <c r="H5" s="309"/>
      <c r="I5" s="308" t="n">
        <f>COUNTIF('月次粗利台帳'!X5:X204,"高")</f>
        <v>1</v>
      </c>
      <c r="J5" s="309"/>
      <c r="K5" s="308" t="n">
        <f>COUNTIFS('売れ筋・滞留カレンダー'!A5:A204,"&gt;="&amp;TODAY(),'売れ筋・滞留カレンダー'!A5:A204,"&lt;="&amp;TODAY()+7,'売れ筋・滞留カレンダー'!M5:M204,"&lt;&gt;完了")</f>
        <v>3</v>
      </c>
      <c r="L5" s="309"/>
    </row>
    <row r="6"/>
    <row r="7" ht="15" customHeight="true">
      <c r="A7" s="294" t="s">
        <v>151</v>
      </c>
      <c r="B7" s="295"/>
      <c r="C7" s="294" t="s">
        <v>84</v>
      </c>
      <c r="D7" s="295"/>
      <c r="E7" s="294" t="s">
        <v>85</v>
      </c>
      <c r="F7" s="295"/>
      <c r="G7" s="294" t="str">
        <v>目標売上</v>
      </c>
      <c r="H7" s="295"/>
      <c r="I7" s="294" t="str">
        <v>実績売上</v>
      </c>
      <c r="J7" s="295"/>
      <c r="K7" s="294" t="s">
        <v>87</v>
      </c>
      <c r="L7" s="295"/>
    </row>
    <row r="8" ht="18.310546875" customHeight="true">
      <c r="A8" s="319" t="n">
        <f>SUM('月次粗利台帳'!N5:N204)</f>
        <v>503000</v>
      </c>
      <c r="B8" s="309"/>
      <c r="C8" s="319" t="n">
        <f>SUM('月次粗利台帳'!O5:O204)</f>
        <v>131100</v>
      </c>
      <c r="D8" s="309"/>
      <c r="E8" s="317" t="n">
        <f>IFERROR(SUM('月次粗利台帳'!O5:O204)/SUM('月次粗利台帳'!N5:N204),0)</f>
        <v>0.2606361829025845</v>
      </c>
      <c r="F8" s="309"/>
      <c r="G8" s="319" t="n">
        <f>SUM('月次粗利台帳'!Q5:Q204)</f>
        <v>3060000</v>
      </c>
      <c r="H8" s="309"/>
      <c r="I8" s="319" t="n">
        <f>SUM('月次粗利台帳'!R5:R204)</f>
        <v>744000</v>
      </c>
      <c r="J8" s="309"/>
      <c r="K8" s="317" t="n">
        <f>IFERROR((SUM('月次粗利台帳'!U5:U204)-SUMIF('月次粗利台帳'!R5:R204,"&gt;0",'月次粗利台帳'!O5:O204))/SUMIF('月次粗利台帳'!R5:R204,"&gt;0",'月次粗利台帳'!O5:O204),0)</f>
        <v>0.5606936416184971</v>
      </c>
      <c r="L8" s="309"/>
    </row>
    <row r="9"/>
    <row r="10" ht="15" customHeight="true">
      <c r="A10" s="294" t="s">
        <v>86</v>
      </c>
      <c r="B10" s="295"/>
      <c r="C10" s="294" t="str">
        <v>陈列/資材期限超過</v>
      </c>
      <c r="D10" s="295"/>
      <c r="E10" s="294" t="str">
        <v>安全在庫異常</v>
      </c>
      <c r="F10" s="295"/>
      <c r="G10" s="294" t="s">
        <v>152</v>
      </c>
      <c r="H10" s="295"/>
      <c r="I10" s="294" t="str">
        <v>已振り返り</v>
      </c>
      <c r="J10" s="295"/>
      <c r="K10" s="294" t="s">
        <v>153</v>
      </c>
      <c r="L10" s="295"/>
    </row>
    <row r="11" ht="18.310546875" customHeight="true">
      <c r="A11" s="319" t="n">
        <f>SUM('月次粗利台帳'!U5:U204)</f>
        <v>189000</v>
      </c>
      <c r="B11" s="309"/>
      <c r="C11" s="308" t="n">
        <f>COUNTIF('売れ筋・滞留対応記録'!O5:O204,"期限超過")</f>
        <v>1</v>
      </c>
      <c r="D11" s="309"/>
      <c r="E11" s="308" t="n">
        <f>COUNTIF('売れ筋・滞留対応記録'!M5:M204,"安全在庫未満")</f>
        <v>1</v>
      </c>
      <c r="F11" s="309"/>
      <c r="G11" s="308" t="n">
        <f>COUNTIF('資材と対応'!P5:P204,"高割引再確認")+COUNTIF('資材と対応'!P5:P204,"低粗利再確認")</f>
        <v>1</v>
      </c>
      <c r="H11" s="309"/>
      <c r="I11" s="308" t="n">
        <f>COUNTIF('結果振り返り'!B5:B204,"&lt;&gt;")</f>
        <v>3</v>
      </c>
      <c r="J11" s="309"/>
      <c r="K11" s="308" t="n">
        <f>COUNTIF('商品・店舗マスタ'!A5:A104,"&lt;&gt;")</f>
        <v>7</v>
      </c>
      <c r="L11" s="309"/>
    </row>
    <row r="12"/>
    <row r="13"/>
    <row r="14" ht="15" customHeight="true">
      <c r="A14" s="475" t="s">
        <v>12</v>
      </c>
      <c r="B14" s="476" t="s">
        <v>154</v>
      </c>
      <c r="C14" s="477"/>
      <c r="D14" s="475" t="s">
        <v>4</v>
      </c>
      <c r="E14" s="476" t="s">
        <v>154</v>
      </c>
      <c r="F14" s="477"/>
      <c r="G14" s="477"/>
      <c r="H14" s="475" t="s">
        <v>14</v>
      </c>
      <c r="I14" s="476" t="s">
        <v>154</v>
      </c>
    </row>
    <row r="15" ht="15" customHeight="true">
      <c r="A15" s="478" t="s">
        <v>33</v>
      </c>
      <c r="B15" s="479" t="n">
        <f>COUNTIF('月次粗利台帳'!L5:L204,A15)</f>
        <v>3</v>
      </c>
      <c r="C15" s="477"/>
      <c r="D15" s="478" t="s">
        <v>5</v>
      </c>
      <c r="E15" s="479" t="n">
        <f>COUNTIF('月次粗利台帳'!C5:C204,D15)</f>
        <v>1</v>
      </c>
      <c r="F15" s="477"/>
      <c r="G15" s="477"/>
      <c r="H15" s="478" t="s">
        <v>20</v>
      </c>
      <c r="I15" s="479" t="n">
        <f>COUNTIF('月次粗利台帳'!D5:D204,H15)</f>
        <v>1</v>
      </c>
    </row>
    <row r="16" ht="15" customHeight="true">
      <c r="A16" s="478" t="s">
        <v>39</v>
      </c>
      <c r="B16" s="479" t="n">
        <f>COUNTIF('月次粗利台帳'!L5:L204,A16)</f>
        <v>3</v>
      </c>
      <c r="C16" s="477"/>
      <c r="D16" s="478" t="s">
        <v>3</v>
      </c>
      <c r="E16" s="479" t="n">
        <f>COUNTIF('月次粗利台帳'!C5:C204,D16)</f>
        <v>0</v>
      </c>
      <c r="F16" s="477"/>
      <c r="G16" s="477"/>
      <c r="H16" s="478" t="s">
        <v>25</v>
      </c>
      <c r="I16" s="479" t="n">
        <f>COUNTIF('月次粗利台帳'!D5:D204,H16)</f>
        <v>1</v>
      </c>
    </row>
    <row r="17" ht="15" customHeight="true">
      <c r="A17" s="478" t="s">
        <v>29</v>
      </c>
      <c r="B17" s="479" t="n">
        <f>COUNTIF('月次粗利台帳'!L5:L204,A17)</f>
        <v>2</v>
      </c>
      <c r="C17" s="477"/>
      <c r="D17" s="478" t="s">
        <v>6</v>
      </c>
      <c r="E17" s="479" t="n">
        <f>COUNTIF('月次粗利台帳'!C5:C204,D17)</f>
        <v>2</v>
      </c>
      <c r="F17" s="477"/>
      <c r="G17" s="477"/>
      <c r="H17" s="478" t="s">
        <v>30</v>
      </c>
      <c r="I17" s="479" t="n">
        <f>COUNTIF('月次粗利台帳'!D5:D204,H17)</f>
        <v>1</v>
      </c>
    </row>
    <row r="18" ht="15" customHeight="true">
      <c r="A18" s="478" t="s">
        <v>42</v>
      </c>
      <c r="B18" s="479" t="n">
        <f>COUNTIF('月次粗利台帳'!L5:L204,A18)</f>
        <v>2</v>
      </c>
      <c r="C18" s="477"/>
      <c r="D18" s="478" t="s">
        <v>7</v>
      </c>
      <c r="E18" s="479" t="n">
        <f>COUNTIF('月次粗利台帳'!C5:C204,D18)</f>
        <v>1</v>
      </c>
      <c r="F18" s="477"/>
      <c r="G18" s="477"/>
      <c r="H18" s="478" t="s">
        <v>35</v>
      </c>
      <c r="I18" s="479" t="n">
        <f>COUNTIF('月次粗利台帳'!D5:D204,H18)</f>
        <v>1</v>
      </c>
    </row>
    <row r="19" ht="15" customHeight="true">
      <c r="A19" s="478" t="s">
        <v>44</v>
      </c>
      <c r="B19" s="479" t="n">
        <f>COUNTIF('月次粗利台帳'!L5:L204,A19)</f>
        <v>0</v>
      </c>
      <c r="C19" s="477"/>
      <c r="D19" s="478" t="s">
        <v>8</v>
      </c>
      <c r="E19" s="479" t="n">
        <f>COUNTIF('月次粗利台帳'!C5:C204,D19)</f>
        <v>1</v>
      </c>
      <c r="F19" s="477"/>
      <c r="G19" s="477"/>
      <c r="H19" s="478" t="s">
        <v>40</v>
      </c>
      <c r="I19" s="479" t="n">
        <f>COUNTIF('月次粗利台帳'!D5:D204,H19)</f>
        <v>2</v>
      </c>
    </row>
    <row r="20" ht="15" customHeight="true">
      <c r="A20" s="478" t="str">
        <v>暂停</v>
      </c>
      <c r="B20" s="479" t="n">
        <f>COUNTIF('月次粗利台帳'!L5:L204,A20)</f>
        <v>0</v>
      </c>
      <c r="C20" s="477"/>
      <c r="D20" s="478" t="s">
        <v>9</v>
      </c>
      <c r="E20" s="479" t="n">
        <f>COUNTIF('月次粗利台帳'!C5:C204,D20)</f>
        <v>2</v>
      </c>
      <c r="F20" s="477"/>
      <c r="G20" s="477"/>
      <c r="H20" s="478" t="s">
        <v>43</v>
      </c>
      <c r="I20" s="479" t="n">
        <f>COUNTIF('月次粗利台帳'!D5:D204,H20)</f>
        <v>1</v>
      </c>
    </row>
    <row r="21" ht="15" customHeight="true">
      <c r="A21" s="480" t="str">
        <v>取消</v>
      </c>
      <c r="B21" s="481" t="n">
        <f>COUNTIF('月次粗利台帳'!L5:L204,A21)</f>
        <v>0</v>
      </c>
      <c r="C21" s="477"/>
      <c r="D21" s="478" t="s">
        <v>10</v>
      </c>
      <c r="E21" s="479" t="n">
        <f>COUNTIF('月次粗利台帳'!C5:C204,D21)</f>
        <v>2</v>
      </c>
      <c r="F21" s="477"/>
      <c r="G21" s="477"/>
      <c r="H21" s="478" t="s">
        <v>45</v>
      </c>
      <c r="I21" s="479" t="n">
        <f>COUNTIF('月次粗利台帳'!D5:D204,H21)</f>
        <v>0</v>
      </c>
    </row>
    <row r="22" ht="15" customHeight="true">
      <c r="A22" s="477"/>
      <c r="B22" s="477"/>
      <c r="C22" s="477"/>
      <c r="D22" s="480" t="s">
        <v>11</v>
      </c>
      <c r="E22" s="481" t="n">
        <f>COUNTIF('月次粗利台帳'!C5:C204,D22)</f>
        <v>1</v>
      </c>
      <c r="F22" s="477"/>
      <c r="G22" s="477"/>
      <c r="H22" s="478" t="s">
        <v>47</v>
      </c>
      <c r="I22" s="479" t="n">
        <f>COUNTIF('月次粗利台帳'!D5:D204,H22)</f>
        <v>1</v>
      </c>
    </row>
    <row r="23" ht="15" customHeight="true">
      <c r="A23" s="477"/>
      <c r="B23" s="477"/>
      <c r="C23" s="477"/>
      <c r="D23" s="477"/>
      <c r="E23" s="477"/>
      <c r="F23" s="477"/>
      <c r="G23" s="477"/>
      <c r="H23" s="478" t="s">
        <v>48</v>
      </c>
      <c r="I23" s="479" t="n">
        <f>COUNTIF('月次粗利台帳'!D5:D204,H23)</f>
        <v>1</v>
      </c>
    </row>
    <row r="24" ht="15" customHeight="true">
      <c r="A24" s="482" t="s">
        <v>155</v>
      </c>
      <c r="B24" s="482"/>
      <c r="C24" s="482"/>
      <c r="D24" s="482"/>
      <c r="E24" s="482"/>
      <c r="F24" s="482"/>
      <c r="G24" s="482"/>
      <c r="H24" s="483" t="str">
        <v>値引き</v>
      </c>
      <c r="I24" s="484" t="n">
        <f>COUNTIF('月次粗利台帳'!D5:D204,H24)</f>
        <v>1</v>
      </c>
      <c r="J24" s="17"/>
      <c r="K24" s="17"/>
      <c r="L24" s="17"/>
    </row>
    <row r="25" ht="15" customHeight="true">
      <c r="A25" s="110" t="str">
        <v>项目</v>
      </c>
      <c r="B25" s="111" t="s">
        <v>156</v>
      </c>
      <c r="C25" s="111" t="s">
        <v>157</v>
      </c>
      <c r="D25" s="111" t="s">
        <v>158</v>
      </c>
      <c r="E25" s="111" t="s">
        <v>159</v>
      </c>
      <c r="F25" s="111" t="s">
        <v>160</v>
      </c>
      <c r="G25" s="111" t="s">
        <v>161</v>
      </c>
      <c r="H25" s="112" t="s">
        <v>162</v>
      </c>
    </row>
    <row r="26" ht="15" customHeight="true">
      <c r="A26" s="373" t="s">
        <v>163</v>
      </c>
      <c r="B26" s="374" t="n">
        <f>COUNTIFS('売れ筋・滞留カレンダー'!B5:B204,B25,'売れ筋・滞留カレンダー'!M5:M204,"&lt;&gt;完了")</f>
        <v>0</v>
      </c>
      <c r="C26" s="374" t="n">
        <f>COUNTIFS('売れ筋・滞留カレンダー'!B5:B204,C25,'売れ筋・滞留カレンダー'!M5:M204,"&lt;&gt;完了")</f>
        <v>0</v>
      </c>
      <c r="D26" s="374" t="n">
        <f>COUNTIFS('売れ筋・滞留カレンダー'!B5:B204,D25,'売れ筋・滞留カレンダー'!M5:M204,"&lt;&gt;完了")</f>
        <v>3</v>
      </c>
      <c r="E26" s="374" t="n">
        <f>COUNTIFS('売れ筋・滞留カレンダー'!B5:B204,E25,'売れ筋・滞留カレンダー'!M5:M204,"&lt;&gt;完了")</f>
        <v>0</v>
      </c>
      <c r="F26" s="374" t="n">
        <f>COUNTIFS('売れ筋・滞留カレンダー'!B5:B204,F25,'売れ筋・滞留カレンダー'!M5:M204,"&lt;&gt;完了")</f>
        <v>2</v>
      </c>
      <c r="G26" s="374" t="n">
        <f>COUNTIFS('売れ筋・滞留カレンダー'!B5:B204,G25,'売れ筋・滞留カレンダー'!M5:M204,"&lt;&gt;完了")</f>
        <v>0</v>
      </c>
      <c r="H26" s="375" t="n">
        <f>COUNTIFS('売れ筋・滞留カレンダー'!B5:B204,H25,'売れ筋・滞留カレンダー'!M5:M204,"&lt;&gt;完了")</f>
        <v>1</v>
      </c>
    </row>
    <row r="27" ht="15" customHeight="true">
      <c r="A27" s="376" t="s">
        <v>164</v>
      </c>
      <c r="B27" s="415" t="n">
        <f>SUMIF('売れ筋・滞留カレンダー'!B5:B204,B25,'売れ筋・滞留カレンダー'!J5:J204)</f>
        <v>5000</v>
      </c>
      <c r="C27" s="415" t="n">
        <f>SUMIF('売れ筋・滞留カレンダー'!B5:B204,C25,'売れ筋・滞留カレンダー'!J5:J204)</f>
        <v>0</v>
      </c>
      <c r="D27" s="415" t="n">
        <f>SUMIF('売れ筋・滞留カレンダー'!B5:B204,D25,'売れ筋・滞留カレンダー'!J5:J204)</f>
        <v>32000</v>
      </c>
      <c r="E27" s="415" t="n">
        <f>SUMIF('売れ筋・滞留カレンダー'!B5:B204,E25,'売れ筋・滞留カレンダー'!J5:J204)</f>
        <v>0</v>
      </c>
      <c r="F27" s="415" t="n">
        <f>SUMIF('売れ筋・滞留カレンダー'!B5:B204,F25,'売れ筋・滞留カレンダー'!J5:J204)</f>
        <v>27000</v>
      </c>
      <c r="G27" s="415" t="n">
        <f>SUMIF('売れ筋・滞留カレンダー'!B5:B204,G25,'売れ筋・滞留カレンダー'!J5:J204)</f>
        <v>7000</v>
      </c>
      <c r="H27" s="416" t="n">
        <f>SUMIF('売れ筋・滞留カレンダー'!B5:B204,H25,'売れ筋・滞留カレンダー'!J5:J204)</f>
        <v>12000</v>
      </c>
    </row>
    <row r="28"/>
    <row r="29" ht="26.85546875" customHeight="true">
      <c r="A29" s="17" t="s">
        <v>165</v>
      </c>
      <c r="B29" s="17"/>
      <c r="C29" s="17"/>
      <c r="D29" s="17"/>
      <c r="E29" s="17"/>
      <c r="F29" s="17"/>
      <c r="G29" s="17"/>
      <c r="H29" s="17"/>
      <c r="I29" s="17"/>
      <c r="J29" s="17"/>
      <c r="K29" s="17"/>
      <c r="L29" s="17"/>
    </row>
    <row r="30" ht="24" customHeight="true">
      <c r="A30" s="438" t="str">
        <f>IF(I5&gt;0,"高リスク活動 "&amp;I5&amp;" 项：承認、資材、在庫を確認してください。","高リスク活動 0 件。")</f>
        <v>高リスク活動 1 件：承認、資材、在庫を確認してください。</v>
      </c>
      <c r="B30" s="439"/>
      <c r="C30" s="439"/>
      <c r="D30" s="439"/>
      <c r="E30" s="439"/>
      <c r="F30" s="439"/>
      <c r="G30" s="439"/>
      <c r="H30" s="439"/>
      <c r="I30" s="439"/>
      <c r="J30" s="439"/>
      <c r="K30" s="439"/>
      <c r="L30" s="440"/>
    </row>
    <row r="31" ht="24" customHeight="true">
      <c r="A31" s="441" t="str">
        <f>IF(C11&gt;0,"陈列/資材期限超過 "&amp;C11&amp;" 项：优先跟进期限期。","暂无陈列/資材期限超過。")</f>
        <v>陈列/資材期限超過 1 项：优先跟进期限期。</v>
      </c>
      <c r="B31" s="442"/>
      <c r="C31" s="442"/>
      <c r="D31" s="442"/>
      <c r="E31" s="442"/>
      <c r="F31" s="442"/>
      <c r="G31" s="442"/>
      <c r="H31" s="442"/>
      <c r="I31" s="442"/>
      <c r="J31" s="442"/>
      <c r="K31" s="442"/>
      <c r="L31" s="443"/>
    </row>
    <row r="32" ht="24" customHeight="true">
      <c r="A32" s="441" t="str">
        <f>IF(E11&gt;0,"安全在庫未満 "&amp;E11&amp;" 项：発注または代替商品を確認してください。","在庫異常はありません。")</f>
        <v>安全在庫未満 1 项：発注または代替商品を確認してください。</v>
      </c>
      <c r="B32" s="442"/>
      <c r="C32" s="442"/>
      <c r="D32" s="442"/>
      <c r="E32" s="442"/>
      <c r="F32" s="442"/>
      <c r="G32" s="442"/>
      <c r="H32" s="442"/>
      <c r="I32" s="442"/>
      <c r="J32" s="442"/>
      <c r="K32" s="442"/>
      <c r="L32" s="443"/>
    </row>
    <row r="33" ht="24" customHeight="true">
      <c r="A33" s="444" t="str">
        <f>IF(G11&gt;0,"価格再確認が必要 "&amp;G11&amp;" 项：割引と粗利を確認してください。","価格ルールの例外はありません。")</f>
        <v>価格再確認が必要 1 项：割引と粗利を確認してください。</v>
      </c>
      <c r="B33" s="445"/>
      <c r="C33" s="445"/>
      <c r="D33" s="445"/>
      <c r="E33" s="445"/>
      <c r="F33" s="445"/>
      <c r="G33" s="445"/>
      <c r="H33" s="445"/>
      <c r="I33" s="445"/>
      <c r="J33" s="445"/>
      <c r="K33" s="445"/>
      <c r="L33" s="446"/>
    </row>
    <row r="34"/>
    <row r="35"/>
    <row r="36"/>
    <row r="37"/>
    <row r="38"/>
    <row r="39"/>
    <row r="40"/>
    <row r="41"/>
    <row r="42"/>
    <row r="43"/>
    <row r="44"/>
    <row r="45"/>
    <row r="46"/>
    <row r="47"/>
    <row r="48"/>
    <row r="49"/>
    <row r="50"/>
    <row r="51"/>
    <row r="52"/>
    <row r="53"/>
    <row r="54"/>
  </sheetData>
  <mergeCells count="44">
    <mergeCell ref="A1:L1"/>
    <mergeCell ref="A2:L2"/>
    <mergeCell ref="A4:B4"/>
    <mergeCell ref="A5:B5"/>
    <mergeCell ref="C4:D4"/>
    <mergeCell ref="C5:D5"/>
    <mergeCell ref="E4:F4"/>
    <mergeCell ref="E5:F5"/>
    <mergeCell ref="G4:H4"/>
    <mergeCell ref="G5:H5"/>
    <mergeCell ref="I4:J4"/>
    <mergeCell ref="I5:J5"/>
    <mergeCell ref="K4:L4"/>
    <mergeCell ref="K5:L5"/>
    <mergeCell ref="A7:B7"/>
    <mergeCell ref="A8:B8"/>
    <mergeCell ref="C7:D7"/>
    <mergeCell ref="C8:D8"/>
    <mergeCell ref="E7:F7"/>
    <mergeCell ref="E8:F8"/>
    <mergeCell ref="G7:H7"/>
    <mergeCell ref="G8:H8"/>
    <mergeCell ref="I7:J7"/>
    <mergeCell ref="I8:J8"/>
    <mergeCell ref="K7:L7"/>
    <mergeCell ref="K8:L8"/>
    <mergeCell ref="A10:B10"/>
    <mergeCell ref="A11:B11"/>
    <mergeCell ref="C10:D10"/>
    <mergeCell ref="C11:D11"/>
    <mergeCell ref="E10:F10"/>
    <mergeCell ref="E11:F11"/>
    <mergeCell ref="G10:H10"/>
    <mergeCell ref="G11:H11"/>
    <mergeCell ref="I10:J10"/>
    <mergeCell ref="I11:J11"/>
    <mergeCell ref="K10:L10"/>
    <mergeCell ref="K11:L11"/>
    <mergeCell ref="A24:L24"/>
    <mergeCell ref="A29:L29"/>
    <mergeCell ref="A30:L30"/>
    <mergeCell ref="A31:L31"/>
    <mergeCell ref="A32:L32"/>
    <mergeCell ref="A33:L33"/>
  </mergeCells>
  <pageMargins left="0.7" right="0.7" top="0.75" bottom="0.75" header="0.3" footer="0.3"/>
  <drawing r:id="Re8dc89b5eeb04824"/>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商品粗利と滞留分析テンプレート</dc:title>
  <dc:creator>Finite Field</dc:creator>
  <dc:description>商品粗利、売れ筋の変化、滞留対応、結果振り返りを同じ表で追えます。</dc:description>
  <lastModifiedBy/>
  <category>Retail</category>
</coreProperties>
</file>