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tables/table1.xml" ContentType="application/vnd.openxmlformats-officedocument.spreadsheetml.table+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Override PartName="/xl/worksheets/sheet6.xml" ContentType="application/vnd.openxmlformats-officedocument.spreadsheetml.worksheet+xml"/>
  <Override PartName="/xl/tables/table4.xml" ContentType="application/vnd.openxmlformats-officedocument.spreadsheetml.table+xml"/>
  <Override PartName="/xl/worksheets/sheet7.xml" ContentType="application/vnd.openxmlformats-officedocument.spreadsheetml.worksheet+xml"/>
  <Override PartName="/xl/tables/table5.xml" ContentType="application/vnd.openxmlformats-officedocument.spreadsheetml.table+xml"/>
  <Override PartName="/xl/worksheets/sheet8.xml" ContentType="application/vnd.openxmlformats-officedocument.spreadsheetml.worksheet+xml"/>
  <Override PartName="/xl/tables/table6.xml" ContentType="application/vnd.openxmlformats-officedocument.spreadsheetml.table+xml"/>
  <Override PartName="/xl/worksheets/sheet9.xml" ContentType="application/vnd.openxmlformats-officedocument.spreadsheetml.worksheet+xml"/>
  <Override PartName="/xl/tables/table7.xml" ContentType="application/vnd.openxmlformats-officedocument.spreadsheetml.table+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Instructions" sheetId="1" state="visible" r:id="rId1"/>
    <sheet xmlns:r="http://schemas.openxmlformats.org/officeDocument/2006/relationships" name="Dashboard" sheetId="2" state="visible" r:id="rId2"/>
    <sheet xmlns:r="http://schemas.openxmlformats.org/officeDocument/2006/relationships" name="Incoming Inspection Log" sheetId="3" state="visible" r:id="rId3"/>
    <sheet xmlns:r="http://schemas.openxmlformats.org/officeDocument/2006/relationships" name="Inspection Item Details" sheetId="4" state="visible" r:id="rId4"/>
    <sheet xmlns:r="http://schemas.openxmlformats.org/officeDocument/2006/relationships" name="Nonconformance Actions" sheetId="5" state="visible" r:id="rId5"/>
    <sheet xmlns:r="http://schemas.openxmlformats.org/officeDocument/2006/relationships" name="Supplier Summary" sheetId="6" state="visible" r:id="rId6"/>
    <sheet xmlns:r="http://schemas.openxmlformats.org/officeDocument/2006/relationships" name="Inspection Standards" sheetId="7" state="visible" r:id="rId7"/>
    <sheet xmlns:r="http://schemas.openxmlformats.org/officeDocument/2006/relationships" name="Master Data" sheetId="8" state="visible" r:id="rId8"/>
    <sheet xmlns:r="http://schemas.openxmlformats.org/officeDocument/2006/relationships" name="Sources and Versions" sheetId="9" state="visible" r:id="rId9"/>
  </sheets>
  <definedNames/>
</workbook>
</file>

<file path=xl/styles.xml><?xml version="1.0" encoding="utf-8"?>
<styleSheet xmlns="http://schemas.openxmlformats.org/spreadsheetml/2006/main">
  <numFmts count="2">
    <numFmt numFmtId="164" formatCode="yyyy-mm-dd"/>
    <numFmt numFmtId="165" formatCode="yyyy-mm"/>
  </numFmts>
  <fonts count="7">
    <font>
      <name val="Carlito"/>
      <sz val="11"/>
    </font>
    <font>
      <name val="Carlito"/>
      <b val="1"/>
      <color rgb="00FFFFFF"/>
      <sz val="16"/>
    </font>
    <font>
      <name val="Carlito"/>
      <b val="1"/>
      <color rgb="00FFFFFF"/>
      <sz val="11"/>
    </font>
    <font>
      <name val="Carlito"/>
      <color rgb="00374151"/>
      <sz val="11"/>
    </font>
    <font>
      <name val="Carlito"/>
      <b val="1"/>
      <color rgb="001F2937"/>
      <sz val="11"/>
    </font>
    <font>
      <name val="Carlito"/>
      <b val="1"/>
      <color rgb="000F4C81"/>
      <sz val="18"/>
    </font>
    <font>
      <name val="Carlito"/>
      <b val="1"/>
      <color rgb="007C2D12"/>
      <sz val="11"/>
    </font>
  </fonts>
  <fills count="9">
    <fill>
      <patternFill/>
    </fill>
    <fill>
      <patternFill patternType="gray125"/>
    </fill>
    <fill>
      <patternFill patternType="solid">
        <fgColor rgb="000F4C81"/>
      </patternFill>
    </fill>
    <fill>
      <patternFill patternType="solid">
        <fgColor rgb="001F4E78"/>
      </patternFill>
    </fill>
    <fill>
      <patternFill patternType="solid">
        <fgColor rgb="00F3F6FA"/>
      </patternFill>
    </fill>
    <fill>
      <patternFill patternType="solid">
        <fgColor rgb="00EAF3F8"/>
      </patternFill>
    </fill>
    <fill>
      <patternFill patternType="solid">
        <fgColor rgb="00FFF7CC"/>
      </patternFill>
    </fill>
    <fill>
      <patternFill patternType="solid">
        <fgColor rgb="00D9EAF7"/>
      </patternFill>
    </fill>
    <fill>
      <patternFill patternType="solid">
        <fgColor rgb="00FFFFFF"/>
      </patternFill>
    </fill>
  </fills>
  <borders count="2">
    <border/>
    <border/>
  </borders>
  <cellStyleXfs count="1">
    <xf numFmtId="0" fontId="0" fillId="0" borderId="1"/>
  </cellStyleXfs>
  <cellXfs count="95">
    <xf numFmtId="0" fontId="0" fillId="0" borderId="0" pivotButton="0" quotePrefix="0" xfId="0"/>
    <xf numFmtId="0" fontId="0" fillId="0" borderId="1" pivotButton="0" quotePrefix="0" xfId="0"/>
    <xf numFmtId="0" fontId="0" fillId="2" borderId="0" pivotButton="0" quotePrefix="0" xfId="0"/>
    <xf numFmtId="0" fontId="1" fillId="2" borderId="0" pivotButton="0" quotePrefix="0" xfId="0"/>
    <xf numFmtId="0" fontId="1" fillId="2" borderId="0" applyAlignment="1" pivotButton="0" quotePrefix="0" xfId="0">
      <alignment horizontal="center"/>
    </xf>
    <xf numFmtId="0" fontId="1" fillId="2" borderId="0" applyAlignment="1" pivotButton="0" quotePrefix="0" xfId="0">
      <alignment horizontal="center" vertical="center"/>
    </xf>
    <xf numFmtId="0" fontId="0" fillId="2" borderId="1" pivotButton="0" quotePrefix="0" xfId="0"/>
    <xf numFmtId="0" fontId="1" fillId="2" borderId="1" pivotButton="0" quotePrefix="0" xfId="0"/>
    <xf numFmtId="0" fontId="1" fillId="2" borderId="1" applyAlignment="1" pivotButton="0" quotePrefix="0" xfId="0">
      <alignment horizontal="center"/>
    </xf>
    <xf numFmtId="0" fontId="1" fillId="2" borderId="1" applyAlignment="1" pivotButton="0" quotePrefix="0" xfId="0">
      <alignment horizontal="center" vertical="center"/>
    </xf>
    <xf numFmtId="0" fontId="0" fillId="3" borderId="0" pivotButton="0" quotePrefix="0" xfId="0"/>
    <xf numFmtId="0" fontId="2" fillId="3" borderId="0" pivotButton="0" quotePrefix="0" xfId="0"/>
    <xf numFmtId="0" fontId="2" fillId="3" borderId="0" applyAlignment="1" pivotButton="0" quotePrefix="0" xfId="0">
      <alignment wrapText="1"/>
    </xf>
    <xf numFmtId="0" fontId="2" fillId="3" borderId="0" applyAlignment="1" pivotButton="0" quotePrefix="0" xfId="0">
      <alignment horizontal="center" wrapText="1"/>
    </xf>
    <xf numFmtId="0" fontId="2" fillId="3" borderId="0" applyAlignment="1" pivotButton="0" quotePrefix="0" xfId="0">
      <alignment horizontal="center" vertical="center" wrapText="1"/>
    </xf>
    <xf numFmtId="0" fontId="0" fillId="3" borderId="1" pivotButton="0" quotePrefix="0" xfId="0"/>
    <xf numFmtId="0" fontId="2" fillId="3" borderId="1" pivotButton="0" quotePrefix="0" xfId="0"/>
    <xf numFmtId="0" fontId="2" fillId="3" borderId="1" applyAlignment="1" pivotButton="0" quotePrefix="0" xfId="0">
      <alignment wrapText="1"/>
    </xf>
    <xf numFmtId="0" fontId="2" fillId="3" borderId="1" applyAlignment="1" pivotButton="0" quotePrefix="0" xfId="0">
      <alignment horizontal="center" wrapText="1"/>
    </xf>
    <xf numFmtId="0" fontId="2" fillId="3" borderId="1" applyAlignment="1" pivotButton="0" quotePrefix="0" xfId="0">
      <alignment horizontal="center" vertical="center" wrapText="1"/>
    </xf>
    <xf numFmtId="0" fontId="0" fillId="0" borderId="0" applyAlignment="1" pivotButton="0" quotePrefix="0" xfId="0">
      <alignment wrapText="1"/>
    </xf>
    <xf numFmtId="0" fontId="0" fillId="0" borderId="1" applyAlignment="1" pivotButton="0" quotePrefix="0" xfId="0">
      <alignment wrapText="1"/>
    </xf>
    <xf numFmtId="0" fontId="0" fillId="4" borderId="0" pivotButton="0" quotePrefix="0" xfId="0"/>
    <xf numFmtId="0" fontId="3" fillId="4" borderId="0" pivotButton="0" quotePrefix="0" xfId="0"/>
    <xf numFmtId="0" fontId="3" fillId="4" borderId="0" applyAlignment="1" pivotButton="0" quotePrefix="0" xfId="0">
      <alignment wrapText="1"/>
    </xf>
    <xf numFmtId="0" fontId="0" fillId="4" borderId="1" pivotButton="0" quotePrefix="0" xfId="0"/>
    <xf numFmtId="0" fontId="3" fillId="4" borderId="1" pivotButton="0" quotePrefix="0" xfId="0"/>
    <xf numFmtId="0" fontId="3" fillId="4" borderId="1" applyAlignment="1" pivotButton="0" quotePrefix="0" xfId="0">
      <alignment wrapText="1"/>
    </xf>
    <xf numFmtId="0" fontId="0" fillId="5" borderId="0" applyAlignment="1" pivotButton="0" quotePrefix="0" xfId="0">
      <alignment wrapText="1"/>
    </xf>
    <xf numFmtId="0" fontId="0" fillId="5" borderId="1" applyAlignment="1" pivotButton="0" quotePrefix="0" xfId="0">
      <alignment wrapText="1"/>
    </xf>
    <xf numFmtId="0" fontId="0" fillId="6" borderId="0" applyAlignment="1" pivotButton="0" quotePrefix="0" xfId="0">
      <alignment wrapText="1"/>
    </xf>
    <xf numFmtId="0" fontId="0" fillId="6" borderId="1" applyAlignment="1" pivotButton="0" quotePrefix="0" xfId="0">
      <alignment wrapText="1"/>
    </xf>
    <xf numFmtId="164" fontId="0" fillId="6" borderId="0" applyAlignment="1" pivotButton="0" quotePrefix="0" xfId="0">
      <alignment wrapText="1"/>
    </xf>
    <xf numFmtId="164" fontId="0" fillId="6" borderId="1" applyAlignment="1" pivotButton="0" quotePrefix="0" xfId="0">
      <alignment wrapText="1"/>
    </xf>
    <xf numFmtId="4" fontId="0" fillId="6" borderId="0" applyAlignment="1" pivotButton="0" quotePrefix="0" xfId="0">
      <alignment wrapText="1"/>
    </xf>
    <xf numFmtId="4" fontId="0" fillId="6" borderId="1" applyAlignment="1" pivotButton="0" quotePrefix="0" xfId="0">
      <alignment wrapText="1"/>
    </xf>
    <xf numFmtId="1" fontId="0" fillId="6" borderId="0" applyAlignment="1" pivotButton="0" quotePrefix="0" xfId="0">
      <alignment wrapText="1"/>
    </xf>
    <xf numFmtId="1" fontId="0" fillId="6" borderId="1" applyAlignment="1" pivotButton="0" quotePrefix="0" xfId="0">
      <alignment wrapText="1"/>
    </xf>
    <xf numFmtId="10" fontId="0" fillId="5" borderId="0" applyAlignment="1" pivotButton="0" quotePrefix="0" xfId="0">
      <alignment wrapText="1"/>
    </xf>
    <xf numFmtId="10" fontId="0" fillId="5" borderId="1" applyAlignment="1" pivotButton="0" quotePrefix="0" xfId="0">
      <alignment wrapText="1"/>
    </xf>
    <xf numFmtId="164" fontId="0" fillId="5" borderId="0" applyAlignment="1" pivotButton="0" quotePrefix="0" xfId="0">
      <alignment wrapText="1"/>
    </xf>
    <xf numFmtId="164" fontId="0" fillId="5" borderId="1" applyAlignment="1" pivotButton="0" quotePrefix="0" xfId="0">
      <alignment wrapText="1"/>
    </xf>
    <xf numFmtId="2" fontId="0" fillId="6" borderId="0" applyAlignment="1" pivotButton="0" quotePrefix="0" xfId="0">
      <alignment wrapText="1"/>
    </xf>
    <xf numFmtId="2" fontId="0" fillId="6" borderId="1" applyAlignment="1" pivotButton="0" quotePrefix="0" xfId="0">
      <alignment wrapText="1"/>
    </xf>
    <xf numFmtId="0" fontId="0" fillId="7" borderId="0" pivotButton="0" quotePrefix="0" xfId="0"/>
    <xf numFmtId="0" fontId="4" fillId="7" borderId="0" pivotButton="0" quotePrefix="0" xfId="0"/>
    <xf numFmtId="0" fontId="4" fillId="7" borderId="0" applyAlignment="1" pivotButton="0" quotePrefix="0" xfId="0">
      <alignment horizontal="center"/>
    </xf>
    <xf numFmtId="0" fontId="4" fillId="7" borderId="0" applyAlignment="1" pivotButton="0" quotePrefix="0" xfId="0">
      <alignment horizontal="center" vertical="center"/>
    </xf>
    <xf numFmtId="0" fontId="0" fillId="7" borderId="1" pivotButton="0" quotePrefix="0" xfId="0"/>
    <xf numFmtId="0" fontId="4" fillId="7" borderId="1" pivotButton="0" quotePrefix="0" xfId="0"/>
    <xf numFmtId="0" fontId="4" fillId="7" borderId="1" applyAlignment="1" pivotButton="0" quotePrefix="0" xfId="0">
      <alignment horizontal="center"/>
    </xf>
    <xf numFmtId="0" fontId="4" fillId="7" borderId="1" applyAlignment="1" pivotButton="0" quotePrefix="0" xfId="0">
      <alignment horizontal="center" vertical="center"/>
    </xf>
    <xf numFmtId="0" fontId="0" fillId="8" borderId="0" pivotButton="0" quotePrefix="0" xfId="0"/>
    <xf numFmtId="0" fontId="5" fillId="8" borderId="0" pivotButton="0" quotePrefix="0" xfId="0"/>
    <xf numFmtId="0" fontId="5" fillId="8" borderId="0" applyAlignment="1" pivotButton="0" quotePrefix="0" xfId="0">
      <alignment horizontal="center"/>
    </xf>
    <xf numFmtId="0" fontId="5" fillId="8" borderId="0" applyAlignment="1" pivotButton="0" quotePrefix="0" xfId="0">
      <alignment horizontal="center" vertical="center"/>
    </xf>
    <xf numFmtId="0" fontId="0" fillId="8" borderId="1" pivotButton="0" quotePrefix="0" xfId="0"/>
    <xf numFmtId="0" fontId="5" fillId="8" borderId="1" pivotButton="0" quotePrefix="0" xfId="0"/>
    <xf numFmtId="0" fontId="5" fillId="8" borderId="1" applyAlignment="1" pivotButton="0" quotePrefix="0" xfId="0">
      <alignment horizontal="center"/>
    </xf>
    <xf numFmtId="0" fontId="5" fillId="8" borderId="1" applyAlignment="1" pivotButton="0" quotePrefix="0" xfId="0">
      <alignment horizontal="center" vertical="center"/>
    </xf>
    <xf numFmtId="10" fontId="5" fillId="8" borderId="0" applyAlignment="1" pivotButton="0" quotePrefix="0" xfId="0">
      <alignment horizontal="center" vertical="center"/>
    </xf>
    <xf numFmtId="10" fontId="5" fillId="8" borderId="1" applyAlignment="1" pivotButton="0" quotePrefix="0" xfId="0">
      <alignment horizontal="center" vertical="center"/>
    </xf>
    <xf numFmtId="1" fontId="0" fillId="0" borderId="0" applyAlignment="1" pivotButton="0" quotePrefix="0" xfId="0">
      <alignment wrapText="1"/>
    </xf>
    <xf numFmtId="1" fontId="0" fillId="0" borderId="1" applyAlignment="1" pivotButton="0" quotePrefix="0" xfId="0">
      <alignment wrapText="1"/>
    </xf>
    <xf numFmtId="165" fontId="0" fillId="0" borderId="0" pivotButton="0" quotePrefix="0" xfId="0"/>
    <xf numFmtId="165" fontId="0" fillId="0" borderId="1" pivotButton="0" quotePrefix="0" xfId="0"/>
    <xf numFmtId="10" fontId="0" fillId="0" borderId="0" pivotButton="0" quotePrefix="0" xfId="0"/>
    <xf numFmtId="10" fontId="0" fillId="0" borderId="1" pivotButton="0" quotePrefix="0" xfId="0"/>
    <xf numFmtId="165" fontId="0" fillId="0" borderId="0" applyAlignment="1" pivotButton="0" quotePrefix="0" xfId="0">
      <alignment wrapText="1"/>
    </xf>
    <xf numFmtId="10" fontId="0" fillId="0" borderId="0" applyAlignment="1" pivotButton="0" quotePrefix="0" xfId="0">
      <alignment wrapText="1"/>
    </xf>
    <xf numFmtId="165" fontId="0" fillId="0" borderId="1" applyAlignment="1" pivotButton="0" quotePrefix="0" xfId="0">
      <alignment wrapText="1"/>
    </xf>
    <xf numFmtId="10" fontId="0" fillId="0" borderId="1" applyAlignment="1" pivotButton="0" quotePrefix="0" xfId="0">
      <alignment wrapText="1"/>
    </xf>
    <xf numFmtId="0" fontId="0" fillId="6" borderId="0" pivotButton="0" quotePrefix="0" xfId="0"/>
    <xf numFmtId="0" fontId="6" fillId="6" borderId="0" pivotButton="0" quotePrefix="0" xfId="0"/>
    <xf numFmtId="0" fontId="6" fillId="6" borderId="0" applyAlignment="1" pivotButton="0" quotePrefix="0" xfId="0">
      <alignment wrapText="1"/>
    </xf>
    <xf numFmtId="0" fontId="6" fillId="6" borderId="0" applyAlignment="1" pivotButton="0" quotePrefix="0" xfId="0">
      <alignment vertical="center" wrapText="1"/>
    </xf>
    <xf numFmtId="0" fontId="0" fillId="6" borderId="1" pivotButton="0" quotePrefix="0" xfId="0"/>
    <xf numFmtId="0" fontId="6" fillId="6" borderId="1" pivotButton="0" quotePrefix="0" xfId="0"/>
    <xf numFmtId="0" fontId="6" fillId="6" borderId="1" applyAlignment="1" pivotButton="0" quotePrefix="0" xfId="0">
      <alignment wrapText="1"/>
    </xf>
    <xf numFmtId="0" fontId="6" fillId="6" borderId="1" applyAlignment="1" pivotButton="0" quotePrefix="0" xfId="0">
      <alignment vertical="center" wrapText="1"/>
    </xf>
    <xf numFmtId="164" fontId="0" fillId="0" borderId="0" applyAlignment="1" pivotButton="0" quotePrefix="0" xfId="0">
      <alignment wrapText="1"/>
    </xf>
    <xf numFmtId="164" fontId="0" fillId="0" borderId="1" applyAlignment="1" pivotButton="0" quotePrefix="0" xfId="0">
      <alignment wrapText="1"/>
    </xf>
    <xf numFmtId="0" fontId="0" fillId="3" borderId="0" applyAlignment="1" pivotButton="0" quotePrefix="0" xfId="0">
      <alignment wrapText="1"/>
    </xf>
    <xf numFmtId="0" fontId="0" fillId="3" borderId="1" applyAlignment="1" pivotButton="0" quotePrefix="0" xfId="0">
      <alignment wrapText="1"/>
    </xf>
    <xf numFmtId="10" fontId="5" fillId="8" borderId="0" applyAlignment="1" pivotButton="0" quotePrefix="0" xfId="0">
      <alignment horizontal="center" vertical="center"/>
    </xf>
    <xf numFmtId="1" fontId="0" fillId="0" borderId="0" applyAlignment="1" pivotButton="0" quotePrefix="0" xfId="0">
      <alignment wrapText="1"/>
    </xf>
    <xf numFmtId="165" fontId="0" fillId="0" borderId="0" applyAlignment="1" pivotButton="0" quotePrefix="0" xfId="0">
      <alignment wrapText="1"/>
    </xf>
    <xf numFmtId="10" fontId="0" fillId="0" borderId="0" applyAlignment="1" pivotButton="0" quotePrefix="0" xfId="0">
      <alignment wrapText="1"/>
    </xf>
    <xf numFmtId="164" fontId="0" fillId="6" borderId="0" applyAlignment="1" pivotButton="0" quotePrefix="0" xfId="0">
      <alignment wrapText="1"/>
    </xf>
    <xf numFmtId="4" fontId="0" fillId="6" borderId="0" applyAlignment="1" pivotButton="0" quotePrefix="0" xfId="0">
      <alignment wrapText="1"/>
    </xf>
    <xf numFmtId="1" fontId="0" fillId="6" borderId="0" applyAlignment="1" pivotButton="0" quotePrefix="0" xfId="0">
      <alignment wrapText="1"/>
    </xf>
    <xf numFmtId="10" fontId="0" fillId="5" borderId="0" applyAlignment="1" pivotButton="0" quotePrefix="0" xfId="0">
      <alignment wrapText="1"/>
    </xf>
    <xf numFmtId="164" fontId="0" fillId="5" borderId="0" applyAlignment="1" pivotButton="0" quotePrefix="0" xfId="0">
      <alignment wrapText="1"/>
    </xf>
    <xf numFmtId="2" fontId="0" fillId="6" borderId="0" applyAlignment="1" pivotButton="0" quotePrefix="0" xfId="0">
      <alignment wrapText="1"/>
    </xf>
    <xf numFmtId="164" fontId="0" fillId="0" borderId="0" applyAlignment="1" pivotButton="0" quotePrefix="0" xfId="0">
      <alignment wrapText="1"/>
    </xf>
  </cellXfs>
  <cellStyles count="1">
    <cellStyle name="Normal" xfId="0"/>
  </cellStyles>
  <dxfs count="17">
    <dxf>
      <font>
        <b val="1"/>
        <color rgb="00991B1B"/>
      </font>
      <fill>
        <patternFill patternType="solid">
          <bgColor rgb="00FECACA"/>
        </patternFill>
      </fill>
    </dxf>
    <dxf>
      <font>
        <b val="1"/>
        <color rgb="009A3412"/>
      </font>
      <fill>
        <patternFill patternType="solid">
          <bgColor rgb="00FED7AA"/>
        </patternFill>
      </fill>
    </dxf>
    <dxf>
      <font>
        <b val="1"/>
        <color rgb="00166534"/>
      </font>
      <fill>
        <patternFill patternType="solid">
          <bgColor rgb="00DCFCE7"/>
        </patternFill>
      </fill>
    </dxf>
    <dxf>
      <font>
        <b val="1"/>
        <color rgb="00991B1B"/>
      </font>
      <fill>
        <patternFill patternType="solid">
          <bgColor rgb="00FEE2E2"/>
        </patternFill>
      </fill>
    </dxf>
    <dxf>
      <font>
        <b val="1"/>
        <color rgb="0092400E"/>
      </font>
      <fill>
        <patternFill patternType="solid">
          <bgColor rgb="00FEF3C7"/>
        </patternFill>
      </fill>
    </dxf>
    <dxf>
      <font>
        <b val="1"/>
        <color rgb="00991B1B"/>
      </font>
      <fill>
        <patternFill patternType="solid">
          <bgColor rgb="00FECACA"/>
        </patternFill>
      </fill>
    </dxf>
    <dxf>
      <font>
        <b val="1"/>
        <color rgb="00166534"/>
      </font>
      <fill>
        <patternFill patternType="solid">
          <bgColor rgb="00DCFCE7"/>
        </patternFill>
      </fill>
    </dxf>
    <dxf>
      <font>
        <b val="1"/>
        <color rgb="0092400E"/>
      </font>
      <fill>
        <patternFill patternType="solid">
          <bgColor rgb="00FEF3C7"/>
        </patternFill>
      </fill>
    </dxf>
    <dxf>
      <font>
        <b val="1"/>
        <color rgb="00166534"/>
      </font>
      <fill>
        <patternFill patternType="solid">
          <bgColor rgb="00DCFCE7"/>
        </patternFill>
      </fill>
    </dxf>
    <dxf>
      <font>
        <b val="1"/>
        <color rgb="0092400E"/>
      </font>
      <fill>
        <patternFill patternType="solid">
          <bgColor rgb="00FEF3C7"/>
        </patternFill>
      </fill>
    </dxf>
    <dxf>
      <font>
        <b val="1"/>
        <color rgb="00991B1B"/>
      </font>
      <fill>
        <patternFill patternType="solid">
          <bgColor rgb="00FECACA"/>
        </patternFill>
      </fill>
    </dxf>
    <dxf>
      <font>
        <b val="1"/>
        <color rgb="00991B1B"/>
      </font>
      <fill>
        <patternFill patternType="solid">
          <bgColor rgb="00FECACA"/>
        </patternFill>
      </fill>
    </dxf>
    <dxf>
      <font>
        <b val="1"/>
        <color rgb="00991B1B"/>
      </font>
      <fill>
        <patternFill patternType="solid">
          <bgColor rgb="00FECACA"/>
        </patternFill>
      </fill>
    </dxf>
    <dxf>
      <font>
        <b val="1"/>
        <color rgb="00166534"/>
      </font>
      <fill>
        <patternFill patternType="solid">
          <bgColor rgb="00DCFCE7"/>
        </patternFill>
      </fill>
    </dxf>
    <dxf>
      <font>
        <b val="1"/>
        <color rgb="00991B1B"/>
      </font>
      <fill>
        <patternFill patternType="solid">
          <bgColor rgb="00FECACA"/>
        </patternFill>
      </fill>
    </dxf>
    <dxf>
      <font>
        <b val="1"/>
        <color rgb="00166534"/>
      </font>
      <fill>
        <patternFill patternType="solid">
          <bgColor rgb="00DCFCE7"/>
        </patternFill>
      </fill>
    </dxf>
    <dxf>
      <font>
        <b val="1"/>
        <color rgb="0092400E"/>
      </font>
      <fill>
        <patternFill patternType="solid">
          <bgColor rgb="00FEF3C7"/>
        </patternFill>
      </fill>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styles" Target="styles.xml" Id="rId10"/><Relationship Type="http://schemas.openxmlformats.org/officeDocument/2006/relationships/theme" Target="theme/theme1.xml" Id="rId11"/></Relationships>
</file>

<file path=xl/charts/chart1.xml><?xml version="1.0" encoding="utf-8"?>
<chartSpace xmlns="http://schemas.openxmlformats.org/drawingml/2006/chart">
  <chart>
    <plotArea>
      <layout/>
      <barChart>
        <barDir val="col"/>
        <grouping val="clustered"/>
        <varyColors val="0"/>
        <ser>
          <idx val="0"/>
          <order val="0"/>
          <tx>
            <v>Lots</v>
          </tx>
          <spPr>
            <a:ln xmlns:a="http://schemas.openxmlformats.org/drawingml/2006/main">
              <a:prstDash val="solid"/>
            </a:ln>
          </spPr>
          <cat>
            <strRef>
              <f>'Dashboard'!$A$11:$A$22</f>
              <strCache>
                <ptCount val="0"/>
              </strCache>
            </strRef>
          </cat>
          <val>
            <numRef>
              <f>'Dashboard'!$B$11:$B$22</f>
              <numCache>
                <formatCode>0</formatCode>
                <ptCount val="0"/>
              </numCache>
            </numRef>
          </val>
        </ser>
        <dLbls>
          <showLegendKey val="0"/>
          <showVal val="0"/>
          <showCatName val="0"/>
          <showSerName val="0"/>
          <showPercent val="0"/>
          <showBubbleSize val="0"/>
          <showLeaderLines val="0"/>
        </dLbls>
        <gapWidth val="150"/>
        <axId val="48650112"/>
        <axId val="48672768"/>
      </barChart>
      <catAx>
        <axId val="48650112"/>
        <scaling>
          <orientation val="minMax"/>
        </scaling>
        <delete val="0"/>
        <axPos val="b"/>
        <majorGridlines>
          <spPr>
            <a:ln xmlns:a="http://schemas.openxmlformats.org/drawingml/2006/main" w="9525">
              <a:solidFill>
                <a:srgbClr val="CCCCCC"/>
              </a:solidFill>
              <a:prstDash val="dash"/>
            </a:ln>
          </spPr>
        </majorGridlines>
        <numFmt formatCode="" sourceLinked="0"/>
        <majorTickMark val="none"/>
        <minorTickMark val="none"/>
        <tickLblPos val="nextTo"/>
        <txPr>
          <a:bodyPr xmlns:a="http://schemas.openxmlformats.org/drawingml/2006/main" rot="-2700000" anchorCtr="1"/>
          <a:lstStyle xmlns:a="http://schemas.openxmlformats.org/drawingml/2006/main"/>
          <a:p xmlns:a="http://schemas.openxmlformats.org/drawingml/2006/main">
            <a:pPr>
              <a:defRPr/>
            </a:pPr>
            <a:r>
              <a:t>None</a:t>
            </a:r>
          </a:p>
        </txPr>
        <crossAx val="48672768"/>
        <crosses val="autoZero"/>
        <lblAlgn val="ctr"/>
        <lblOffset val="100"/>
        <noMultiLvlLbl val="0"/>
      </catAx>
      <valAx>
        <axId val="48672768"/>
        <scaling>
          <orientation val="minMax"/>
        </scaling>
        <delete val="0"/>
        <axPos val="l"/>
        <majorGridlines>
          <spPr>
            <a:ln xmlns:a="http://schemas.openxmlformats.org/drawingml/2006/main" w="9525">
              <a:solidFill>
                <a:srgbClr val="CCCCCC"/>
              </a:solidFill>
              <a:prstDash val="dash"/>
            </a:ln>
          </spPr>
        </majorGridlines>
        <numFmt formatCode="0" sourceLinked="0"/>
        <majorTickMark val="none"/>
        <minorTickMark val="none"/>
        <crossAx val="48650112"/>
        <crosses val="autoZero"/>
        <crossBetween val="between"/>
      </valAx>
    </plotArea>
    <legend>
      <legendPos val="b"/>
      <overlay val="0"/>
    </legend>
    <plotVisOnly val="1"/>
    <dispBlanksAs val="gap"/>
  </chart>
  <spPr>
    <a:ln xmlns:a="http://schemas.openxmlformats.org/drawingml/2006/main" w="9525">
      <a:solidFill>
        <a:srgbClr val="D9D9D9"/>
      </a:solidFill>
      <a:prstDash val="solid"/>
    </a:ln>
  </spPr>
</chartSpace>
</file>

<file path=xl/charts/chart2.xml><?xml version="1.0" encoding="utf-8"?>
<chartSpace xmlns="http://schemas.openxmlformats.org/drawingml/2006/chart">
  <chart>
    <plotArea>
      <layout/>
      <barChart>
        <barDir val="bar"/>
        <grouping val="clustered"/>
        <varyColors val="0"/>
        <ser>
          <idx val="0"/>
          <order val="0"/>
          <tx>
            <v>Lots</v>
          </tx>
          <spPr>
            <a:ln xmlns:a="http://schemas.openxmlformats.org/drawingml/2006/main">
              <a:prstDash val="solid"/>
            </a:ln>
          </spPr>
          <cat>
            <strRef>
              <f>'Dashboard'!$I$11:$I$18</f>
              <strCache>
                <ptCount val="0"/>
              </strCache>
            </strRef>
          </cat>
          <val>
            <numRef>
              <f>'Dashboard'!$J$11:$J$18</f>
              <numCache>
                <ptCount val="0"/>
              </numCache>
            </numRef>
          </val>
        </ser>
        <dLbls>
          <showLegendKey val="0"/>
          <showVal val="0"/>
          <showCatName val="0"/>
          <showSerName val="0"/>
          <showPercent val="0"/>
          <showBubbleSize val="0"/>
          <showLeaderLines val="0"/>
        </dLbls>
        <gapWidth val="150"/>
        <axId val="48650112"/>
        <axId val="48672768"/>
      </barChart>
      <catAx>
        <axId val="48650112"/>
        <scaling>
          <orientation val="minMax"/>
        </scaling>
        <delete val="0"/>
        <axPos val="l"/>
        <majorGridlines>
          <spPr>
            <a:ln xmlns:a="http://schemas.openxmlformats.org/drawingml/2006/main" w="9525">
              <a:solidFill>
                <a:srgbClr val="CCCCCC"/>
              </a:solidFill>
              <a:prstDash val="dash"/>
            </a:ln>
          </spPr>
        </majorGridlines>
        <numFmt formatCode="0" sourceLinked="0"/>
        <majorTickMark val="none"/>
        <minorTickMark val="none"/>
        <tickLblPos val="nextTo"/>
        <crossAx val="48672768"/>
        <crosses val="autoZero"/>
        <lblAlgn val="ctr"/>
        <lblOffset val="100"/>
        <noMultiLvlLbl val="0"/>
      </catAx>
      <valAx>
        <axId val="48672768"/>
        <scaling>
          <orientation val="minMax"/>
        </scaling>
        <delete val="0"/>
        <axPos val="b"/>
        <majorGridlines>
          <spPr>
            <a:ln xmlns:a="http://schemas.openxmlformats.org/drawingml/2006/main" w="9525">
              <a:solidFill>
                <a:srgbClr val="CCCCCC"/>
              </a:solidFill>
              <a:prstDash val="dash"/>
            </a:ln>
          </spPr>
        </majorGridlines>
        <numFmt formatCode="" sourceLinked="0"/>
        <majorTickMark val="none"/>
        <minorTickMark val="none"/>
        <crossAx val="48650112"/>
        <crosses val="autoZero"/>
        <crossBetween val="between"/>
      </valAx>
    </plotArea>
    <legend>
      <legendPos val="b"/>
      <overlay val="0"/>
    </legend>
    <plotVisOnly val="1"/>
    <dispBlanksAs val="gap"/>
  </chart>
  <spPr>
    <a:ln xmlns:a="http://schemas.openxmlformats.org/drawingml/2006/main" w="9525">
      <a:solidFill>
        <a:srgbClr val="D9D9D9"/>
      </a:solidFill>
      <a:prstDash val="solid"/>
    </a:ln>
  </spPr>
</chartSpace>
</file>

<file path=xl/charts/chart3.xml><?xml version="1.0" encoding="utf-8"?>
<chartSpace xmlns="http://schemas.openxmlformats.org/drawingml/2006/chart">
  <chart>
    <plotArea>
      <layout/>
      <lineChart>
        <grouping val="standard"/>
        <ser>
          <idx val="0"/>
          <order val="0"/>
          <tx>
            <v>Pass Rate</v>
          </tx>
          <spPr>
            <a:ln xmlns:a="http://schemas.openxmlformats.org/drawingml/2006/main">
              <a:prstDash val="solid"/>
            </a:ln>
          </spPr>
          <marker>
            <symbol val="none"/>
            <spPr>
              <a:ln xmlns:a="http://schemas.openxmlformats.org/drawingml/2006/main">
                <a:prstDash val="solid"/>
              </a:ln>
            </spPr>
          </marker>
          <cat>
            <strRef>
              <f>'Dashboard'!$G$28:$G$39</f>
              <strCache>
                <ptCount val="0"/>
              </strCache>
            </strRef>
          </cat>
          <val>
            <numRef>
              <f>'Dashboard'!$E$28:$E$39</f>
              <numCache>
                <formatCode>0%</formatCode>
                <ptCount val="0"/>
              </numCache>
            </numRef>
          </val>
          <smooth val="0"/>
        </ser>
        <dLbls>
          <showLegendKey val="0"/>
          <showVal val="0"/>
          <showCatName val="0"/>
          <showSerName val="0"/>
          <showPercent val="0"/>
          <showBubbleSize val="0"/>
          <showLeaderLines val="0"/>
        </dLbls>
        <axId val="48650112"/>
        <axId val="48672768"/>
      </lineChart>
      <catAx>
        <axId val="48650112"/>
        <scaling>
          <orientation val="minMax"/>
        </scaling>
        <delete val="0"/>
        <axPos val="b"/>
        <majorGridlines>
          <spPr>
            <a:ln xmlns:a="http://schemas.openxmlformats.org/drawingml/2006/main" w="9525">
              <a:solidFill>
                <a:srgbClr val="CCCCCC"/>
              </a:solidFill>
              <a:prstDash val="dash"/>
            </a:ln>
          </spPr>
        </majorGridlines>
        <numFmt formatCode="@" sourceLinked="0"/>
        <majorTickMark val="none"/>
        <minorTickMark val="none"/>
        <tickLblPos val="nextTo"/>
        <crossAx val="48672768"/>
        <crosses val="autoZero"/>
        <lblAlgn val="ctr"/>
        <lblOffset val="100"/>
        <noMultiLvlLbl val="0"/>
      </catAx>
      <valAx>
        <axId val="48672768"/>
        <scaling>
          <orientation val="minMax"/>
        </scaling>
        <delete val="0"/>
        <axPos val="l"/>
        <majorGridlines>
          <spPr>
            <a:ln xmlns:a="http://schemas.openxmlformats.org/drawingml/2006/main" w="9525">
              <a:solidFill>
                <a:srgbClr val="CCCCCC"/>
              </a:solidFill>
              <a:prstDash val="dash"/>
            </a:ln>
          </spPr>
        </majorGridlines>
        <numFmt formatCode="0%" sourceLinked="0"/>
        <majorTickMark val="none"/>
        <minorTickMark val="none"/>
        <crossAx val="48650112"/>
        <crosses val="autoZero"/>
        <crossBetween val="between"/>
      </valAx>
    </plotArea>
    <legend>
      <legendPos val="b"/>
      <overlay val="0"/>
    </legend>
    <plotVisOnly val="1"/>
    <dispBlanksAs val="gap"/>
  </chart>
  <spPr>
    <a:ln xmlns:a="http://schemas.openxmlformats.org/drawingml/2006/main" w="9525">
      <a:solidFill>
        <a:srgbClr val="D9D9D9"/>
      </a:solidFill>
      <a:prstDash val="solid"/>
    </a:ln>
  </spPr>
</chartSpace>
</file>

<file path=xl/drawings/_rels/drawing1.xml.rels><Relationships xmlns="http://schemas.openxmlformats.org/package/2006/relationships"><Relationship Type="http://schemas.openxmlformats.org/officeDocument/2006/relationships/chart" Target="/xl/charts/chart1.xml" Id="rId1"/><Relationship Type="http://schemas.openxmlformats.org/officeDocument/2006/relationships/chart" Target="/xl/charts/chart2.xml" Id="rId2"/><Relationship Type="http://schemas.openxmlformats.org/officeDocument/2006/relationships/chart" Target="/xl/charts/chart3.xml" Id="rId3"/></Relationships>
</file>

<file path=xl/drawings/drawing1.xml><?xml version="1.0" encoding="utf-8"?>
<wsDr xmlns="http://schemas.openxmlformats.org/drawingml/2006/spreadsheetDrawing">
  <twoCellAnchor>
    <from>
      <col>3</col>
      <colOff>0</colOff>
      <row>9</row>
      <rowOff>0</rowOff>
    </from>
    <to>
      <col>8</col>
      <colOff>0</colOff>
      <row>24</row>
      <rowOff>0</rowOff>
    </to>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twoCellAnchor>
  <twoCellAnchor>
    <from>
      <col>10</col>
      <colOff>0</colOff>
      <row>9</row>
      <rowOff>0</rowOff>
    </from>
    <to>
      <col>14</col>
      <colOff>0</colOff>
      <row>24</row>
      <rowOff>0</rowOff>
    </to>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twoCellAnchor>
  <twoCellAnchor>
    <from>
      <col>7</col>
      <colOff>0</colOff>
      <row>26</row>
      <rowOff>0</rowOff>
    </from>
    <to>
      <col>14</col>
      <colOff>0</colOff>
      <row>42</row>
      <rowOff>0</rowOff>
    </to>
    <graphicFrame>
      <nvGraphicFramePr>
        <cNvPr id="3" name="Chart 3"/>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3"/>
        </a:graphicData>
      </a:graphic>
    </graphicFrame>
    <clientData/>
  </twoCellAnchor>
</wsDr>
</file>

<file path=xl/tables/table1.xml><?xml version="1.0" encoding="utf-8"?>
<table xmlns="http://schemas.openxmlformats.org/spreadsheetml/2006/main" id="1" name="IQCLogTable" displayName="IQCLogTable" ref="A4:AD304" headerRowCount="1">
  <tableColumns count="30">
    <tableColumn id="1" name="Record No."/>
    <tableColumn id="2" name="Receipt Date"/>
    <tableColumn id="3" name="Inspection Date"/>
    <tableColumn id="4" name="Company / Plant"/>
    <tableColumn id="5" name="Supplier"/>
    <tableColumn id="6" name="Supplier Grade"/>
    <tableColumn id="7" name="Purchase Order No."/>
    <tableColumn id="8" name="Material Category"/>
    <tableColumn id="9" name="Material Code"/>
    <tableColumn id="10" name="Material Name"/>
    <tableColumn id="11" name="Specification"/>
    <tableColumn id="12" name="Lot / Batch / Heat No."/>
    <tableColumn id="13" name="Incoming Quantity"/>
    <tableColumn id="14" name="Unit"/>
    <tableColumn id="15" name="Sampling Plan"/>
    <tableColumn id="16" name="Sample Quantity"/>
    <tableColumn id="17" name="Defect Quantity"/>
    <tableColumn id="18" name="Defect Rate"/>
    <tableColumn id="19" name="Inspection Method"/>
    <tableColumn id="20" name="Inspection Basis / Standard"/>
    <tableColumn id="21" name="Automatic Judgment"/>
    <tableColumn id="22" name="Final Disposition Status"/>
    <tableColumn id="23" name="Severity"/>
    <tableColumn id="24" name="Disposition Method"/>
    <tableColumn id="25" name="NCR/CAPA No."/>
    <tableColumn id="26" name="Inspector"/>
    <tableColumn id="27" name="Reviewer"/>
    <tableColumn id="28" name="Attachment / Photo Link"/>
    <tableColumn id="29" name="Remarks / Exception Description"/>
    <tableColumn id="30" name="Updated At"/>
  </tableColumns>
  <tableStyleInfo name="TableStyleMedium2" showRowStripes="1"/>
</table>
</file>

<file path=xl/tables/table2.xml><?xml version="1.0" encoding="utf-8"?>
<table xmlns="http://schemas.openxmlformats.org/spreadsheetml/2006/main" id="2" name="InspectionDetailTable" displayName="InspectionDetailTable" ref="A4:T504" headerRowCount="1">
  <tableColumns count="20">
    <tableColumn id="1" name="Detail ID"/>
    <tableColumn id="2" name="Record No."/>
    <tableColumn id="3" name="Inspection Date"/>
    <tableColumn id="4" name="Material Category"/>
    <tableColumn id="5" name="Inspection Item"/>
    <tableColumn id="6" name="Inspection Type"/>
    <tableColumn id="7" name="Criteria Description"/>
    <tableColumn id="8" name="Lower Limit"/>
    <tableColumn id="9" name="Upper Limit"/>
    <tableColumn id="10" name="Unit"/>
    <tableColumn id="11" name="Sample Count"/>
    <tableColumn id="12" name="Measured Value / Result 1"/>
    <tableColumn id="13" name="Measured Value / Result 2"/>
    <tableColumn id="14" name="Measured Value / Result 3"/>
    <tableColumn id="15" name="Defects"/>
    <tableColumn id="16" name="Defect Severity"/>
    <tableColumn id="17" name="Inspection Tool / Method"/>
    <tableColumn id="18" name="Manual Judgment"/>
    <tableColumn id="19" name="Automatic Judgment"/>
    <tableColumn id="20" name="Notes/Evidence Link"/>
  </tableColumns>
  <tableStyleInfo name="TableStyleMedium2" showRowStripes="1"/>
</table>
</file>

<file path=xl/tables/table3.xml><?xml version="1.0" encoding="utf-8"?>
<table xmlns="http://schemas.openxmlformats.org/spreadsheetml/2006/main" id="3" name="NCR_CAPA_Table" displayName="NCR_CAPA_Table" ref="A4:U204" headerRowCount="1">
  <tableColumns count="21">
    <tableColumn id="1" name="NCR/CAPA No."/>
    <tableColumn id="2" name="Record No."/>
    <tableColumn id="3" name="Found Date"/>
    <tableColumn id="4" name="Supplier"/>
    <tableColumn id="5" name="Material Code"/>
    <tableColumn id="6" name="Material Name"/>
    <tableColumn id="7" name="Issue Description"/>
    <tableColumn id="8" name="Severity"/>
    <tableColumn id="9" name="Responsible Party"/>
    <tableColumn id="10" name="Disposition Method"/>
    <tableColumn id="11" name="Containment Action"/>
    <tableColumn id="12" name="Root Cause Analysis"/>
    <tableColumn id="13" name="Corrective / Preventive Action"/>
    <tableColumn id="14" name="Owner"/>
    <tableColumn id="15" name="Planned Completion Date"/>
    <tableColumn id="16" name="Actual Completion Date"/>
    <tableColumn id="17" name="status"/>
    <tableColumn id="18" name="Closure Verification"/>
    <tableColumn id="19" name="Affected Lot / Quantity"/>
    <tableColumn id="20" name="Cost / Claim"/>
    <tableColumn id="21" name="Notes"/>
  </tableColumns>
  <tableStyleInfo name="TableStyleMedium2" showRowStripes="1"/>
</table>
</file>

<file path=xl/tables/table4.xml><?xml version="1.0" encoding="utf-8"?>
<table xmlns="http://schemas.openxmlformats.org/spreadsheetml/2006/main" id="4" name="SupplierSummaryTable" displayName="SupplierSummaryTable" ref="A4:K54" headerRowCount="1">
  <tableColumns count="11">
    <tableColumn id="1" name="Supplier"/>
    <tableColumn id="2" name="Incoming Lots"/>
    <tableColumn id="3" name="Passed Lots"/>
    <tableColumn id="4" name="Failed Lots"/>
    <tableColumn id="5" name="Exception / Concession Lots"/>
    <tableColumn id="6" name="Pass Rate"/>
    <tableColumn id="7" name="Total Defects"/>
    <tableColumn id="8" name="Open NCR items"/>
    <tableColumn id="9" name="Latest Receipt Date"/>
    <tableColumn id="10" name="Status Recommendation"/>
    <tableColumn id="11" name="Notes"/>
  </tableColumns>
  <tableStyleInfo name="TableStyleMedium2" showRowStripes="1"/>
</table>
</file>

<file path=xl/tables/table5.xml><?xml version="1.0" encoding="utf-8"?>
<table xmlns="http://schemas.openxmlformats.org/spreadsheetml/2006/main" id="5" name="InspectionStdTable" displayName="InspectionStdTable" ref="A4:L49" headerRowCount="1">
  <tableColumns count="12">
    <tableColumn id="1" name="Material Category"/>
    <tableColumn id="2" name="Inspection Item"/>
    <tableColumn id="3" name="Inspection Type"/>
    <tableColumn id="4" name="Criteria Description"/>
    <tableColumn id="5" name="Lower Limit"/>
    <tableColumn id="6" name="Upper Limit"/>
    <tableColumn id="7" name="Unit"/>
    <tableColumn id="8" name="Recommended Sampling Plan"/>
    <tableColumn id="9" name="Inspection Tool / Method"/>
    <tableColumn id="10" name="Defect Severity"/>
    <tableColumn id="11" name="Applicable Scenario"/>
    <tableColumn id="12" name="Notes"/>
  </tableColumns>
  <tableStyleInfo name="TableStyleMedium2" showRowStripes="1"/>
</table>
</file>

<file path=xl/tables/table6.xml><?xml version="1.0" encoding="utf-8"?>
<table xmlns="http://schemas.openxmlformats.org/spreadsheetml/2006/main" id="6" name="BaseOptionsTable" displayName="BaseOptionsTable" ref="A2:P14" headerRowCount="1">
  <tableColumns count="16">
    <tableColumn id="1" name="Company / Plant"/>
    <tableColumn id="2" name="Supplier"/>
    <tableColumn id="3" name="Supplier Grade"/>
    <tableColumn id="4" name="Material Category"/>
    <tableColumn id="5" name="Unit"/>
    <tableColumn id="6" name="Sampling Plan"/>
    <tableColumn id="7" name="Inspection Method"/>
    <tableColumn id="8" name="Disposition Status"/>
    <tableColumn id="9" name="Severity"/>
    <tableColumn id="10" name="Disposition Method"/>
    <tableColumn id="11" name="People"/>
    <tableColumn id="12" name="Inspection Result"/>
    <tableColumn id="13" name="Defect Severity"/>
    <tableColumn id="14" name="Responsible Party"/>
    <tableColumn id="15" name="NCR Status"/>
    <tableColumn id="16" name="Inspection Type"/>
  </tableColumns>
  <tableStyleInfo name="TableStyleMedium2" showRowStripes="1"/>
</table>
</file>

<file path=xl/tables/table7.xml><?xml version="1.0" encoding="utf-8"?>
<table xmlns="http://schemas.openxmlformats.org/spreadsheetml/2006/main" id="7" name="SourcesVersionTable" displayName="SourcesVersionTable" ref="A3:F9" headerRowCount="1">
  <tableColumns count="6">
    <tableColumn id="1" name="Category"/>
    <tableColumn id="2" name="Name / Description"/>
    <tableColumn id="3" name="URL"/>
    <tableColumn id="4" name="Usage"/>
    <tableColumn id="5" name="Date"/>
    <tableColumn id="6" name="Notes"/>
  </tableColumns>
  <tableStyleInfo name="TableStyleMedium2" showRowStripes="1"/>
</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_rels/sheet2.xml.rels><Relationships xmlns="http://schemas.openxmlformats.org/package/2006/relationships"><Relationship Type="http://schemas.openxmlformats.org/officeDocument/2006/relationships/drawing" Target="/xl/drawings/drawing1.xml" Id="rId1"/></Relationships>
</file>

<file path=xl/worksheets/_rels/sheet3.xml.rels><Relationships xmlns="http://schemas.openxmlformats.org/package/2006/relationships"><Relationship Type="http://schemas.openxmlformats.org/officeDocument/2006/relationships/table" Target="/xl/tables/table1.xml" Id="rId1"/></Relationships>
</file>

<file path=xl/worksheets/_rels/sheet4.xml.rels><Relationships xmlns="http://schemas.openxmlformats.org/package/2006/relationships"><Relationship Type="http://schemas.openxmlformats.org/officeDocument/2006/relationships/table" Target="/xl/tables/table2.xml" Id="rId1"/></Relationships>
</file>

<file path=xl/worksheets/_rels/sheet5.xml.rels><Relationships xmlns="http://schemas.openxmlformats.org/package/2006/relationships"><Relationship Type="http://schemas.openxmlformats.org/officeDocument/2006/relationships/table" Target="/xl/tables/table3.xml" Id="rId1"/></Relationships>
</file>

<file path=xl/worksheets/_rels/sheet6.xml.rels><Relationships xmlns="http://schemas.openxmlformats.org/package/2006/relationships"><Relationship Type="http://schemas.openxmlformats.org/officeDocument/2006/relationships/table" Target="/xl/tables/table4.xml" Id="rId1"/></Relationships>
</file>

<file path=xl/worksheets/_rels/sheet7.xml.rels><Relationships xmlns="http://schemas.openxmlformats.org/package/2006/relationships"><Relationship Type="http://schemas.openxmlformats.org/officeDocument/2006/relationships/table" Target="/xl/tables/table5.xml" Id="rId1"/></Relationships>
</file>

<file path=xl/worksheets/_rels/sheet8.xml.rels><Relationships xmlns="http://schemas.openxmlformats.org/package/2006/relationships"><Relationship Type="http://schemas.openxmlformats.org/officeDocument/2006/relationships/table" Target="/xl/tables/table6.xml" Id="rId1"/></Relationships>
</file>

<file path=xl/worksheets/_rels/sheet9.xml.rels><Relationships xmlns="http://schemas.openxmlformats.org/package/2006/relationships"><Relationship Type="http://schemas.openxmlformats.org/officeDocument/2006/relationships/table" Target="/xl/tables/table7.xml" Id="rId1"/></Relationships>
</file>

<file path=xl/worksheets/sheet1.xml><?xml version="1.0" encoding="utf-8"?>
<worksheet xmlns="http://schemas.openxmlformats.org/spreadsheetml/2006/main">
  <sheetPr>
    <outlinePr summaryBelow="1" summaryRight="1"/>
    <pageSetUpPr/>
  </sheetPr>
  <dimension ref="A1:L23"/>
  <sheetViews>
    <sheetView workbookViewId="0">
      <selection activeCell="A1" sqref="A1"/>
    </sheetView>
  </sheetViews>
  <sheetFormatPr baseColWidth="8" defaultRowHeight="15"/>
  <cols>
    <col width="18" customWidth="1" min="1" max="1"/>
    <col width="36" customWidth="1" min="2" max="2"/>
    <col width="36" customWidth="1" min="3" max="3"/>
    <col width="36" customWidth="1" min="4" max="4"/>
    <col width="12" customWidth="1" min="5" max="5"/>
    <col width="12" customWidth="1" min="6" max="6"/>
    <col width="12" customWidth="1" min="7" max="7"/>
    <col width="12" customWidth="1" min="8" max="8"/>
    <col width="12" customWidth="1" min="9" max="9"/>
    <col width="12" customWidth="1" min="10" max="10"/>
    <col width="12" customWidth="1" min="11" max="11"/>
    <col width="12" customWidth="1" min="12" max="12"/>
  </cols>
  <sheetData>
    <row r="1" ht="32" customHeight="1">
      <c r="A1" s="9" t="inlineStr">
        <is>
          <t>Incoming Quality Inspection Log Template - Instructions</t>
        </is>
      </c>
      <c r="B1" s="1" t="n"/>
      <c r="C1" s="1" t="n"/>
      <c r="D1" s="1" t="n"/>
      <c r="E1" s="1" t="n"/>
      <c r="F1" s="1" t="n"/>
      <c r="G1" s="1" t="n"/>
      <c r="H1" s="1" t="n"/>
      <c r="I1" s="1" t="n"/>
      <c r="J1" s="1" t="n"/>
      <c r="K1" s="1" t="n"/>
      <c r="L1" s="1" t="n"/>
    </row>
    <row r="2"/>
    <row r="3">
      <c r="A3" s="47" t="inlineStr">
        <is>
          <t>Scope</t>
        </is>
      </c>
      <c r="B3" s="24" t="inlineStr">
        <is>
          <t>Use this template for incoming quality inspection in manufacturing, trading, warehousing and logistics, ecommerce, food ingredients, electronics, machined metal parts, plastic parts, packaging materials, chemicals, and outsourced processing.</t>
        </is>
      </c>
    </row>
    <row r="4">
      <c r="A4" s="47" t="inlineStr">
        <is>
          <t>Setup sequence</t>
        </is>
      </c>
      <c r="B4" s="24" t="inlineStr">
        <is>
          <t>1. Maintain sites, suppliers, material categories, people, and statuses in Master Data. 2. Maintain inspection items and criteria in Inspection Standards. 3. Enter each lot in Incoming Inspection Log. 4. Record criteria, measurements, and defects in Inspection Item Details. 5. Register NCR/CAPA items in Nonconformance Actions when exceptions occur. 6. Review Dashboard and Supplier Summary.</t>
        </is>
      </c>
    </row>
    <row r="5">
      <c r="A5" s="47" t="inlineStr">
        <is>
          <t>Entry rules</t>
        </is>
      </c>
      <c r="B5" s="24" t="inlineStr">
        <is>
          <t>Yellow cells are primary input fields. Light blue cells contain formulas or automatic summaries and should usually not be overwritten. Sample rows 5 to 7 can be deleted or replaced.</t>
        </is>
      </c>
    </row>
    <row r="6">
      <c r="A6" s="47" t="inlineStr">
        <is>
          <t>Result logic</t>
        </is>
      </c>
      <c r="B6" s="24" t="inlineStr">
        <is>
          <t>In Inspection Item Details, numeric items are judged against lower and upper limits, while nonnumeric items are judged by defect count. The automatic judgment in Incoming Inspection Log reads failed detail items. The final disposition status can be selected by the quality owner based on business judgment.</t>
        </is>
      </c>
    </row>
    <row r="7">
      <c r="A7" s="47" t="inlineStr">
        <is>
          <t>Exception closure</t>
        </is>
      </c>
      <c r="B7" s="24" t="inlineStr">
        <is>
          <t>When a lot fails, is accepted by concession, requires sorting or rework, is rejected and returned, is quarantined, or needs supplier replenishment, record the issue, root cause, corrective action, owner, planned completion date, status, and closure verification in Nonconformance Actions.</t>
        </is>
      </c>
    </row>
    <row r="8">
      <c r="A8" s="47" t="inlineStr">
        <is>
          <t>Scenario extension</t>
        </is>
      </c>
      <c r="B8" s="24" t="inlineStr">
        <is>
          <t>Add industry-specific items in Inspection Standards, such as food microbiology and shelf life, electronics ESD and function, packaging barcode and print checks, metal dimensions and hardness, chemical COA and temperature control, and service delivery documents.</t>
        </is>
      </c>
    </row>
    <row r="9">
      <c r="A9" s="47" t="inlineStr">
        <is>
          <t>Supplier management</t>
        </is>
      </c>
      <c r="B9" s="24" t="inlineStr">
        <is>
          <t>Supplier Summary counts incoming lots, pass rate, total defects, open NCR items, and status recommendations. Use it for supplier performance reviews, approval decisions, downgrade decisions, and improvement actions.</t>
        </is>
      </c>
    </row>
    <row r="10">
      <c r="A10" s="47" t="inlineStr">
        <is>
          <t>Data maintenance guidance</t>
        </is>
      </c>
      <c r="B10" s="24" t="inlineStr">
        <is>
          <t>Export a backup each month, archive attachment and photo links regularly, keep lot numbers, material codes, and supplier names consistent, and avoid deleting headers or formula columns.</t>
        </is>
      </c>
    </row>
    <row r="11"/>
    <row r="12">
      <c r="A12" s="14" t="inlineStr">
        <is>
          <t>Worksheet</t>
        </is>
      </c>
      <c r="B12" s="14" t="inlineStr">
        <is>
          <t>Purpose</t>
        </is>
      </c>
      <c r="C12" s="14" t="inlineStr">
        <is>
          <t>Primary Inputs</t>
        </is>
      </c>
      <c r="D12" s="14" t="inlineStr">
        <is>
          <t>Automatic Output / Value</t>
        </is>
      </c>
      <c r="E12" s="14" t="n"/>
      <c r="F12" s="14" t="n"/>
      <c r="G12" s="14" t="n"/>
      <c r="H12" s="14" t="n"/>
      <c r="I12" s="14" t="n"/>
      <c r="J12" s="14" t="n"/>
      <c r="K12" s="14" t="n"/>
      <c r="L12" s="14" t="n"/>
    </row>
    <row r="13">
      <c r="A13" s="28" t="inlineStr">
        <is>
          <t>Dashboard</t>
        </is>
      </c>
      <c r="B13" s="20" t="inlineStr">
        <is>
          <t>查看总体KPI, 趋势, status分布</t>
        </is>
      </c>
      <c r="C13" s="20" t="inlineStr">
        <is>
          <t>No entry needed</t>
        </is>
      </c>
      <c r="D13" s="20" t="inlineStr">
        <is>
          <t>Automatically summarizes monthly lots, pass rate, defects, open NCR items, and overdue CAPA</t>
        </is>
      </c>
    </row>
    <row r="14">
      <c r="A14" s="28" t="inlineStr">
        <is>
          <t>incominginspectionrecord</t>
        </is>
      </c>
      <c r="B14" s="20" t="inlineStr">
        <is>
          <t>One row per incoming lot</t>
        </is>
      </c>
      <c r="C14" s="20" t="inlineStr">
        <is>
          <t>Supplier, material, lot, quantity, sampling, defects, and status</t>
        </is>
      </c>
      <c r="D14" s="20" t="inlineStr">
        <is>
          <t>Automatically generates record number, defect rate, and overall judgment</t>
        </is>
      </c>
    </row>
    <row r="15">
      <c r="A15" s="28" t="inlineStr">
        <is>
          <t>Inspection Item Details</t>
        </is>
      </c>
      <c r="B15" s="20" t="inlineStr">
        <is>
          <t>One row per inspection item</t>
        </is>
      </c>
      <c r="C15" s="20" t="inlineStr">
        <is>
          <t>Item, type, criteria, limits, measured value, and defect count</t>
        </is>
      </c>
      <c r="D15" s="20" t="inlineStr">
        <is>
          <t>Automatically generates detail ID and item pass/fail judgment</t>
        </is>
      </c>
    </row>
    <row r="16">
      <c r="A16" s="28" t="inlineStr">
        <is>
          <t>Nonconformance Actions</t>
        </is>
      </c>
      <c r="B16" s="20" t="inlineStr">
        <is>
          <t>NCR/CAPA closure management</t>
        </is>
      </c>
      <c r="C16" s="20" t="inlineStr">
        <is>
          <t>Issue, root cause, action, owner, planned date, and status</t>
        </is>
      </c>
      <c r="D16" s="20" t="inlineStr">
        <is>
          <t>Automatically links supplier and material information and highlights overdue or open items</t>
        </is>
      </c>
    </row>
    <row r="17">
      <c r="A17" s="28" t="inlineStr">
        <is>
          <t>Supplier Summary</t>
        </is>
      </c>
      <c r="B17" s="20" t="inlineStr">
        <is>
          <t>Supplier quality performance</t>
        </is>
      </c>
      <c r="C17" s="20" t="inlineStr">
        <is>
          <t>Supplier list and notes</t>
        </is>
      </c>
      <c r="D17" s="20" t="inlineStr">
        <is>
          <t>Automatically counts lots, pass rate, defects, open NCR items, and status recommendation</t>
        </is>
      </c>
    </row>
    <row r="18">
      <c r="A18" s="28" t="inlineStr">
        <is>
          <t>Inspection Standards</t>
        </is>
      </c>
      <c r="B18" s="20" t="inlineStr">
        <is>
          <t>维护各类Material的Inspection Item和验收标准</t>
        </is>
      </c>
      <c r="C18" s="20" t="inlineStr">
        <is>
          <t>Material category, item, criteria, limits, tool, and defect severity</t>
        </is>
      </c>
      <c r="D18" s="20" t="inlineStr">
        <is>
          <t>Easy to copy into details and align inspection basis</t>
        </is>
      </c>
    </row>
    <row r="19">
      <c r="A19" s="28" t="inlineStr">
        <is>
          <t>Master Data</t>
        </is>
      </c>
      <c r="B19" s="20" t="inlineStr">
        <is>
          <t>Dropdown option maintenance</t>
        </is>
      </c>
      <c r="C19" s="20" t="inlineStr">
        <is>
          <t>Company, suppliers, categories, statuses, people, and related options</t>
        </is>
      </c>
      <c r="D19" s="20" t="inlineStr">
        <is>
          <t>Reduces manual entry errors and standardizes data</t>
        </is>
      </c>
    </row>
    <row r="20">
      <c r="A20" s="28" t="inlineStr">
        <is>
          <t>Sources and Versions</t>
        </is>
      </c>
      <c r="B20" s="20" t="inlineStr">
        <is>
          <t>Template source, version, and maintenance record</t>
        </is>
      </c>
      <c r="C20" s="20" t="inlineStr">
        <is>
          <t>Version, maintainer, and source URL</t>
        </is>
      </c>
      <c r="D20" s="20" t="inlineStr">
        <is>
          <t>Supports audit and traceability</t>
        </is>
      </c>
    </row>
    <row r="21"/>
    <row r="22">
      <c r="A22" s="79" t="inlineStr">
        <is>
          <t>Note: This template is a general Excel management tool. It does not replace formal company inspection specifications, customer standards, legal requirements, or third-party certification systems. Adjust sampling plans and acceptance criteria according to your quality system documents, purchase agreements, and product risk levels.</t>
        </is>
      </c>
      <c r="B22" s="1" t="n"/>
      <c r="C22" s="1" t="n"/>
      <c r="D22" s="1" t="n"/>
      <c r="E22" s="1" t="n"/>
      <c r="F22" s="1" t="n"/>
      <c r="G22" s="1" t="n"/>
      <c r="H22" s="1" t="n"/>
      <c r="I22" s="1" t="n"/>
      <c r="J22" s="1" t="n"/>
      <c r="K22" s="1" t="n"/>
      <c r="L22" s="1" t="n"/>
    </row>
    <row r="23">
      <c r="A23" s="1" t="n"/>
      <c r="B23" s="1" t="n"/>
      <c r="C23" s="1" t="n"/>
      <c r="D23" s="1" t="n"/>
      <c r="E23" s="1" t="n"/>
      <c r="F23" s="1" t="n"/>
      <c r="G23" s="1" t="n"/>
      <c r="H23" s="1" t="n"/>
      <c r="I23" s="1" t="n"/>
      <c r="J23" s="1" t="n"/>
      <c r="K23" s="1" t="n"/>
      <c r="L23" s="1" t="n"/>
    </row>
  </sheetData>
  <mergeCells count="2">
    <mergeCell ref="A1:L1"/>
    <mergeCell ref="A22:L23"/>
  </mergeCells>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N60"/>
  <sheetViews>
    <sheetView workbookViewId="0">
      <selection activeCell="A1" sqref="A1"/>
    </sheetView>
  </sheetViews>
  <sheetFormatPr baseColWidth="8" defaultRowHeight="15"/>
  <cols>
    <col width="16" customWidth="1" min="1" max="1"/>
    <col width="12" customWidth="1" min="2" max="2"/>
    <col width="2" customWidth="1" min="3" max="3"/>
    <col width="16" customWidth="1" min="4" max="4"/>
    <col width="12" customWidth="1" min="5" max="5"/>
    <col width="2" customWidth="1" min="6" max="6"/>
    <col width="12" customWidth="1" min="7" max="7"/>
    <col width="12" customWidth="1" min="8" max="8"/>
    <col width="18" customWidth="1" min="9" max="9"/>
    <col width="12" customWidth="1" min="10" max="10"/>
    <col width="2" customWidth="1" min="11" max="11"/>
    <col width="16" customWidth="1" min="12" max="12"/>
    <col width="12" customWidth="1" min="13" max="13"/>
    <col width="12" customWidth="1" min="14" max="14"/>
  </cols>
  <sheetData>
    <row r="1" ht="32" customHeight="1">
      <c r="A1" s="9" t="inlineStr">
        <is>
          <t>Incoming Quality Inspection Dashboard</t>
        </is>
      </c>
      <c r="B1" s="1" t="n"/>
      <c r="C1" s="1" t="n"/>
      <c r="D1" s="1" t="n"/>
      <c r="E1" s="1" t="n"/>
      <c r="F1" s="1" t="n"/>
      <c r="G1" s="1" t="n"/>
      <c r="H1" s="1" t="n"/>
      <c r="I1" s="1" t="n"/>
      <c r="J1" s="1" t="n"/>
      <c r="K1" s="1" t="n"/>
      <c r="L1" s="1" t="n"/>
      <c r="M1" s="1" t="n"/>
      <c r="N1" s="1" t="n"/>
    </row>
    <row r="2">
      <c r="A2" s="27" t="inlineStr">
        <is>
          <t>Automatic summary of lots, pass rate, failed items, open NCR items, and supplier performance. Data comes from Incoming Inspection Log, Inspection Item Details, and Nonconformance Actions.</t>
        </is>
      </c>
      <c r="B2" s="1" t="n"/>
      <c r="C2" s="1" t="n"/>
      <c r="D2" s="1" t="n"/>
      <c r="E2" s="1" t="n"/>
      <c r="F2" s="1" t="n"/>
      <c r="G2" s="1" t="n"/>
      <c r="H2" s="1" t="n"/>
      <c r="I2" s="1" t="n"/>
      <c r="J2" s="1" t="n"/>
      <c r="K2" s="1" t="n"/>
      <c r="L2" s="1" t="n"/>
      <c r="M2" s="1" t="n"/>
      <c r="N2" s="1" t="n"/>
    </row>
    <row r="3"/>
    <row r="4" ht="26" customHeight="1">
      <c r="A4" s="47" t="inlineStr">
        <is>
          <t>Incoming lots this month</t>
        </is>
      </c>
      <c r="B4" s="55">
        <f>COUNTIFS('Incoming Inspection Log'!$B:$B,"&gt;="&amp;DATE(YEAR(TODAY()),MONTH(TODAY()),1),'Incoming Inspection Log'!$B:$B,"&lt;"&amp;EDATE(DATE(YEAR(TODAY()),MONTH(TODAY()),1),1))</f>
        <v/>
      </c>
      <c r="D4" s="47" t="inlineStr">
        <is>
          <t>Monthly pass rate</t>
        </is>
      </c>
      <c r="E4" s="84">
        <f>IF(B4=0,"",COUNTIFS('Incoming Inspection Log'!$B:$B,"&gt;="&amp;DATE(YEAR(TODAY()),MONTH(TODAY()),1),'Incoming Inspection Log'!$B:$B,"&lt;"&amp;EDATE(DATE(YEAR(TODAY()),MONTH(TODAY()),1),1),'Incoming Inspection Log'!$U:$U,"Passed")/B4)</f>
        <v/>
      </c>
      <c r="G4" s="47" t="inlineStr">
        <is>
          <t>Open NCR items</t>
        </is>
      </c>
      <c r="H4" s="55">
        <f>COUNTIFS('Nonconformance Actions'!$Q$5:$Q$204,"&lt;&gt;Closed",'Nonconformance Actions'!$B$5:$B$204,"&lt;&gt;")</f>
        <v/>
      </c>
      <c r="J4" s="47" t="inlineStr">
        <is>
          <t>Overdue CAPA</t>
        </is>
      </c>
      <c r="K4" s="55">
        <f>COUNTIFS('Nonconformance Actions'!$O$5:$O$204,"&lt;"&amp;TODAY(),'Nonconformance Actions'!$Q$5:$Q$204,"&lt;&gt;Closed",'Nonconformance Actions'!$B$5:$B$204,"&lt;&gt;")</f>
        <v/>
      </c>
    </row>
    <row r="5" ht="26" customHeight="1"/>
    <row r="6" ht="26" customHeight="1"/>
    <row r="7" ht="26" customHeight="1">
      <c r="A7" s="47" t="inlineStr">
        <is>
          <t>Monthly defects</t>
        </is>
      </c>
      <c r="B7" s="55">
        <f>SUMIFS('Incoming Inspection Log'!$Q:$Q,'Incoming Inspection Log'!$B:$B,"&gt;="&amp;DATE(YEAR(TODAY()),MONTH(TODAY()),1),'Incoming Inspection Log'!$B:$B,"&lt;"&amp;EDATE(DATE(YEAR(TODAY()),MONTH(TODAY()),1),1))</f>
        <v/>
      </c>
      <c r="D7" s="47" t="inlineStr">
        <is>
          <t>Failed Lots</t>
        </is>
      </c>
      <c r="E7" s="55">
        <f>COUNTIFS('Incoming Inspection Log'!$U:$U,"Failed / Action Required")</f>
        <v/>
      </c>
      <c r="G7" s="47" t="inlineStr">
        <is>
          <t>异常/评审Lots</t>
        </is>
      </c>
      <c r="H7" s="55">
        <f>COUNTIFS('Incoming Inspection Log'!$U:$U,"Exception / Review Required")</f>
        <v/>
      </c>
      <c r="J7" s="47" t="inlineStr">
        <is>
          <t>Registered suppliers</t>
        </is>
      </c>
      <c r="K7" s="55">
        <f>COUNTA('Master Data'!$B$3:$B$50)</f>
        <v/>
      </c>
    </row>
    <row r="8" ht="26" customHeight="1"/>
    <row r="9"/>
    <row r="10">
      <c r="A10" s="14" t="inlineStr">
        <is>
          <t>By material category</t>
        </is>
      </c>
      <c r="B10" s="14" t="inlineStr">
        <is>
          <t>Lots</t>
        </is>
      </c>
      <c r="C10" s="20" t="n"/>
      <c r="D10" s="20" t="n"/>
      <c r="E10" s="20" t="n"/>
      <c r="F10" s="20" t="n"/>
      <c r="G10" s="20" t="n"/>
      <c r="H10" s="20" t="n"/>
      <c r="I10" s="14" t="inlineStr">
        <is>
          <t>Disposition status distribution</t>
        </is>
      </c>
      <c r="J10" s="14" t="inlineStr">
        <is>
          <t>Lots</t>
        </is>
      </c>
    </row>
    <row r="11">
      <c r="A11" s="20" t="inlineStr">
        <is>
          <t>Raw Materials</t>
        </is>
      </c>
      <c r="B11" s="85">
        <f>IF(A11="","",COUNTIF('Incoming Inspection Log'!$H:$H,A11))</f>
        <v/>
      </c>
      <c r="C11" s="20" t="n"/>
      <c r="D11" s="20" t="n"/>
      <c r="E11" s="20" t="n"/>
      <c r="F11" s="20" t="n"/>
      <c r="G11" s="20" t="n"/>
      <c r="H11" s="20" t="n"/>
      <c r="I11" s="20" t="inlineStr">
        <is>
          <t>Pending Inspection</t>
        </is>
      </c>
      <c r="J11" s="20">
        <f>IF(I11="","",COUNTIF('Incoming Inspection Log'!$V:$V,I11))</f>
        <v/>
      </c>
    </row>
    <row r="12">
      <c r="A12" s="20" t="inlineStr">
        <is>
          <t>Purchased Parts</t>
        </is>
      </c>
      <c r="B12" s="85">
        <f>IF(A12="","",COUNTIF('Incoming Inspection Log'!$H:$H,A12))</f>
        <v/>
      </c>
      <c r="C12" s="20" t="n"/>
      <c r="D12" s="20" t="n"/>
      <c r="E12" s="20" t="n"/>
      <c r="F12" s="20" t="n"/>
      <c r="G12" s="20" t="n"/>
      <c r="H12" s="20" t="n"/>
      <c r="I12" s="20" t="inlineStr">
        <is>
          <t>Released</t>
        </is>
      </c>
      <c r="J12" s="20">
        <f>IF(I12="","",COUNTIF('Incoming Inspection Log'!$V:$V,I12))</f>
        <v/>
      </c>
    </row>
    <row r="13">
      <c r="A13" s="20" t="inlineStr">
        <is>
          <t>Electronic Components</t>
        </is>
      </c>
      <c r="B13" s="85">
        <f>IF(A13="","",COUNTIF('Incoming Inspection Log'!$H:$H,A13))</f>
        <v/>
      </c>
      <c r="C13" s="20" t="n"/>
      <c r="D13" s="20" t="n"/>
      <c r="E13" s="20" t="n"/>
      <c r="F13" s="20" t="n"/>
      <c r="G13" s="20" t="n"/>
      <c r="H13" s="20" t="n"/>
      <c r="I13" s="20" t="inlineStr">
        <is>
          <t>Concession Acceptance</t>
        </is>
      </c>
      <c r="J13" s="20">
        <f>IF(I13="","",COUNTIF('Incoming Inspection Log'!$V:$V,I13))</f>
        <v/>
      </c>
    </row>
    <row r="14">
      <c r="A14" s="20" t="inlineStr">
        <is>
          <t>Machined Metal Parts</t>
        </is>
      </c>
      <c r="B14" s="85">
        <f>IF(A14="","",COUNTIF('Incoming Inspection Log'!$H:$H,A14))</f>
        <v/>
      </c>
      <c r="C14" s="20" t="n"/>
      <c r="D14" s="20" t="n"/>
      <c r="E14" s="20" t="n"/>
      <c r="F14" s="20" t="n"/>
      <c r="G14" s="20" t="n"/>
      <c r="H14" s="20" t="n"/>
      <c r="I14" s="20" t="inlineStr">
        <is>
          <t>Accepted After Sorting / Rework</t>
        </is>
      </c>
      <c r="J14" s="20">
        <f>IF(I14="","",COUNTIF('Incoming Inspection Log'!$V:$V,I14))</f>
        <v/>
      </c>
    </row>
    <row r="15">
      <c r="A15" s="20" t="inlineStr">
        <is>
          <t>Plastic Parts</t>
        </is>
      </c>
      <c r="B15" s="85">
        <f>IF(A15="","",COUNTIF('Incoming Inspection Log'!$H:$H,A15))</f>
        <v/>
      </c>
      <c r="C15" s="20" t="n"/>
      <c r="D15" s="20" t="n"/>
      <c r="E15" s="20" t="n"/>
      <c r="F15" s="20" t="n"/>
      <c r="G15" s="20" t="n"/>
      <c r="H15" s="20" t="n"/>
      <c r="I15" s="20" t="inlineStr">
        <is>
          <t>Rejected and Returned</t>
        </is>
      </c>
      <c r="J15" s="20">
        <f>IF(I15="","",COUNTIF('Incoming Inspection Log'!$V:$V,I15))</f>
        <v/>
      </c>
    </row>
    <row r="16">
      <c r="A16" s="20" t="inlineStr">
        <is>
          <t>Packaging Materials</t>
        </is>
      </c>
      <c r="B16" s="85">
        <f>IF(A16="","",COUNTIF('Incoming Inspection Log'!$H:$H,A16))</f>
        <v/>
      </c>
      <c r="C16" s="20" t="n"/>
      <c r="D16" s="20" t="n"/>
      <c r="E16" s="20" t="n"/>
      <c r="F16" s="20" t="n"/>
      <c r="G16" s="20" t="n"/>
      <c r="H16" s="20" t="n"/>
      <c r="I16" s="20" t="inlineStr">
        <is>
          <t>On Hold / Quarantined</t>
        </is>
      </c>
      <c r="J16" s="20">
        <f>IF(I16="","",COUNTIF('Incoming Inspection Log'!$V:$V,I16))</f>
        <v/>
      </c>
    </row>
    <row r="17">
      <c r="A17" s="20" t="inlineStr">
        <is>
          <t>Chemicals</t>
        </is>
      </c>
      <c r="B17" s="85">
        <f>IF(A17="","",COUNTIF('Incoming Inspection Log'!$H:$H,A17))</f>
        <v/>
      </c>
      <c r="C17" s="20" t="n"/>
      <c r="D17" s="20" t="n"/>
      <c r="E17" s="20" t="n"/>
      <c r="F17" s="20" t="n"/>
      <c r="G17" s="20" t="n"/>
      <c r="H17" s="20" t="n"/>
      <c r="I17" s="20" t="inlineStr">
        <is>
          <t>Supplier Replenishment</t>
        </is>
      </c>
      <c r="J17" s="20">
        <f>IF(I17="","",COUNTIF('Incoming Inspection Log'!$V:$V,I17))</f>
        <v/>
      </c>
    </row>
    <row r="18">
      <c r="A18" s="20" t="inlineStr">
        <is>
          <t>Food Ingredients</t>
        </is>
      </c>
      <c r="B18" s="85">
        <f>IF(A18="","",COUNTIF('Incoming Inspection Log'!$H:$H,A18))</f>
        <v/>
      </c>
      <c r="C18" s="20" t="n"/>
      <c r="D18" s="20" t="n"/>
      <c r="E18" s="20" t="n"/>
      <c r="F18" s="20" t="n"/>
      <c r="G18" s="20" t="n"/>
      <c r="H18" s="20" t="n"/>
      <c r="I18" s="20" t="inlineStr">
        <is>
          <t>Closed</t>
        </is>
      </c>
      <c r="J18" s="20">
        <f>IF(I18="","",COUNTIF('Incoming Inspection Log'!$V:$V,I18))</f>
        <v/>
      </c>
    </row>
    <row r="19">
      <c r="A19" s="20" t="inlineStr">
        <is>
          <t>Work in Process</t>
        </is>
      </c>
      <c r="B19" s="85">
        <f>IF(A19="","",COUNTIF('Incoming Inspection Log'!$H:$H,A19))</f>
        <v/>
      </c>
      <c r="C19" s="20" t="n"/>
      <c r="D19" s="20" t="n"/>
      <c r="E19" s="20" t="n"/>
      <c r="F19" s="20" t="n"/>
      <c r="G19" s="20" t="n"/>
      <c r="H19" s="20" t="n"/>
      <c r="I19" s="20" t="n"/>
      <c r="J19" s="20" t="n"/>
    </row>
    <row r="20">
      <c r="A20" s="20" t="inlineStr">
        <is>
          <t>Outsourced Processing</t>
        </is>
      </c>
      <c r="B20" s="85">
        <f>IF(A20="","",COUNTIF('Incoming Inspection Log'!$H:$H,A20))</f>
        <v/>
      </c>
      <c r="C20" s="20" t="n"/>
      <c r="D20" s="20" t="n"/>
      <c r="E20" s="20" t="n"/>
      <c r="F20" s="20" t="n"/>
      <c r="G20" s="20" t="n"/>
      <c r="H20" s="20" t="n"/>
      <c r="I20" s="20" t="n"/>
      <c r="J20" s="20" t="n"/>
    </row>
    <row r="21">
      <c r="A21" s="20" t="inlineStr">
        <is>
          <t>Services</t>
        </is>
      </c>
      <c r="B21" s="85">
        <f>IF(A21="","",COUNTIF('Incoming Inspection Log'!$H:$H,A21))</f>
        <v/>
      </c>
      <c r="C21" s="20" t="n"/>
      <c r="D21" s="20" t="n"/>
      <c r="E21" s="20" t="n"/>
      <c r="F21" s="20" t="n"/>
      <c r="G21" s="20" t="n"/>
      <c r="H21" s="20" t="n"/>
      <c r="I21" s="20" t="n"/>
      <c r="J21" s="20" t="n"/>
    </row>
    <row r="22">
      <c r="A22" s="20" t="inlineStr">
        <is>
          <t>Other</t>
        </is>
      </c>
      <c r="B22" s="85">
        <f>IF(A22="","",COUNTIF('Incoming Inspection Log'!$H:$H,A22))</f>
        <v/>
      </c>
      <c r="C22" s="20" t="n"/>
      <c r="D22" s="20" t="n"/>
      <c r="E22" s="20" t="n"/>
      <c r="F22" s="20" t="n"/>
      <c r="G22" s="20" t="n"/>
      <c r="H22" s="20" t="n"/>
      <c r="I22" s="20" t="n"/>
      <c r="J22" s="20" t="n"/>
    </row>
    <row r="23">
      <c r="A23" s="20" t="n"/>
      <c r="B23" s="20" t="n"/>
      <c r="C23" s="20" t="n"/>
      <c r="D23" s="20" t="n"/>
      <c r="E23" s="20" t="n"/>
      <c r="F23" s="20" t="n"/>
      <c r="G23" s="20" t="n"/>
      <c r="H23" s="20" t="n"/>
      <c r="I23" s="20" t="n"/>
      <c r="J23" s="20" t="n"/>
    </row>
    <row r="24">
      <c r="A24" s="20" t="n"/>
      <c r="B24" s="20" t="n"/>
      <c r="C24" s="20" t="n"/>
      <c r="D24" s="20" t="n"/>
      <c r="E24" s="20" t="n"/>
      <c r="F24" s="20" t="n"/>
      <c r="G24" s="20" t="n"/>
      <c r="H24" s="20" t="n"/>
      <c r="I24" s="20" t="n"/>
      <c r="J24" s="20" t="n"/>
    </row>
    <row r="25">
      <c r="A25" s="20" t="n"/>
      <c r="B25" s="20" t="n"/>
      <c r="C25" s="20" t="n"/>
      <c r="D25" s="20" t="n"/>
      <c r="E25" s="20" t="n"/>
      <c r="F25" s="20" t="n"/>
      <c r="G25" s="20" t="n"/>
      <c r="H25" s="20" t="n"/>
      <c r="I25" s="20" t="n"/>
      <c r="J25" s="20" t="n"/>
    </row>
    <row r="26">
      <c r="A26" s="20" t="n"/>
      <c r="B26" s="20" t="n"/>
      <c r="C26" s="20" t="n"/>
      <c r="D26" s="20" t="n"/>
      <c r="E26" s="20" t="n"/>
      <c r="F26" s="20" t="n"/>
      <c r="G26" s="20" t="n"/>
      <c r="H26" s="20" t="n"/>
      <c r="I26" s="20" t="n"/>
      <c r="J26" s="20" t="n"/>
    </row>
    <row r="27">
      <c r="A27" s="14" t="inlineStr">
        <is>
          <t>Month</t>
        </is>
      </c>
      <c r="B27" s="14" t="inlineStr">
        <is>
          <t>Incoming Lots</t>
        </is>
      </c>
      <c r="C27" s="14" t="inlineStr">
        <is>
          <t>Passed Lots</t>
        </is>
      </c>
      <c r="D27" s="14" t="inlineStr">
        <is>
          <t>Failed Lots</t>
        </is>
      </c>
      <c r="E27" s="14" t="inlineStr">
        <is>
          <t>Pass Rate</t>
        </is>
      </c>
      <c r="F27" s="14" t="inlineStr">
        <is>
          <t>Defects</t>
        </is>
      </c>
      <c r="G27" s="14" t="inlineStr">
        <is>
          <t>Month Label</t>
        </is>
      </c>
      <c r="H27" s="20" t="n"/>
      <c r="I27" s="20" t="n"/>
      <c r="J27" s="20" t="n"/>
    </row>
    <row r="28">
      <c r="A28" s="86">
        <f>EDATE(DATE(YEAR(TODAY()),MONTH(TODAY()),1),-11)</f>
        <v/>
      </c>
      <c r="B28" s="20">
        <f>COUNTIFS('Incoming Inspection Log'!$B:$B,"&gt;="&amp;A28,'Incoming Inspection Log'!$B:$B,"&lt;"&amp;EDATE(A28,1))</f>
        <v/>
      </c>
      <c r="C28" s="20">
        <f>COUNTIFS('Incoming Inspection Log'!$B:$B,"&gt;="&amp;A28,'Incoming Inspection Log'!$B:$B,"&lt;"&amp;EDATE(A28,1),'Incoming Inspection Log'!$U:$U,"Passed")</f>
        <v/>
      </c>
      <c r="D28" s="20">
        <f>COUNTIFS('Incoming Inspection Log'!$B:$B,"&gt;="&amp;A28,'Incoming Inspection Log'!$B:$B,"&lt;"&amp;EDATE(A28,1),'Incoming Inspection Log'!$U:$U,"Failed / Action Required")</f>
        <v/>
      </c>
      <c r="E28" s="87">
        <f>IF(B28=0,"",C28/B28)</f>
        <v/>
      </c>
      <c r="F28" s="20">
        <f>SUMIFS('Incoming Inspection Log'!$Q:$Q,'Incoming Inspection Log'!$B:$B,"&gt;="&amp;A28,'Incoming Inspection Log'!$B:$B,"&lt;"&amp;EDATE(A28,1))</f>
        <v/>
      </c>
      <c r="G28" s="28">
        <f>TEXT(A28,"yyyy-mm")</f>
        <v/>
      </c>
      <c r="H28" s="20" t="n"/>
      <c r="I28" s="20" t="n"/>
      <c r="J28" s="20" t="n"/>
    </row>
    <row r="29">
      <c r="A29" s="86">
        <f>EDATE(A28,1)</f>
        <v/>
      </c>
      <c r="B29" s="20">
        <f>COUNTIFS('Incoming Inspection Log'!$B:$B,"&gt;="&amp;A29,'Incoming Inspection Log'!$B:$B,"&lt;"&amp;EDATE(A29,1))</f>
        <v/>
      </c>
      <c r="C29" s="20">
        <f>COUNTIFS('Incoming Inspection Log'!$B:$B,"&gt;="&amp;A29,'Incoming Inspection Log'!$B:$B,"&lt;"&amp;EDATE(A29,1),'Incoming Inspection Log'!$U:$U,"Passed")</f>
        <v/>
      </c>
      <c r="D29" s="20">
        <f>COUNTIFS('Incoming Inspection Log'!$B:$B,"&gt;="&amp;A29,'Incoming Inspection Log'!$B:$B,"&lt;"&amp;EDATE(A29,1),'Incoming Inspection Log'!$U:$U,"Failed / Action Required")</f>
        <v/>
      </c>
      <c r="E29" s="87">
        <f>IF(B29=0,"",C29/B29)</f>
        <v/>
      </c>
      <c r="F29" s="20">
        <f>SUMIFS('Incoming Inspection Log'!$Q:$Q,'Incoming Inspection Log'!$B:$B,"&gt;="&amp;A29,'Incoming Inspection Log'!$B:$B,"&lt;"&amp;EDATE(A29,1))</f>
        <v/>
      </c>
      <c r="G29" s="28">
        <f>TEXT(A29,"yyyy-mm")</f>
        <v/>
      </c>
      <c r="H29" s="20" t="n"/>
      <c r="I29" s="20" t="n"/>
      <c r="J29" s="20" t="n"/>
    </row>
    <row r="30">
      <c r="A30" s="86">
        <f>EDATE(A29,1)</f>
        <v/>
      </c>
      <c r="B30" s="20">
        <f>COUNTIFS('Incoming Inspection Log'!$B:$B,"&gt;="&amp;A30,'Incoming Inspection Log'!$B:$B,"&lt;"&amp;EDATE(A30,1))</f>
        <v/>
      </c>
      <c r="C30" s="20">
        <f>COUNTIFS('Incoming Inspection Log'!$B:$B,"&gt;="&amp;A30,'Incoming Inspection Log'!$B:$B,"&lt;"&amp;EDATE(A30,1),'Incoming Inspection Log'!$U:$U,"Passed")</f>
        <v/>
      </c>
      <c r="D30" s="20">
        <f>COUNTIFS('Incoming Inspection Log'!$B:$B,"&gt;="&amp;A30,'Incoming Inspection Log'!$B:$B,"&lt;"&amp;EDATE(A30,1),'Incoming Inspection Log'!$U:$U,"Failed / Action Required")</f>
        <v/>
      </c>
      <c r="E30" s="87">
        <f>IF(B30=0,"",C30/B30)</f>
        <v/>
      </c>
      <c r="F30" s="20">
        <f>SUMIFS('Incoming Inspection Log'!$Q:$Q,'Incoming Inspection Log'!$B:$B,"&gt;="&amp;A30,'Incoming Inspection Log'!$B:$B,"&lt;"&amp;EDATE(A30,1))</f>
        <v/>
      </c>
      <c r="G30" s="28">
        <f>TEXT(A30,"yyyy-mm")</f>
        <v/>
      </c>
      <c r="H30" s="20" t="n"/>
      <c r="I30" s="20" t="n"/>
      <c r="J30" s="20" t="n"/>
    </row>
    <row r="31">
      <c r="A31" s="86">
        <f>EDATE(A30,1)</f>
        <v/>
      </c>
      <c r="B31" s="20">
        <f>COUNTIFS('Incoming Inspection Log'!$B:$B,"&gt;="&amp;A31,'Incoming Inspection Log'!$B:$B,"&lt;"&amp;EDATE(A31,1))</f>
        <v/>
      </c>
      <c r="C31" s="20">
        <f>COUNTIFS('Incoming Inspection Log'!$B:$B,"&gt;="&amp;A31,'Incoming Inspection Log'!$B:$B,"&lt;"&amp;EDATE(A31,1),'Incoming Inspection Log'!$U:$U,"Passed")</f>
        <v/>
      </c>
      <c r="D31" s="20">
        <f>COUNTIFS('Incoming Inspection Log'!$B:$B,"&gt;="&amp;A31,'Incoming Inspection Log'!$B:$B,"&lt;"&amp;EDATE(A31,1),'Incoming Inspection Log'!$U:$U,"Failed / Action Required")</f>
        <v/>
      </c>
      <c r="E31" s="87">
        <f>IF(B31=0,"",C31/B31)</f>
        <v/>
      </c>
      <c r="F31" s="20">
        <f>SUMIFS('Incoming Inspection Log'!$Q:$Q,'Incoming Inspection Log'!$B:$B,"&gt;="&amp;A31,'Incoming Inspection Log'!$B:$B,"&lt;"&amp;EDATE(A31,1))</f>
        <v/>
      </c>
      <c r="G31" s="28">
        <f>TEXT(A31,"yyyy-mm")</f>
        <v/>
      </c>
      <c r="H31" s="20" t="n"/>
      <c r="I31" s="20" t="n"/>
      <c r="J31" s="20" t="n"/>
    </row>
    <row r="32">
      <c r="A32" s="86">
        <f>EDATE(A31,1)</f>
        <v/>
      </c>
      <c r="B32" s="20">
        <f>COUNTIFS('Incoming Inspection Log'!$B:$B,"&gt;="&amp;A32,'Incoming Inspection Log'!$B:$B,"&lt;"&amp;EDATE(A32,1))</f>
        <v/>
      </c>
      <c r="C32" s="20">
        <f>COUNTIFS('Incoming Inspection Log'!$B:$B,"&gt;="&amp;A32,'Incoming Inspection Log'!$B:$B,"&lt;"&amp;EDATE(A32,1),'Incoming Inspection Log'!$U:$U,"Passed")</f>
        <v/>
      </c>
      <c r="D32" s="20">
        <f>COUNTIFS('Incoming Inspection Log'!$B:$B,"&gt;="&amp;A32,'Incoming Inspection Log'!$B:$B,"&lt;"&amp;EDATE(A32,1),'Incoming Inspection Log'!$U:$U,"Failed / Action Required")</f>
        <v/>
      </c>
      <c r="E32" s="87">
        <f>IF(B32=0,"",C32/B32)</f>
        <v/>
      </c>
      <c r="F32" s="20">
        <f>SUMIFS('Incoming Inspection Log'!$Q:$Q,'Incoming Inspection Log'!$B:$B,"&gt;="&amp;A32,'Incoming Inspection Log'!$B:$B,"&lt;"&amp;EDATE(A32,1))</f>
        <v/>
      </c>
      <c r="G32" s="28">
        <f>TEXT(A32,"yyyy-mm")</f>
        <v/>
      </c>
      <c r="H32" s="20" t="n"/>
      <c r="I32" s="20" t="n"/>
      <c r="J32" s="20" t="n"/>
    </row>
    <row r="33">
      <c r="A33" s="86">
        <f>EDATE(A32,1)</f>
        <v/>
      </c>
      <c r="B33" s="20">
        <f>COUNTIFS('Incoming Inspection Log'!$B:$B,"&gt;="&amp;A33,'Incoming Inspection Log'!$B:$B,"&lt;"&amp;EDATE(A33,1))</f>
        <v/>
      </c>
      <c r="C33" s="20">
        <f>COUNTIFS('Incoming Inspection Log'!$B:$B,"&gt;="&amp;A33,'Incoming Inspection Log'!$B:$B,"&lt;"&amp;EDATE(A33,1),'Incoming Inspection Log'!$U:$U,"Passed")</f>
        <v/>
      </c>
      <c r="D33" s="20">
        <f>COUNTIFS('Incoming Inspection Log'!$B:$B,"&gt;="&amp;A33,'Incoming Inspection Log'!$B:$B,"&lt;"&amp;EDATE(A33,1),'Incoming Inspection Log'!$U:$U,"Failed / Action Required")</f>
        <v/>
      </c>
      <c r="E33" s="87">
        <f>IF(B33=0,"",C33/B33)</f>
        <v/>
      </c>
      <c r="F33" s="20">
        <f>SUMIFS('Incoming Inspection Log'!$Q:$Q,'Incoming Inspection Log'!$B:$B,"&gt;="&amp;A33,'Incoming Inspection Log'!$B:$B,"&lt;"&amp;EDATE(A33,1))</f>
        <v/>
      </c>
      <c r="G33" s="28">
        <f>TEXT(A33,"yyyy-mm")</f>
        <v/>
      </c>
      <c r="H33" s="20" t="n"/>
      <c r="I33" s="20" t="n"/>
      <c r="J33" s="20" t="n"/>
    </row>
    <row r="34">
      <c r="A34" s="86">
        <f>EDATE(A33,1)</f>
        <v/>
      </c>
      <c r="B34" s="20">
        <f>COUNTIFS('Incoming Inspection Log'!$B:$B,"&gt;="&amp;A34,'Incoming Inspection Log'!$B:$B,"&lt;"&amp;EDATE(A34,1))</f>
        <v/>
      </c>
      <c r="C34" s="20">
        <f>COUNTIFS('Incoming Inspection Log'!$B:$B,"&gt;="&amp;A34,'Incoming Inspection Log'!$B:$B,"&lt;"&amp;EDATE(A34,1),'Incoming Inspection Log'!$U:$U,"Passed")</f>
        <v/>
      </c>
      <c r="D34" s="20">
        <f>COUNTIFS('Incoming Inspection Log'!$B:$B,"&gt;="&amp;A34,'Incoming Inspection Log'!$B:$B,"&lt;"&amp;EDATE(A34,1),'Incoming Inspection Log'!$U:$U,"Failed / Action Required")</f>
        <v/>
      </c>
      <c r="E34" s="87">
        <f>IF(B34=0,"",C34/B34)</f>
        <v/>
      </c>
      <c r="F34" s="20">
        <f>SUMIFS('Incoming Inspection Log'!$Q:$Q,'Incoming Inspection Log'!$B:$B,"&gt;="&amp;A34,'Incoming Inspection Log'!$B:$B,"&lt;"&amp;EDATE(A34,1))</f>
        <v/>
      </c>
      <c r="G34" s="28">
        <f>TEXT(A34,"yyyy-mm")</f>
        <v/>
      </c>
      <c r="H34" s="20" t="n"/>
      <c r="I34" s="20" t="n"/>
      <c r="J34" s="20" t="n"/>
    </row>
    <row r="35">
      <c r="A35" s="86">
        <f>EDATE(A34,1)</f>
        <v/>
      </c>
      <c r="B35" s="20">
        <f>COUNTIFS('Incoming Inspection Log'!$B:$B,"&gt;="&amp;A35,'Incoming Inspection Log'!$B:$B,"&lt;"&amp;EDATE(A35,1))</f>
        <v/>
      </c>
      <c r="C35" s="20">
        <f>COUNTIFS('Incoming Inspection Log'!$B:$B,"&gt;="&amp;A35,'Incoming Inspection Log'!$B:$B,"&lt;"&amp;EDATE(A35,1),'Incoming Inspection Log'!$U:$U,"Passed")</f>
        <v/>
      </c>
      <c r="D35" s="20">
        <f>COUNTIFS('Incoming Inspection Log'!$B:$B,"&gt;="&amp;A35,'Incoming Inspection Log'!$B:$B,"&lt;"&amp;EDATE(A35,1),'Incoming Inspection Log'!$U:$U,"Failed / Action Required")</f>
        <v/>
      </c>
      <c r="E35" s="87">
        <f>IF(B35=0,"",C35/B35)</f>
        <v/>
      </c>
      <c r="F35" s="20">
        <f>SUMIFS('Incoming Inspection Log'!$Q:$Q,'Incoming Inspection Log'!$B:$B,"&gt;="&amp;A35,'Incoming Inspection Log'!$B:$B,"&lt;"&amp;EDATE(A35,1))</f>
        <v/>
      </c>
      <c r="G35" s="28">
        <f>TEXT(A35,"yyyy-mm")</f>
        <v/>
      </c>
      <c r="H35" s="20" t="n"/>
      <c r="I35" s="20" t="n"/>
      <c r="J35" s="20" t="n"/>
    </row>
    <row r="36">
      <c r="A36" s="86">
        <f>EDATE(A35,1)</f>
        <v/>
      </c>
      <c r="B36" s="20">
        <f>COUNTIFS('Incoming Inspection Log'!$B:$B,"&gt;="&amp;A36,'Incoming Inspection Log'!$B:$B,"&lt;"&amp;EDATE(A36,1))</f>
        <v/>
      </c>
      <c r="C36" s="20">
        <f>COUNTIFS('Incoming Inspection Log'!$B:$B,"&gt;="&amp;A36,'Incoming Inspection Log'!$B:$B,"&lt;"&amp;EDATE(A36,1),'Incoming Inspection Log'!$U:$U,"Passed")</f>
        <v/>
      </c>
      <c r="D36" s="20">
        <f>COUNTIFS('Incoming Inspection Log'!$B:$B,"&gt;="&amp;A36,'Incoming Inspection Log'!$B:$B,"&lt;"&amp;EDATE(A36,1),'Incoming Inspection Log'!$U:$U,"Failed / Action Required")</f>
        <v/>
      </c>
      <c r="E36" s="87">
        <f>IF(B36=0,"",C36/B36)</f>
        <v/>
      </c>
      <c r="F36" s="20">
        <f>SUMIFS('Incoming Inspection Log'!$Q:$Q,'Incoming Inspection Log'!$B:$B,"&gt;="&amp;A36,'Incoming Inspection Log'!$B:$B,"&lt;"&amp;EDATE(A36,1))</f>
        <v/>
      </c>
      <c r="G36" s="28">
        <f>TEXT(A36,"yyyy-mm")</f>
        <v/>
      </c>
      <c r="H36" s="20" t="n"/>
      <c r="I36" s="20" t="n"/>
      <c r="J36" s="20" t="n"/>
    </row>
    <row r="37">
      <c r="A37" s="86">
        <f>EDATE(A36,1)</f>
        <v/>
      </c>
      <c r="B37" s="20">
        <f>COUNTIFS('Incoming Inspection Log'!$B:$B,"&gt;="&amp;A37,'Incoming Inspection Log'!$B:$B,"&lt;"&amp;EDATE(A37,1))</f>
        <v/>
      </c>
      <c r="C37" s="20">
        <f>COUNTIFS('Incoming Inspection Log'!$B:$B,"&gt;="&amp;A37,'Incoming Inspection Log'!$B:$B,"&lt;"&amp;EDATE(A37,1),'Incoming Inspection Log'!$U:$U,"Passed")</f>
        <v/>
      </c>
      <c r="D37" s="20">
        <f>COUNTIFS('Incoming Inspection Log'!$B:$B,"&gt;="&amp;A37,'Incoming Inspection Log'!$B:$B,"&lt;"&amp;EDATE(A37,1),'Incoming Inspection Log'!$U:$U,"Failed / Action Required")</f>
        <v/>
      </c>
      <c r="E37" s="87">
        <f>IF(B37=0,"",C37/B37)</f>
        <v/>
      </c>
      <c r="F37" s="20">
        <f>SUMIFS('Incoming Inspection Log'!$Q:$Q,'Incoming Inspection Log'!$B:$B,"&gt;="&amp;A37,'Incoming Inspection Log'!$B:$B,"&lt;"&amp;EDATE(A37,1))</f>
        <v/>
      </c>
      <c r="G37" s="28">
        <f>TEXT(A37,"yyyy-mm")</f>
        <v/>
      </c>
      <c r="H37" s="20" t="n"/>
      <c r="I37" s="20" t="n"/>
      <c r="J37" s="20" t="n"/>
    </row>
    <row r="38">
      <c r="A38" s="86">
        <f>EDATE(A37,1)</f>
        <v/>
      </c>
      <c r="B38" s="20">
        <f>COUNTIFS('Incoming Inspection Log'!$B:$B,"&gt;="&amp;A38,'Incoming Inspection Log'!$B:$B,"&lt;"&amp;EDATE(A38,1))</f>
        <v/>
      </c>
      <c r="C38" s="20">
        <f>COUNTIFS('Incoming Inspection Log'!$B:$B,"&gt;="&amp;A38,'Incoming Inspection Log'!$B:$B,"&lt;"&amp;EDATE(A38,1),'Incoming Inspection Log'!$U:$U,"Passed")</f>
        <v/>
      </c>
      <c r="D38" s="20">
        <f>COUNTIFS('Incoming Inspection Log'!$B:$B,"&gt;="&amp;A38,'Incoming Inspection Log'!$B:$B,"&lt;"&amp;EDATE(A38,1),'Incoming Inspection Log'!$U:$U,"Failed / Action Required")</f>
        <v/>
      </c>
      <c r="E38" s="87">
        <f>IF(B38=0,"",C38/B38)</f>
        <v/>
      </c>
      <c r="F38" s="20">
        <f>SUMIFS('Incoming Inspection Log'!$Q:$Q,'Incoming Inspection Log'!$B:$B,"&gt;="&amp;A38,'Incoming Inspection Log'!$B:$B,"&lt;"&amp;EDATE(A38,1))</f>
        <v/>
      </c>
      <c r="G38" s="28">
        <f>TEXT(A38,"yyyy-mm")</f>
        <v/>
      </c>
      <c r="H38" s="20" t="n"/>
      <c r="I38" s="20" t="n"/>
      <c r="J38" s="20" t="n"/>
    </row>
    <row r="39">
      <c r="A39" s="86">
        <f>EDATE(A38,1)</f>
        <v/>
      </c>
      <c r="B39" s="20">
        <f>COUNTIFS('Incoming Inspection Log'!$B:$B,"&gt;="&amp;A39,'Incoming Inspection Log'!$B:$B,"&lt;"&amp;EDATE(A39,1))</f>
        <v/>
      </c>
      <c r="C39" s="20">
        <f>COUNTIFS('Incoming Inspection Log'!$B:$B,"&gt;="&amp;A39,'Incoming Inspection Log'!$B:$B,"&lt;"&amp;EDATE(A39,1),'Incoming Inspection Log'!$U:$U,"Passed")</f>
        <v/>
      </c>
      <c r="D39" s="20">
        <f>COUNTIFS('Incoming Inspection Log'!$B:$B,"&gt;="&amp;A39,'Incoming Inspection Log'!$B:$B,"&lt;"&amp;EDATE(A39,1),'Incoming Inspection Log'!$U:$U,"Failed / Action Required")</f>
        <v/>
      </c>
      <c r="E39" s="87">
        <f>IF(B39=0,"",C39/B39)</f>
        <v/>
      </c>
      <c r="F39" s="20">
        <f>SUMIFS('Incoming Inspection Log'!$Q:$Q,'Incoming Inspection Log'!$B:$B,"&gt;="&amp;A39,'Incoming Inspection Log'!$B:$B,"&lt;"&amp;EDATE(A39,1))</f>
        <v/>
      </c>
      <c r="G39" s="28">
        <f>TEXT(A39,"yyyy-mm")</f>
        <v/>
      </c>
      <c r="H39" s="20" t="n"/>
      <c r="I39" s="20" t="n"/>
      <c r="J39" s="20" t="n"/>
    </row>
    <row r="40">
      <c r="A40" s="20" t="n"/>
      <c r="B40" s="20" t="n"/>
      <c r="C40" s="20" t="n"/>
      <c r="D40" s="20" t="n"/>
      <c r="E40" s="20" t="n"/>
      <c r="F40" s="20" t="n"/>
      <c r="G40" s="20" t="n"/>
      <c r="H40" s="20" t="n"/>
      <c r="I40" s="20" t="n"/>
      <c r="J40" s="20" t="n"/>
    </row>
    <row r="41">
      <c r="A41" s="20" t="n"/>
      <c r="B41" s="20" t="n"/>
      <c r="C41" s="20" t="n"/>
      <c r="D41" s="20" t="n"/>
      <c r="E41" s="20" t="n"/>
      <c r="F41" s="20" t="n"/>
      <c r="G41" s="20" t="n"/>
      <c r="H41" s="20" t="n"/>
      <c r="I41" s="20" t="n"/>
      <c r="J41" s="20" t="n"/>
    </row>
    <row r="42">
      <c r="A42" s="20" t="n"/>
      <c r="B42" s="20" t="n"/>
      <c r="C42" s="20" t="n"/>
      <c r="D42" s="20" t="n"/>
      <c r="E42" s="20" t="n"/>
      <c r="F42" s="20" t="n"/>
      <c r="G42" s="20" t="n"/>
      <c r="H42" s="20" t="n"/>
      <c r="I42" s="20" t="n"/>
      <c r="J42" s="20" t="n"/>
    </row>
    <row r="43">
      <c r="A43" s="20" t="n"/>
      <c r="B43" s="20" t="n"/>
      <c r="C43" s="20" t="n"/>
      <c r="D43" s="20" t="n"/>
      <c r="E43" s="20" t="n"/>
      <c r="F43" s="20" t="n"/>
      <c r="G43" s="20" t="n"/>
      <c r="H43" s="20" t="n"/>
      <c r="I43" s="20" t="n"/>
      <c r="J43" s="20" t="n"/>
    </row>
    <row r="44">
      <c r="A44" s="14" t="inlineStr">
        <is>
          <t>Recent exception or failed lots (manual filter hint)</t>
        </is>
      </c>
      <c r="B44" s="14" t="inlineStr">
        <is>
          <t>Record No.</t>
        </is>
      </c>
      <c r="C44" s="14" t="inlineStr">
        <is>
          <t>Supplier</t>
        </is>
      </c>
      <c r="D44" s="14" t="inlineStr">
        <is>
          <t>Material</t>
        </is>
      </c>
      <c r="E44" s="14" t="inlineStr">
        <is>
          <t>Lots</t>
        </is>
      </c>
      <c r="F44" s="14" t="inlineStr">
        <is>
          <t>Automatic Judgment</t>
        </is>
      </c>
      <c r="G44" s="14" t="inlineStr">
        <is>
          <t>Disposition Status</t>
        </is>
      </c>
      <c r="H44" s="14" t="inlineStr">
        <is>
          <t>Notes</t>
        </is>
      </c>
      <c r="I44" s="20" t="n"/>
      <c r="J44" s="20" t="n"/>
    </row>
    <row r="45">
      <c r="A45" s="24" t="inlineStr">
        <is>
          <t>Hint</t>
        </is>
      </c>
      <c r="B45" s="24" t="inlineStr">
        <is>
          <t>Filter Incoming Inspection Log for lots automatically judged as Failed / action required or Exception / review required</t>
        </is>
      </c>
      <c r="C45" s="24" t="str"/>
      <c r="D45" s="24" t="str"/>
      <c r="E45" s="24" t="str"/>
      <c r="F45" s="24" t="str"/>
      <c r="G45" s="24" t="str"/>
      <c r="H45" s="24" t="str"/>
      <c r="I45" s="20" t="n"/>
      <c r="J45" s="20" t="n"/>
    </row>
    <row r="46">
      <c r="A46" s="24" t="inlineStr">
        <is>
          <t>Dashboard Note</t>
        </is>
      </c>
      <c r="B46" s="24" t="inlineStr">
        <is>
          <t>If your Excel version supports FILTER, you can build a dynamic list in this area. This template keeps the area as a low-compatibility hint section.</t>
        </is>
      </c>
      <c r="C46" s="24" t="str"/>
      <c r="D46" s="24" t="str"/>
      <c r="E46" s="24" t="str"/>
      <c r="F46" s="24" t="str"/>
      <c r="G46" s="24" t="str"/>
      <c r="H46" s="24" t="str"/>
      <c r="I46" s="20" t="n"/>
      <c r="J46" s="20" t="n"/>
    </row>
    <row r="47">
      <c r="A47" s="20" t="n"/>
      <c r="B47" s="20" t="n"/>
      <c r="C47" s="20" t="n"/>
      <c r="D47" s="20" t="n"/>
      <c r="E47" s="20" t="n"/>
      <c r="F47" s="20" t="n"/>
      <c r="G47" s="20" t="n"/>
      <c r="H47" s="20" t="n"/>
      <c r="I47" s="20" t="n"/>
      <c r="J47" s="20" t="n"/>
    </row>
    <row r="48">
      <c r="A48" s="20" t="n"/>
      <c r="B48" s="20" t="n"/>
      <c r="C48" s="20" t="n"/>
      <c r="D48" s="20" t="n"/>
      <c r="E48" s="20" t="n"/>
      <c r="F48" s="20" t="n"/>
      <c r="G48" s="20" t="n"/>
      <c r="H48" s="20" t="n"/>
      <c r="I48" s="20" t="n"/>
      <c r="J48" s="20" t="n"/>
    </row>
    <row r="49">
      <c r="A49" s="20" t="n"/>
      <c r="B49" s="20" t="n"/>
      <c r="C49" s="20" t="n"/>
      <c r="D49" s="20" t="n"/>
      <c r="E49" s="20" t="n"/>
      <c r="F49" s="20" t="n"/>
      <c r="G49" s="20" t="n"/>
      <c r="H49" s="20" t="n"/>
      <c r="I49" s="20" t="n"/>
      <c r="J49" s="20" t="n"/>
    </row>
    <row r="50">
      <c r="A50" s="20" t="n"/>
      <c r="B50" s="20" t="n"/>
      <c r="C50" s="20" t="n"/>
      <c r="D50" s="20" t="n"/>
      <c r="E50" s="20" t="n"/>
      <c r="F50" s="20" t="n"/>
      <c r="G50" s="20" t="n"/>
      <c r="H50" s="20" t="n"/>
      <c r="I50" s="20" t="n"/>
      <c r="J50" s="20" t="n"/>
    </row>
    <row r="51">
      <c r="A51" s="20" t="n"/>
      <c r="B51" s="20" t="n"/>
      <c r="C51" s="20" t="n"/>
      <c r="D51" s="20" t="n"/>
      <c r="E51" s="20" t="n"/>
      <c r="F51" s="20" t="n"/>
      <c r="G51" s="20" t="n"/>
      <c r="H51" s="20" t="n"/>
      <c r="I51" s="20" t="n"/>
      <c r="J51" s="20" t="n"/>
    </row>
    <row r="52">
      <c r="A52" s="20" t="n"/>
      <c r="B52" s="20" t="n"/>
      <c r="C52" s="20" t="n"/>
      <c r="D52" s="20" t="n"/>
      <c r="E52" s="20" t="n"/>
      <c r="F52" s="20" t="n"/>
      <c r="G52" s="20" t="n"/>
      <c r="H52" s="20" t="n"/>
      <c r="I52" s="20" t="n"/>
      <c r="J52" s="20" t="n"/>
    </row>
    <row r="53">
      <c r="A53" s="20" t="n"/>
      <c r="B53" s="20" t="n"/>
      <c r="C53" s="20" t="n"/>
      <c r="D53" s="20" t="n"/>
      <c r="E53" s="20" t="n"/>
      <c r="F53" s="20" t="n"/>
      <c r="G53" s="20" t="n"/>
      <c r="H53" s="20" t="n"/>
      <c r="I53" s="20" t="n"/>
      <c r="J53" s="20" t="n"/>
    </row>
    <row r="54">
      <c r="A54" s="20" t="n"/>
      <c r="B54" s="20" t="n"/>
      <c r="C54" s="20" t="n"/>
      <c r="D54" s="20" t="n"/>
      <c r="E54" s="20" t="n"/>
      <c r="F54" s="20" t="n"/>
      <c r="G54" s="20" t="n"/>
      <c r="H54" s="20" t="n"/>
      <c r="I54" s="20" t="n"/>
      <c r="J54" s="20" t="n"/>
    </row>
    <row r="55">
      <c r="A55" s="20" t="n"/>
      <c r="B55" s="20" t="n"/>
      <c r="C55" s="20" t="n"/>
      <c r="D55" s="20" t="n"/>
      <c r="E55" s="20" t="n"/>
      <c r="F55" s="20" t="n"/>
      <c r="G55" s="20" t="n"/>
      <c r="H55" s="20" t="n"/>
      <c r="I55" s="20" t="n"/>
      <c r="J55" s="20" t="n"/>
    </row>
    <row r="56">
      <c r="A56" s="20" t="n"/>
      <c r="B56" s="20" t="n"/>
      <c r="C56" s="20" t="n"/>
      <c r="D56" s="20" t="n"/>
      <c r="E56" s="20" t="n"/>
      <c r="F56" s="20" t="n"/>
      <c r="G56" s="20" t="n"/>
      <c r="H56" s="20" t="n"/>
      <c r="I56" s="20" t="n"/>
      <c r="J56" s="20" t="n"/>
    </row>
    <row r="57">
      <c r="A57" s="20" t="n"/>
      <c r="B57" s="20" t="n"/>
      <c r="C57" s="20" t="n"/>
      <c r="D57" s="20" t="n"/>
      <c r="E57" s="20" t="n"/>
      <c r="F57" s="20" t="n"/>
      <c r="G57" s="20" t="n"/>
      <c r="H57" s="20" t="n"/>
      <c r="I57" s="20" t="n"/>
      <c r="J57" s="20" t="n"/>
    </row>
    <row r="58">
      <c r="A58" s="20" t="n"/>
      <c r="B58" s="20" t="n"/>
      <c r="C58" s="20" t="n"/>
      <c r="D58" s="20" t="n"/>
      <c r="E58" s="20" t="n"/>
      <c r="F58" s="20" t="n"/>
      <c r="G58" s="20" t="n"/>
      <c r="H58" s="20" t="n"/>
      <c r="I58" s="20" t="n"/>
      <c r="J58" s="20" t="n"/>
    </row>
    <row r="59">
      <c r="A59" s="20" t="n"/>
      <c r="B59" s="20" t="n"/>
      <c r="C59" s="20" t="n"/>
      <c r="D59" s="20" t="n"/>
      <c r="E59" s="20" t="n"/>
      <c r="F59" s="20" t="n"/>
      <c r="G59" s="20" t="n"/>
      <c r="H59" s="20" t="n"/>
      <c r="I59" s="20" t="n"/>
      <c r="J59" s="20" t="n"/>
    </row>
    <row r="60">
      <c r="A60" s="20" t="n"/>
      <c r="B60" s="20" t="n"/>
      <c r="C60" s="20" t="n"/>
      <c r="D60" s="20" t="n"/>
      <c r="E60" s="20" t="n"/>
      <c r="F60" s="20" t="n"/>
      <c r="G60" s="20" t="n"/>
      <c r="H60" s="20" t="n"/>
      <c r="I60" s="20" t="n"/>
      <c r="J60" s="20" t="n"/>
    </row>
  </sheetData>
  <mergeCells count="2">
    <mergeCell ref="A2:N2"/>
    <mergeCell ref="A1:N1"/>
  </mergeCells>
  <conditionalFormatting sqref="E4">
    <cfRule type="cellIs" priority="1" operator="lessThan" dxfId="0">
      <formula>0.9</formula>
    </cfRule>
    <cfRule type="cellIs" priority="2" operator="greaterThanOrEqual" dxfId="2">
      <formula>0.98</formula>
    </cfRule>
  </conditionalFormatting>
  <conditionalFormatting sqref="H4:K7">
    <cfRule type="cellIs" priority="3" operator="greaterThan" dxfId="4">
      <formula>0</formula>
    </cfRule>
  </conditionalFormatting>
  <pageMargins left="0.7" right="0.7" top="0.75" bottom="0.75" header="0.3" footer="0.3"/>
  <drawing xmlns:r="http://schemas.openxmlformats.org/officeDocument/2006/relationships" r:id="rId1"/>
</worksheet>
</file>

<file path=xl/worksheets/sheet3.xml><?xml version="1.0" encoding="utf-8"?>
<worksheet xmlns="http://schemas.openxmlformats.org/spreadsheetml/2006/main">
  <sheetPr>
    <outlinePr summaryBelow="1" summaryRight="1"/>
    <pageSetUpPr/>
  </sheetPr>
  <dimension ref="A1:AD304"/>
  <sheetViews>
    <sheetView workbookViewId="0">
      <selection activeCell="A1" sqref="A1"/>
    </sheetView>
  </sheetViews>
  <sheetFormatPr baseColWidth="8" defaultRowHeight="15"/>
  <cols>
    <col width="18" customWidth="1" min="1" max="1"/>
    <col width="12" customWidth="1" min="2" max="2"/>
    <col width="12" customWidth="1" min="3" max="3"/>
    <col width="16" customWidth="1" min="4" max="4"/>
    <col width="16" customWidth="1" min="5" max="5"/>
    <col width="14" customWidth="1" min="6" max="6"/>
    <col width="16" customWidth="1" min="7" max="7"/>
    <col width="14" customWidth="1" min="8" max="8"/>
    <col width="14" customWidth="1" min="9" max="9"/>
    <col width="18" customWidth="1" min="10" max="10"/>
    <col width="18" customWidth="1" min="11" max="11"/>
    <col width="18" customWidth="1" min="12" max="12"/>
    <col width="12" customWidth="1" min="13" max="13"/>
    <col width="10" customWidth="1" min="14" max="14"/>
    <col width="16" customWidth="1" min="15" max="15"/>
    <col width="12" customWidth="1" min="16" max="16"/>
    <col width="12" customWidth="1" min="17" max="17"/>
    <col width="12" customWidth="1" min="18" max="18"/>
    <col width="14" customWidth="1" min="19" max="19"/>
    <col width="28" customWidth="1" min="20" max="20"/>
    <col width="16" customWidth="1" min="21" max="21"/>
    <col width="18" customWidth="1" min="22" max="22"/>
    <col width="14" customWidth="1" min="23" max="23"/>
    <col width="16" customWidth="1" min="24" max="24"/>
    <col width="18" customWidth="1" min="25" max="25"/>
    <col width="14" customWidth="1" min="26" max="26"/>
    <col width="14" customWidth="1" min="27" max="27"/>
    <col width="24" customWidth="1" min="28" max="28"/>
    <col width="32" customWidth="1" min="29" max="29"/>
    <col width="12" customWidth="1" min="30" max="30"/>
  </cols>
  <sheetData>
    <row r="1" ht="30" customHeight="1">
      <c r="A1" s="9" t="inlineStr">
        <is>
          <t>Incoming Quality Inspection Log</t>
        </is>
      </c>
      <c r="B1" s="1" t="n"/>
      <c r="C1" s="1" t="n"/>
      <c r="D1" s="1" t="n"/>
      <c r="E1" s="1" t="n"/>
      <c r="F1" s="1" t="n"/>
      <c r="G1" s="1" t="n"/>
      <c r="H1" s="1" t="n"/>
      <c r="I1" s="1" t="n"/>
      <c r="J1" s="1" t="n"/>
      <c r="K1" s="1" t="n"/>
      <c r="L1" s="1" t="n"/>
      <c r="M1" s="1" t="n"/>
      <c r="N1" s="1" t="n"/>
      <c r="O1" s="1" t="n"/>
      <c r="P1" s="1" t="n"/>
      <c r="Q1" s="1" t="n"/>
      <c r="R1" s="1" t="n"/>
      <c r="S1" s="1" t="n"/>
      <c r="T1" s="1" t="n"/>
      <c r="U1" s="1" t="n"/>
      <c r="V1" s="1" t="n"/>
      <c r="W1" s="1" t="n"/>
      <c r="X1" s="1" t="n"/>
      <c r="Y1" s="1" t="n"/>
      <c r="Z1" s="1" t="n"/>
      <c r="AA1" s="1" t="n"/>
      <c r="AB1" s="1" t="n"/>
      <c r="AC1" s="1" t="n"/>
      <c r="AD1" s="1" t="n"/>
    </row>
    <row r="2" ht="24" customHeight="1">
      <c r="A2" s="27" t="inlineStr">
        <is>
          <t>Enter one row for each incoming lot. Yellow columns are primary input fields, and light blue columns contain formulas or automatic summaries. Rows 5 to 7 are examples and can be cleared before use.</t>
        </is>
      </c>
      <c r="B2" s="1" t="n"/>
      <c r="C2" s="1" t="n"/>
      <c r="D2" s="1" t="n"/>
      <c r="E2" s="1" t="n"/>
      <c r="F2" s="1" t="n"/>
      <c r="G2" s="1" t="n"/>
      <c r="H2" s="1" t="n"/>
      <c r="I2" s="1" t="n"/>
      <c r="J2" s="1" t="n"/>
      <c r="K2" s="1" t="n"/>
      <c r="L2" s="1" t="n"/>
      <c r="M2" s="1" t="n"/>
      <c r="N2" s="1" t="n"/>
      <c r="O2" s="1" t="n"/>
      <c r="P2" s="1" t="n"/>
      <c r="Q2" s="1" t="n"/>
      <c r="R2" s="1" t="n"/>
      <c r="S2" s="1" t="n"/>
      <c r="T2" s="1" t="n"/>
      <c r="U2" s="1" t="n"/>
      <c r="V2" s="1" t="n"/>
      <c r="W2" s="1" t="n"/>
      <c r="X2" s="1" t="n"/>
      <c r="Y2" s="1" t="n"/>
      <c r="Z2" s="1" t="n"/>
      <c r="AA2" s="1" t="n"/>
      <c r="AB2" s="1" t="n"/>
      <c r="AC2" s="1" t="n"/>
      <c r="AD2" s="1" t="n"/>
    </row>
    <row r="3"/>
    <row r="4">
      <c r="A4" s="14" t="inlineStr">
        <is>
          <t>Record No.</t>
        </is>
      </c>
      <c r="B4" s="14" t="inlineStr">
        <is>
          <t>Receipt Date</t>
        </is>
      </c>
      <c r="C4" s="14" t="inlineStr">
        <is>
          <t>Inspection Date</t>
        </is>
      </c>
      <c r="D4" s="14" t="inlineStr">
        <is>
          <t>Company / Plant</t>
        </is>
      </c>
      <c r="E4" s="14" t="inlineStr">
        <is>
          <t>Supplier</t>
        </is>
      </c>
      <c r="F4" s="14" t="inlineStr">
        <is>
          <t>Supplier Grade</t>
        </is>
      </c>
      <c r="G4" s="14" t="inlineStr">
        <is>
          <t>Purchase Order No.</t>
        </is>
      </c>
      <c r="H4" s="14" t="inlineStr">
        <is>
          <t>Material Category</t>
        </is>
      </c>
      <c r="I4" s="14" t="inlineStr">
        <is>
          <t>Material Code</t>
        </is>
      </c>
      <c r="J4" s="14" t="inlineStr">
        <is>
          <t>Material Name</t>
        </is>
      </c>
      <c r="K4" s="14" t="inlineStr">
        <is>
          <t>Specification</t>
        </is>
      </c>
      <c r="L4" s="14" t="inlineStr">
        <is>
          <t>Lot / Batch / Heat No.</t>
        </is>
      </c>
      <c r="M4" s="14" t="inlineStr">
        <is>
          <t>Incoming Quantity</t>
        </is>
      </c>
      <c r="N4" s="14" t="inlineStr">
        <is>
          <t>Unit</t>
        </is>
      </c>
      <c r="O4" s="14" t="inlineStr">
        <is>
          <t>Sampling Plan</t>
        </is>
      </c>
      <c r="P4" s="14" t="inlineStr">
        <is>
          <t>Sample Quantity</t>
        </is>
      </c>
      <c r="Q4" s="14" t="inlineStr">
        <is>
          <t>Defect Quantity</t>
        </is>
      </c>
      <c r="R4" s="14" t="inlineStr">
        <is>
          <t>Defect Rate</t>
        </is>
      </c>
      <c r="S4" s="14" t="inlineStr">
        <is>
          <t>Inspection Method</t>
        </is>
      </c>
      <c r="T4" s="14" t="inlineStr">
        <is>
          <t>Inspection Basis / Standard</t>
        </is>
      </c>
      <c r="U4" s="14" t="inlineStr">
        <is>
          <t>Automatic Judgment</t>
        </is>
      </c>
      <c r="V4" s="14" t="inlineStr">
        <is>
          <t>Final Disposition Status</t>
        </is>
      </c>
      <c r="W4" s="14" t="inlineStr">
        <is>
          <t>Severity</t>
        </is>
      </c>
      <c r="X4" s="14" t="inlineStr">
        <is>
          <t>Disposition Method</t>
        </is>
      </c>
      <c r="Y4" s="14" t="inlineStr">
        <is>
          <t>NCR/CAPA No.</t>
        </is>
      </c>
      <c r="Z4" s="14" t="inlineStr">
        <is>
          <t>Inspector</t>
        </is>
      </c>
      <c r="AA4" s="14" t="inlineStr">
        <is>
          <t>Reviewer</t>
        </is>
      </c>
      <c r="AB4" s="14" t="inlineStr">
        <is>
          <t>Attachment / Photo Link</t>
        </is>
      </c>
      <c r="AC4" s="14" t="inlineStr">
        <is>
          <t>Remarks / Exception Description</t>
        </is>
      </c>
      <c r="AD4" s="14" t="inlineStr">
        <is>
          <t>Updated At</t>
        </is>
      </c>
    </row>
    <row r="5">
      <c r="A5" s="28">
        <f>IF(B5="","","IQC-"&amp;TEXT(B5,"yyyymmdd")&amp;"-"&amp;TEXT(ROW()-4,"000"))</f>
        <v/>
      </c>
      <c r="B5" s="88" t="n">
        <v>46143</v>
      </c>
      <c r="C5" s="88" t="n">
        <v>46143</v>
      </c>
      <c r="D5" s="30" t="inlineStr">
        <is>
          <t>North Plant</t>
        </is>
      </c>
      <c r="E5" s="30" t="inlineStr">
        <is>
          <t>Atlas Materials</t>
        </is>
      </c>
      <c r="F5" s="30" t="inlineStr">
        <is>
          <t>A - Preferred</t>
        </is>
      </c>
      <c r="G5" s="30" t="inlineStr">
        <is>
          <t>PO-202605-001</t>
        </is>
      </c>
      <c r="H5" s="30" t="inlineStr">
        <is>
          <t>Raw Materials</t>
        </is>
      </c>
      <c r="I5" s="30" t="inlineStr">
        <is>
          <t>MAT-001</t>
        </is>
      </c>
      <c r="J5" s="30" t="inlineStr">
        <is>
          <t>Aluminum profile</t>
        </is>
      </c>
      <c r="K5" s="30" t="inlineStr">
        <is>
          <t>6061-T6/10mm</t>
        </is>
      </c>
      <c r="L5" s="30" t="inlineStr">
        <is>
          <t>AL20260501</t>
        </is>
      </c>
      <c r="M5" s="89" t="n">
        <v>500</v>
      </c>
      <c r="N5" s="30" t="inlineStr">
        <is>
          <t>PCS</t>
        </is>
      </c>
      <c r="O5" s="30" t="inlineStr">
        <is>
          <t>Sampling AQL 1.0</t>
        </is>
      </c>
      <c r="P5" s="90" t="n">
        <v>80</v>
      </c>
      <c r="Q5" s="90" t="n">
        <v>0</v>
      </c>
      <c r="R5" s="91">
        <f>IF(OR(P5="",P5=0),"",Q5/P5)</f>
        <v/>
      </c>
      <c r="S5" s="30" t="inlineStr">
        <is>
          <t>Dimensional Measurement</t>
        </is>
      </c>
      <c r="T5" s="30" t="inlineStr">
        <is>
          <t>Drawing DWG-001 / Incoming Specification WI-IQC-001</t>
        </is>
      </c>
      <c r="U5" s="28">
        <f>IF(B5="","",IF(COUNTIFS('Inspection Item Details'!$B:$B,$A5,'Inspection Item Details'!$S:$S,"Failed")&gt;0,"Failed / Action Required",IF(Q5&gt;0,"Exception / Review Required",IF(P5&gt;0,"Passed","Pending Inspection"))))</f>
        <v/>
      </c>
      <c r="V5" s="30" t="inlineStr">
        <is>
          <t>Released</t>
        </is>
      </c>
      <c r="W5" s="30" t="inlineStr">
        <is>
          <t>NA</t>
        </is>
      </c>
      <c r="X5" s="30" t="inlineStr">
        <is>
          <t>Release</t>
        </is>
      </c>
      <c r="Y5" s="30" t="str"/>
      <c r="Z5" s="30" t="inlineStr">
        <is>
          <t>IQC John Smith</t>
        </is>
      </c>
      <c r="AA5" s="30" t="inlineStr">
        <is>
          <t>Quality Manager</t>
        </is>
      </c>
      <c r="AB5" s="30" t="str"/>
      <c r="AC5" s="30" t="inlineStr">
        <is>
          <t>Example: dimensions and appearance passed</t>
        </is>
      </c>
      <c r="AD5" s="92">
        <f>IF(B5="","",TODAY())</f>
        <v/>
      </c>
    </row>
    <row r="6">
      <c r="A6" s="28">
        <f>IF(B6="","","IQC-"&amp;TEXT(B6,"yyyymmdd")&amp;"-"&amp;TEXT(ROW()-4,"000"))</f>
        <v/>
      </c>
      <c r="B6" s="88" t="n">
        <v>46143</v>
      </c>
      <c r="C6" s="88" t="n">
        <v>46143</v>
      </c>
      <c r="D6" s="30" t="inlineStr">
        <is>
          <t>North Plant</t>
        </is>
      </c>
      <c r="E6" s="30" t="inlineStr">
        <is>
          <t>Beacon Packaging</t>
        </is>
      </c>
      <c r="F6" s="30" t="inlineStr">
        <is>
          <t>B - Approved</t>
        </is>
      </c>
      <c r="G6" s="30" t="inlineStr">
        <is>
          <t>PO-202605-002</t>
        </is>
      </c>
      <c r="H6" s="30" t="inlineStr">
        <is>
          <t>Packaging Materials</t>
        </is>
      </c>
      <c r="I6" s="30" t="inlineStr">
        <is>
          <t>PKG-100</t>
        </is>
      </c>
      <c r="J6" s="30" t="inlineStr">
        <is>
          <t>Retail box</t>
        </is>
      </c>
      <c r="K6" s="30" t="inlineStr">
        <is>
          <t>Retail box V2 / outer carton</t>
        </is>
      </c>
      <c r="L6" s="30" t="inlineStr">
        <is>
          <t>PKG20260501</t>
        </is>
      </c>
      <c r="M6" s="89" t="n">
        <v>2000</v>
      </c>
      <c r="N6" s="30" t="inlineStr">
        <is>
          <t>PCS</t>
        </is>
      </c>
      <c r="O6" s="30" t="inlineStr">
        <is>
          <t>Sampling AQL 1.5</t>
        </is>
      </c>
      <c r="P6" s="90" t="n">
        <v>125</v>
      </c>
      <c r="Q6" s="90" t="n">
        <v>3</v>
      </c>
      <c r="R6" s="91">
        <f>IF(OR(P6="",P6=0),"",Q6/P6)</f>
        <v/>
      </c>
      <c r="S6" s="30" t="inlineStr">
        <is>
          <t>Appearance Check</t>
        </is>
      </c>
      <c r="T6" s="30" t="inlineStr">
        <is>
          <t>Packaging Material Acceptance Specification WI-PKG-010</t>
        </is>
      </c>
      <c r="U6" s="28">
        <f>IF(B6="","",IF(COUNTIFS('Inspection Item Details'!$B:$B,$A6,'Inspection Item Details'!$S:$S,"Failed")&gt;0,"Failed / Action Required",IF(Q6&gt;0,"Exception / Review Required",IF(P6&gt;0,"Passed","Pending Inspection"))))</f>
        <v/>
      </c>
      <c r="V6" s="30" t="inlineStr">
        <is>
          <t>Accepted After Sorting / Rework</t>
        </is>
      </c>
      <c r="W6" s="30" t="inlineStr">
        <is>
          <t>Minor/Minor</t>
        </is>
      </c>
      <c r="X6" s="30" t="inlineStr">
        <is>
          <t>Sorting</t>
        </is>
      </c>
      <c r="Y6" s="30" t="inlineStr">
        <is>
          <t>NCR-20260501-001</t>
        </is>
      </c>
      <c r="Z6" s="30" t="inlineStr">
        <is>
          <t>IQC Sarah Johnson</t>
        </is>
      </c>
      <c r="AA6" s="30" t="inlineStr">
        <is>
          <t>Quality Manager</t>
        </is>
      </c>
      <c r="AB6" s="30" t="str"/>
      <c r="AC6" s="30" t="inlineStr">
        <is>
          <t>Example: partial print ghosting, supplier improvement requested</t>
        </is>
      </c>
      <c r="AD6" s="92">
        <f>IF(B6="","",TODAY())</f>
        <v/>
      </c>
    </row>
    <row r="7">
      <c r="A7" s="28">
        <f>IF(B7="","","IQC-"&amp;TEXT(B7,"yyyymmdd")&amp;"-"&amp;TEXT(ROW()-4,"000"))</f>
        <v/>
      </c>
      <c r="B7" s="88" t="n">
        <v>46144</v>
      </c>
      <c r="C7" s="88" t="n">
        <v>46144</v>
      </c>
      <c r="D7" s="30" t="inlineStr">
        <is>
          <t>West Plant</t>
        </is>
      </c>
      <c r="E7" s="30" t="inlineStr">
        <is>
          <t>CircuitWorks Components</t>
        </is>
      </c>
      <c r="F7" s="30" t="inlineStr">
        <is>
          <t>C - Watch</t>
        </is>
      </c>
      <c r="G7" s="30" t="inlineStr">
        <is>
          <t>PO-202605-003</t>
        </is>
      </c>
      <c r="H7" s="30" t="inlineStr">
        <is>
          <t>Electronic Components</t>
        </is>
      </c>
      <c r="I7" s="30" t="inlineStr">
        <is>
          <t>ELE-220</t>
        </is>
      </c>
      <c r="J7" s="30" t="inlineStr">
        <is>
          <t>Chip resistor</t>
        </is>
      </c>
      <c r="K7" s="30" t="inlineStr">
        <is>
          <t>0603/10K/1%</t>
        </is>
      </c>
      <c r="L7" s="30" t="inlineStr">
        <is>
          <t>ELE20260502</t>
        </is>
      </c>
      <c r="M7" s="89" t="n">
        <v>10000</v>
      </c>
      <c r="N7" s="30" t="inlineStr">
        <is>
          <t>PCS</t>
        </is>
      </c>
      <c r="O7" s="30" t="inlineStr">
        <is>
          <t>Sampling AQL 0.65</t>
        </is>
      </c>
      <c r="P7" s="90" t="n">
        <v>200</v>
      </c>
      <c r="Q7" s="90" t="n">
        <v>5</v>
      </c>
      <c r="R7" s="91">
        <f>IF(OR(P7="",P7=0),"",Q7/P7)</f>
        <v/>
      </c>
      <c r="S7" s="30" t="inlineStr">
        <is>
          <t>Functional Test</t>
        </is>
      </c>
      <c r="T7" s="30" t="inlineStr">
        <is>
          <t>Electronic Component Incoming Inspection Specification WI-ELE-003</t>
        </is>
      </c>
      <c r="U7" s="28">
        <f>IF(B7="","",IF(COUNTIFS('Inspection Item Details'!$B:$B,$A7,'Inspection Item Details'!$S:$S,"Failed")&gt;0,"Failed / Action Required",IF(Q7&gt;0,"Exception / Review Required",IF(P7&gt;0,"Passed","Pending Inspection"))))</f>
        <v/>
      </c>
      <c r="V7" s="30" t="inlineStr">
        <is>
          <t>Rejected and Returned</t>
        </is>
      </c>
      <c r="W7" s="30" t="inlineStr">
        <is>
          <t>Major/Major</t>
        </is>
      </c>
      <c r="X7" s="30" t="inlineStr">
        <is>
          <t>Return</t>
        </is>
      </c>
      <c r="Y7" s="30" t="inlineStr">
        <is>
          <t>NCR-20260502-002</t>
        </is>
      </c>
      <c r="Z7" s="30" t="inlineStr">
        <is>
          <t>IQC John Smith</t>
        </is>
      </c>
      <c r="AA7" s="30" t="inlineStr">
        <is>
          <t>Quality Manager</t>
        </is>
      </c>
      <c r="AB7" s="30" t="str"/>
      <c r="AC7" s="30" t="inlineStr">
        <is>
          <t>Example: functional sample defect rate exceeded the limit; quarantine and return</t>
        </is>
      </c>
      <c r="AD7" s="92">
        <f>IF(B7="","",TODAY())</f>
        <v/>
      </c>
    </row>
    <row r="8">
      <c r="A8" s="28">
        <f>IF(B8="","","IQC-"&amp;TEXT(B8,"yyyymmdd")&amp;"-"&amp;TEXT(ROW()-4,"000"))</f>
        <v/>
      </c>
      <c r="B8" s="88" t="n"/>
      <c r="C8" s="88" t="n"/>
      <c r="D8" s="30" t="n"/>
      <c r="E8" s="30" t="n"/>
      <c r="F8" s="30" t="n"/>
      <c r="G8" s="30" t="n"/>
      <c r="H8" s="30" t="n"/>
      <c r="I8" s="30" t="n"/>
      <c r="J8" s="30" t="n"/>
      <c r="K8" s="30" t="n"/>
      <c r="L8" s="30" t="n"/>
      <c r="M8" s="89" t="n"/>
      <c r="N8" s="30" t="n"/>
      <c r="O8" s="30" t="n"/>
      <c r="P8" s="90" t="n"/>
      <c r="Q8" s="90" t="n"/>
      <c r="R8" s="91">
        <f>IF(OR(P8="",P8=0),"",Q8/P8)</f>
        <v/>
      </c>
      <c r="S8" s="30" t="n"/>
      <c r="T8" s="30" t="n"/>
      <c r="U8" s="28">
        <f>IF(B8="","",IF(COUNTIFS('Inspection Item Details'!$B:$B,$A8,'Inspection Item Details'!$S:$S,"Failed")&gt;0,"Failed / Action Required",IF(Q8&gt;0,"Exception / Review Required",IF(P8&gt;0,"Passed","Pending Inspection"))))</f>
        <v/>
      </c>
      <c r="V8" s="30" t="n"/>
      <c r="W8" s="30" t="n"/>
      <c r="X8" s="30" t="n"/>
      <c r="Y8" s="30" t="n"/>
      <c r="Z8" s="30" t="n"/>
      <c r="AA8" s="30" t="n"/>
      <c r="AB8" s="30" t="n"/>
      <c r="AC8" s="30" t="n"/>
      <c r="AD8" s="92">
        <f>IF(B8="","",TODAY())</f>
        <v/>
      </c>
    </row>
    <row r="9">
      <c r="A9" s="28">
        <f>IF(B9="","","IQC-"&amp;TEXT(B9,"yyyymmdd")&amp;"-"&amp;TEXT(ROW()-4,"000"))</f>
        <v/>
      </c>
      <c r="B9" s="88" t="n"/>
      <c r="C9" s="88" t="n"/>
      <c r="D9" s="30" t="n"/>
      <c r="E9" s="30" t="n"/>
      <c r="F9" s="30" t="n"/>
      <c r="G9" s="30" t="n"/>
      <c r="H9" s="30" t="n"/>
      <c r="I9" s="30" t="n"/>
      <c r="J9" s="30" t="n"/>
      <c r="K9" s="30" t="n"/>
      <c r="L9" s="30" t="n"/>
      <c r="M9" s="89" t="n"/>
      <c r="N9" s="30" t="n"/>
      <c r="O9" s="30" t="n"/>
      <c r="P9" s="90" t="n"/>
      <c r="Q9" s="90" t="n"/>
      <c r="R9" s="91">
        <f>IF(OR(P9="",P9=0),"",Q9/P9)</f>
        <v/>
      </c>
      <c r="S9" s="30" t="n"/>
      <c r="T9" s="30" t="n"/>
      <c r="U9" s="28">
        <f>IF(B9="","",IF(COUNTIFS('Inspection Item Details'!$B:$B,$A9,'Inspection Item Details'!$S:$S,"Failed")&gt;0,"Failed / Action Required",IF(Q9&gt;0,"Exception / Review Required",IF(P9&gt;0,"Passed","Pending Inspection"))))</f>
        <v/>
      </c>
      <c r="V9" s="30" t="n"/>
      <c r="W9" s="30" t="n"/>
      <c r="X9" s="30" t="n"/>
      <c r="Y9" s="30" t="n"/>
      <c r="Z9" s="30" t="n"/>
      <c r="AA9" s="30" t="n"/>
      <c r="AB9" s="30" t="n"/>
      <c r="AC9" s="30" t="n"/>
      <c r="AD9" s="92">
        <f>IF(B9="","",TODAY())</f>
        <v/>
      </c>
    </row>
    <row r="10">
      <c r="A10" s="28">
        <f>IF(B10="","","IQC-"&amp;TEXT(B10,"yyyymmdd")&amp;"-"&amp;TEXT(ROW()-4,"000"))</f>
        <v/>
      </c>
      <c r="B10" s="88" t="n"/>
      <c r="C10" s="88" t="n"/>
      <c r="D10" s="30" t="n"/>
      <c r="E10" s="30" t="n"/>
      <c r="F10" s="30" t="n"/>
      <c r="G10" s="30" t="n"/>
      <c r="H10" s="30" t="n"/>
      <c r="I10" s="30" t="n"/>
      <c r="J10" s="30" t="n"/>
      <c r="K10" s="30" t="n"/>
      <c r="L10" s="30" t="n"/>
      <c r="M10" s="89" t="n"/>
      <c r="N10" s="30" t="n"/>
      <c r="O10" s="30" t="n"/>
      <c r="P10" s="90" t="n"/>
      <c r="Q10" s="90" t="n"/>
      <c r="R10" s="91">
        <f>IF(OR(P10="",P10=0),"",Q10/P10)</f>
        <v/>
      </c>
      <c r="S10" s="30" t="n"/>
      <c r="T10" s="30" t="n"/>
      <c r="U10" s="28">
        <f>IF(B10="","",IF(COUNTIFS('Inspection Item Details'!$B:$B,$A10,'Inspection Item Details'!$S:$S,"Failed")&gt;0,"Failed / Action Required",IF(Q10&gt;0,"Exception / Review Required",IF(P10&gt;0,"Passed","Pending Inspection"))))</f>
        <v/>
      </c>
      <c r="V10" s="30" t="n"/>
      <c r="W10" s="30" t="n"/>
      <c r="X10" s="30" t="n"/>
      <c r="Y10" s="30" t="n"/>
      <c r="Z10" s="30" t="n"/>
      <c r="AA10" s="30" t="n"/>
      <c r="AB10" s="30" t="n"/>
      <c r="AC10" s="30" t="n"/>
      <c r="AD10" s="92">
        <f>IF(B10="","",TODAY())</f>
        <v/>
      </c>
    </row>
    <row r="11">
      <c r="A11" s="28">
        <f>IF(B11="","","IQC-"&amp;TEXT(B11,"yyyymmdd")&amp;"-"&amp;TEXT(ROW()-4,"000"))</f>
        <v/>
      </c>
      <c r="B11" s="88" t="n"/>
      <c r="C11" s="88" t="n"/>
      <c r="D11" s="30" t="n"/>
      <c r="E11" s="30" t="n"/>
      <c r="F11" s="30" t="n"/>
      <c r="G11" s="30" t="n"/>
      <c r="H11" s="30" t="n"/>
      <c r="I11" s="30" t="n"/>
      <c r="J11" s="30" t="n"/>
      <c r="K11" s="30" t="n"/>
      <c r="L11" s="30" t="n"/>
      <c r="M11" s="89" t="n"/>
      <c r="N11" s="30" t="n"/>
      <c r="O11" s="30" t="n"/>
      <c r="P11" s="90" t="n"/>
      <c r="Q11" s="90" t="n"/>
      <c r="R11" s="91">
        <f>IF(OR(P11="",P11=0),"",Q11/P11)</f>
        <v/>
      </c>
      <c r="S11" s="30" t="n"/>
      <c r="T11" s="30" t="n"/>
      <c r="U11" s="28">
        <f>IF(B11="","",IF(COUNTIFS('Inspection Item Details'!$B:$B,$A11,'Inspection Item Details'!$S:$S,"Failed")&gt;0,"Failed / Action Required",IF(Q11&gt;0,"Exception / Review Required",IF(P11&gt;0,"Passed","Pending Inspection"))))</f>
        <v/>
      </c>
      <c r="V11" s="30" t="n"/>
      <c r="W11" s="30" t="n"/>
      <c r="X11" s="30" t="n"/>
      <c r="Y11" s="30" t="n"/>
      <c r="Z11" s="30" t="n"/>
      <c r="AA11" s="30" t="n"/>
      <c r="AB11" s="30" t="n"/>
      <c r="AC11" s="30" t="n"/>
      <c r="AD11" s="92">
        <f>IF(B11="","",TODAY())</f>
        <v/>
      </c>
    </row>
    <row r="12">
      <c r="A12" s="28">
        <f>IF(B12="","","IQC-"&amp;TEXT(B12,"yyyymmdd")&amp;"-"&amp;TEXT(ROW()-4,"000"))</f>
        <v/>
      </c>
      <c r="B12" s="88" t="n"/>
      <c r="C12" s="88" t="n"/>
      <c r="D12" s="30" t="n"/>
      <c r="E12" s="30" t="n"/>
      <c r="F12" s="30" t="n"/>
      <c r="G12" s="30" t="n"/>
      <c r="H12" s="30" t="n"/>
      <c r="I12" s="30" t="n"/>
      <c r="J12" s="30" t="n"/>
      <c r="K12" s="30" t="n"/>
      <c r="L12" s="30" t="n"/>
      <c r="M12" s="89" t="n"/>
      <c r="N12" s="30" t="n"/>
      <c r="O12" s="30" t="n"/>
      <c r="P12" s="90" t="n"/>
      <c r="Q12" s="90" t="n"/>
      <c r="R12" s="91">
        <f>IF(OR(P12="",P12=0),"",Q12/P12)</f>
        <v/>
      </c>
      <c r="S12" s="30" t="n"/>
      <c r="T12" s="30" t="n"/>
      <c r="U12" s="28">
        <f>IF(B12="","",IF(COUNTIFS('Inspection Item Details'!$B:$B,$A12,'Inspection Item Details'!$S:$S,"Failed")&gt;0,"Failed / Action Required",IF(Q12&gt;0,"Exception / Review Required",IF(P12&gt;0,"Passed","Pending Inspection"))))</f>
        <v/>
      </c>
      <c r="V12" s="30" t="n"/>
      <c r="W12" s="30" t="n"/>
      <c r="X12" s="30" t="n"/>
      <c r="Y12" s="30" t="n"/>
      <c r="Z12" s="30" t="n"/>
      <c r="AA12" s="30" t="n"/>
      <c r="AB12" s="30" t="n"/>
      <c r="AC12" s="30" t="n"/>
      <c r="AD12" s="92">
        <f>IF(B12="","",TODAY())</f>
        <v/>
      </c>
    </row>
    <row r="13">
      <c r="A13" s="28">
        <f>IF(B13="","","IQC-"&amp;TEXT(B13,"yyyymmdd")&amp;"-"&amp;TEXT(ROW()-4,"000"))</f>
        <v/>
      </c>
      <c r="B13" s="88" t="n"/>
      <c r="C13" s="88" t="n"/>
      <c r="D13" s="30" t="n"/>
      <c r="E13" s="30" t="n"/>
      <c r="F13" s="30" t="n"/>
      <c r="G13" s="30" t="n"/>
      <c r="H13" s="30" t="n"/>
      <c r="I13" s="30" t="n"/>
      <c r="J13" s="30" t="n"/>
      <c r="K13" s="30" t="n"/>
      <c r="L13" s="30" t="n"/>
      <c r="M13" s="89" t="n"/>
      <c r="N13" s="30" t="n"/>
      <c r="O13" s="30" t="n"/>
      <c r="P13" s="90" t="n"/>
      <c r="Q13" s="90" t="n"/>
      <c r="R13" s="91">
        <f>IF(OR(P13="",P13=0),"",Q13/P13)</f>
        <v/>
      </c>
      <c r="S13" s="30" t="n"/>
      <c r="T13" s="30" t="n"/>
      <c r="U13" s="28">
        <f>IF(B13="","",IF(COUNTIFS('Inspection Item Details'!$B:$B,$A13,'Inspection Item Details'!$S:$S,"Failed")&gt;0,"Failed / Action Required",IF(Q13&gt;0,"Exception / Review Required",IF(P13&gt;0,"Passed","Pending Inspection"))))</f>
        <v/>
      </c>
      <c r="V13" s="30" t="n"/>
      <c r="W13" s="30" t="n"/>
      <c r="X13" s="30" t="n"/>
      <c r="Y13" s="30" t="n"/>
      <c r="Z13" s="30" t="n"/>
      <c r="AA13" s="30" t="n"/>
      <c r="AB13" s="30" t="n"/>
      <c r="AC13" s="30" t="n"/>
      <c r="AD13" s="92">
        <f>IF(B13="","",TODAY())</f>
        <v/>
      </c>
    </row>
    <row r="14">
      <c r="A14" s="28">
        <f>IF(B14="","","IQC-"&amp;TEXT(B14,"yyyymmdd")&amp;"-"&amp;TEXT(ROW()-4,"000"))</f>
        <v/>
      </c>
      <c r="B14" s="88" t="n"/>
      <c r="C14" s="88" t="n"/>
      <c r="D14" s="30" t="n"/>
      <c r="E14" s="30" t="n"/>
      <c r="F14" s="30" t="n"/>
      <c r="G14" s="30" t="n"/>
      <c r="H14" s="30" t="n"/>
      <c r="I14" s="30" t="n"/>
      <c r="J14" s="30" t="n"/>
      <c r="K14" s="30" t="n"/>
      <c r="L14" s="30" t="n"/>
      <c r="M14" s="89" t="n"/>
      <c r="N14" s="30" t="n"/>
      <c r="O14" s="30" t="n"/>
      <c r="P14" s="90" t="n"/>
      <c r="Q14" s="90" t="n"/>
      <c r="R14" s="91">
        <f>IF(OR(P14="",P14=0),"",Q14/P14)</f>
        <v/>
      </c>
      <c r="S14" s="30" t="n"/>
      <c r="T14" s="30" t="n"/>
      <c r="U14" s="28">
        <f>IF(B14="","",IF(COUNTIFS('Inspection Item Details'!$B:$B,$A14,'Inspection Item Details'!$S:$S,"Failed")&gt;0,"Failed / Action Required",IF(Q14&gt;0,"Exception / Review Required",IF(P14&gt;0,"Passed","Pending Inspection"))))</f>
        <v/>
      </c>
      <c r="V14" s="30" t="n"/>
      <c r="W14" s="30" t="n"/>
      <c r="X14" s="30" t="n"/>
      <c r="Y14" s="30" t="n"/>
      <c r="Z14" s="30" t="n"/>
      <c r="AA14" s="30" t="n"/>
      <c r="AB14" s="30" t="n"/>
      <c r="AC14" s="30" t="n"/>
      <c r="AD14" s="92">
        <f>IF(B14="","",TODAY())</f>
        <v/>
      </c>
    </row>
    <row r="15">
      <c r="A15" s="28">
        <f>IF(B15="","","IQC-"&amp;TEXT(B15,"yyyymmdd")&amp;"-"&amp;TEXT(ROW()-4,"000"))</f>
        <v/>
      </c>
      <c r="B15" s="88" t="n"/>
      <c r="C15" s="88" t="n"/>
      <c r="D15" s="30" t="n"/>
      <c r="E15" s="30" t="n"/>
      <c r="F15" s="30" t="n"/>
      <c r="G15" s="30" t="n"/>
      <c r="H15" s="30" t="n"/>
      <c r="I15" s="30" t="n"/>
      <c r="J15" s="30" t="n"/>
      <c r="K15" s="30" t="n"/>
      <c r="L15" s="30" t="n"/>
      <c r="M15" s="89" t="n"/>
      <c r="N15" s="30" t="n"/>
      <c r="O15" s="30" t="n"/>
      <c r="P15" s="90" t="n"/>
      <c r="Q15" s="90" t="n"/>
      <c r="R15" s="91">
        <f>IF(OR(P15="",P15=0),"",Q15/P15)</f>
        <v/>
      </c>
      <c r="S15" s="30" t="n"/>
      <c r="T15" s="30" t="n"/>
      <c r="U15" s="28">
        <f>IF(B15="","",IF(COUNTIFS('Inspection Item Details'!$B:$B,$A15,'Inspection Item Details'!$S:$S,"Failed")&gt;0,"Failed / Action Required",IF(Q15&gt;0,"Exception / Review Required",IF(P15&gt;0,"Passed","Pending Inspection"))))</f>
        <v/>
      </c>
      <c r="V15" s="30" t="n"/>
      <c r="W15" s="30" t="n"/>
      <c r="X15" s="30" t="n"/>
      <c r="Y15" s="30" t="n"/>
      <c r="Z15" s="30" t="n"/>
      <c r="AA15" s="30" t="n"/>
      <c r="AB15" s="30" t="n"/>
      <c r="AC15" s="30" t="n"/>
      <c r="AD15" s="92">
        <f>IF(B15="","",TODAY())</f>
        <v/>
      </c>
    </row>
    <row r="16">
      <c r="A16" s="28">
        <f>IF(B16="","","IQC-"&amp;TEXT(B16,"yyyymmdd")&amp;"-"&amp;TEXT(ROW()-4,"000"))</f>
        <v/>
      </c>
      <c r="B16" s="88" t="n"/>
      <c r="C16" s="88" t="n"/>
      <c r="D16" s="30" t="n"/>
      <c r="E16" s="30" t="n"/>
      <c r="F16" s="30" t="n"/>
      <c r="G16" s="30" t="n"/>
      <c r="H16" s="30" t="n"/>
      <c r="I16" s="30" t="n"/>
      <c r="J16" s="30" t="n"/>
      <c r="K16" s="30" t="n"/>
      <c r="L16" s="30" t="n"/>
      <c r="M16" s="89" t="n"/>
      <c r="N16" s="30" t="n"/>
      <c r="O16" s="30" t="n"/>
      <c r="P16" s="90" t="n"/>
      <c r="Q16" s="90" t="n"/>
      <c r="R16" s="91">
        <f>IF(OR(P16="",P16=0),"",Q16/P16)</f>
        <v/>
      </c>
      <c r="S16" s="30" t="n"/>
      <c r="T16" s="30" t="n"/>
      <c r="U16" s="28">
        <f>IF(B16="","",IF(COUNTIFS('Inspection Item Details'!$B:$B,$A16,'Inspection Item Details'!$S:$S,"Failed")&gt;0,"Failed / Action Required",IF(Q16&gt;0,"Exception / Review Required",IF(P16&gt;0,"Passed","Pending Inspection"))))</f>
        <v/>
      </c>
      <c r="V16" s="30" t="n"/>
      <c r="W16" s="30" t="n"/>
      <c r="X16" s="30" t="n"/>
      <c r="Y16" s="30" t="n"/>
      <c r="Z16" s="30" t="n"/>
      <c r="AA16" s="30" t="n"/>
      <c r="AB16" s="30" t="n"/>
      <c r="AC16" s="30" t="n"/>
      <c r="AD16" s="92">
        <f>IF(B16="","",TODAY())</f>
        <v/>
      </c>
    </row>
    <row r="17">
      <c r="A17" s="28">
        <f>IF(B17="","","IQC-"&amp;TEXT(B17,"yyyymmdd")&amp;"-"&amp;TEXT(ROW()-4,"000"))</f>
        <v/>
      </c>
      <c r="B17" s="88" t="n"/>
      <c r="C17" s="88" t="n"/>
      <c r="D17" s="30" t="n"/>
      <c r="E17" s="30" t="n"/>
      <c r="F17" s="30" t="n"/>
      <c r="G17" s="30" t="n"/>
      <c r="H17" s="30" t="n"/>
      <c r="I17" s="30" t="n"/>
      <c r="J17" s="30" t="n"/>
      <c r="K17" s="30" t="n"/>
      <c r="L17" s="30" t="n"/>
      <c r="M17" s="89" t="n"/>
      <c r="N17" s="30" t="n"/>
      <c r="O17" s="30" t="n"/>
      <c r="P17" s="90" t="n"/>
      <c r="Q17" s="90" t="n"/>
      <c r="R17" s="91">
        <f>IF(OR(P17="",P17=0),"",Q17/P17)</f>
        <v/>
      </c>
      <c r="S17" s="30" t="n"/>
      <c r="T17" s="30" t="n"/>
      <c r="U17" s="28">
        <f>IF(B17="","",IF(COUNTIFS('Inspection Item Details'!$B:$B,$A17,'Inspection Item Details'!$S:$S,"Failed")&gt;0,"Failed / Action Required",IF(Q17&gt;0,"Exception / Review Required",IF(P17&gt;0,"Passed","Pending Inspection"))))</f>
        <v/>
      </c>
      <c r="V17" s="30" t="n"/>
      <c r="W17" s="30" t="n"/>
      <c r="X17" s="30" t="n"/>
      <c r="Y17" s="30" t="n"/>
      <c r="Z17" s="30" t="n"/>
      <c r="AA17" s="30" t="n"/>
      <c r="AB17" s="30" t="n"/>
      <c r="AC17" s="30" t="n"/>
      <c r="AD17" s="92">
        <f>IF(B17="","",TODAY())</f>
        <v/>
      </c>
    </row>
    <row r="18">
      <c r="A18" s="28">
        <f>IF(B18="","","IQC-"&amp;TEXT(B18,"yyyymmdd")&amp;"-"&amp;TEXT(ROW()-4,"000"))</f>
        <v/>
      </c>
      <c r="B18" s="88" t="n"/>
      <c r="C18" s="88" t="n"/>
      <c r="D18" s="30" t="n"/>
      <c r="E18" s="30" t="n"/>
      <c r="F18" s="30" t="n"/>
      <c r="G18" s="30" t="n"/>
      <c r="H18" s="30" t="n"/>
      <c r="I18" s="30" t="n"/>
      <c r="J18" s="30" t="n"/>
      <c r="K18" s="30" t="n"/>
      <c r="L18" s="30" t="n"/>
      <c r="M18" s="89" t="n"/>
      <c r="N18" s="30" t="n"/>
      <c r="O18" s="30" t="n"/>
      <c r="P18" s="90" t="n"/>
      <c r="Q18" s="90" t="n"/>
      <c r="R18" s="91">
        <f>IF(OR(P18="",P18=0),"",Q18/P18)</f>
        <v/>
      </c>
      <c r="S18" s="30" t="n"/>
      <c r="T18" s="30" t="n"/>
      <c r="U18" s="28">
        <f>IF(B18="","",IF(COUNTIFS('Inspection Item Details'!$B:$B,$A18,'Inspection Item Details'!$S:$S,"Failed")&gt;0,"Failed / Action Required",IF(Q18&gt;0,"Exception / Review Required",IF(P18&gt;0,"Passed","Pending Inspection"))))</f>
        <v/>
      </c>
      <c r="V18" s="30" t="n"/>
      <c r="W18" s="30" t="n"/>
      <c r="X18" s="30" t="n"/>
      <c r="Y18" s="30" t="n"/>
      <c r="Z18" s="30" t="n"/>
      <c r="AA18" s="30" t="n"/>
      <c r="AB18" s="30" t="n"/>
      <c r="AC18" s="30" t="n"/>
      <c r="AD18" s="92">
        <f>IF(B18="","",TODAY())</f>
        <v/>
      </c>
    </row>
    <row r="19">
      <c r="A19" s="28">
        <f>IF(B19="","","IQC-"&amp;TEXT(B19,"yyyymmdd")&amp;"-"&amp;TEXT(ROW()-4,"000"))</f>
        <v/>
      </c>
      <c r="B19" s="88" t="n"/>
      <c r="C19" s="88" t="n"/>
      <c r="D19" s="30" t="n"/>
      <c r="E19" s="30" t="n"/>
      <c r="F19" s="30" t="n"/>
      <c r="G19" s="30" t="n"/>
      <c r="H19" s="30" t="n"/>
      <c r="I19" s="30" t="n"/>
      <c r="J19" s="30" t="n"/>
      <c r="K19" s="30" t="n"/>
      <c r="L19" s="30" t="n"/>
      <c r="M19" s="89" t="n"/>
      <c r="N19" s="30" t="n"/>
      <c r="O19" s="30" t="n"/>
      <c r="P19" s="90" t="n"/>
      <c r="Q19" s="90" t="n"/>
      <c r="R19" s="91">
        <f>IF(OR(P19="",P19=0),"",Q19/P19)</f>
        <v/>
      </c>
      <c r="S19" s="30" t="n"/>
      <c r="T19" s="30" t="n"/>
      <c r="U19" s="28">
        <f>IF(B19="","",IF(COUNTIFS('Inspection Item Details'!$B:$B,$A19,'Inspection Item Details'!$S:$S,"Failed")&gt;0,"Failed / Action Required",IF(Q19&gt;0,"Exception / Review Required",IF(P19&gt;0,"Passed","Pending Inspection"))))</f>
        <v/>
      </c>
      <c r="V19" s="30" t="n"/>
      <c r="W19" s="30" t="n"/>
      <c r="X19" s="30" t="n"/>
      <c r="Y19" s="30" t="n"/>
      <c r="Z19" s="30" t="n"/>
      <c r="AA19" s="30" t="n"/>
      <c r="AB19" s="30" t="n"/>
      <c r="AC19" s="30" t="n"/>
      <c r="AD19" s="92">
        <f>IF(B19="","",TODAY())</f>
        <v/>
      </c>
    </row>
    <row r="20">
      <c r="A20" s="28">
        <f>IF(B20="","","IQC-"&amp;TEXT(B20,"yyyymmdd")&amp;"-"&amp;TEXT(ROW()-4,"000"))</f>
        <v/>
      </c>
      <c r="B20" s="88" t="n"/>
      <c r="C20" s="88" t="n"/>
      <c r="D20" s="30" t="n"/>
      <c r="E20" s="30" t="n"/>
      <c r="F20" s="30" t="n"/>
      <c r="G20" s="30" t="n"/>
      <c r="H20" s="30" t="n"/>
      <c r="I20" s="30" t="n"/>
      <c r="J20" s="30" t="n"/>
      <c r="K20" s="30" t="n"/>
      <c r="L20" s="30" t="n"/>
      <c r="M20" s="89" t="n"/>
      <c r="N20" s="30" t="n"/>
      <c r="O20" s="30" t="n"/>
      <c r="P20" s="90" t="n"/>
      <c r="Q20" s="90" t="n"/>
      <c r="R20" s="91">
        <f>IF(OR(P20="",P20=0),"",Q20/P20)</f>
        <v/>
      </c>
      <c r="S20" s="30" t="n"/>
      <c r="T20" s="30" t="n"/>
      <c r="U20" s="28">
        <f>IF(B20="","",IF(COUNTIFS('Inspection Item Details'!$B:$B,$A20,'Inspection Item Details'!$S:$S,"Failed")&gt;0,"Failed / Action Required",IF(Q20&gt;0,"Exception / Review Required",IF(P20&gt;0,"Passed","Pending Inspection"))))</f>
        <v/>
      </c>
      <c r="V20" s="30" t="n"/>
      <c r="W20" s="30" t="n"/>
      <c r="X20" s="30" t="n"/>
      <c r="Y20" s="30" t="n"/>
      <c r="Z20" s="30" t="n"/>
      <c r="AA20" s="30" t="n"/>
      <c r="AB20" s="30" t="n"/>
      <c r="AC20" s="30" t="n"/>
      <c r="AD20" s="92">
        <f>IF(B20="","",TODAY())</f>
        <v/>
      </c>
    </row>
    <row r="21">
      <c r="A21" s="28">
        <f>IF(B21="","","IQC-"&amp;TEXT(B21,"yyyymmdd")&amp;"-"&amp;TEXT(ROW()-4,"000"))</f>
        <v/>
      </c>
      <c r="B21" s="88" t="n"/>
      <c r="C21" s="88" t="n"/>
      <c r="D21" s="30" t="n"/>
      <c r="E21" s="30" t="n"/>
      <c r="F21" s="30" t="n"/>
      <c r="G21" s="30" t="n"/>
      <c r="H21" s="30" t="n"/>
      <c r="I21" s="30" t="n"/>
      <c r="J21" s="30" t="n"/>
      <c r="K21" s="30" t="n"/>
      <c r="L21" s="30" t="n"/>
      <c r="M21" s="89" t="n"/>
      <c r="N21" s="30" t="n"/>
      <c r="O21" s="30" t="n"/>
      <c r="P21" s="90" t="n"/>
      <c r="Q21" s="90" t="n"/>
      <c r="R21" s="91">
        <f>IF(OR(P21="",P21=0),"",Q21/P21)</f>
        <v/>
      </c>
      <c r="S21" s="30" t="n"/>
      <c r="T21" s="30" t="n"/>
      <c r="U21" s="28">
        <f>IF(B21="","",IF(COUNTIFS('Inspection Item Details'!$B:$B,$A21,'Inspection Item Details'!$S:$S,"Failed")&gt;0,"Failed / Action Required",IF(Q21&gt;0,"Exception / Review Required",IF(P21&gt;0,"Passed","Pending Inspection"))))</f>
        <v/>
      </c>
      <c r="V21" s="30" t="n"/>
      <c r="W21" s="30" t="n"/>
      <c r="X21" s="30" t="n"/>
      <c r="Y21" s="30" t="n"/>
      <c r="Z21" s="30" t="n"/>
      <c r="AA21" s="30" t="n"/>
      <c r="AB21" s="30" t="n"/>
      <c r="AC21" s="30" t="n"/>
      <c r="AD21" s="92">
        <f>IF(B21="","",TODAY())</f>
        <v/>
      </c>
    </row>
    <row r="22">
      <c r="A22" s="28">
        <f>IF(B22="","","IQC-"&amp;TEXT(B22,"yyyymmdd")&amp;"-"&amp;TEXT(ROW()-4,"000"))</f>
        <v/>
      </c>
      <c r="B22" s="88" t="n"/>
      <c r="C22" s="88" t="n"/>
      <c r="D22" s="30" t="n"/>
      <c r="E22" s="30" t="n"/>
      <c r="F22" s="30" t="n"/>
      <c r="G22" s="30" t="n"/>
      <c r="H22" s="30" t="n"/>
      <c r="I22" s="30" t="n"/>
      <c r="J22" s="30" t="n"/>
      <c r="K22" s="30" t="n"/>
      <c r="L22" s="30" t="n"/>
      <c r="M22" s="89" t="n"/>
      <c r="N22" s="30" t="n"/>
      <c r="O22" s="30" t="n"/>
      <c r="P22" s="90" t="n"/>
      <c r="Q22" s="90" t="n"/>
      <c r="R22" s="91">
        <f>IF(OR(P22="",P22=0),"",Q22/P22)</f>
        <v/>
      </c>
      <c r="S22" s="30" t="n"/>
      <c r="T22" s="30" t="n"/>
      <c r="U22" s="28">
        <f>IF(B22="","",IF(COUNTIFS('Inspection Item Details'!$B:$B,$A22,'Inspection Item Details'!$S:$S,"Failed")&gt;0,"Failed / Action Required",IF(Q22&gt;0,"Exception / Review Required",IF(P22&gt;0,"Passed","Pending Inspection"))))</f>
        <v/>
      </c>
      <c r="V22" s="30" t="n"/>
      <c r="W22" s="30" t="n"/>
      <c r="X22" s="30" t="n"/>
      <c r="Y22" s="30" t="n"/>
      <c r="Z22" s="30" t="n"/>
      <c r="AA22" s="30" t="n"/>
      <c r="AB22" s="30" t="n"/>
      <c r="AC22" s="30" t="n"/>
      <c r="AD22" s="92">
        <f>IF(B22="","",TODAY())</f>
        <v/>
      </c>
    </row>
    <row r="23">
      <c r="A23" s="28">
        <f>IF(B23="","","IQC-"&amp;TEXT(B23,"yyyymmdd")&amp;"-"&amp;TEXT(ROW()-4,"000"))</f>
        <v/>
      </c>
      <c r="B23" s="88" t="n"/>
      <c r="C23" s="88" t="n"/>
      <c r="D23" s="30" t="n"/>
      <c r="E23" s="30" t="n"/>
      <c r="F23" s="30" t="n"/>
      <c r="G23" s="30" t="n"/>
      <c r="H23" s="30" t="n"/>
      <c r="I23" s="30" t="n"/>
      <c r="J23" s="30" t="n"/>
      <c r="K23" s="30" t="n"/>
      <c r="L23" s="30" t="n"/>
      <c r="M23" s="89" t="n"/>
      <c r="N23" s="30" t="n"/>
      <c r="O23" s="30" t="n"/>
      <c r="P23" s="90" t="n"/>
      <c r="Q23" s="90" t="n"/>
      <c r="R23" s="91">
        <f>IF(OR(P23="",P23=0),"",Q23/P23)</f>
        <v/>
      </c>
      <c r="S23" s="30" t="n"/>
      <c r="T23" s="30" t="n"/>
      <c r="U23" s="28">
        <f>IF(B23="","",IF(COUNTIFS('Inspection Item Details'!$B:$B,$A23,'Inspection Item Details'!$S:$S,"Failed")&gt;0,"Failed / Action Required",IF(Q23&gt;0,"Exception / Review Required",IF(P23&gt;0,"Passed","Pending Inspection"))))</f>
        <v/>
      </c>
      <c r="V23" s="30" t="n"/>
      <c r="W23" s="30" t="n"/>
      <c r="X23" s="30" t="n"/>
      <c r="Y23" s="30" t="n"/>
      <c r="Z23" s="30" t="n"/>
      <c r="AA23" s="30" t="n"/>
      <c r="AB23" s="30" t="n"/>
      <c r="AC23" s="30" t="n"/>
      <c r="AD23" s="92">
        <f>IF(B23="","",TODAY())</f>
        <v/>
      </c>
    </row>
    <row r="24">
      <c r="A24" s="28">
        <f>IF(B24="","","IQC-"&amp;TEXT(B24,"yyyymmdd")&amp;"-"&amp;TEXT(ROW()-4,"000"))</f>
        <v/>
      </c>
      <c r="B24" s="88" t="n"/>
      <c r="C24" s="88" t="n"/>
      <c r="D24" s="30" t="n"/>
      <c r="E24" s="30" t="n"/>
      <c r="F24" s="30" t="n"/>
      <c r="G24" s="30" t="n"/>
      <c r="H24" s="30" t="n"/>
      <c r="I24" s="30" t="n"/>
      <c r="J24" s="30" t="n"/>
      <c r="K24" s="30" t="n"/>
      <c r="L24" s="30" t="n"/>
      <c r="M24" s="89" t="n"/>
      <c r="N24" s="30" t="n"/>
      <c r="O24" s="30" t="n"/>
      <c r="P24" s="90" t="n"/>
      <c r="Q24" s="90" t="n"/>
      <c r="R24" s="91">
        <f>IF(OR(P24="",P24=0),"",Q24/P24)</f>
        <v/>
      </c>
      <c r="S24" s="30" t="n"/>
      <c r="T24" s="30" t="n"/>
      <c r="U24" s="28">
        <f>IF(B24="","",IF(COUNTIFS('Inspection Item Details'!$B:$B,$A24,'Inspection Item Details'!$S:$S,"Failed")&gt;0,"Failed / Action Required",IF(Q24&gt;0,"Exception / Review Required",IF(P24&gt;0,"Passed","Pending Inspection"))))</f>
        <v/>
      </c>
      <c r="V24" s="30" t="n"/>
      <c r="W24" s="30" t="n"/>
      <c r="X24" s="30" t="n"/>
      <c r="Y24" s="30" t="n"/>
      <c r="Z24" s="30" t="n"/>
      <c r="AA24" s="30" t="n"/>
      <c r="AB24" s="30" t="n"/>
      <c r="AC24" s="30" t="n"/>
      <c r="AD24" s="92">
        <f>IF(B24="","",TODAY())</f>
        <v/>
      </c>
    </row>
    <row r="25">
      <c r="A25" s="28">
        <f>IF(B25="","","IQC-"&amp;TEXT(B25,"yyyymmdd")&amp;"-"&amp;TEXT(ROW()-4,"000"))</f>
        <v/>
      </c>
      <c r="B25" s="88" t="n"/>
      <c r="C25" s="88" t="n"/>
      <c r="D25" s="30" t="n"/>
      <c r="E25" s="30" t="n"/>
      <c r="F25" s="30" t="n"/>
      <c r="G25" s="30" t="n"/>
      <c r="H25" s="30" t="n"/>
      <c r="I25" s="30" t="n"/>
      <c r="J25" s="30" t="n"/>
      <c r="K25" s="30" t="n"/>
      <c r="L25" s="30" t="n"/>
      <c r="M25" s="89" t="n"/>
      <c r="N25" s="30" t="n"/>
      <c r="O25" s="30" t="n"/>
      <c r="P25" s="90" t="n"/>
      <c r="Q25" s="90" t="n"/>
      <c r="R25" s="91">
        <f>IF(OR(P25="",P25=0),"",Q25/P25)</f>
        <v/>
      </c>
      <c r="S25" s="30" t="n"/>
      <c r="T25" s="30" t="n"/>
      <c r="U25" s="28">
        <f>IF(B25="","",IF(COUNTIFS('Inspection Item Details'!$B:$B,$A25,'Inspection Item Details'!$S:$S,"Failed")&gt;0,"Failed / Action Required",IF(Q25&gt;0,"Exception / Review Required",IF(P25&gt;0,"Passed","Pending Inspection"))))</f>
        <v/>
      </c>
      <c r="V25" s="30" t="n"/>
      <c r="W25" s="30" t="n"/>
      <c r="X25" s="30" t="n"/>
      <c r="Y25" s="30" t="n"/>
      <c r="Z25" s="30" t="n"/>
      <c r="AA25" s="30" t="n"/>
      <c r="AB25" s="30" t="n"/>
      <c r="AC25" s="30" t="n"/>
      <c r="AD25" s="92">
        <f>IF(B25="","",TODAY())</f>
        <v/>
      </c>
    </row>
    <row r="26">
      <c r="A26" s="28">
        <f>IF(B26="","","IQC-"&amp;TEXT(B26,"yyyymmdd")&amp;"-"&amp;TEXT(ROW()-4,"000"))</f>
        <v/>
      </c>
      <c r="B26" s="88" t="n"/>
      <c r="C26" s="88" t="n"/>
      <c r="D26" s="30" t="n"/>
      <c r="E26" s="30" t="n"/>
      <c r="F26" s="30" t="n"/>
      <c r="G26" s="30" t="n"/>
      <c r="H26" s="30" t="n"/>
      <c r="I26" s="30" t="n"/>
      <c r="J26" s="30" t="n"/>
      <c r="K26" s="30" t="n"/>
      <c r="L26" s="30" t="n"/>
      <c r="M26" s="89" t="n"/>
      <c r="N26" s="30" t="n"/>
      <c r="O26" s="30" t="n"/>
      <c r="P26" s="90" t="n"/>
      <c r="Q26" s="90" t="n"/>
      <c r="R26" s="91">
        <f>IF(OR(P26="",P26=0),"",Q26/P26)</f>
        <v/>
      </c>
      <c r="S26" s="30" t="n"/>
      <c r="T26" s="30" t="n"/>
      <c r="U26" s="28">
        <f>IF(B26="","",IF(COUNTIFS('Inspection Item Details'!$B:$B,$A26,'Inspection Item Details'!$S:$S,"Failed")&gt;0,"Failed / Action Required",IF(Q26&gt;0,"Exception / Review Required",IF(P26&gt;0,"Passed","Pending Inspection"))))</f>
        <v/>
      </c>
      <c r="V26" s="30" t="n"/>
      <c r="W26" s="30" t="n"/>
      <c r="X26" s="30" t="n"/>
      <c r="Y26" s="30" t="n"/>
      <c r="Z26" s="30" t="n"/>
      <c r="AA26" s="30" t="n"/>
      <c r="AB26" s="30" t="n"/>
      <c r="AC26" s="30" t="n"/>
      <c r="AD26" s="92">
        <f>IF(B26="","",TODAY())</f>
        <v/>
      </c>
    </row>
    <row r="27">
      <c r="A27" s="28">
        <f>IF(B27="","","IQC-"&amp;TEXT(B27,"yyyymmdd")&amp;"-"&amp;TEXT(ROW()-4,"000"))</f>
        <v/>
      </c>
      <c r="B27" s="88" t="n"/>
      <c r="C27" s="88" t="n"/>
      <c r="D27" s="30" t="n"/>
      <c r="E27" s="30" t="n"/>
      <c r="F27" s="30" t="n"/>
      <c r="G27" s="30" t="n"/>
      <c r="H27" s="30" t="n"/>
      <c r="I27" s="30" t="n"/>
      <c r="J27" s="30" t="n"/>
      <c r="K27" s="30" t="n"/>
      <c r="L27" s="30" t="n"/>
      <c r="M27" s="89" t="n"/>
      <c r="N27" s="30" t="n"/>
      <c r="O27" s="30" t="n"/>
      <c r="P27" s="90" t="n"/>
      <c r="Q27" s="90" t="n"/>
      <c r="R27" s="91">
        <f>IF(OR(P27="",P27=0),"",Q27/P27)</f>
        <v/>
      </c>
      <c r="S27" s="30" t="n"/>
      <c r="T27" s="30" t="n"/>
      <c r="U27" s="28">
        <f>IF(B27="","",IF(COUNTIFS('Inspection Item Details'!$B:$B,$A27,'Inspection Item Details'!$S:$S,"Failed")&gt;0,"Failed / Action Required",IF(Q27&gt;0,"Exception / Review Required",IF(P27&gt;0,"Passed","Pending Inspection"))))</f>
        <v/>
      </c>
      <c r="V27" s="30" t="n"/>
      <c r="W27" s="30" t="n"/>
      <c r="X27" s="30" t="n"/>
      <c r="Y27" s="30" t="n"/>
      <c r="Z27" s="30" t="n"/>
      <c r="AA27" s="30" t="n"/>
      <c r="AB27" s="30" t="n"/>
      <c r="AC27" s="30" t="n"/>
      <c r="AD27" s="92">
        <f>IF(B27="","",TODAY())</f>
        <v/>
      </c>
    </row>
    <row r="28">
      <c r="A28" s="28">
        <f>IF(B28="","","IQC-"&amp;TEXT(B28,"yyyymmdd")&amp;"-"&amp;TEXT(ROW()-4,"000"))</f>
        <v/>
      </c>
      <c r="B28" s="88" t="n"/>
      <c r="C28" s="88" t="n"/>
      <c r="D28" s="30" t="n"/>
      <c r="E28" s="30" t="n"/>
      <c r="F28" s="30" t="n"/>
      <c r="G28" s="30" t="n"/>
      <c r="H28" s="30" t="n"/>
      <c r="I28" s="30" t="n"/>
      <c r="J28" s="30" t="n"/>
      <c r="K28" s="30" t="n"/>
      <c r="L28" s="30" t="n"/>
      <c r="M28" s="89" t="n"/>
      <c r="N28" s="30" t="n"/>
      <c r="O28" s="30" t="n"/>
      <c r="P28" s="90" t="n"/>
      <c r="Q28" s="90" t="n"/>
      <c r="R28" s="91">
        <f>IF(OR(P28="",P28=0),"",Q28/P28)</f>
        <v/>
      </c>
      <c r="S28" s="30" t="n"/>
      <c r="T28" s="30" t="n"/>
      <c r="U28" s="28">
        <f>IF(B28="","",IF(COUNTIFS('Inspection Item Details'!$B:$B,$A28,'Inspection Item Details'!$S:$S,"Failed")&gt;0,"Failed / Action Required",IF(Q28&gt;0,"Exception / Review Required",IF(P28&gt;0,"Passed","Pending Inspection"))))</f>
        <v/>
      </c>
      <c r="V28" s="30" t="n"/>
      <c r="W28" s="30" t="n"/>
      <c r="X28" s="30" t="n"/>
      <c r="Y28" s="30" t="n"/>
      <c r="Z28" s="30" t="n"/>
      <c r="AA28" s="30" t="n"/>
      <c r="AB28" s="30" t="n"/>
      <c r="AC28" s="30" t="n"/>
      <c r="AD28" s="92">
        <f>IF(B28="","",TODAY())</f>
        <v/>
      </c>
    </row>
    <row r="29">
      <c r="A29" s="28">
        <f>IF(B29="","","IQC-"&amp;TEXT(B29,"yyyymmdd")&amp;"-"&amp;TEXT(ROW()-4,"000"))</f>
        <v/>
      </c>
      <c r="B29" s="88" t="n"/>
      <c r="C29" s="88" t="n"/>
      <c r="D29" s="30" t="n"/>
      <c r="E29" s="30" t="n"/>
      <c r="F29" s="30" t="n"/>
      <c r="G29" s="30" t="n"/>
      <c r="H29" s="30" t="n"/>
      <c r="I29" s="30" t="n"/>
      <c r="J29" s="30" t="n"/>
      <c r="K29" s="30" t="n"/>
      <c r="L29" s="30" t="n"/>
      <c r="M29" s="89" t="n"/>
      <c r="N29" s="30" t="n"/>
      <c r="O29" s="30" t="n"/>
      <c r="P29" s="90" t="n"/>
      <c r="Q29" s="90" t="n"/>
      <c r="R29" s="91">
        <f>IF(OR(P29="",P29=0),"",Q29/P29)</f>
        <v/>
      </c>
      <c r="S29" s="30" t="n"/>
      <c r="T29" s="30" t="n"/>
      <c r="U29" s="28">
        <f>IF(B29="","",IF(COUNTIFS('Inspection Item Details'!$B:$B,$A29,'Inspection Item Details'!$S:$S,"Failed")&gt;0,"Failed / Action Required",IF(Q29&gt;0,"Exception / Review Required",IF(P29&gt;0,"Passed","Pending Inspection"))))</f>
        <v/>
      </c>
      <c r="V29" s="30" t="n"/>
      <c r="W29" s="30" t="n"/>
      <c r="X29" s="30" t="n"/>
      <c r="Y29" s="30" t="n"/>
      <c r="Z29" s="30" t="n"/>
      <c r="AA29" s="30" t="n"/>
      <c r="AB29" s="30" t="n"/>
      <c r="AC29" s="30" t="n"/>
      <c r="AD29" s="92">
        <f>IF(B29="","",TODAY())</f>
        <v/>
      </c>
    </row>
    <row r="30">
      <c r="A30" s="28">
        <f>IF(B30="","","IQC-"&amp;TEXT(B30,"yyyymmdd")&amp;"-"&amp;TEXT(ROW()-4,"000"))</f>
        <v/>
      </c>
      <c r="B30" s="88" t="n"/>
      <c r="C30" s="88" t="n"/>
      <c r="D30" s="30" t="n"/>
      <c r="E30" s="30" t="n"/>
      <c r="F30" s="30" t="n"/>
      <c r="G30" s="30" t="n"/>
      <c r="H30" s="30" t="n"/>
      <c r="I30" s="30" t="n"/>
      <c r="J30" s="30" t="n"/>
      <c r="K30" s="30" t="n"/>
      <c r="L30" s="30" t="n"/>
      <c r="M30" s="89" t="n"/>
      <c r="N30" s="30" t="n"/>
      <c r="O30" s="30" t="n"/>
      <c r="P30" s="90" t="n"/>
      <c r="Q30" s="90" t="n"/>
      <c r="R30" s="91">
        <f>IF(OR(P30="",P30=0),"",Q30/P30)</f>
        <v/>
      </c>
      <c r="S30" s="30" t="n"/>
      <c r="T30" s="30" t="n"/>
      <c r="U30" s="28">
        <f>IF(B30="","",IF(COUNTIFS('Inspection Item Details'!$B:$B,$A30,'Inspection Item Details'!$S:$S,"Failed")&gt;0,"Failed / Action Required",IF(Q30&gt;0,"Exception / Review Required",IF(P30&gt;0,"Passed","Pending Inspection"))))</f>
        <v/>
      </c>
      <c r="V30" s="30" t="n"/>
      <c r="W30" s="30" t="n"/>
      <c r="X30" s="30" t="n"/>
      <c r="Y30" s="30" t="n"/>
      <c r="Z30" s="30" t="n"/>
      <c r="AA30" s="30" t="n"/>
      <c r="AB30" s="30" t="n"/>
      <c r="AC30" s="30" t="n"/>
      <c r="AD30" s="92">
        <f>IF(B30="","",TODAY())</f>
        <v/>
      </c>
    </row>
    <row r="31">
      <c r="A31" s="28">
        <f>IF(B31="","","IQC-"&amp;TEXT(B31,"yyyymmdd")&amp;"-"&amp;TEXT(ROW()-4,"000"))</f>
        <v/>
      </c>
      <c r="B31" s="88" t="n"/>
      <c r="C31" s="88" t="n"/>
      <c r="D31" s="30" t="n"/>
      <c r="E31" s="30" t="n"/>
      <c r="F31" s="30" t="n"/>
      <c r="G31" s="30" t="n"/>
      <c r="H31" s="30" t="n"/>
      <c r="I31" s="30" t="n"/>
      <c r="J31" s="30" t="n"/>
      <c r="K31" s="30" t="n"/>
      <c r="L31" s="30" t="n"/>
      <c r="M31" s="89" t="n"/>
      <c r="N31" s="30" t="n"/>
      <c r="O31" s="30" t="n"/>
      <c r="P31" s="90" t="n"/>
      <c r="Q31" s="90" t="n"/>
      <c r="R31" s="91">
        <f>IF(OR(P31="",P31=0),"",Q31/P31)</f>
        <v/>
      </c>
      <c r="S31" s="30" t="n"/>
      <c r="T31" s="30" t="n"/>
      <c r="U31" s="28">
        <f>IF(B31="","",IF(COUNTIFS('Inspection Item Details'!$B:$B,$A31,'Inspection Item Details'!$S:$S,"Failed")&gt;0,"Failed / Action Required",IF(Q31&gt;0,"Exception / Review Required",IF(P31&gt;0,"Passed","Pending Inspection"))))</f>
        <v/>
      </c>
      <c r="V31" s="30" t="n"/>
      <c r="W31" s="30" t="n"/>
      <c r="X31" s="30" t="n"/>
      <c r="Y31" s="30" t="n"/>
      <c r="Z31" s="30" t="n"/>
      <c r="AA31" s="30" t="n"/>
      <c r="AB31" s="30" t="n"/>
      <c r="AC31" s="30" t="n"/>
      <c r="AD31" s="92">
        <f>IF(B31="","",TODAY())</f>
        <v/>
      </c>
    </row>
    <row r="32">
      <c r="A32" s="28">
        <f>IF(B32="","","IQC-"&amp;TEXT(B32,"yyyymmdd")&amp;"-"&amp;TEXT(ROW()-4,"000"))</f>
        <v/>
      </c>
      <c r="B32" s="88" t="n"/>
      <c r="C32" s="88" t="n"/>
      <c r="D32" s="30" t="n"/>
      <c r="E32" s="30" t="n"/>
      <c r="F32" s="30" t="n"/>
      <c r="G32" s="30" t="n"/>
      <c r="H32" s="30" t="n"/>
      <c r="I32" s="30" t="n"/>
      <c r="J32" s="30" t="n"/>
      <c r="K32" s="30" t="n"/>
      <c r="L32" s="30" t="n"/>
      <c r="M32" s="89" t="n"/>
      <c r="N32" s="30" t="n"/>
      <c r="O32" s="30" t="n"/>
      <c r="P32" s="90" t="n"/>
      <c r="Q32" s="90" t="n"/>
      <c r="R32" s="91">
        <f>IF(OR(P32="",P32=0),"",Q32/P32)</f>
        <v/>
      </c>
      <c r="S32" s="30" t="n"/>
      <c r="T32" s="30" t="n"/>
      <c r="U32" s="28">
        <f>IF(B32="","",IF(COUNTIFS('Inspection Item Details'!$B:$B,$A32,'Inspection Item Details'!$S:$S,"Failed")&gt;0,"Failed / Action Required",IF(Q32&gt;0,"Exception / Review Required",IF(P32&gt;0,"Passed","Pending Inspection"))))</f>
        <v/>
      </c>
      <c r="V32" s="30" t="n"/>
      <c r="W32" s="30" t="n"/>
      <c r="X32" s="30" t="n"/>
      <c r="Y32" s="30" t="n"/>
      <c r="Z32" s="30" t="n"/>
      <c r="AA32" s="30" t="n"/>
      <c r="AB32" s="30" t="n"/>
      <c r="AC32" s="30" t="n"/>
      <c r="AD32" s="92">
        <f>IF(B32="","",TODAY())</f>
        <v/>
      </c>
    </row>
    <row r="33">
      <c r="A33" s="28">
        <f>IF(B33="","","IQC-"&amp;TEXT(B33,"yyyymmdd")&amp;"-"&amp;TEXT(ROW()-4,"000"))</f>
        <v/>
      </c>
      <c r="B33" s="88" t="n"/>
      <c r="C33" s="88" t="n"/>
      <c r="D33" s="30" t="n"/>
      <c r="E33" s="30" t="n"/>
      <c r="F33" s="30" t="n"/>
      <c r="G33" s="30" t="n"/>
      <c r="H33" s="30" t="n"/>
      <c r="I33" s="30" t="n"/>
      <c r="J33" s="30" t="n"/>
      <c r="K33" s="30" t="n"/>
      <c r="L33" s="30" t="n"/>
      <c r="M33" s="89" t="n"/>
      <c r="N33" s="30" t="n"/>
      <c r="O33" s="30" t="n"/>
      <c r="P33" s="90" t="n"/>
      <c r="Q33" s="90" t="n"/>
      <c r="R33" s="91">
        <f>IF(OR(P33="",P33=0),"",Q33/P33)</f>
        <v/>
      </c>
      <c r="S33" s="30" t="n"/>
      <c r="T33" s="30" t="n"/>
      <c r="U33" s="28">
        <f>IF(B33="","",IF(COUNTIFS('Inspection Item Details'!$B:$B,$A33,'Inspection Item Details'!$S:$S,"Failed")&gt;0,"Failed / Action Required",IF(Q33&gt;0,"Exception / Review Required",IF(P33&gt;0,"Passed","Pending Inspection"))))</f>
        <v/>
      </c>
      <c r="V33" s="30" t="n"/>
      <c r="W33" s="30" t="n"/>
      <c r="X33" s="30" t="n"/>
      <c r="Y33" s="30" t="n"/>
      <c r="Z33" s="30" t="n"/>
      <c r="AA33" s="30" t="n"/>
      <c r="AB33" s="30" t="n"/>
      <c r="AC33" s="30" t="n"/>
      <c r="AD33" s="92">
        <f>IF(B33="","",TODAY())</f>
        <v/>
      </c>
    </row>
    <row r="34">
      <c r="A34" s="28">
        <f>IF(B34="","","IQC-"&amp;TEXT(B34,"yyyymmdd")&amp;"-"&amp;TEXT(ROW()-4,"000"))</f>
        <v/>
      </c>
      <c r="B34" s="88" t="n"/>
      <c r="C34" s="88" t="n"/>
      <c r="D34" s="30" t="n"/>
      <c r="E34" s="30" t="n"/>
      <c r="F34" s="30" t="n"/>
      <c r="G34" s="30" t="n"/>
      <c r="H34" s="30" t="n"/>
      <c r="I34" s="30" t="n"/>
      <c r="J34" s="30" t="n"/>
      <c r="K34" s="30" t="n"/>
      <c r="L34" s="30" t="n"/>
      <c r="M34" s="89" t="n"/>
      <c r="N34" s="30" t="n"/>
      <c r="O34" s="30" t="n"/>
      <c r="P34" s="90" t="n"/>
      <c r="Q34" s="90" t="n"/>
      <c r="R34" s="91">
        <f>IF(OR(P34="",P34=0),"",Q34/P34)</f>
        <v/>
      </c>
      <c r="S34" s="30" t="n"/>
      <c r="T34" s="30" t="n"/>
      <c r="U34" s="28">
        <f>IF(B34="","",IF(COUNTIFS('Inspection Item Details'!$B:$B,$A34,'Inspection Item Details'!$S:$S,"Failed")&gt;0,"Failed / Action Required",IF(Q34&gt;0,"Exception / Review Required",IF(P34&gt;0,"Passed","Pending Inspection"))))</f>
        <v/>
      </c>
      <c r="V34" s="30" t="n"/>
      <c r="W34" s="30" t="n"/>
      <c r="X34" s="30" t="n"/>
      <c r="Y34" s="30" t="n"/>
      <c r="Z34" s="30" t="n"/>
      <c r="AA34" s="30" t="n"/>
      <c r="AB34" s="30" t="n"/>
      <c r="AC34" s="30" t="n"/>
      <c r="AD34" s="92">
        <f>IF(B34="","",TODAY())</f>
        <v/>
      </c>
    </row>
    <row r="35">
      <c r="A35" s="28">
        <f>IF(B35="","","IQC-"&amp;TEXT(B35,"yyyymmdd")&amp;"-"&amp;TEXT(ROW()-4,"000"))</f>
        <v/>
      </c>
      <c r="B35" s="88" t="n"/>
      <c r="C35" s="88" t="n"/>
      <c r="D35" s="30" t="n"/>
      <c r="E35" s="30" t="n"/>
      <c r="F35" s="30" t="n"/>
      <c r="G35" s="30" t="n"/>
      <c r="H35" s="30" t="n"/>
      <c r="I35" s="30" t="n"/>
      <c r="J35" s="30" t="n"/>
      <c r="K35" s="30" t="n"/>
      <c r="L35" s="30" t="n"/>
      <c r="M35" s="89" t="n"/>
      <c r="N35" s="30" t="n"/>
      <c r="O35" s="30" t="n"/>
      <c r="P35" s="90" t="n"/>
      <c r="Q35" s="90" t="n"/>
      <c r="R35" s="91">
        <f>IF(OR(P35="",P35=0),"",Q35/P35)</f>
        <v/>
      </c>
      <c r="S35" s="30" t="n"/>
      <c r="T35" s="30" t="n"/>
      <c r="U35" s="28">
        <f>IF(B35="","",IF(COUNTIFS('Inspection Item Details'!$B:$B,$A35,'Inspection Item Details'!$S:$S,"Failed")&gt;0,"Failed / Action Required",IF(Q35&gt;0,"Exception / Review Required",IF(P35&gt;0,"Passed","Pending Inspection"))))</f>
        <v/>
      </c>
      <c r="V35" s="30" t="n"/>
      <c r="W35" s="30" t="n"/>
      <c r="X35" s="30" t="n"/>
      <c r="Y35" s="30" t="n"/>
      <c r="Z35" s="30" t="n"/>
      <c r="AA35" s="30" t="n"/>
      <c r="AB35" s="30" t="n"/>
      <c r="AC35" s="30" t="n"/>
      <c r="AD35" s="92">
        <f>IF(B35="","",TODAY())</f>
        <v/>
      </c>
    </row>
    <row r="36">
      <c r="A36" s="28">
        <f>IF(B36="","","IQC-"&amp;TEXT(B36,"yyyymmdd")&amp;"-"&amp;TEXT(ROW()-4,"000"))</f>
        <v/>
      </c>
      <c r="B36" s="88" t="n"/>
      <c r="C36" s="88" t="n"/>
      <c r="D36" s="30" t="n"/>
      <c r="E36" s="30" t="n"/>
      <c r="F36" s="30" t="n"/>
      <c r="G36" s="30" t="n"/>
      <c r="H36" s="30" t="n"/>
      <c r="I36" s="30" t="n"/>
      <c r="J36" s="30" t="n"/>
      <c r="K36" s="30" t="n"/>
      <c r="L36" s="30" t="n"/>
      <c r="M36" s="89" t="n"/>
      <c r="N36" s="30" t="n"/>
      <c r="O36" s="30" t="n"/>
      <c r="P36" s="90" t="n"/>
      <c r="Q36" s="90" t="n"/>
      <c r="R36" s="91">
        <f>IF(OR(P36="",P36=0),"",Q36/P36)</f>
        <v/>
      </c>
      <c r="S36" s="30" t="n"/>
      <c r="T36" s="30" t="n"/>
      <c r="U36" s="28">
        <f>IF(B36="","",IF(COUNTIFS('Inspection Item Details'!$B:$B,$A36,'Inspection Item Details'!$S:$S,"Failed")&gt;0,"Failed / Action Required",IF(Q36&gt;0,"Exception / Review Required",IF(P36&gt;0,"Passed","Pending Inspection"))))</f>
        <v/>
      </c>
      <c r="V36" s="30" t="n"/>
      <c r="W36" s="30" t="n"/>
      <c r="X36" s="30" t="n"/>
      <c r="Y36" s="30" t="n"/>
      <c r="Z36" s="30" t="n"/>
      <c r="AA36" s="30" t="n"/>
      <c r="AB36" s="30" t="n"/>
      <c r="AC36" s="30" t="n"/>
      <c r="AD36" s="92">
        <f>IF(B36="","",TODAY())</f>
        <v/>
      </c>
    </row>
    <row r="37">
      <c r="A37" s="28">
        <f>IF(B37="","","IQC-"&amp;TEXT(B37,"yyyymmdd")&amp;"-"&amp;TEXT(ROW()-4,"000"))</f>
        <v/>
      </c>
      <c r="B37" s="88" t="n"/>
      <c r="C37" s="88" t="n"/>
      <c r="D37" s="30" t="n"/>
      <c r="E37" s="30" t="n"/>
      <c r="F37" s="30" t="n"/>
      <c r="G37" s="30" t="n"/>
      <c r="H37" s="30" t="n"/>
      <c r="I37" s="30" t="n"/>
      <c r="J37" s="30" t="n"/>
      <c r="K37" s="30" t="n"/>
      <c r="L37" s="30" t="n"/>
      <c r="M37" s="89" t="n"/>
      <c r="N37" s="30" t="n"/>
      <c r="O37" s="30" t="n"/>
      <c r="P37" s="90" t="n"/>
      <c r="Q37" s="90" t="n"/>
      <c r="R37" s="91">
        <f>IF(OR(P37="",P37=0),"",Q37/P37)</f>
        <v/>
      </c>
      <c r="S37" s="30" t="n"/>
      <c r="T37" s="30" t="n"/>
      <c r="U37" s="28">
        <f>IF(B37="","",IF(COUNTIFS('Inspection Item Details'!$B:$B,$A37,'Inspection Item Details'!$S:$S,"Failed")&gt;0,"Failed / Action Required",IF(Q37&gt;0,"Exception / Review Required",IF(P37&gt;0,"Passed","Pending Inspection"))))</f>
        <v/>
      </c>
      <c r="V37" s="30" t="n"/>
      <c r="W37" s="30" t="n"/>
      <c r="X37" s="30" t="n"/>
      <c r="Y37" s="30" t="n"/>
      <c r="Z37" s="30" t="n"/>
      <c r="AA37" s="30" t="n"/>
      <c r="AB37" s="30" t="n"/>
      <c r="AC37" s="30" t="n"/>
      <c r="AD37" s="92">
        <f>IF(B37="","",TODAY())</f>
        <v/>
      </c>
    </row>
    <row r="38">
      <c r="A38" s="28">
        <f>IF(B38="","","IQC-"&amp;TEXT(B38,"yyyymmdd")&amp;"-"&amp;TEXT(ROW()-4,"000"))</f>
        <v/>
      </c>
      <c r="B38" s="88" t="n"/>
      <c r="C38" s="88" t="n"/>
      <c r="D38" s="30" t="n"/>
      <c r="E38" s="30" t="n"/>
      <c r="F38" s="30" t="n"/>
      <c r="G38" s="30" t="n"/>
      <c r="H38" s="30" t="n"/>
      <c r="I38" s="30" t="n"/>
      <c r="J38" s="30" t="n"/>
      <c r="K38" s="30" t="n"/>
      <c r="L38" s="30" t="n"/>
      <c r="M38" s="89" t="n"/>
      <c r="N38" s="30" t="n"/>
      <c r="O38" s="30" t="n"/>
      <c r="P38" s="90" t="n"/>
      <c r="Q38" s="90" t="n"/>
      <c r="R38" s="91">
        <f>IF(OR(P38="",P38=0),"",Q38/P38)</f>
        <v/>
      </c>
      <c r="S38" s="30" t="n"/>
      <c r="T38" s="30" t="n"/>
      <c r="U38" s="28">
        <f>IF(B38="","",IF(COUNTIFS('Inspection Item Details'!$B:$B,$A38,'Inspection Item Details'!$S:$S,"Failed")&gt;0,"Failed / Action Required",IF(Q38&gt;0,"Exception / Review Required",IF(P38&gt;0,"Passed","Pending Inspection"))))</f>
        <v/>
      </c>
      <c r="V38" s="30" t="n"/>
      <c r="W38" s="30" t="n"/>
      <c r="X38" s="30" t="n"/>
      <c r="Y38" s="30" t="n"/>
      <c r="Z38" s="30" t="n"/>
      <c r="AA38" s="30" t="n"/>
      <c r="AB38" s="30" t="n"/>
      <c r="AC38" s="30" t="n"/>
      <c r="AD38" s="92">
        <f>IF(B38="","",TODAY())</f>
        <v/>
      </c>
    </row>
    <row r="39">
      <c r="A39" s="28">
        <f>IF(B39="","","IQC-"&amp;TEXT(B39,"yyyymmdd")&amp;"-"&amp;TEXT(ROW()-4,"000"))</f>
        <v/>
      </c>
      <c r="B39" s="88" t="n"/>
      <c r="C39" s="88" t="n"/>
      <c r="D39" s="30" t="n"/>
      <c r="E39" s="30" t="n"/>
      <c r="F39" s="30" t="n"/>
      <c r="G39" s="30" t="n"/>
      <c r="H39" s="30" t="n"/>
      <c r="I39" s="30" t="n"/>
      <c r="J39" s="30" t="n"/>
      <c r="K39" s="30" t="n"/>
      <c r="L39" s="30" t="n"/>
      <c r="M39" s="89" t="n"/>
      <c r="N39" s="30" t="n"/>
      <c r="O39" s="30" t="n"/>
      <c r="P39" s="90" t="n"/>
      <c r="Q39" s="90" t="n"/>
      <c r="R39" s="91">
        <f>IF(OR(P39="",P39=0),"",Q39/P39)</f>
        <v/>
      </c>
      <c r="S39" s="30" t="n"/>
      <c r="T39" s="30" t="n"/>
      <c r="U39" s="28">
        <f>IF(B39="","",IF(COUNTIFS('Inspection Item Details'!$B:$B,$A39,'Inspection Item Details'!$S:$S,"Failed")&gt;0,"Failed / Action Required",IF(Q39&gt;0,"Exception / Review Required",IF(P39&gt;0,"Passed","Pending Inspection"))))</f>
        <v/>
      </c>
      <c r="V39" s="30" t="n"/>
      <c r="W39" s="30" t="n"/>
      <c r="X39" s="30" t="n"/>
      <c r="Y39" s="30" t="n"/>
      <c r="Z39" s="30" t="n"/>
      <c r="AA39" s="30" t="n"/>
      <c r="AB39" s="30" t="n"/>
      <c r="AC39" s="30" t="n"/>
      <c r="AD39" s="92">
        <f>IF(B39="","",TODAY())</f>
        <v/>
      </c>
    </row>
    <row r="40">
      <c r="A40" s="28">
        <f>IF(B40="","","IQC-"&amp;TEXT(B40,"yyyymmdd")&amp;"-"&amp;TEXT(ROW()-4,"000"))</f>
        <v/>
      </c>
      <c r="B40" s="88" t="n"/>
      <c r="C40" s="88" t="n"/>
      <c r="D40" s="30" t="n"/>
      <c r="E40" s="30" t="n"/>
      <c r="F40" s="30" t="n"/>
      <c r="G40" s="30" t="n"/>
      <c r="H40" s="30" t="n"/>
      <c r="I40" s="30" t="n"/>
      <c r="J40" s="30" t="n"/>
      <c r="K40" s="30" t="n"/>
      <c r="L40" s="30" t="n"/>
      <c r="M40" s="89" t="n"/>
      <c r="N40" s="30" t="n"/>
      <c r="O40" s="30" t="n"/>
      <c r="P40" s="90" t="n"/>
      <c r="Q40" s="90" t="n"/>
      <c r="R40" s="91">
        <f>IF(OR(P40="",P40=0),"",Q40/P40)</f>
        <v/>
      </c>
      <c r="S40" s="30" t="n"/>
      <c r="T40" s="30" t="n"/>
      <c r="U40" s="28">
        <f>IF(B40="","",IF(COUNTIFS('Inspection Item Details'!$B:$B,$A40,'Inspection Item Details'!$S:$S,"Failed")&gt;0,"Failed / Action Required",IF(Q40&gt;0,"Exception / Review Required",IF(P40&gt;0,"Passed","Pending Inspection"))))</f>
        <v/>
      </c>
      <c r="V40" s="30" t="n"/>
      <c r="W40" s="30" t="n"/>
      <c r="X40" s="30" t="n"/>
      <c r="Y40" s="30" t="n"/>
      <c r="Z40" s="30" t="n"/>
      <c r="AA40" s="30" t="n"/>
      <c r="AB40" s="30" t="n"/>
      <c r="AC40" s="30" t="n"/>
      <c r="AD40" s="92">
        <f>IF(B40="","",TODAY())</f>
        <v/>
      </c>
    </row>
    <row r="41">
      <c r="A41" s="28">
        <f>IF(B41="","","IQC-"&amp;TEXT(B41,"yyyymmdd")&amp;"-"&amp;TEXT(ROW()-4,"000"))</f>
        <v/>
      </c>
      <c r="B41" s="88" t="n"/>
      <c r="C41" s="88" t="n"/>
      <c r="D41" s="30" t="n"/>
      <c r="E41" s="30" t="n"/>
      <c r="F41" s="30" t="n"/>
      <c r="G41" s="30" t="n"/>
      <c r="H41" s="30" t="n"/>
      <c r="I41" s="30" t="n"/>
      <c r="J41" s="30" t="n"/>
      <c r="K41" s="30" t="n"/>
      <c r="L41" s="30" t="n"/>
      <c r="M41" s="89" t="n"/>
      <c r="N41" s="30" t="n"/>
      <c r="O41" s="30" t="n"/>
      <c r="P41" s="90" t="n"/>
      <c r="Q41" s="90" t="n"/>
      <c r="R41" s="91">
        <f>IF(OR(P41="",P41=0),"",Q41/P41)</f>
        <v/>
      </c>
      <c r="S41" s="30" t="n"/>
      <c r="T41" s="30" t="n"/>
      <c r="U41" s="28">
        <f>IF(B41="","",IF(COUNTIFS('Inspection Item Details'!$B:$B,$A41,'Inspection Item Details'!$S:$S,"Failed")&gt;0,"Failed / Action Required",IF(Q41&gt;0,"Exception / Review Required",IF(P41&gt;0,"Passed","Pending Inspection"))))</f>
        <v/>
      </c>
      <c r="V41" s="30" t="n"/>
      <c r="W41" s="30" t="n"/>
      <c r="X41" s="30" t="n"/>
      <c r="Y41" s="30" t="n"/>
      <c r="Z41" s="30" t="n"/>
      <c r="AA41" s="30" t="n"/>
      <c r="AB41" s="30" t="n"/>
      <c r="AC41" s="30" t="n"/>
      <c r="AD41" s="92">
        <f>IF(B41="","",TODAY())</f>
        <v/>
      </c>
    </row>
    <row r="42">
      <c r="A42" s="28">
        <f>IF(B42="","","IQC-"&amp;TEXT(B42,"yyyymmdd")&amp;"-"&amp;TEXT(ROW()-4,"000"))</f>
        <v/>
      </c>
      <c r="B42" s="88" t="n"/>
      <c r="C42" s="88" t="n"/>
      <c r="D42" s="30" t="n"/>
      <c r="E42" s="30" t="n"/>
      <c r="F42" s="30" t="n"/>
      <c r="G42" s="30" t="n"/>
      <c r="H42" s="30" t="n"/>
      <c r="I42" s="30" t="n"/>
      <c r="J42" s="30" t="n"/>
      <c r="K42" s="30" t="n"/>
      <c r="L42" s="30" t="n"/>
      <c r="M42" s="89" t="n"/>
      <c r="N42" s="30" t="n"/>
      <c r="O42" s="30" t="n"/>
      <c r="P42" s="90" t="n"/>
      <c r="Q42" s="90" t="n"/>
      <c r="R42" s="91">
        <f>IF(OR(P42="",P42=0),"",Q42/P42)</f>
        <v/>
      </c>
      <c r="S42" s="30" t="n"/>
      <c r="T42" s="30" t="n"/>
      <c r="U42" s="28">
        <f>IF(B42="","",IF(COUNTIFS('Inspection Item Details'!$B:$B,$A42,'Inspection Item Details'!$S:$S,"Failed")&gt;0,"Failed / Action Required",IF(Q42&gt;0,"Exception / Review Required",IF(P42&gt;0,"Passed","Pending Inspection"))))</f>
        <v/>
      </c>
      <c r="V42" s="30" t="n"/>
      <c r="W42" s="30" t="n"/>
      <c r="X42" s="30" t="n"/>
      <c r="Y42" s="30" t="n"/>
      <c r="Z42" s="30" t="n"/>
      <c r="AA42" s="30" t="n"/>
      <c r="AB42" s="30" t="n"/>
      <c r="AC42" s="30" t="n"/>
      <c r="AD42" s="92">
        <f>IF(B42="","",TODAY())</f>
        <v/>
      </c>
    </row>
    <row r="43">
      <c r="A43" s="28">
        <f>IF(B43="","","IQC-"&amp;TEXT(B43,"yyyymmdd")&amp;"-"&amp;TEXT(ROW()-4,"000"))</f>
        <v/>
      </c>
      <c r="B43" s="88" t="n"/>
      <c r="C43" s="88" t="n"/>
      <c r="D43" s="30" t="n"/>
      <c r="E43" s="30" t="n"/>
      <c r="F43" s="30" t="n"/>
      <c r="G43" s="30" t="n"/>
      <c r="H43" s="30" t="n"/>
      <c r="I43" s="30" t="n"/>
      <c r="J43" s="30" t="n"/>
      <c r="K43" s="30" t="n"/>
      <c r="L43" s="30" t="n"/>
      <c r="M43" s="89" t="n"/>
      <c r="N43" s="30" t="n"/>
      <c r="O43" s="30" t="n"/>
      <c r="P43" s="90" t="n"/>
      <c r="Q43" s="90" t="n"/>
      <c r="R43" s="91">
        <f>IF(OR(P43="",P43=0),"",Q43/P43)</f>
        <v/>
      </c>
      <c r="S43" s="30" t="n"/>
      <c r="T43" s="30" t="n"/>
      <c r="U43" s="28">
        <f>IF(B43="","",IF(COUNTIFS('Inspection Item Details'!$B:$B,$A43,'Inspection Item Details'!$S:$S,"Failed")&gt;0,"Failed / Action Required",IF(Q43&gt;0,"Exception / Review Required",IF(P43&gt;0,"Passed","Pending Inspection"))))</f>
        <v/>
      </c>
      <c r="V43" s="30" t="n"/>
      <c r="W43" s="30" t="n"/>
      <c r="X43" s="30" t="n"/>
      <c r="Y43" s="30" t="n"/>
      <c r="Z43" s="30" t="n"/>
      <c r="AA43" s="30" t="n"/>
      <c r="AB43" s="30" t="n"/>
      <c r="AC43" s="30" t="n"/>
      <c r="AD43" s="92">
        <f>IF(B43="","",TODAY())</f>
        <v/>
      </c>
    </row>
    <row r="44">
      <c r="A44" s="28">
        <f>IF(B44="","","IQC-"&amp;TEXT(B44,"yyyymmdd")&amp;"-"&amp;TEXT(ROW()-4,"000"))</f>
        <v/>
      </c>
      <c r="B44" s="88" t="n"/>
      <c r="C44" s="88" t="n"/>
      <c r="D44" s="30" t="n"/>
      <c r="E44" s="30" t="n"/>
      <c r="F44" s="30" t="n"/>
      <c r="G44" s="30" t="n"/>
      <c r="H44" s="30" t="n"/>
      <c r="I44" s="30" t="n"/>
      <c r="J44" s="30" t="n"/>
      <c r="K44" s="30" t="n"/>
      <c r="L44" s="30" t="n"/>
      <c r="M44" s="89" t="n"/>
      <c r="N44" s="30" t="n"/>
      <c r="O44" s="30" t="n"/>
      <c r="P44" s="90" t="n"/>
      <c r="Q44" s="90" t="n"/>
      <c r="R44" s="91">
        <f>IF(OR(P44="",P44=0),"",Q44/P44)</f>
        <v/>
      </c>
      <c r="S44" s="30" t="n"/>
      <c r="T44" s="30" t="n"/>
      <c r="U44" s="28">
        <f>IF(B44="","",IF(COUNTIFS('Inspection Item Details'!$B:$B,$A44,'Inspection Item Details'!$S:$S,"Failed")&gt;0,"Failed / Action Required",IF(Q44&gt;0,"Exception / Review Required",IF(P44&gt;0,"Passed","Pending Inspection"))))</f>
        <v/>
      </c>
      <c r="V44" s="30" t="n"/>
      <c r="W44" s="30" t="n"/>
      <c r="X44" s="30" t="n"/>
      <c r="Y44" s="30" t="n"/>
      <c r="Z44" s="30" t="n"/>
      <c r="AA44" s="30" t="n"/>
      <c r="AB44" s="30" t="n"/>
      <c r="AC44" s="30" t="n"/>
      <c r="AD44" s="92">
        <f>IF(B44="","",TODAY())</f>
        <v/>
      </c>
    </row>
    <row r="45">
      <c r="A45" s="28">
        <f>IF(B45="","","IQC-"&amp;TEXT(B45,"yyyymmdd")&amp;"-"&amp;TEXT(ROW()-4,"000"))</f>
        <v/>
      </c>
      <c r="B45" s="88" t="n"/>
      <c r="C45" s="88" t="n"/>
      <c r="D45" s="30" t="n"/>
      <c r="E45" s="30" t="n"/>
      <c r="F45" s="30" t="n"/>
      <c r="G45" s="30" t="n"/>
      <c r="H45" s="30" t="n"/>
      <c r="I45" s="30" t="n"/>
      <c r="J45" s="30" t="n"/>
      <c r="K45" s="30" t="n"/>
      <c r="L45" s="30" t="n"/>
      <c r="M45" s="89" t="n"/>
      <c r="N45" s="30" t="n"/>
      <c r="O45" s="30" t="n"/>
      <c r="P45" s="90" t="n"/>
      <c r="Q45" s="90" t="n"/>
      <c r="R45" s="91">
        <f>IF(OR(P45="",P45=0),"",Q45/P45)</f>
        <v/>
      </c>
      <c r="S45" s="30" t="n"/>
      <c r="T45" s="30" t="n"/>
      <c r="U45" s="28">
        <f>IF(B45="","",IF(COUNTIFS('Inspection Item Details'!$B:$B,$A45,'Inspection Item Details'!$S:$S,"Failed")&gt;0,"Failed / Action Required",IF(Q45&gt;0,"Exception / Review Required",IF(P45&gt;0,"Passed","Pending Inspection"))))</f>
        <v/>
      </c>
      <c r="V45" s="30" t="n"/>
      <c r="W45" s="30" t="n"/>
      <c r="X45" s="30" t="n"/>
      <c r="Y45" s="30" t="n"/>
      <c r="Z45" s="30" t="n"/>
      <c r="AA45" s="30" t="n"/>
      <c r="AB45" s="30" t="n"/>
      <c r="AC45" s="30" t="n"/>
      <c r="AD45" s="92">
        <f>IF(B45="","",TODAY())</f>
        <v/>
      </c>
    </row>
    <row r="46">
      <c r="A46" s="28">
        <f>IF(B46="","","IQC-"&amp;TEXT(B46,"yyyymmdd")&amp;"-"&amp;TEXT(ROW()-4,"000"))</f>
        <v/>
      </c>
      <c r="B46" s="88" t="n"/>
      <c r="C46" s="88" t="n"/>
      <c r="D46" s="30" t="n"/>
      <c r="E46" s="30" t="n"/>
      <c r="F46" s="30" t="n"/>
      <c r="G46" s="30" t="n"/>
      <c r="H46" s="30" t="n"/>
      <c r="I46" s="30" t="n"/>
      <c r="J46" s="30" t="n"/>
      <c r="K46" s="30" t="n"/>
      <c r="L46" s="30" t="n"/>
      <c r="M46" s="89" t="n"/>
      <c r="N46" s="30" t="n"/>
      <c r="O46" s="30" t="n"/>
      <c r="P46" s="90" t="n"/>
      <c r="Q46" s="90" t="n"/>
      <c r="R46" s="91">
        <f>IF(OR(P46="",P46=0),"",Q46/P46)</f>
        <v/>
      </c>
      <c r="S46" s="30" t="n"/>
      <c r="T46" s="30" t="n"/>
      <c r="U46" s="28">
        <f>IF(B46="","",IF(COUNTIFS('Inspection Item Details'!$B:$B,$A46,'Inspection Item Details'!$S:$S,"Failed")&gt;0,"Failed / Action Required",IF(Q46&gt;0,"Exception / Review Required",IF(P46&gt;0,"Passed","Pending Inspection"))))</f>
        <v/>
      </c>
      <c r="V46" s="30" t="n"/>
      <c r="W46" s="30" t="n"/>
      <c r="X46" s="30" t="n"/>
      <c r="Y46" s="30" t="n"/>
      <c r="Z46" s="30" t="n"/>
      <c r="AA46" s="30" t="n"/>
      <c r="AB46" s="30" t="n"/>
      <c r="AC46" s="30" t="n"/>
      <c r="AD46" s="92">
        <f>IF(B46="","",TODAY())</f>
        <v/>
      </c>
    </row>
    <row r="47">
      <c r="A47" s="28">
        <f>IF(B47="","","IQC-"&amp;TEXT(B47,"yyyymmdd")&amp;"-"&amp;TEXT(ROW()-4,"000"))</f>
        <v/>
      </c>
      <c r="B47" s="88" t="n"/>
      <c r="C47" s="88" t="n"/>
      <c r="D47" s="30" t="n"/>
      <c r="E47" s="30" t="n"/>
      <c r="F47" s="30" t="n"/>
      <c r="G47" s="30" t="n"/>
      <c r="H47" s="30" t="n"/>
      <c r="I47" s="30" t="n"/>
      <c r="J47" s="30" t="n"/>
      <c r="K47" s="30" t="n"/>
      <c r="L47" s="30" t="n"/>
      <c r="M47" s="89" t="n"/>
      <c r="N47" s="30" t="n"/>
      <c r="O47" s="30" t="n"/>
      <c r="P47" s="90" t="n"/>
      <c r="Q47" s="90" t="n"/>
      <c r="R47" s="91">
        <f>IF(OR(P47="",P47=0),"",Q47/P47)</f>
        <v/>
      </c>
      <c r="S47" s="30" t="n"/>
      <c r="T47" s="30" t="n"/>
      <c r="U47" s="28">
        <f>IF(B47="","",IF(COUNTIFS('Inspection Item Details'!$B:$B,$A47,'Inspection Item Details'!$S:$S,"Failed")&gt;0,"Failed / Action Required",IF(Q47&gt;0,"Exception / Review Required",IF(P47&gt;0,"Passed","Pending Inspection"))))</f>
        <v/>
      </c>
      <c r="V47" s="30" t="n"/>
      <c r="W47" s="30" t="n"/>
      <c r="X47" s="30" t="n"/>
      <c r="Y47" s="30" t="n"/>
      <c r="Z47" s="30" t="n"/>
      <c r="AA47" s="30" t="n"/>
      <c r="AB47" s="30" t="n"/>
      <c r="AC47" s="30" t="n"/>
      <c r="AD47" s="92">
        <f>IF(B47="","",TODAY())</f>
        <v/>
      </c>
    </row>
    <row r="48">
      <c r="A48" s="28">
        <f>IF(B48="","","IQC-"&amp;TEXT(B48,"yyyymmdd")&amp;"-"&amp;TEXT(ROW()-4,"000"))</f>
        <v/>
      </c>
      <c r="B48" s="88" t="n"/>
      <c r="C48" s="88" t="n"/>
      <c r="D48" s="30" t="n"/>
      <c r="E48" s="30" t="n"/>
      <c r="F48" s="30" t="n"/>
      <c r="G48" s="30" t="n"/>
      <c r="H48" s="30" t="n"/>
      <c r="I48" s="30" t="n"/>
      <c r="J48" s="30" t="n"/>
      <c r="K48" s="30" t="n"/>
      <c r="L48" s="30" t="n"/>
      <c r="M48" s="89" t="n"/>
      <c r="N48" s="30" t="n"/>
      <c r="O48" s="30" t="n"/>
      <c r="P48" s="90" t="n"/>
      <c r="Q48" s="90" t="n"/>
      <c r="R48" s="91">
        <f>IF(OR(P48="",P48=0),"",Q48/P48)</f>
        <v/>
      </c>
      <c r="S48" s="30" t="n"/>
      <c r="T48" s="30" t="n"/>
      <c r="U48" s="28">
        <f>IF(B48="","",IF(COUNTIFS('Inspection Item Details'!$B:$B,$A48,'Inspection Item Details'!$S:$S,"Failed")&gt;0,"Failed / Action Required",IF(Q48&gt;0,"Exception / Review Required",IF(P48&gt;0,"Passed","Pending Inspection"))))</f>
        <v/>
      </c>
      <c r="V48" s="30" t="n"/>
      <c r="W48" s="30" t="n"/>
      <c r="X48" s="30" t="n"/>
      <c r="Y48" s="30" t="n"/>
      <c r="Z48" s="30" t="n"/>
      <c r="AA48" s="30" t="n"/>
      <c r="AB48" s="30" t="n"/>
      <c r="AC48" s="30" t="n"/>
      <c r="AD48" s="92">
        <f>IF(B48="","",TODAY())</f>
        <v/>
      </c>
    </row>
    <row r="49">
      <c r="A49" s="28">
        <f>IF(B49="","","IQC-"&amp;TEXT(B49,"yyyymmdd")&amp;"-"&amp;TEXT(ROW()-4,"000"))</f>
        <v/>
      </c>
      <c r="B49" s="88" t="n"/>
      <c r="C49" s="88" t="n"/>
      <c r="D49" s="30" t="n"/>
      <c r="E49" s="30" t="n"/>
      <c r="F49" s="30" t="n"/>
      <c r="G49" s="30" t="n"/>
      <c r="H49" s="30" t="n"/>
      <c r="I49" s="30" t="n"/>
      <c r="J49" s="30" t="n"/>
      <c r="K49" s="30" t="n"/>
      <c r="L49" s="30" t="n"/>
      <c r="M49" s="89" t="n"/>
      <c r="N49" s="30" t="n"/>
      <c r="O49" s="30" t="n"/>
      <c r="P49" s="90" t="n"/>
      <c r="Q49" s="90" t="n"/>
      <c r="R49" s="91">
        <f>IF(OR(P49="",P49=0),"",Q49/P49)</f>
        <v/>
      </c>
      <c r="S49" s="30" t="n"/>
      <c r="T49" s="30" t="n"/>
      <c r="U49" s="28">
        <f>IF(B49="","",IF(COUNTIFS('Inspection Item Details'!$B:$B,$A49,'Inspection Item Details'!$S:$S,"Failed")&gt;0,"Failed / Action Required",IF(Q49&gt;0,"Exception / Review Required",IF(P49&gt;0,"Passed","Pending Inspection"))))</f>
        <v/>
      </c>
      <c r="V49" s="30" t="n"/>
      <c r="W49" s="30" t="n"/>
      <c r="X49" s="30" t="n"/>
      <c r="Y49" s="30" t="n"/>
      <c r="Z49" s="30" t="n"/>
      <c r="AA49" s="30" t="n"/>
      <c r="AB49" s="30" t="n"/>
      <c r="AC49" s="30" t="n"/>
      <c r="AD49" s="92">
        <f>IF(B49="","",TODAY())</f>
        <v/>
      </c>
    </row>
    <row r="50">
      <c r="A50" s="28">
        <f>IF(B50="","","IQC-"&amp;TEXT(B50,"yyyymmdd")&amp;"-"&amp;TEXT(ROW()-4,"000"))</f>
        <v/>
      </c>
      <c r="B50" s="88" t="n"/>
      <c r="C50" s="88" t="n"/>
      <c r="D50" s="30" t="n"/>
      <c r="E50" s="30" t="n"/>
      <c r="F50" s="30" t="n"/>
      <c r="G50" s="30" t="n"/>
      <c r="H50" s="30" t="n"/>
      <c r="I50" s="30" t="n"/>
      <c r="J50" s="30" t="n"/>
      <c r="K50" s="30" t="n"/>
      <c r="L50" s="30" t="n"/>
      <c r="M50" s="89" t="n"/>
      <c r="N50" s="30" t="n"/>
      <c r="O50" s="30" t="n"/>
      <c r="P50" s="90" t="n"/>
      <c r="Q50" s="90" t="n"/>
      <c r="R50" s="91">
        <f>IF(OR(P50="",P50=0),"",Q50/P50)</f>
        <v/>
      </c>
      <c r="S50" s="30" t="n"/>
      <c r="T50" s="30" t="n"/>
      <c r="U50" s="28">
        <f>IF(B50="","",IF(COUNTIFS('Inspection Item Details'!$B:$B,$A50,'Inspection Item Details'!$S:$S,"Failed")&gt;0,"Failed / Action Required",IF(Q50&gt;0,"Exception / Review Required",IF(P50&gt;0,"Passed","Pending Inspection"))))</f>
        <v/>
      </c>
      <c r="V50" s="30" t="n"/>
      <c r="W50" s="30" t="n"/>
      <c r="X50" s="30" t="n"/>
      <c r="Y50" s="30" t="n"/>
      <c r="Z50" s="30" t="n"/>
      <c r="AA50" s="30" t="n"/>
      <c r="AB50" s="30" t="n"/>
      <c r="AC50" s="30" t="n"/>
      <c r="AD50" s="92">
        <f>IF(B50="","",TODAY())</f>
        <v/>
      </c>
    </row>
    <row r="51">
      <c r="A51" s="28">
        <f>IF(B51="","","IQC-"&amp;TEXT(B51,"yyyymmdd")&amp;"-"&amp;TEXT(ROW()-4,"000"))</f>
        <v/>
      </c>
      <c r="B51" s="88" t="n"/>
      <c r="C51" s="88" t="n"/>
      <c r="D51" s="30" t="n"/>
      <c r="E51" s="30" t="n"/>
      <c r="F51" s="30" t="n"/>
      <c r="G51" s="30" t="n"/>
      <c r="H51" s="30" t="n"/>
      <c r="I51" s="30" t="n"/>
      <c r="J51" s="30" t="n"/>
      <c r="K51" s="30" t="n"/>
      <c r="L51" s="30" t="n"/>
      <c r="M51" s="89" t="n"/>
      <c r="N51" s="30" t="n"/>
      <c r="O51" s="30" t="n"/>
      <c r="P51" s="90" t="n"/>
      <c r="Q51" s="90" t="n"/>
      <c r="R51" s="91">
        <f>IF(OR(P51="",P51=0),"",Q51/P51)</f>
        <v/>
      </c>
      <c r="S51" s="30" t="n"/>
      <c r="T51" s="30" t="n"/>
      <c r="U51" s="28">
        <f>IF(B51="","",IF(COUNTIFS('Inspection Item Details'!$B:$B,$A51,'Inspection Item Details'!$S:$S,"Failed")&gt;0,"Failed / Action Required",IF(Q51&gt;0,"Exception / Review Required",IF(P51&gt;0,"Passed","Pending Inspection"))))</f>
        <v/>
      </c>
      <c r="V51" s="30" t="n"/>
      <c r="W51" s="30" t="n"/>
      <c r="X51" s="30" t="n"/>
      <c r="Y51" s="30" t="n"/>
      <c r="Z51" s="30" t="n"/>
      <c r="AA51" s="30" t="n"/>
      <c r="AB51" s="30" t="n"/>
      <c r="AC51" s="30" t="n"/>
      <c r="AD51" s="92">
        <f>IF(B51="","",TODAY())</f>
        <v/>
      </c>
    </row>
    <row r="52">
      <c r="A52" s="28">
        <f>IF(B52="","","IQC-"&amp;TEXT(B52,"yyyymmdd")&amp;"-"&amp;TEXT(ROW()-4,"000"))</f>
        <v/>
      </c>
      <c r="B52" s="88" t="n"/>
      <c r="C52" s="88" t="n"/>
      <c r="D52" s="30" t="n"/>
      <c r="E52" s="30" t="n"/>
      <c r="F52" s="30" t="n"/>
      <c r="G52" s="30" t="n"/>
      <c r="H52" s="30" t="n"/>
      <c r="I52" s="30" t="n"/>
      <c r="J52" s="30" t="n"/>
      <c r="K52" s="30" t="n"/>
      <c r="L52" s="30" t="n"/>
      <c r="M52" s="89" t="n"/>
      <c r="N52" s="30" t="n"/>
      <c r="O52" s="30" t="n"/>
      <c r="P52" s="90" t="n"/>
      <c r="Q52" s="90" t="n"/>
      <c r="R52" s="91">
        <f>IF(OR(P52="",P52=0),"",Q52/P52)</f>
        <v/>
      </c>
      <c r="S52" s="30" t="n"/>
      <c r="T52" s="30" t="n"/>
      <c r="U52" s="28">
        <f>IF(B52="","",IF(COUNTIFS('Inspection Item Details'!$B:$B,$A52,'Inspection Item Details'!$S:$S,"Failed")&gt;0,"Failed / Action Required",IF(Q52&gt;0,"Exception / Review Required",IF(P52&gt;0,"Passed","Pending Inspection"))))</f>
        <v/>
      </c>
      <c r="V52" s="30" t="n"/>
      <c r="W52" s="30" t="n"/>
      <c r="X52" s="30" t="n"/>
      <c r="Y52" s="30" t="n"/>
      <c r="Z52" s="30" t="n"/>
      <c r="AA52" s="30" t="n"/>
      <c r="AB52" s="30" t="n"/>
      <c r="AC52" s="30" t="n"/>
      <c r="AD52" s="92">
        <f>IF(B52="","",TODAY())</f>
        <v/>
      </c>
    </row>
    <row r="53">
      <c r="A53" s="28">
        <f>IF(B53="","","IQC-"&amp;TEXT(B53,"yyyymmdd")&amp;"-"&amp;TEXT(ROW()-4,"000"))</f>
        <v/>
      </c>
      <c r="B53" s="88" t="n"/>
      <c r="C53" s="88" t="n"/>
      <c r="D53" s="30" t="n"/>
      <c r="E53" s="30" t="n"/>
      <c r="F53" s="30" t="n"/>
      <c r="G53" s="30" t="n"/>
      <c r="H53" s="30" t="n"/>
      <c r="I53" s="30" t="n"/>
      <c r="J53" s="30" t="n"/>
      <c r="K53" s="30" t="n"/>
      <c r="L53" s="30" t="n"/>
      <c r="M53" s="89" t="n"/>
      <c r="N53" s="30" t="n"/>
      <c r="O53" s="30" t="n"/>
      <c r="P53" s="90" t="n"/>
      <c r="Q53" s="90" t="n"/>
      <c r="R53" s="91">
        <f>IF(OR(P53="",P53=0),"",Q53/P53)</f>
        <v/>
      </c>
      <c r="S53" s="30" t="n"/>
      <c r="T53" s="30" t="n"/>
      <c r="U53" s="28">
        <f>IF(B53="","",IF(COUNTIFS('Inspection Item Details'!$B:$B,$A53,'Inspection Item Details'!$S:$S,"Failed")&gt;0,"Failed / Action Required",IF(Q53&gt;0,"Exception / Review Required",IF(P53&gt;0,"Passed","Pending Inspection"))))</f>
        <v/>
      </c>
      <c r="V53" s="30" t="n"/>
      <c r="W53" s="30" t="n"/>
      <c r="X53" s="30" t="n"/>
      <c r="Y53" s="30" t="n"/>
      <c r="Z53" s="30" t="n"/>
      <c r="AA53" s="30" t="n"/>
      <c r="AB53" s="30" t="n"/>
      <c r="AC53" s="30" t="n"/>
      <c r="AD53" s="92">
        <f>IF(B53="","",TODAY())</f>
        <v/>
      </c>
    </row>
    <row r="54">
      <c r="A54" s="28">
        <f>IF(B54="","","IQC-"&amp;TEXT(B54,"yyyymmdd")&amp;"-"&amp;TEXT(ROW()-4,"000"))</f>
        <v/>
      </c>
      <c r="B54" s="88" t="n"/>
      <c r="C54" s="88" t="n"/>
      <c r="D54" s="30" t="n"/>
      <c r="E54" s="30" t="n"/>
      <c r="F54" s="30" t="n"/>
      <c r="G54" s="30" t="n"/>
      <c r="H54" s="30" t="n"/>
      <c r="I54" s="30" t="n"/>
      <c r="J54" s="30" t="n"/>
      <c r="K54" s="30" t="n"/>
      <c r="L54" s="30" t="n"/>
      <c r="M54" s="89" t="n"/>
      <c r="N54" s="30" t="n"/>
      <c r="O54" s="30" t="n"/>
      <c r="P54" s="90" t="n"/>
      <c r="Q54" s="90" t="n"/>
      <c r="R54" s="91">
        <f>IF(OR(P54="",P54=0),"",Q54/P54)</f>
        <v/>
      </c>
      <c r="S54" s="30" t="n"/>
      <c r="T54" s="30" t="n"/>
      <c r="U54" s="28">
        <f>IF(B54="","",IF(COUNTIFS('Inspection Item Details'!$B:$B,$A54,'Inspection Item Details'!$S:$S,"Failed")&gt;0,"Failed / Action Required",IF(Q54&gt;0,"Exception / Review Required",IF(P54&gt;0,"Passed","Pending Inspection"))))</f>
        <v/>
      </c>
      <c r="V54" s="30" t="n"/>
      <c r="W54" s="30" t="n"/>
      <c r="X54" s="30" t="n"/>
      <c r="Y54" s="30" t="n"/>
      <c r="Z54" s="30" t="n"/>
      <c r="AA54" s="30" t="n"/>
      <c r="AB54" s="30" t="n"/>
      <c r="AC54" s="30" t="n"/>
      <c r="AD54" s="92">
        <f>IF(B54="","",TODAY())</f>
        <v/>
      </c>
    </row>
    <row r="55">
      <c r="A55" s="28">
        <f>IF(B55="","","IQC-"&amp;TEXT(B55,"yyyymmdd")&amp;"-"&amp;TEXT(ROW()-4,"000"))</f>
        <v/>
      </c>
      <c r="B55" s="88" t="n"/>
      <c r="C55" s="88" t="n"/>
      <c r="D55" s="30" t="n"/>
      <c r="E55" s="30" t="n"/>
      <c r="F55" s="30" t="n"/>
      <c r="G55" s="30" t="n"/>
      <c r="H55" s="30" t="n"/>
      <c r="I55" s="30" t="n"/>
      <c r="J55" s="30" t="n"/>
      <c r="K55" s="30" t="n"/>
      <c r="L55" s="30" t="n"/>
      <c r="M55" s="89" t="n"/>
      <c r="N55" s="30" t="n"/>
      <c r="O55" s="30" t="n"/>
      <c r="P55" s="90" t="n"/>
      <c r="Q55" s="90" t="n"/>
      <c r="R55" s="91">
        <f>IF(OR(P55="",P55=0),"",Q55/P55)</f>
        <v/>
      </c>
      <c r="S55" s="30" t="n"/>
      <c r="T55" s="30" t="n"/>
      <c r="U55" s="28">
        <f>IF(B55="","",IF(COUNTIFS('Inspection Item Details'!$B:$B,$A55,'Inspection Item Details'!$S:$S,"Failed")&gt;0,"Failed / Action Required",IF(Q55&gt;0,"Exception / Review Required",IF(P55&gt;0,"Passed","Pending Inspection"))))</f>
        <v/>
      </c>
      <c r="V55" s="30" t="n"/>
      <c r="W55" s="30" t="n"/>
      <c r="X55" s="30" t="n"/>
      <c r="Y55" s="30" t="n"/>
      <c r="Z55" s="30" t="n"/>
      <c r="AA55" s="30" t="n"/>
      <c r="AB55" s="30" t="n"/>
      <c r="AC55" s="30" t="n"/>
      <c r="AD55" s="92">
        <f>IF(B55="","",TODAY())</f>
        <v/>
      </c>
    </row>
    <row r="56">
      <c r="A56" s="28">
        <f>IF(B56="","","IQC-"&amp;TEXT(B56,"yyyymmdd")&amp;"-"&amp;TEXT(ROW()-4,"000"))</f>
        <v/>
      </c>
      <c r="B56" s="88" t="n"/>
      <c r="C56" s="88" t="n"/>
      <c r="D56" s="30" t="n"/>
      <c r="E56" s="30" t="n"/>
      <c r="F56" s="30" t="n"/>
      <c r="G56" s="30" t="n"/>
      <c r="H56" s="30" t="n"/>
      <c r="I56" s="30" t="n"/>
      <c r="J56" s="30" t="n"/>
      <c r="K56" s="30" t="n"/>
      <c r="L56" s="30" t="n"/>
      <c r="M56" s="89" t="n"/>
      <c r="N56" s="30" t="n"/>
      <c r="O56" s="30" t="n"/>
      <c r="P56" s="90" t="n"/>
      <c r="Q56" s="90" t="n"/>
      <c r="R56" s="91">
        <f>IF(OR(P56="",P56=0),"",Q56/P56)</f>
        <v/>
      </c>
      <c r="S56" s="30" t="n"/>
      <c r="T56" s="30" t="n"/>
      <c r="U56" s="28">
        <f>IF(B56="","",IF(COUNTIFS('Inspection Item Details'!$B:$B,$A56,'Inspection Item Details'!$S:$S,"Failed")&gt;0,"Failed / Action Required",IF(Q56&gt;0,"Exception / Review Required",IF(P56&gt;0,"Passed","Pending Inspection"))))</f>
        <v/>
      </c>
      <c r="V56" s="30" t="n"/>
      <c r="W56" s="30" t="n"/>
      <c r="X56" s="30" t="n"/>
      <c r="Y56" s="30" t="n"/>
      <c r="Z56" s="30" t="n"/>
      <c r="AA56" s="30" t="n"/>
      <c r="AB56" s="30" t="n"/>
      <c r="AC56" s="30" t="n"/>
      <c r="AD56" s="92">
        <f>IF(B56="","",TODAY())</f>
        <v/>
      </c>
    </row>
    <row r="57">
      <c r="A57" s="28">
        <f>IF(B57="","","IQC-"&amp;TEXT(B57,"yyyymmdd")&amp;"-"&amp;TEXT(ROW()-4,"000"))</f>
        <v/>
      </c>
      <c r="B57" s="88" t="n"/>
      <c r="C57" s="88" t="n"/>
      <c r="D57" s="30" t="n"/>
      <c r="E57" s="30" t="n"/>
      <c r="F57" s="30" t="n"/>
      <c r="G57" s="30" t="n"/>
      <c r="H57" s="30" t="n"/>
      <c r="I57" s="30" t="n"/>
      <c r="J57" s="30" t="n"/>
      <c r="K57" s="30" t="n"/>
      <c r="L57" s="30" t="n"/>
      <c r="M57" s="89" t="n"/>
      <c r="N57" s="30" t="n"/>
      <c r="O57" s="30" t="n"/>
      <c r="P57" s="90" t="n"/>
      <c r="Q57" s="90" t="n"/>
      <c r="R57" s="91">
        <f>IF(OR(P57="",P57=0),"",Q57/P57)</f>
        <v/>
      </c>
      <c r="S57" s="30" t="n"/>
      <c r="T57" s="30" t="n"/>
      <c r="U57" s="28">
        <f>IF(B57="","",IF(COUNTIFS('Inspection Item Details'!$B:$B,$A57,'Inspection Item Details'!$S:$S,"Failed")&gt;0,"Failed / Action Required",IF(Q57&gt;0,"Exception / Review Required",IF(P57&gt;0,"Passed","Pending Inspection"))))</f>
        <v/>
      </c>
      <c r="V57" s="30" t="n"/>
      <c r="W57" s="30" t="n"/>
      <c r="X57" s="30" t="n"/>
      <c r="Y57" s="30" t="n"/>
      <c r="Z57" s="30" t="n"/>
      <c r="AA57" s="30" t="n"/>
      <c r="AB57" s="30" t="n"/>
      <c r="AC57" s="30" t="n"/>
      <c r="AD57" s="92">
        <f>IF(B57="","",TODAY())</f>
        <v/>
      </c>
    </row>
    <row r="58">
      <c r="A58" s="28">
        <f>IF(B58="","","IQC-"&amp;TEXT(B58,"yyyymmdd")&amp;"-"&amp;TEXT(ROW()-4,"000"))</f>
        <v/>
      </c>
      <c r="B58" s="88" t="n"/>
      <c r="C58" s="88" t="n"/>
      <c r="D58" s="30" t="n"/>
      <c r="E58" s="30" t="n"/>
      <c r="F58" s="30" t="n"/>
      <c r="G58" s="30" t="n"/>
      <c r="H58" s="30" t="n"/>
      <c r="I58" s="30" t="n"/>
      <c r="J58" s="30" t="n"/>
      <c r="K58" s="30" t="n"/>
      <c r="L58" s="30" t="n"/>
      <c r="M58" s="89" t="n"/>
      <c r="N58" s="30" t="n"/>
      <c r="O58" s="30" t="n"/>
      <c r="P58" s="90" t="n"/>
      <c r="Q58" s="90" t="n"/>
      <c r="R58" s="91">
        <f>IF(OR(P58="",P58=0),"",Q58/P58)</f>
        <v/>
      </c>
      <c r="S58" s="30" t="n"/>
      <c r="T58" s="30" t="n"/>
      <c r="U58" s="28">
        <f>IF(B58="","",IF(COUNTIFS('Inspection Item Details'!$B:$B,$A58,'Inspection Item Details'!$S:$S,"Failed")&gt;0,"Failed / Action Required",IF(Q58&gt;0,"Exception / Review Required",IF(P58&gt;0,"Passed","Pending Inspection"))))</f>
        <v/>
      </c>
      <c r="V58" s="30" t="n"/>
      <c r="W58" s="30" t="n"/>
      <c r="X58" s="30" t="n"/>
      <c r="Y58" s="30" t="n"/>
      <c r="Z58" s="30" t="n"/>
      <c r="AA58" s="30" t="n"/>
      <c r="AB58" s="30" t="n"/>
      <c r="AC58" s="30" t="n"/>
      <c r="AD58" s="92">
        <f>IF(B58="","",TODAY())</f>
        <v/>
      </c>
    </row>
    <row r="59">
      <c r="A59" s="28">
        <f>IF(B59="","","IQC-"&amp;TEXT(B59,"yyyymmdd")&amp;"-"&amp;TEXT(ROW()-4,"000"))</f>
        <v/>
      </c>
      <c r="B59" s="88" t="n"/>
      <c r="C59" s="88" t="n"/>
      <c r="D59" s="30" t="n"/>
      <c r="E59" s="30" t="n"/>
      <c r="F59" s="30" t="n"/>
      <c r="G59" s="30" t="n"/>
      <c r="H59" s="30" t="n"/>
      <c r="I59" s="30" t="n"/>
      <c r="J59" s="30" t="n"/>
      <c r="K59" s="30" t="n"/>
      <c r="L59" s="30" t="n"/>
      <c r="M59" s="89" t="n"/>
      <c r="N59" s="30" t="n"/>
      <c r="O59" s="30" t="n"/>
      <c r="P59" s="90" t="n"/>
      <c r="Q59" s="90" t="n"/>
      <c r="R59" s="91">
        <f>IF(OR(P59="",P59=0),"",Q59/P59)</f>
        <v/>
      </c>
      <c r="S59" s="30" t="n"/>
      <c r="T59" s="30" t="n"/>
      <c r="U59" s="28">
        <f>IF(B59="","",IF(COUNTIFS('Inspection Item Details'!$B:$B,$A59,'Inspection Item Details'!$S:$S,"Failed")&gt;0,"Failed / Action Required",IF(Q59&gt;0,"Exception / Review Required",IF(P59&gt;0,"Passed","Pending Inspection"))))</f>
        <v/>
      </c>
      <c r="V59" s="30" t="n"/>
      <c r="W59" s="30" t="n"/>
      <c r="X59" s="30" t="n"/>
      <c r="Y59" s="30" t="n"/>
      <c r="Z59" s="30" t="n"/>
      <c r="AA59" s="30" t="n"/>
      <c r="AB59" s="30" t="n"/>
      <c r="AC59" s="30" t="n"/>
      <c r="AD59" s="92">
        <f>IF(B59="","",TODAY())</f>
        <v/>
      </c>
    </row>
    <row r="60">
      <c r="A60" s="28">
        <f>IF(B60="","","IQC-"&amp;TEXT(B60,"yyyymmdd")&amp;"-"&amp;TEXT(ROW()-4,"000"))</f>
        <v/>
      </c>
      <c r="B60" s="88" t="n"/>
      <c r="C60" s="88" t="n"/>
      <c r="D60" s="30" t="n"/>
      <c r="E60" s="30" t="n"/>
      <c r="F60" s="30" t="n"/>
      <c r="G60" s="30" t="n"/>
      <c r="H60" s="30" t="n"/>
      <c r="I60" s="30" t="n"/>
      <c r="J60" s="30" t="n"/>
      <c r="K60" s="30" t="n"/>
      <c r="L60" s="30" t="n"/>
      <c r="M60" s="89" t="n"/>
      <c r="N60" s="30" t="n"/>
      <c r="O60" s="30" t="n"/>
      <c r="P60" s="90" t="n"/>
      <c r="Q60" s="90" t="n"/>
      <c r="R60" s="91">
        <f>IF(OR(P60="",P60=0),"",Q60/P60)</f>
        <v/>
      </c>
      <c r="S60" s="30" t="n"/>
      <c r="T60" s="30" t="n"/>
      <c r="U60" s="28">
        <f>IF(B60="","",IF(COUNTIFS('Inspection Item Details'!$B:$B,$A60,'Inspection Item Details'!$S:$S,"Failed")&gt;0,"Failed / Action Required",IF(Q60&gt;0,"Exception / Review Required",IF(P60&gt;0,"Passed","Pending Inspection"))))</f>
        <v/>
      </c>
      <c r="V60" s="30" t="n"/>
      <c r="W60" s="30" t="n"/>
      <c r="X60" s="30" t="n"/>
      <c r="Y60" s="30" t="n"/>
      <c r="Z60" s="30" t="n"/>
      <c r="AA60" s="30" t="n"/>
      <c r="AB60" s="30" t="n"/>
      <c r="AC60" s="30" t="n"/>
      <c r="AD60" s="92">
        <f>IF(B60="","",TODAY())</f>
        <v/>
      </c>
    </row>
    <row r="61">
      <c r="A61" s="28">
        <f>IF(B61="","","IQC-"&amp;TEXT(B61,"yyyymmdd")&amp;"-"&amp;TEXT(ROW()-4,"000"))</f>
        <v/>
      </c>
      <c r="B61" s="88" t="n"/>
      <c r="C61" s="88" t="n"/>
      <c r="D61" s="30" t="n"/>
      <c r="E61" s="30" t="n"/>
      <c r="F61" s="30" t="n"/>
      <c r="G61" s="30" t="n"/>
      <c r="H61" s="30" t="n"/>
      <c r="I61" s="30" t="n"/>
      <c r="J61" s="30" t="n"/>
      <c r="K61" s="30" t="n"/>
      <c r="L61" s="30" t="n"/>
      <c r="M61" s="89" t="n"/>
      <c r="N61" s="30" t="n"/>
      <c r="O61" s="30" t="n"/>
      <c r="P61" s="90" t="n"/>
      <c r="Q61" s="90" t="n"/>
      <c r="R61" s="91">
        <f>IF(OR(P61="",P61=0),"",Q61/P61)</f>
        <v/>
      </c>
      <c r="S61" s="30" t="n"/>
      <c r="T61" s="30" t="n"/>
      <c r="U61" s="28">
        <f>IF(B61="","",IF(COUNTIFS('Inspection Item Details'!$B:$B,$A61,'Inspection Item Details'!$S:$S,"Failed")&gt;0,"Failed / Action Required",IF(Q61&gt;0,"Exception / Review Required",IF(P61&gt;0,"Passed","Pending Inspection"))))</f>
        <v/>
      </c>
      <c r="V61" s="30" t="n"/>
      <c r="W61" s="30" t="n"/>
      <c r="X61" s="30" t="n"/>
      <c r="Y61" s="30" t="n"/>
      <c r="Z61" s="30" t="n"/>
      <c r="AA61" s="30" t="n"/>
      <c r="AB61" s="30" t="n"/>
      <c r="AC61" s="30" t="n"/>
      <c r="AD61" s="92">
        <f>IF(B61="","",TODAY())</f>
        <v/>
      </c>
    </row>
    <row r="62">
      <c r="A62" s="28">
        <f>IF(B62="","","IQC-"&amp;TEXT(B62,"yyyymmdd")&amp;"-"&amp;TEXT(ROW()-4,"000"))</f>
        <v/>
      </c>
      <c r="B62" s="88" t="n"/>
      <c r="C62" s="88" t="n"/>
      <c r="D62" s="30" t="n"/>
      <c r="E62" s="30" t="n"/>
      <c r="F62" s="30" t="n"/>
      <c r="G62" s="30" t="n"/>
      <c r="H62" s="30" t="n"/>
      <c r="I62" s="30" t="n"/>
      <c r="J62" s="30" t="n"/>
      <c r="K62" s="30" t="n"/>
      <c r="L62" s="30" t="n"/>
      <c r="M62" s="89" t="n"/>
      <c r="N62" s="30" t="n"/>
      <c r="O62" s="30" t="n"/>
      <c r="P62" s="90" t="n"/>
      <c r="Q62" s="90" t="n"/>
      <c r="R62" s="91">
        <f>IF(OR(P62="",P62=0),"",Q62/P62)</f>
        <v/>
      </c>
      <c r="S62" s="30" t="n"/>
      <c r="T62" s="30" t="n"/>
      <c r="U62" s="28">
        <f>IF(B62="","",IF(COUNTIFS('Inspection Item Details'!$B:$B,$A62,'Inspection Item Details'!$S:$S,"Failed")&gt;0,"Failed / Action Required",IF(Q62&gt;0,"Exception / Review Required",IF(P62&gt;0,"Passed","Pending Inspection"))))</f>
        <v/>
      </c>
      <c r="V62" s="30" t="n"/>
      <c r="W62" s="30" t="n"/>
      <c r="X62" s="30" t="n"/>
      <c r="Y62" s="30" t="n"/>
      <c r="Z62" s="30" t="n"/>
      <c r="AA62" s="30" t="n"/>
      <c r="AB62" s="30" t="n"/>
      <c r="AC62" s="30" t="n"/>
      <c r="AD62" s="92">
        <f>IF(B62="","",TODAY())</f>
        <v/>
      </c>
    </row>
    <row r="63">
      <c r="A63" s="28">
        <f>IF(B63="","","IQC-"&amp;TEXT(B63,"yyyymmdd")&amp;"-"&amp;TEXT(ROW()-4,"000"))</f>
        <v/>
      </c>
      <c r="B63" s="88" t="n"/>
      <c r="C63" s="88" t="n"/>
      <c r="D63" s="30" t="n"/>
      <c r="E63" s="30" t="n"/>
      <c r="F63" s="30" t="n"/>
      <c r="G63" s="30" t="n"/>
      <c r="H63" s="30" t="n"/>
      <c r="I63" s="30" t="n"/>
      <c r="J63" s="30" t="n"/>
      <c r="K63" s="30" t="n"/>
      <c r="L63" s="30" t="n"/>
      <c r="M63" s="89" t="n"/>
      <c r="N63" s="30" t="n"/>
      <c r="O63" s="30" t="n"/>
      <c r="P63" s="90" t="n"/>
      <c r="Q63" s="90" t="n"/>
      <c r="R63" s="91">
        <f>IF(OR(P63="",P63=0),"",Q63/P63)</f>
        <v/>
      </c>
      <c r="S63" s="30" t="n"/>
      <c r="T63" s="30" t="n"/>
      <c r="U63" s="28">
        <f>IF(B63="","",IF(COUNTIFS('Inspection Item Details'!$B:$B,$A63,'Inspection Item Details'!$S:$S,"Failed")&gt;0,"Failed / Action Required",IF(Q63&gt;0,"Exception / Review Required",IF(P63&gt;0,"Passed","Pending Inspection"))))</f>
        <v/>
      </c>
      <c r="V63" s="30" t="n"/>
      <c r="W63" s="30" t="n"/>
      <c r="X63" s="30" t="n"/>
      <c r="Y63" s="30" t="n"/>
      <c r="Z63" s="30" t="n"/>
      <c r="AA63" s="30" t="n"/>
      <c r="AB63" s="30" t="n"/>
      <c r="AC63" s="30" t="n"/>
      <c r="AD63" s="92">
        <f>IF(B63="","",TODAY())</f>
        <v/>
      </c>
    </row>
    <row r="64">
      <c r="A64" s="28">
        <f>IF(B64="","","IQC-"&amp;TEXT(B64,"yyyymmdd")&amp;"-"&amp;TEXT(ROW()-4,"000"))</f>
        <v/>
      </c>
      <c r="B64" s="88" t="n"/>
      <c r="C64" s="88" t="n"/>
      <c r="D64" s="30" t="n"/>
      <c r="E64" s="30" t="n"/>
      <c r="F64" s="30" t="n"/>
      <c r="G64" s="30" t="n"/>
      <c r="H64" s="30" t="n"/>
      <c r="I64" s="30" t="n"/>
      <c r="J64" s="30" t="n"/>
      <c r="K64" s="30" t="n"/>
      <c r="L64" s="30" t="n"/>
      <c r="M64" s="89" t="n"/>
      <c r="N64" s="30" t="n"/>
      <c r="O64" s="30" t="n"/>
      <c r="P64" s="90" t="n"/>
      <c r="Q64" s="90" t="n"/>
      <c r="R64" s="91">
        <f>IF(OR(P64="",P64=0),"",Q64/P64)</f>
        <v/>
      </c>
      <c r="S64" s="30" t="n"/>
      <c r="T64" s="30" t="n"/>
      <c r="U64" s="28">
        <f>IF(B64="","",IF(COUNTIFS('Inspection Item Details'!$B:$B,$A64,'Inspection Item Details'!$S:$S,"Failed")&gt;0,"Failed / Action Required",IF(Q64&gt;0,"Exception / Review Required",IF(P64&gt;0,"Passed","Pending Inspection"))))</f>
        <v/>
      </c>
      <c r="V64" s="30" t="n"/>
      <c r="W64" s="30" t="n"/>
      <c r="X64" s="30" t="n"/>
      <c r="Y64" s="30" t="n"/>
      <c r="Z64" s="30" t="n"/>
      <c r="AA64" s="30" t="n"/>
      <c r="AB64" s="30" t="n"/>
      <c r="AC64" s="30" t="n"/>
      <c r="AD64" s="92">
        <f>IF(B64="","",TODAY())</f>
        <v/>
      </c>
    </row>
    <row r="65">
      <c r="A65" s="28">
        <f>IF(B65="","","IQC-"&amp;TEXT(B65,"yyyymmdd")&amp;"-"&amp;TEXT(ROW()-4,"000"))</f>
        <v/>
      </c>
      <c r="B65" s="88" t="n"/>
      <c r="C65" s="88" t="n"/>
      <c r="D65" s="30" t="n"/>
      <c r="E65" s="30" t="n"/>
      <c r="F65" s="30" t="n"/>
      <c r="G65" s="30" t="n"/>
      <c r="H65" s="30" t="n"/>
      <c r="I65" s="30" t="n"/>
      <c r="J65" s="30" t="n"/>
      <c r="K65" s="30" t="n"/>
      <c r="L65" s="30" t="n"/>
      <c r="M65" s="89" t="n"/>
      <c r="N65" s="30" t="n"/>
      <c r="O65" s="30" t="n"/>
      <c r="P65" s="90" t="n"/>
      <c r="Q65" s="90" t="n"/>
      <c r="R65" s="91">
        <f>IF(OR(P65="",P65=0),"",Q65/P65)</f>
        <v/>
      </c>
      <c r="S65" s="30" t="n"/>
      <c r="T65" s="30" t="n"/>
      <c r="U65" s="28">
        <f>IF(B65="","",IF(COUNTIFS('Inspection Item Details'!$B:$B,$A65,'Inspection Item Details'!$S:$S,"Failed")&gt;0,"Failed / Action Required",IF(Q65&gt;0,"Exception / Review Required",IF(P65&gt;0,"Passed","Pending Inspection"))))</f>
        <v/>
      </c>
      <c r="V65" s="30" t="n"/>
      <c r="W65" s="30" t="n"/>
      <c r="X65" s="30" t="n"/>
      <c r="Y65" s="30" t="n"/>
      <c r="Z65" s="30" t="n"/>
      <c r="AA65" s="30" t="n"/>
      <c r="AB65" s="30" t="n"/>
      <c r="AC65" s="30" t="n"/>
      <c r="AD65" s="92">
        <f>IF(B65="","",TODAY())</f>
        <v/>
      </c>
    </row>
    <row r="66">
      <c r="A66" s="28">
        <f>IF(B66="","","IQC-"&amp;TEXT(B66,"yyyymmdd")&amp;"-"&amp;TEXT(ROW()-4,"000"))</f>
        <v/>
      </c>
      <c r="B66" s="88" t="n"/>
      <c r="C66" s="88" t="n"/>
      <c r="D66" s="30" t="n"/>
      <c r="E66" s="30" t="n"/>
      <c r="F66" s="30" t="n"/>
      <c r="G66" s="30" t="n"/>
      <c r="H66" s="30" t="n"/>
      <c r="I66" s="30" t="n"/>
      <c r="J66" s="30" t="n"/>
      <c r="K66" s="30" t="n"/>
      <c r="L66" s="30" t="n"/>
      <c r="M66" s="89" t="n"/>
      <c r="N66" s="30" t="n"/>
      <c r="O66" s="30" t="n"/>
      <c r="P66" s="90" t="n"/>
      <c r="Q66" s="90" t="n"/>
      <c r="R66" s="91">
        <f>IF(OR(P66="",P66=0),"",Q66/P66)</f>
        <v/>
      </c>
      <c r="S66" s="30" t="n"/>
      <c r="T66" s="30" t="n"/>
      <c r="U66" s="28">
        <f>IF(B66="","",IF(COUNTIFS('Inspection Item Details'!$B:$B,$A66,'Inspection Item Details'!$S:$S,"Failed")&gt;0,"Failed / Action Required",IF(Q66&gt;0,"Exception / Review Required",IF(P66&gt;0,"Passed","Pending Inspection"))))</f>
        <v/>
      </c>
      <c r="V66" s="30" t="n"/>
      <c r="W66" s="30" t="n"/>
      <c r="X66" s="30" t="n"/>
      <c r="Y66" s="30" t="n"/>
      <c r="Z66" s="30" t="n"/>
      <c r="AA66" s="30" t="n"/>
      <c r="AB66" s="30" t="n"/>
      <c r="AC66" s="30" t="n"/>
      <c r="AD66" s="92">
        <f>IF(B66="","",TODAY())</f>
        <v/>
      </c>
    </row>
    <row r="67">
      <c r="A67" s="28">
        <f>IF(B67="","","IQC-"&amp;TEXT(B67,"yyyymmdd")&amp;"-"&amp;TEXT(ROW()-4,"000"))</f>
        <v/>
      </c>
      <c r="B67" s="88" t="n"/>
      <c r="C67" s="88" t="n"/>
      <c r="D67" s="30" t="n"/>
      <c r="E67" s="30" t="n"/>
      <c r="F67" s="30" t="n"/>
      <c r="G67" s="30" t="n"/>
      <c r="H67" s="30" t="n"/>
      <c r="I67" s="30" t="n"/>
      <c r="J67" s="30" t="n"/>
      <c r="K67" s="30" t="n"/>
      <c r="L67" s="30" t="n"/>
      <c r="M67" s="89" t="n"/>
      <c r="N67" s="30" t="n"/>
      <c r="O67" s="30" t="n"/>
      <c r="P67" s="90" t="n"/>
      <c r="Q67" s="90" t="n"/>
      <c r="R67" s="91">
        <f>IF(OR(P67="",P67=0),"",Q67/P67)</f>
        <v/>
      </c>
      <c r="S67" s="30" t="n"/>
      <c r="T67" s="30" t="n"/>
      <c r="U67" s="28">
        <f>IF(B67="","",IF(COUNTIFS('Inspection Item Details'!$B:$B,$A67,'Inspection Item Details'!$S:$S,"Failed")&gt;0,"Failed / Action Required",IF(Q67&gt;0,"Exception / Review Required",IF(P67&gt;0,"Passed","Pending Inspection"))))</f>
        <v/>
      </c>
      <c r="V67" s="30" t="n"/>
      <c r="W67" s="30" t="n"/>
      <c r="X67" s="30" t="n"/>
      <c r="Y67" s="30" t="n"/>
      <c r="Z67" s="30" t="n"/>
      <c r="AA67" s="30" t="n"/>
      <c r="AB67" s="30" t="n"/>
      <c r="AC67" s="30" t="n"/>
      <c r="AD67" s="92">
        <f>IF(B67="","",TODAY())</f>
        <v/>
      </c>
    </row>
    <row r="68">
      <c r="A68" s="28">
        <f>IF(B68="","","IQC-"&amp;TEXT(B68,"yyyymmdd")&amp;"-"&amp;TEXT(ROW()-4,"000"))</f>
        <v/>
      </c>
      <c r="B68" s="88" t="n"/>
      <c r="C68" s="88" t="n"/>
      <c r="D68" s="30" t="n"/>
      <c r="E68" s="30" t="n"/>
      <c r="F68" s="30" t="n"/>
      <c r="G68" s="30" t="n"/>
      <c r="H68" s="30" t="n"/>
      <c r="I68" s="30" t="n"/>
      <c r="J68" s="30" t="n"/>
      <c r="K68" s="30" t="n"/>
      <c r="L68" s="30" t="n"/>
      <c r="M68" s="89" t="n"/>
      <c r="N68" s="30" t="n"/>
      <c r="O68" s="30" t="n"/>
      <c r="P68" s="90" t="n"/>
      <c r="Q68" s="90" t="n"/>
      <c r="R68" s="91">
        <f>IF(OR(P68="",P68=0),"",Q68/P68)</f>
        <v/>
      </c>
      <c r="S68" s="30" t="n"/>
      <c r="T68" s="30" t="n"/>
      <c r="U68" s="28">
        <f>IF(B68="","",IF(COUNTIFS('Inspection Item Details'!$B:$B,$A68,'Inspection Item Details'!$S:$S,"Failed")&gt;0,"Failed / Action Required",IF(Q68&gt;0,"Exception / Review Required",IF(P68&gt;0,"Passed","Pending Inspection"))))</f>
        <v/>
      </c>
      <c r="V68" s="30" t="n"/>
      <c r="W68" s="30" t="n"/>
      <c r="X68" s="30" t="n"/>
      <c r="Y68" s="30" t="n"/>
      <c r="Z68" s="30" t="n"/>
      <c r="AA68" s="30" t="n"/>
      <c r="AB68" s="30" t="n"/>
      <c r="AC68" s="30" t="n"/>
      <c r="AD68" s="92">
        <f>IF(B68="","",TODAY())</f>
        <v/>
      </c>
    </row>
    <row r="69">
      <c r="A69" s="28">
        <f>IF(B69="","","IQC-"&amp;TEXT(B69,"yyyymmdd")&amp;"-"&amp;TEXT(ROW()-4,"000"))</f>
        <v/>
      </c>
      <c r="B69" s="88" t="n"/>
      <c r="C69" s="88" t="n"/>
      <c r="D69" s="30" t="n"/>
      <c r="E69" s="30" t="n"/>
      <c r="F69" s="30" t="n"/>
      <c r="G69" s="30" t="n"/>
      <c r="H69" s="30" t="n"/>
      <c r="I69" s="30" t="n"/>
      <c r="J69" s="30" t="n"/>
      <c r="K69" s="30" t="n"/>
      <c r="L69" s="30" t="n"/>
      <c r="M69" s="89" t="n"/>
      <c r="N69" s="30" t="n"/>
      <c r="O69" s="30" t="n"/>
      <c r="P69" s="90" t="n"/>
      <c r="Q69" s="90" t="n"/>
      <c r="R69" s="91">
        <f>IF(OR(P69="",P69=0),"",Q69/P69)</f>
        <v/>
      </c>
      <c r="S69" s="30" t="n"/>
      <c r="T69" s="30" t="n"/>
      <c r="U69" s="28">
        <f>IF(B69="","",IF(COUNTIFS('Inspection Item Details'!$B:$B,$A69,'Inspection Item Details'!$S:$S,"Failed")&gt;0,"Failed / Action Required",IF(Q69&gt;0,"Exception / Review Required",IF(P69&gt;0,"Passed","Pending Inspection"))))</f>
        <v/>
      </c>
      <c r="V69" s="30" t="n"/>
      <c r="W69" s="30" t="n"/>
      <c r="X69" s="30" t="n"/>
      <c r="Y69" s="30" t="n"/>
      <c r="Z69" s="30" t="n"/>
      <c r="AA69" s="30" t="n"/>
      <c r="AB69" s="30" t="n"/>
      <c r="AC69" s="30" t="n"/>
      <c r="AD69" s="92">
        <f>IF(B69="","",TODAY())</f>
        <v/>
      </c>
    </row>
    <row r="70">
      <c r="A70" s="28">
        <f>IF(B70="","","IQC-"&amp;TEXT(B70,"yyyymmdd")&amp;"-"&amp;TEXT(ROW()-4,"000"))</f>
        <v/>
      </c>
      <c r="B70" s="88" t="n"/>
      <c r="C70" s="88" t="n"/>
      <c r="D70" s="30" t="n"/>
      <c r="E70" s="30" t="n"/>
      <c r="F70" s="30" t="n"/>
      <c r="G70" s="30" t="n"/>
      <c r="H70" s="30" t="n"/>
      <c r="I70" s="30" t="n"/>
      <c r="J70" s="30" t="n"/>
      <c r="K70" s="30" t="n"/>
      <c r="L70" s="30" t="n"/>
      <c r="M70" s="89" t="n"/>
      <c r="N70" s="30" t="n"/>
      <c r="O70" s="30" t="n"/>
      <c r="P70" s="90" t="n"/>
      <c r="Q70" s="90" t="n"/>
      <c r="R70" s="91">
        <f>IF(OR(P70="",P70=0),"",Q70/P70)</f>
        <v/>
      </c>
      <c r="S70" s="30" t="n"/>
      <c r="T70" s="30" t="n"/>
      <c r="U70" s="28">
        <f>IF(B70="","",IF(COUNTIFS('Inspection Item Details'!$B:$B,$A70,'Inspection Item Details'!$S:$S,"Failed")&gt;0,"Failed / Action Required",IF(Q70&gt;0,"Exception / Review Required",IF(P70&gt;0,"Passed","Pending Inspection"))))</f>
        <v/>
      </c>
      <c r="V70" s="30" t="n"/>
      <c r="W70" s="30" t="n"/>
      <c r="X70" s="30" t="n"/>
      <c r="Y70" s="30" t="n"/>
      <c r="Z70" s="30" t="n"/>
      <c r="AA70" s="30" t="n"/>
      <c r="AB70" s="30" t="n"/>
      <c r="AC70" s="30" t="n"/>
      <c r="AD70" s="92">
        <f>IF(B70="","",TODAY())</f>
        <v/>
      </c>
    </row>
    <row r="71">
      <c r="A71" s="28">
        <f>IF(B71="","","IQC-"&amp;TEXT(B71,"yyyymmdd")&amp;"-"&amp;TEXT(ROW()-4,"000"))</f>
        <v/>
      </c>
      <c r="B71" s="88" t="n"/>
      <c r="C71" s="88" t="n"/>
      <c r="D71" s="30" t="n"/>
      <c r="E71" s="30" t="n"/>
      <c r="F71" s="30" t="n"/>
      <c r="G71" s="30" t="n"/>
      <c r="H71" s="30" t="n"/>
      <c r="I71" s="30" t="n"/>
      <c r="J71" s="30" t="n"/>
      <c r="K71" s="30" t="n"/>
      <c r="L71" s="30" t="n"/>
      <c r="M71" s="89" t="n"/>
      <c r="N71" s="30" t="n"/>
      <c r="O71" s="30" t="n"/>
      <c r="P71" s="90" t="n"/>
      <c r="Q71" s="90" t="n"/>
      <c r="R71" s="91">
        <f>IF(OR(P71="",P71=0),"",Q71/P71)</f>
        <v/>
      </c>
      <c r="S71" s="30" t="n"/>
      <c r="T71" s="30" t="n"/>
      <c r="U71" s="28">
        <f>IF(B71="","",IF(COUNTIFS('Inspection Item Details'!$B:$B,$A71,'Inspection Item Details'!$S:$S,"Failed")&gt;0,"Failed / Action Required",IF(Q71&gt;0,"Exception / Review Required",IF(P71&gt;0,"Passed","Pending Inspection"))))</f>
        <v/>
      </c>
      <c r="V71" s="30" t="n"/>
      <c r="W71" s="30" t="n"/>
      <c r="X71" s="30" t="n"/>
      <c r="Y71" s="30" t="n"/>
      <c r="Z71" s="30" t="n"/>
      <c r="AA71" s="30" t="n"/>
      <c r="AB71" s="30" t="n"/>
      <c r="AC71" s="30" t="n"/>
      <c r="AD71" s="92">
        <f>IF(B71="","",TODAY())</f>
        <v/>
      </c>
    </row>
    <row r="72">
      <c r="A72" s="28">
        <f>IF(B72="","","IQC-"&amp;TEXT(B72,"yyyymmdd")&amp;"-"&amp;TEXT(ROW()-4,"000"))</f>
        <v/>
      </c>
      <c r="B72" s="88" t="n"/>
      <c r="C72" s="88" t="n"/>
      <c r="D72" s="30" t="n"/>
      <c r="E72" s="30" t="n"/>
      <c r="F72" s="30" t="n"/>
      <c r="G72" s="30" t="n"/>
      <c r="H72" s="30" t="n"/>
      <c r="I72" s="30" t="n"/>
      <c r="J72" s="30" t="n"/>
      <c r="K72" s="30" t="n"/>
      <c r="L72" s="30" t="n"/>
      <c r="M72" s="89" t="n"/>
      <c r="N72" s="30" t="n"/>
      <c r="O72" s="30" t="n"/>
      <c r="P72" s="90" t="n"/>
      <c r="Q72" s="90" t="n"/>
      <c r="R72" s="91">
        <f>IF(OR(P72="",P72=0),"",Q72/P72)</f>
        <v/>
      </c>
      <c r="S72" s="30" t="n"/>
      <c r="T72" s="30" t="n"/>
      <c r="U72" s="28">
        <f>IF(B72="","",IF(COUNTIFS('Inspection Item Details'!$B:$B,$A72,'Inspection Item Details'!$S:$S,"Failed")&gt;0,"Failed / Action Required",IF(Q72&gt;0,"Exception / Review Required",IF(P72&gt;0,"Passed","Pending Inspection"))))</f>
        <v/>
      </c>
      <c r="V72" s="30" t="n"/>
      <c r="W72" s="30" t="n"/>
      <c r="X72" s="30" t="n"/>
      <c r="Y72" s="30" t="n"/>
      <c r="Z72" s="30" t="n"/>
      <c r="AA72" s="30" t="n"/>
      <c r="AB72" s="30" t="n"/>
      <c r="AC72" s="30" t="n"/>
      <c r="AD72" s="92">
        <f>IF(B72="","",TODAY())</f>
        <v/>
      </c>
    </row>
    <row r="73">
      <c r="A73" s="28">
        <f>IF(B73="","","IQC-"&amp;TEXT(B73,"yyyymmdd")&amp;"-"&amp;TEXT(ROW()-4,"000"))</f>
        <v/>
      </c>
      <c r="B73" s="88" t="n"/>
      <c r="C73" s="88" t="n"/>
      <c r="D73" s="30" t="n"/>
      <c r="E73" s="30" t="n"/>
      <c r="F73" s="30" t="n"/>
      <c r="G73" s="30" t="n"/>
      <c r="H73" s="30" t="n"/>
      <c r="I73" s="30" t="n"/>
      <c r="J73" s="30" t="n"/>
      <c r="K73" s="30" t="n"/>
      <c r="L73" s="30" t="n"/>
      <c r="M73" s="89" t="n"/>
      <c r="N73" s="30" t="n"/>
      <c r="O73" s="30" t="n"/>
      <c r="P73" s="90" t="n"/>
      <c r="Q73" s="90" t="n"/>
      <c r="R73" s="91">
        <f>IF(OR(P73="",P73=0),"",Q73/P73)</f>
        <v/>
      </c>
      <c r="S73" s="30" t="n"/>
      <c r="T73" s="30" t="n"/>
      <c r="U73" s="28">
        <f>IF(B73="","",IF(COUNTIFS('Inspection Item Details'!$B:$B,$A73,'Inspection Item Details'!$S:$S,"Failed")&gt;0,"Failed / Action Required",IF(Q73&gt;0,"Exception / Review Required",IF(P73&gt;0,"Passed","Pending Inspection"))))</f>
        <v/>
      </c>
      <c r="V73" s="30" t="n"/>
      <c r="W73" s="30" t="n"/>
      <c r="X73" s="30" t="n"/>
      <c r="Y73" s="30" t="n"/>
      <c r="Z73" s="30" t="n"/>
      <c r="AA73" s="30" t="n"/>
      <c r="AB73" s="30" t="n"/>
      <c r="AC73" s="30" t="n"/>
      <c r="AD73" s="92">
        <f>IF(B73="","",TODAY())</f>
        <v/>
      </c>
    </row>
    <row r="74">
      <c r="A74" s="28">
        <f>IF(B74="","","IQC-"&amp;TEXT(B74,"yyyymmdd")&amp;"-"&amp;TEXT(ROW()-4,"000"))</f>
        <v/>
      </c>
      <c r="B74" s="88" t="n"/>
      <c r="C74" s="88" t="n"/>
      <c r="D74" s="30" t="n"/>
      <c r="E74" s="30" t="n"/>
      <c r="F74" s="30" t="n"/>
      <c r="G74" s="30" t="n"/>
      <c r="H74" s="30" t="n"/>
      <c r="I74" s="30" t="n"/>
      <c r="J74" s="30" t="n"/>
      <c r="K74" s="30" t="n"/>
      <c r="L74" s="30" t="n"/>
      <c r="M74" s="89" t="n"/>
      <c r="N74" s="30" t="n"/>
      <c r="O74" s="30" t="n"/>
      <c r="P74" s="90" t="n"/>
      <c r="Q74" s="90" t="n"/>
      <c r="R74" s="91">
        <f>IF(OR(P74="",P74=0),"",Q74/P74)</f>
        <v/>
      </c>
      <c r="S74" s="30" t="n"/>
      <c r="T74" s="30" t="n"/>
      <c r="U74" s="28">
        <f>IF(B74="","",IF(COUNTIFS('Inspection Item Details'!$B:$B,$A74,'Inspection Item Details'!$S:$S,"Failed")&gt;0,"Failed / Action Required",IF(Q74&gt;0,"Exception / Review Required",IF(P74&gt;0,"Passed","Pending Inspection"))))</f>
        <v/>
      </c>
      <c r="V74" s="30" t="n"/>
      <c r="W74" s="30" t="n"/>
      <c r="X74" s="30" t="n"/>
      <c r="Y74" s="30" t="n"/>
      <c r="Z74" s="30" t="n"/>
      <c r="AA74" s="30" t="n"/>
      <c r="AB74" s="30" t="n"/>
      <c r="AC74" s="30" t="n"/>
      <c r="AD74" s="92">
        <f>IF(B74="","",TODAY())</f>
        <v/>
      </c>
    </row>
    <row r="75">
      <c r="A75" s="28">
        <f>IF(B75="","","IQC-"&amp;TEXT(B75,"yyyymmdd")&amp;"-"&amp;TEXT(ROW()-4,"000"))</f>
        <v/>
      </c>
      <c r="B75" s="88" t="n"/>
      <c r="C75" s="88" t="n"/>
      <c r="D75" s="30" t="n"/>
      <c r="E75" s="30" t="n"/>
      <c r="F75" s="30" t="n"/>
      <c r="G75" s="30" t="n"/>
      <c r="H75" s="30" t="n"/>
      <c r="I75" s="30" t="n"/>
      <c r="J75" s="30" t="n"/>
      <c r="K75" s="30" t="n"/>
      <c r="L75" s="30" t="n"/>
      <c r="M75" s="89" t="n"/>
      <c r="N75" s="30" t="n"/>
      <c r="O75" s="30" t="n"/>
      <c r="P75" s="90" t="n"/>
      <c r="Q75" s="90" t="n"/>
      <c r="R75" s="91">
        <f>IF(OR(P75="",P75=0),"",Q75/P75)</f>
        <v/>
      </c>
      <c r="S75" s="30" t="n"/>
      <c r="T75" s="30" t="n"/>
      <c r="U75" s="28">
        <f>IF(B75="","",IF(COUNTIFS('Inspection Item Details'!$B:$B,$A75,'Inspection Item Details'!$S:$S,"Failed")&gt;0,"Failed / Action Required",IF(Q75&gt;0,"Exception / Review Required",IF(P75&gt;0,"Passed","Pending Inspection"))))</f>
        <v/>
      </c>
      <c r="V75" s="30" t="n"/>
      <c r="W75" s="30" t="n"/>
      <c r="X75" s="30" t="n"/>
      <c r="Y75" s="30" t="n"/>
      <c r="Z75" s="30" t="n"/>
      <c r="AA75" s="30" t="n"/>
      <c r="AB75" s="30" t="n"/>
      <c r="AC75" s="30" t="n"/>
      <c r="AD75" s="92">
        <f>IF(B75="","",TODAY())</f>
        <v/>
      </c>
    </row>
    <row r="76">
      <c r="A76" s="28">
        <f>IF(B76="","","IQC-"&amp;TEXT(B76,"yyyymmdd")&amp;"-"&amp;TEXT(ROW()-4,"000"))</f>
        <v/>
      </c>
      <c r="B76" s="88" t="n"/>
      <c r="C76" s="88" t="n"/>
      <c r="D76" s="30" t="n"/>
      <c r="E76" s="30" t="n"/>
      <c r="F76" s="30" t="n"/>
      <c r="G76" s="30" t="n"/>
      <c r="H76" s="30" t="n"/>
      <c r="I76" s="30" t="n"/>
      <c r="J76" s="30" t="n"/>
      <c r="K76" s="30" t="n"/>
      <c r="L76" s="30" t="n"/>
      <c r="M76" s="89" t="n"/>
      <c r="N76" s="30" t="n"/>
      <c r="O76" s="30" t="n"/>
      <c r="P76" s="90" t="n"/>
      <c r="Q76" s="90" t="n"/>
      <c r="R76" s="91">
        <f>IF(OR(P76="",P76=0),"",Q76/P76)</f>
        <v/>
      </c>
      <c r="S76" s="30" t="n"/>
      <c r="T76" s="30" t="n"/>
      <c r="U76" s="28">
        <f>IF(B76="","",IF(COUNTIFS('Inspection Item Details'!$B:$B,$A76,'Inspection Item Details'!$S:$S,"Failed")&gt;0,"Failed / Action Required",IF(Q76&gt;0,"Exception / Review Required",IF(P76&gt;0,"Passed","Pending Inspection"))))</f>
        <v/>
      </c>
      <c r="V76" s="30" t="n"/>
      <c r="W76" s="30" t="n"/>
      <c r="X76" s="30" t="n"/>
      <c r="Y76" s="30" t="n"/>
      <c r="Z76" s="30" t="n"/>
      <c r="AA76" s="30" t="n"/>
      <c r="AB76" s="30" t="n"/>
      <c r="AC76" s="30" t="n"/>
      <c r="AD76" s="92">
        <f>IF(B76="","",TODAY())</f>
        <v/>
      </c>
    </row>
    <row r="77">
      <c r="A77" s="28">
        <f>IF(B77="","","IQC-"&amp;TEXT(B77,"yyyymmdd")&amp;"-"&amp;TEXT(ROW()-4,"000"))</f>
        <v/>
      </c>
      <c r="B77" s="88" t="n"/>
      <c r="C77" s="88" t="n"/>
      <c r="D77" s="30" t="n"/>
      <c r="E77" s="30" t="n"/>
      <c r="F77" s="30" t="n"/>
      <c r="G77" s="30" t="n"/>
      <c r="H77" s="30" t="n"/>
      <c r="I77" s="30" t="n"/>
      <c r="J77" s="30" t="n"/>
      <c r="K77" s="30" t="n"/>
      <c r="L77" s="30" t="n"/>
      <c r="M77" s="89" t="n"/>
      <c r="N77" s="30" t="n"/>
      <c r="O77" s="30" t="n"/>
      <c r="P77" s="90" t="n"/>
      <c r="Q77" s="90" t="n"/>
      <c r="R77" s="91">
        <f>IF(OR(P77="",P77=0),"",Q77/P77)</f>
        <v/>
      </c>
      <c r="S77" s="30" t="n"/>
      <c r="T77" s="30" t="n"/>
      <c r="U77" s="28">
        <f>IF(B77="","",IF(COUNTIFS('Inspection Item Details'!$B:$B,$A77,'Inspection Item Details'!$S:$S,"Failed")&gt;0,"Failed / Action Required",IF(Q77&gt;0,"Exception / Review Required",IF(P77&gt;0,"Passed","Pending Inspection"))))</f>
        <v/>
      </c>
      <c r="V77" s="30" t="n"/>
      <c r="W77" s="30" t="n"/>
      <c r="X77" s="30" t="n"/>
      <c r="Y77" s="30" t="n"/>
      <c r="Z77" s="30" t="n"/>
      <c r="AA77" s="30" t="n"/>
      <c r="AB77" s="30" t="n"/>
      <c r="AC77" s="30" t="n"/>
      <c r="AD77" s="92">
        <f>IF(B77="","",TODAY())</f>
        <v/>
      </c>
    </row>
    <row r="78">
      <c r="A78" s="28">
        <f>IF(B78="","","IQC-"&amp;TEXT(B78,"yyyymmdd")&amp;"-"&amp;TEXT(ROW()-4,"000"))</f>
        <v/>
      </c>
      <c r="B78" s="88" t="n"/>
      <c r="C78" s="88" t="n"/>
      <c r="D78" s="30" t="n"/>
      <c r="E78" s="30" t="n"/>
      <c r="F78" s="30" t="n"/>
      <c r="G78" s="30" t="n"/>
      <c r="H78" s="30" t="n"/>
      <c r="I78" s="30" t="n"/>
      <c r="J78" s="30" t="n"/>
      <c r="K78" s="30" t="n"/>
      <c r="L78" s="30" t="n"/>
      <c r="M78" s="89" t="n"/>
      <c r="N78" s="30" t="n"/>
      <c r="O78" s="30" t="n"/>
      <c r="P78" s="90" t="n"/>
      <c r="Q78" s="90" t="n"/>
      <c r="R78" s="91">
        <f>IF(OR(P78="",P78=0),"",Q78/P78)</f>
        <v/>
      </c>
      <c r="S78" s="30" t="n"/>
      <c r="T78" s="30" t="n"/>
      <c r="U78" s="28">
        <f>IF(B78="","",IF(COUNTIFS('Inspection Item Details'!$B:$B,$A78,'Inspection Item Details'!$S:$S,"Failed")&gt;0,"Failed / Action Required",IF(Q78&gt;0,"Exception / Review Required",IF(P78&gt;0,"Passed","Pending Inspection"))))</f>
        <v/>
      </c>
      <c r="V78" s="30" t="n"/>
      <c r="W78" s="30" t="n"/>
      <c r="X78" s="30" t="n"/>
      <c r="Y78" s="30" t="n"/>
      <c r="Z78" s="30" t="n"/>
      <c r="AA78" s="30" t="n"/>
      <c r="AB78" s="30" t="n"/>
      <c r="AC78" s="30" t="n"/>
      <c r="AD78" s="92">
        <f>IF(B78="","",TODAY())</f>
        <v/>
      </c>
    </row>
    <row r="79">
      <c r="A79" s="28">
        <f>IF(B79="","","IQC-"&amp;TEXT(B79,"yyyymmdd")&amp;"-"&amp;TEXT(ROW()-4,"000"))</f>
        <v/>
      </c>
      <c r="B79" s="88" t="n"/>
      <c r="C79" s="88" t="n"/>
      <c r="D79" s="30" t="n"/>
      <c r="E79" s="30" t="n"/>
      <c r="F79" s="30" t="n"/>
      <c r="G79" s="30" t="n"/>
      <c r="H79" s="30" t="n"/>
      <c r="I79" s="30" t="n"/>
      <c r="J79" s="30" t="n"/>
      <c r="K79" s="30" t="n"/>
      <c r="L79" s="30" t="n"/>
      <c r="M79" s="89" t="n"/>
      <c r="N79" s="30" t="n"/>
      <c r="O79" s="30" t="n"/>
      <c r="P79" s="90" t="n"/>
      <c r="Q79" s="90" t="n"/>
      <c r="R79" s="91">
        <f>IF(OR(P79="",P79=0),"",Q79/P79)</f>
        <v/>
      </c>
      <c r="S79" s="30" t="n"/>
      <c r="T79" s="30" t="n"/>
      <c r="U79" s="28">
        <f>IF(B79="","",IF(COUNTIFS('Inspection Item Details'!$B:$B,$A79,'Inspection Item Details'!$S:$S,"Failed")&gt;0,"Failed / Action Required",IF(Q79&gt;0,"Exception / Review Required",IF(P79&gt;0,"Passed","Pending Inspection"))))</f>
        <v/>
      </c>
      <c r="V79" s="30" t="n"/>
      <c r="W79" s="30" t="n"/>
      <c r="X79" s="30" t="n"/>
      <c r="Y79" s="30" t="n"/>
      <c r="Z79" s="30" t="n"/>
      <c r="AA79" s="30" t="n"/>
      <c r="AB79" s="30" t="n"/>
      <c r="AC79" s="30" t="n"/>
      <c r="AD79" s="92">
        <f>IF(B79="","",TODAY())</f>
        <v/>
      </c>
    </row>
    <row r="80">
      <c r="A80" s="28">
        <f>IF(B80="","","IQC-"&amp;TEXT(B80,"yyyymmdd")&amp;"-"&amp;TEXT(ROW()-4,"000"))</f>
        <v/>
      </c>
      <c r="B80" s="88" t="n"/>
      <c r="C80" s="88" t="n"/>
      <c r="D80" s="30" t="n"/>
      <c r="E80" s="30" t="n"/>
      <c r="F80" s="30" t="n"/>
      <c r="G80" s="30" t="n"/>
      <c r="H80" s="30" t="n"/>
      <c r="I80" s="30" t="n"/>
      <c r="J80" s="30" t="n"/>
      <c r="K80" s="30" t="n"/>
      <c r="L80" s="30" t="n"/>
      <c r="M80" s="89" t="n"/>
      <c r="N80" s="30" t="n"/>
      <c r="O80" s="30" t="n"/>
      <c r="P80" s="90" t="n"/>
      <c r="Q80" s="90" t="n"/>
      <c r="R80" s="91">
        <f>IF(OR(P80="",P80=0),"",Q80/P80)</f>
        <v/>
      </c>
      <c r="S80" s="30" t="n"/>
      <c r="T80" s="30" t="n"/>
      <c r="U80" s="28">
        <f>IF(B80="","",IF(COUNTIFS('Inspection Item Details'!$B:$B,$A80,'Inspection Item Details'!$S:$S,"Failed")&gt;0,"Failed / Action Required",IF(Q80&gt;0,"Exception / Review Required",IF(P80&gt;0,"Passed","Pending Inspection"))))</f>
        <v/>
      </c>
      <c r="V80" s="30" t="n"/>
      <c r="W80" s="30" t="n"/>
      <c r="X80" s="30" t="n"/>
      <c r="Y80" s="30" t="n"/>
      <c r="Z80" s="30" t="n"/>
      <c r="AA80" s="30" t="n"/>
      <c r="AB80" s="30" t="n"/>
      <c r="AC80" s="30" t="n"/>
      <c r="AD80" s="92">
        <f>IF(B80="","",TODAY())</f>
        <v/>
      </c>
    </row>
    <row r="81">
      <c r="A81" s="28">
        <f>IF(B81="","","IQC-"&amp;TEXT(B81,"yyyymmdd")&amp;"-"&amp;TEXT(ROW()-4,"000"))</f>
        <v/>
      </c>
      <c r="B81" s="88" t="n"/>
      <c r="C81" s="88" t="n"/>
      <c r="D81" s="30" t="n"/>
      <c r="E81" s="30" t="n"/>
      <c r="F81" s="30" t="n"/>
      <c r="G81" s="30" t="n"/>
      <c r="H81" s="30" t="n"/>
      <c r="I81" s="30" t="n"/>
      <c r="J81" s="30" t="n"/>
      <c r="K81" s="30" t="n"/>
      <c r="L81" s="30" t="n"/>
      <c r="M81" s="89" t="n"/>
      <c r="N81" s="30" t="n"/>
      <c r="O81" s="30" t="n"/>
      <c r="P81" s="90" t="n"/>
      <c r="Q81" s="90" t="n"/>
      <c r="R81" s="91">
        <f>IF(OR(P81="",P81=0),"",Q81/P81)</f>
        <v/>
      </c>
      <c r="S81" s="30" t="n"/>
      <c r="T81" s="30" t="n"/>
      <c r="U81" s="28">
        <f>IF(B81="","",IF(COUNTIFS('Inspection Item Details'!$B:$B,$A81,'Inspection Item Details'!$S:$S,"Failed")&gt;0,"Failed / Action Required",IF(Q81&gt;0,"Exception / Review Required",IF(P81&gt;0,"Passed","Pending Inspection"))))</f>
        <v/>
      </c>
      <c r="V81" s="30" t="n"/>
      <c r="W81" s="30" t="n"/>
      <c r="X81" s="30" t="n"/>
      <c r="Y81" s="30" t="n"/>
      <c r="Z81" s="30" t="n"/>
      <c r="AA81" s="30" t="n"/>
      <c r="AB81" s="30" t="n"/>
      <c r="AC81" s="30" t="n"/>
      <c r="AD81" s="92">
        <f>IF(B81="","",TODAY())</f>
        <v/>
      </c>
    </row>
    <row r="82">
      <c r="A82" s="28">
        <f>IF(B82="","","IQC-"&amp;TEXT(B82,"yyyymmdd")&amp;"-"&amp;TEXT(ROW()-4,"000"))</f>
        <v/>
      </c>
      <c r="B82" s="88" t="n"/>
      <c r="C82" s="88" t="n"/>
      <c r="D82" s="30" t="n"/>
      <c r="E82" s="30" t="n"/>
      <c r="F82" s="30" t="n"/>
      <c r="G82" s="30" t="n"/>
      <c r="H82" s="30" t="n"/>
      <c r="I82" s="30" t="n"/>
      <c r="J82" s="30" t="n"/>
      <c r="K82" s="30" t="n"/>
      <c r="L82" s="30" t="n"/>
      <c r="M82" s="89" t="n"/>
      <c r="N82" s="30" t="n"/>
      <c r="O82" s="30" t="n"/>
      <c r="P82" s="90" t="n"/>
      <c r="Q82" s="90" t="n"/>
      <c r="R82" s="91">
        <f>IF(OR(P82="",P82=0),"",Q82/P82)</f>
        <v/>
      </c>
      <c r="S82" s="30" t="n"/>
      <c r="T82" s="30" t="n"/>
      <c r="U82" s="28">
        <f>IF(B82="","",IF(COUNTIFS('Inspection Item Details'!$B:$B,$A82,'Inspection Item Details'!$S:$S,"Failed")&gt;0,"Failed / Action Required",IF(Q82&gt;0,"Exception / Review Required",IF(P82&gt;0,"Passed","Pending Inspection"))))</f>
        <v/>
      </c>
      <c r="V82" s="30" t="n"/>
      <c r="W82" s="30" t="n"/>
      <c r="X82" s="30" t="n"/>
      <c r="Y82" s="30" t="n"/>
      <c r="Z82" s="30" t="n"/>
      <c r="AA82" s="30" t="n"/>
      <c r="AB82" s="30" t="n"/>
      <c r="AC82" s="30" t="n"/>
      <c r="AD82" s="92">
        <f>IF(B82="","",TODAY())</f>
        <v/>
      </c>
    </row>
    <row r="83">
      <c r="A83" s="28">
        <f>IF(B83="","","IQC-"&amp;TEXT(B83,"yyyymmdd")&amp;"-"&amp;TEXT(ROW()-4,"000"))</f>
        <v/>
      </c>
      <c r="B83" s="88" t="n"/>
      <c r="C83" s="88" t="n"/>
      <c r="D83" s="30" t="n"/>
      <c r="E83" s="30" t="n"/>
      <c r="F83" s="30" t="n"/>
      <c r="G83" s="30" t="n"/>
      <c r="H83" s="30" t="n"/>
      <c r="I83" s="30" t="n"/>
      <c r="J83" s="30" t="n"/>
      <c r="K83" s="30" t="n"/>
      <c r="L83" s="30" t="n"/>
      <c r="M83" s="89" t="n"/>
      <c r="N83" s="30" t="n"/>
      <c r="O83" s="30" t="n"/>
      <c r="P83" s="90" t="n"/>
      <c r="Q83" s="90" t="n"/>
      <c r="R83" s="91">
        <f>IF(OR(P83="",P83=0),"",Q83/P83)</f>
        <v/>
      </c>
      <c r="S83" s="30" t="n"/>
      <c r="T83" s="30" t="n"/>
      <c r="U83" s="28">
        <f>IF(B83="","",IF(COUNTIFS('Inspection Item Details'!$B:$B,$A83,'Inspection Item Details'!$S:$S,"Failed")&gt;0,"Failed / Action Required",IF(Q83&gt;0,"Exception / Review Required",IF(P83&gt;0,"Passed","Pending Inspection"))))</f>
        <v/>
      </c>
      <c r="V83" s="30" t="n"/>
      <c r="W83" s="30" t="n"/>
      <c r="X83" s="30" t="n"/>
      <c r="Y83" s="30" t="n"/>
      <c r="Z83" s="30" t="n"/>
      <c r="AA83" s="30" t="n"/>
      <c r="AB83" s="30" t="n"/>
      <c r="AC83" s="30" t="n"/>
      <c r="AD83" s="92">
        <f>IF(B83="","",TODAY())</f>
        <v/>
      </c>
    </row>
    <row r="84">
      <c r="A84" s="28">
        <f>IF(B84="","","IQC-"&amp;TEXT(B84,"yyyymmdd")&amp;"-"&amp;TEXT(ROW()-4,"000"))</f>
        <v/>
      </c>
      <c r="B84" s="88" t="n"/>
      <c r="C84" s="88" t="n"/>
      <c r="D84" s="30" t="n"/>
      <c r="E84" s="30" t="n"/>
      <c r="F84" s="30" t="n"/>
      <c r="G84" s="30" t="n"/>
      <c r="H84" s="30" t="n"/>
      <c r="I84" s="30" t="n"/>
      <c r="J84" s="30" t="n"/>
      <c r="K84" s="30" t="n"/>
      <c r="L84" s="30" t="n"/>
      <c r="M84" s="89" t="n"/>
      <c r="N84" s="30" t="n"/>
      <c r="O84" s="30" t="n"/>
      <c r="P84" s="90" t="n"/>
      <c r="Q84" s="90" t="n"/>
      <c r="R84" s="91">
        <f>IF(OR(P84="",P84=0),"",Q84/P84)</f>
        <v/>
      </c>
      <c r="S84" s="30" t="n"/>
      <c r="T84" s="30" t="n"/>
      <c r="U84" s="28">
        <f>IF(B84="","",IF(COUNTIFS('Inspection Item Details'!$B:$B,$A84,'Inspection Item Details'!$S:$S,"Failed")&gt;0,"Failed / Action Required",IF(Q84&gt;0,"Exception / Review Required",IF(P84&gt;0,"Passed","Pending Inspection"))))</f>
        <v/>
      </c>
      <c r="V84" s="30" t="n"/>
      <c r="W84" s="30" t="n"/>
      <c r="X84" s="30" t="n"/>
      <c r="Y84" s="30" t="n"/>
      <c r="Z84" s="30" t="n"/>
      <c r="AA84" s="30" t="n"/>
      <c r="AB84" s="30" t="n"/>
      <c r="AC84" s="30" t="n"/>
      <c r="AD84" s="92">
        <f>IF(B84="","",TODAY())</f>
        <v/>
      </c>
    </row>
    <row r="85">
      <c r="A85" s="28">
        <f>IF(B85="","","IQC-"&amp;TEXT(B85,"yyyymmdd")&amp;"-"&amp;TEXT(ROW()-4,"000"))</f>
        <v/>
      </c>
      <c r="B85" s="88" t="n"/>
      <c r="C85" s="88" t="n"/>
      <c r="D85" s="30" t="n"/>
      <c r="E85" s="30" t="n"/>
      <c r="F85" s="30" t="n"/>
      <c r="G85" s="30" t="n"/>
      <c r="H85" s="30" t="n"/>
      <c r="I85" s="30" t="n"/>
      <c r="J85" s="30" t="n"/>
      <c r="K85" s="30" t="n"/>
      <c r="L85" s="30" t="n"/>
      <c r="M85" s="89" t="n"/>
      <c r="N85" s="30" t="n"/>
      <c r="O85" s="30" t="n"/>
      <c r="P85" s="90" t="n"/>
      <c r="Q85" s="90" t="n"/>
      <c r="R85" s="91">
        <f>IF(OR(P85="",P85=0),"",Q85/P85)</f>
        <v/>
      </c>
      <c r="S85" s="30" t="n"/>
      <c r="T85" s="30" t="n"/>
      <c r="U85" s="28">
        <f>IF(B85="","",IF(COUNTIFS('Inspection Item Details'!$B:$B,$A85,'Inspection Item Details'!$S:$S,"Failed")&gt;0,"Failed / Action Required",IF(Q85&gt;0,"Exception / Review Required",IF(P85&gt;0,"Passed","Pending Inspection"))))</f>
        <v/>
      </c>
      <c r="V85" s="30" t="n"/>
      <c r="W85" s="30" t="n"/>
      <c r="X85" s="30" t="n"/>
      <c r="Y85" s="30" t="n"/>
      <c r="Z85" s="30" t="n"/>
      <c r="AA85" s="30" t="n"/>
      <c r="AB85" s="30" t="n"/>
      <c r="AC85" s="30" t="n"/>
      <c r="AD85" s="92">
        <f>IF(B85="","",TODAY())</f>
        <v/>
      </c>
    </row>
    <row r="86">
      <c r="A86" s="28">
        <f>IF(B86="","","IQC-"&amp;TEXT(B86,"yyyymmdd")&amp;"-"&amp;TEXT(ROW()-4,"000"))</f>
        <v/>
      </c>
      <c r="B86" s="88" t="n"/>
      <c r="C86" s="88" t="n"/>
      <c r="D86" s="30" t="n"/>
      <c r="E86" s="30" t="n"/>
      <c r="F86" s="30" t="n"/>
      <c r="G86" s="30" t="n"/>
      <c r="H86" s="30" t="n"/>
      <c r="I86" s="30" t="n"/>
      <c r="J86" s="30" t="n"/>
      <c r="K86" s="30" t="n"/>
      <c r="L86" s="30" t="n"/>
      <c r="M86" s="89" t="n"/>
      <c r="N86" s="30" t="n"/>
      <c r="O86" s="30" t="n"/>
      <c r="P86" s="90" t="n"/>
      <c r="Q86" s="90" t="n"/>
      <c r="R86" s="91">
        <f>IF(OR(P86="",P86=0),"",Q86/P86)</f>
        <v/>
      </c>
      <c r="S86" s="30" t="n"/>
      <c r="T86" s="30" t="n"/>
      <c r="U86" s="28">
        <f>IF(B86="","",IF(COUNTIFS('Inspection Item Details'!$B:$B,$A86,'Inspection Item Details'!$S:$S,"Failed")&gt;0,"Failed / Action Required",IF(Q86&gt;0,"Exception / Review Required",IF(P86&gt;0,"Passed","Pending Inspection"))))</f>
        <v/>
      </c>
      <c r="V86" s="30" t="n"/>
      <c r="W86" s="30" t="n"/>
      <c r="X86" s="30" t="n"/>
      <c r="Y86" s="30" t="n"/>
      <c r="Z86" s="30" t="n"/>
      <c r="AA86" s="30" t="n"/>
      <c r="AB86" s="30" t="n"/>
      <c r="AC86" s="30" t="n"/>
      <c r="AD86" s="92">
        <f>IF(B86="","",TODAY())</f>
        <v/>
      </c>
    </row>
    <row r="87">
      <c r="A87" s="28">
        <f>IF(B87="","","IQC-"&amp;TEXT(B87,"yyyymmdd")&amp;"-"&amp;TEXT(ROW()-4,"000"))</f>
        <v/>
      </c>
      <c r="B87" s="88" t="n"/>
      <c r="C87" s="88" t="n"/>
      <c r="D87" s="30" t="n"/>
      <c r="E87" s="30" t="n"/>
      <c r="F87" s="30" t="n"/>
      <c r="G87" s="30" t="n"/>
      <c r="H87" s="30" t="n"/>
      <c r="I87" s="30" t="n"/>
      <c r="J87" s="30" t="n"/>
      <c r="K87" s="30" t="n"/>
      <c r="L87" s="30" t="n"/>
      <c r="M87" s="89" t="n"/>
      <c r="N87" s="30" t="n"/>
      <c r="O87" s="30" t="n"/>
      <c r="P87" s="90" t="n"/>
      <c r="Q87" s="90" t="n"/>
      <c r="R87" s="91">
        <f>IF(OR(P87="",P87=0),"",Q87/P87)</f>
        <v/>
      </c>
      <c r="S87" s="30" t="n"/>
      <c r="T87" s="30" t="n"/>
      <c r="U87" s="28">
        <f>IF(B87="","",IF(COUNTIFS('Inspection Item Details'!$B:$B,$A87,'Inspection Item Details'!$S:$S,"Failed")&gt;0,"Failed / Action Required",IF(Q87&gt;0,"Exception / Review Required",IF(P87&gt;0,"Passed","Pending Inspection"))))</f>
        <v/>
      </c>
      <c r="V87" s="30" t="n"/>
      <c r="W87" s="30" t="n"/>
      <c r="X87" s="30" t="n"/>
      <c r="Y87" s="30" t="n"/>
      <c r="Z87" s="30" t="n"/>
      <c r="AA87" s="30" t="n"/>
      <c r="AB87" s="30" t="n"/>
      <c r="AC87" s="30" t="n"/>
      <c r="AD87" s="92">
        <f>IF(B87="","",TODAY())</f>
        <v/>
      </c>
    </row>
    <row r="88">
      <c r="A88" s="28">
        <f>IF(B88="","","IQC-"&amp;TEXT(B88,"yyyymmdd")&amp;"-"&amp;TEXT(ROW()-4,"000"))</f>
        <v/>
      </c>
      <c r="B88" s="88" t="n"/>
      <c r="C88" s="88" t="n"/>
      <c r="D88" s="30" t="n"/>
      <c r="E88" s="30" t="n"/>
      <c r="F88" s="30" t="n"/>
      <c r="G88" s="30" t="n"/>
      <c r="H88" s="30" t="n"/>
      <c r="I88" s="30" t="n"/>
      <c r="J88" s="30" t="n"/>
      <c r="K88" s="30" t="n"/>
      <c r="L88" s="30" t="n"/>
      <c r="M88" s="89" t="n"/>
      <c r="N88" s="30" t="n"/>
      <c r="O88" s="30" t="n"/>
      <c r="P88" s="90" t="n"/>
      <c r="Q88" s="90" t="n"/>
      <c r="R88" s="91">
        <f>IF(OR(P88="",P88=0),"",Q88/P88)</f>
        <v/>
      </c>
      <c r="S88" s="30" t="n"/>
      <c r="T88" s="30" t="n"/>
      <c r="U88" s="28">
        <f>IF(B88="","",IF(COUNTIFS('Inspection Item Details'!$B:$B,$A88,'Inspection Item Details'!$S:$S,"Failed")&gt;0,"Failed / Action Required",IF(Q88&gt;0,"Exception / Review Required",IF(P88&gt;0,"Passed","Pending Inspection"))))</f>
        <v/>
      </c>
      <c r="V88" s="30" t="n"/>
      <c r="W88" s="30" t="n"/>
      <c r="X88" s="30" t="n"/>
      <c r="Y88" s="30" t="n"/>
      <c r="Z88" s="30" t="n"/>
      <c r="AA88" s="30" t="n"/>
      <c r="AB88" s="30" t="n"/>
      <c r="AC88" s="30" t="n"/>
      <c r="AD88" s="92">
        <f>IF(B88="","",TODAY())</f>
        <v/>
      </c>
    </row>
    <row r="89">
      <c r="A89" s="28">
        <f>IF(B89="","","IQC-"&amp;TEXT(B89,"yyyymmdd")&amp;"-"&amp;TEXT(ROW()-4,"000"))</f>
        <v/>
      </c>
      <c r="B89" s="88" t="n"/>
      <c r="C89" s="88" t="n"/>
      <c r="D89" s="30" t="n"/>
      <c r="E89" s="30" t="n"/>
      <c r="F89" s="30" t="n"/>
      <c r="G89" s="30" t="n"/>
      <c r="H89" s="30" t="n"/>
      <c r="I89" s="30" t="n"/>
      <c r="J89" s="30" t="n"/>
      <c r="K89" s="30" t="n"/>
      <c r="L89" s="30" t="n"/>
      <c r="M89" s="89" t="n"/>
      <c r="N89" s="30" t="n"/>
      <c r="O89" s="30" t="n"/>
      <c r="P89" s="90" t="n"/>
      <c r="Q89" s="90" t="n"/>
      <c r="R89" s="91">
        <f>IF(OR(P89="",P89=0),"",Q89/P89)</f>
        <v/>
      </c>
      <c r="S89" s="30" t="n"/>
      <c r="T89" s="30" t="n"/>
      <c r="U89" s="28">
        <f>IF(B89="","",IF(COUNTIFS('Inspection Item Details'!$B:$B,$A89,'Inspection Item Details'!$S:$S,"Failed")&gt;0,"Failed / Action Required",IF(Q89&gt;0,"Exception / Review Required",IF(P89&gt;0,"Passed","Pending Inspection"))))</f>
        <v/>
      </c>
      <c r="V89" s="30" t="n"/>
      <c r="W89" s="30" t="n"/>
      <c r="X89" s="30" t="n"/>
      <c r="Y89" s="30" t="n"/>
      <c r="Z89" s="30" t="n"/>
      <c r="AA89" s="30" t="n"/>
      <c r="AB89" s="30" t="n"/>
      <c r="AC89" s="30" t="n"/>
      <c r="AD89" s="92">
        <f>IF(B89="","",TODAY())</f>
        <v/>
      </c>
    </row>
    <row r="90">
      <c r="A90" s="28">
        <f>IF(B90="","","IQC-"&amp;TEXT(B90,"yyyymmdd")&amp;"-"&amp;TEXT(ROW()-4,"000"))</f>
        <v/>
      </c>
      <c r="B90" s="88" t="n"/>
      <c r="C90" s="88" t="n"/>
      <c r="D90" s="30" t="n"/>
      <c r="E90" s="30" t="n"/>
      <c r="F90" s="30" t="n"/>
      <c r="G90" s="30" t="n"/>
      <c r="H90" s="30" t="n"/>
      <c r="I90" s="30" t="n"/>
      <c r="J90" s="30" t="n"/>
      <c r="K90" s="30" t="n"/>
      <c r="L90" s="30" t="n"/>
      <c r="M90" s="89" t="n"/>
      <c r="N90" s="30" t="n"/>
      <c r="O90" s="30" t="n"/>
      <c r="P90" s="90" t="n"/>
      <c r="Q90" s="90" t="n"/>
      <c r="R90" s="91">
        <f>IF(OR(P90="",P90=0),"",Q90/P90)</f>
        <v/>
      </c>
      <c r="S90" s="30" t="n"/>
      <c r="T90" s="30" t="n"/>
      <c r="U90" s="28">
        <f>IF(B90="","",IF(COUNTIFS('Inspection Item Details'!$B:$B,$A90,'Inspection Item Details'!$S:$S,"Failed")&gt;0,"Failed / Action Required",IF(Q90&gt;0,"Exception / Review Required",IF(P90&gt;0,"Passed","Pending Inspection"))))</f>
        <v/>
      </c>
      <c r="V90" s="30" t="n"/>
      <c r="W90" s="30" t="n"/>
      <c r="X90" s="30" t="n"/>
      <c r="Y90" s="30" t="n"/>
      <c r="Z90" s="30" t="n"/>
      <c r="AA90" s="30" t="n"/>
      <c r="AB90" s="30" t="n"/>
      <c r="AC90" s="30" t="n"/>
      <c r="AD90" s="92">
        <f>IF(B90="","",TODAY())</f>
        <v/>
      </c>
    </row>
    <row r="91">
      <c r="A91" s="28">
        <f>IF(B91="","","IQC-"&amp;TEXT(B91,"yyyymmdd")&amp;"-"&amp;TEXT(ROW()-4,"000"))</f>
        <v/>
      </c>
      <c r="B91" s="88" t="n"/>
      <c r="C91" s="88" t="n"/>
      <c r="D91" s="30" t="n"/>
      <c r="E91" s="30" t="n"/>
      <c r="F91" s="30" t="n"/>
      <c r="G91" s="30" t="n"/>
      <c r="H91" s="30" t="n"/>
      <c r="I91" s="30" t="n"/>
      <c r="J91" s="30" t="n"/>
      <c r="K91" s="30" t="n"/>
      <c r="L91" s="30" t="n"/>
      <c r="M91" s="89" t="n"/>
      <c r="N91" s="30" t="n"/>
      <c r="O91" s="30" t="n"/>
      <c r="P91" s="90" t="n"/>
      <c r="Q91" s="90" t="n"/>
      <c r="R91" s="91">
        <f>IF(OR(P91="",P91=0),"",Q91/P91)</f>
        <v/>
      </c>
      <c r="S91" s="30" t="n"/>
      <c r="T91" s="30" t="n"/>
      <c r="U91" s="28">
        <f>IF(B91="","",IF(COUNTIFS('Inspection Item Details'!$B:$B,$A91,'Inspection Item Details'!$S:$S,"Failed")&gt;0,"Failed / Action Required",IF(Q91&gt;0,"Exception / Review Required",IF(P91&gt;0,"Passed","Pending Inspection"))))</f>
        <v/>
      </c>
      <c r="V91" s="30" t="n"/>
      <c r="W91" s="30" t="n"/>
      <c r="X91" s="30" t="n"/>
      <c r="Y91" s="30" t="n"/>
      <c r="Z91" s="30" t="n"/>
      <c r="AA91" s="30" t="n"/>
      <c r="AB91" s="30" t="n"/>
      <c r="AC91" s="30" t="n"/>
      <c r="AD91" s="92">
        <f>IF(B91="","",TODAY())</f>
        <v/>
      </c>
    </row>
    <row r="92">
      <c r="A92" s="28">
        <f>IF(B92="","","IQC-"&amp;TEXT(B92,"yyyymmdd")&amp;"-"&amp;TEXT(ROW()-4,"000"))</f>
        <v/>
      </c>
      <c r="B92" s="88" t="n"/>
      <c r="C92" s="88" t="n"/>
      <c r="D92" s="30" t="n"/>
      <c r="E92" s="30" t="n"/>
      <c r="F92" s="30" t="n"/>
      <c r="G92" s="30" t="n"/>
      <c r="H92" s="30" t="n"/>
      <c r="I92" s="30" t="n"/>
      <c r="J92" s="30" t="n"/>
      <c r="K92" s="30" t="n"/>
      <c r="L92" s="30" t="n"/>
      <c r="M92" s="89" t="n"/>
      <c r="N92" s="30" t="n"/>
      <c r="O92" s="30" t="n"/>
      <c r="P92" s="90" t="n"/>
      <c r="Q92" s="90" t="n"/>
      <c r="R92" s="91">
        <f>IF(OR(P92="",P92=0),"",Q92/P92)</f>
        <v/>
      </c>
      <c r="S92" s="30" t="n"/>
      <c r="T92" s="30" t="n"/>
      <c r="U92" s="28">
        <f>IF(B92="","",IF(COUNTIFS('Inspection Item Details'!$B:$B,$A92,'Inspection Item Details'!$S:$S,"Failed")&gt;0,"Failed / Action Required",IF(Q92&gt;0,"Exception / Review Required",IF(P92&gt;0,"Passed","Pending Inspection"))))</f>
        <v/>
      </c>
      <c r="V92" s="30" t="n"/>
      <c r="W92" s="30" t="n"/>
      <c r="X92" s="30" t="n"/>
      <c r="Y92" s="30" t="n"/>
      <c r="Z92" s="30" t="n"/>
      <c r="AA92" s="30" t="n"/>
      <c r="AB92" s="30" t="n"/>
      <c r="AC92" s="30" t="n"/>
      <c r="AD92" s="92">
        <f>IF(B92="","",TODAY())</f>
        <v/>
      </c>
    </row>
    <row r="93">
      <c r="A93" s="28">
        <f>IF(B93="","","IQC-"&amp;TEXT(B93,"yyyymmdd")&amp;"-"&amp;TEXT(ROW()-4,"000"))</f>
        <v/>
      </c>
      <c r="B93" s="88" t="n"/>
      <c r="C93" s="88" t="n"/>
      <c r="D93" s="30" t="n"/>
      <c r="E93" s="30" t="n"/>
      <c r="F93" s="30" t="n"/>
      <c r="G93" s="30" t="n"/>
      <c r="H93" s="30" t="n"/>
      <c r="I93" s="30" t="n"/>
      <c r="J93" s="30" t="n"/>
      <c r="K93" s="30" t="n"/>
      <c r="L93" s="30" t="n"/>
      <c r="M93" s="89" t="n"/>
      <c r="N93" s="30" t="n"/>
      <c r="O93" s="30" t="n"/>
      <c r="P93" s="90" t="n"/>
      <c r="Q93" s="90" t="n"/>
      <c r="R93" s="91">
        <f>IF(OR(P93="",P93=0),"",Q93/P93)</f>
        <v/>
      </c>
      <c r="S93" s="30" t="n"/>
      <c r="T93" s="30" t="n"/>
      <c r="U93" s="28">
        <f>IF(B93="","",IF(COUNTIFS('Inspection Item Details'!$B:$B,$A93,'Inspection Item Details'!$S:$S,"Failed")&gt;0,"Failed / Action Required",IF(Q93&gt;0,"Exception / Review Required",IF(P93&gt;0,"Passed","Pending Inspection"))))</f>
        <v/>
      </c>
      <c r="V93" s="30" t="n"/>
      <c r="W93" s="30" t="n"/>
      <c r="X93" s="30" t="n"/>
      <c r="Y93" s="30" t="n"/>
      <c r="Z93" s="30" t="n"/>
      <c r="AA93" s="30" t="n"/>
      <c r="AB93" s="30" t="n"/>
      <c r="AC93" s="30" t="n"/>
      <c r="AD93" s="92">
        <f>IF(B93="","",TODAY())</f>
        <v/>
      </c>
    </row>
    <row r="94">
      <c r="A94" s="28">
        <f>IF(B94="","","IQC-"&amp;TEXT(B94,"yyyymmdd")&amp;"-"&amp;TEXT(ROW()-4,"000"))</f>
        <v/>
      </c>
      <c r="B94" s="88" t="n"/>
      <c r="C94" s="88" t="n"/>
      <c r="D94" s="30" t="n"/>
      <c r="E94" s="30" t="n"/>
      <c r="F94" s="30" t="n"/>
      <c r="G94" s="30" t="n"/>
      <c r="H94" s="30" t="n"/>
      <c r="I94" s="30" t="n"/>
      <c r="J94" s="30" t="n"/>
      <c r="K94" s="30" t="n"/>
      <c r="L94" s="30" t="n"/>
      <c r="M94" s="89" t="n"/>
      <c r="N94" s="30" t="n"/>
      <c r="O94" s="30" t="n"/>
      <c r="P94" s="90" t="n"/>
      <c r="Q94" s="90" t="n"/>
      <c r="R94" s="91">
        <f>IF(OR(P94="",P94=0),"",Q94/P94)</f>
        <v/>
      </c>
      <c r="S94" s="30" t="n"/>
      <c r="T94" s="30" t="n"/>
      <c r="U94" s="28">
        <f>IF(B94="","",IF(COUNTIFS('Inspection Item Details'!$B:$B,$A94,'Inspection Item Details'!$S:$S,"Failed")&gt;0,"Failed / Action Required",IF(Q94&gt;0,"Exception / Review Required",IF(P94&gt;0,"Passed","Pending Inspection"))))</f>
        <v/>
      </c>
      <c r="V94" s="30" t="n"/>
      <c r="W94" s="30" t="n"/>
      <c r="X94" s="30" t="n"/>
      <c r="Y94" s="30" t="n"/>
      <c r="Z94" s="30" t="n"/>
      <c r="AA94" s="30" t="n"/>
      <c r="AB94" s="30" t="n"/>
      <c r="AC94" s="30" t="n"/>
      <c r="AD94" s="92">
        <f>IF(B94="","",TODAY())</f>
        <v/>
      </c>
    </row>
    <row r="95">
      <c r="A95" s="28">
        <f>IF(B95="","","IQC-"&amp;TEXT(B95,"yyyymmdd")&amp;"-"&amp;TEXT(ROW()-4,"000"))</f>
        <v/>
      </c>
      <c r="B95" s="88" t="n"/>
      <c r="C95" s="88" t="n"/>
      <c r="D95" s="30" t="n"/>
      <c r="E95" s="30" t="n"/>
      <c r="F95" s="30" t="n"/>
      <c r="G95" s="30" t="n"/>
      <c r="H95" s="30" t="n"/>
      <c r="I95" s="30" t="n"/>
      <c r="J95" s="30" t="n"/>
      <c r="K95" s="30" t="n"/>
      <c r="L95" s="30" t="n"/>
      <c r="M95" s="89" t="n"/>
      <c r="N95" s="30" t="n"/>
      <c r="O95" s="30" t="n"/>
      <c r="P95" s="90" t="n"/>
      <c r="Q95" s="90" t="n"/>
      <c r="R95" s="91">
        <f>IF(OR(P95="",P95=0),"",Q95/P95)</f>
        <v/>
      </c>
      <c r="S95" s="30" t="n"/>
      <c r="T95" s="30" t="n"/>
      <c r="U95" s="28">
        <f>IF(B95="","",IF(COUNTIFS('Inspection Item Details'!$B:$B,$A95,'Inspection Item Details'!$S:$S,"Failed")&gt;0,"Failed / Action Required",IF(Q95&gt;0,"Exception / Review Required",IF(P95&gt;0,"Passed","Pending Inspection"))))</f>
        <v/>
      </c>
      <c r="V95" s="30" t="n"/>
      <c r="W95" s="30" t="n"/>
      <c r="X95" s="30" t="n"/>
      <c r="Y95" s="30" t="n"/>
      <c r="Z95" s="30" t="n"/>
      <c r="AA95" s="30" t="n"/>
      <c r="AB95" s="30" t="n"/>
      <c r="AC95" s="30" t="n"/>
      <c r="AD95" s="92">
        <f>IF(B95="","",TODAY())</f>
        <v/>
      </c>
    </row>
    <row r="96">
      <c r="A96" s="28">
        <f>IF(B96="","","IQC-"&amp;TEXT(B96,"yyyymmdd")&amp;"-"&amp;TEXT(ROW()-4,"000"))</f>
        <v/>
      </c>
      <c r="B96" s="88" t="n"/>
      <c r="C96" s="88" t="n"/>
      <c r="D96" s="30" t="n"/>
      <c r="E96" s="30" t="n"/>
      <c r="F96" s="30" t="n"/>
      <c r="G96" s="30" t="n"/>
      <c r="H96" s="30" t="n"/>
      <c r="I96" s="30" t="n"/>
      <c r="J96" s="30" t="n"/>
      <c r="K96" s="30" t="n"/>
      <c r="L96" s="30" t="n"/>
      <c r="M96" s="89" t="n"/>
      <c r="N96" s="30" t="n"/>
      <c r="O96" s="30" t="n"/>
      <c r="P96" s="90" t="n"/>
      <c r="Q96" s="90" t="n"/>
      <c r="R96" s="91">
        <f>IF(OR(P96="",P96=0),"",Q96/P96)</f>
        <v/>
      </c>
      <c r="S96" s="30" t="n"/>
      <c r="T96" s="30" t="n"/>
      <c r="U96" s="28">
        <f>IF(B96="","",IF(COUNTIFS('Inspection Item Details'!$B:$B,$A96,'Inspection Item Details'!$S:$S,"Failed")&gt;0,"Failed / Action Required",IF(Q96&gt;0,"Exception / Review Required",IF(P96&gt;0,"Passed","Pending Inspection"))))</f>
        <v/>
      </c>
      <c r="V96" s="30" t="n"/>
      <c r="W96" s="30" t="n"/>
      <c r="X96" s="30" t="n"/>
      <c r="Y96" s="30" t="n"/>
      <c r="Z96" s="30" t="n"/>
      <c r="AA96" s="30" t="n"/>
      <c r="AB96" s="30" t="n"/>
      <c r="AC96" s="30" t="n"/>
      <c r="AD96" s="92">
        <f>IF(B96="","",TODAY())</f>
        <v/>
      </c>
    </row>
    <row r="97">
      <c r="A97" s="28">
        <f>IF(B97="","","IQC-"&amp;TEXT(B97,"yyyymmdd")&amp;"-"&amp;TEXT(ROW()-4,"000"))</f>
        <v/>
      </c>
      <c r="B97" s="88" t="n"/>
      <c r="C97" s="88" t="n"/>
      <c r="D97" s="30" t="n"/>
      <c r="E97" s="30" t="n"/>
      <c r="F97" s="30" t="n"/>
      <c r="G97" s="30" t="n"/>
      <c r="H97" s="30" t="n"/>
      <c r="I97" s="30" t="n"/>
      <c r="J97" s="30" t="n"/>
      <c r="K97" s="30" t="n"/>
      <c r="L97" s="30" t="n"/>
      <c r="M97" s="89" t="n"/>
      <c r="N97" s="30" t="n"/>
      <c r="O97" s="30" t="n"/>
      <c r="P97" s="90" t="n"/>
      <c r="Q97" s="90" t="n"/>
      <c r="R97" s="91">
        <f>IF(OR(P97="",P97=0),"",Q97/P97)</f>
        <v/>
      </c>
      <c r="S97" s="30" t="n"/>
      <c r="T97" s="30" t="n"/>
      <c r="U97" s="28">
        <f>IF(B97="","",IF(COUNTIFS('Inspection Item Details'!$B:$B,$A97,'Inspection Item Details'!$S:$S,"Failed")&gt;0,"Failed / Action Required",IF(Q97&gt;0,"Exception / Review Required",IF(P97&gt;0,"Passed","Pending Inspection"))))</f>
        <v/>
      </c>
      <c r="V97" s="30" t="n"/>
      <c r="W97" s="30" t="n"/>
      <c r="X97" s="30" t="n"/>
      <c r="Y97" s="30" t="n"/>
      <c r="Z97" s="30" t="n"/>
      <c r="AA97" s="30" t="n"/>
      <c r="AB97" s="30" t="n"/>
      <c r="AC97" s="30" t="n"/>
      <c r="AD97" s="92">
        <f>IF(B97="","",TODAY())</f>
        <v/>
      </c>
    </row>
    <row r="98">
      <c r="A98" s="28">
        <f>IF(B98="","","IQC-"&amp;TEXT(B98,"yyyymmdd")&amp;"-"&amp;TEXT(ROW()-4,"000"))</f>
        <v/>
      </c>
      <c r="B98" s="88" t="n"/>
      <c r="C98" s="88" t="n"/>
      <c r="D98" s="30" t="n"/>
      <c r="E98" s="30" t="n"/>
      <c r="F98" s="30" t="n"/>
      <c r="G98" s="30" t="n"/>
      <c r="H98" s="30" t="n"/>
      <c r="I98" s="30" t="n"/>
      <c r="J98" s="30" t="n"/>
      <c r="K98" s="30" t="n"/>
      <c r="L98" s="30" t="n"/>
      <c r="M98" s="89" t="n"/>
      <c r="N98" s="30" t="n"/>
      <c r="O98" s="30" t="n"/>
      <c r="P98" s="90" t="n"/>
      <c r="Q98" s="90" t="n"/>
      <c r="R98" s="91">
        <f>IF(OR(P98="",P98=0),"",Q98/P98)</f>
        <v/>
      </c>
      <c r="S98" s="30" t="n"/>
      <c r="T98" s="30" t="n"/>
      <c r="U98" s="28">
        <f>IF(B98="","",IF(COUNTIFS('Inspection Item Details'!$B:$B,$A98,'Inspection Item Details'!$S:$S,"Failed")&gt;0,"Failed / Action Required",IF(Q98&gt;0,"Exception / Review Required",IF(P98&gt;0,"Passed","Pending Inspection"))))</f>
        <v/>
      </c>
      <c r="V98" s="30" t="n"/>
      <c r="W98" s="30" t="n"/>
      <c r="X98" s="30" t="n"/>
      <c r="Y98" s="30" t="n"/>
      <c r="Z98" s="30" t="n"/>
      <c r="AA98" s="30" t="n"/>
      <c r="AB98" s="30" t="n"/>
      <c r="AC98" s="30" t="n"/>
      <c r="AD98" s="92">
        <f>IF(B98="","",TODAY())</f>
        <v/>
      </c>
    </row>
    <row r="99">
      <c r="A99" s="28">
        <f>IF(B99="","","IQC-"&amp;TEXT(B99,"yyyymmdd")&amp;"-"&amp;TEXT(ROW()-4,"000"))</f>
        <v/>
      </c>
      <c r="B99" s="88" t="n"/>
      <c r="C99" s="88" t="n"/>
      <c r="D99" s="30" t="n"/>
      <c r="E99" s="30" t="n"/>
      <c r="F99" s="30" t="n"/>
      <c r="G99" s="30" t="n"/>
      <c r="H99" s="30" t="n"/>
      <c r="I99" s="30" t="n"/>
      <c r="J99" s="30" t="n"/>
      <c r="K99" s="30" t="n"/>
      <c r="L99" s="30" t="n"/>
      <c r="M99" s="89" t="n"/>
      <c r="N99" s="30" t="n"/>
      <c r="O99" s="30" t="n"/>
      <c r="P99" s="90" t="n"/>
      <c r="Q99" s="90" t="n"/>
      <c r="R99" s="91">
        <f>IF(OR(P99="",P99=0),"",Q99/P99)</f>
        <v/>
      </c>
      <c r="S99" s="30" t="n"/>
      <c r="T99" s="30" t="n"/>
      <c r="U99" s="28">
        <f>IF(B99="","",IF(COUNTIFS('Inspection Item Details'!$B:$B,$A99,'Inspection Item Details'!$S:$S,"Failed")&gt;0,"Failed / Action Required",IF(Q99&gt;0,"Exception / Review Required",IF(P99&gt;0,"Passed","Pending Inspection"))))</f>
        <v/>
      </c>
      <c r="V99" s="30" t="n"/>
      <c r="W99" s="30" t="n"/>
      <c r="X99" s="30" t="n"/>
      <c r="Y99" s="30" t="n"/>
      <c r="Z99" s="30" t="n"/>
      <c r="AA99" s="30" t="n"/>
      <c r="AB99" s="30" t="n"/>
      <c r="AC99" s="30" t="n"/>
      <c r="AD99" s="92">
        <f>IF(B99="","",TODAY())</f>
        <v/>
      </c>
    </row>
    <row r="100">
      <c r="A100" s="28">
        <f>IF(B100="","","IQC-"&amp;TEXT(B100,"yyyymmdd")&amp;"-"&amp;TEXT(ROW()-4,"000"))</f>
        <v/>
      </c>
      <c r="B100" s="88" t="n"/>
      <c r="C100" s="88" t="n"/>
      <c r="D100" s="30" t="n"/>
      <c r="E100" s="30" t="n"/>
      <c r="F100" s="30" t="n"/>
      <c r="G100" s="30" t="n"/>
      <c r="H100" s="30" t="n"/>
      <c r="I100" s="30" t="n"/>
      <c r="J100" s="30" t="n"/>
      <c r="K100" s="30" t="n"/>
      <c r="L100" s="30" t="n"/>
      <c r="M100" s="89" t="n"/>
      <c r="N100" s="30" t="n"/>
      <c r="O100" s="30" t="n"/>
      <c r="P100" s="90" t="n"/>
      <c r="Q100" s="90" t="n"/>
      <c r="R100" s="91">
        <f>IF(OR(P100="",P100=0),"",Q100/P100)</f>
        <v/>
      </c>
      <c r="S100" s="30" t="n"/>
      <c r="T100" s="30" t="n"/>
      <c r="U100" s="28">
        <f>IF(B100="","",IF(COUNTIFS('Inspection Item Details'!$B:$B,$A100,'Inspection Item Details'!$S:$S,"Failed")&gt;0,"Failed / Action Required",IF(Q100&gt;0,"Exception / Review Required",IF(P100&gt;0,"Passed","Pending Inspection"))))</f>
        <v/>
      </c>
      <c r="V100" s="30" t="n"/>
      <c r="W100" s="30" t="n"/>
      <c r="X100" s="30" t="n"/>
      <c r="Y100" s="30" t="n"/>
      <c r="Z100" s="30" t="n"/>
      <c r="AA100" s="30" t="n"/>
      <c r="AB100" s="30" t="n"/>
      <c r="AC100" s="30" t="n"/>
      <c r="AD100" s="92">
        <f>IF(B100="","",TODAY())</f>
        <v/>
      </c>
    </row>
    <row r="101">
      <c r="A101" s="28">
        <f>IF(B101="","","IQC-"&amp;TEXT(B101,"yyyymmdd")&amp;"-"&amp;TEXT(ROW()-4,"000"))</f>
        <v/>
      </c>
      <c r="B101" s="88" t="n"/>
      <c r="C101" s="88" t="n"/>
      <c r="D101" s="30" t="n"/>
      <c r="E101" s="30" t="n"/>
      <c r="F101" s="30" t="n"/>
      <c r="G101" s="30" t="n"/>
      <c r="H101" s="30" t="n"/>
      <c r="I101" s="30" t="n"/>
      <c r="J101" s="30" t="n"/>
      <c r="K101" s="30" t="n"/>
      <c r="L101" s="30" t="n"/>
      <c r="M101" s="89" t="n"/>
      <c r="N101" s="30" t="n"/>
      <c r="O101" s="30" t="n"/>
      <c r="P101" s="90" t="n"/>
      <c r="Q101" s="90" t="n"/>
      <c r="R101" s="91">
        <f>IF(OR(P101="",P101=0),"",Q101/P101)</f>
        <v/>
      </c>
      <c r="S101" s="30" t="n"/>
      <c r="T101" s="30" t="n"/>
      <c r="U101" s="28">
        <f>IF(B101="","",IF(COUNTIFS('Inspection Item Details'!$B:$B,$A101,'Inspection Item Details'!$S:$S,"Failed")&gt;0,"Failed / Action Required",IF(Q101&gt;0,"Exception / Review Required",IF(P101&gt;0,"Passed","Pending Inspection"))))</f>
        <v/>
      </c>
      <c r="V101" s="30" t="n"/>
      <c r="W101" s="30" t="n"/>
      <c r="X101" s="30" t="n"/>
      <c r="Y101" s="30" t="n"/>
      <c r="Z101" s="30" t="n"/>
      <c r="AA101" s="30" t="n"/>
      <c r="AB101" s="30" t="n"/>
      <c r="AC101" s="30" t="n"/>
      <c r="AD101" s="92">
        <f>IF(B101="","",TODAY())</f>
        <v/>
      </c>
    </row>
    <row r="102">
      <c r="A102" s="28">
        <f>IF(B102="","","IQC-"&amp;TEXT(B102,"yyyymmdd")&amp;"-"&amp;TEXT(ROW()-4,"000"))</f>
        <v/>
      </c>
      <c r="B102" s="88" t="n"/>
      <c r="C102" s="88" t="n"/>
      <c r="D102" s="30" t="n"/>
      <c r="E102" s="30" t="n"/>
      <c r="F102" s="30" t="n"/>
      <c r="G102" s="30" t="n"/>
      <c r="H102" s="30" t="n"/>
      <c r="I102" s="30" t="n"/>
      <c r="J102" s="30" t="n"/>
      <c r="K102" s="30" t="n"/>
      <c r="L102" s="30" t="n"/>
      <c r="M102" s="89" t="n"/>
      <c r="N102" s="30" t="n"/>
      <c r="O102" s="30" t="n"/>
      <c r="P102" s="90" t="n"/>
      <c r="Q102" s="90" t="n"/>
      <c r="R102" s="91">
        <f>IF(OR(P102="",P102=0),"",Q102/P102)</f>
        <v/>
      </c>
      <c r="S102" s="30" t="n"/>
      <c r="T102" s="30" t="n"/>
      <c r="U102" s="28">
        <f>IF(B102="","",IF(COUNTIFS('Inspection Item Details'!$B:$B,$A102,'Inspection Item Details'!$S:$S,"Failed")&gt;0,"Failed / Action Required",IF(Q102&gt;0,"Exception / Review Required",IF(P102&gt;0,"Passed","Pending Inspection"))))</f>
        <v/>
      </c>
      <c r="V102" s="30" t="n"/>
      <c r="W102" s="30" t="n"/>
      <c r="X102" s="30" t="n"/>
      <c r="Y102" s="30" t="n"/>
      <c r="Z102" s="30" t="n"/>
      <c r="AA102" s="30" t="n"/>
      <c r="AB102" s="30" t="n"/>
      <c r="AC102" s="30" t="n"/>
      <c r="AD102" s="92">
        <f>IF(B102="","",TODAY())</f>
        <v/>
      </c>
    </row>
    <row r="103">
      <c r="A103" s="28">
        <f>IF(B103="","","IQC-"&amp;TEXT(B103,"yyyymmdd")&amp;"-"&amp;TEXT(ROW()-4,"000"))</f>
        <v/>
      </c>
      <c r="B103" s="88" t="n"/>
      <c r="C103" s="88" t="n"/>
      <c r="D103" s="30" t="n"/>
      <c r="E103" s="30" t="n"/>
      <c r="F103" s="30" t="n"/>
      <c r="G103" s="30" t="n"/>
      <c r="H103" s="30" t="n"/>
      <c r="I103" s="30" t="n"/>
      <c r="J103" s="30" t="n"/>
      <c r="K103" s="30" t="n"/>
      <c r="L103" s="30" t="n"/>
      <c r="M103" s="89" t="n"/>
      <c r="N103" s="30" t="n"/>
      <c r="O103" s="30" t="n"/>
      <c r="P103" s="90" t="n"/>
      <c r="Q103" s="90" t="n"/>
      <c r="R103" s="91">
        <f>IF(OR(P103="",P103=0),"",Q103/P103)</f>
        <v/>
      </c>
      <c r="S103" s="30" t="n"/>
      <c r="T103" s="30" t="n"/>
      <c r="U103" s="28">
        <f>IF(B103="","",IF(COUNTIFS('Inspection Item Details'!$B:$B,$A103,'Inspection Item Details'!$S:$S,"Failed")&gt;0,"Failed / Action Required",IF(Q103&gt;0,"Exception / Review Required",IF(P103&gt;0,"Passed","Pending Inspection"))))</f>
        <v/>
      </c>
      <c r="V103" s="30" t="n"/>
      <c r="W103" s="30" t="n"/>
      <c r="X103" s="30" t="n"/>
      <c r="Y103" s="30" t="n"/>
      <c r="Z103" s="30" t="n"/>
      <c r="AA103" s="30" t="n"/>
      <c r="AB103" s="30" t="n"/>
      <c r="AC103" s="30" t="n"/>
      <c r="AD103" s="92">
        <f>IF(B103="","",TODAY())</f>
        <v/>
      </c>
    </row>
    <row r="104">
      <c r="A104" s="28">
        <f>IF(B104="","","IQC-"&amp;TEXT(B104,"yyyymmdd")&amp;"-"&amp;TEXT(ROW()-4,"000"))</f>
        <v/>
      </c>
      <c r="B104" s="88" t="n"/>
      <c r="C104" s="88" t="n"/>
      <c r="D104" s="30" t="n"/>
      <c r="E104" s="30" t="n"/>
      <c r="F104" s="30" t="n"/>
      <c r="G104" s="30" t="n"/>
      <c r="H104" s="30" t="n"/>
      <c r="I104" s="30" t="n"/>
      <c r="J104" s="30" t="n"/>
      <c r="K104" s="30" t="n"/>
      <c r="L104" s="30" t="n"/>
      <c r="M104" s="89" t="n"/>
      <c r="N104" s="30" t="n"/>
      <c r="O104" s="30" t="n"/>
      <c r="P104" s="90" t="n"/>
      <c r="Q104" s="90" t="n"/>
      <c r="R104" s="91">
        <f>IF(OR(P104="",P104=0),"",Q104/P104)</f>
        <v/>
      </c>
      <c r="S104" s="30" t="n"/>
      <c r="T104" s="30" t="n"/>
      <c r="U104" s="28">
        <f>IF(B104="","",IF(COUNTIFS('Inspection Item Details'!$B:$B,$A104,'Inspection Item Details'!$S:$S,"Failed")&gt;0,"Failed / Action Required",IF(Q104&gt;0,"Exception / Review Required",IF(P104&gt;0,"Passed","Pending Inspection"))))</f>
        <v/>
      </c>
      <c r="V104" s="30" t="n"/>
      <c r="W104" s="30" t="n"/>
      <c r="X104" s="30" t="n"/>
      <c r="Y104" s="30" t="n"/>
      <c r="Z104" s="30" t="n"/>
      <c r="AA104" s="30" t="n"/>
      <c r="AB104" s="30" t="n"/>
      <c r="AC104" s="30" t="n"/>
      <c r="AD104" s="92">
        <f>IF(B104="","",TODAY())</f>
        <v/>
      </c>
    </row>
    <row r="105">
      <c r="A105" s="28">
        <f>IF(B105="","","IQC-"&amp;TEXT(B105,"yyyymmdd")&amp;"-"&amp;TEXT(ROW()-4,"000"))</f>
        <v/>
      </c>
      <c r="B105" s="88" t="n"/>
      <c r="C105" s="88" t="n"/>
      <c r="D105" s="30" t="n"/>
      <c r="E105" s="30" t="n"/>
      <c r="F105" s="30" t="n"/>
      <c r="G105" s="30" t="n"/>
      <c r="H105" s="30" t="n"/>
      <c r="I105" s="30" t="n"/>
      <c r="J105" s="30" t="n"/>
      <c r="K105" s="30" t="n"/>
      <c r="L105" s="30" t="n"/>
      <c r="M105" s="89" t="n"/>
      <c r="N105" s="30" t="n"/>
      <c r="O105" s="30" t="n"/>
      <c r="P105" s="90" t="n"/>
      <c r="Q105" s="90" t="n"/>
      <c r="R105" s="91">
        <f>IF(OR(P105="",P105=0),"",Q105/P105)</f>
        <v/>
      </c>
      <c r="S105" s="30" t="n"/>
      <c r="T105" s="30" t="n"/>
      <c r="U105" s="28">
        <f>IF(B105="","",IF(COUNTIFS('Inspection Item Details'!$B:$B,$A105,'Inspection Item Details'!$S:$S,"Failed")&gt;0,"Failed / Action Required",IF(Q105&gt;0,"Exception / Review Required",IF(P105&gt;0,"Passed","Pending Inspection"))))</f>
        <v/>
      </c>
      <c r="V105" s="30" t="n"/>
      <c r="W105" s="30" t="n"/>
      <c r="X105" s="30" t="n"/>
      <c r="Y105" s="30" t="n"/>
      <c r="Z105" s="30" t="n"/>
      <c r="AA105" s="30" t="n"/>
      <c r="AB105" s="30" t="n"/>
      <c r="AC105" s="30" t="n"/>
      <c r="AD105" s="92">
        <f>IF(B105="","",TODAY())</f>
        <v/>
      </c>
    </row>
    <row r="106">
      <c r="A106" s="28">
        <f>IF(B106="","","IQC-"&amp;TEXT(B106,"yyyymmdd")&amp;"-"&amp;TEXT(ROW()-4,"000"))</f>
        <v/>
      </c>
      <c r="B106" s="88" t="n"/>
      <c r="C106" s="88" t="n"/>
      <c r="D106" s="30" t="n"/>
      <c r="E106" s="30" t="n"/>
      <c r="F106" s="30" t="n"/>
      <c r="G106" s="30" t="n"/>
      <c r="H106" s="30" t="n"/>
      <c r="I106" s="30" t="n"/>
      <c r="J106" s="30" t="n"/>
      <c r="K106" s="30" t="n"/>
      <c r="L106" s="30" t="n"/>
      <c r="M106" s="89" t="n"/>
      <c r="N106" s="30" t="n"/>
      <c r="O106" s="30" t="n"/>
      <c r="P106" s="90" t="n"/>
      <c r="Q106" s="90" t="n"/>
      <c r="R106" s="91">
        <f>IF(OR(P106="",P106=0),"",Q106/P106)</f>
        <v/>
      </c>
      <c r="S106" s="30" t="n"/>
      <c r="T106" s="30" t="n"/>
      <c r="U106" s="28">
        <f>IF(B106="","",IF(COUNTIFS('Inspection Item Details'!$B:$B,$A106,'Inspection Item Details'!$S:$S,"Failed")&gt;0,"Failed / Action Required",IF(Q106&gt;0,"Exception / Review Required",IF(P106&gt;0,"Passed","Pending Inspection"))))</f>
        <v/>
      </c>
      <c r="V106" s="30" t="n"/>
      <c r="W106" s="30" t="n"/>
      <c r="X106" s="30" t="n"/>
      <c r="Y106" s="30" t="n"/>
      <c r="Z106" s="30" t="n"/>
      <c r="AA106" s="30" t="n"/>
      <c r="AB106" s="30" t="n"/>
      <c r="AC106" s="30" t="n"/>
      <c r="AD106" s="92">
        <f>IF(B106="","",TODAY())</f>
        <v/>
      </c>
    </row>
    <row r="107">
      <c r="A107" s="28">
        <f>IF(B107="","","IQC-"&amp;TEXT(B107,"yyyymmdd")&amp;"-"&amp;TEXT(ROW()-4,"000"))</f>
        <v/>
      </c>
      <c r="B107" s="88" t="n"/>
      <c r="C107" s="88" t="n"/>
      <c r="D107" s="30" t="n"/>
      <c r="E107" s="30" t="n"/>
      <c r="F107" s="30" t="n"/>
      <c r="G107" s="30" t="n"/>
      <c r="H107" s="30" t="n"/>
      <c r="I107" s="30" t="n"/>
      <c r="J107" s="30" t="n"/>
      <c r="K107" s="30" t="n"/>
      <c r="L107" s="30" t="n"/>
      <c r="M107" s="89" t="n"/>
      <c r="N107" s="30" t="n"/>
      <c r="O107" s="30" t="n"/>
      <c r="P107" s="90" t="n"/>
      <c r="Q107" s="90" t="n"/>
      <c r="R107" s="91">
        <f>IF(OR(P107="",P107=0),"",Q107/P107)</f>
        <v/>
      </c>
      <c r="S107" s="30" t="n"/>
      <c r="T107" s="30" t="n"/>
      <c r="U107" s="28">
        <f>IF(B107="","",IF(COUNTIFS('Inspection Item Details'!$B:$B,$A107,'Inspection Item Details'!$S:$S,"Failed")&gt;0,"Failed / Action Required",IF(Q107&gt;0,"Exception / Review Required",IF(P107&gt;0,"Passed","Pending Inspection"))))</f>
        <v/>
      </c>
      <c r="V107" s="30" t="n"/>
      <c r="W107" s="30" t="n"/>
      <c r="X107" s="30" t="n"/>
      <c r="Y107" s="30" t="n"/>
      <c r="Z107" s="30" t="n"/>
      <c r="AA107" s="30" t="n"/>
      <c r="AB107" s="30" t="n"/>
      <c r="AC107" s="30" t="n"/>
      <c r="AD107" s="92">
        <f>IF(B107="","",TODAY())</f>
        <v/>
      </c>
    </row>
    <row r="108">
      <c r="A108" s="28">
        <f>IF(B108="","","IQC-"&amp;TEXT(B108,"yyyymmdd")&amp;"-"&amp;TEXT(ROW()-4,"000"))</f>
        <v/>
      </c>
      <c r="B108" s="88" t="n"/>
      <c r="C108" s="88" t="n"/>
      <c r="D108" s="30" t="n"/>
      <c r="E108" s="30" t="n"/>
      <c r="F108" s="30" t="n"/>
      <c r="G108" s="30" t="n"/>
      <c r="H108" s="30" t="n"/>
      <c r="I108" s="30" t="n"/>
      <c r="J108" s="30" t="n"/>
      <c r="K108" s="30" t="n"/>
      <c r="L108" s="30" t="n"/>
      <c r="M108" s="89" t="n"/>
      <c r="N108" s="30" t="n"/>
      <c r="O108" s="30" t="n"/>
      <c r="P108" s="90" t="n"/>
      <c r="Q108" s="90" t="n"/>
      <c r="R108" s="91">
        <f>IF(OR(P108="",P108=0),"",Q108/P108)</f>
        <v/>
      </c>
      <c r="S108" s="30" t="n"/>
      <c r="T108" s="30" t="n"/>
      <c r="U108" s="28">
        <f>IF(B108="","",IF(COUNTIFS('Inspection Item Details'!$B:$B,$A108,'Inspection Item Details'!$S:$S,"Failed")&gt;0,"Failed / Action Required",IF(Q108&gt;0,"Exception / Review Required",IF(P108&gt;0,"Passed","Pending Inspection"))))</f>
        <v/>
      </c>
      <c r="V108" s="30" t="n"/>
      <c r="W108" s="30" t="n"/>
      <c r="X108" s="30" t="n"/>
      <c r="Y108" s="30" t="n"/>
      <c r="Z108" s="30" t="n"/>
      <c r="AA108" s="30" t="n"/>
      <c r="AB108" s="30" t="n"/>
      <c r="AC108" s="30" t="n"/>
      <c r="AD108" s="92">
        <f>IF(B108="","",TODAY())</f>
        <v/>
      </c>
    </row>
    <row r="109">
      <c r="A109" s="28">
        <f>IF(B109="","","IQC-"&amp;TEXT(B109,"yyyymmdd")&amp;"-"&amp;TEXT(ROW()-4,"000"))</f>
        <v/>
      </c>
      <c r="B109" s="88" t="n"/>
      <c r="C109" s="88" t="n"/>
      <c r="D109" s="30" t="n"/>
      <c r="E109" s="30" t="n"/>
      <c r="F109" s="30" t="n"/>
      <c r="G109" s="30" t="n"/>
      <c r="H109" s="30" t="n"/>
      <c r="I109" s="30" t="n"/>
      <c r="J109" s="30" t="n"/>
      <c r="K109" s="30" t="n"/>
      <c r="L109" s="30" t="n"/>
      <c r="M109" s="89" t="n"/>
      <c r="N109" s="30" t="n"/>
      <c r="O109" s="30" t="n"/>
      <c r="P109" s="90" t="n"/>
      <c r="Q109" s="90" t="n"/>
      <c r="R109" s="91">
        <f>IF(OR(P109="",P109=0),"",Q109/P109)</f>
        <v/>
      </c>
      <c r="S109" s="30" t="n"/>
      <c r="T109" s="30" t="n"/>
      <c r="U109" s="28">
        <f>IF(B109="","",IF(COUNTIFS('Inspection Item Details'!$B:$B,$A109,'Inspection Item Details'!$S:$S,"Failed")&gt;0,"Failed / Action Required",IF(Q109&gt;0,"Exception / Review Required",IF(P109&gt;0,"Passed","Pending Inspection"))))</f>
        <v/>
      </c>
      <c r="V109" s="30" t="n"/>
      <c r="W109" s="30" t="n"/>
      <c r="X109" s="30" t="n"/>
      <c r="Y109" s="30" t="n"/>
      <c r="Z109" s="30" t="n"/>
      <c r="AA109" s="30" t="n"/>
      <c r="AB109" s="30" t="n"/>
      <c r="AC109" s="30" t="n"/>
      <c r="AD109" s="92">
        <f>IF(B109="","",TODAY())</f>
        <v/>
      </c>
    </row>
    <row r="110">
      <c r="A110" s="28">
        <f>IF(B110="","","IQC-"&amp;TEXT(B110,"yyyymmdd")&amp;"-"&amp;TEXT(ROW()-4,"000"))</f>
        <v/>
      </c>
      <c r="B110" s="88" t="n"/>
      <c r="C110" s="88" t="n"/>
      <c r="D110" s="30" t="n"/>
      <c r="E110" s="30" t="n"/>
      <c r="F110" s="30" t="n"/>
      <c r="G110" s="30" t="n"/>
      <c r="H110" s="30" t="n"/>
      <c r="I110" s="30" t="n"/>
      <c r="J110" s="30" t="n"/>
      <c r="K110" s="30" t="n"/>
      <c r="L110" s="30" t="n"/>
      <c r="M110" s="89" t="n"/>
      <c r="N110" s="30" t="n"/>
      <c r="O110" s="30" t="n"/>
      <c r="P110" s="90" t="n"/>
      <c r="Q110" s="90" t="n"/>
      <c r="R110" s="91">
        <f>IF(OR(P110="",P110=0),"",Q110/P110)</f>
        <v/>
      </c>
      <c r="S110" s="30" t="n"/>
      <c r="T110" s="30" t="n"/>
      <c r="U110" s="28">
        <f>IF(B110="","",IF(COUNTIFS('Inspection Item Details'!$B:$B,$A110,'Inspection Item Details'!$S:$S,"Failed")&gt;0,"Failed / Action Required",IF(Q110&gt;0,"Exception / Review Required",IF(P110&gt;0,"Passed","Pending Inspection"))))</f>
        <v/>
      </c>
      <c r="V110" s="30" t="n"/>
      <c r="W110" s="30" t="n"/>
      <c r="X110" s="30" t="n"/>
      <c r="Y110" s="30" t="n"/>
      <c r="Z110" s="30" t="n"/>
      <c r="AA110" s="30" t="n"/>
      <c r="AB110" s="30" t="n"/>
      <c r="AC110" s="30" t="n"/>
      <c r="AD110" s="92">
        <f>IF(B110="","",TODAY())</f>
        <v/>
      </c>
    </row>
    <row r="111">
      <c r="A111" s="28">
        <f>IF(B111="","","IQC-"&amp;TEXT(B111,"yyyymmdd")&amp;"-"&amp;TEXT(ROW()-4,"000"))</f>
        <v/>
      </c>
      <c r="B111" s="88" t="n"/>
      <c r="C111" s="88" t="n"/>
      <c r="D111" s="30" t="n"/>
      <c r="E111" s="30" t="n"/>
      <c r="F111" s="30" t="n"/>
      <c r="G111" s="30" t="n"/>
      <c r="H111" s="30" t="n"/>
      <c r="I111" s="30" t="n"/>
      <c r="J111" s="30" t="n"/>
      <c r="K111" s="30" t="n"/>
      <c r="L111" s="30" t="n"/>
      <c r="M111" s="89" t="n"/>
      <c r="N111" s="30" t="n"/>
      <c r="O111" s="30" t="n"/>
      <c r="P111" s="90" t="n"/>
      <c r="Q111" s="90" t="n"/>
      <c r="R111" s="91">
        <f>IF(OR(P111="",P111=0),"",Q111/P111)</f>
        <v/>
      </c>
      <c r="S111" s="30" t="n"/>
      <c r="T111" s="30" t="n"/>
      <c r="U111" s="28">
        <f>IF(B111="","",IF(COUNTIFS('Inspection Item Details'!$B:$B,$A111,'Inspection Item Details'!$S:$S,"Failed")&gt;0,"Failed / Action Required",IF(Q111&gt;0,"Exception / Review Required",IF(P111&gt;0,"Passed","Pending Inspection"))))</f>
        <v/>
      </c>
      <c r="V111" s="30" t="n"/>
      <c r="W111" s="30" t="n"/>
      <c r="X111" s="30" t="n"/>
      <c r="Y111" s="30" t="n"/>
      <c r="Z111" s="30" t="n"/>
      <c r="AA111" s="30" t="n"/>
      <c r="AB111" s="30" t="n"/>
      <c r="AC111" s="30" t="n"/>
      <c r="AD111" s="92">
        <f>IF(B111="","",TODAY())</f>
        <v/>
      </c>
    </row>
    <row r="112">
      <c r="A112" s="28">
        <f>IF(B112="","","IQC-"&amp;TEXT(B112,"yyyymmdd")&amp;"-"&amp;TEXT(ROW()-4,"000"))</f>
        <v/>
      </c>
      <c r="B112" s="88" t="n"/>
      <c r="C112" s="88" t="n"/>
      <c r="D112" s="30" t="n"/>
      <c r="E112" s="30" t="n"/>
      <c r="F112" s="30" t="n"/>
      <c r="G112" s="30" t="n"/>
      <c r="H112" s="30" t="n"/>
      <c r="I112" s="30" t="n"/>
      <c r="J112" s="30" t="n"/>
      <c r="K112" s="30" t="n"/>
      <c r="L112" s="30" t="n"/>
      <c r="M112" s="89" t="n"/>
      <c r="N112" s="30" t="n"/>
      <c r="O112" s="30" t="n"/>
      <c r="P112" s="90" t="n"/>
      <c r="Q112" s="90" t="n"/>
      <c r="R112" s="91">
        <f>IF(OR(P112="",P112=0),"",Q112/P112)</f>
        <v/>
      </c>
      <c r="S112" s="30" t="n"/>
      <c r="T112" s="30" t="n"/>
      <c r="U112" s="28">
        <f>IF(B112="","",IF(COUNTIFS('Inspection Item Details'!$B:$B,$A112,'Inspection Item Details'!$S:$S,"Failed")&gt;0,"Failed / Action Required",IF(Q112&gt;0,"Exception / Review Required",IF(P112&gt;0,"Passed","Pending Inspection"))))</f>
        <v/>
      </c>
      <c r="V112" s="30" t="n"/>
      <c r="W112" s="30" t="n"/>
      <c r="X112" s="30" t="n"/>
      <c r="Y112" s="30" t="n"/>
      <c r="Z112" s="30" t="n"/>
      <c r="AA112" s="30" t="n"/>
      <c r="AB112" s="30" t="n"/>
      <c r="AC112" s="30" t="n"/>
      <c r="AD112" s="92">
        <f>IF(B112="","",TODAY())</f>
        <v/>
      </c>
    </row>
    <row r="113">
      <c r="A113" s="28">
        <f>IF(B113="","","IQC-"&amp;TEXT(B113,"yyyymmdd")&amp;"-"&amp;TEXT(ROW()-4,"000"))</f>
        <v/>
      </c>
      <c r="B113" s="88" t="n"/>
      <c r="C113" s="88" t="n"/>
      <c r="D113" s="30" t="n"/>
      <c r="E113" s="30" t="n"/>
      <c r="F113" s="30" t="n"/>
      <c r="G113" s="30" t="n"/>
      <c r="H113" s="30" t="n"/>
      <c r="I113" s="30" t="n"/>
      <c r="J113" s="30" t="n"/>
      <c r="K113" s="30" t="n"/>
      <c r="L113" s="30" t="n"/>
      <c r="M113" s="89" t="n"/>
      <c r="N113" s="30" t="n"/>
      <c r="O113" s="30" t="n"/>
      <c r="P113" s="90" t="n"/>
      <c r="Q113" s="90" t="n"/>
      <c r="R113" s="91">
        <f>IF(OR(P113="",P113=0),"",Q113/P113)</f>
        <v/>
      </c>
      <c r="S113" s="30" t="n"/>
      <c r="T113" s="30" t="n"/>
      <c r="U113" s="28">
        <f>IF(B113="","",IF(COUNTIFS('Inspection Item Details'!$B:$B,$A113,'Inspection Item Details'!$S:$S,"Failed")&gt;0,"Failed / Action Required",IF(Q113&gt;0,"Exception / Review Required",IF(P113&gt;0,"Passed","Pending Inspection"))))</f>
        <v/>
      </c>
      <c r="V113" s="30" t="n"/>
      <c r="W113" s="30" t="n"/>
      <c r="X113" s="30" t="n"/>
      <c r="Y113" s="30" t="n"/>
      <c r="Z113" s="30" t="n"/>
      <c r="AA113" s="30" t="n"/>
      <c r="AB113" s="30" t="n"/>
      <c r="AC113" s="30" t="n"/>
      <c r="AD113" s="92">
        <f>IF(B113="","",TODAY())</f>
        <v/>
      </c>
    </row>
    <row r="114">
      <c r="A114" s="28">
        <f>IF(B114="","","IQC-"&amp;TEXT(B114,"yyyymmdd")&amp;"-"&amp;TEXT(ROW()-4,"000"))</f>
        <v/>
      </c>
      <c r="B114" s="88" t="n"/>
      <c r="C114" s="88" t="n"/>
      <c r="D114" s="30" t="n"/>
      <c r="E114" s="30" t="n"/>
      <c r="F114" s="30" t="n"/>
      <c r="G114" s="30" t="n"/>
      <c r="H114" s="30" t="n"/>
      <c r="I114" s="30" t="n"/>
      <c r="J114" s="30" t="n"/>
      <c r="K114" s="30" t="n"/>
      <c r="L114" s="30" t="n"/>
      <c r="M114" s="89" t="n"/>
      <c r="N114" s="30" t="n"/>
      <c r="O114" s="30" t="n"/>
      <c r="P114" s="90" t="n"/>
      <c r="Q114" s="90" t="n"/>
      <c r="R114" s="91">
        <f>IF(OR(P114="",P114=0),"",Q114/P114)</f>
        <v/>
      </c>
      <c r="S114" s="30" t="n"/>
      <c r="T114" s="30" t="n"/>
      <c r="U114" s="28">
        <f>IF(B114="","",IF(COUNTIFS('Inspection Item Details'!$B:$B,$A114,'Inspection Item Details'!$S:$S,"Failed")&gt;0,"Failed / Action Required",IF(Q114&gt;0,"Exception / Review Required",IF(P114&gt;0,"Passed","Pending Inspection"))))</f>
        <v/>
      </c>
      <c r="V114" s="30" t="n"/>
      <c r="W114" s="30" t="n"/>
      <c r="X114" s="30" t="n"/>
      <c r="Y114" s="30" t="n"/>
      <c r="Z114" s="30" t="n"/>
      <c r="AA114" s="30" t="n"/>
      <c r="AB114" s="30" t="n"/>
      <c r="AC114" s="30" t="n"/>
      <c r="AD114" s="92">
        <f>IF(B114="","",TODAY())</f>
        <v/>
      </c>
    </row>
    <row r="115">
      <c r="A115" s="28">
        <f>IF(B115="","","IQC-"&amp;TEXT(B115,"yyyymmdd")&amp;"-"&amp;TEXT(ROW()-4,"000"))</f>
        <v/>
      </c>
      <c r="B115" s="88" t="n"/>
      <c r="C115" s="88" t="n"/>
      <c r="D115" s="30" t="n"/>
      <c r="E115" s="30" t="n"/>
      <c r="F115" s="30" t="n"/>
      <c r="G115" s="30" t="n"/>
      <c r="H115" s="30" t="n"/>
      <c r="I115" s="30" t="n"/>
      <c r="J115" s="30" t="n"/>
      <c r="K115" s="30" t="n"/>
      <c r="L115" s="30" t="n"/>
      <c r="M115" s="89" t="n"/>
      <c r="N115" s="30" t="n"/>
      <c r="O115" s="30" t="n"/>
      <c r="P115" s="90" t="n"/>
      <c r="Q115" s="90" t="n"/>
      <c r="R115" s="91">
        <f>IF(OR(P115="",P115=0),"",Q115/P115)</f>
        <v/>
      </c>
      <c r="S115" s="30" t="n"/>
      <c r="T115" s="30" t="n"/>
      <c r="U115" s="28">
        <f>IF(B115="","",IF(COUNTIFS('Inspection Item Details'!$B:$B,$A115,'Inspection Item Details'!$S:$S,"Failed")&gt;0,"Failed / Action Required",IF(Q115&gt;0,"Exception / Review Required",IF(P115&gt;0,"Passed","Pending Inspection"))))</f>
        <v/>
      </c>
      <c r="V115" s="30" t="n"/>
      <c r="W115" s="30" t="n"/>
      <c r="X115" s="30" t="n"/>
      <c r="Y115" s="30" t="n"/>
      <c r="Z115" s="30" t="n"/>
      <c r="AA115" s="30" t="n"/>
      <c r="AB115" s="30" t="n"/>
      <c r="AC115" s="30" t="n"/>
      <c r="AD115" s="92">
        <f>IF(B115="","",TODAY())</f>
        <v/>
      </c>
    </row>
    <row r="116">
      <c r="A116" s="28">
        <f>IF(B116="","","IQC-"&amp;TEXT(B116,"yyyymmdd")&amp;"-"&amp;TEXT(ROW()-4,"000"))</f>
        <v/>
      </c>
      <c r="B116" s="88" t="n"/>
      <c r="C116" s="88" t="n"/>
      <c r="D116" s="30" t="n"/>
      <c r="E116" s="30" t="n"/>
      <c r="F116" s="30" t="n"/>
      <c r="G116" s="30" t="n"/>
      <c r="H116" s="30" t="n"/>
      <c r="I116" s="30" t="n"/>
      <c r="J116" s="30" t="n"/>
      <c r="K116" s="30" t="n"/>
      <c r="L116" s="30" t="n"/>
      <c r="M116" s="89" t="n"/>
      <c r="N116" s="30" t="n"/>
      <c r="O116" s="30" t="n"/>
      <c r="P116" s="90" t="n"/>
      <c r="Q116" s="90" t="n"/>
      <c r="R116" s="91">
        <f>IF(OR(P116="",P116=0),"",Q116/P116)</f>
        <v/>
      </c>
      <c r="S116" s="30" t="n"/>
      <c r="T116" s="30" t="n"/>
      <c r="U116" s="28">
        <f>IF(B116="","",IF(COUNTIFS('Inspection Item Details'!$B:$B,$A116,'Inspection Item Details'!$S:$S,"Failed")&gt;0,"Failed / Action Required",IF(Q116&gt;0,"Exception / Review Required",IF(P116&gt;0,"Passed","Pending Inspection"))))</f>
        <v/>
      </c>
      <c r="V116" s="30" t="n"/>
      <c r="W116" s="30" t="n"/>
      <c r="X116" s="30" t="n"/>
      <c r="Y116" s="30" t="n"/>
      <c r="Z116" s="30" t="n"/>
      <c r="AA116" s="30" t="n"/>
      <c r="AB116" s="30" t="n"/>
      <c r="AC116" s="30" t="n"/>
      <c r="AD116" s="92">
        <f>IF(B116="","",TODAY())</f>
        <v/>
      </c>
    </row>
    <row r="117">
      <c r="A117" s="28">
        <f>IF(B117="","","IQC-"&amp;TEXT(B117,"yyyymmdd")&amp;"-"&amp;TEXT(ROW()-4,"000"))</f>
        <v/>
      </c>
      <c r="B117" s="88" t="n"/>
      <c r="C117" s="88" t="n"/>
      <c r="D117" s="30" t="n"/>
      <c r="E117" s="30" t="n"/>
      <c r="F117" s="30" t="n"/>
      <c r="G117" s="30" t="n"/>
      <c r="H117" s="30" t="n"/>
      <c r="I117" s="30" t="n"/>
      <c r="J117" s="30" t="n"/>
      <c r="K117" s="30" t="n"/>
      <c r="L117" s="30" t="n"/>
      <c r="M117" s="89" t="n"/>
      <c r="N117" s="30" t="n"/>
      <c r="O117" s="30" t="n"/>
      <c r="P117" s="90" t="n"/>
      <c r="Q117" s="90" t="n"/>
      <c r="R117" s="91">
        <f>IF(OR(P117="",P117=0),"",Q117/P117)</f>
        <v/>
      </c>
      <c r="S117" s="30" t="n"/>
      <c r="T117" s="30" t="n"/>
      <c r="U117" s="28">
        <f>IF(B117="","",IF(COUNTIFS('Inspection Item Details'!$B:$B,$A117,'Inspection Item Details'!$S:$S,"Failed")&gt;0,"Failed / Action Required",IF(Q117&gt;0,"Exception / Review Required",IF(P117&gt;0,"Passed","Pending Inspection"))))</f>
        <v/>
      </c>
      <c r="V117" s="30" t="n"/>
      <c r="W117" s="30" t="n"/>
      <c r="X117" s="30" t="n"/>
      <c r="Y117" s="30" t="n"/>
      <c r="Z117" s="30" t="n"/>
      <c r="AA117" s="30" t="n"/>
      <c r="AB117" s="30" t="n"/>
      <c r="AC117" s="30" t="n"/>
      <c r="AD117" s="92">
        <f>IF(B117="","",TODAY())</f>
        <v/>
      </c>
    </row>
    <row r="118">
      <c r="A118" s="28">
        <f>IF(B118="","","IQC-"&amp;TEXT(B118,"yyyymmdd")&amp;"-"&amp;TEXT(ROW()-4,"000"))</f>
        <v/>
      </c>
      <c r="B118" s="88" t="n"/>
      <c r="C118" s="88" t="n"/>
      <c r="D118" s="30" t="n"/>
      <c r="E118" s="30" t="n"/>
      <c r="F118" s="30" t="n"/>
      <c r="G118" s="30" t="n"/>
      <c r="H118" s="30" t="n"/>
      <c r="I118" s="30" t="n"/>
      <c r="J118" s="30" t="n"/>
      <c r="K118" s="30" t="n"/>
      <c r="L118" s="30" t="n"/>
      <c r="M118" s="89" t="n"/>
      <c r="N118" s="30" t="n"/>
      <c r="O118" s="30" t="n"/>
      <c r="P118" s="90" t="n"/>
      <c r="Q118" s="90" t="n"/>
      <c r="R118" s="91">
        <f>IF(OR(P118="",P118=0),"",Q118/P118)</f>
        <v/>
      </c>
      <c r="S118" s="30" t="n"/>
      <c r="T118" s="30" t="n"/>
      <c r="U118" s="28">
        <f>IF(B118="","",IF(COUNTIFS('Inspection Item Details'!$B:$B,$A118,'Inspection Item Details'!$S:$S,"Failed")&gt;0,"Failed / Action Required",IF(Q118&gt;0,"Exception / Review Required",IF(P118&gt;0,"Passed","Pending Inspection"))))</f>
        <v/>
      </c>
      <c r="V118" s="30" t="n"/>
      <c r="W118" s="30" t="n"/>
      <c r="X118" s="30" t="n"/>
      <c r="Y118" s="30" t="n"/>
      <c r="Z118" s="30" t="n"/>
      <c r="AA118" s="30" t="n"/>
      <c r="AB118" s="30" t="n"/>
      <c r="AC118" s="30" t="n"/>
      <c r="AD118" s="92">
        <f>IF(B118="","",TODAY())</f>
        <v/>
      </c>
    </row>
    <row r="119">
      <c r="A119" s="28">
        <f>IF(B119="","","IQC-"&amp;TEXT(B119,"yyyymmdd")&amp;"-"&amp;TEXT(ROW()-4,"000"))</f>
        <v/>
      </c>
      <c r="B119" s="88" t="n"/>
      <c r="C119" s="88" t="n"/>
      <c r="D119" s="30" t="n"/>
      <c r="E119" s="30" t="n"/>
      <c r="F119" s="30" t="n"/>
      <c r="G119" s="30" t="n"/>
      <c r="H119" s="30" t="n"/>
      <c r="I119" s="30" t="n"/>
      <c r="J119" s="30" t="n"/>
      <c r="K119" s="30" t="n"/>
      <c r="L119" s="30" t="n"/>
      <c r="M119" s="89" t="n"/>
      <c r="N119" s="30" t="n"/>
      <c r="O119" s="30" t="n"/>
      <c r="P119" s="90" t="n"/>
      <c r="Q119" s="90" t="n"/>
      <c r="R119" s="91">
        <f>IF(OR(P119="",P119=0),"",Q119/P119)</f>
        <v/>
      </c>
      <c r="S119" s="30" t="n"/>
      <c r="T119" s="30" t="n"/>
      <c r="U119" s="28">
        <f>IF(B119="","",IF(COUNTIFS('Inspection Item Details'!$B:$B,$A119,'Inspection Item Details'!$S:$S,"Failed")&gt;0,"Failed / Action Required",IF(Q119&gt;0,"Exception / Review Required",IF(P119&gt;0,"Passed","Pending Inspection"))))</f>
        <v/>
      </c>
      <c r="V119" s="30" t="n"/>
      <c r="W119" s="30" t="n"/>
      <c r="X119" s="30" t="n"/>
      <c r="Y119" s="30" t="n"/>
      <c r="Z119" s="30" t="n"/>
      <c r="AA119" s="30" t="n"/>
      <c r="AB119" s="30" t="n"/>
      <c r="AC119" s="30" t="n"/>
      <c r="AD119" s="92">
        <f>IF(B119="","",TODAY())</f>
        <v/>
      </c>
    </row>
    <row r="120">
      <c r="A120" s="28">
        <f>IF(B120="","","IQC-"&amp;TEXT(B120,"yyyymmdd")&amp;"-"&amp;TEXT(ROW()-4,"000"))</f>
        <v/>
      </c>
      <c r="B120" s="88" t="n"/>
      <c r="C120" s="88" t="n"/>
      <c r="D120" s="30" t="n"/>
      <c r="E120" s="30" t="n"/>
      <c r="F120" s="30" t="n"/>
      <c r="G120" s="30" t="n"/>
      <c r="H120" s="30" t="n"/>
      <c r="I120" s="30" t="n"/>
      <c r="J120" s="30" t="n"/>
      <c r="K120" s="30" t="n"/>
      <c r="L120" s="30" t="n"/>
      <c r="M120" s="89" t="n"/>
      <c r="N120" s="30" t="n"/>
      <c r="O120" s="30" t="n"/>
      <c r="P120" s="90" t="n"/>
      <c r="Q120" s="90" t="n"/>
      <c r="R120" s="91">
        <f>IF(OR(P120="",P120=0),"",Q120/P120)</f>
        <v/>
      </c>
      <c r="S120" s="30" t="n"/>
      <c r="T120" s="30" t="n"/>
      <c r="U120" s="28">
        <f>IF(B120="","",IF(COUNTIFS('Inspection Item Details'!$B:$B,$A120,'Inspection Item Details'!$S:$S,"Failed")&gt;0,"Failed / Action Required",IF(Q120&gt;0,"Exception / Review Required",IF(P120&gt;0,"Passed","Pending Inspection"))))</f>
        <v/>
      </c>
      <c r="V120" s="30" t="n"/>
      <c r="W120" s="30" t="n"/>
      <c r="X120" s="30" t="n"/>
      <c r="Y120" s="30" t="n"/>
      <c r="Z120" s="30" t="n"/>
      <c r="AA120" s="30" t="n"/>
      <c r="AB120" s="30" t="n"/>
      <c r="AC120" s="30" t="n"/>
      <c r="AD120" s="92">
        <f>IF(B120="","",TODAY())</f>
        <v/>
      </c>
    </row>
    <row r="121">
      <c r="A121" s="28">
        <f>IF(B121="","","IQC-"&amp;TEXT(B121,"yyyymmdd")&amp;"-"&amp;TEXT(ROW()-4,"000"))</f>
        <v/>
      </c>
      <c r="B121" s="88" t="n"/>
      <c r="C121" s="88" t="n"/>
      <c r="D121" s="30" t="n"/>
      <c r="E121" s="30" t="n"/>
      <c r="F121" s="30" t="n"/>
      <c r="G121" s="30" t="n"/>
      <c r="H121" s="30" t="n"/>
      <c r="I121" s="30" t="n"/>
      <c r="J121" s="30" t="n"/>
      <c r="K121" s="30" t="n"/>
      <c r="L121" s="30" t="n"/>
      <c r="M121" s="89" t="n"/>
      <c r="N121" s="30" t="n"/>
      <c r="O121" s="30" t="n"/>
      <c r="P121" s="90" t="n"/>
      <c r="Q121" s="90" t="n"/>
      <c r="R121" s="91">
        <f>IF(OR(P121="",P121=0),"",Q121/P121)</f>
        <v/>
      </c>
      <c r="S121" s="30" t="n"/>
      <c r="T121" s="30" t="n"/>
      <c r="U121" s="28">
        <f>IF(B121="","",IF(COUNTIFS('Inspection Item Details'!$B:$B,$A121,'Inspection Item Details'!$S:$S,"Failed")&gt;0,"Failed / Action Required",IF(Q121&gt;0,"Exception / Review Required",IF(P121&gt;0,"Passed","Pending Inspection"))))</f>
        <v/>
      </c>
      <c r="V121" s="30" t="n"/>
      <c r="W121" s="30" t="n"/>
      <c r="X121" s="30" t="n"/>
      <c r="Y121" s="30" t="n"/>
      <c r="Z121" s="30" t="n"/>
      <c r="AA121" s="30" t="n"/>
      <c r="AB121" s="30" t="n"/>
      <c r="AC121" s="30" t="n"/>
      <c r="AD121" s="92">
        <f>IF(B121="","",TODAY())</f>
        <v/>
      </c>
    </row>
    <row r="122">
      <c r="A122" s="28">
        <f>IF(B122="","","IQC-"&amp;TEXT(B122,"yyyymmdd")&amp;"-"&amp;TEXT(ROW()-4,"000"))</f>
        <v/>
      </c>
      <c r="B122" s="88" t="n"/>
      <c r="C122" s="88" t="n"/>
      <c r="D122" s="30" t="n"/>
      <c r="E122" s="30" t="n"/>
      <c r="F122" s="30" t="n"/>
      <c r="G122" s="30" t="n"/>
      <c r="H122" s="30" t="n"/>
      <c r="I122" s="30" t="n"/>
      <c r="J122" s="30" t="n"/>
      <c r="K122" s="30" t="n"/>
      <c r="L122" s="30" t="n"/>
      <c r="M122" s="89" t="n"/>
      <c r="N122" s="30" t="n"/>
      <c r="O122" s="30" t="n"/>
      <c r="P122" s="90" t="n"/>
      <c r="Q122" s="90" t="n"/>
      <c r="R122" s="91">
        <f>IF(OR(P122="",P122=0),"",Q122/P122)</f>
        <v/>
      </c>
      <c r="S122" s="30" t="n"/>
      <c r="T122" s="30" t="n"/>
      <c r="U122" s="28">
        <f>IF(B122="","",IF(COUNTIFS('Inspection Item Details'!$B:$B,$A122,'Inspection Item Details'!$S:$S,"Failed")&gt;0,"Failed / Action Required",IF(Q122&gt;0,"Exception / Review Required",IF(P122&gt;0,"Passed","Pending Inspection"))))</f>
        <v/>
      </c>
      <c r="V122" s="30" t="n"/>
      <c r="W122" s="30" t="n"/>
      <c r="X122" s="30" t="n"/>
      <c r="Y122" s="30" t="n"/>
      <c r="Z122" s="30" t="n"/>
      <c r="AA122" s="30" t="n"/>
      <c r="AB122" s="30" t="n"/>
      <c r="AC122" s="30" t="n"/>
      <c r="AD122" s="92">
        <f>IF(B122="","",TODAY())</f>
        <v/>
      </c>
    </row>
    <row r="123">
      <c r="A123" s="28">
        <f>IF(B123="","","IQC-"&amp;TEXT(B123,"yyyymmdd")&amp;"-"&amp;TEXT(ROW()-4,"000"))</f>
        <v/>
      </c>
      <c r="B123" s="88" t="n"/>
      <c r="C123" s="88" t="n"/>
      <c r="D123" s="30" t="n"/>
      <c r="E123" s="30" t="n"/>
      <c r="F123" s="30" t="n"/>
      <c r="G123" s="30" t="n"/>
      <c r="H123" s="30" t="n"/>
      <c r="I123" s="30" t="n"/>
      <c r="J123" s="30" t="n"/>
      <c r="K123" s="30" t="n"/>
      <c r="L123" s="30" t="n"/>
      <c r="M123" s="89" t="n"/>
      <c r="N123" s="30" t="n"/>
      <c r="O123" s="30" t="n"/>
      <c r="P123" s="90" t="n"/>
      <c r="Q123" s="90" t="n"/>
      <c r="R123" s="91">
        <f>IF(OR(P123="",P123=0),"",Q123/P123)</f>
        <v/>
      </c>
      <c r="S123" s="30" t="n"/>
      <c r="T123" s="30" t="n"/>
      <c r="U123" s="28">
        <f>IF(B123="","",IF(COUNTIFS('Inspection Item Details'!$B:$B,$A123,'Inspection Item Details'!$S:$S,"Failed")&gt;0,"Failed / Action Required",IF(Q123&gt;0,"Exception / Review Required",IF(P123&gt;0,"Passed","Pending Inspection"))))</f>
        <v/>
      </c>
      <c r="V123" s="30" t="n"/>
      <c r="W123" s="30" t="n"/>
      <c r="X123" s="30" t="n"/>
      <c r="Y123" s="30" t="n"/>
      <c r="Z123" s="30" t="n"/>
      <c r="AA123" s="30" t="n"/>
      <c r="AB123" s="30" t="n"/>
      <c r="AC123" s="30" t="n"/>
      <c r="AD123" s="92">
        <f>IF(B123="","",TODAY())</f>
        <v/>
      </c>
    </row>
    <row r="124">
      <c r="A124" s="28">
        <f>IF(B124="","","IQC-"&amp;TEXT(B124,"yyyymmdd")&amp;"-"&amp;TEXT(ROW()-4,"000"))</f>
        <v/>
      </c>
      <c r="B124" s="88" t="n"/>
      <c r="C124" s="88" t="n"/>
      <c r="D124" s="30" t="n"/>
      <c r="E124" s="30" t="n"/>
      <c r="F124" s="30" t="n"/>
      <c r="G124" s="30" t="n"/>
      <c r="H124" s="30" t="n"/>
      <c r="I124" s="30" t="n"/>
      <c r="J124" s="30" t="n"/>
      <c r="K124" s="30" t="n"/>
      <c r="L124" s="30" t="n"/>
      <c r="M124" s="89" t="n"/>
      <c r="N124" s="30" t="n"/>
      <c r="O124" s="30" t="n"/>
      <c r="P124" s="90" t="n"/>
      <c r="Q124" s="90" t="n"/>
      <c r="R124" s="91">
        <f>IF(OR(P124="",P124=0),"",Q124/P124)</f>
        <v/>
      </c>
      <c r="S124" s="30" t="n"/>
      <c r="T124" s="30" t="n"/>
      <c r="U124" s="28">
        <f>IF(B124="","",IF(COUNTIFS('Inspection Item Details'!$B:$B,$A124,'Inspection Item Details'!$S:$S,"Failed")&gt;0,"Failed / Action Required",IF(Q124&gt;0,"Exception / Review Required",IF(P124&gt;0,"Passed","Pending Inspection"))))</f>
        <v/>
      </c>
      <c r="V124" s="30" t="n"/>
      <c r="W124" s="30" t="n"/>
      <c r="X124" s="30" t="n"/>
      <c r="Y124" s="30" t="n"/>
      <c r="Z124" s="30" t="n"/>
      <c r="AA124" s="30" t="n"/>
      <c r="AB124" s="30" t="n"/>
      <c r="AC124" s="30" t="n"/>
      <c r="AD124" s="92">
        <f>IF(B124="","",TODAY())</f>
        <v/>
      </c>
    </row>
    <row r="125">
      <c r="A125" s="28">
        <f>IF(B125="","","IQC-"&amp;TEXT(B125,"yyyymmdd")&amp;"-"&amp;TEXT(ROW()-4,"000"))</f>
        <v/>
      </c>
      <c r="B125" s="88" t="n"/>
      <c r="C125" s="88" t="n"/>
      <c r="D125" s="30" t="n"/>
      <c r="E125" s="30" t="n"/>
      <c r="F125" s="30" t="n"/>
      <c r="G125" s="30" t="n"/>
      <c r="H125" s="30" t="n"/>
      <c r="I125" s="30" t="n"/>
      <c r="J125" s="30" t="n"/>
      <c r="K125" s="30" t="n"/>
      <c r="L125" s="30" t="n"/>
      <c r="M125" s="89" t="n"/>
      <c r="N125" s="30" t="n"/>
      <c r="O125" s="30" t="n"/>
      <c r="P125" s="90" t="n"/>
      <c r="Q125" s="90" t="n"/>
      <c r="R125" s="91">
        <f>IF(OR(P125="",P125=0),"",Q125/P125)</f>
        <v/>
      </c>
      <c r="S125" s="30" t="n"/>
      <c r="T125" s="30" t="n"/>
      <c r="U125" s="28">
        <f>IF(B125="","",IF(COUNTIFS('Inspection Item Details'!$B:$B,$A125,'Inspection Item Details'!$S:$S,"Failed")&gt;0,"Failed / Action Required",IF(Q125&gt;0,"Exception / Review Required",IF(P125&gt;0,"Passed","Pending Inspection"))))</f>
        <v/>
      </c>
      <c r="V125" s="30" t="n"/>
      <c r="W125" s="30" t="n"/>
      <c r="X125" s="30" t="n"/>
      <c r="Y125" s="30" t="n"/>
      <c r="Z125" s="30" t="n"/>
      <c r="AA125" s="30" t="n"/>
      <c r="AB125" s="30" t="n"/>
      <c r="AC125" s="30" t="n"/>
      <c r="AD125" s="92">
        <f>IF(B125="","",TODAY())</f>
        <v/>
      </c>
    </row>
    <row r="126">
      <c r="A126" s="28">
        <f>IF(B126="","","IQC-"&amp;TEXT(B126,"yyyymmdd")&amp;"-"&amp;TEXT(ROW()-4,"000"))</f>
        <v/>
      </c>
      <c r="B126" s="88" t="n"/>
      <c r="C126" s="88" t="n"/>
      <c r="D126" s="30" t="n"/>
      <c r="E126" s="30" t="n"/>
      <c r="F126" s="30" t="n"/>
      <c r="G126" s="30" t="n"/>
      <c r="H126" s="30" t="n"/>
      <c r="I126" s="30" t="n"/>
      <c r="J126" s="30" t="n"/>
      <c r="K126" s="30" t="n"/>
      <c r="L126" s="30" t="n"/>
      <c r="M126" s="89" t="n"/>
      <c r="N126" s="30" t="n"/>
      <c r="O126" s="30" t="n"/>
      <c r="P126" s="90" t="n"/>
      <c r="Q126" s="90" t="n"/>
      <c r="R126" s="91">
        <f>IF(OR(P126="",P126=0),"",Q126/P126)</f>
        <v/>
      </c>
      <c r="S126" s="30" t="n"/>
      <c r="T126" s="30" t="n"/>
      <c r="U126" s="28">
        <f>IF(B126="","",IF(COUNTIFS('Inspection Item Details'!$B:$B,$A126,'Inspection Item Details'!$S:$S,"Failed")&gt;0,"Failed / Action Required",IF(Q126&gt;0,"Exception / Review Required",IF(P126&gt;0,"Passed","Pending Inspection"))))</f>
        <v/>
      </c>
      <c r="V126" s="30" t="n"/>
      <c r="W126" s="30" t="n"/>
      <c r="X126" s="30" t="n"/>
      <c r="Y126" s="30" t="n"/>
      <c r="Z126" s="30" t="n"/>
      <c r="AA126" s="30" t="n"/>
      <c r="AB126" s="30" t="n"/>
      <c r="AC126" s="30" t="n"/>
      <c r="AD126" s="92">
        <f>IF(B126="","",TODAY())</f>
        <v/>
      </c>
    </row>
    <row r="127">
      <c r="A127" s="28">
        <f>IF(B127="","","IQC-"&amp;TEXT(B127,"yyyymmdd")&amp;"-"&amp;TEXT(ROW()-4,"000"))</f>
        <v/>
      </c>
      <c r="B127" s="88" t="n"/>
      <c r="C127" s="88" t="n"/>
      <c r="D127" s="30" t="n"/>
      <c r="E127" s="30" t="n"/>
      <c r="F127" s="30" t="n"/>
      <c r="G127" s="30" t="n"/>
      <c r="H127" s="30" t="n"/>
      <c r="I127" s="30" t="n"/>
      <c r="J127" s="30" t="n"/>
      <c r="K127" s="30" t="n"/>
      <c r="L127" s="30" t="n"/>
      <c r="M127" s="89" t="n"/>
      <c r="N127" s="30" t="n"/>
      <c r="O127" s="30" t="n"/>
      <c r="P127" s="90" t="n"/>
      <c r="Q127" s="90" t="n"/>
      <c r="R127" s="91">
        <f>IF(OR(P127="",P127=0),"",Q127/P127)</f>
        <v/>
      </c>
      <c r="S127" s="30" t="n"/>
      <c r="T127" s="30" t="n"/>
      <c r="U127" s="28">
        <f>IF(B127="","",IF(COUNTIFS('Inspection Item Details'!$B:$B,$A127,'Inspection Item Details'!$S:$S,"Failed")&gt;0,"Failed / Action Required",IF(Q127&gt;0,"Exception / Review Required",IF(P127&gt;0,"Passed","Pending Inspection"))))</f>
        <v/>
      </c>
      <c r="V127" s="30" t="n"/>
      <c r="W127" s="30" t="n"/>
      <c r="X127" s="30" t="n"/>
      <c r="Y127" s="30" t="n"/>
      <c r="Z127" s="30" t="n"/>
      <c r="AA127" s="30" t="n"/>
      <c r="AB127" s="30" t="n"/>
      <c r="AC127" s="30" t="n"/>
      <c r="AD127" s="92">
        <f>IF(B127="","",TODAY())</f>
        <v/>
      </c>
    </row>
    <row r="128">
      <c r="A128" s="28">
        <f>IF(B128="","","IQC-"&amp;TEXT(B128,"yyyymmdd")&amp;"-"&amp;TEXT(ROW()-4,"000"))</f>
        <v/>
      </c>
      <c r="B128" s="88" t="n"/>
      <c r="C128" s="88" t="n"/>
      <c r="D128" s="30" t="n"/>
      <c r="E128" s="30" t="n"/>
      <c r="F128" s="30" t="n"/>
      <c r="G128" s="30" t="n"/>
      <c r="H128" s="30" t="n"/>
      <c r="I128" s="30" t="n"/>
      <c r="J128" s="30" t="n"/>
      <c r="K128" s="30" t="n"/>
      <c r="L128" s="30" t="n"/>
      <c r="M128" s="89" t="n"/>
      <c r="N128" s="30" t="n"/>
      <c r="O128" s="30" t="n"/>
      <c r="P128" s="90" t="n"/>
      <c r="Q128" s="90" t="n"/>
      <c r="R128" s="91">
        <f>IF(OR(P128="",P128=0),"",Q128/P128)</f>
        <v/>
      </c>
      <c r="S128" s="30" t="n"/>
      <c r="T128" s="30" t="n"/>
      <c r="U128" s="28">
        <f>IF(B128="","",IF(COUNTIFS('Inspection Item Details'!$B:$B,$A128,'Inspection Item Details'!$S:$S,"Failed")&gt;0,"Failed / Action Required",IF(Q128&gt;0,"Exception / Review Required",IF(P128&gt;0,"Passed","Pending Inspection"))))</f>
        <v/>
      </c>
      <c r="V128" s="30" t="n"/>
      <c r="W128" s="30" t="n"/>
      <c r="X128" s="30" t="n"/>
      <c r="Y128" s="30" t="n"/>
      <c r="Z128" s="30" t="n"/>
      <c r="AA128" s="30" t="n"/>
      <c r="AB128" s="30" t="n"/>
      <c r="AC128" s="30" t="n"/>
      <c r="AD128" s="92">
        <f>IF(B128="","",TODAY())</f>
        <v/>
      </c>
    </row>
    <row r="129">
      <c r="A129" s="28">
        <f>IF(B129="","","IQC-"&amp;TEXT(B129,"yyyymmdd")&amp;"-"&amp;TEXT(ROW()-4,"000"))</f>
        <v/>
      </c>
      <c r="B129" s="88" t="n"/>
      <c r="C129" s="88" t="n"/>
      <c r="D129" s="30" t="n"/>
      <c r="E129" s="30" t="n"/>
      <c r="F129" s="30" t="n"/>
      <c r="G129" s="30" t="n"/>
      <c r="H129" s="30" t="n"/>
      <c r="I129" s="30" t="n"/>
      <c r="J129" s="30" t="n"/>
      <c r="K129" s="30" t="n"/>
      <c r="L129" s="30" t="n"/>
      <c r="M129" s="89" t="n"/>
      <c r="N129" s="30" t="n"/>
      <c r="O129" s="30" t="n"/>
      <c r="P129" s="90" t="n"/>
      <c r="Q129" s="90" t="n"/>
      <c r="R129" s="91">
        <f>IF(OR(P129="",P129=0),"",Q129/P129)</f>
        <v/>
      </c>
      <c r="S129" s="30" t="n"/>
      <c r="T129" s="30" t="n"/>
      <c r="U129" s="28">
        <f>IF(B129="","",IF(COUNTIFS('Inspection Item Details'!$B:$B,$A129,'Inspection Item Details'!$S:$S,"Failed")&gt;0,"Failed / Action Required",IF(Q129&gt;0,"Exception / Review Required",IF(P129&gt;0,"Passed","Pending Inspection"))))</f>
        <v/>
      </c>
      <c r="V129" s="30" t="n"/>
      <c r="W129" s="30" t="n"/>
      <c r="X129" s="30" t="n"/>
      <c r="Y129" s="30" t="n"/>
      <c r="Z129" s="30" t="n"/>
      <c r="AA129" s="30" t="n"/>
      <c r="AB129" s="30" t="n"/>
      <c r="AC129" s="30" t="n"/>
      <c r="AD129" s="92">
        <f>IF(B129="","",TODAY())</f>
        <v/>
      </c>
    </row>
    <row r="130">
      <c r="A130" s="28">
        <f>IF(B130="","","IQC-"&amp;TEXT(B130,"yyyymmdd")&amp;"-"&amp;TEXT(ROW()-4,"000"))</f>
        <v/>
      </c>
      <c r="B130" s="88" t="n"/>
      <c r="C130" s="88" t="n"/>
      <c r="D130" s="30" t="n"/>
      <c r="E130" s="30" t="n"/>
      <c r="F130" s="30" t="n"/>
      <c r="G130" s="30" t="n"/>
      <c r="H130" s="30" t="n"/>
      <c r="I130" s="30" t="n"/>
      <c r="J130" s="30" t="n"/>
      <c r="K130" s="30" t="n"/>
      <c r="L130" s="30" t="n"/>
      <c r="M130" s="89" t="n"/>
      <c r="N130" s="30" t="n"/>
      <c r="O130" s="30" t="n"/>
      <c r="P130" s="90" t="n"/>
      <c r="Q130" s="90" t="n"/>
      <c r="R130" s="91">
        <f>IF(OR(P130="",P130=0),"",Q130/P130)</f>
        <v/>
      </c>
      <c r="S130" s="30" t="n"/>
      <c r="T130" s="30" t="n"/>
      <c r="U130" s="28">
        <f>IF(B130="","",IF(COUNTIFS('Inspection Item Details'!$B:$B,$A130,'Inspection Item Details'!$S:$S,"Failed")&gt;0,"Failed / Action Required",IF(Q130&gt;0,"Exception / Review Required",IF(P130&gt;0,"Passed","Pending Inspection"))))</f>
        <v/>
      </c>
      <c r="V130" s="30" t="n"/>
      <c r="W130" s="30" t="n"/>
      <c r="X130" s="30" t="n"/>
      <c r="Y130" s="30" t="n"/>
      <c r="Z130" s="30" t="n"/>
      <c r="AA130" s="30" t="n"/>
      <c r="AB130" s="30" t="n"/>
      <c r="AC130" s="30" t="n"/>
      <c r="AD130" s="92">
        <f>IF(B130="","",TODAY())</f>
        <v/>
      </c>
    </row>
    <row r="131">
      <c r="A131" s="28">
        <f>IF(B131="","","IQC-"&amp;TEXT(B131,"yyyymmdd")&amp;"-"&amp;TEXT(ROW()-4,"000"))</f>
        <v/>
      </c>
      <c r="B131" s="88" t="n"/>
      <c r="C131" s="88" t="n"/>
      <c r="D131" s="30" t="n"/>
      <c r="E131" s="30" t="n"/>
      <c r="F131" s="30" t="n"/>
      <c r="G131" s="30" t="n"/>
      <c r="H131" s="30" t="n"/>
      <c r="I131" s="30" t="n"/>
      <c r="J131" s="30" t="n"/>
      <c r="K131" s="30" t="n"/>
      <c r="L131" s="30" t="n"/>
      <c r="M131" s="89" t="n"/>
      <c r="N131" s="30" t="n"/>
      <c r="O131" s="30" t="n"/>
      <c r="P131" s="90" t="n"/>
      <c r="Q131" s="90" t="n"/>
      <c r="R131" s="91">
        <f>IF(OR(P131="",P131=0),"",Q131/P131)</f>
        <v/>
      </c>
      <c r="S131" s="30" t="n"/>
      <c r="T131" s="30" t="n"/>
      <c r="U131" s="28">
        <f>IF(B131="","",IF(COUNTIFS('Inspection Item Details'!$B:$B,$A131,'Inspection Item Details'!$S:$S,"Failed")&gt;0,"Failed / Action Required",IF(Q131&gt;0,"Exception / Review Required",IF(P131&gt;0,"Passed","Pending Inspection"))))</f>
        <v/>
      </c>
      <c r="V131" s="30" t="n"/>
      <c r="W131" s="30" t="n"/>
      <c r="X131" s="30" t="n"/>
      <c r="Y131" s="30" t="n"/>
      <c r="Z131" s="30" t="n"/>
      <c r="AA131" s="30" t="n"/>
      <c r="AB131" s="30" t="n"/>
      <c r="AC131" s="30" t="n"/>
      <c r="AD131" s="92">
        <f>IF(B131="","",TODAY())</f>
        <v/>
      </c>
    </row>
    <row r="132">
      <c r="A132" s="28">
        <f>IF(B132="","","IQC-"&amp;TEXT(B132,"yyyymmdd")&amp;"-"&amp;TEXT(ROW()-4,"000"))</f>
        <v/>
      </c>
      <c r="B132" s="88" t="n"/>
      <c r="C132" s="88" t="n"/>
      <c r="D132" s="30" t="n"/>
      <c r="E132" s="30" t="n"/>
      <c r="F132" s="30" t="n"/>
      <c r="G132" s="30" t="n"/>
      <c r="H132" s="30" t="n"/>
      <c r="I132" s="30" t="n"/>
      <c r="J132" s="30" t="n"/>
      <c r="K132" s="30" t="n"/>
      <c r="L132" s="30" t="n"/>
      <c r="M132" s="89" t="n"/>
      <c r="N132" s="30" t="n"/>
      <c r="O132" s="30" t="n"/>
      <c r="P132" s="90" t="n"/>
      <c r="Q132" s="90" t="n"/>
      <c r="R132" s="91">
        <f>IF(OR(P132="",P132=0),"",Q132/P132)</f>
        <v/>
      </c>
      <c r="S132" s="30" t="n"/>
      <c r="T132" s="30" t="n"/>
      <c r="U132" s="28">
        <f>IF(B132="","",IF(COUNTIFS('Inspection Item Details'!$B:$B,$A132,'Inspection Item Details'!$S:$S,"Failed")&gt;0,"Failed / Action Required",IF(Q132&gt;0,"Exception / Review Required",IF(P132&gt;0,"Passed","Pending Inspection"))))</f>
        <v/>
      </c>
      <c r="V132" s="30" t="n"/>
      <c r="W132" s="30" t="n"/>
      <c r="X132" s="30" t="n"/>
      <c r="Y132" s="30" t="n"/>
      <c r="Z132" s="30" t="n"/>
      <c r="AA132" s="30" t="n"/>
      <c r="AB132" s="30" t="n"/>
      <c r="AC132" s="30" t="n"/>
      <c r="AD132" s="92">
        <f>IF(B132="","",TODAY())</f>
        <v/>
      </c>
    </row>
    <row r="133">
      <c r="A133" s="28">
        <f>IF(B133="","","IQC-"&amp;TEXT(B133,"yyyymmdd")&amp;"-"&amp;TEXT(ROW()-4,"000"))</f>
        <v/>
      </c>
      <c r="B133" s="88" t="n"/>
      <c r="C133" s="88" t="n"/>
      <c r="D133" s="30" t="n"/>
      <c r="E133" s="30" t="n"/>
      <c r="F133" s="30" t="n"/>
      <c r="G133" s="30" t="n"/>
      <c r="H133" s="30" t="n"/>
      <c r="I133" s="30" t="n"/>
      <c r="J133" s="30" t="n"/>
      <c r="K133" s="30" t="n"/>
      <c r="L133" s="30" t="n"/>
      <c r="M133" s="89" t="n"/>
      <c r="N133" s="30" t="n"/>
      <c r="O133" s="30" t="n"/>
      <c r="P133" s="90" t="n"/>
      <c r="Q133" s="90" t="n"/>
      <c r="R133" s="91">
        <f>IF(OR(P133="",P133=0),"",Q133/P133)</f>
        <v/>
      </c>
      <c r="S133" s="30" t="n"/>
      <c r="T133" s="30" t="n"/>
      <c r="U133" s="28">
        <f>IF(B133="","",IF(COUNTIFS('Inspection Item Details'!$B:$B,$A133,'Inspection Item Details'!$S:$S,"Failed")&gt;0,"Failed / Action Required",IF(Q133&gt;0,"Exception / Review Required",IF(P133&gt;0,"Passed","Pending Inspection"))))</f>
        <v/>
      </c>
      <c r="V133" s="30" t="n"/>
      <c r="W133" s="30" t="n"/>
      <c r="X133" s="30" t="n"/>
      <c r="Y133" s="30" t="n"/>
      <c r="Z133" s="30" t="n"/>
      <c r="AA133" s="30" t="n"/>
      <c r="AB133" s="30" t="n"/>
      <c r="AC133" s="30" t="n"/>
      <c r="AD133" s="92">
        <f>IF(B133="","",TODAY())</f>
        <v/>
      </c>
    </row>
    <row r="134">
      <c r="A134" s="28">
        <f>IF(B134="","","IQC-"&amp;TEXT(B134,"yyyymmdd")&amp;"-"&amp;TEXT(ROW()-4,"000"))</f>
        <v/>
      </c>
      <c r="B134" s="88" t="n"/>
      <c r="C134" s="88" t="n"/>
      <c r="D134" s="30" t="n"/>
      <c r="E134" s="30" t="n"/>
      <c r="F134" s="30" t="n"/>
      <c r="G134" s="30" t="n"/>
      <c r="H134" s="30" t="n"/>
      <c r="I134" s="30" t="n"/>
      <c r="J134" s="30" t="n"/>
      <c r="K134" s="30" t="n"/>
      <c r="L134" s="30" t="n"/>
      <c r="M134" s="89" t="n"/>
      <c r="N134" s="30" t="n"/>
      <c r="O134" s="30" t="n"/>
      <c r="P134" s="90" t="n"/>
      <c r="Q134" s="90" t="n"/>
      <c r="R134" s="91">
        <f>IF(OR(P134="",P134=0),"",Q134/P134)</f>
        <v/>
      </c>
      <c r="S134" s="30" t="n"/>
      <c r="T134" s="30" t="n"/>
      <c r="U134" s="28">
        <f>IF(B134="","",IF(COUNTIFS('Inspection Item Details'!$B:$B,$A134,'Inspection Item Details'!$S:$S,"Failed")&gt;0,"Failed / Action Required",IF(Q134&gt;0,"Exception / Review Required",IF(P134&gt;0,"Passed","Pending Inspection"))))</f>
        <v/>
      </c>
      <c r="V134" s="30" t="n"/>
      <c r="W134" s="30" t="n"/>
      <c r="X134" s="30" t="n"/>
      <c r="Y134" s="30" t="n"/>
      <c r="Z134" s="30" t="n"/>
      <c r="AA134" s="30" t="n"/>
      <c r="AB134" s="30" t="n"/>
      <c r="AC134" s="30" t="n"/>
      <c r="AD134" s="92">
        <f>IF(B134="","",TODAY())</f>
        <v/>
      </c>
    </row>
    <row r="135">
      <c r="A135" s="28">
        <f>IF(B135="","","IQC-"&amp;TEXT(B135,"yyyymmdd")&amp;"-"&amp;TEXT(ROW()-4,"000"))</f>
        <v/>
      </c>
      <c r="B135" s="88" t="n"/>
      <c r="C135" s="88" t="n"/>
      <c r="D135" s="30" t="n"/>
      <c r="E135" s="30" t="n"/>
      <c r="F135" s="30" t="n"/>
      <c r="G135" s="30" t="n"/>
      <c r="H135" s="30" t="n"/>
      <c r="I135" s="30" t="n"/>
      <c r="J135" s="30" t="n"/>
      <c r="K135" s="30" t="n"/>
      <c r="L135" s="30" t="n"/>
      <c r="M135" s="89" t="n"/>
      <c r="N135" s="30" t="n"/>
      <c r="O135" s="30" t="n"/>
      <c r="P135" s="90" t="n"/>
      <c r="Q135" s="90" t="n"/>
      <c r="R135" s="91">
        <f>IF(OR(P135="",P135=0),"",Q135/P135)</f>
        <v/>
      </c>
      <c r="S135" s="30" t="n"/>
      <c r="T135" s="30" t="n"/>
      <c r="U135" s="28">
        <f>IF(B135="","",IF(COUNTIFS('Inspection Item Details'!$B:$B,$A135,'Inspection Item Details'!$S:$S,"Failed")&gt;0,"Failed / Action Required",IF(Q135&gt;0,"Exception / Review Required",IF(P135&gt;0,"Passed","Pending Inspection"))))</f>
        <v/>
      </c>
      <c r="V135" s="30" t="n"/>
      <c r="W135" s="30" t="n"/>
      <c r="X135" s="30" t="n"/>
      <c r="Y135" s="30" t="n"/>
      <c r="Z135" s="30" t="n"/>
      <c r="AA135" s="30" t="n"/>
      <c r="AB135" s="30" t="n"/>
      <c r="AC135" s="30" t="n"/>
      <c r="AD135" s="92">
        <f>IF(B135="","",TODAY())</f>
        <v/>
      </c>
    </row>
    <row r="136">
      <c r="A136" s="28">
        <f>IF(B136="","","IQC-"&amp;TEXT(B136,"yyyymmdd")&amp;"-"&amp;TEXT(ROW()-4,"000"))</f>
        <v/>
      </c>
      <c r="B136" s="88" t="n"/>
      <c r="C136" s="88" t="n"/>
      <c r="D136" s="30" t="n"/>
      <c r="E136" s="30" t="n"/>
      <c r="F136" s="30" t="n"/>
      <c r="G136" s="30" t="n"/>
      <c r="H136" s="30" t="n"/>
      <c r="I136" s="30" t="n"/>
      <c r="J136" s="30" t="n"/>
      <c r="K136" s="30" t="n"/>
      <c r="L136" s="30" t="n"/>
      <c r="M136" s="89" t="n"/>
      <c r="N136" s="30" t="n"/>
      <c r="O136" s="30" t="n"/>
      <c r="P136" s="90" t="n"/>
      <c r="Q136" s="90" t="n"/>
      <c r="R136" s="91">
        <f>IF(OR(P136="",P136=0),"",Q136/P136)</f>
        <v/>
      </c>
      <c r="S136" s="30" t="n"/>
      <c r="T136" s="30" t="n"/>
      <c r="U136" s="28">
        <f>IF(B136="","",IF(COUNTIFS('Inspection Item Details'!$B:$B,$A136,'Inspection Item Details'!$S:$S,"Failed")&gt;0,"Failed / Action Required",IF(Q136&gt;0,"Exception / Review Required",IF(P136&gt;0,"Passed","Pending Inspection"))))</f>
        <v/>
      </c>
      <c r="V136" s="30" t="n"/>
      <c r="W136" s="30" t="n"/>
      <c r="X136" s="30" t="n"/>
      <c r="Y136" s="30" t="n"/>
      <c r="Z136" s="30" t="n"/>
      <c r="AA136" s="30" t="n"/>
      <c r="AB136" s="30" t="n"/>
      <c r="AC136" s="30" t="n"/>
      <c r="AD136" s="92">
        <f>IF(B136="","",TODAY())</f>
        <v/>
      </c>
    </row>
    <row r="137">
      <c r="A137" s="28">
        <f>IF(B137="","","IQC-"&amp;TEXT(B137,"yyyymmdd")&amp;"-"&amp;TEXT(ROW()-4,"000"))</f>
        <v/>
      </c>
      <c r="B137" s="88" t="n"/>
      <c r="C137" s="88" t="n"/>
      <c r="D137" s="30" t="n"/>
      <c r="E137" s="30" t="n"/>
      <c r="F137" s="30" t="n"/>
      <c r="G137" s="30" t="n"/>
      <c r="H137" s="30" t="n"/>
      <c r="I137" s="30" t="n"/>
      <c r="J137" s="30" t="n"/>
      <c r="K137" s="30" t="n"/>
      <c r="L137" s="30" t="n"/>
      <c r="M137" s="89" t="n"/>
      <c r="N137" s="30" t="n"/>
      <c r="O137" s="30" t="n"/>
      <c r="P137" s="90" t="n"/>
      <c r="Q137" s="90" t="n"/>
      <c r="R137" s="91">
        <f>IF(OR(P137="",P137=0),"",Q137/P137)</f>
        <v/>
      </c>
      <c r="S137" s="30" t="n"/>
      <c r="T137" s="30" t="n"/>
      <c r="U137" s="28">
        <f>IF(B137="","",IF(COUNTIFS('Inspection Item Details'!$B:$B,$A137,'Inspection Item Details'!$S:$S,"Failed")&gt;0,"Failed / Action Required",IF(Q137&gt;0,"Exception / Review Required",IF(P137&gt;0,"Passed","Pending Inspection"))))</f>
        <v/>
      </c>
      <c r="V137" s="30" t="n"/>
      <c r="W137" s="30" t="n"/>
      <c r="X137" s="30" t="n"/>
      <c r="Y137" s="30" t="n"/>
      <c r="Z137" s="30" t="n"/>
      <c r="AA137" s="30" t="n"/>
      <c r="AB137" s="30" t="n"/>
      <c r="AC137" s="30" t="n"/>
      <c r="AD137" s="92">
        <f>IF(B137="","",TODAY())</f>
        <v/>
      </c>
    </row>
    <row r="138">
      <c r="A138" s="28">
        <f>IF(B138="","","IQC-"&amp;TEXT(B138,"yyyymmdd")&amp;"-"&amp;TEXT(ROW()-4,"000"))</f>
        <v/>
      </c>
      <c r="B138" s="88" t="n"/>
      <c r="C138" s="88" t="n"/>
      <c r="D138" s="30" t="n"/>
      <c r="E138" s="30" t="n"/>
      <c r="F138" s="30" t="n"/>
      <c r="G138" s="30" t="n"/>
      <c r="H138" s="30" t="n"/>
      <c r="I138" s="30" t="n"/>
      <c r="J138" s="30" t="n"/>
      <c r="K138" s="30" t="n"/>
      <c r="L138" s="30" t="n"/>
      <c r="M138" s="89" t="n"/>
      <c r="N138" s="30" t="n"/>
      <c r="O138" s="30" t="n"/>
      <c r="P138" s="90" t="n"/>
      <c r="Q138" s="90" t="n"/>
      <c r="R138" s="91">
        <f>IF(OR(P138="",P138=0),"",Q138/P138)</f>
        <v/>
      </c>
      <c r="S138" s="30" t="n"/>
      <c r="T138" s="30" t="n"/>
      <c r="U138" s="28">
        <f>IF(B138="","",IF(COUNTIFS('Inspection Item Details'!$B:$B,$A138,'Inspection Item Details'!$S:$S,"Failed")&gt;0,"Failed / Action Required",IF(Q138&gt;0,"Exception / Review Required",IF(P138&gt;0,"Passed","Pending Inspection"))))</f>
        <v/>
      </c>
      <c r="V138" s="30" t="n"/>
      <c r="W138" s="30" t="n"/>
      <c r="X138" s="30" t="n"/>
      <c r="Y138" s="30" t="n"/>
      <c r="Z138" s="30" t="n"/>
      <c r="AA138" s="30" t="n"/>
      <c r="AB138" s="30" t="n"/>
      <c r="AC138" s="30" t="n"/>
      <c r="AD138" s="92">
        <f>IF(B138="","",TODAY())</f>
        <v/>
      </c>
    </row>
    <row r="139">
      <c r="A139" s="28">
        <f>IF(B139="","","IQC-"&amp;TEXT(B139,"yyyymmdd")&amp;"-"&amp;TEXT(ROW()-4,"000"))</f>
        <v/>
      </c>
      <c r="B139" s="88" t="n"/>
      <c r="C139" s="88" t="n"/>
      <c r="D139" s="30" t="n"/>
      <c r="E139" s="30" t="n"/>
      <c r="F139" s="30" t="n"/>
      <c r="G139" s="30" t="n"/>
      <c r="H139" s="30" t="n"/>
      <c r="I139" s="30" t="n"/>
      <c r="J139" s="30" t="n"/>
      <c r="K139" s="30" t="n"/>
      <c r="L139" s="30" t="n"/>
      <c r="M139" s="89" t="n"/>
      <c r="N139" s="30" t="n"/>
      <c r="O139" s="30" t="n"/>
      <c r="P139" s="90" t="n"/>
      <c r="Q139" s="90" t="n"/>
      <c r="R139" s="91">
        <f>IF(OR(P139="",P139=0),"",Q139/P139)</f>
        <v/>
      </c>
      <c r="S139" s="30" t="n"/>
      <c r="T139" s="30" t="n"/>
      <c r="U139" s="28">
        <f>IF(B139="","",IF(COUNTIFS('Inspection Item Details'!$B:$B,$A139,'Inspection Item Details'!$S:$S,"Failed")&gt;0,"Failed / Action Required",IF(Q139&gt;0,"Exception / Review Required",IF(P139&gt;0,"Passed","Pending Inspection"))))</f>
        <v/>
      </c>
      <c r="V139" s="30" t="n"/>
      <c r="W139" s="30" t="n"/>
      <c r="X139" s="30" t="n"/>
      <c r="Y139" s="30" t="n"/>
      <c r="Z139" s="30" t="n"/>
      <c r="AA139" s="30" t="n"/>
      <c r="AB139" s="30" t="n"/>
      <c r="AC139" s="30" t="n"/>
      <c r="AD139" s="92">
        <f>IF(B139="","",TODAY())</f>
        <v/>
      </c>
    </row>
    <row r="140">
      <c r="A140" s="28">
        <f>IF(B140="","","IQC-"&amp;TEXT(B140,"yyyymmdd")&amp;"-"&amp;TEXT(ROW()-4,"000"))</f>
        <v/>
      </c>
      <c r="B140" s="88" t="n"/>
      <c r="C140" s="88" t="n"/>
      <c r="D140" s="30" t="n"/>
      <c r="E140" s="30" t="n"/>
      <c r="F140" s="30" t="n"/>
      <c r="G140" s="30" t="n"/>
      <c r="H140" s="30" t="n"/>
      <c r="I140" s="30" t="n"/>
      <c r="J140" s="30" t="n"/>
      <c r="K140" s="30" t="n"/>
      <c r="L140" s="30" t="n"/>
      <c r="M140" s="89" t="n"/>
      <c r="N140" s="30" t="n"/>
      <c r="O140" s="30" t="n"/>
      <c r="P140" s="90" t="n"/>
      <c r="Q140" s="90" t="n"/>
      <c r="R140" s="91">
        <f>IF(OR(P140="",P140=0),"",Q140/P140)</f>
        <v/>
      </c>
      <c r="S140" s="30" t="n"/>
      <c r="T140" s="30" t="n"/>
      <c r="U140" s="28">
        <f>IF(B140="","",IF(COUNTIFS('Inspection Item Details'!$B:$B,$A140,'Inspection Item Details'!$S:$S,"Failed")&gt;0,"Failed / Action Required",IF(Q140&gt;0,"Exception / Review Required",IF(P140&gt;0,"Passed","Pending Inspection"))))</f>
        <v/>
      </c>
      <c r="V140" s="30" t="n"/>
      <c r="W140" s="30" t="n"/>
      <c r="X140" s="30" t="n"/>
      <c r="Y140" s="30" t="n"/>
      <c r="Z140" s="30" t="n"/>
      <c r="AA140" s="30" t="n"/>
      <c r="AB140" s="30" t="n"/>
      <c r="AC140" s="30" t="n"/>
      <c r="AD140" s="92">
        <f>IF(B140="","",TODAY())</f>
        <v/>
      </c>
    </row>
    <row r="141">
      <c r="A141" s="28">
        <f>IF(B141="","","IQC-"&amp;TEXT(B141,"yyyymmdd")&amp;"-"&amp;TEXT(ROW()-4,"000"))</f>
        <v/>
      </c>
      <c r="B141" s="88" t="n"/>
      <c r="C141" s="88" t="n"/>
      <c r="D141" s="30" t="n"/>
      <c r="E141" s="30" t="n"/>
      <c r="F141" s="30" t="n"/>
      <c r="G141" s="30" t="n"/>
      <c r="H141" s="30" t="n"/>
      <c r="I141" s="30" t="n"/>
      <c r="J141" s="30" t="n"/>
      <c r="K141" s="30" t="n"/>
      <c r="L141" s="30" t="n"/>
      <c r="M141" s="89" t="n"/>
      <c r="N141" s="30" t="n"/>
      <c r="O141" s="30" t="n"/>
      <c r="P141" s="90" t="n"/>
      <c r="Q141" s="90" t="n"/>
      <c r="R141" s="91">
        <f>IF(OR(P141="",P141=0),"",Q141/P141)</f>
        <v/>
      </c>
      <c r="S141" s="30" t="n"/>
      <c r="T141" s="30" t="n"/>
      <c r="U141" s="28">
        <f>IF(B141="","",IF(COUNTIFS('Inspection Item Details'!$B:$B,$A141,'Inspection Item Details'!$S:$S,"Failed")&gt;0,"Failed / Action Required",IF(Q141&gt;0,"Exception / Review Required",IF(P141&gt;0,"Passed","Pending Inspection"))))</f>
        <v/>
      </c>
      <c r="V141" s="30" t="n"/>
      <c r="W141" s="30" t="n"/>
      <c r="X141" s="30" t="n"/>
      <c r="Y141" s="30" t="n"/>
      <c r="Z141" s="30" t="n"/>
      <c r="AA141" s="30" t="n"/>
      <c r="AB141" s="30" t="n"/>
      <c r="AC141" s="30" t="n"/>
      <c r="AD141" s="92">
        <f>IF(B141="","",TODAY())</f>
        <v/>
      </c>
    </row>
    <row r="142">
      <c r="A142" s="28">
        <f>IF(B142="","","IQC-"&amp;TEXT(B142,"yyyymmdd")&amp;"-"&amp;TEXT(ROW()-4,"000"))</f>
        <v/>
      </c>
      <c r="B142" s="88" t="n"/>
      <c r="C142" s="88" t="n"/>
      <c r="D142" s="30" t="n"/>
      <c r="E142" s="30" t="n"/>
      <c r="F142" s="30" t="n"/>
      <c r="G142" s="30" t="n"/>
      <c r="H142" s="30" t="n"/>
      <c r="I142" s="30" t="n"/>
      <c r="J142" s="30" t="n"/>
      <c r="K142" s="30" t="n"/>
      <c r="L142" s="30" t="n"/>
      <c r="M142" s="89" t="n"/>
      <c r="N142" s="30" t="n"/>
      <c r="O142" s="30" t="n"/>
      <c r="P142" s="90" t="n"/>
      <c r="Q142" s="90" t="n"/>
      <c r="R142" s="91">
        <f>IF(OR(P142="",P142=0),"",Q142/P142)</f>
        <v/>
      </c>
      <c r="S142" s="30" t="n"/>
      <c r="T142" s="30" t="n"/>
      <c r="U142" s="28">
        <f>IF(B142="","",IF(COUNTIFS('Inspection Item Details'!$B:$B,$A142,'Inspection Item Details'!$S:$S,"Failed")&gt;0,"Failed / Action Required",IF(Q142&gt;0,"Exception / Review Required",IF(P142&gt;0,"Passed","Pending Inspection"))))</f>
        <v/>
      </c>
      <c r="V142" s="30" t="n"/>
      <c r="W142" s="30" t="n"/>
      <c r="X142" s="30" t="n"/>
      <c r="Y142" s="30" t="n"/>
      <c r="Z142" s="30" t="n"/>
      <c r="AA142" s="30" t="n"/>
      <c r="AB142" s="30" t="n"/>
      <c r="AC142" s="30" t="n"/>
      <c r="AD142" s="92">
        <f>IF(B142="","",TODAY())</f>
        <v/>
      </c>
    </row>
    <row r="143">
      <c r="A143" s="28">
        <f>IF(B143="","","IQC-"&amp;TEXT(B143,"yyyymmdd")&amp;"-"&amp;TEXT(ROW()-4,"000"))</f>
        <v/>
      </c>
      <c r="B143" s="88" t="n"/>
      <c r="C143" s="88" t="n"/>
      <c r="D143" s="30" t="n"/>
      <c r="E143" s="30" t="n"/>
      <c r="F143" s="30" t="n"/>
      <c r="G143" s="30" t="n"/>
      <c r="H143" s="30" t="n"/>
      <c r="I143" s="30" t="n"/>
      <c r="J143" s="30" t="n"/>
      <c r="K143" s="30" t="n"/>
      <c r="L143" s="30" t="n"/>
      <c r="M143" s="89" t="n"/>
      <c r="N143" s="30" t="n"/>
      <c r="O143" s="30" t="n"/>
      <c r="P143" s="90" t="n"/>
      <c r="Q143" s="90" t="n"/>
      <c r="R143" s="91">
        <f>IF(OR(P143="",P143=0),"",Q143/P143)</f>
        <v/>
      </c>
      <c r="S143" s="30" t="n"/>
      <c r="T143" s="30" t="n"/>
      <c r="U143" s="28">
        <f>IF(B143="","",IF(COUNTIFS('Inspection Item Details'!$B:$B,$A143,'Inspection Item Details'!$S:$S,"Failed")&gt;0,"Failed / Action Required",IF(Q143&gt;0,"Exception / Review Required",IF(P143&gt;0,"Passed","Pending Inspection"))))</f>
        <v/>
      </c>
      <c r="V143" s="30" t="n"/>
      <c r="W143" s="30" t="n"/>
      <c r="X143" s="30" t="n"/>
      <c r="Y143" s="30" t="n"/>
      <c r="Z143" s="30" t="n"/>
      <c r="AA143" s="30" t="n"/>
      <c r="AB143" s="30" t="n"/>
      <c r="AC143" s="30" t="n"/>
      <c r="AD143" s="92">
        <f>IF(B143="","",TODAY())</f>
        <v/>
      </c>
    </row>
    <row r="144">
      <c r="A144" s="28">
        <f>IF(B144="","","IQC-"&amp;TEXT(B144,"yyyymmdd")&amp;"-"&amp;TEXT(ROW()-4,"000"))</f>
        <v/>
      </c>
      <c r="B144" s="88" t="n"/>
      <c r="C144" s="88" t="n"/>
      <c r="D144" s="30" t="n"/>
      <c r="E144" s="30" t="n"/>
      <c r="F144" s="30" t="n"/>
      <c r="G144" s="30" t="n"/>
      <c r="H144" s="30" t="n"/>
      <c r="I144" s="30" t="n"/>
      <c r="J144" s="30" t="n"/>
      <c r="K144" s="30" t="n"/>
      <c r="L144" s="30" t="n"/>
      <c r="M144" s="89" t="n"/>
      <c r="N144" s="30" t="n"/>
      <c r="O144" s="30" t="n"/>
      <c r="P144" s="90" t="n"/>
      <c r="Q144" s="90" t="n"/>
      <c r="R144" s="91">
        <f>IF(OR(P144="",P144=0),"",Q144/P144)</f>
        <v/>
      </c>
      <c r="S144" s="30" t="n"/>
      <c r="T144" s="30" t="n"/>
      <c r="U144" s="28">
        <f>IF(B144="","",IF(COUNTIFS('Inspection Item Details'!$B:$B,$A144,'Inspection Item Details'!$S:$S,"Failed")&gt;0,"Failed / Action Required",IF(Q144&gt;0,"Exception / Review Required",IF(P144&gt;0,"Passed","Pending Inspection"))))</f>
        <v/>
      </c>
      <c r="V144" s="30" t="n"/>
      <c r="W144" s="30" t="n"/>
      <c r="X144" s="30" t="n"/>
      <c r="Y144" s="30" t="n"/>
      <c r="Z144" s="30" t="n"/>
      <c r="AA144" s="30" t="n"/>
      <c r="AB144" s="30" t="n"/>
      <c r="AC144" s="30" t="n"/>
      <c r="AD144" s="92">
        <f>IF(B144="","",TODAY())</f>
        <v/>
      </c>
    </row>
    <row r="145">
      <c r="A145" s="28">
        <f>IF(B145="","","IQC-"&amp;TEXT(B145,"yyyymmdd")&amp;"-"&amp;TEXT(ROW()-4,"000"))</f>
        <v/>
      </c>
      <c r="B145" s="88" t="n"/>
      <c r="C145" s="88" t="n"/>
      <c r="D145" s="30" t="n"/>
      <c r="E145" s="30" t="n"/>
      <c r="F145" s="30" t="n"/>
      <c r="G145" s="30" t="n"/>
      <c r="H145" s="30" t="n"/>
      <c r="I145" s="30" t="n"/>
      <c r="J145" s="30" t="n"/>
      <c r="K145" s="30" t="n"/>
      <c r="L145" s="30" t="n"/>
      <c r="M145" s="89" t="n"/>
      <c r="N145" s="30" t="n"/>
      <c r="O145" s="30" t="n"/>
      <c r="P145" s="90" t="n"/>
      <c r="Q145" s="90" t="n"/>
      <c r="R145" s="91">
        <f>IF(OR(P145="",P145=0),"",Q145/P145)</f>
        <v/>
      </c>
      <c r="S145" s="30" t="n"/>
      <c r="T145" s="30" t="n"/>
      <c r="U145" s="28">
        <f>IF(B145="","",IF(COUNTIFS('Inspection Item Details'!$B:$B,$A145,'Inspection Item Details'!$S:$S,"Failed")&gt;0,"Failed / Action Required",IF(Q145&gt;0,"Exception / Review Required",IF(P145&gt;0,"Passed","Pending Inspection"))))</f>
        <v/>
      </c>
      <c r="V145" s="30" t="n"/>
      <c r="W145" s="30" t="n"/>
      <c r="X145" s="30" t="n"/>
      <c r="Y145" s="30" t="n"/>
      <c r="Z145" s="30" t="n"/>
      <c r="AA145" s="30" t="n"/>
      <c r="AB145" s="30" t="n"/>
      <c r="AC145" s="30" t="n"/>
      <c r="AD145" s="92">
        <f>IF(B145="","",TODAY())</f>
        <v/>
      </c>
    </row>
    <row r="146">
      <c r="A146" s="28">
        <f>IF(B146="","","IQC-"&amp;TEXT(B146,"yyyymmdd")&amp;"-"&amp;TEXT(ROW()-4,"000"))</f>
        <v/>
      </c>
      <c r="B146" s="88" t="n"/>
      <c r="C146" s="88" t="n"/>
      <c r="D146" s="30" t="n"/>
      <c r="E146" s="30" t="n"/>
      <c r="F146" s="30" t="n"/>
      <c r="G146" s="30" t="n"/>
      <c r="H146" s="30" t="n"/>
      <c r="I146" s="30" t="n"/>
      <c r="J146" s="30" t="n"/>
      <c r="K146" s="30" t="n"/>
      <c r="L146" s="30" t="n"/>
      <c r="M146" s="89" t="n"/>
      <c r="N146" s="30" t="n"/>
      <c r="O146" s="30" t="n"/>
      <c r="P146" s="90" t="n"/>
      <c r="Q146" s="90" t="n"/>
      <c r="R146" s="91">
        <f>IF(OR(P146="",P146=0),"",Q146/P146)</f>
        <v/>
      </c>
      <c r="S146" s="30" t="n"/>
      <c r="T146" s="30" t="n"/>
      <c r="U146" s="28">
        <f>IF(B146="","",IF(COUNTIFS('Inspection Item Details'!$B:$B,$A146,'Inspection Item Details'!$S:$S,"Failed")&gt;0,"Failed / Action Required",IF(Q146&gt;0,"Exception / Review Required",IF(P146&gt;0,"Passed","Pending Inspection"))))</f>
        <v/>
      </c>
      <c r="V146" s="30" t="n"/>
      <c r="W146" s="30" t="n"/>
      <c r="X146" s="30" t="n"/>
      <c r="Y146" s="30" t="n"/>
      <c r="Z146" s="30" t="n"/>
      <c r="AA146" s="30" t="n"/>
      <c r="AB146" s="30" t="n"/>
      <c r="AC146" s="30" t="n"/>
      <c r="AD146" s="92">
        <f>IF(B146="","",TODAY())</f>
        <v/>
      </c>
    </row>
    <row r="147">
      <c r="A147" s="28">
        <f>IF(B147="","","IQC-"&amp;TEXT(B147,"yyyymmdd")&amp;"-"&amp;TEXT(ROW()-4,"000"))</f>
        <v/>
      </c>
      <c r="B147" s="88" t="n"/>
      <c r="C147" s="88" t="n"/>
      <c r="D147" s="30" t="n"/>
      <c r="E147" s="30" t="n"/>
      <c r="F147" s="30" t="n"/>
      <c r="G147" s="30" t="n"/>
      <c r="H147" s="30" t="n"/>
      <c r="I147" s="30" t="n"/>
      <c r="J147" s="30" t="n"/>
      <c r="K147" s="30" t="n"/>
      <c r="L147" s="30" t="n"/>
      <c r="M147" s="89" t="n"/>
      <c r="N147" s="30" t="n"/>
      <c r="O147" s="30" t="n"/>
      <c r="P147" s="90" t="n"/>
      <c r="Q147" s="90" t="n"/>
      <c r="R147" s="91">
        <f>IF(OR(P147="",P147=0),"",Q147/P147)</f>
        <v/>
      </c>
      <c r="S147" s="30" t="n"/>
      <c r="T147" s="30" t="n"/>
      <c r="U147" s="28">
        <f>IF(B147="","",IF(COUNTIFS('Inspection Item Details'!$B:$B,$A147,'Inspection Item Details'!$S:$S,"Failed")&gt;0,"Failed / Action Required",IF(Q147&gt;0,"Exception / Review Required",IF(P147&gt;0,"Passed","Pending Inspection"))))</f>
        <v/>
      </c>
      <c r="V147" s="30" t="n"/>
      <c r="W147" s="30" t="n"/>
      <c r="X147" s="30" t="n"/>
      <c r="Y147" s="30" t="n"/>
      <c r="Z147" s="30" t="n"/>
      <c r="AA147" s="30" t="n"/>
      <c r="AB147" s="30" t="n"/>
      <c r="AC147" s="30" t="n"/>
      <c r="AD147" s="92">
        <f>IF(B147="","",TODAY())</f>
        <v/>
      </c>
    </row>
    <row r="148">
      <c r="A148" s="28">
        <f>IF(B148="","","IQC-"&amp;TEXT(B148,"yyyymmdd")&amp;"-"&amp;TEXT(ROW()-4,"000"))</f>
        <v/>
      </c>
      <c r="B148" s="88" t="n"/>
      <c r="C148" s="88" t="n"/>
      <c r="D148" s="30" t="n"/>
      <c r="E148" s="30" t="n"/>
      <c r="F148" s="30" t="n"/>
      <c r="G148" s="30" t="n"/>
      <c r="H148" s="30" t="n"/>
      <c r="I148" s="30" t="n"/>
      <c r="J148" s="30" t="n"/>
      <c r="K148" s="30" t="n"/>
      <c r="L148" s="30" t="n"/>
      <c r="M148" s="89" t="n"/>
      <c r="N148" s="30" t="n"/>
      <c r="O148" s="30" t="n"/>
      <c r="P148" s="90" t="n"/>
      <c r="Q148" s="90" t="n"/>
      <c r="R148" s="91">
        <f>IF(OR(P148="",P148=0),"",Q148/P148)</f>
        <v/>
      </c>
      <c r="S148" s="30" t="n"/>
      <c r="T148" s="30" t="n"/>
      <c r="U148" s="28">
        <f>IF(B148="","",IF(COUNTIFS('Inspection Item Details'!$B:$B,$A148,'Inspection Item Details'!$S:$S,"Failed")&gt;0,"Failed / Action Required",IF(Q148&gt;0,"Exception / Review Required",IF(P148&gt;0,"Passed","Pending Inspection"))))</f>
        <v/>
      </c>
      <c r="V148" s="30" t="n"/>
      <c r="W148" s="30" t="n"/>
      <c r="X148" s="30" t="n"/>
      <c r="Y148" s="30" t="n"/>
      <c r="Z148" s="30" t="n"/>
      <c r="AA148" s="30" t="n"/>
      <c r="AB148" s="30" t="n"/>
      <c r="AC148" s="30" t="n"/>
      <c r="AD148" s="92">
        <f>IF(B148="","",TODAY())</f>
        <v/>
      </c>
    </row>
    <row r="149">
      <c r="A149" s="28">
        <f>IF(B149="","","IQC-"&amp;TEXT(B149,"yyyymmdd")&amp;"-"&amp;TEXT(ROW()-4,"000"))</f>
        <v/>
      </c>
      <c r="B149" s="88" t="n"/>
      <c r="C149" s="88" t="n"/>
      <c r="D149" s="30" t="n"/>
      <c r="E149" s="30" t="n"/>
      <c r="F149" s="30" t="n"/>
      <c r="G149" s="30" t="n"/>
      <c r="H149" s="30" t="n"/>
      <c r="I149" s="30" t="n"/>
      <c r="J149" s="30" t="n"/>
      <c r="K149" s="30" t="n"/>
      <c r="L149" s="30" t="n"/>
      <c r="M149" s="89" t="n"/>
      <c r="N149" s="30" t="n"/>
      <c r="O149" s="30" t="n"/>
      <c r="P149" s="90" t="n"/>
      <c r="Q149" s="90" t="n"/>
      <c r="R149" s="91">
        <f>IF(OR(P149="",P149=0),"",Q149/P149)</f>
        <v/>
      </c>
      <c r="S149" s="30" t="n"/>
      <c r="T149" s="30" t="n"/>
      <c r="U149" s="28">
        <f>IF(B149="","",IF(COUNTIFS('Inspection Item Details'!$B:$B,$A149,'Inspection Item Details'!$S:$S,"Failed")&gt;0,"Failed / Action Required",IF(Q149&gt;0,"Exception / Review Required",IF(P149&gt;0,"Passed","Pending Inspection"))))</f>
        <v/>
      </c>
      <c r="V149" s="30" t="n"/>
      <c r="W149" s="30" t="n"/>
      <c r="X149" s="30" t="n"/>
      <c r="Y149" s="30" t="n"/>
      <c r="Z149" s="30" t="n"/>
      <c r="AA149" s="30" t="n"/>
      <c r="AB149" s="30" t="n"/>
      <c r="AC149" s="30" t="n"/>
      <c r="AD149" s="92">
        <f>IF(B149="","",TODAY())</f>
        <v/>
      </c>
    </row>
    <row r="150">
      <c r="A150" s="28">
        <f>IF(B150="","","IQC-"&amp;TEXT(B150,"yyyymmdd")&amp;"-"&amp;TEXT(ROW()-4,"000"))</f>
        <v/>
      </c>
      <c r="B150" s="88" t="n"/>
      <c r="C150" s="88" t="n"/>
      <c r="D150" s="30" t="n"/>
      <c r="E150" s="30" t="n"/>
      <c r="F150" s="30" t="n"/>
      <c r="G150" s="30" t="n"/>
      <c r="H150" s="30" t="n"/>
      <c r="I150" s="30" t="n"/>
      <c r="J150" s="30" t="n"/>
      <c r="K150" s="30" t="n"/>
      <c r="L150" s="30" t="n"/>
      <c r="M150" s="89" t="n"/>
      <c r="N150" s="30" t="n"/>
      <c r="O150" s="30" t="n"/>
      <c r="P150" s="90" t="n"/>
      <c r="Q150" s="90" t="n"/>
      <c r="R150" s="91">
        <f>IF(OR(P150="",P150=0),"",Q150/P150)</f>
        <v/>
      </c>
      <c r="S150" s="30" t="n"/>
      <c r="T150" s="30" t="n"/>
      <c r="U150" s="28">
        <f>IF(B150="","",IF(COUNTIFS('Inspection Item Details'!$B:$B,$A150,'Inspection Item Details'!$S:$S,"Failed")&gt;0,"Failed / Action Required",IF(Q150&gt;0,"Exception / Review Required",IF(P150&gt;0,"Passed","Pending Inspection"))))</f>
        <v/>
      </c>
      <c r="V150" s="30" t="n"/>
      <c r="W150" s="30" t="n"/>
      <c r="X150" s="30" t="n"/>
      <c r="Y150" s="30" t="n"/>
      <c r="Z150" s="30" t="n"/>
      <c r="AA150" s="30" t="n"/>
      <c r="AB150" s="30" t="n"/>
      <c r="AC150" s="30" t="n"/>
      <c r="AD150" s="92">
        <f>IF(B150="","",TODAY())</f>
        <v/>
      </c>
    </row>
    <row r="151">
      <c r="A151" s="28">
        <f>IF(B151="","","IQC-"&amp;TEXT(B151,"yyyymmdd")&amp;"-"&amp;TEXT(ROW()-4,"000"))</f>
        <v/>
      </c>
      <c r="B151" s="88" t="n"/>
      <c r="C151" s="88" t="n"/>
      <c r="D151" s="30" t="n"/>
      <c r="E151" s="30" t="n"/>
      <c r="F151" s="30" t="n"/>
      <c r="G151" s="30" t="n"/>
      <c r="H151" s="30" t="n"/>
      <c r="I151" s="30" t="n"/>
      <c r="J151" s="30" t="n"/>
      <c r="K151" s="30" t="n"/>
      <c r="L151" s="30" t="n"/>
      <c r="M151" s="89" t="n"/>
      <c r="N151" s="30" t="n"/>
      <c r="O151" s="30" t="n"/>
      <c r="P151" s="90" t="n"/>
      <c r="Q151" s="90" t="n"/>
      <c r="R151" s="91">
        <f>IF(OR(P151="",P151=0),"",Q151/P151)</f>
        <v/>
      </c>
      <c r="S151" s="30" t="n"/>
      <c r="T151" s="30" t="n"/>
      <c r="U151" s="28">
        <f>IF(B151="","",IF(COUNTIFS('Inspection Item Details'!$B:$B,$A151,'Inspection Item Details'!$S:$S,"Failed")&gt;0,"Failed / Action Required",IF(Q151&gt;0,"Exception / Review Required",IF(P151&gt;0,"Passed","Pending Inspection"))))</f>
        <v/>
      </c>
      <c r="V151" s="30" t="n"/>
      <c r="W151" s="30" t="n"/>
      <c r="X151" s="30" t="n"/>
      <c r="Y151" s="30" t="n"/>
      <c r="Z151" s="30" t="n"/>
      <c r="AA151" s="30" t="n"/>
      <c r="AB151" s="30" t="n"/>
      <c r="AC151" s="30" t="n"/>
      <c r="AD151" s="92">
        <f>IF(B151="","",TODAY())</f>
        <v/>
      </c>
    </row>
    <row r="152">
      <c r="A152" s="28">
        <f>IF(B152="","","IQC-"&amp;TEXT(B152,"yyyymmdd")&amp;"-"&amp;TEXT(ROW()-4,"000"))</f>
        <v/>
      </c>
      <c r="B152" s="88" t="n"/>
      <c r="C152" s="88" t="n"/>
      <c r="D152" s="30" t="n"/>
      <c r="E152" s="30" t="n"/>
      <c r="F152" s="30" t="n"/>
      <c r="G152" s="30" t="n"/>
      <c r="H152" s="30" t="n"/>
      <c r="I152" s="30" t="n"/>
      <c r="J152" s="30" t="n"/>
      <c r="K152" s="30" t="n"/>
      <c r="L152" s="30" t="n"/>
      <c r="M152" s="89" t="n"/>
      <c r="N152" s="30" t="n"/>
      <c r="O152" s="30" t="n"/>
      <c r="P152" s="90" t="n"/>
      <c r="Q152" s="90" t="n"/>
      <c r="R152" s="91">
        <f>IF(OR(P152="",P152=0),"",Q152/P152)</f>
        <v/>
      </c>
      <c r="S152" s="30" t="n"/>
      <c r="T152" s="30" t="n"/>
      <c r="U152" s="28">
        <f>IF(B152="","",IF(COUNTIFS('Inspection Item Details'!$B:$B,$A152,'Inspection Item Details'!$S:$S,"Failed")&gt;0,"Failed / Action Required",IF(Q152&gt;0,"Exception / Review Required",IF(P152&gt;0,"Passed","Pending Inspection"))))</f>
        <v/>
      </c>
      <c r="V152" s="30" t="n"/>
      <c r="W152" s="30" t="n"/>
      <c r="X152" s="30" t="n"/>
      <c r="Y152" s="30" t="n"/>
      <c r="Z152" s="30" t="n"/>
      <c r="AA152" s="30" t="n"/>
      <c r="AB152" s="30" t="n"/>
      <c r="AC152" s="30" t="n"/>
      <c r="AD152" s="92">
        <f>IF(B152="","",TODAY())</f>
        <v/>
      </c>
    </row>
    <row r="153">
      <c r="A153" s="28">
        <f>IF(B153="","","IQC-"&amp;TEXT(B153,"yyyymmdd")&amp;"-"&amp;TEXT(ROW()-4,"000"))</f>
        <v/>
      </c>
      <c r="B153" s="88" t="n"/>
      <c r="C153" s="88" t="n"/>
      <c r="D153" s="30" t="n"/>
      <c r="E153" s="30" t="n"/>
      <c r="F153" s="30" t="n"/>
      <c r="G153" s="30" t="n"/>
      <c r="H153" s="30" t="n"/>
      <c r="I153" s="30" t="n"/>
      <c r="J153" s="30" t="n"/>
      <c r="K153" s="30" t="n"/>
      <c r="L153" s="30" t="n"/>
      <c r="M153" s="89" t="n"/>
      <c r="N153" s="30" t="n"/>
      <c r="O153" s="30" t="n"/>
      <c r="P153" s="90" t="n"/>
      <c r="Q153" s="90" t="n"/>
      <c r="R153" s="91">
        <f>IF(OR(P153="",P153=0),"",Q153/P153)</f>
        <v/>
      </c>
      <c r="S153" s="30" t="n"/>
      <c r="T153" s="30" t="n"/>
      <c r="U153" s="28">
        <f>IF(B153="","",IF(COUNTIFS('Inspection Item Details'!$B:$B,$A153,'Inspection Item Details'!$S:$S,"Failed")&gt;0,"Failed / Action Required",IF(Q153&gt;0,"Exception / Review Required",IF(P153&gt;0,"Passed","Pending Inspection"))))</f>
        <v/>
      </c>
      <c r="V153" s="30" t="n"/>
      <c r="W153" s="30" t="n"/>
      <c r="X153" s="30" t="n"/>
      <c r="Y153" s="30" t="n"/>
      <c r="Z153" s="30" t="n"/>
      <c r="AA153" s="30" t="n"/>
      <c r="AB153" s="30" t="n"/>
      <c r="AC153" s="30" t="n"/>
      <c r="AD153" s="92">
        <f>IF(B153="","",TODAY())</f>
        <v/>
      </c>
    </row>
    <row r="154">
      <c r="A154" s="28">
        <f>IF(B154="","","IQC-"&amp;TEXT(B154,"yyyymmdd")&amp;"-"&amp;TEXT(ROW()-4,"000"))</f>
        <v/>
      </c>
      <c r="B154" s="88" t="n"/>
      <c r="C154" s="88" t="n"/>
      <c r="D154" s="30" t="n"/>
      <c r="E154" s="30" t="n"/>
      <c r="F154" s="30" t="n"/>
      <c r="G154" s="30" t="n"/>
      <c r="H154" s="30" t="n"/>
      <c r="I154" s="30" t="n"/>
      <c r="J154" s="30" t="n"/>
      <c r="K154" s="30" t="n"/>
      <c r="L154" s="30" t="n"/>
      <c r="M154" s="89" t="n"/>
      <c r="N154" s="30" t="n"/>
      <c r="O154" s="30" t="n"/>
      <c r="P154" s="90" t="n"/>
      <c r="Q154" s="90" t="n"/>
      <c r="R154" s="91">
        <f>IF(OR(P154="",P154=0),"",Q154/P154)</f>
        <v/>
      </c>
      <c r="S154" s="30" t="n"/>
      <c r="T154" s="30" t="n"/>
      <c r="U154" s="28">
        <f>IF(B154="","",IF(COUNTIFS('Inspection Item Details'!$B:$B,$A154,'Inspection Item Details'!$S:$S,"Failed")&gt;0,"Failed / Action Required",IF(Q154&gt;0,"Exception / Review Required",IF(P154&gt;0,"Passed","Pending Inspection"))))</f>
        <v/>
      </c>
      <c r="V154" s="30" t="n"/>
      <c r="W154" s="30" t="n"/>
      <c r="X154" s="30" t="n"/>
      <c r="Y154" s="30" t="n"/>
      <c r="Z154" s="30" t="n"/>
      <c r="AA154" s="30" t="n"/>
      <c r="AB154" s="30" t="n"/>
      <c r="AC154" s="30" t="n"/>
      <c r="AD154" s="92">
        <f>IF(B154="","",TODAY())</f>
        <v/>
      </c>
    </row>
    <row r="155">
      <c r="A155" s="28">
        <f>IF(B155="","","IQC-"&amp;TEXT(B155,"yyyymmdd")&amp;"-"&amp;TEXT(ROW()-4,"000"))</f>
        <v/>
      </c>
      <c r="B155" s="88" t="n"/>
      <c r="C155" s="88" t="n"/>
      <c r="D155" s="30" t="n"/>
      <c r="E155" s="30" t="n"/>
      <c r="F155" s="30" t="n"/>
      <c r="G155" s="30" t="n"/>
      <c r="H155" s="30" t="n"/>
      <c r="I155" s="30" t="n"/>
      <c r="J155" s="30" t="n"/>
      <c r="K155" s="30" t="n"/>
      <c r="L155" s="30" t="n"/>
      <c r="M155" s="89" t="n"/>
      <c r="N155" s="30" t="n"/>
      <c r="O155" s="30" t="n"/>
      <c r="P155" s="90" t="n"/>
      <c r="Q155" s="90" t="n"/>
      <c r="R155" s="91">
        <f>IF(OR(P155="",P155=0),"",Q155/P155)</f>
        <v/>
      </c>
      <c r="S155" s="30" t="n"/>
      <c r="T155" s="30" t="n"/>
      <c r="U155" s="28">
        <f>IF(B155="","",IF(COUNTIFS('Inspection Item Details'!$B:$B,$A155,'Inspection Item Details'!$S:$S,"Failed")&gt;0,"Failed / Action Required",IF(Q155&gt;0,"Exception / Review Required",IF(P155&gt;0,"Passed","Pending Inspection"))))</f>
        <v/>
      </c>
      <c r="V155" s="30" t="n"/>
      <c r="W155" s="30" t="n"/>
      <c r="X155" s="30" t="n"/>
      <c r="Y155" s="30" t="n"/>
      <c r="Z155" s="30" t="n"/>
      <c r="AA155" s="30" t="n"/>
      <c r="AB155" s="30" t="n"/>
      <c r="AC155" s="30" t="n"/>
      <c r="AD155" s="92">
        <f>IF(B155="","",TODAY())</f>
        <v/>
      </c>
    </row>
    <row r="156">
      <c r="A156" s="28">
        <f>IF(B156="","","IQC-"&amp;TEXT(B156,"yyyymmdd")&amp;"-"&amp;TEXT(ROW()-4,"000"))</f>
        <v/>
      </c>
      <c r="B156" s="88" t="n"/>
      <c r="C156" s="88" t="n"/>
      <c r="D156" s="30" t="n"/>
      <c r="E156" s="30" t="n"/>
      <c r="F156" s="30" t="n"/>
      <c r="G156" s="30" t="n"/>
      <c r="H156" s="30" t="n"/>
      <c r="I156" s="30" t="n"/>
      <c r="J156" s="30" t="n"/>
      <c r="K156" s="30" t="n"/>
      <c r="L156" s="30" t="n"/>
      <c r="M156" s="89" t="n"/>
      <c r="N156" s="30" t="n"/>
      <c r="O156" s="30" t="n"/>
      <c r="P156" s="90" t="n"/>
      <c r="Q156" s="90" t="n"/>
      <c r="R156" s="91">
        <f>IF(OR(P156="",P156=0),"",Q156/P156)</f>
        <v/>
      </c>
      <c r="S156" s="30" t="n"/>
      <c r="T156" s="30" t="n"/>
      <c r="U156" s="28">
        <f>IF(B156="","",IF(COUNTIFS('Inspection Item Details'!$B:$B,$A156,'Inspection Item Details'!$S:$S,"Failed")&gt;0,"Failed / Action Required",IF(Q156&gt;0,"Exception / Review Required",IF(P156&gt;0,"Passed","Pending Inspection"))))</f>
        <v/>
      </c>
      <c r="V156" s="30" t="n"/>
      <c r="W156" s="30" t="n"/>
      <c r="X156" s="30" t="n"/>
      <c r="Y156" s="30" t="n"/>
      <c r="Z156" s="30" t="n"/>
      <c r="AA156" s="30" t="n"/>
      <c r="AB156" s="30" t="n"/>
      <c r="AC156" s="30" t="n"/>
      <c r="AD156" s="92">
        <f>IF(B156="","",TODAY())</f>
        <v/>
      </c>
    </row>
    <row r="157">
      <c r="A157" s="28">
        <f>IF(B157="","","IQC-"&amp;TEXT(B157,"yyyymmdd")&amp;"-"&amp;TEXT(ROW()-4,"000"))</f>
        <v/>
      </c>
      <c r="B157" s="88" t="n"/>
      <c r="C157" s="88" t="n"/>
      <c r="D157" s="30" t="n"/>
      <c r="E157" s="30" t="n"/>
      <c r="F157" s="30" t="n"/>
      <c r="G157" s="30" t="n"/>
      <c r="H157" s="30" t="n"/>
      <c r="I157" s="30" t="n"/>
      <c r="J157" s="30" t="n"/>
      <c r="K157" s="30" t="n"/>
      <c r="L157" s="30" t="n"/>
      <c r="M157" s="89" t="n"/>
      <c r="N157" s="30" t="n"/>
      <c r="O157" s="30" t="n"/>
      <c r="P157" s="90" t="n"/>
      <c r="Q157" s="90" t="n"/>
      <c r="R157" s="91">
        <f>IF(OR(P157="",P157=0),"",Q157/P157)</f>
        <v/>
      </c>
      <c r="S157" s="30" t="n"/>
      <c r="T157" s="30" t="n"/>
      <c r="U157" s="28">
        <f>IF(B157="","",IF(COUNTIFS('Inspection Item Details'!$B:$B,$A157,'Inspection Item Details'!$S:$S,"Failed")&gt;0,"Failed / Action Required",IF(Q157&gt;0,"Exception / Review Required",IF(P157&gt;0,"Passed","Pending Inspection"))))</f>
        <v/>
      </c>
      <c r="V157" s="30" t="n"/>
      <c r="W157" s="30" t="n"/>
      <c r="X157" s="30" t="n"/>
      <c r="Y157" s="30" t="n"/>
      <c r="Z157" s="30" t="n"/>
      <c r="AA157" s="30" t="n"/>
      <c r="AB157" s="30" t="n"/>
      <c r="AC157" s="30" t="n"/>
      <c r="AD157" s="92">
        <f>IF(B157="","",TODAY())</f>
        <v/>
      </c>
    </row>
    <row r="158">
      <c r="A158" s="28">
        <f>IF(B158="","","IQC-"&amp;TEXT(B158,"yyyymmdd")&amp;"-"&amp;TEXT(ROW()-4,"000"))</f>
        <v/>
      </c>
      <c r="B158" s="88" t="n"/>
      <c r="C158" s="88" t="n"/>
      <c r="D158" s="30" t="n"/>
      <c r="E158" s="30" t="n"/>
      <c r="F158" s="30" t="n"/>
      <c r="G158" s="30" t="n"/>
      <c r="H158" s="30" t="n"/>
      <c r="I158" s="30" t="n"/>
      <c r="J158" s="30" t="n"/>
      <c r="K158" s="30" t="n"/>
      <c r="L158" s="30" t="n"/>
      <c r="M158" s="89" t="n"/>
      <c r="N158" s="30" t="n"/>
      <c r="O158" s="30" t="n"/>
      <c r="P158" s="90" t="n"/>
      <c r="Q158" s="90" t="n"/>
      <c r="R158" s="91">
        <f>IF(OR(P158="",P158=0),"",Q158/P158)</f>
        <v/>
      </c>
      <c r="S158" s="30" t="n"/>
      <c r="T158" s="30" t="n"/>
      <c r="U158" s="28">
        <f>IF(B158="","",IF(COUNTIFS('Inspection Item Details'!$B:$B,$A158,'Inspection Item Details'!$S:$S,"Failed")&gt;0,"Failed / Action Required",IF(Q158&gt;0,"Exception / Review Required",IF(P158&gt;0,"Passed","Pending Inspection"))))</f>
        <v/>
      </c>
      <c r="V158" s="30" t="n"/>
      <c r="W158" s="30" t="n"/>
      <c r="X158" s="30" t="n"/>
      <c r="Y158" s="30" t="n"/>
      <c r="Z158" s="30" t="n"/>
      <c r="AA158" s="30" t="n"/>
      <c r="AB158" s="30" t="n"/>
      <c r="AC158" s="30" t="n"/>
      <c r="AD158" s="92">
        <f>IF(B158="","",TODAY())</f>
        <v/>
      </c>
    </row>
    <row r="159">
      <c r="A159" s="28">
        <f>IF(B159="","","IQC-"&amp;TEXT(B159,"yyyymmdd")&amp;"-"&amp;TEXT(ROW()-4,"000"))</f>
        <v/>
      </c>
      <c r="B159" s="88" t="n"/>
      <c r="C159" s="88" t="n"/>
      <c r="D159" s="30" t="n"/>
      <c r="E159" s="30" t="n"/>
      <c r="F159" s="30" t="n"/>
      <c r="G159" s="30" t="n"/>
      <c r="H159" s="30" t="n"/>
      <c r="I159" s="30" t="n"/>
      <c r="J159" s="30" t="n"/>
      <c r="K159" s="30" t="n"/>
      <c r="L159" s="30" t="n"/>
      <c r="M159" s="89" t="n"/>
      <c r="N159" s="30" t="n"/>
      <c r="O159" s="30" t="n"/>
      <c r="P159" s="90" t="n"/>
      <c r="Q159" s="90" t="n"/>
      <c r="R159" s="91">
        <f>IF(OR(P159="",P159=0),"",Q159/P159)</f>
        <v/>
      </c>
      <c r="S159" s="30" t="n"/>
      <c r="T159" s="30" t="n"/>
      <c r="U159" s="28">
        <f>IF(B159="","",IF(COUNTIFS('Inspection Item Details'!$B:$B,$A159,'Inspection Item Details'!$S:$S,"Failed")&gt;0,"Failed / Action Required",IF(Q159&gt;0,"Exception / Review Required",IF(P159&gt;0,"Passed","Pending Inspection"))))</f>
        <v/>
      </c>
      <c r="V159" s="30" t="n"/>
      <c r="W159" s="30" t="n"/>
      <c r="X159" s="30" t="n"/>
      <c r="Y159" s="30" t="n"/>
      <c r="Z159" s="30" t="n"/>
      <c r="AA159" s="30" t="n"/>
      <c r="AB159" s="30" t="n"/>
      <c r="AC159" s="30" t="n"/>
      <c r="AD159" s="92">
        <f>IF(B159="","",TODAY())</f>
        <v/>
      </c>
    </row>
    <row r="160">
      <c r="A160" s="28">
        <f>IF(B160="","","IQC-"&amp;TEXT(B160,"yyyymmdd")&amp;"-"&amp;TEXT(ROW()-4,"000"))</f>
        <v/>
      </c>
      <c r="B160" s="88" t="n"/>
      <c r="C160" s="88" t="n"/>
      <c r="D160" s="30" t="n"/>
      <c r="E160" s="30" t="n"/>
      <c r="F160" s="30" t="n"/>
      <c r="G160" s="30" t="n"/>
      <c r="H160" s="30" t="n"/>
      <c r="I160" s="30" t="n"/>
      <c r="J160" s="30" t="n"/>
      <c r="K160" s="30" t="n"/>
      <c r="L160" s="30" t="n"/>
      <c r="M160" s="89" t="n"/>
      <c r="N160" s="30" t="n"/>
      <c r="O160" s="30" t="n"/>
      <c r="P160" s="90" t="n"/>
      <c r="Q160" s="90" t="n"/>
      <c r="R160" s="91">
        <f>IF(OR(P160="",P160=0),"",Q160/P160)</f>
        <v/>
      </c>
      <c r="S160" s="30" t="n"/>
      <c r="T160" s="30" t="n"/>
      <c r="U160" s="28">
        <f>IF(B160="","",IF(COUNTIFS('Inspection Item Details'!$B:$B,$A160,'Inspection Item Details'!$S:$S,"Failed")&gt;0,"Failed / Action Required",IF(Q160&gt;0,"Exception / Review Required",IF(P160&gt;0,"Passed","Pending Inspection"))))</f>
        <v/>
      </c>
      <c r="V160" s="30" t="n"/>
      <c r="W160" s="30" t="n"/>
      <c r="X160" s="30" t="n"/>
      <c r="Y160" s="30" t="n"/>
      <c r="Z160" s="30" t="n"/>
      <c r="AA160" s="30" t="n"/>
      <c r="AB160" s="30" t="n"/>
      <c r="AC160" s="30" t="n"/>
      <c r="AD160" s="92">
        <f>IF(B160="","",TODAY())</f>
        <v/>
      </c>
    </row>
    <row r="161">
      <c r="A161" s="28">
        <f>IF(B161="","","IQC-"&amp;TEXT(B161,"yyyymmdd")&amp;"-"&amp;TEXT(ROW()-4,"000"))</f>
        <v/>
      </c>
      <c r="B161" s="88" t="n"/>
      <c r="C161" s="88" t="n"/>
      <c r="D161" s="30" t="n"/>
      <c r="E161" s="30" t="n"/>
      <c r="F161" s="30" t="n"/>
      <c r="G161" s="30" t="n"/>
      <c r="H161" s="30" t="n"/>
      <c r="I161" s="30" t="n"/>
      <c r="J161" s="30" t="n"/>
      <c r="K161" s="30" t="n"/>
      <c r="L161" s="30" t="n"/>
      <c r="M161" s="89" t="n"/>
      <c r="N161" s="30" t="n"/>
      <c r="O161" s="30" t="n"/>
      <c r="P161" s="90" t="n"/>
      <c r="Q161" s="90" t="n"/>
      <c r="R161" s="91">
        <f>IF(OR(P161="",P161=0),"",Q161/P161)</f>
        <v/>
      </c>
      <c r="S161" s="30" t="n"/>
      <c r="T161" s="30" t="n"/>
      <c r="U161" s="28">
        <f>IF(B161="","",IF(COUNTIFS('Inspection Item Details'!$B:$B,$A161,'Inspection Item Details'!$S:$S,"Failed")&gt;0,"Failed / Action Required",IF(Q161&gt;0,"Exception / Review Required",IF(P161&gt;0,"Passed","Pending Inspection"))))</f>
        <v/>
      </c>
      <c r="V161" s="30" t="n"/>
      <c r="W161" s="30" t="n"/>
      <c r="X161" s="30" t="n"/>
      <c r="Y161" s="30" t="n"/>
      <c r="Z161" s="30" t="n"/>
      <c r="AA161" s="30" t="n"/>
      <c r="AB161" s="30" t="n"/>
      <c r="AC161" s="30" t="n"/>
      <c r="AD161" s="92">
        <f>IF(B161="","",TODAY())</f>
        <v/>
      </c>
    </row>
    <row r="162">
      <c r="A162" s="28">
        <f>IF(B162="","","IQC-"&amp;TEXT(B162,"yyyymmdd")&amp;"-"&amp;TEXT(ROW()-4,"000"))</f>
        <v/>
      </c>
      <c r="B162" s="88" t="n"/>
      <c r="C162" s="88" t="n"/>
      <c r="D162" s="30" t="n"/>
      <c r="E162" s="30" t="n"/>
      <c r="F162" s="30" t="n"/>
      <c r="G162" s="30" t="n"/>
      <c r="H162" s="30" t="n"/>
      <c r="I162" s="30" t="n"/>
      <c r="J162" s="30" t="n"/>
      <c r="K162" s="30" t="n"/>
      <c r="L162" s="30" t="n"/>
      <c r="M162" s="89" t="n"/>
      <c r="N162" s="30" t="n"/>
      <c r="O162" s="30" t="n"/>
      <c r="P162" s="90" t="n"/>
      <c r="Q162" s="90" t="n"/>
      <c r="R162" s="91">
        <f>IF(OR(P162="",P162=0),"",Q162/P162)</f>
        <v/>
      </c>
      <c r="S162" s="30" t="n"/>
      <c r="T162" s="30" t="n"/>
      <c r="U162" s="28">
        <f>IF(B162="","",IF(COUNTIFS('Inspection Item Details'!$B:$B,$A162,'Inspection Item Details'!$S:$S,"Failed")&gt;0,"Failed / Action Required",IF(Q162&gt;0,"Exception / Review Required",IF(P162&gt;0,"Passed","Pending Inspection"))))</f>
        <v/>
      </c>
      <c r="V162" s="30" t="n"/>
      <c r="W162" s="30" t="n"/>
      <c r="X162" s="30" t="n"/>
      <c r="Y162" s="30" t="n"/>
      <c r="Z162" s="30" t="n"/>
      <c r="AA162" s="30" t="n"/>
      <c r="AB162" s="30" t="n"/>
      <c r="AC162" s="30" t="n"/>
      <c r="AD162" s="92">
        <f>IF(B162="","",TODAY())</f>
        <v/>
      </c>
    </row>
    <row r="163">
      <c r="A163" s="28">
        <f>IF(B163="","","IQC-"&amp;TEXT(B163,"yyyymmdd")&amp;"-"&amp;TEXT(ROW()-4,"000"))</f>
        <v/>
      </c>
      <c r="B163" s="88" t="n"/>
      <c r="C163" s="88" t="n"/>
      <c r="D163" s="30" t="n"/>
      <c r="E163" s="30" t="n"/>
      <c r="F163" s="30" t="n"/>
      <c r="G163" s="30" t="n"/>
      <c r="H163" s="30" t="n"/>
      <c r="I163" s="30" t="n"/>
      <c r="J163" s="30" t="n"/>
      <c r="K163" s="30" t="n"/>
      <c r="L163" s="30" t="n"/>
      <c r="M163" s="89" t="n"/>
      <c r="N163" s="30" t="n"/>
      <c r="O163" s="30" t="n"/>
      <c r="P163" s="90" t="n"/>
      <c r="Q163" s="90" t="n"/>
      <c r="R163" s="91">
        <f>IF(OR(P163="",P163=0),"",Q163/P163)</f>
        <v/>
      </c>
      <c r="S163" s="30" t="n"/>
      <c r="T163" s="30" t="n"/>
      <c r="U163" s="28">
        <f>IF(B163="","",IF(COUNTIFS('Inspection Item Details'!$B:$B,$A163,'Inspection Item Details'!$S:$S,"Failed")&gt;0,"Failed / Action Required",IF(Q163&gt;0,"Exception / Review Required",IF(P163&gt;0,"Passed","Pending Inspection"))))</f>
        <v/>
      </c>
      <c r="V163" s="30" t="n"/>
      <c r="W163" s="30" t="n"/>
      <c r="X163" s="30" t="n"/>
      <c r="Y163" s="30" t="n"/>
      <c r="Z163" s="30" t="n"/>
      <c r="AA163" s="30" t="n"/>
      <c r="AB163" s="30" t="n"/>
      <c r="AC163" s="30" t="n"/>
      <c r="AD163" s="92">
        <f>IF(B163="","",TODAY())</f>
        <v/>
      </c>
    </row>
    <row r="164">
      <c r="A164" s="28">
        <f>IF(B164="","","IQC-"&amp;TEXT(B164,"yyyymmdd")&amp;"-"&amp;TEXT(ROW()-4,"000"))</f>
        <v/>
      </c>
      <c r="B164" s="88" t="n"/>
      <c r="C164" s="88" t="n"/>
      <c r="D164" s="30" t="n"/>
      <c r="E164" s="30" t="n"/>
      <c r="F164" s="30" t="n"/>
      <c r="G164" s="30" t="n"/>
      <c r="H164" s="30" t="n"/>
      <c r="I164" s="30" t="n"/>
      <c r="J164" s="30" t="n"/>
      <c r="K164" s="30" t="n"/>
      <c r="L164" s="30" t="n"/>
      <c r="M164" s="89" t="n"/>
      <c r="N164" s="30" t="n"/>
      <c r="O164" s="30" t="n"/>
      <c r="P164" s="90" t="n"/>
      <c r="Q164" s="90" t="n"/>
      <c r="R164" s="91">
        <f>IF(OR(P164="",P164=0),"",Q164/P164)</f>
        <v/>
      </c>
      <c r="S164" s="30" t="n"/>
      <c r="T164" s="30" t="n"/>
      <c r="U164" s="28">
        <f>IF(B164="","",IF(COUNTIFS('Inspection Item Details'!$B:$B,$A164,'Inspection Item Details'!$S:$S,"Failed")&gt;0,"Failed / Action Required",IF(Q164&gt;0,"Exception / Review Required",IF(P164&gt;0,"Passed","Pending Inspection"))))</f>
        <v/>
      </c>
      <c r="V164" s="30" t="n"/>
      <c r="W164" s="30" t="n"/>
      <c r="X164" s="30" t="n"/>
      <c r="Y164" s="30" t="n"/>
      <c r="Z164" s="30" t="n"/>
      <c r="AA164" s="30" t="n"/>
      <c r="AB164" s="30" t="n"/>
      <c r="AC164" s="30" t="n"/>
      <c r="AD164" s="92">
        <f>IF(B164="","",TODAY())</f>
        <v/>
      </c>
    </row>
    <row r="165">
      <c r="A165" s="28">
        <f>IF(B165="","","IQC-"&amp;TEXT(B165,"yyyymmdd")&amp;"-"&amp;TEXT(ROW()-4,"000"))</f>
        <v/>
      </c>
      <c r="B165" s="88" t="n"/>
      <c r="C165" s="88" t="n"/>
      <c r="D165" s="30" t="n"/>
      <c r="E165" s="30" t="n"/>
      <c r="F165" s="30" t="n"/>
      <c r="G165" s="30" t="n"/>
      <c r="H165" s="30" t="n"/>
      <c r="I165" s="30" t="n"/>
      <c r="J165" s="30" t="n"/>
      <c r="K165" s="30" t="n"/>
      <c r="L165" s="30" t="n"/>
      <c r="M165" s="89" t="n"/>
      <c r="N165" s="30" t="n"/>
      <c r="O165" s="30" t="n"/>
      <c r="P165" s="90" t="n"/>
      <c r="Q165" s="90" t="n"/>
      <c r="R165" s="91">
        <f>IF(OR(P165="",P165=0),"",Q165/P165)</f>
        <v/>
      </c>
      <c r="S165" s="30" t="n"/>
      <c r="T165" s="30" t="n"/>
      <c r="U165" s="28">
        <f>IF(B165="","",IF(COUNTIFS('Inspection Item Details'!$B:$B,$A165,'Inspection Item Details'!$S:$S,"Failed")&gt;0,"Failed / Action Required",IF(Q165&gt;0,"Exception / Review Required",IF(P165&gt;0,"Passed","Pending Inspection"))))</f>
        <v/>
      </c>
      <c r="V165" s="30" t="n"/>
      <c r="W165" s="30" t="n"/>
      <c r="X165" s="30" t="n"/>
      <c r="Y165" s="30" t="n"/>
      <c r="Z165" s="30" t="n"/>
      <c r="AA165" s="30" t="n"/>
      <c r="AB165" s="30" t="n"/>
      <c r="AC165" s="30" t="n"/>
      <c r="AD165" s="92">
        <f>IF(B165="","",TODAY())</f>
        <v/>
      </c>
    </row>
    <row r="166">
      <c r="A166" s="28">
        <f>IF(B166="","","IQC-"&amp;TEXT(B166,"yyyymmdd")&amp;"-"&amp;TEXT(ROW()-4,"000"))</f>
        <v/>
      </c>
      <c r="B166" s="88" t="n"/>
      <c r="C166" s="88" t="n"/>
      <c r="D166" s="30" t="n"/>
      <c r="E166" s="30" t="n"/>
      <c r="F166" s="30" t="n"/>
      <c r="G166" s="30" t="n"/>
      <c r="H166" s="30" t="n"/>
      <c r="I166" s="30" t="n"/>
      <c r="J166" s="30" t="n"/>
      <c r="K166" s="30" t="n"/>
      <c r="L166" s="30" t="n"/>
      <c r="M166" s="89" t="n"/>
      <c r="N166" s="30" t="n"/>
      <c r="O166" s="30" t="n"/>
      <c r="P166" s="90" t="n"/>
      <c r="Q166" s="90" t="n"/>
      <c r="R166" s="91">
        <f>IF(OR(P166="",P166=0),"",Q166/P166)</f>
        <v/>
      </c>
      <c r="S166" s="30" t="n"/>
      <c r="T166" s="30" t="n"/>
      <c r="U166" s="28">
        <f>IF(B166="","",IF(COUNTIFS('Inspection Item Details'!$B:$B,$A166,'Inspection Item Details'!$S:$S,"Failed")&gt;0,"Failed / Action Required",IF(Q166&gt;0,"Exception / Review Required",IF(P166&gt;0,"Passed","Pending Inspection"))))</f>
        <v/>
      </c>
      <c r="V166" s="30" t="n"/>
      <c r="W166" s="30" t="n"/>
      <c r="X166" s="30" t="n"/>
      <c r="Y166" s="30" t="n"/>
      <c r="Z166" s="30" t="n"/>
      <c r="AA166" s="30" t="n"/>
      <c r="AB166" s="30" t="n"/>
      <c r="AC166" s="30" t="n"/>
      <c r="AD166" s="92">
        <f>IF(B166="","",TODAY())</f>
        <v/>
      </c>
    </row>
    <row r="167">
      <c r="A167" s="28">
        <f>IF(B167="","","IQC-"&amp;TEXT(B167,"yyyymmdd")&amp;"-"&amp;TEXT(ROW()-4,"000"))</f>
        <v/>
      </c>
      <c r="B167" s="88" t="n"/>
      <c r="C167" s="88" t="n"/>
      <c r="D167" s="30" t="n"/>
      <c r="E167" s="30" t="n"/>
      <c r="F167" s="30" t="n"/>
      <c r="G167" s="30" t="n"/>
      <c r="H167" s="30" t="n"/>
      <c r="I167" s="30" t="n"/>
      <c r="J167" s="30" t="n"/>
      <c r="K167" s="30" t="n"/>
      <c r="L167" s="30" t="n"/>
      <c r="M167" s="89" t="n"/>
      <c r="N167" s="30" t="n"/>
      <c r="O167" s="30" t="n"/>
      <c r="P167" s="90" t="n"/>
      <c r="Q167" s="90" t="n"/>
      <c r="R167" s="91">
        <f>IF(OR(P167="",P167=0),"",Q167/P167)</f>
        <v/>
      </c>
      <c r="S167" s="30" t="n"/>
      <c r="T167" s="30" t="n"/>
      <c r="U167" s="28">
        <f>IF(B167="","",IF(COUNTIFS('Inspection Item Details'!$B:$B,$A167,'Inspection Item Details'!$S:$S,"Failed")&gt;0,"Failed / Action Required",IF(Q167&gt;0,"Exception / Review Required",IF(P167&gt;0,"Passed","Pending Inspection"))))</f>
        <v/>
      </c>
      <c r="V167" s="30" t="n"/>
      <c r="W167" s="30" t="n"/>
      <c r="X167" s="30" t="n"/>
      <c r="Y167" s="30" t="n"/>
      <c r="Z167" s="30" t="n"/>
      <c r="AA167" s="30" t="n"/>
      <c r="AB167" s="30" t="n"/>
      <c r="AC167" s="30" t="n"/>
      <c r="AD167" s="92">
        <f>IF(B167="","",TODAY())</f>
        <v/>
      </c>
    </row>
    <row r="168">
      <c r="A168" s="28">
        <f>IF(B168="","","IQC-"&amp;TEXT(B168,"yyyymmdd")&amp;"-"&amp;TEXT(ROW()-4,"000"))</f>
        <v/>
      </c>
      <c r="B168" s="88" t="n"/>
      <c r="C168" s="88" t="n"/>
      <c r="D168" s="30" t="n"/>
      <c r="E168" s="30" t="n"/>
      <c r="F168" s="30" t="n"/>
      <c r="G168" s="30" t="n"/>
      <c r="H168" s="30" t="n"/>
      <c r="I168" s="30" t="n"/>
      <c r="J168" s="30" t="n"/>
      <c r="K168" s="30" t="n"/>
      <c r="L168" s="30" t="n"/>
      <c r="M168" s="89" t="n"/>
      <c r="N168" s="30" t="n"/>
      <c r="O168" s="30" t="n"/>
      <c r="P168" s="90" t="n"/>
      <c r="Q168" s="90" t="n"/>
      <c r="R168" s="91">
        <f>IF(OR(P168="",P168=0),"",Q168/P168)</f>
        <v/>
      </c>
      <c r="S168" s="30" t="n"/>
      <c r="T168" s="30" t="n"/>
      <c r="U168" s="28">
        <f>IF(B168="","",IF(COUNTIFS('Inspection Item Details'!$B:$B,$A168,'Inspection Item Details'!$S:$S,"Failed")&gt;0,"Failed / Action Required",IF(Q168&gt;0,"Exception / Review Required",IF(P168&gt;0,"Passed","Pending Inspection"))))</f>
        <v/>
      </c>
      <c r="V168" s="30" t="n"/>
      <c r="W168" s="30" t="n"/>
      <c r="X168" s="30" t="n"/>
      <c r="Y168" s="30" t="n"/>
      <c r="Z168" s="30" t="n"/>
      <c r="AA168" s="30" t="n"/>
      <c r="AB168" s="30" t="n"/>
      <c r="AC168" s="30" t="n"/>
      <c r="AD168" s="92">
        <f>IF(B168="","",TODAY())</f>
        <v/>
      </c>
    </row>
    <row r="169">
      <c r="A169" s="28">
        <f>IF(B169="","","IQC-"&amp;TEXT(B169,"yyyymmdd")&amp;"-"&amp;TEXT(ROW()-4,"000"))</f>
        <v/>
      </c>
      <c r="B169" s="88" t="n"/>
      <c r="C169" s="88" t="n"/>
      <c r="D169" s="30" t="n"/>
      <c r="E169" s="30" t="n"/>
      <c r="F169" s="30" t="n"/>
      <c r="G169" s="30" t="n"/>
      <c r="H169" s="30" t="n"/>
      <c r="I169" s="30" t="n"/>
      <c r="J169" s="30" t="n"/>
      <c r="K169" s="30" t="n"/>
      <c r="L169" s="30" t="n"/>
      <c r="M169" s="89" t="n"/>
      <c r="N169" s="30" t="n"/>
      <c r="O169" s="30" t="n"/>
      <c r="P169" s="90" t="n"/>
      <c r="Q169" s="90" t="n"/>
      <c r="R169" s="91">
        <f>IF(OR(P169="",P169=0),"",Q169/P169)</f>
        <v/>
      </c>
      <c r="S169" s="30" t="n"/>
      <c r="T169" s="30" t="n"/>
      <c r="U169" s="28">
        <f>IF(B169="","",IF(COUNTIFS('Inspection Item Details'!$B:$B,$A169,'Inspection Item Details'!$S:$S,"Failed")&gt;0,"Failed / Action Required",IF(Q169&gt;0,"Exception / Review Required",IF(P169&gt;0,"Passed","Pending Inspection"))))</f>
        <v/>
      </c>
      <c r="V169" s="30" t="n"/>
      <c r="W169" s="30" t="n"/>
      <c r="X169" s="30" t="n"/>
      <c r="Y169" s="30" t="n"/>
      <c r="Z169" s="30" t="n"/>
      <c r="AA169" s="30" t="n"/>
      <c r="AB169" s="30" t="n"/>
      <c r="AC169" s="30" t="n"/>
      <c r="AD169" s="92">
        <f>IF(B169="","",TODAY())</f>
        <v/>
      </c>
    </row>
    <row r="170">
      <c r="A170" s="28">
        <f>IF(B170="","","IQC-"&amp;TEXT(B170,"yyyymmdd")&amp;"-"&amp;TEXT(ROW()-4,"000"))</f>
        <v/>
      </c>
      <c r="B170" s="88" t="n"/>
      <c r="C170" s="88" t="n"/>
      <c r="D170" s="30" t="n"/>
      <c r="E170" s="30" t="n"/>
      <c r="F170" s="30" t="n"/>
      <c r="G170" s="30" t="n"/>
      <c r="H170" s="30" t="n"/>
      <c r="I170" s="30" t="n"/>
      <c r="J170" s="30" t="n"/>
      <c r="K170" s="30" t="n"/>
      <c r="L170" s="30" t="n"/>
      <c r="M170" s="89" t="n"/>
      <c r="N170" s="30" t="n"/>
      <c r="O170" s="30" t="n"/>
      <c r="P170" s="90" t="n"/>
      <c r="Q170" s="90" t="n"/>
      <c r="R170" s="91">
        <f>IF(OR(P170="",P170=0),"",Q170/P170)</f>
        <v/>
      </c>
      <c r="S170" s="30" t="n"/>
      <c r="T170" s="30" t="n"/>
      <c r="U170" s="28">
        <f>IF(B170="","",IF(COUNTIFS('Inspection Item Details'!$B:$B,$A170,'Inspection Item Details'!$S:$S,"Failed")&gt;0,"Failed / Action Required",IF(Q170&gt;0,"Exception / Review Required",IF(P170&gt;0,"Passed","Pending Inspection"))))</f>
        <v/>
      </c>
      <c r="V170" s="30" t="n"/>
      <c r="W170" s="30" t="n"/>
      <c r="X170" s="30" t="n"/>
      <c r="Y170" s="30" t="n"/>
      <c r="Z170" s="30" t="n"/>
      <c r="AA170" s="30" t="n"/>
      <c r="AB170" s="30" t="n"/>
      <c r="AC170" s="30" t="n"/>
      <c r="AD170" s="92">
        <f>IF(B170="","",TODAY())</f>
        <v/>
      </c>
    </row>
    <row r="171">
      <c r="A171" s="28">
        <f>IF(B171="","","IQC-"&amp;TEXT(B171,"yyyymmdd")&amp;"-"&amp;TEXT(ROW()-4,"000"))</f>
        <v/>
      </c>
      <c r="B171" s="88" t="n"/>
      <c r="C171" s="88" t="n"/>
      <c r="D171" s="30" t="n"/>
      <c r="E171" s="30" t="n"/>
      <c r="F171" s="30" t="n"/>
      <c r="G171" s="30" t="n"/>
      <c r="H171" s="30" t="n"/>
      <c r="I171" s="30" t="n"/>
      <c r="J171" s="30" t="n"/>
      <c r="K171" s="30" t="n"/>
      <c r="L171" s="30" t="n"/>
      <c r="M171" s="89" t="n"/>
      <c r="N171" s="30" t="n"/>
      <c r="O171" s="30" t="n"/>
      <c r="P171" s="90" t="n"/>
      <c r="Q171" s="90" t="n"/>
      <c r="R171" s="91">
        <f>IF(OR(P171="",P171=0),"",Q171/P171)</f>
        <v/>
      </c>
      <c r="S171" s="30" t="n"/>
      <c r="T171" s="30" t="n"/>
      <c r="U171" s="28">
        <f>IF(B171="","",IF(COUNTIFS('Inspection Item Details'!$B:$B,$A171,'Inspection Item Details'!$S:$S,"Failed")&gt;0,"Failed / Action Required",IF(Q171&gt;0,"Exception / Review Required",IF(P171&gt;0,"Passed","Pending Inspection"))))</f>
        <v/>
      </c>
      <c r="V171" s="30" t="n"/>
      <c r="W171" s="30" t="n"/>
      <c r="X171" s="30" t="n"/>
      <c r="Y171" s="30" t="n"/>
      <c r="Z171" s="30" t="n"/>
      <c r="AA171" s="30" t="n"/>
      <c r="AB171" s="30" t="n"/>
      <c r="AC171" s="30" t="n"/>
      <c r="AD171" s="92">
        <f>IF(B171="","",TODAY())</f>
        <v/>
      </c>
    </row>
    <row r="172">
      <c r="A172" s="28">
        <f>IF(B172="","","IQC-"&amp;TEXT(B172,"yyyymmdd")&amp;"-"&amp;TEXT(ROW()-4,"000"))</f>
        <v/>
      </c>
      <c r="B172" s="88" t="n"/>
      <c r="C172" s="88" t="n"/>
      <c r="D172" s="30" t="n"/>
      <c r="E172" s="30" t="n"/>
      <c r="F172" s="30" t="n"/>
      <c r="G172" s="30" t="n"/>
      <c r="H172" s="30" t="n"/>
      <c r="I172" s="30" t="n"/>
      <c r="J172" s="30" t="n"/>
      <c r="K172" s="30" t="n"/>
      <c r="L172" s="30" t="n"/>
      <c r="M172" s="89" t="n"/>
      <c r="N172" s="30" t="n"/>
      <c r="O172" s="30" t="n"/>
      <c r="P172" s="90" t="n"/>
      <c r="Q172" s="90" t="n"/>
      <c r="R172" s="91">
        <f>IF(OR(P172="",P172=0),"",Q172/P172)</f>
        <v/>
      </c>
      <c r="S172" s="30" t="n"/>
      <c r="T172" s="30" t="n"/>
      <c r="U172" s="28">
        <f>IF(B172="","",IF(COUNTIFS('Inspection Item Details'!$B:$B,$A172,'Inspection Item Details'!$S:$S,"Failed")&gt;0,"Failed / Action Required",IF(Q172&gt;0,"Exception / Review Required",IF(P172&gt;0,"Passed","Pending Inspection"))))</f>
        <v/>
      </c>
      <c r="V172" s="30" t="n"/>
      <c r="W172" s="30" t="n"/>
      <c r="X172" s="30" t="n"/>
      <c r="Y172" s="30" t="n"/>
      <c r="Z172" s="30" t="n"/>
      <c r="AA172" s="30" t="n"/>
      <c r="AB172" s="30" t="n"/>
      <c r="AC172" s="30" t="n"/>
      <c r="AD172" s="92">
        <f>IF(B172="","",TODAY())</f>
        <v/>
      </c>
    </row>
    <row r="173">
      <c r="A173" s="28">
        <f>IF(B173="","","IQC-"&amp;TEXT(B173,"yyyymmdd")&amp;"-"&amp;TEXT(ROW()-4,"000"))</f>
        <v/>
      </c>
      <c r="B173" s="88" t="n"/>
      <c r="C173" s="88" t="n"/>
      <c r="D173" s="30" t="n"/>
      <c r="E173" s="30" t="n"/>
      <c r="F173" s="30" t="n"/>
      <c r="G173" s="30" t="n"/>
      <c r="H173" s="30" t="n"/>
      <c r="I173" s="30" t="n"/>
      <c r="J173" s="30" t="n"/>
      <c r="K173" s="30" t="n"/>
      <c r="L173" s="30" t="n"/>
      <c r="M173" s="89" t="n"/>
      <c r="N173" s="30" t="n"/>
      <c r="O173" s="30" t="n"/>
      <c r="P173" s="90" t="n"/>
      <c r="Q173" s="90" t="n"/>
      <c r="R173" s="91">
        <f>IF(OR(P173="",P173=0),"",Q173/P173)</f>
        <v/>
      </c>
      <c r="S173" s="30" t="n"/>
      <c r="T173" s="30" t="n"/>
      <c r="U173" s="28">
        <f>IF(B173="","",IF(COUNTIFS('Inspection Item Details'!$B:$B,$A173,'Inspection Item Details'!$S:$S,"Failed")&gt;0,"Failed / Action Required",IF(Q173&gt;0,"Exception / Review Required",IF(P173&gt;0,"Passed","Pending Inspection"))))</f>
        <v/>
      </c>
      <c r="V173" s="30" t="n"/>
      <c r="W173" s="30" t="n"/>
      <c r="X173" s="30" t="n"/>
      <c r="Y173" s="30" t="n"/>
      <c r="Z173" s="30" t="n"/>
      <c r="AA173" s="30" t="n"/>
      <c r="AB173" s="30" t="n"/>
      <c r="AC173" s="30" t="n"/>
      <c r="AD173" s="92">
        <f>IF(B173="","",TODAY())</f>
        <v/>
      </c>
    </row>
    <row r="174">
      <c r="A174" s="28">
        <f>IF(B174="","","IQC-"&amp;TEXT(B174,"yyyymmdd")&amp;"-"&amp;TEXT(ROW()-4,"000"))</f>
        <v/>
      </c>
      <c r="B174" s="88" t="n"/>
      <c r="C174" s="88" t="n"/>
      <c r="D174" s="30" t="n"/>
      <c r="E174" s="30" t="n"/>
      <c r="F174" s="30" t="n"/>
      <c r="G174" s="30" t="n"/>
      <c r="H174" s="30" t="n"/>
      <c r="I174" s="30" t="n"/>
      <c r="J174" s="30" t="n"/>
      <c r="K174" s="30" t="n"/>
      <c r="L174" s="30" t="n"/>
      <c r="M174" s="89" t="n"/>
      <c r="N174" s="30" t="n"/>
      <c r="O174" s="30" t="n"/>
      <c r="P174" s="90" t="n"/>
      <c r="Q174" s="90" t="n"/>
      <c r="R174" s="91">
        <f>IF(OR(P174="",P174=0),"",Q174/P174)</f>
        <v/>
      </c>
      <c r="S174" s="30" t="n"/>
      <c r="T174" s="30" t="n"/>
      <c r="U174" s="28">
        <f>IF(B174="","",IF(COUNTIFS('Inspection Item Details'!$B:$B,$A174,'Inspection Item Details'!$S:$S,"Failed")&gt;0,"Failed / Action Required",IF(Q174&gt;0,"Exception / Review Required",IF(P174&gt;0,"Passed","Pending Inspection"))))</f>
        <v/>
      </c>
      <c r="V174" s="30" t="n"/>
      <c r="W174" s="30" t="n"/>
      <c r="X174" s="30" t="n"/>
      <c r="Y174" s="30" t="n"/>
      <c r="Z174" s="30" t="n"/>
      <c r="AA174" s="30" t="n"/>
      <c r="AB174" s="30" t="n"/>
      <c r="AC174" s="30" t="n"/>
      <c r="AD174" s="92">
        <f>IF(B174="","",TODAY())</f>
        <v/>
      </c>
    </row>
    <row r="175">
      <c r="A175" s="28">
        <f>IF(B175="","","IQC-"&amp;TEXT(B175,"yyyymmdd")&amp;"-"&amp;TEXT(ROW()-4,"000"))</f>
        <v/>
      </c>
      <c r="B175" s="88" t="n"/>
      <c r="C175" s="88" t="n"/>
      <c r="D175" s="30" t="n"/>
      <c r="E175" s="30" t="n"/>
      <c r="F175" s="30" t="n"/>
      <c r="G175" s="30" t="n"/>
      <c r="H175" s="30" t="n"/>
      <c r="I175" s="30" t="n"/>
      <c r="J175" s="30" t="n"/>
      <c r="K175" s="30" t="n"/>
      <c r="L175" s="30" t="n"/>
      <c r="M175" s="89" t="n"/>
      <c r="N175" s="30" t="n"/>
      <c r="O175" s="30" t="n"/>
      <c r="P175" s="90" t="n"/>
      <c r="Q175" s="90" t="n"/>
      <c r="R175" s="91">
        <f>IF(OR(P175="",P175=0),"",Q175/P175)</f>
        <v/>
      </c>
      <c r="S175" s="30" t="n"/>
      <c r="T175" s="30" t="n"/>
      <c r="U175" s="28">
        <f>IF(B175="","",IF(COUNTIFS('Inspection Item Details'!$B:$B,$A175,'Inspection Item Details'!$S:$S,"Failed")&gt;0,"Failed / Action Required",IF(Q175&gt;0,"Exception / Review Required",IF(P175&gt;0,"Passed","Pending Inspection"))))</f>
        <v/>
      </c>
      <c r="V175" s="30" t="n"/>
      <c r="W175" s="30" t="n"/>
      <c r="X175" s="30" t="n"/>
      <c r="Y175" s="30" t="n"/>
      <c r="Z175" s="30" t="n"/>
      <c r="AA175" s="30" t="n"/>
      <c r="AB175" s="30" t="n"/>
      <c r="AC175" s="30" t="n"/>
      <c r="AD175" s="92">
        <f>IF(B175="","",TODAY())</f>
        <v/>
      </c>
    </row>
    <row r="176">
      <c r="A176" s="28">
        <f>IF(B176="","","IQC-"&amp;TEXT(B176,"yyyymmdd")&amp;"-"&amp;TEXT(ROW()-4,"000"))</f>
        <v/>
      </c>
      <c r="B176" s="88" t="n"/>
      <c r="C176" s="88" t="n"/>
      <c r="D176" s="30" t="n"/>
      <c r="E176" s="30" t="n"/>
      <c r="F176" s="30" t="n"/>
      <c r="G176" s="30" t="n"/>
      <c r="H176" s="30" t="n"/>
      <c r="I176" s="30" t="n"/>
      <c r="J176" s="30" t="n"/>
      <c r="K176" s="30" t="n"/>
      <c r="L176" s="30" t="n"/>
      <c r="M176" s="89" t="n"/>
      <c r="N176" s="30" t="n"/>
      <c r="O176" s="30" t="n"/>
      <c r="P176" s="90" t="n"/>
      <c r="Q176" s="90" t="n"/>
      <c r="R176" s="91">
        <f>IF(OR(P176="",P176=0),"",Q176/P176)</f>
        <v/>
      </c>
      <c r="S176" s="30" t="n"/>
      <c r="T176" s="30" t="n"/>
      <c r="U176" s="28">
        <f>IF(B176="","",IF(COUNTIFS('Inspection Item Details'!$B:$B,$A176,'Inspection Item Details'!$S:$S,"Failed")&gt;0,"Failed / Action Required",IF(Q176&gt;0,"Exception / Review Required",IF(P176&gt;0,"Passed","Pending Inspection"))))</f>
        <v/>
      </c>
      <c r="V176" s="30" t="n"/>
      <c r="W176" s="30" t="n"/>
      <c r="X176" s="30" t="n"/>
      <c r="Y176" s="30" t="n"/>
      <c r="Z176" s="30" t="n"/>
      <c r="AA176" s="30" t="n"/>
      <c r="AB176" s="30" t="n"/>
      <c r="AC176" s="30" t="n"/>
      <c r="AD176" s="92">
        <f>IF(B176="","",TODAY())</f>
        <v/>
      </c>
    </row>
    <row r="177">
      <c r="A177" s="28">
        <f>IF(B177="","","IQC-"&amp;TEXT(B177,"yyyymmdd")&amp;"-"&amp;TEXT(ROW()-4,"000"))</f>
        <v/>
      </c>
      <c r="B177" s="88" t="n"/>
      <c r="C177" s="88" t="n"/>
      <c r="D177" s="30" t="n"/>
      <c r="E177" s="30" t="n"/>
      <c r="F177" s="30" t="n"/>
      <c r="G177" s="30" t="n"/>
      <c r="H177" s="30" t="n"/>
      <c r="I177" s="30" t="n"/>
      <c r="J177" s="30" t="n"/>
      <c r="K177" s="30" t="n"/>
      <c r="L177" s="30" t="n"/>
      <c r="M177" s="89" t="n"/>
      <c r="N177" s="30" t="n"/>
      <c r="O177" s="30" t="n"/>
      <c r="P177" s="90" t="n"/>
      <c r="Q177" s="90" t="n"/>
      <c r="R177" s="91">
        <f>IF(OR(P177="",P177=0),"",Q177/P177)</f>
        <v/>
      </c>
      <c r="S177" s="30" t="n"/>
      <c r="T177" s="30" t="n"/>
      <c r="U177" s="28">
        <f>IF(B177="","",IF(COUNTIFS('Inspection Item Details'!$B:$B,$A177,'Inspection Item Details'!$S:$S,"Failed")&gt;0,"Failed / Action Required",IF(Q177&gt;0,"Exception / Review Required",IF(P177&gt;0,"Passed","Pending Inspection"))))</f>
        <v/>
      </c>
      <c r="V177" s="30" t="n"/>
      <c r="W177" s="30" t="n"/>
      <c r="X177" s="30" t="n"/>
      <c r="Y177" s="30" t="n"/>
      <c r="Z177" s="30" t="n"/>
      <c r="AA177" s="30" t="n"/>
      <c r="AB177" s="30" t="n"/>
      <c r="AC177" s="30" t="n"/>
      <c r="AD177" s="92">
        <f>IF(B177="","",TODAY())</f>
        <v/>
      </c>
    </row>
    <row r="178">
      <c r="A178" s="28">
        <f>IF(B178="","","IQC-"&amp;TEXT(B178,"yyyymmdd")&amp;"-"&amp;TEXT(ROW()-4,"000"))</f>
        <v/>
      </c>
      <c r="B178" s="88" t="n"/>
      <c r="C178" s="88" t="n"/>
      <c r="D178" s="30" t="n"/>
      <c r="E178" s="30" t="n"/>
      <c r="F178" s="30" t="n"/>
      <c r="G178" s="30" t="n"/>
      <c r="H178" s="30" t="n"/>
      <c r="I178" s="30" t="n"/>
      <c r="J178" s="30" t="n"/>
      <c r="K178" s="30" t="n"/>
      <c r="L178" s="30" t="n"/>
      <c r="M178" s="89" t="n"/>
      <c r="N178" s="30" t="n"/>
      <c r="O178" s="30" t="n"/>
      <c r="P178" s="90" t="n"/>
      <c r="Q178" s="90" t="n"/>
      <c r="R178" s="91">
        <f>IF(OR(P178="",P178=0),"",Q178/P178)</f>
        <v/>
      </c>
      <c r="S178" s="30" t="n"/>
      <c r="T178" s="30" t="n"/>
      <c r="U178" s="28">
        <f>IF(B178="","",IF(COUNTIFS('Inspection Item Details'!$B:$B,$A178,'Inspection Item Details'!$S:$S,"Failed")&gt;0,"Failed / Action Required",IF(Q178&gt;0,"Exception / Review Required",IF(P178&gt;0,"Passed","Pending Inspection"))))</f>
        <v/>
      </c>
      <c r="V178" s="30" t="n"/>
      <c r="W178" s="30" t="n"/>
      <c r="X178" s="30" t="n"/>
      <c r="Y178" s="30" t="n"/>
      <c r="Z178" s="30" t="n"/>
      <c r="AA178" s="30" t="n"/>
      <c r="AB178" s="30" t="n"/>
      <c r="AC178" s="30" t="n"/>
      <c r="AD178" s="92">
        <f>IF(B178="","",TODAY())</f>
        <v/>
      </c>
    </row>
    <row r="179">
      <c r="A179" s="28">
        <f>IF(B179="","","IQC-"&amp;TEXT(B179,"yyyymmdd")&amp;"-"&amp;TEXT(ROW()-4,"000"))</f>
        <v/>
      </c>
      <c r="B179" s="88" t="n"/>
      <c r="C179" s="88" t="n"/>
      <c r="D179" s="30" t="n"/>
      <c r="E179" s="30" t="n"/>
      <c r="F179" s="30" t="n"/>
      <c r="G179" s="30" t="n"/>
      <c r="H179" s="30" t="n"/>
      <c r="I179" s="30" t="n"/>
      <c r="J179" s="30" t="n"/>
      <c r="K179" s="30" t="n"/>
      <c r="L179" s="30" t="n"/>
      <c r="M179" s="89" t="n"/>
      <c r="N179" s="30" t="n"/>
      <c r="O179" s="30" t="n"/>
      <c r="P179" s="90" t="n"/>
      <c r="Q179" s="90" t="n"/>
      <c r="R179" s="91">
        <f>IF(OR(P179="",P179=0),"",Q179/P179)</f>
        <v/>
      </c>
      <c r="S179" s="30" t="n"/>
      <c r="T179" s="30" t="n"/>
      <c r="U179" s="28">
        <f>IF(B179="","",IF(COUNTIFS('Inspection Item Details'!$B:$B,$A179,'Inspection Item Details'!$S:$S,"Failed")&gt;0,"Failed / Action Required",IF(Q179&gt;0,"Exception / Review Required",IF(P179&gt;0,"Passed","Pending Inspection"))))</f>
        <v/>
      </c>
      <c r="V179" s="30" t="n"/>
      <c r="W179" s="30" t="n"/>
      <c r="X179" s="30" t="n"/>
      <c r="Y179" s="30" t="n"/>
      <c r="Z179" s="30" t="n"/>
      <c r="AA179" s="30" t="n"/>
      <c r="AB179" s="30" t="n"/>
      <c r="AC179" s="30" t="n"/>
      <c r="AD179" s="92">
        <f>IF(B179="","",TODAY())</f>
        <v/>
      </c>
    </row>
    <row r="180">
      <c r="A180" s="28">
        <f>IF(B180="","","IQC-"&amp;TEXT(B180,"yyyymmdd")&amp;"-"&amp;TEXT(ROW()-4,"000"))</f>
        <v/>
      </c>
      <c r="B180" s="88" t="n"/>
      <c r="C180" s="88" t="n"/>
      <c r="D180" s="30" t="n"/>
      <c r="E180" s="30" t="n"/>
      <c r="F180" s="30" t="n"/>
      <c r="G180" s="30" t="n"/>
      <c r="H180" s="30" t="n"/>
      <c r="I180" s="30" t="n"/>
      <c r="J180" s="30" t="n"/>
      <c r="K180" s="30" t="n"/>
      <c r="L180" s="30" t="n"/>
      <c r="M180" s="89" t="n"/>
      <c r="N180" s="30" t="n"/>
      <c r="O180" s="30" t="n"/>
      <c r="P180" s="90" t="n"/>
      <c r="Q180" s="90" t="n"/>
      <c r="R180" s="91">
        <f>IF(OR(P180="",P180=0),"",Q180/P180)</f>
        <v/>
      </c>
      <c r="S180" s="30" t="n"/>
      <c r="T180" s="30" t="n"/>
      <c r="U180" s="28">
        <f>IF(B180="","",IF(COUNTIFS('Inspection Item Details'!$B:$B,$A180,'Inspection Item Details'!$S:$S,"Failed")&gt;0,"Failed / Action Required",IF(Q180&gt;0,"Exception / Review Required",IF(P180&gt;0,"Passed","Pending Inspection"))))</f>
        <v/>
      </c>
      <c r="V180" s="30" t="n"/>
      <c r="W180" s="30" t="n"/>
      <c r="X180" s="30" t="n"/>
      <c r="Y180" s="30" t="n"/>
      <c r="Z180" s="30" t="n"/>
      <c r="AA180" s="30" t="n"/>
      <c r="AB180" s="30" t="n"/>
      <c r="AC180" s="30" t="n"/>
      <c r="AD180" s="92">
        <f>IF(B180="","",TODAY())</f>
        <v/>
      </c>
    </row>
    <row r="181">
      <c r="A181" s="28">
        <f>IF(B181="","","IQC-"&amp;TEXT(B181,"yyyymmdd")&amp;"-"&amp;TEXT(ROW()-4,"000"))</f>
        <v/>
      </c>
      <c r="B181" s="88" t="n"/>
      <c r="C181" s="88" t="n"/>
      <c r="D181" s="30" t="n"/>
      <c r="E181" s="30" t="n"/>
      <c r="F181" s="30" t="n"/>
      <c r="G181" s="30" t="n"/>
      <c r="H181" s="30" t="n"/>
      <c r="I181" s="30" t="n"/>
      <c r="J181" s="30" t="n"/>
      <c r="K181" s="30" t="n"/>
      <c r="L181" s="30" t="n"/>
      <c r="M181" s="89" t="n"/>
      <c r="N181" s="30" t="n"/>
      <c r="O181" s="30" t="n"/>
      <c r="P181" s="90" t="n"/>
      <c r="Q181" s="90" t="n"/>
      <c r="R181" s="91">
        <f>IF(OR(P181="",P181=0),"",Q181/P181)</f>
        <v/>
      </c>
      <c r="S181" s="30" t="n"/>
      <c r="T181" s="30" t="n"/>
      <c r="U181" s="28">
        <f>IF(B181="","",IF(COUNTIFS('Inspection Item Details'!$B:$B,$A181,'Inspection Item Details'!$S:$S,"Failed")&gt;0,"Failed / Action Required",IF(Q181&gt;0,"Exception / Review Required",IF(P181&gt;0,"Passed","Pending Inspection"))))</f>
        <v/>
      </c>
      <c r="V181" s="30" t="n"/>
      <c r="W181" s="30" t="n"/>
      <c r="X181" s="30" t="n"/>
      <c r="Y181" s="30" t="n"/>
      <c r="Z181" s="30" t="n"/>
      <c r="AA181" s="30" t="n"/>
      <c r="AB181" s="30" t="n"/>
      <c r="AC181" s="30" t="n"/>
      <c r="AD181" s="92">
        <f>IF(B181="","",TODAY())</f>
        <v/>
      </c>
    </row>
    <row r="182">
      <c r="A182" s="28">
        <f>IF(B182="","","IQC-"&amp;TEXT(B182,"yyyymmdd")&amp;"-"&amp;TEXT(ROW()-4,"000"))</f>
        <v/>
      </c>
      <c r="B182" s="88" t="n"/>
      <c r="C182" s="88" t="n"/>
      <c r="D182" s="30" t="n"/>
      <c r="E182" s="30" t="n"/>
      <c r="F182" s="30" t="n"/>
      <c r="G182" s="30" t="n"/>
      <c r="H182" s="30" t="n"/>
      <c r="I182" s="30" t="n"/>
      <c r="J182" s="30" t="n"/>
      <c r="K182" s="30" t="n"/>
      <c r="L182" s="30" t="n"/>
      <c r="M182" s="89" t="n"/>
      <c r="N182" s="30" t="n"/>
      <c r="O182" s="30" t="n"/>
      <c r="P182" s="90" t="n"/>
      <c r="Q182" s="90" t="n"/>
      <c r="R182" s="91">
        <f>IF(OR(P182="",P182=0),"",Q182/P182)</f>
        <v/>
      </c>
      <c r="S182" s="30" t="n"/>
      <c r="T182" s="30" t="n"/>
      <c r="U182" s="28">
        <f>IF(B182="","",IF(COUNTIFS('Inspection Item Details'!$B:$B,$A182,'Inspection Item Details'!$S:$S,"Failed")&gt;0,"Failed / Action Required",IF(Q182&gt;0,"Exception / Review Required",IF(P182&gt;0,"Passed","Pending Inspection"))))</f>
        <v/>
      </c>
      <c r="V182" s="30" t="n"/>
      <c r="W182" s="30" t="n"/>
      <c r="X182" s="30" t="n"/>
      <c r="Y182" s="30" t="n"/>
      <c r="Z182" s="30" t="n"/>
      <c r="AA182" s="30" t="n"/>
      <c r="AB182" s="30" t="n"/>
      <c r="AC182" s="30" t="n"/>
      <c r="AD182" s="92">
        <f>IF(B182="","",TODAY())</f>
        <v/>
      </c>
    </row>
    <row r="183">
      <c r="A183" s="28">
        <f>IF(B183="","","IQC-"&amp;TEXT(B183,"yyyymmdd")&amp;"-"&amp;TEXT(ROW()-4,"000"))</f>
        <v/>
      </c>
      <c r="B183" s="88" t="n"/>
      <c r="C183" s="88" t="n"/>
      <c r="D183" s="30" t="n"/>
      <c r="E183" s="30" t="n"/>
      <c r="F183" s="30" t="n"/>
      <c r="G183" s="30" t="n"/>
      <c r="H183" s="30" t="n"/>
      <c r="I183" s="30" t="n"/>
      <c r="J183" s="30" t="n"/>
      <c r="K183" s="30" t="n"/>
      <c r="L183" s="30" t="n"/>
      <c r="M183" s="89" t="n"/>
      <c r="N183" s="30" t="n"/>
      <c r="O183" s="30" t="n"/>
      <c r="P183" s="90" t="n"/>
      <c r="Q183" s="90" t="n"/>
      <c r="R183" s="91">
        <f>IF(OR(P183="",P183=0),"",Q183/P183)</f>
        <v/>
      </c>
      <c r="S183" s="30" t="n"/>
      <c r="T183" s="30" t="n"/>
      <c r="U183" s="28">
        <f>IF(B183="","",IF(COUNTIFS('Inspection Item Details'!$B:$B,$A183,'Inspection Item Details'!$S:$S,"Failed")&gt;0,"Failed / Action Required",IF(Q183&gt;0,"Exception / Review Required",IF(P183&gt;0,"Passed","Pending Inspection"))))</f>
        <v/>
      </c>
      <c r="V183" s="30" t="n"/>
      <c r="W183" s="30" t="n"/>
      <c r="X183" s="30" t="n"/>
      <c r="Y183" s="30" t="n"/>
      <c r="Z183" s="30" t="n"/>
      <c r="AA183" s="30" t="n"/>
      <c r="AB183" s="30" t="n"/>
      <c r="AC183" s="30" t="n"/>
      <c r="AD183" s="92">
        <f>IF(B183="","",TODAY())</f>
        <v/>
      </c>
    </row>
    <row r="184">
      <c r="A184" s="28">
        <f>IF(B184="","","IQC-"&amp;TEXT(B184,"yyyymmdd")&amp;"-"&amp;TEXT(ROW()-4,"000"))</f>
        <v/>
      </c>
      <c r="B184" s="88" t="n"/>
      <c r="C184" s="88" t="n"/>
      <c r="D184" s="30" t="n"/>
      <c r="E184" s="30" t="n"/>
      <c r="F184" s="30" t="n"/>
      <c r="G184" s="30" t="n"/>
      <c r="H184" s="30" t="n"/>
      <c r="I184" s="30" t="n"/>
      <c r="J184" s="30" t="n"/>
      <c r="K184" s="30" t="n"/>
      <c r="L184" s="30" t="n"/>
      <c r="M184" s="89" t="n"/>
      <c r="N184" s="30" t="n"/>
      <c r="O184" s="30" t="n"/>
      <c r="P184" s="90" t="n"/>
      <c r="Q184" s="90" t="n"/>
      <c r="R184" s="91">
        <f>IF(OR(P184="",P184=0),"",Q184/P184)</f>
        <v/>
      </c>
      <c r="S184" s="30" t="n"/>
      <c r="T184" s="30" t="n"/>
      <c r="U184" s="28">
        <f>IF(B184="","",IF(COUNTIFS('Inspection Item Details'!$B:$B,$A184,'Inspection Item Details'!$S:$S,"Failed")&gt;0,"Failed / Action Required",IF(Q184&gt;0,"Exception / Review Required",IF(P184&gt;0,"Passed","Pending Inspection"))))</f>
        <v/>
      </c>
      <c r="V184" s="30" t="n"/>
      <c r="W184" s="30" t="n"/>
      <c r="X184" s="30" t="n"/>
      <c r="Y184" s="30" t="n"/>
      <c r="Z184" s="30" t="n"/>
      <c r="AA184" s="30" t="n"/>
      <c r="AB184" s="30" t="n"/>
      <c r="AC184" s="30" t="n"/>
      <c r="AD184" s="92">
        <f>IF(B184="","",TODAY())</f>
        <v/>
      </c>
    </row>
    <row r="185">
      <c r="A185" s="28">
        <f>IF(B185="","","IQC-"&amp;TEXT(B185,"yyyymmdd")&amp;"-"&amp;TEXT(ROW()-4,"000"))</f>
        <v/>
      </c>
      <c r="B185" s="88" t="n"/>
      <c r="C185" s="88" t="n"/>
      <c r="D185" s="30" t="n"/>
      <c r="E185" s="30" t="n"/>
      <c r="F185" s="30" t="n"/>
      <c r="G185" s="30" t="n"/>
      <c r="H185" s="30" t="n"/>
      <c r="I185" s="30" t="n"/>
      <c r="J185" s="30" t="n"/>
      <c r="K185" s="30" t="n"/>
      <c r="L185" s="30" t="n"/>
      <c r="M185" s="89" t="n"/>
      <c r="N185" s="30" t="n"/>
      <c r="O185" s="30" t="n"/>
      <c r="P185" s="90" t="n"/>
      <c r="Q185" s="90" t="n"/>
      <c r="R185" s="91">
        <f>IF(OR(P185="",P185=0),"",Q185/P185)</f>
        <v/>
      </c>
      <c r="S185" s="30" t="n"/>
      <c r="T185" s="30" t="n"/>
      <c r="U185" s="28">
        <f>IF(B185="","",IF(COUNTIFS('Inspection Item Details'!$B:$B,$A185,'Inspection Item Details'!$S:$S,"Failed")&gt;0,"Failed / Action Required",IF(Q185&gt;0,"Exception / Review Required",IF(P185&gt;0,"Passed","Pending Inspection"))))</f>
        <v/>
      </c>
      <c r="V185" s="30" t="n"/>
      <c r="W185" s="30" t="n"/>
      <c r="X185" s="30" t="n"/>
      <c r="Y185" s="30" t="n"/>
      <c r="Z185" s="30" t="n"/>
      <c r="AA185" s="30" t="n"/>
      <c r="AB185" s="30" t="n"/>
      <c r="AC185" s="30" t="n"/>
      <c r="AD185" s="92">
        <f>IF(B185="","",TODAY())</f>
        <v/>
      </c>
    </row>
    <row r="186">
      <c r="A186" s="28">
        <f>IF(B186="","","IQC-"&amp;TEXT(B186,"yyyymmdd")&amp;"-"&amp;TEXT(ROW()-4,"000"))</f>
        <v/>
      </c>
      <c r="B186" s="88" t="n"/>
      <c r="C186" s="88" t="n"/>
      <c r="D186" s="30" t="n"/>
      <c r="E186" s="30" t="n"/>
      <c r="F186" s="30" t="n"/>
      <c r="G186" s="30" t="n"/>
      <c r="H186" s="30" t="n"/>
      <c r="I186" s="30" t="n"/>
      <c r="J186" s="30" t="n"/>
      <c r="K186" s="30" t="n"/>
      <c r="L186" s="30" t="n"/>
      <c r="M186" s="89" t="n"/>
      <c r="N186" s="30" t="n"/>
      <c r="O186" s="30" t="n"/>
      <c r="P186" s="90" t="n"/>
      <c r="Q186" s="90" t="n"/>
      <c r="R186" s="91">
        <f>IF(OR(P186="",P186=0),"",Q186/P186)</f>
        <v/>
      </c>
      <c r="S186" s="30" t="n"/>
      <c r="T186" s="30" t="n"/>
      <c r="U186" s="28">
        <f>IF(B186="","",IF(COUNTIFS('Inspection Item Details'!$B:$B,$A186,'Inspection Item Details'!$S:$S,"Failed")&gt;0,"Failed / Action Required",IF(Q186&gt;0,"Exception / Review Required",IF(P186&gt;0,"Passed","Pending Inspection"))))</f>
        <v/>
      </c>
      <c r="V186" s="30" t="n"/>
      <c r="W186" s="30" t="n"/>
      <c r="X186" s="30" t="n"/>
      <c r="Y186" s="30" t="n"/>
      <c r="Z186" s="30" t="n"/>
      <c r="AA186" s="30" t="n"/>
      <c r="AB186" s="30" t="n"/>
      <c r="AC186" s="30" t="n"/>
      <c r="AD186" s="92">
        <f>IF(B186="","",TODAY())</f>
        <v/>
      </c>
    </row>
    <row r="187">
      <c r="A187" s="28">
        <f>IF(B187="","","IQC-"&amp;TEXT(B187,"yyyymmdd")&amp;"-"&amp;TEXT(ROW()-4,"000"))</f>
        <v/>
      </c>
      <c r="B187" s="88" t="n"/>
      <c r="C187" s="88" t="n"/>
      <c r="D187" s="30" t="n"/>
      <c r="E187" s="30" t="n"/>
      <c r="F187" s="30" t="n"/>
      <c r="G187" s="30" t="n"/>
      <c r="H187" s="30" t="n"/>
      <c r="I187" s="30" t="n"/>
      <c r="J187" s="30" t="n"/>
      <c r="K187" s="30" t="n"/>
      <c r="L187" s="30" t="n"/>
      <c r="M187" s="89" t="n"/>
      <c r="N187" s="30" t="n"/>
      <c r="O187" s="30" t="n"/>
      <c r="P187" s="90" t="n"/>
      <c r="Q187" s="90" t="n"/>
      <c r="R187" s="91">
        <f>IF(OR(P187="",P187=0),"",Q187/P187)</f>
        <v/>
      </c>
      <c r="S187" s="30" t="n"/>
      <c r="T187" s="30" t="n"/>
      <c r="U187" s="28">
        <f>IF(B187="","",IF(COUNTIFS('Inspection Item Details'!$B:$B,$A187,'Inspection Item Details'!$S:$S,"Failed")&gt;0,"Failed / Action Required",IF(Q187&gt;0,"Exception / Review Required",IF(P187&gt;0,"Passed","Pending Inspection"))))</f>
        <v/>
      </c>
      <c r="V187" s="30" t="n"/>
      <c r="W187" s="30" t="n"/>
      <c r="X187" s="30" t="n"/>
      <c r="Y187" s="30" t="n"/>
      <c r="Z187" s="30" t="n"/>
      <c r="AA187" s="30" t="n"/>
      <c r="AB187" s="30" t="n"/>
      <c r="AC187" s="30" t="n"/>
      <c r="AD187" s="92">
        <f>IF(B187="","",TODAY())</f>
        <v/>
      </c>
    </row>
    <row r="188">
      <c r="A188" s="28">
        <f>IF(B188="","","IQC-"&amp;TEXT(B188,"yyyymmdd")&amp;"-"&amp;TEXT(ROW()-4,"000"))</f>
        <v/>
      </c>
      <c r="B188" s="88" t="n"/>
      <c r="C188" s="88" t="n"/>
      <c r="D188" s="30" t="n"/>
      <c r="E188" s="30" t="n"/>
      <c r="F188" s="30" t="n"/>
      <c r="G188" s="30" t="n"/>
      <c r="H188" s="30" t="n"/>
      <c r="I188" s="30" t="n"/>
      <c r="J188" s="30" t="n"/>
      <c r="K188" s="30" t="n"/>
      <c r="L188" s="30" t="n"/>
      <c r="M188" s="89" t="n"/>
      <c r="N188" s="30" t="n"/>
      <c r="O188" s="30" t="n"/>
      <c r="P188" s="90" t="n"/>
      <c r="Q188" s="90" t="n"/>
      <c r="R188" s="91">
        <f>IF(OR(P188="",P188=0),"",Q188/P188)</f>
        <v/>
      </c>
      <c r="S188" s="30" t="n"/>
      <c r="T188" s="30" t="n"/>
      <c r="U188" s="28">
        <f>IF(B188="","",IF(COUNTIFS('Inspection Item Details'!$B:$B,$A188,'Inspection Item Details'!$S:$S,"Failed")&gt;0,"Failed / Action Required",IF(Q188&gt;0,"Exception / Review Required",IF(P188&gt;0,"Passed","Pending Inspection"))))</f>
        <v/>
      </c>
      <c r="V188" s="30" t="n"/>
      <c r="W188" s="30" t="n"/>
      <c r="X188" s="30" t="n"/>
      <c r="Y188" s="30" t="n"/>
      <c r="Z188" s="30" t="n"/>
      <c r="AA188" s="30" t="n"/>
      <c r="AB188" s="30" t="n"/>
      <c r="AC188" s="30" t="n"/>
      <c r="AD188" s="92">
        <f>IF(B188="","",TODAY())</f>
        <v/>
      </c>
    </row>
    <row r="189">
      <c r="A189" s="28">
        <f>IF(B189="","","IQC-"&amp;TEXT(B189,"yyyymmdd")&amp;"-"&amp;TEXT(ROW()-4,"000"))</f>
        <v/>
      </c>
      <c r="B189" s="88" t="n"/>
      <c r="C189" s="88" t="n"/>
      <c r="D189" s="30" t="n"/>
      <c r="E189" s="30" t="n"/>
      <c r="F189" s="30" t="n"/>
      <c r="G189" s="30" t="n"/>
      <c r="H189" s="30" t="n"/>
      <c r="I189" s="30" t="n"/>
      <c r="J189" s="30" t="n"/>
      <c r="K189" s="30" t="n"/>
      <c r="L189" s="30" t="n"/>
      <c r="M189" s="89" t="n"/>
      <c r="N189" s="30" t="n"/>
      <c r="O189" s="30" t="n"/>
      <c r="P189" s="90" t="n"/>
      <c r="Q189" s="90" t="n"/>
      <c r="R189" s="91">
        <f>IF(OR(P189="",P189=0),"",Q189/P189)</f>
        <v/>
      </c>
      <c r="S189" s="30" t="n"/>
      <c r="T189" s="30" t="n"/>
      <c r="U189" s="28">
        <f>IF(B189="","",IF(COUNTIFS('Inspection Item Details'!$B:$B,$A189,'Inspection Item Details'!$S:$S,"Failed")&gt;0,"Failed / Action Required",IF(Q189&gt;0,"Exception / Review Required",IF(P189&gt;0,"Passed","Pending Inspection"))))</f>
        <v/>
      </c>
      <c r="V189" s="30" t="n"/>
      <c r="W189" s="30" t="n"/>
      <c r="X189" s="30" t="n"/>
      <c r="Y189" s="30" t="n"/>
      <c r="Z189" s="30" t="n"/>
      <c r="AA189" s="30" t="n"/>
      <c r="AB189" s="30" t="n"/>
      <c r="AC189" s="30" t="n"/>
      <c r="AD189" s="92">
        <f>IF(B189="","",TODAY())</f>
        <v/>
      </c>
    </row>
    <row r="190">
      <c r="A190" s="28">
        <f>IF(B190="","","IQC-"&amp;TEXT(B190,"yyyymmdd")&amp;"-"&amp;TEXT(ROW()-4,"000"))</f>
        <v/>
      </c>
      <c r="B190" s="88" t="n"/>
      <c r="C190" s="88" t="n"/>
      <c r="D190" s="30" t="n"/>
      <c r="E190" s="30" t="n"/>
      <c r="F190" s="30" t="n"/>
      <c r="G190" s="30" t="n"/>
      <c r="H190" s="30" t="n"/>
      <c r="I190" s="30" t="n"/>
      <c r="J190" s="30" t="n"/>
      <c r="K190" s="30" t="n"/>
      <c r="L190" s="30" t="n"/>
      <c r="M190" s="89" t="n"/>
      <c r="N190" s="30" t="n"/>
      <c r="O190" s="30" t="n"/>
      <c r="P190" s="90" t="n"/>
      <c r="Q190" s="90" t="n"/>
      <c r="R190" s="91">
        <f>IF(OR(P190="",P190=0),"",Q190/P190)</f>
        <v/>
      </c>
      <c r="S190" s="30" t="n"/>
      <c r="T190" s="30" t="n"/>
      <c r="U190" s="28">
        <f>IF(B190="","",IF(COUNTIFS('Inspection Item Details'!$B:$B,$A190,'Inspection Item Details'!$S:$S,"Failed")&gt;0,"Failed / Action Required",IF(Q190&gt;0,"Exception / Review Required",IF(P190&gt;0,"Passed","Pending Inspection"))))</f>
        <v/>
      </c>
      <c r="V190" s="30" t="n"/>
      <c r="W190" s="30" t="n"/>
      <c r="X190" s="30" t="n"/>
      <c r="Y190" s="30" t="n"/>
      <c r="Z190" s="30" t="n"/>
      <c r="AA190" s="30" t="n"/>
      <c r="AB190" s="30" t="n"/>
      <c r="AC190" s="30" t="n"/>
      <c r="AD190" s="92">
        <f>IF(B190="","",TODAY())</f>
        <v/>
      </c>
    </row>
    <row r="191">
      <c r="A191" s="28">
        <f>IF(B191="","","IQC-"&amp;TEXT(B191,"yyyymmdd")&amp;"-"&amp;TEXT(ROW()-4,"000"))</f>
        <v/>
      </c>
      <c r="B191" s="88" t="n"/>
      <c r="C191" s="88" t="n"/>
      <c r="D191" s="30" t="n"/>
      <c r="E191" s="30" t="n"/>
      <c r="F191" s="30" t="n"/>
      <c r="G191" s="30" t="n"/>
      <c r="H191" s="30" t="n"/>
      <c r="I191" s="30" t="n"/>
      <c r="J191" s="30" t="n"/>
      <c r="K191" s="30" t="n"/>
      <c r="L191" s="30" t="n"/>
      <c r="M191" s="89" t="n"/>
      <c r="N191" s="30" t="n"/>
      <c r="O191" s="30" t="n"/>
      <c r="P191" s="90" t="n"/>
      <c r="Q191" s="90" t="n"/>
      <c r="R191" s="91">
        <f>IF(OR(P191="",P191=0),"",Q191/P191)</f>
        <v/>
      </c>
      <c r="S191" s="30" t="n"/>
      <c r="T191" s="30" t="n"/>
      <c r="U191" s="28">
        <f>IF(B191="","",IF(COUNTIFS('Inspection Item Details'!$B:$B,$A191,'Inspection Item Details'!$S:$S,"Failed")&gt;0,"Failed / Action Required",IF(Q191&gt;0,"Exception / Review Required",IF(P191&gt;0,"Passed","Pending Inspection"))))</f>
        <v/>
      </c>
      <c r="V191" s="30" t="n"/>
      <c r="W191" s="30" t="n"/>
      <c r="X191" s="30" t="n"/>
      <c r="Y191" s="30" t="n"/>
      <c r="Z191" s="30" t="n"/>
      <c r="AA191" s="30" t="n"/>
      <c r="AB191" s="30" t="n"/>
      <c r="AC191" s="30" t="n"/>
      <c r="AD191" s="92">
        <f>IF(B191="","",TODAY())</f>
        <v/>
      </c>
    </row>
    <row r="192">
      <c r="A192" s="28">
        <f>IF(B192="","","IQC-"&amp;TEXT(B192,"yyyymmdd")&amp;"-"&amp;TEXT(ROW()-4,"000"))</f>
        <v/>
      </c>
      <c r="B192" s="88" t="n"/>
      <c r="C192" s="88" t="n"/>
      <c r="D192" s="30" t="n"/>
      <c r="E192" s="30" t="n"/>
      <c r="F192" s="30" t="n"/>
      <c r="G192" s="30" t="n"/>
      <c r="H192" s="30" t="n"/>
      <c r="I192" s="30" t="n"/>
      <c r="J192" s="30" t="n"/>
      <c r="K192" s="30" t="n"/>
      <c r="L192" s="30" t="n"/>
      <c r="M192" s="89" t="n"/>
      <c r="N192" s="30" t="n"/>
      <c r="O192" s="30" t="n"/>
      <c r="P192" s="90" t="n"/>
      <c r="Q192" s="90" t="n"/>
      <c r="R192" s="91">
        <f>IF(OR(P192="",P192=0),"",Q192/P192)</f>
        <v/>
      </c>
      <c r="S192" s="30" t="n"/>
      <c r="T192" s="30" t="n"/>
      <c r="U192" s="28">
        <f>IF(B192="","",IF(COUNTIFS('Inspection Item Details'!$B:$B,$A192,'Inspection Item Details'!$S:$S,"Failed")&gt;0,"Failed / Action Required",IF(Q192&gt;0,"Exception / Review Required",IF(P192&gt;0,"Passed","Pending Inspection"))))</f>
        <v/>
      </c>
      <c r="V192" s="30" t="n"/>
      <c r="W192" s="30" t="n"/>
      <c r="X192" s="30" t="n"/>
      <c r="Y192" s="30" t="n"/>
      <c r="Z192" s="30" t="n"/>
      <c r="AA192" s="30" t="n"/>
      <c r="AB192" s="30" t="n"/>
      <c r="AC192" s="30" t="n"/>
      <c r="AD192" s="92">
        <f>IF(B192="","",TODAY())</f>
        <v/>
      </c>
    </row>
    <row r="193">
      <c r="A193" s="28">
        <f>IF(B193="","","IQC-"&amp;TEXT(B193,"yyyymmdd")&amp;"-"&amp;TEXT(ROW()-4,"000"))</f>
        <v/>
      </c>
      <c r="B193" s="88" t="n"/>
      <c r="C193" s="88" t="n"/>
      <c r="D193" s="30" t="n"/>
      <c r="E193" s="30" t="n"/>
      <c r="F193" s="30" t="n"/>
      <c r="G193" s="30" t="n"/>
      <c r="H193" s="30" t="n"/>
      <c r="I193" s="30" t="n"/>
      <c r="J193" s="30" t="n"/>
      <c r="K193" s="30" t="n"/>
      <c r="L193" s="30" t="n"/>
      <c r="M193" s="89" t="n"/>
      <c r="N193" s="30" t="n"/>
      <c r="O193" s="30" t="n"/>
      <c r="P193" s="90" t="n"/>
      <c r="Q193" s="90" t="n"/>
      <c r="R193" s="91">
        <f>IF(OR(P193="",P193=0),"",Q193/P193)</f>
        <v/>
      </c>
      <c r="S193" s="30" t="n"/>
      <c r="T193" s="30" t="n"/>
      <c r="U193" s="28">
        <f>IF(B193="","",IF(COUNTIFS('Inspection Item Details'!$B:$B,$A193,'Inspection Item Details'!$S:$S,"Failed")&gt;0,"Failed / Action Required",IF(Q193&gt;0,"Exception / Review Required",IF(P193&gt;0,"Passed","Pending Inspection"))))</f>
        <v/>
      </c>
      <c r="V193" s="30" t="n"/>
      <c r="W193" s="30" t="n"/>
      <c r="X193" s="30" t="n"/>
      <c r="Y193" s="30" t="n"/>
      <c r="Z193" s="30" t="n"/>
      <c r="AA193" s="30" t="n"/>
      <c r="AB193" s="30" t="n"/>
      <c r="AC193" s="30" t="n"/>
      <c r="AD193" s="92">
        <f>IF(B193="","",TODAY())</f>
        <v/>
      </c>
    </row>
    <row r="194">
      <c r="A194" s="28">
        <f>IF(B194="","","IQC-"&amp;TEXT(B194,"yyyymmdd")&amp;"-"&amp;TEXT(ROW()-4,"000"))</f>
        <v/>
      </c>
      <c r="B194" s="88" t="n"/>
      <c r="C194" s="88" t="n"/>
      <c r="D194" s="30" t="n"/>
      <c r="E194" s="30" t="n"/>
      <c r="F194" s="30" t="n"/>
      <c r="G194" s="30" t="n"/>
      <c r="H194" s="30" t="n"/>
      <c r="I194" s="30" t="n"/>
      <c r="J194" s="30" t="n"/>
      <c r="K194" s="30" t="n"/>
      <c r="L194" s="30" t="n"/>
      <c r="M194" s="89" t="n"/>
      <c r="N194" s="30" t="n"/>
      <c r="O194" s="30" t="n"/>
      <c r="P194" s="90" t="n"/>
      <c r="Q194" s="90" t="n"/>
      <c r="R194" s="91">
        <f>IF(OR(P194="",P194=0),"",Q194/P194)</f>
        <v/>
      </c>
      <c r="S194" s="30" t="n"/>
      <c r="T194" s="30" t="n"/>
      <c r="U194" s="28">
        <f>IF(B194="","",IF(COUNTIFS('Inspection Item Details'!$B:$B,$A194,'Inspection Item Details'!$S:$S,"Failed")&gt;0,"Failed / Action Required",IF(Q194&gt;0,"Exception / Review Required",IF(P194&gt;0,"Passed","Pending Inspection"))))</f>
        <v/>
      </c>
      <c r="V194" s="30" t="n"/>
      <c r="W194" s="30" t="n"/>
      <c r="X194" s="30" t="n"/>
      <c r="Y194" s="30" t="n"/>
      <c r="Z194" s="30" t="n"/>
      <c r="AA194" s="30" t="n"/>
      <c r="AB194" s="30" t="n"/>
      <c r="AC194" s="30" t="n"/>
      <c r="AD194" s="92">
        <f>IF(B194="","",TODAY())</f>
        <v/>
      </c>
    </row>
    <row r="195">
      <c r="A195" s="28">
        <f>IF(B195="","","IQC-"&amp;TEXT(B195,"yyyymmdd")&amp;"-"&amp;TEXT(ROW()-4,"000"))</f>
        <v/>
      </c>
      <c r="B195" s="88" t="n"/>
      <c r="C195" s="88" t="n"/>
      <c r="D195" s="30" t="n"/>
      <c r="E195" s="30" t="n"/>
      <c r="F195" s="30" t="n"/>
      <c r="G195" s="30" t="n"/>
      <c r="H195" s="30" t="n"/>
      <c r="I195" s="30" t="n"/>
      <c r="J195" s="30" t="n"/>
      <c r="K195" s="30" t="n"/>
      <c r="L195" s="30" t="n"/>
      <c r="M195" s="89" t="n"/>
      <c r="N195" s="30" t="n"/>
      <c r="O195" s="30" t="n"/>
      <c r="P195" s="90" t="n"/>
      <c r="Q195" s="90" t="n"/>
      <c r="R195" s="91">
        <f>IF(OR(P195="",P195=0),"",Q195/P195)</f>
        <v/>
      </c>
      <c r="S195" s="30" t="n"/>
      <c r="T195" s="30" t="n"/>
      <c r="U195" s="28">
        <f>IF(B195="","",IF(COUNTIFS('Inspection Item Details'!$B:$B,$A195,'Inspection Item Details'!$S:$S,"Failed")&gt;0,"Failed / Action Required",IF(Q195&gt;0,"Exception / Review Required",IF(P195&gt;0,"Passed","Pending Inspection"))))</f>
        <v/>
      </c>
      <c r="V195" s="30" t="n"/>
      <c r="W195" s="30" t="n"/>
      <c r="X195" s="30" t="n"/>
      <c r="Y195" s="30" t="n"/>
      <c r="Z195" s="30" t="n"/>
      <c r="AA195" s="30" t="n"/>
      <c r="AB195" s="30" t="n"/>
      <c r="AC195" s="30" t="n"/>
      <c r="AD195" s="92">
        <f>IF(B195="","",TODAY())</f>
        <v/>
      </c>
    </row>
    <row r="196">
      <c r="A196" s="28">
        <f>IF(B196="","","IQC-"&amp;TEXT(B196,"yyyymmdd")&amp;"-"&amp;TEXT(ROW()-4,"000"))</f>
        <v/>
      </c>
      <c r="B196" s="88" t="n"/>
      <c r="C196" s="88" t="n"/>
      <c r="D196" s="30" t="n"/>
      <c r="E196" s="30" t="n"/>
      <c r="F196" s="30" t="n"/>
      <c r="G196" s="30" t="n"/>
      <c r="H196" s="30" t="n"/>
      <c r="I196" s="30" t="n"/>
      <c r="J196" s="30" t="n"/>
      <c r="K196" s="30" t="n"/>
      <c r="L196" s="30" t="n"/>
      <c r="M196" s="89" t="n"/>
      <c r="N196" s="30" t="n"/>
      <c r="O196" s="30" t="n"/>
      <c r="P196" s="90" t="n"/>
      <c r="Q196" s="90" t="n"/>
      <c r="R196" s="91">
        <f>IF(OR(P196="",P196=0),"",Q196/P196)</f>
        <v/>
      </c>
      <c r="S196" s="30" t="n"/>
      <c r="T196" s="30" t="n"/>
      <c r="U196" s="28">
        <f>IF(B196="","",IF(COUNTIFS('Inspection Item Details'!$B:$B,$A196,'Inspection Item Details'!$S:$S,"Failed")&gt;0,"Failed / Action Required",IF(Q196&gt;0,"Exception / Review Required",IF(P196&gt;0,"Passed","Pending Inspection"))))</f>
        <v/>
      </c>
      <c r="V196" s="30" t="n"/>
      <c r="W196" s="30" t="n"/>
      <c r="X196" s="30" t="n"/>
      <c r="Y196" s="30" t="n"/>
      <c r="Z196" s="30" t="n"/>
      <c r="AA196" s="30" t="n"/>
      <c r="AB196" s="30" t="n"/>
      <c r="AC196" s="30" t="n"/>
      <c r="AD196" s="92">
        <f>IF(B196="","",TODAY())</f>
        <v/>
      </c>
    </row>
    <row r="197">
      <c r="A197" s="28">
        <f>IF(B197="","","IQC-"&amp;TEXT(B197,"yyyymmdd")&amp;"-"&amp;TEXT(ROW()-4,"000"))</f>
        <v/>
      </c>
      <c r="B197" s="88" t="n"/>
      <c r="C197" s="88" t="n"/>
      <c r="D197" s="30" t="n"/>
      <c r="E197" s="30" t="n"/>
      <c r="F197" s="30" t="n"/>
      <c r="G197" s="30" t="n"/>
      <c r="H197" s="30" t="n"/>
      <c r="I197" s="30" t="n"/>
      <c r="J197" s="30" t="n"/>
      <c r="K197" s="30" t="n"/>
      <c r="L197" s="30" t="n"/>
      <c r="M197" s="89" t="n"/>
      <c r="N197" s="30" t="n"/>
      <c r="O197" s="30" t="n"/>
      <c r="P197" s="90" t="n"/>
      <c r="Q197" s="90" t="n"/>
      <c r="R197" s="91">
        <f>IF(OR(P197="",P197=0),"",Q197/P197)</f>
        <v/>
      </c>
      <c r="S197" s="30" t="n"/>
      <c r="T197" s="30" t="n"/>
      <c r="U197" s="28">
        <f>IF(B197="","",IF(COUNTIFS('Inspection Item Details'!$B:$B,$A197,'Inspection Item Details'!$S:$S,"Failed")&gt;0,"Failed / Action Required",IF(Q197&gt;0,"Exception / Review Required",IF(P197&gt;0,"Passed","Pending Inspection"))))</f>
        <v/>
      </c>
      <c r="V197" s="30" t="n"/>
      <c r="W197" s="30" t="n"/>
      <c r="X197" s="30" t="n"/>
      <c r="Y197" s="30" t="n"/>
      <c r="Z197" s="30" t="n"/>
      <c r="AA197" s="30" t="n"/>
      <c r="AB197" s="30" t="n"/>
      <c r="AC197" s="30" t="n"/>
      <c r="AD197" s="92">
        <f>IF(B197="","",TODAY())</f>
        <v/>
      </c>
    </row>
    <row r="198">
      <c r="A198" s="28">
        <f>IF(B198="","","IQC-"&amp;TEXT(B198,"yyyymmdd")&amp;"-"&amp;TEXT(ROW()-4,"000"))</f>
        <v/>
      </c>
      <c r="B198" s="88" t="n"/>
      <c r="C198" s="88" t="n"/>
      <c r="D198" s="30" t="n"/>
      <c r="E198" s="30" t="n"/>
      <c r="F198" s="30" t="n"/>
      <c r="G198" s="30" t="n"/>
      <c r="H198" s="30" t="n"/>
      <c r="I198" s="30" t="n"/>
      <c r="J198" s="30" t="n"/>
      <c r="K198" s="30" t="n"/>
      <c r="L198" s="30" t="n"/>
      <c r="M198" s="89" t="n"/>
      <c r="N198" s="30" t="n"/>
      <c r="O198" s="30" t="n"/>
      <c r="P198" s="90" t="n"/>
      <c r="Q198" s="90" t="n"/>
      <c r="R198" s="91">
        <f>IF(OR(P198="",P198=0),"",Q198/P198)</f>
        <v/>
      </c>
      <c r="S198" s="30" t="n"/>
      <c r="T198" s="30" t="n"/>
      <c r="U198" s="28">
        <f>IF(B198="","",IF(COUNTIFS('Inspection Item Details'!$B:$B,$A198,'Inspection Item Details'!$S:$S,"Failed")&gt;0,"Failed / Action Required",IF(Q198&gt;0,"Exception / Review Required",IF(P198&gt;0,"Passed","Pending Inspection"))))</f>
        <v/>
      </c>
      <c r="V198" s="30" t="n"/>
      <c r="W198" s="30" t="n"/>
      <c r="X198" s="30" t="n"/>
      <c r="Y198" s="30" t="n"/>
      <c r="Z198" s="30" t="n"/>
      <c r="AA198" s="30" t="n"/>
      <c r="AB198" s="30" t="n"/>
      <c r="AC198" s="30" t="n"/>
      <c r="AD198" s="92">
        <f>IF(B198="","",TODAY())</f>
        <v/>
      </c>
    </row>
    <row r="199">
      <c r="A199" s="28">
        <f>IF(B199="","","IQC-"&amp;TEXT(B199,"yyyymmdd")&amp;"-"&amp;TEXT(ROW()-4,"000"))</f>
        <v/>
      </c>
      <c r="B199" s="88" t="n"/>
      <c r="C199" s="88" t="n"/>
      <c r="D199" s="30" t="n"/>
      <c r="E199" s="30" t="n"/>
      <c r="F199" s="30" t="n"/>
      <c r="G199" s="30" t="n"/>
      <c r="H199" s="30" t="n"/>
      <c r="I199" s="30" t="n"/>
      <c r="J199" s="30" t="n"/>
      <c r="K199" s="30" t="n"/>
      <c r="L199" s="30" t="n"/>
      <c r="M199" s="89" t="n"/>
      <c r="N199" s="30" t="n"/>
      <c r="O199" s="30" t="n"/>
      <c r="P199" s="90" t="n"/>
      <c r="Q199" s="90" t="n"/>
      <c r="R199" s="91">
        <f>IF(OR(P199="",P199=0),"",Q199/P199)</f>
        <v/>
      </c>
      <c r="S199" s="30" t="n"/>
      <c r="T199" s="30" t="n"/>
      <c r="U199" s="28">
        <f>IF(B199="","",IF(COUNTIFS('Inspection Item Details'!$B:$B,$A199,'Inspection Item Details'!$S:$S,"Failed")&gt;0,"Failed / Action Required",IF(Q199&gt;0,"Exception / Review Required",IF(P199&gt;0,"Passed","Pending Inspection"))))</f>
        <v/>
      </c>
      <c r="V199" s="30" t="n"/>
      <c r="W199" s="30" t="n"/>
      <c r="X199" s="30" t="n"/>
      <c r="Y199" s="30" t="n"/>
      <c r="Z199" s="30" t="n"/>
      <c r="AA199" s="30" t="n"/>
      <c r="AB199" s="30" t="n"/>
      <c r="AC199" s="30" t="n"/>
      <c r="AD199" s="92">
        <f>IF(B199="","",TODAY())</f>
        <v/>
      </c>
    </row>
    <row r="200">
      <c r="A200" s="28">
        <f>IF(B200="","","IQC-"&amp;TEXT(B200,"yyyymmdd")&amp;"-"&amp;TEXT(ROW()-4,"000"))</f>
        <v/>
      </c>
      <c r="B200" s="88" t="n"/>
      <c r="C200" s="88" t="n"/>
      <c r="D200" s="30" t="n"/>
      <c r="E200" s="30" t="n"/>
      <c r="F200" s="30" t="n"/>
      <c r="G200" s="30" t="n"/>
      <c r="H200" s="30" t="n"/>
      <c r="I200" s="30" t="n"/>
      <c r="J200" s="30" t="n"/>
      <c r="K200" s="30" t="n"/>
      <c r="L200" s="30" t="n"/>
      <c r="M200" s="89" t="n"/>
      <c r="N200" s="30" t="n"/>
      <c r="O200" s="30" t="n"/>
      <c r="P200" s="90" t="n"/>
      <c r="Q200" s="90" t="n"/>
      <c r="R200" s="91">
        <f>IF(OR(P200="",P200=0),"",Q200/P200)</f>
        <v/>
      </c>
      <c r="S200" s="30" t="n"/>
      <c r="T200" s="30" t="n"/>
      <c r="U200" s="28">
        <f>IF(B200="","",IF(COUNTIFS('Inspection Item Details'!$B:$B,$A200,'Inspection Item Details'!$S:$S,"Failed")&gt;0,"Failed / Action Required",IF(Q200&gt;0,"Exception / Review Required",IF(P200&gt;0,"Passed","Pending Inspection"))))</f>
        <v/>
      </c>
      <c r="V200" s="30" t="n"/>
      <c r="W200" s="30" t="n"/>
      <c r="X200" s="30" t="n"/>
      <c r="Y200" s="30" t="n"/>
      <c r="Z200" s="30" t="n"/>
      <c r="AA200" s="30" t="n"/>
      <c r="AB200" s="30" t="n"/>
      <c r="AC200" s="30" t="n"/>
      <c r="AD200" s="92">
        <f>IF(B200="","",TODAY())</f>
        <v/>
      </c>
    </row>
    <row r="201">
      <c r="A201" s="28">
        <f>IF(B201="","","IQC-"&amp;TEXT(B201,"yyyymmdd")&amp;"-"&amp;TEXT(ROW()-4,"000"))</f>
        <v/>
      </c>
      <c r="B201" s="88" t="n"/>
      <c r="C201" s="88" t="n"/>
      <c r="D201" s="30" t="n"/>
      <c r="E201" s="30" t="n"/>
      <c r="F201" s="30" t="n"/>
      <c r="G201" s="30" t="n"/>
      <c r="H201" s="30" t="n"/>
      <c r="I201" s="30" t="n"/>
      <c r="J201" s="30" t="n"/>
      <c r="K201" s="30" t="n"/>
      <c r="L201" s="30" t="n"/>
      <c r="M201" s="89" t="n"/>
      <c r="N201" s="30" t="n"/>
      <c r="O201" s="30" t="n"/>
      <c r="P201" s="90" t="n"/>
      <c r="Q201" s="90" t="n"/>
      <c r="R201" s="91">
        <f>IF(OR(P201="",P201=0),"",Q201/P201)</f>
        <v/>
      </c>
      <c r="S201" s="30" t="n"/>
      <c r="T201" s="30" t="n"/>
      <c r="U201" s="28">
        <f>IF(B201="","",IF(COUNTIFS('Inspection Item Details'!$B:$B,$A201,'Inspection Item Details'!$S:$S,"Failed")&gt;0,"Failed / Action Required",IF(Q201&gt;0,"Exception / Review Required",IF(P201&gt;0,"Passed","Pending Inspection"))))</f>
        <v/>
      </c>
      <c r="V201" s="30" t="n"/>
      <c r="W201" s="30" t="n"/>
      <c r="X201" s="30" t="n"/>
      <c r="Y201" s="30" t="n"/>
      <c r="Z201" s="30" t="n"/>
      <c r="AA201" s="30" t="n"/>
      <c r="AB201" s="30" t="n"/>
      <c r="AC201" s="30" t="n"/>
      <c r="AD201" s="92">
        <f>IF(B201="","",TODAY())</f>
        <v/>
      </c>
    </row>
    <row r="202">
      <c r="A202" s="28">
        <f>IF(B202="","","IQC-"&amp;TEXT(B202,"yyyymmdd")&amp;"-"&amp;TEXT(ROW()-4,"000"))</f>
        <v/>
      </c>
      <c r="B202" s="88" t="n"/>
      <c r="C202" s="88" t="n"/>
      <c r="D202" s="30" t="n"/>
      <c r="E202" s="30" t="n"/>
      <c r="F202" s="30" t="n"/>
      <c r="G202" s="30" t="n"/>
      <c r="H202" s="30" t="n"/>
      <c r="I202" s="30" t="n"/>
      <c r="J202" s="30" t="n"/>
      <c r="K202" s="30" t="n"/>
      <c r="L202" s="30" t="n"/>
      <c r="M202" s="89" t="n"/>
      <c r="N202" s="30" t="n"/>
      <c r="O202" s="30" t="n"/>
      <c r="P202" s="90" t="n"/>
      <c r="Q202" s="90" t="n"/>
      <c r="R202" s="91">
        <f>IF(OR(P202="",P202=0),"",Q202/P202)</f>
        <v/>
      </c>
      <c r="S202" s="30" t="n"/>
      <c r="T202" s="30" t="n"/>
      <c r="U202" s="28">
        <f>IF(B202="","",IF(COUNTIFS('Inspection Item Details'!$B:$B,$A202,'Inspection Item Details'!$S:$S,"Failed")&gt;0,"Failed / Action Required",IF(Q202&gt;0,"Exception / Review Required",IF(P202&gt;0,"Passed","Pending Inspection"))))</f>
        <v/>
      </c>
      <c r="V202" s="30" t="n"/>
      <c r="W202" s="30" t="n"/>
      <c r="X202" s="30" t="n"/>
      <c r="Y202" s="30" t="n"/>
      <c r="Z202" s="30" t="n"/>
      <c r="AA202" s="30" t="n"/>
      <c r="AB202" s="30" t="n"/>
      <c r="AC202" s="30" t="n"/>
      <c r="AD202" s="92">
        <f>IF(B202="","",TODAY())</f>
        <v/>
      </c>
    </row>
    <row r="203">
      <c r="A203" s="28">
        <f>IF(B203="","","IQC-"&amp;TEXT(B203,"yyyymmdd")&amp;"-"&amp;TEXT(ROW()-4,"000"))</f>
        <v/>
      </c>
      <c r="B203" s="88" t="n"/>
      <c r="C203" s="88" t="n"/>
      <c r="D203" s="30" t="n"/>
      <c r="E203" s="30" t="n"/>
      <c r="F203" s="30" t="n"/>
      <c r="G203" s="30" t="n"/>
      <c r="H203" s="30" t="n"/>
      <c r="I203" s="30" t="n"/>
      <c r="J203" s="30" t="n"/>
      <c r="K203" s="30" t="n"/>
      <c r="L203" s="30" t="n"/>
      <c r="M203" s="89" t="n"/>
      <c r="N203" s="30" t="n"/>
      <c r="O203" s="30" t="n"/>
      <c r="P203" s="90" t="n"/>
      <c r="Q203" s="90" t="n"/>
      <c r="R203" s="91">
        <f>IF(OR(P203="",P203=0),"",Q203/P203)</f>
        <v/>
      </c>
      <c r="S203" s="30" t="n"/>
      <c r="T203" s="30" t="n"/>
      <c r="U203" s="28">
        <f>IF(B203="","",IF(COUNTIFS('Inspection Item Details'!$B:$B,$A203,'Inspection Item Details'!$S:$S,"Failed")&gt;0,"Failed / Action Required",IF(Q203&gt;0,"Exception / Review Required",IF(P203&gt;0,"Passed","Pending Inspection"))))</f>
        <v/>
      </c>
      <c r="V203" s="30" t="n"/>
      <c r="W203" s="30" t="n"/>
      <c r="X203" s="30" t="n"/>
      <c r="Y203" s="30" t="n"/>
      <c r="Z203" s="30" t="n"/>
      <c r="AA203" s="30" t="n"/>
      <c r="AB203" s="30" t="n"/>
      <c r="AC203" s="30" t="n"/>
      <c r="AD203" s="92">
        <f>IF(B203="","",TODAY())</f>
        <v/>
      </c>
    </row>
    <row r="204">
      <c r="A204" s="28">
        <f>IF(B204="","","IQC-"&amp;TEXT(B204,"yyyymmdd")&amp;"-"&amp;TEXT(ROW()-4,"000"))</f>
        <v/>
      </c>
      <c r="B204" s="88" t="n"/>
      <c r="C204" s="88" t="n"/>
      <c r="D204" s="30" t="n"/>
      <c r="E204" s="30" t="n"/>
      <c r="F204" s="30" t="n"/>
      <c r="G204" s="30" t="n"/>
      <c r="H204" s="30" t="n"/>
      <c r="I204" s="30" t="n"/>
      <c r="J204" s="30" t="n"/>
      <c r="K204" s="30" t="n"/>
      <c r="L204" s="30" t="n"/>
      <c r="M204" s="89" t="n"/>
      <c r="N204" s="30" t="n"/>
      <c r="O204" s="30" t="n"/>
      <c r="P204" s="90" t="n"/>
      <c r="Q204" s="90" t="n"/>
      <c r="R204" s="91">
        <f>IF(OR(P204="",P204=0),"",Q204/P204)</f>
        <v/>
      </c>
      <c r="S204" s="30" t="n"/>
      <c r="T204" s="30" t="n"/>
      <c r="U204" s="28">
        <f>IF(B204="","",IF(COUNTIFS('Inspection Item Details'!$B:$B,$A204,'Inspection Item Details'!$S:$S,"Failed")&gt;0,"Failed / Action Required",IF(Q204&gt;0,"Exception / Review Required",IF(P204&gt;0,"Passed","Pending Inspection"))))</f>
        <v/>
      </c>
      <c r="V204" s="30" t="n"/>
      <c r="W204" s="30" t="n"/>
      <c r="X204" s="30" t="n"/>
      <c r="Y204" s="30" t="n"/>
      <c r="Z204" s="30" t="n"/>
      <c r="AA204" s="30" t="n"/>
      <c r="AB204" s="30" t="n"/>
      <c r="AC204" s="30" t="n"/>
      <c r="AD204" s="92">
        <f>IF(B204="","",TODAY())</f>
        <v/>
      </c>
    </row>
    <row r="205">
      <c r="A205" s="28">
        <f>IF(B205="","","IQC-"&amp;TEXT(B205,"yyyymmdd")&amp;"-"&amp;TEXT(ROW()-4,"000"))</f>
        <v/>
      </c>
      <c r="B205" s="88" t="n"/>
      <c r="C205" s="88" t="n"/>
      <c r="D205" s="30" t="n"/>
      <c r="E205" s="30" t="n"/>
      <c r="F205" s="30" t="n"/>
      <c r="G205" s="30" t="n"/>
      <c r="H205" s="30" t="n"/>
      <c r="I205" s="30" t="n"/>
      <c r="J205" s="30" t="n"/>
      <c r="K205" s="30" t="n"/>
      <c r="L205" s="30" t="n"/>
      <c r="M205" s="89" t="n"/>
      <c r="N205" s="30" t="n"/>
      <c r="O205" s="30" t="n"/>
      <c r="P205" s="90" t="n"/>
      <c r="Q205" s="90" t="n"/>
      <c r="R205" s="91">
        <f>IF(OR(P205="",P205=0),"",Q205/P205)</f>
        <v/>
      </c>
      <c r="S205" s="30" t="n"/>
      <c r="T205" s="30" t="n"/>
      <c r="U205" s="28">
        <f>IF(B205="","",IF(COUNTIFS('Inspection Item Details'!$B:$B,$A205,'Inspection Item Details'!$S:$S,"Failed")&gt;0,"Failed / Action Required",IF(Q205&gt;0,"Exception / Review Required",IF(P205&gt;0,"Passed","Pending Inspection"))))</f>
        <v/>
      </c>
      <c r="V205" s="30" t="n"/>
      <c r="W205" s="30" t="n"/>
      <c r="X205" s="30" t="n"/>
      <c r="Y205" s="30" t="n"/>
      <c r="Z205" s="30" t="n"/>
      <c r="AA205" s="30" t="n"/>
      <c r="AB205" s="30" t="n"/>
      <c r="AC205" s="30" t="n"/>
      <c r="AD205" s="92">
        <f>IF(B205="","",TODAY())</f>
        <v/>
      </c>
    </row>
    <row r="206">
      <c r="A206" s="28">
        <f>IF(B206="","","IQC-"&amp;TEXT(B206,"yyyymmdd")&amp;"-"&amp;TEXT(ROW()-4,"000"))</f>
        <v/>
      </c>
      <c r="B206" s="88" t="n"/>
      <c r="C206" s="88" t="n"/>
      <c r="D206" s="30" t="n"/>
      <c r="E206" s="30" t="n"/>
      <c r="F206" s="30" t="n"/>
      <c r="G206" s="30" t="n"/>
      <c r="H206" s="30" t="n"/>
      <c r="I206" s="30" t="n"/>
      <c r="J206" s="30" t="n"/>
      <c r="K206" s="30" t="n"/>
      <c r="L206" s="30" t="n"/>
      <c r="M206" s="89" t="n"/>
      <c r="N206" s="30" t="n"/>
      <c r="O206" s="30" t="n"/>
      <c r="P206" s="90" t="n"/>
      <c r="Q206" s="90" t="n"/>
      <c r="R206" s="91">
        <f>IF(OR(P206="",P206=0),"",Q206/P206)</f>
        <v/>
      </c>
      <c r="S206" s="30" t="n"/>
      <c r="T206" s="30" t="n"/>
      <c r="U206" s="28">
        <f>IF(B206="","",IF(COUNTIFS('Inspection Item Details'!$B:$B,$A206,'Inspection Item Details'!$S:$S,"Failed")&gt;0,"Failed / Action Required",IF(Q206&gt;0,"Exception / Review Required",IF(P206&gt;0,"Passed","Pending Inspection"))))</f>
        <v/>
      </c>
      <c r="V206" s="30" t="n"/>
      <c r="W206" s="30" t="n"/>
      <c r="X206" s="30" t="n"/>
      <c r="Y206" s="30" t="n"/>
      <c r="Z206" s="30" t="n"/>
      <c r="AA206" s="30" t="n"/>
      <c r="AB206" s="30" t="n"/>
      <c r="AC206" s="30" t="n"/>
      <c r="AD206" s="92">
        <f>IF(B206="","",TODAY())</f>
        <v/>
      </c>
    </row>
    <row r="207">
      <c r="A207" s="28">
        <f>IF(B207="","","IQC-"&amp;TEXT(B207,"yyyymmdd")&amp;"-"&amp;TEXT(ROW()-4,"000"))</f>
        <v/>
      </c>
      <c r="B207" s="88" t="n"/>
      <c r="C207" s="88" t="n"/>
      <c r="D207" s="30" t="n"/>
      <c r="E207" s="30" t="n"/>
      <c r="F207" s="30" t="n"/>
      <c r="G207" s="30" t="n"/>
      <c r="H207" s="30" t="n"/>
      <c r="I207" s="30" t="n"/>
      <c r="J207" s="30" t="n"/>
      <c r="K207" s="30" t="n"/>
      <c r="L207" s="30" t="n"/>
      <c r="M207" s="89" t="n"/>
      <c r="N207" s="30" t="n"/>
      <c r="O207" s="30" t="n"/>
      <c r="P207" s="90" t="n"/>
      <c r="Q207" s="90" t="n"/>
      <c r="R207" s="91">
        <f>IF(OR(P207="",P207=0),"",Q207/P207)</f>
        <v/>
      </c>
      <c r="S207" s="30" t="n"/>
      <c r="T207" s="30" t="n"/>
      <c r="U207" s="28">
        <f>IF(B207="","",IF(COUNTIFS('Inspection Item Details'!$B:$B,$A207,'Inspection Item Details'!$S:$S,"Failed")&gt;0,"Failed / Action Required",IF(Q207&gt;0,"Exception / Review Required",IF(P207&gt;0,"Passed","Pending Inspection"))))</f>
        <v/>
      </c>
      <c r="V207" s="30" t="n"/>
      <c r="W207" s="30" t="n"/>
      <c r="X207" s="30" t="n"/>
      <c r="Y207" s="30" t="n"/>
      <c r="Z207" s="30" t="n"/>
      <c r="AA207" s="30" t="n"/>
      <c r="AB207" s="30" t="n"/>
      <c r="AC207" s="30" t="n"/>
      <c r="AD207" s="92">
        <f>IF(B207="","",TODAY())</f>
        <v/>
      </c>
    </row>
    <row r="208">
      <c r="A208" s="28">
        <f>IF(B208="","","IQC-"&amp;TEXT(B208,"yyyymmdd")&amp;"-"&amp;TEXT(ROW()-4,"000"))</f>
        <v/>
      </c>
      <c r="B208" s="88" t="n"/>
      <c r="C208" s="88" t="n"/>
      <c r="D208" s="30" t="n"/>
      <c r="E208" s="30" t="n"/>
      <c r="F208" s="30" t="n"/>
      <c r="G208" s="30" t="n"/>
      <c r="H208" s="30" t="n"/>
      <c r="I208" s="30" t="n"/>
      <c r="J208" s="30" t="n"/>
      <c r="K208" s="30" t="n"/>
      <c r="L208" s="30" t="n"/>
      <c r="M208" s="89" t="n"/>
      <c r="N208" s="30" t="n"/>
      <c r="O208" s="30" t="n"/>
      <c r="P208" s="90" t="n"/>
      <c r="Q208" s="90" t="n"/>
      <c r="R208" s="91">
        <f>IF(OR(P208="",P208=0),"",Q208/P208)</f>
        <v/>
      </c>
      <c r="S208" s="30" t="n"/>
      <c r="T208" s="30" t="n"/>
      <c r="U208" s="28">
        <f>IF(B208="","",IF(COUNTIFS('Inspection Item Details'!$B:$B,$A208,'Inspection Item Details'!$S:$S,"Failed")&gt;0,"Failed / Action Required",IF(Q208&gt;0,"Exception / Review Required",IF(P208&gt;0,"Passed","Pending Inspection"))))</f>
        <v/>
      </c>
      <c r="V208" s="30" t="n"/>
      <c r="W208" s="30" t="n"/>
      <c r="X208" s="30" t="n"/>
      <c r="Y208" s="30" t="n"/>
      <c r="Z208" s="30" t="n"/>
      <c r="AA208" s="30" t="n"/>
      <c r="AB208" s="30" t="n"/>
      <c r="AC208" s="30" t="n"/>
      <c r="AD208" s="92">
        <f>IF(B208="","",TODAY())</f>
        <v/>
      </c>
    </row>
    <row r="209">
      <c r="A209" s="28">
        <f>IF(B209="","","IQC-"&amp;TEXT(B209,"yyyymmdd")&amp;"-"&amp;TEXT(ROW()-4,"000"))</f>
        <v/>
      </c>
      <c r="B209" s="88" t="n"/>
      <c r="C209" s="88" t="n"/>
      <c r="D209" s="30" t="n"/>
      <c r="E209" s="30" t="n"/>
      <c r="F209" s="30" t="n"/>
      <c r="G209" s="30" t="n"/>
      <c r="H209" s="30" t="n"/>
      <c r="I209" s="30" t="n"/>
      <c r="J209" s="30" t="n"/>
      <c r="K209" s="30" t="n"/>
      <c r="L209" s="30" t="n"/>
      <c r="M209" s="89" t="n"/>
      <c r="N209" s="30" t="n"/>
      <c r="O209" s="30" t="n"/>
      <c r="P209" s="90" t="n"/>
      <c r="Q209" s="90" t="n"/>
      <c r="R209" s="91">
        <f>IF(OR(P209="",P209=0),"",Q209/P209)</f>
        <v/>
      </c>
      <c r="S209" s="30" t="n"/>
      <c r="T209" s="30" t="n"/>
      <c r="U209" s="28">
        <f>IF(B209="","",IF(COUNTIFS('Inspection Item Details'!$B:$B,$A209,'Inspection Item Details'!$S:$S,"Failed")&gt;0,"Failed / Action Required",IF(Q209&gt;0,"Exception / Review Required",IF(P209&gt;0,"Passed","Pending Inspection"))))</f>
        <v/>
      </c>
      <c r="V209" s="30" t="n"/>
      <c r="W209" s="30" t="n"/>
      <c r="X209" s="30" t="n"/>
      <c r="Y209" s="30" t="n"/>
      <c r="Z209" s="30" t="n"/>
      <c r="AA209" s="30" t="n"/>
      <c r="AB209" s="30" t="n"/>
      <c r="AC209" s="30" t="n"/>
      <c r="AD209" s="92">
        <f>IF(B209="","",TODAY())</f>
        <v/>
      </c>
    </row>
    <row r="210">
      <c r="A210" s="28">
        <f>IF(B210="","","IQC-"&amp;TEXT(B210,"yyyymmdd")&amp;"-"&amp;TEXT(ROW()-4,"000"))</f>
        <v/>
      </c>
      <c r="B210" s="88" t="n"/>
      <c r="C210" s="88" t="n"/>
      <c r="D210" s="30" t="n"/>
      <c r="E210" s="30" t="n"/>
      <c r="F210" s="30" t="n"/>
      <c r="G210" s="30" t="n"/>
      <c r="H210" s="30" t="n"/>
      <c r="I210" s="30" t="n"/>
      <c r="J210" s="30" t="n"/>
      <c r="K210" s="30" t="n"/>
      <c r="L210" s="30" t="n"/>
      <c r="M210" s="89" t="n"/>
      <c r="N210" s="30" t="n"/>
      <c r="O210" s="30" t="n"/>
      <c r="P210" s="90" t="n"/>
      <c r="Q210" s="90" t="n"/>
      <c r="R210" s="91">
        <f>IF(OR(P210="",P210=0),"",Q210/P210)</f>
        <v/>
      </c>
      <c r="S210" s="30" t="n"/>
      <c r="T210" s="30" t="n"/>
      <c r="U210" s="28">
        <f>IF(B210="","",IF(COUNTIFS('Inspection Item Details'!$B:$B,$A210,'Inspection Item Details'!$S:$S,"Failed")&gt;0,"Failed / Action Required",IF(Q210&gt;0,"Exception / Review Required",IF(P210&gt;0,"Passed","Pending Inspection"))))</f>
        <v/>
      </c>
      <c r="V210" s="30" t="n"/>
      <c r="W210" s="30" t="n"/>
      <c r="X210" s="30" t="n"/>
      <c r="Y210" s="30" t="n"/>
      <c r="Z210" s="30" t="n"/>
      <c r="AA210" s="30" t="n"/>
      <c r="AB210" s="30" t="n"/>
      <c r="AC210" s="30" t="n"/>
      <c r="AD210" s="92">
        <f>IF(B210="","",TODAY())</f>
        <v/>
      </c>
    </row>
    <row r="211">
      <c r="A211" s="28">
        <f>IF(B211="","","IQC-"&amp;TEXT(B211,"yyyymmdd")&amp;"-"&amp;TEXT(ROW()-4,"000"))</f>
        <v/>
      </c>
      <c r="B211" s="88" t="n"/>
      <c r="C211" s="88" t="n"/>
      <c r="D211" s="30" t="n"/>
      <c r="E211" s="30" t="n"/>
      <c r="F211" s="30" t="n"/>
      <c r="G211" s="30" t="n"/>
      <c r="H211" s="30" t="n"/>
      <c r="I211" s="30" t="n"/>
      <c r="J211" s="30" t="n"/>
      <c r="K211" s="30" t="n"/>
      <c r="L211" s="30" t="n"/>
      <c r="M211" s="89" t="n"/>
      <c r="N211" s="30" t="n"/>
      <c r="O211" s="30" t="n"/>
      <c r="P211" s="90" t="n"/>
      <c r="Q211" s="90" t="n"/>
      <c r="R211" s="91">
        <f>IF(OR(P211="",P211=0),"",Q211/P211)</f>
        <v/>
      </c>
      <c r="S211" s="30" t="n"/>
      <c r="T211" s="30" t="n"/>
      <c r="U211" s="28">
        <f>IF(B211="","",IF(COUNTIFS('Inspection Item Details'!$B:$B,$A211,'Inspection Item Details'!$S:$S,"Failed")&gt;0,"Failed / Action Required",IF(Q211&gt;0,"Exception / Review Required",IF(P211&gt;0,"Passed","Pending Inspection"))))</f>
        <v/>
      </c>
      <c r="V211" s="30" t="n"/>
      <c r="W211" s="30" t="n"/>
      <c r="X211" s="30" t="n"/>
      <c r="Y211" s="30" t="n"/>
      <c r="Z211" s="30" t="n"/>
      <c r="AA211" s="30" t="n"/>
      <c r="AB211" s="30" t="n"/>
      <c r="AC211" s="30" t="n"/>
      <c r="AD211" s="92">
        <f>IF(B211="","",TODAY())</f>
        <v/>
      </c>
    </row>
    <row r="212">
      <c r="A212" s="28">
        <f>IF(B212="","","IQC-"&amp;TEXT(B212,"yyyymmdd")&amp;"-"&amp;TEXT(ROW()-4,"000"))</f>
        <v/>
      </c>
      <c r="B212" s="88" t="n"/>
      <c r="C212" s="88" t="n"/>
      <c r="D212" s="30" t="n"/>
      <c r="E212" s="30" t="n"/>
      <c r="F212" s="30" t="n"/>
      <c r="G212" s="30" t="n"/>
      <c r="H212" s="30" t="n"/>
      <c r="I212" s="30" t="n"/>
      <c r="J212" s="30" t="n"/>
      <c r="K212" s="30" t="n"/>
      <c r="L212" s="30" t="n"/>
      <c r="M212" s="89" t="n"/>
      <c r="N212" s="30" t="n"/>
      <c r="O212" s="30" t="n"/>
      <c r="P212" s="90" t="n"/>
      <c r="Q212" s="90" t="n"/>
      <c r="R212" s="91">
        <f>IF(OR(P212="",P212=0),"",Q212/P212)</f>
        <v/>
      </c>
      <c r="S212" s="30" t="n"/>
      <c r="T212" s="30" t="n"/>
      <c r="U212" s="28">
        <f>IF(B212="","",IF(COUNTIFS('Inspection Item Details'!$B:$B,$A212,'Inspection Item Details'!$S:$S,"Failed")&gt;0,"Failed / Action Required",IF(Q212&gt;0,"Exception / Review Required",IF(P212&gt;0,"Passed","Pending Inspection"))))</f>
        <v/>
      </c>
      <c r="V212" s="30" t="n"/>
      <c r="W212" s="30" t="n"/>
      <c r="X212" s="30" t="n"/>
      <c r="Y212" s="30" t="n"/>
      <c r="Z212" s="30" t="n"/>
      <c r="AA212" s="30" t="n"/>
      <c r="AB212" s="30" t="n"/>
      <c r="AC212" s="30" t="n"/>
      <c r="AD212" s="92">
        <f>IF(B212="","",TODAY())</f>
        <v/>
      </c>
    </row>
    <row r="213">
      <c r="A213" s="28">
        <f>IF(B213="","","IQC-"&amp;TEXT(B213,"yyyymmdd")&amp;"-"&amp;TEXT(ROW()-4,"000"))</f>
        <v/>
      </c>
      <c r="B213" s="88" t="n"/>
      <c r="C213" s="88" t="n"/>
      <c r="D213" s="30" t="n"/>
      <c r="E213" s="30" t="n"/>
      <c r="F213" s="30" t="n"/>
      <c r="G213" s="30" t="n"/>
      <c r="H213" s="30" t="n"/>
      <c r="I213" s="30" t="n"/>
      <c r="J213" s="30" t="n"/>
      <c r="K213" s="30" t="n"/>
      <c r="L213" s="30" t="n"/>
      <c r="M213" s="89" t="n"/>
      <c r="N213" s="30" t="n"/>
      <c r="O213" s="30" t="n"/>
      <c r="P213" s="90" t="n"/>
      <c r="Q213" s="90" t="n"/>
      <c r="R213" s="91">
        <f>IF(OR(P213="",P213=0),"",Q213/P213)</f>
        <v/>
      </c>
      <c r="S213" s="30" t="n"/>
      <c r="T213" s="30" t="n"/>
      <c r="U213" s="28">
        <f>IF(B213="","",IF(COUNTIFS('Inspection Item Details'!$B:$B,$A213,'Inspection Item Details'!$S:$S,"Failed")&gt;0,"Failed / Action Required",IF(Q213&gt;0,"Exception / Review Required",IF(P213&gt;0,"Passed","Pending Inspection"))))</f>
        <v/>
      </c>
      <c r="V213" s="30" t="n"/>
      <c r="W213" s="30" t="n"/>
      <c r="X213" s="30" t="n"/>
      <c r="Y213" s="30" t="n"/>
      <c r="Z213" s="30" t="n"/>
      <c r="AA213" s="30" t="n"/>
      <c r="AB213" s="30" t="n"/>
      <c r="AC213" s="30" t="n"/>
      <c r="AD213" s="92">
        <f>IF(B213="","",TODAY())</f>
        <v/>
      </c>
    </row>
    <row r="214">
      <c r="A214" s="28">
        <f>IF(B214="","","IQC-"&amp;TEXT(B214,"yyyymmdd")&amp;"-"&amp;TEXT(ROW()-4,"000"))</f>
        <v/>
      </c>
      <c r="B214" s="88" t="n"/>
      <c r="C214" s="88" t="n"/>
      <c r="D214" s="30" t="n"/>
      <c r="E214" s="30" t="n"/>
      <c r="F214" s="30" t="n"/>
      <c r="G214" s="30" t="n"/>
      <c r="H214" s="30" t="n"/>
      <c r="I214" s="30" t="n"/>
      <c r="J214" s="30" t="n"/>
      <c r="K214" s="30" t="n"/>
      <c r="L214" s="30" t="n"/>
      <c r="M214" s="89" t="n"/>
      <c r="N214" s="30" t="n"/>
      <c r="O214" s="30" t="n"/>
      <c r="P214" s="90" t="n"/>
      <c r="Q214" s="90" t="n"/>
      <c r="R214" s="91">
        <f>IF(OR(P214="",P214=0),"",Q214/P214)</f>
        <v/>
      </c>
      <c r="S214" s="30" t="n"/>
      <c r="T214" s="30" t="n"/>
      <c r="U214" s="28">
        <f>IF(B214="","",IF(COUNTIFS('Inspection Item Details'!$B:$B,$A214,'Inspection Item Details'!$S:$S,"Failed")&gt;0,"Failed / Action Required",IF(Q214&gt;0,"Exception / Review Required",IF(P214&gt;0,"Passed","Pending Inspection"))))</f>
        <v/>
      </c>
      <c r="V214" s="30" t="n"/>
      <c r="W214" s="30" t="n"/>
      <c r="X214" s="30" t="n"/>
      <c r="Y214" s="30" t="n"/>
      <c r="Z214" s="30" t="n"/>
      <c r="AA214" s="30" t="n"/>
      <c r="AB214" s="30" t="n"/>
      <c r="AC214" s="30" t="n"/>
      <c r="AD214" s="92">
        <f>IF(B214="","",TODAY())</f>
        <v/>
      </c>
    </row>
    <row r="215">
      <c r="A215" s="28">
        <f>IF(B215="","","IQC-"&amp;TEXT(B215,"yyyymmdd")&amp;"-"&amp;TEXT(ROW()-4,"000"))</f>
        <v/>
      </c>
      <c r="B215" s="88" t="n"/>
      <c r="C215" s="88" t="n"/>
      <c r="D215" s="30" t="n"/>
      <c r="E215" s="30" t="n"/>
      <c r="F215" s="30" t="n"/>
      <c r="G215" s="30" t="n"/>
      <c r="H215" s="30" t="n"/>
      <c r="I215" s="30" t="n"/>
      <c r="J215" s="30" t="n"/>
      <c r="K215" s="30" t="n"/>
      <c r="L215" s="30" t="n"/>
      <c r="M215" s="89" t="n"/>
      <c r="N215" s="30" t="n"/>
      <c r="O215" s="30" t="n"/>
      <c r="P215" s="90" t="n"/>
      <c r="Q215" s="90" t="n"/>
      <c r="R215" s="91">
        <f>IF(OR(P215="",P215=0),"",Q215/P215)</f>
        <v/>
      </c>
      <c r="S215" s="30" t="n"/>
      <c r="T215" s="30" t="n"/>
      <c r="U215" s="28">
        <f>IF(B215="","",IF(COUNTIFS('Inspection Item Details'!$B:$B,$A215,'Inspection Item Details'!$S:$S,"Failed")&gt;0,"Failed / Action Required",IF(Q215&gt;0,"Exception / Review Required",IF(P215&gt;0,"Passed","Pending Inspection"))))</f>
        <v/>
      </c>
      <c r="V215" s="30" t="n"/>
      <c r="W215" s="30" t="n"/>
      <c r="X215" s="30" t="n"/>
      <c r="Y215" s="30" t="n"/>
      <c r="Z215" s="30" t="n"/>
      <c r="AA215" s="30" t="n"/>
      <c r="AB215" s="30" t="n"/>
      <c r="AC215" s="30" t="n"/>
      <c r="AD215" s="92">
        <f>IF(B215="","",TODAY())</f>
        <v/>
      </c>
    </row>
    <row r="216">
      <c r="A216" s="28">
        <f>IF(B216="","","IQC-"&amp;TEXT(B216,"yyyymmdd")&amp;"-"&amp;TEXT(ROW()-4,"000"))</f>
        <v/>
      </c>
      <c r="B216" s="88" t="n"/>
      <c r="C216" s="88" t="n"/>
      <c r="D216" s="30" t="n"/>
      <c r="E216" s="30" t="n"/>
      <c r="F216" s="30" t="n"/>
      <c r="G216" s="30" t="n"/>
      <c r="H216" s="30" t="n"/>
      <c r="I216" s="30" t="n"/>
      <c r="J216" s="30" t="n"/>
      <c r="K216" s="30" t="n"/>
      <c r="L216" s="30" t="n"/>
      <c r="M216" s="89" t="n"/>
      <c r="N216" s="30" t="n"/>
      <c r="O216" s="30" t="n"/>
      <c r="P216" s="90" t="n"/>
      <c r="Q216" s="90" t="n"/>
      <c r="R216" s="91">
        <f>IF(OR(P216="",P216=0),"",Q216/P216)</f>
        <v/>
      </c>
      <c r="S216" s="30" t="n"/>
      <c r="T216" s="30" t="n"/>
      <c r="U216" s="28">
        <f>IF(B216="","",IF(COUNTIFS('Inspection Item Details'!$B:$B,$A216,'Inspection Item Details'!$S:$S,"Failed")&gt;0,"Failed / Action Required",IF(Q216&gt;0,"Exception / Review Required",IF(P216&gt;0,"Passed","Pending Inspection"))))</f>
        <v/>
      </c>
      <c r="V216" s="30" t="n"/>
      <c r="W216" s="30" t="n"/>
      <c r="X216" s="30" t="n"/>
      <c r="Y216" s="30" t="n"/>
      <c r="Z216" s="30" t="n"/>
      <c r="AA216" s="30" t="n"/>
      <c r="AB216" s="30" t="n"/>
      <c r="AC216" s="30" t="n"/>
      <c r="AD216" s="92">
        <f>IF(B216="","",TODAY())</f>
        <v/>
      </c>
    </row>
    <row r="217">
      <c r="A217" s="28">
        <f>IF(B217="","","IQC-"&amp;TEXT(B217,"yyyymmdd")&amp;"-"&amp;TEXT(ROW()-4,"000"))</f>
        <v/>
      </c>
      <c r="B217" s="88" t="n"/>
      <c r="C217" s="88" t="n"/>
      <c r="D217" s="30" t="n"/>
      <c r="E217" s="30" t="n"/>
      <c r="F217" s="30" t="n"/>
      <c r="G217" s="30" t="n"/>
      <c r="H217" s="30" t="n"/>
      <c r="I217" s="30" t="n"/>
      <c r="J217" s="30" t="n"/>
      <c r="K217" s="30" t="n"/>
      <c r="L217" s="30" t="n"/>
      <c r="M217" s="89" t="n"/>
      <c r="N217" s="30" t="n"/>
      <c r="O217" s="30" t="n"/>
      <c r="P217" s="90" t="n"/>
      <c r="Q217" s="90" t="n"/>
      <c r="R217" s="91">
        <f>IF(OR(P217="",P217=0),"",Q217/P217)</f>
        <v/>
      </c>
      <c r="S217" s="30" t="n"/>
      <c r="T217" s="30" t="n"/>
      <c r="U217" s="28">
        <f>IF(B217="","",IF(COUNTIFS('Inspection Item Details'!$B:$B,$A217,'Inspection Item Details'!$S:$S,"Failed")&gt;0,"Failed / Action Required",IF(Q217&gt;0,"Exception / Review Required",IF(P217&gt;0,"Passed","Pending Inspection"))))</f>
        <v/>
      </c>
      <c r="V217" s="30" t="n"/>
      <c r="W217" s="30" t="n"/>
      <c r="X217" s="30" t="n"/>
      <c r="Y217" s="30" t="n"/>
      <c r="Z217" s="30" t="n"/>
      <c r="AA217" s="30" t="n"/>
      <c r="AB217" s="30" t="n"/>
      <c r="AC217" s="30" t="n"/>
      <c r="AD217" s="92">
        <f>IF(B217="","",TODAY())</f>
        <v/>
      </c>
    </row>
    <row r="218">
      <c r="A218" s="28">
        <f>IF(B218="","","IQC-"&amp;TEXT(B218,"yyyymmdd")&amp;"-"&amp;TEXT(ROW()-4,"000"))</f>
        <v/>
      </c>
      <c r="B218" s="88" t="n"/>
      <c r="C218" s="88" t="n"/>
      <c r="D218" s="30" t="n"/>
      <c r="E218" s="30" t="n"/>
      <c r="F218" s="30" t="n"/>
      <c r="G218" s="30" t="n"/>
      <c r="H218" s="30" t="n"/>
      <c r="I218" s="30" t="n"/>
      <c r="J218" s="30" t="n"/>
      <c r="K218" s="30" t="n"/>
      <c r="L218" s="30" t="n"/>
      <c r="M218" s="89" t="n"/>
      <c r="N218" s="30" t="n"/>
      <c r="O218" s="30" t="n"/>
      <c r="P218" s="90" t="n"/>
      <c r="Q218" s="90" t="n"/>
      <c r="R218" s="91">
        <f>IF(OR(P218="",P218=0),"",Q218/P218)</f>
        <v/>
      </c>
      <c r="S218" s="30" t="n"/>
      <c r="T218" s="30" t="n"/>
      <c r="U218" s="28">
        <f>IF(B218="","",IF(COUNTIFS('Inspection Item Details'!$B:$B,$A218,'Inspection Item Details'!$S:$S,"Failed")&gt;0,"Failed / Action Required",IF(Q218&gt;0,"Exception / Review Required",IF(P218&gt;0,"Passed","Pending Inspection"))))</f>
        <v/>
      </c>
      <c r="V218" s="30" t="n"/>
      <c r="W218" s="30" t="n"/>
      <c r="X218" s="30" t="n"/>
      <c r="Y218" s="30" t="n"/>
      <c r="Z218" s="30" t="n"/>
      <c r="AA218" s="30" t="n"/>
      <c r="AB218" s="30" t="n"/>
      <c r="AC218" s="30" t="n"/>
      <c r="AD218" s="92">
        <f>IF(B218="","",TODAY())</f>
        <v/>
      </c>
    </row>
    <row r="219">
      <c r="A219" s="28">
        <f>IF(B219="","","IQC-"&amp;TEXT(B219,"yyyymmdd")&amp;"-"&amp;TEXT(ROW()-4,"000"))</f>
        <v/>
      </c>
      <c r="B219" s="88" t="n"/>
      <c r="C219" s="88" t="n"/>
      <c r="D219" s="30" t="n"/>
      <c r="E219" s="30" t="n"/>
      <c r="F219" s="30" t="n"/>
      <c r="G219" s="30" t="n"/>
      <c r="H219" s="30" t="n"/>
      <c r="I219" s="30" t="n"/>
      <c r="J219" s="30" t="n"/>
      <c r="K219" s="30" t="n"/>
      <c r="L219" s="30" t="n"/>
      <c r="M219" s="89" t="n"/>
      <c r="N219" s="30" t="n"/>
      <c r="O219" s="30" t="n"/>
      <c r="P219" s="90" t="n"/>
      <c r="Q219" s="90" t="n"/>
      <c r="R219" s="91">
        <f>IF(OR(P219="",P219=0),"",Q219/P219)</f>
        <v/>
      </c>
      <c r="S219" s="30" t="n"/>
      <c r="T219" s="30" t="n"/>
      <c r="U219" s="28">
        <f>IF(B219="","",IF(COUNTIFS('Inspection Item Details'!$B:$B,$A219,'Inspection Item Details'!$S:$S,"Failed")&gt;0,"Failed / Action Required",IF(Q219&gt;0,"Exception / Review Required",IF(P219&gt;0,"Passed","Pending Inspection"))))</f>
        <v/>
      </c>
      <c r="V219" s="30" t="n"/>
      <c r="W219" s="30" t="n"/>
      <c r="X219" s="30" t="n"/>
      <c r="Y219" s="30" t="n"/>
      <c r="Z219" s="30" t="n"/>
      <c r="AA219" s="30" t="n"/>
      <c r="AB219" s="30" t="n"/>
      <c r="AC219" s="30" t="n"/>
      <c r="AD219" s="92">
        <f>IF(B219="","",TODAY())</f>
        <v/>
      </c>
    </row>
    <row r="220">
      <c r="A220" s="28">
        <f>IF(B220="","","IQC-"&amp;TEXT(B220,"yyyymmdd")&amp;"-"&amp;TEXT(ROW()-4,"000"))</f>
        <v/>
      </c>
      <c r="B220" s="88" t="n"/>
      <c r="C220" s="88" t="n"/>
      <c r="D220" s="30" t="n"/>
      <c r="E220" s="30" t="n"/>
      <c r="F220" s="30" t="n"/>
      <c r="G220" s="30" t="n"/>
      <c r="H220" s="30" t="n"/>
      <c r="I220" s="30" t="n"/>
      <c r="J220" s="30" t="n"/>
      <c r="K220" s="30" t="n"/>
      <c r="L220" s="30" t="n"/>
      <c r="M220" s="89" t="n"/>
      <c r="N220" s="30" t="n"/>
      <c r="O220" s="30" t="n"/>
      <c r="P220" s="90" t="n"/>
      <c r="Q220" s="90" t="n"/>
      <c r="R220" s="91">
        <f>IF(OR(P220="",P220=0),"",Q220/P220)</f>
        <v/>
      </c>
      <c r="S220" s="30" t="n"/>
      <c r="T220" s="30" t="n"/>
      <c r="U220" s="28">
        <f>IF(B220="","",IF(COUNTIFS('Inspection Item Details'!$B:$B,$A220,'Inspection Item Details'!$S:$S,"Failed")&gt;0,"Failed / Action Required",IF(Q220&gt;0,"Exception / Review Required",IF(P220&gt;0,"Passed","Pending Inspection"))))</f>
        <v/>
      </c>
      <c r="V220" s="30" t="n"/>
      <c r="W220" s="30" t="n"/>
      <c r="X220" s="30" t="n"/>
      <c r="Y220" s="30" t="n"/>
      <c r="Z220" s="30" t="n"/>
      <c r="AA220" s="30" t="n"/>
      <c r="AB220" s="30" t="n"/>
      <c r="AC220" s="30" t="n"/>
      <c r="AD220" s="92">
        <f>IF(B220="","",TODAY())</f>
        <v/>
      </c>
    </row>
    <row r="221">
      <c r="A221" s="28">
        <f>IF(B221="","","IQC-"&amp;TEXT(B221,"yyyymmdd")&amp;"-"&amp;TEXT(ROW()-4,"000"))</f>
        <v/>
      </c>
      <c r="B221" s="88" t="n"/>
      <c r="C221" s="88" t="n"/>
      <c r="D221" s="30" t="n"/>
      <c r="E221" s="30" t="n"/>
      <c r="F221" s="30" t="n"/>
      <c r="G221" s="30" t="n"/>
      <c r="H221" s="30" t="n"/>
      <c r="I221" s="30" t="n"/>
      <c r="J221" s="30" t="n"/>
      <c r="K221" s="30" t="n"/>
      <c r="L221" s="30" t="n"/>
      <c r="M221" s="89" t="n"/>
      <c r="N221" s="30" t="n"/>
      <c r="O221" s="30" t="n"/>
      <c r="P221" s="90" t="n"/>
      <c r="Q221" s="90" t="n"/>
      <c r="R221" s="91">
        <f>IF(OR(P221="",P221=0),"",Q221/P221)</f>
        <v/>
      </c>
      <c r="S221" s="30" t="n"/>
      <c r="T221" s="30" t="n"/>
      <c r="U221" s="28">
        <f>IF(B221="","",IF(COUNTIFS('Inspection Item Details'!$B:$B,$A221,'Inspection Item Details'!$S:$S,"Failed")&gt;0,"Failed / Action Required",IF(Q221&gt;0,"Exception / Review Required",IF(P221&gt;0,"Passed","Pending Inspection"))))</f>
        <v/>
      </c>
      <c r="V221" s="30" t="n"/>
      <c r="W221" s="30" t="n"/>
      <c r="X221" s="30" t="n"/>
      <c r="Y221" s="30" t="n"/>
      <c r="Z221" s="30" t="n"/>
      <c r="AA221" s="30" t="n"/>
      <c r="AB221" s="30" t="n"/>
      <c r="AC221" s="30" t="n"/>
      <c r="AD221" s="92">
        <f>IF(B221="","",TODAY())</f>
        <v/>
      </c>
    </row>
    <row r="222">
      <c r="A222" s="28">
        <f>IF(B222="","","IQC-"&amp;TEXT(B222,"yyyymmdd")&amp;"-"&amp;TEXT(ROW()-4,"000"))</f>
        <v/>
      </c>
      <c r="B222" s="88" t="n"/>
      <c r="C222" s="88" t="n"/>
      <c r="D222" s="30" t="n"/>
      <c r="E222" s="30" t="n"/>
      <c r="F222" s="30" t="n"/>
      <c r="G222" s="30" t="n"/>
      <c r="H222" s="30" t="n"/>
      <c r="I222" s="30" t="n"/>
      <c r="J222" s="30" t="n"/>
      <c r="K222" s="30" t="n"/>
      <c r="L222" s="30" t="n"/>
      <c r="M222" s="89" t="n"/>
      <c r="N222" s="30" t="n"/>
      <c r="O222" s="30" t="n"/>
      <c r="P222" s="90" t="n"/>
      <c r="Q222" s="90" t="n"/>
      <c r="R222" s="91">
        <f>IF(OR(P222="",P222=0),"",Q222/P222)</f>
        <v/>
      </c>
      <c r="S222" s="30" t="n"/>
      <c r="T222" s="30" t="n"/>
      <c r="U222" s="28">
        <f>IF(B222="","",IF(COUNTIFS('Inspection Item Details'!$B:$B,$A222,'Inspection Item Details'!$S:$S,"Failed")&gt;0,"Failed / Action Required",IF(Q222&gt;0,"Exception / Review Required",IF(P222&gt;0,"Passed","Pending Inspection"))))</f>
        <v/>
      </c>
      <c r="V222" s="30" t="n"/>
      <c r="W222" s="30" t="n"/>
      <c r="X222" s="30" t="n"/>
      <c r="Y222" s="30" t="n"/>
      <c r="Z222" s="30" t="n"/>
      <c r="AA222" s="30" t="n"/>
      <c r="AB222" s="30" t="n"/>
      <c r="AC222" s="30" t="n"/>
      <c r="AD222" s="92">
        <f>IF(B222="","",TODAY())</f>
        <v/>
      </c>
    </row>
    <row r="223">
      <c r="A223" s="28">
        <f>IF(B223="","","IQC-"&amp;TEXT(B223,"yyyymmdd")&amp;"-"&amp;TEXT(ROW()-4,"000"))</f>
        <v/>
      </c>
      <c r="B223" s="88" t="n"/>
      <c r="C223" s="88" t="n"/>
      <c r="D223" s="30" t="n"/>
      <c r="E223" s="30" t="n"/>
      <c r="F223" s="30" t="n"/>
      <c r="G223" s="30" t="n"/>
      <c r="H223" s="30" t="n"/>
      <c r="I223" s="30" t="n"/>
      <c r="J223" s="30" t="n"/>
      <c r="K223" s="30" t="n"/>
      <c r="L223" s="30" t="n"/>
      <c r="M223" s="89" t="n"/>
      <c r="N223" s="30" t="n"/>
      <c r="O223" s="30" t="n"/>
      <c r="P223" s="90" t="n"/>
      <c r="Q223" s="90" t="n"/>
      <c r="R223" s="91">
        <f>IF(OR(P223="",P223=0),"",Q223/P223)</f>
        <v/>
      </c>
      <c r="S223" s="30" t="n"/>
      <c r="T223" s="30" t="n"/>
      <c r="U223" s="28">
        <f>IF(B223="","",IF(COUNTIFS('Inspection Item Details'!$B:$B,$A223,'Inspection Item Details'!$S:$S,"Failed")&gt;0,"Failed / Action Required",IF(Q223&gt;0,"Exception / Review Required",IF(P223&gt;0,"Passed","Pending Inspection"))))</f>
        <v/>
      </c>
      <c r="V223" s="30" t="n"/>
      <c r="W223" s="30" t="n"/>
      <c r="X223" s="30" t="n"/>
      <c r="Y223" s="30" t="n"/>
      <c r="Z223" s="30" t="n"/>
      <c r="AA223" s="30" t="n"/>
      <c r="AB223" s="30" t="n"/>
      <c r="AC223" s="30" t="n"/>
      <c r="AD223" s="92">
        <f>IF(B223="","",TODAY())</f>
        <v/>
      </c>
    </row>
    <row r="224">
      <c r="A224" s="28">
        <f>IF(B224="","","IQC-"&amp;TEXT(B224,"yyyymmdd")&amp;"-"&amp;TEXT(ROW()-4,"000"))</f>
        <v/>
      </c>
      <c r="B224" s="88" t="n"/>
      <c r="C224" s="88" t="n"/>
      <c r="D224" s="30" t="n"/>
      <c r="E224" s="30" t="n"/>
      <c r="F224" s="30" t="n"/>
      <c r="G224" s="30" t="n"/>
      <c r="H224" s="30" t="n"/>
      <c r="I224" s="30" t="n"/>
      <c r="J224" s="30" t="n"/>
      <c r="K224" s="30" t="n"/>
      <c r="L224" s="30" t="n"/>
      <c r="M224" s="89" t="n"/>
      <c r="N224" s="30" t="n"/>
      <c r="O224" s="30" t="n"/>
      <c r="P224" s="90" t="n"/>
      <c r="Q224" s="90" t="n"/>
      <c r="R224" s="91">
        <f>IF(OR(P224="",P224=0),"",Q224/P224)</f>
        <v/>
      </c>
      <c r="S224" s="30" t="n"/>
      <c r="T224" s="30" t="n"/>
      <c r="U224" s="28">
        <f>IF(B224="","",IF(COUNTIFS('Inspection Item Details'!$B:$B,$A224,'Inspection Item Details'!$S:$S,"Failed")&gt;0,"Failed / Action Required",IF(Q224&gt;0,"Exception / Review Required",IF(P224&gt;0,"Passed","Pending Inspection"))))</f>
        <v/>
      </c>
      <c r="V224" s="30" t="n"/>
      <c r="W224" s="30" t="n"/>
      <c r="X224" s="30" t="n"/>
      <c r="Y224" s="30" t="n"/>
      <c r="Z224" s="30" t="n"/>
      <c r="AA224" s="30" t="n"/>
      <c r="AB224" s="30" t="n"/>
      <c r="AC224" s="30" t="n"/>
      <c r="AD224" s="92">
        <f>IF(B224="","",TODAY())</f>
        <v/>
      </c>
    </row>
    <row r="225">
      <c r="A225" s="28">
        <f>IF(B225="","","IQC-"&amp;TEXT(B225,"yyyymmdd")&amp;"-"&amp;TEXT(ROW()-4,"000"))</f>
        <v/>
      </c>
      <c r="B225" s="88" t="n"/>
      <c r="C225" s="88" t="n"/>
      <c r="D225" s="30" t="n"/>
      <c r="E225" s="30" t="n"/>
      <c r="F225" s="30" t="n"/>
      <c r="G225" s="30" t="n"/>
      <c r="H225" s="30" t="n"/>
      <c r="I225" s="30" t="n"/>
      <c r="J225" s="30" t="n"/>
      <c r="K225" s="30" t="n"/>
      <c r="L225" s="30" t="n"/>
      <c r="M225" s="89" t="n"/>
      <c r="N225" s="30" t="n"/>
      <c r="O225" s="30" t="n"/>
      <c r="P225" s="90" t="n"/>
      <c r="Q225" s="90" t="n"/>
      <c r="R225" s="91">
        <f>IF(OR(P225="",P225=0),"",Q225/P225)</f>
        <v/>
      </c>
      <c r="S225" s="30" t="n"/>
      <c r="T225" s="30" t="n"/>
      <c r="U225" s="28">
        <f>IF(B225="","",IF(COUNTIFS('Inspection Item Details'!$B:$B,$A225,'Inspection Item Details'!$S:$S,"Failed")&gt;0,"Failed / Action Required",IF(Q225&gt;0,"Exception / Review Required",IF(P225&gt;0,"Passed","Pending Inspection"))))</f>
        <v/>
      </c>
      <c r="V225" s="30" t="n"/>
      <c r="W225" s="30" t="n"/>
      <c r="X225" s="30" t="n"/>
      <c r="Y225" s="30" t="n"/>
      <c r="Z225" s="30" t="n"/>
      <c r="AA225" s="30" t="n"/>
      <c r="AB225" s="30" t="n"/>
      <c r="AC225" s="30" t="n"/>
      <c r="AD225" s="92">
        <f>IF(B225="","",TODAY())</f>
        <v/>
      </c>
    </row>
    <row r="226">
      <c r="A226" s="28">
        <f>IF(B226="","","IQC-"&amp;TEXT(B226,"yyyymmdd")&amp;"-"&amp;TEXT(ROW()-4,"000"))</f>
        <v/>
      </c>
      <c r="B226" s="88" t="n"/>
      <c r="C226" s="88" t="n"/>
      <c r="D226" s="30" t="n"/>
      <c r="E226" s="30" t="n"/>
      <c r="F226" s="30" t="n"/>
      <c r="G226" s="30" t="n"/>
      <c r="H226" s="30" t="n"/>
      <c r="I226" s="30" t="n"/>
      <c r="J226" s="30" t="n"/>
      <c r="K226" s="30" t="n"/>
      <c r="L226" s="30" t="n"/>
      <c r="M226" s="89" t="n"/>
      <c r="N226" s="30" t="n"/>
      <c r="O226" s="30" t="n"/>
      <c r="P226" s="90" t="n"/>
      <c r="Q226" s="90" t="n"/>
      <c r="R226" s="91">
        <f>IF(OR(P226="",P226=0),"",Q226/P226)</f>
        <v/>
      </c>
      <c r="S226" s="30" t="n"/>
      <c r="T226" s="30" t="n"/>
      <c r="U226" s="28">
        <f>IF(B226="","",IF(COUNTIFS('Inspection Item Details'!$B:$B,$A226,'Inspection Item Details'!$S:$S,"Failed")&gt;0,"Failed / Action Required",IF(Q226&gt;0,"Exception / Review Required",IF(P226&gt;0,"Passed","Pending Inspection"))))</f>
        <v/>
      </c>
      <c r="V226" s="30" t="n"/>
      <c r="W226" s="30" t="n"/>
      <c r="X226" s="30" t="n"/>
      <c r="Y226" s="30" t="n"/>
      <c r="Z226" s="30" t="n"/>
      <c r="AA226" s="30" t="n"/>
      <c r="AB226" s="30" t="n"/>
      <c r="AC226" s="30" t="n"/>
      <c r="AD226" s="92">
        <f>IF(B226="","",TODAY())</f>
        <v/>
      </c>
    </row>
    <row r="227">
      <c r="A227" s="28">
        <f>IF(B227="","","IQC-"&amp;TEXT(B227,"yyyymmdd")&amp;"-"&amp;TEXT(ROW()-4,"000"))</f>
        <v/>
      </c>
      <c r="B227" s="88" t="n"/>
      <c r="C227" s="88" t="n"/>
      <c r="D227" s="30" t="n"/>
      <c r="E227" s="30" t="n"/>
      <c r="F227" s="30" t="n"/>
      <c r="G227" s="30" t="n"/>
      <c r="H227" s="30" t="n"/>
      <c r="I227" s="30" t="n"/>
      <c r="J227" s="30" t="n"/>
      <c r="K227" s="30" t="n"/>
      <c r="L227" s="30" t="n"/>
      <c r="M227" s="89" t="n"/>
      <c r="N227" s="30" t="n"/>
      <c r="O227" s="30" t="n"/>
      <c r="P227" s="90" t="n"/>
      <c r="Q227" s="90" t="n"/>
      <c r="R227" s="91">
        <f>IF(OR(P227="",P227=0),"",Q227/P227)</f>
        <v/>
      </c>
      <c r="S227" s="30" t="n"/>
      <c r="T227" s="30" t="n"/>
      <c r="U227" s="28">
        <f>IF(B227="","",IF(COUNTIFS('Inspection Item Details'!$B:$B,$A227,'Inspection Item Details'!$S:$S,"Failed")&gt;0,"Failed / Action Required",IF(Q227&gt;0,"Exception / Review Required",IF(P227&gt;0,"Passed","Pending Inspection"))))</f>
        <v/>
      </c>
      <c r="V227" s="30" t="n"/>
      <c r="W227" s="30" t="n"/>
      <c r="X227" s="30" t="n"/>
      <c r="Y227" s="30" t="n"/>
      <c r="Z227" s="30" t="n"/>
      <c r="AA227" s="30" t="n"/>
      <c r="AB227" s="30" t="n"/>
      <c r="AC227" s="30" t="n"/>
      <c r="AD227" s="92">
        <f>IF(B227="","",TODAY())</f>
        <v/>
      </c>
    </row>
    <row r="228">
      <c r="A228" s="28">
        <f>IF(B228="","","IQC-"&amp;TEXT(B228,"yyyymmdd")&amp;"-"&amp;TEXT(ROW()-4,"000"))</f>
        <v/>
      </c>
      <c r="B228" s="88" t="n"/>
      <c r="C228" s="88" t="n"/>
      <c r="D228" s="30" t="n"/>
      <c r="E228" s="30" t="n"/>
      <c r="F228" s="30" t="n"/>
      <c r="G228" s="30" t="n"/>
      <c r="H228" s="30" t="n"/>
      <c r="I228" s="30" t="n"/>
      <c r="J228" s="30" t="n"/>
      <c r="K228" s="30" t="n"/>
      <c r="L228" s="30" t="n"/>
      <c r="M228" s="89" t="n"/>
      <c r="N228" s="30" t="n"/>
      <c r="O228" s="30" t="n"/>
      <c r="P228" s="90" t="n"/>
      <c r="Q228" s="90" t="n"/>
      <c r="R228" s="91">
        <f>IF(OR(P228="",P228=0),"",Q228/P228)</f>
        <v/>
      </c>
      <c r="S228" s="30" t="n"/>
      <c r="T228" s="30" t="n"/>
      <c r="U228" s="28">
        <f>IF(B228="","",IF(COUNTIFS('Inspection Item Details'!$B:$B,$A228,'Inspection Item Details'!$S:$S,"Failed")&gt;0,"Failed / Action Required",IF(Q228&gt;0,"Exception / Review Required",IF(P228&gt;0,"Passed","Pending Inspection"))))</f>
        <v/>
      </c>
      <c r="V228" s="30" t="n"/>
      <c r="W228" s="30" t="n"/>
      <c r="X228" s="30" t="n"/>
      <c r="Y228" s="30" t="n"/>
      <c r="Z228" s="30" t="n"/>
      <c r="AA228" s="30" t="n"/>
      <c r="AB228" s="30" t="n"/>
      <c r="AC228" s="30" t="n"/>
      <c r="AD228" s="92">
        <f>IF(B228="","",TODAY())</f>
        <v/>
      </c>
    </row>
    <row r="229">
      <c r="A229" s="28">
        <f>IF(B229="","","IQC-"&amp;TEXT(B229,"yyyymmdd")&amp;"-"&amp;TEXT(ROW()-4,"000"))</f>
        <v/>
      </c>
      <c r="B229" s="88" t="n"/>
      <c r="C229" s="88" t="n"/>
      <c r="D229" s="30" t="n"/>
      <c r="E229" s="30" t="n"/>
      <c r="F229" s="30" t="n"/>
      <c r="G229" s="30" t="n"/>
      <c r="H229" s="30" t="n"/>
      <c r="I229" s="30" t="n"/>
      <c r="J229" s="30" t="n"/>
      <c r="K229" s="30" t="n"/>
      <c r="L229" s="30" t="n"/>
      <c r="M229" s="89" t="n"/>
      <c r="N229" s="30" t="n"/>
      <c r="O229" s="30" t="n"/>
      <c r="P229" s="90" t="n"/>
      <c r="Q229" s="90" t="n"/>
      <c r="R229" s="91">
        <f>IF(OR(P229="",P229=0),"",Q229/P229)</f>
        <v/>
      </c>
      <c r="S229" s="30" t="n"/>
      <c r="T229" s="30" t="n"/>
      <c r="U229" s="28">
        <f>IF(B229="","",IF(COUNTIFS('Inspection Item Details'!$B:$B,$A229,'Inspection Item Details'!$S:$S,"Failed")&gt;0,"Failed / Action Required",IF(Q229&gt;0,"Exception / Review Required",IF(P229&gt;0,"Passed","Pending Inspection"))))</f>
        <v/>
      </c>
      <c r="V229" s="30" t="n"/>
      <c r="W229" s="30" t="n"/>
      <c r="X229" s="30" t="n"/>
      <c r="Y229" s="30" t="n"/>
      <c r="Z229" s="30" t="n"/>
      <c r="AA229" s="30" t="n"/>
      <c r="AB229" s="30" t="n"/>
      <c r="AC229" s="30" t="n"/>
      <c r="AD229" s="92">
        <f>IF(B229="","",TODAY())</f>
        <v/>
      </c>
    </row>
    <row r="230">
      <c r="A230" s="28">
        <f>IF(B230="","","IQC-"&amp;TEXT(B230,"yyyymmdd")&amp;"-"&amp;TEXT(ROW()-4,"000"))</f>
        <v/>
      </c>
      <c r="B230" s="88" t="n"/>
      <c r="C230" s="88" t="n"/>
      <c r="D230" s="30" t="n"/>
      <c r="E230" s="30" t="n"/>
      <c r="F230" s="30" t="n"/>
      <c r="G230" s="30" t="n"/>
      <c r="H230" s="30" t="n"/>
      <c r="I230" s="30" t="n"/>
      <c r="J230" s="30" t="n"/>
      <c r="K230" s="30" t="n"/>
      <c r="L230" s="30" t="n"/>
      <c r="M230" s="89" t="n"/>
      <c r="N230" s="30" t="n"/>
      <c r="O230" s="30" t="n"/>
      <c r="P230" s="90" t="n"/>
      <c r="Q230" s="90" t="n"/>
      <c r="R230" s="91">
        <f>IF(OR(P230="",P230=0),"",Q230/P230)</f>
        <v/>
      </c>
      <c r="S230" s="30" t="n"/>
      <c r="T230" s="30" t="n"/>
      <c r="U230" s="28">
        <f>IF(B230="","",IF(COUNTIFS('Inspection Item Details'!$B:$B,$A230,'Inspection Item Details'!$S:$S,"Failed")&gt;0,"Failed / Action Required",IF(Q230&gt;0,"Exception / Review Required",IF(P230&gt;0,"Passed","Pending Inspection"))))</f>
        <v/>
      </c>
      <c r="V230" s="30" t="n"/>
      <c r="W230" s="30" t="n"/>
      <c r="X230" s="30" t="n"/>
      <c r="Y230" s="30" t="n"/>
      <c r="Z230" s="30" t="n"/>
      <c r="AA230" s="30" t="n"/>
      <c r="AB230" s="30" t="n"/>
      <c r="AC230" s="30" t="n"/>
      <c r="AD230" s="92">
        <f>IF(B230="","",TODAY())</f>
        <v/>
      </c>
    </row>
    <row r="231">
      <c r="A231" s="28">
        <f>IF(B231="","","IQC-"&amp;TEXT(B231,"yyyymmdd")&amp;"-"&amp;TEXT(ROW()-4,"000"))</f>
        <v/>
      </c>
      <c r="B231" s="88" t="n"/>
      <c r="C231" s="88" t="n"/>
      <c r="D231" s="30" t="n"/>
      <c r="E231" s="30" t="n"/>
      <c r="F231" s="30" t="n"/>
      <c r="G231" s="30" t="n"/>
      <c r="H231" s="30" t="n"/>
      <c r="I231" s="30" t="n"/>
      <c r="J231" s="30" t="n"/>
      <c r="K231" s="30" t="n"/>
      <c r="L231" s="30" t="n"/>
      <c r="M231" s="89" t="n"/>
      <c r="N231" s="30" t="n"/>
      <c r="O231" s="30" t="n"/>
      <c r="P231" s="90" t="n"/>
      <c r="Q231" s="90" t="n"/>
      <c r="R231" s="91">
        <f>IF(OR(P231="",P231=0),"",Q231/P231)</f>
        <v/>
      </c>
      <c r="S231" s="30" t="n"/>
      <c r="T231" s="30" t="n"/>
      <c r="U231" s="28">
        <f>IF(B231="","",IF(COUNTIFS('Inspection Item Details'!$B:$B,$A231,'Inspection Item Details'!$S:$S,"Failed")&gt;0,"Failed / Action Required",IF(Q231&gt;0,"Exception / Review Required",IF(P231&gt;0,"Passed","Pending Inspection"))))</f>
        <v/>
      </c>
      <c r="V231" s="30" t="n"/>
      <c r="W231" s="30" t="n"/>
      <c r="X231" s="30" t="n"/>
      <c r="Y231" s="30" t="n"/>
      <c r="Z231" s="30" t="n"/>
      <c r="AA231" s="30" t="n"/>
      <c r="AB231" s="30" t="n"/>
      <c r="AC231" s="30" t="n"/>
      <c r="AD231" s="92">
        <f>IF(B231="","",TODAY())</f>
        <v/>
      </c>
    </row>
    <row r="232">
      <c r="A232" s="28">
        <f>IF(B232="","","IQC-"&amp;TEXT(B232,"yyyymmdd")&amp;"-"&amp;TEXT(ROW()-4,"000"))</f>
        <v/>
      </c>
      <c r="B232" s="88" t="n"/>
      <c r="C232" s="88" t="n"/>
      <c r="D232" s="30" t="n"/>
      <c r="E232" s="30" t="n"/>
      <c r="F232" s="30" t="n"/>
      <c r="G232" s="30" t="n"/>
      <c r="H232" s="30" t="n"/>
      <c r="I232" s="30" t="n"/>
      <c r="J232" s="30" t="n"/>
      <c r="K232" s="30" t="n"/>
      <c r="L232" s="30" t="n"/>
      <c r="M232" s="89" t="n"/>
      <c r="N232" s="30" t="n"/>
      <c r="O232" s="30" t="n"/>
      <c r="P232" s="90" t="n"/>
      <c r="Q232" s="90" t="n"/>
      <c r="R232" s="91">
        <f>IF(OR(P232="",P232=0),"",Q232/P232)</f>
        <v/>
      </c>
      <c r="S232" s="30" t="n"/>
      <c r="T232" s="30" t="n"/>
      <c r="U232" s="28">
        <f>IF(B232="","",IF(COUNTIFS('Inspection Item Details'!$B:$B,$A232,'Inspection Item Details'!$S:$S,"Failed")&gt;0,"Failed / Action Required",IF(Q232&gt;0,"Exception / Review Required",IF(P232&gt;0,"Passed","Pending Inspection"))))</f>
        <v/>
      </c>
      <c r="V232" s="30" t="n"/>
      <c r="W232" s="30" t="n"/>
      <c r="X232" s="30" t="n"/>
      <c r="Y232" s="30" t="n"/>
      <c r="Z232" s="30" t="n"/>
      <c r="AA232" s="30" t="n"/>
      <c r="AB232" s="30" t="n"/>
      <c r="AC232" s="30" t="n"/>
      <c r="AD232" s="92">
        <f>IF(B232="","",TODAY())</f>
        <v/>
      </c>
    </row>
    <row r="233">
      <c r="A233" s="28">
        <f>IF(B233="","","IQC-"&amp;TEXT(B233,"yyyymmdd")&amp;"-"&amp;TEXT(ROW()-4,"000"))</f>
        <v/>
      </c>
      <c r="B233" s="88" t="n"/>
      <c r="C233" s="88" t="n"/>
      <c r="D233" s="30" t="n"/>
      <c r="E233" s="30" t="n"/>
      <c r="F233" s="30" t="n"/>
      <c r="G233" s="30" t="n"/>
      <c r="H233" s="30" t="n"/>
      <c r="I233" s="30" t="n"/>
      <c r="J233" s="30" t="n"/>
      <c r="K233" s="30" t="n"/>
      <c r="L233" s="30" t="n"/>
      <c r="M233" s="89" t="n"/>
      <c r="N233" s="30" t="n"/>
      <c r="O233" s="30" t="n"/>
      <c r="P233" s="90" t="n"/>
      <c r="Q233" s="90" t="n"/>
      <c r="R233" s="91">
        <f>IF(OR(P233="",P233=0),"",Q233/P233)</f>
        <v/>
      </c>
      <c r="S233" s="30" t="n"/>
      <c r="T233" s="30" t="n"/>
      <c r="U233" s="28">
        <f>IF(B233="","",IF(COUNTIFS('Inspection Item Details'!$B:$B,$A233,'Inspection Item Details'!$S:$S,"Failed")&gt;0,"Failed / Action Required",IF(Q233&gt;0,"Exception / Review Required",IF(P233&gt;0,"Passed","Pending Inspection"))))</f>
        <v/>
      </c>
      <c r="V233" s="30" t="n"/>
      <c r="W233" s="30" t="n"/>
      <c r="X233" s="30" t="n"/>
      <c r="Y233" s="30" t="n"/>
      <c r="Z233" s="30" t="n"/>
      <c r="AA233" s="30" t="n"/>
      <c r="AB233" s="30" t="n"/>
      <c r="AC233" s="30" t="n"/>
      <c r="AD233" s="92">
        <f>IF(B233="","",TODAY())</f>
        <v/>
      </c>
    </row>
    <row r="234">
      <c r="A234" s="28">
        <f>IF(B234="","","IQC-"&amp;TEXT(B234,"yyyymmdd")&amp;"-"&amp;TEXT(ROW()-4,"000"))</f>
        <v/>
      </c>
      <c r="B234" s="88" t="n"/>
      <c r="C234" s="88" t="n"/>
      <c r="D234" s="30" t="n"/>
      <c r="E234" s="30" t="n"/>
      <c r="F234" s="30" t="n"/>
      <c r="G234" s="30" t="n"/>
      <c r="H234" s="30" t="n"/>
      <c r="I234" s="30" t="n"/>
      <c r="J234" s="30" t="n"/>
      <c r="K234" s="30" t="n"/>
      <c r="L234" s="30" t="n"/>
      <c r="M234" s="89" t="n"/>
      <c r="N234" s="30" t="n"/>
      <c r="O234" s="30" t="n"/>
      <c r="P234" s="90" t="n"/>
      <c r="Q234" s="90" t="n"/>
      <c r="R234" s="91">
        <f>IF(OR(P234="",P234=0),"",Q234/P234)</f>
        <v/>
      </c>
      <c r="S234" s="30" t="n"/>
      <c r="T234" s="30" t="n"/>
      <c r="U234" s="28">
        <f>IF(B234="","",IF(COUNTIFS('Inspection Item Details'!$B:$B,$A234,'Inspection Item Details'!$S:$S,"Failed")&gt;0,"Failed / Action Required",IF(Q234&gt;0,"Exception / Review Required",IF(P234&gt;0,"Passed","Pending Inspection"))))</f>
        <v/>
      </c>
      <c r="V234" s="30" t="n"/>
      <c r="W234" s="30" t="n"/>
      <c r="X234" s="30" t="n"/>
      <c r="Y234" s="30" t="n"/>
      <c r="Z234" s="30" t="n"/>
      <c r="AA234" s="30" t="n"/>
      <c r="AB234" s="30" t="n"/>
      <c r="AC234" s="30" t="n"/>
      <c r="AD234" s="92">
        <f>IF(B234="","",TODAY())</f>
        <v/>
      </c>
    </row>
    <row r="235">
      <c r="A235" s="28">
        <f>IF(B235="","","IQC-"&amp;TEXT(B235,"yyyymmdd")&amp;"-"&amp;TEXT(ROW()-4,"000"))</f>
        <v/>
      </c>
      <c r="B235" s="88" t="n"/>
      <c r="C235" s="88" t="n"/>
      <c r="D235" s="30" t="n"/>
      <c r="E235" s="30" t="n"/>
      <c r="F235" s="30" t="n"/>
      <c r="G235" s="30" t="n"/>
      <c r="H235" s="30" t="n"/>
      <c r="I235" s="30" t="n"/>
      <c r="J235" s="30" t="n"/>
      <c r="K235" s="30" t="n"/>
      <c r="L235" s="30" t="n"/>
      <c r="M235" s="89" t="n"/>
      <c r="N235" s="30" t="n"/>
      <c r="O235" s="30" t="n"/>
      <c r="P235" s="90" t="n"/>
      <c r="Q235" s="90" t="n"/>
      <c r="R235" s="91">
        <f>IF(OR(P235="",P235=0),"",Q235/P235)</f>
        <v/>
      </c>
      <c r="S235" s="30" t="n"/>
      <c r="T235" s="30" t="n"/>
      <c r="U235" s="28">
        <f>IF(B235="","",IF(COUNTIFS('Inspection Item Details'!$B:$B,$A235,'Inspection Item Details'!$S:$S,"Failed")&gt;0,"Failed / Action Required",IF(Q235&gt;0,"Exception / Review Required",IF(P235&gt;0,"Passed","Pending Inspection"))))</f>
        <v/>
      </c>
      <c r="V235" s="30" t="n"/>
      <c r="W235" s="30" t="n"/>
      <c r="X235" s="30" t="n"/>
      <c r="Y235" s="30" t="n"/>
      <c r="Z235" s="30" t="n"/>
      <c r="AA235" s="30" t="n"/>
      <c r="AB235" s="30" t="n"/>
      <c r="AC235" s="30" t="n"/>
      <c r="AD235" s="92">
        <f>IF(B235="","",TODAY())</f>
        <v/>
      </c>
    </row>
    <row r="236">
      <c r="A236" s="28">
        <f>IF(B236="","","IQC-"&amp;TEXT(B236,"yyyymmdd")&amp;"-"&amp;TEXT(ROW()-4,"000"))</f>
        <v/>
      </c>
      <c r="B236" s="88" t="n"/>
      <c r="C236" s="88" t="n"/>
      <c r="D236" s="30" t="n"/>
      <c r="E236" s="30" t="n"/>
      <c r="F236" s="30" t="n"/>
      <c r="G236" s="30" t="n"/>
      <c r="H236" s="30" t="n"/>
      <c r="I236" s="30" t="n"/>
      <c r="J236" s="30" t="n"/>
      <c r="K236" s="30" t="n"/>
      <c r="L236" s="30" t="n"/>
      <c r="M236" s="89" t="n"/>
      <c r="N236" s="30" t="n"/>
      <c r="O236" s="30" t="n"/>
      <c r="P236" s="90" t="n"/>
      <c r="Q236" s="90" t="n"/>
      <c r="R236" s="91">
        <f>IF(OR(P236="",P236=0),"",Q236/P236)</f>
        <v/>
      </c>
      <c r="S236" s="30" t="n"/>
      <c r="T236" s="30" t="n"/>
      <c r="U236" s="28">
        <f>IF(B236="","",IF(COUNTIFS('Inspection Item Details'!$B:$B,$A236,'Inspection Item Details'!$S:$S,"Failed")&gt;0,"Failed / Action Required",IF(Q236&gt;0,"Exception / Review Required",IF(P236&gt;0,"Passed","Pending Inspection"))))</f>
        <v/>
      </c>
      <c r="V236" s="30" t="n"/>
      <c r="W236" s="30" t="n"/>
      <c r="X236" s="30" t="n"/>
      <c r="Y236" s="30" t="n"/>
      <c r="Z236" s="30" t="n"/>
      <c r="AA236" s="30" t="n"/>
      <c r="AB236" s="30" t="n"/>
      <c r="AC236" s="30" t="n"/>
      <c r="AD236" s="92">
        <f>IF(B236="","",TODAY())</f>
        <v/>
      </c>
    </row>
    <row r="237">
      <c r="A237" s="28">
        <f>IF(B237="","","IQC-"&amp;TEXT(B237,"yyyymmdd")&amp;"-"&amp;TEXT(ROW()-4,"000"))</f>
        <v/>
      </c>
      <c r="B237" s="88" t="n"/>
      <c r="C237" s="88" t="n"/>
      <c r="D237" s="30" t="n"/>
      <c r="E237" s="30" t="n"/>
      <c r="F237" s="30" t="n"/>
      <c r="G237" s="30" t="n"/>
      <c r="H237" s="30" t="n"/>
      <c r="I237" s="30" t="n"/>
      <c r="J237" s="30" t="n"/>
      <c r="K237" s="30" t="n"/>
      <c r="L237" s="30" t="n"/>
      <c r="M237" s="89" t="n"/>
      <c r="N237" s="30" t="n"/>
      <c r="O237" s="30" t="n"/>
      <c r="P237" s="90" t="n"/>
      <c r="Q237" s="90" t="n"/>
      <c r="R237" s="91">
        <f>IF(OR(P237="",P237=0),"",Q237/P237)</f>
        <v/>
      </c>
      <c r="S237" s="30" t="n"/>
      <c r="T237" s="30" t="n"/>
      <c r="U237" s="28">
        <f>IF(B237="","",IF(COUNTIFS('Inspection Item Details'!$B:$B,$A237,'Inspection Item Details'!$S:$S,"Failed")&gt;0,"Failed / Action Required",IF(Q237&gt;0,"Exception / Review Required",IF(P237&gt;0,"Passed","Pending Inspection"))))</f>
        <v/>
      </c>
      <c r="V237" s="30" t="n"/>
      <c r="W237" s="30" t="n"/>
      <c r="X237" s="30" t="n"/>
      <c r="Y237" s="30" t="n"/>
      <c r="Z237" s="30" t="n"/>
      <c r="AA237" s="30" t="n"/>
      <c r="AB237" s="30" t="n"/>
      <c r="AC237" s="30" t="n"/>
      <c r="AD237" s="92">
        <f>IF(B237="","",TODAY())</f>
        <v/>
      </c>
    </row>
    <row r="238">
      <c r="A238" s="28">
        <f>IF(B238="","","IQC-"&amp;TEXT(B238,"yyyymmdd")&amp;"-"&amp;TEXT(ROW()-4,"000"))</f>
        <v/>
      </c>
      <c r="B238" s="88" t="n"/>
      <c r="C238" s="88" t="n"/>
      <c r="D238" s="30" t="n"/>
      <c r="E238" s="30" t="n"/>
      <c r="F238" s="30" t="n"/>
      <c r="G238" s="30" t="n"/>
      <c r="H238" s="30" t="n"/>
      <c r="I238" s="30" t="n"/>
      <c r="J238" s="30" t="n"/>
      <c r="K238" s="30" t="n"/>
      <c r="L238" s="30" t="n"/>
      <c r="M238" s="89" t="n"/>
      <c r="N238" s="30" t="n"/>
      <c r="O238" s="30" t="n"/>
      <c r="P238" s="90" t="n"/>
      <c r="Q238" s="90" t="n"/>
      <c r="R238" s="91">
        <f>IF(OR(P238="",P238=0),"",Q238/P238)</f>
        <v/>
      </c>
      <c r="S238" s="30" t="n"/>
      <c r="T238" s="30" t="n"/>
      <c r="U238" s="28">
        <f>IF(B238="","",IF(COUNTIFS('Inspection Item Details'!$B:$B,$A238,'Inspection Item Details'!$S:$S,"Failed")&gt;0,"Failed / Action Required",IF(Q238&gt;0,"Exception / Review Required",IF(P238&gt;0,"Passed","Pending Inspection"))))</f>
        <v/>
      </c>
      <c r="V238" s="30" t="n"/>
      <c r="W238" s="30" t="n"/>
      <c r="X238" s="30" t="n"/>
      <c r="Y238" s="30" t="n"/>
      <c r="Z238" s="30" t="n"/>
      <c r="AA238" s="30" t="n"/>
      <c r="AB238" s="30" t="n"/>
      <c r="AC238" s="30" t="n"/>
      <c r="AD238" s="92">
        <f>IF(B238="","",TODAY())</f>
        <v/>
      </c>
    </row>
    <row r="239">
      <c r="A239" s="28">
        <f>IF(B239="","","IQC-"&amp;TEXT(B239,"yyyymmdd")&amp;"-"&amp;TEXT(ROW()-4,"000"))</f>
        <v/>
      </c>
      <c r="B239" s="88" t="n"/>
      <c r="C239" s="88" t="n"/>
      <c r="D239" s="30" t="n"/>
      <c r="E239" s="30" t="n"/>
      <c r="F239" s="30" t="n"/>
      <c r="G239" s="30" t="n"/>
      <c r="H239" s="30" t="n"/>
      <c r="I239" s="30" t="n"/>
      <c r="J239" s="30" t="n"/>
      <c r="K239" s="30" t="n"/>
      <c r="L239" s="30" t="n"/>
      <c r="M239" s="89" t="n"/>
      <c r="N239" s="30" t="n"/>
      <c r="O239" s="30" t="n"/>
      <c r="P239" s="90" t="n"/>
      <c r="Q239" s="90" t="n"/>
      <c r="R239" s="91">
        <f>IF(OR(P239="",P239=0),"",Q239/P239)</f>
        <v/>
      </c>
      <c r="S239" s="30" t="n"/>
      <c r="T239" s="30" t="n"/>
      <c r="U239" s="28">
        <f>IF(B239="","",IF(COUNTIFS('Inspection Item Details'!$B:$B,$A239,'Inspection Item Details'!$S:$S,"Failed")&gt;0,"Failed / Action Required",IF(Q239&gt;0,"Exception / Review Required",IF(P239&gt;0,"Passed","Pending Inspection"))))</f>
        <v/>
      </c>
      <c r="V239" s="30" t="n"/>
      <c r="W239" s="30" t="n"/>
      <c r="X239" s="30" t="n"/>
      <c r="Y239" s="30" t="n"/>
      <c r="Z239" s="30" t="n"/>
      <c r="AA239" s="30" t="n"/>
      <c r="AB239" s="30" t="n"/>
      <c r="AC239" s="30" t="n"/>
      <c r="AD239" s="92">
        <f>IF(B239="","",TODAY())</f>
        <v/>
      </c>
    </row>
    <row r="240">
      <c r="A240" s="28">
        <f>IF(B240="","","IQC-"&amp;TEXT(B240,"yyyymmdd")&amp;"-"&amp;TEXT(ROW()-4,"000"))</f>
        <v/>
      </c>
      <c r="B240" s="88" t="n"/>
      <c r="C240" s="88" t="n"/>
      <c r="D240" s="30" t="n"/>
      <c r="E240" s="30" t="n"/>
      <c r="F240" s="30" t="n"/>
      <c r="G240" s="30" t="n"/>
      <c r="H240" s="30" t="n"/>
      <c r="I240" s="30" t="n"/>
      <c r="J240" s="30" t="n"/>
      <c r="K240" s="30" t="n"/>
      <c r="L240" s="30" t="n"/>
      <c r="M240" s="89" t="n"/>
      <c r="N240" s="30" t="n"/>
      <c r="O240" s="30" t="n"/>
      <c r="P240" s="90" t="n"/>
      <c r="Q240" s="90" t="n"/>
      <c r="R240" s="91">
        <f>IF(OR(P240="",P240=0),"",Q240/P240)</f>
        <v/>
      </c>
      <c r="S240" s="30" t="n"/>
      <c r="T240" s="30" t="n"/>
      <c r="U240" s="28">
        <f>IF(B240="","",IF(COUNTIFS('Inspection Item Details'!$B:$B,$A240,'Inspection Item Details'!$S:$S,"Failed")&gt;0,"Failed / Action Required",IF(Q240&gt;0,"Exception / Review Required",IF(P240&gt;0,"Passed","Pending Inspection"))))</f>
        <v/>
      </c>
      <c r="V240" s="30" t="n"/>
      <c r="W240" s="30" t="n"/>
      <c r="X240" s="30" t="n"/>
      <c r="Y240" s="30" t="n"/>
      <c r="Z240" s="30" t="n"/>
      <c r="AA240" s="30" t="n"/>
      <c r="AB240" s="30" t="n"/>
      <c r="AC240" s="30" t="n"/>
      <c r="AD240" s="92">
        <f>IF(B240="","",TODAY())</f>
        <v/>
      </c>
    </row>
    <row r="241">
      <c r="A241" s="28">
        <f>IF(B241="","","IQC-"&amp;TEXT(B241,"yyyymmdd")&amp;"-"&amp;TEXT(ROW()-4,"000"))</f>
        <v/>
      </c>
      <c r="B241" s="88" t="n"/>
      <c r="C241" s="88" t="n"/>
      <c r="D241" s="30" t="n"/>
      <c r="E241" s="30" t="n"/>
      <c r="F241" s="30" t="n"/>
      <c r="G241" s="30" t="n"/>
      <c r="H241" s="30" t="n"/>
      <c r="I241" s="30" t="n"/>
      <c r="J241" s="30" t="n"/>
      <c r="K241" s="30" t="n"/>
      <c r="L241" s="30" t="n"/>
      <c r="M241" s="89" t="n"/>
      <c r="N241" s="30" t="n"/>
      <c r="O241" s="30" t="n"/>
      <c r="P241" s="90" t="n"/>
      <c r="Q241" s="90" t="n"/>
      <c r="R241" s="91">
        <f>IF(OR(P241="",P241=0),"",Q241/P241)</f>
        <v/>
      </c>
      <c r="S241" s="30" t="n"/>
      <c r="T241" s="30" t="n"/>
      <c r="U241" s="28">
        <f>IF(B241="","",IF(COUNTIFS('Inspection Item Details'!$B:$B,$A241,'Inspection Item Details'!$S:$S,"Failed")&gt;0,"Failed / Action Required",IF(Q241&gt;0,"Exception / Review Required",IF(P241&gt;0,"Passed","Pending Inspection"))))</f>
        <v/>
      </c>
      <c r="V241" s="30" t="n"/>
      <c r="W241" s="30" t="n"/>
      <c r="X241" s="30" t="n"/>
      <c r="Y241" s="30" t="n"/>
      <c r="Z241" s="30" t="n"/>
      <c r="AA241" s="30" t="n"/>
      <c r="AB241" s="30" t="n"/>
      <c r="AC241" s="30" t="n"/>
      <c r="AD241" s="92">
        <f>IF(B241="","",TODAY())</f>
        <v/>
      </c>
    </row>
    <row r="242">
      <c r="A242" s="28">
        <f>IF(B242="","","IQC-"&amp;TEXT(B242,"yyyymmdd")&amp;"-"&amp;TEXT(ROW()-4,"000"))</f>
        <v/>
      </c>
      <c r="B242" s="88" t="n"/>
      <c r="C242" s="88" t="n"/>
      <c r="D242" s="30" t="n"/>
      <c r="E242" s="30" t="n"/>
      <c r="F242" s="30" t="n"/>
      <c r="G242" s="30" t="n"/>
      <c r="H242" s="30" t="n"/>
      <c r="I242" s="30" t="n"/>
      <c r="J242" s="30" t="n"/>
      <c r="K242" s="30" t="n"/>
      <c r="L242" s="30" t="n"/>
      <c r="M242" s="89" t="n"/>
      <c r="N242" s="30" t="n"/>
      <c r="O242" s="30" t="n"/>
      <c r="P242" s="90" t="n"/>
      <c r="Q242" s="90" t="n"/>
      <c r="R242" s="91">
        <f>IF(OR(P242="",P242=0),"",Q242/P242)</f>
        <v/>
      </c>
      <c r="S242" s="30" t="n"/>
      <c r="T242" s="30" t="n"/>
      <c r="U242" s="28">
        <f>IF(B242="","",IF(COUNTIFS('Inspection Item Details'!$B:$B,$A242,'Inspection Item Details'!$S:$S,"Failed")&gt;0,"Failed / Action Required",IF(Q242&gt;0,"Exception / Review Required",IF(P242&gt;0,"Passed","Pending Inspection"))))</f>
        <v/>
      </c>
      <c r="V242" s="30" t="n"/>
      <c r="W242" s="30" t="n"/>
      <c r="X242" s="30" t="n"/>
      <c r="Y242" s="30" t="n"/>
      <c r="Z242" s="30" t="n"/>
      <c r="AA242" s="30" t="n"/>
      <c r="AB242" s="30" t="n"/>
      <c r="AC242" s="30" t="n"/>
      <c r="AD242" s="92">
        <f>IF(B242="","",TODAY())</f>
        <v/>
      </c>
    </row>
    <row r="243">
      <c r="A243" s="28">
        <f>IF(B243="","","IQC-"&amp;TEXT(B243,"yyyymmdd")&amp;"-"&amp;TEXT(ROW()-4,"000"))</f>
        <v/>
      </c>
      <c r="B243" s="88" t="n"/>
      <c r="C243" s="88" t="n"/>
      <c r="D243" s="30" t="n"/>
      <c r="E243" s="30" t="n"/>
      <c r="F243" s="30" t="n"/>
      <c r="G243" s="30" t="n"/>
      <c r="H243" s="30" t="n"/>
      <c r="I243" s="30" t="n"/>
      <c r="J243" s="30" t="n"/>
      <c r="K243" s="30" t="n"/>
      <c r="L243" s="30" t="n"/>
      <c r="M243" s="89" t="n"/>
      <c r="N243" s="30" t="n"/>
      <c r="O243" s="30" t="n"/>
      <c r="P243" s="90" t="n"/>
      <c r="Q243" s="90" t="n"/>
      <c r="R243" s="91">
        <f>IF(OR(P243="",P243=0),"",Q243/P243)</f>
        <v/>
      </c>
      <c r="S243" s="30" t="n"/>
      <c r="T243" s="30" t="n"/>
      <c r="U243" s="28">
        <f>IF(B243="","",IF(COUNTIFS('Inspection Item Details'!$B:$B,$A243,'Inspection Item Details'!$S:$S,"Failed")&gt;0,"Failed / Action Required",IF(Q243&gt;0,"Exception / Review Required",IF(P243&gt;0,"Passed","Pending Inspection"))))</f>
        <v/>
      </c>
      <c r="V243" s="30" t="n"/>
      <c r="W243" s="30" t="n"/>
      <c r="X243" s="30" t="n"/>
      <c r="Y243" s="30" t="n"/>
      <c r="Z243" s="30" t="n"/>
      <c r="AA243" s="30" t="n"/>
      <c r="AB243" s="30" t="n"/>
      <c r="AC243" s="30" t="n"/>
      <c r="AD243" s="92">
        <f>IF(B243="","",TODAY())</f>
        <v/>
      </c>
    </row>
    <row r="244">
      <c r="A244" s="28">
        <f>IF(B244="","","IQC-"&amp;TEXT(B244,"yyyymmdd")&amp;"-"&amp;TEXT(ROW()-4,"000"))</f>
        <v/>
      </c>
      <c r="B244" s="88" t="n"/>
      <c r="C244" s="88" t="n"/>
      <c r="D244" s="30" t="n"/>
      <c r="E244" s="30" t="n"/>
      <c r="F244" s="30" t="n"/>
      <c r="G244" s="30" t="n"/>
      <c r="H244" s="30" t="n"/>
      <c r="I244" s="30" t="n"/>
      <c r="J244" s="30" t="n"/>
      <c r="K244" s="30" t="n"/>
      <c r="L244" s="30" t="n"/>
      <c r="M244" s="89" t="n"/>
      <c r="N244" s="30" t="n"/>
      <c r="O244" s="30" t="n"/>
      <c r="P244" s="90" t="n"/>
      <c r="Q244" s="90" t="n"/>
      <c r="R244" s="91">
        <f>IF(OR(P244="",P244=0),"",Q244/P244)</f>
        <v/>
      </c>
      <c r="S244" s="30" t="n"/>
      <c r="T244" s="30" t="n"/>
      <c r="U244" s="28">
        <f>IF(B244="","",IF(COUNTIFS('Inspection Item Details'!$B:$B,$A244,'Inspection Item Details'!$S:$S,"Failed")&gt;0,"Failed / Action Required",IF(Q244&gt;0,"Exception / Review Required",IF(P244&gt;0,"Passed","Pending Inspection"))))</f>
        <v/>
      </c>
      <c r="V244" s="30" t="n"/>
      <c r="W244" s="30" t="n"/>
      <c r="X244" s="30" t="n"/>
      <c r="Y244" s="30" t="n"/>
      <c r="Z244" s="30" t="n"/>
      <c r="AA244" s="30" t="n"/>
      <c r="AB244" s="30" t="n"/>
      <c r="AC244" s="30" t="n"/>
      <c r="AD244" s="92">
        <f>IF(B244="","",TODAY())</f>
        <v/>
      </c>
    </row>
    <row r="245">
      <c r="A245" s="28">
        <f>IF(B245="","","IQC-"&amp;TEXT(B245,"yyyymmdd")&amp;"-"&amp;TEXT(ROW()-4,"000"))</f>
        <v/>
      </c>
      <c r="B245" s="88" t="n"/>
      <c r="C245" s="88" t="n"/>
      <c r="D245" s="30" t="n"/>
      <c r="E245" s="30" t="n"/>
      <c r="F245" s="30" t="n"/>
      <c r="G245" s="30" t="n"/>
      <c r="H245" s="30" t="n"/>
      <c r="I245" s="30" t="n"/>
      <c r="J245" s="30" t="n"/>
      <c r="K245" s="30" t="n"/>
      <c r="L245" s="30" t="n"/>
      <c r="M245" s="89" t="n"/>
      <c r="N245" s="30" t="n"/>
      <c r="O245" s="30" t="n"/>
      <c r="P245" s="90" t="n"/>
      <c r="Q245" s="90" t="n"/>
      <c r="R245" s="91">
        <f>IF(OR(P245="",P245=0),"",Q245/P245)</f>
        <v/>
      </c>
      <c r="S245" s="30" t="n"/>
      <c r="T245" s="30" t="n"/>
      <c r="U245" s="28">
        <f>IF(B245="","",IF(COUNTIFS('Inspection Item Details'!$B:$B,$A245,'Inspection Item Details'!$S:$S,"Failed")&gt;0,"Failed / Action Required",IF(Q245&gt;0,"Exception / Review Required",IF(P245&gt;0,"Passed","Pending Inspection"))))</f>
        <v/>
      </c>
      <c r="V245" s="30" t="n"/>
      <c r="W245" s="30" t="n"/>
      <c r="X245" s="30" t="n"/>
      <c r="Y245" s="30" t="n"/>
      <c r="Z245" s="30" t="n"/>
      <c r="AA245" s="30" t="n"/>
      <c r="AB245" s="30" t="n"/>
      <c r="AC245" s="30" t="n"/>
      <c r="AD245" s="92">
        <f>IF(B245="","",TODAY())</f>
        <v/>
      </c>
    </row>
    <row r="246">
      <c r="A246" s="28">
        <f>IF(B246="","","IQC-"&amp;TEXT(B246,"yyyymmdd")&amp;"-"&amp;TEXT(ROW()-4,"000"))</f>
        <v/>
      </c>
      <c r="B246" s="88" t="n"/>
      <c r="C246" s="88" t="n"/>
      <c r="D246" s="30" t="n"/>
      <c r="E246" s="30" t="n"/>
      <c r="F246" s="30" t="n"/>
      <c r="G246" s="30" t="n"/>
      <c r="H246" s="30" t="n"/>
      <c r="I246" s="30" t="n"/>
      <c r="J246" s="30" t="n"/>
      <c r="K246" s="30" t="n"/>
      <c r="L246" s="30" t="n"/>
      <c r="M246" s="89" t="n"/>
      <c r="N246" s="30" t="n"/>
      <c r="O246" s="30" t="n"/>
      <c r="P246" s="90" t="n"/>
      <c r="Q246" s="90" t="n"/>
      <c r="R246" s="91">
        <f>IF(OR(P246="",P246=0),"",Q246/P246)</f>
        <v/>
      </c>
      <c r="S246" s="30" t="n"/>
      <c r="T246" s="30" t="n"/>
      <c r="U246" s="28">
        <f>IF(B246="","",IF(COUNTIFS('Inspection Item Details'!$B:$B,$A246,'Inspection Item Details'!$S:$S,"Failed")&gt;0,"Failed / Action Required",IF(Q246&gt;0,"Exception / Review Required",IF(P246&gt;0,"Passed","Pending Inspection"))))</f>
        <v/>
      </c>
      <c r="V246" s="30" t="n"/>
      <c r="W246" s="30" t="n"/>
      <c r="X246" s="30" t="n"/>
      <c r="Y246" s="30" t="n"/>
      <c r="Z246" s="30" t="n"/>
      <c r="AA246" s="30" t="n"/>
      <c r="AB246" s="30" t="n"/>
      <c r="AC246" s="30" t="n"/>
      <c r="AD246" s="92">
        <f>IF(B246="","",TODAY())</f>
        <v/>
      </c>
    </row>
    <row r="247">
      <c r="A247" s="28">
        <f>IF(B247="","","IQC-"&amp;TEXT(B247,"yyyymmdd")&amp;"-"&amp;TEXT(ROW()-4,"000"))</f>
        <v/>
      </c>
      <c r="B247" s="88" t="n"/>
      <c r="C247" s="88" t="n"/>
      <c r="D247" s="30" t="n"/>
      <c r="E247" s="30" t="n"/>
      <c r="F247" s="30" t="n"/>
      <c r="G247" s="30" t="n"/>
      <c r="H247" s="30" t="n"/>
      <c r="I247" s="30" t="n"/>
      <c r="J247" s="30" t="n"/>
      <c r="K247" s="30" t="n"/>
      <c r="L247" s="30" t="n"/>
      <c r="M247" s="89" t="n"/>
      <c r="N247" s="30" t="n"/>
      <c r="O247" s="30" t="n"/>
      <c r="P247" s="90" t="n"/>
      <c r="Q247" s="90" t="n"/>
      <c r="R247" s="91">
        <f>IF(OR(P247="",P247=0),"",Q247/P247)</f>
        <v/>
      </c>
      <c r="S247" s="30" t="n"/>
      <c r="T247" s="30" t="n"/>
      <c r="U247" s="28">
        <f>IF(B247="","",IF(COUNTIFS('Inspection Item Details'!$B:$B,$A247,'Inspection Item Details'!$S:$S,"Failed")&gt;0,"Failed / Action Required",IF(Q247&gt;0,"Exception / Review Required",IF(P247&gt;0,"Passed","Pending Inspection"))))</f>
        <v/>
      </c>
      <c r="V247" s="30" t="n"/>
      <c r="W247" s="30" t="n"/>
      <c r="X247" s="30" t="n"/>
      <c r="Y247" s="30" t="n"/>
      <c r="Z247" s="30" t="n"/>
      <c r="AA247" s="30" t="n"/>
      <c r="AB247" s="30" t="n"/>
      <c r="AC247" s="30" t="n"/>
      <c r="AD247" s="92">
        <f>IF(B247="","",TODAY())</f>
        <v/>
      </c>
    </row>
    <row r="248">
      <c r="A248" s="28">
        <f>IF(B248="","","IQC-"&amp;TEXT(B248,"yyyymmdd")&amp;"-"&amp;TEXT(ROW()-4,"000"))</f>
        <v/>
      </c>
      <c r="B248" s="88" t="n"/>
      <c r="C248" s="88" t="n"/>
      <c r="D248" s="30" t="n"/>
      <c r="E248" s="30" t="n"/>
      <c r="F248" s="30" t="n"/>
      <c r="G248" s="30" t="n"/>
      <c r="H248" s="30" t="n"/>
      <c r="I248" s="30" t="n"/>
      <c r="J248" s="30" t="n"/>
      <c r="K248" s="30" t="n"/>
      <c r="L248" s="30" t="n"/>
      <c r="M248" s="89" t="n"/>
      <c r="N248" s="30" t="n"/>
      <c r="O248" s="30" t="n"/>
      <c r="P248" s="90" t="n"/>
      <c r="Q248" s="90" t="n"/>
      <c r="R248" s="91">
        <f>IF(OR(P248="",P248=0),"",Q248/P248)</f>
        <v/>
      </c>
      <c r="S248" s="30" t="n"/>
      <c r="T248" s="30" t="n"/>
      <c r="U248" s="28">
        <f>IF(B248="","",IF(COUNTIFS('Inspection Item Details'!$B:$B,$A248,'Inspection Item Details'!$S:$S,"Failed")&gt;0,"Failed / Action Required",IF(Q248&gt;0,"Exception / Review Required",IF(P248&gt;0,"Passed","Pending Inspection"))))</f>
        <v/>
      </c>
      <c r="V248" s="30" t="n"/>
      <c r="W248" s="30" t="n"/>
      <c r="X248" s="30" t="n"/>
      <c r="Y248" s="30" t="n"/>
      <c r="Z248" s="30" t="n"/>
      <c r="AA248" s="30" t="n"/>
      <c r="AB248" s="30" t="n"/>
      <c r="AC248" s="30" t="n"/>
      <c r="AD248" s="92">
        <f>IF(B248="","",TODAY())</f>
        <v/>
      </c>
    </row>
    <row r="249">
      <c r="A249" s="28">
        <f>IF(B249="","","IQC-"&amp;TEXT(B249,"yyyymmdd")&amp;"-"&amp;TEXT(ROW()-4,"000"))</f>
        <v/>
      </c>
      <c r="B249" s="88" t="n"/>
      <c r="C249" s="88" t="n"/>
      <c r="D249" s="30" t="n"/>
      <c r="E249" s="30" t="n"/>
      <c r="F249" s="30" t="n"/>
      <c r="G249" s="30" t="n"/>
      <c r="H249" s="30" t="n"/>
      <c r="I249" s="30" t="n"/>
      <c r="J249" s="30" t="n"/>
      <c r="K249" s="30" t="n"/>
      <c r="L249" s="30" t="n"/>
      <c r="M249" s="89" t="n"/>
      <c r="N249" s="30" t="n"/>
      <c r="O249" s="30" t="n"/>
      <c r="P249" s="90" t="n"/>
      <c r="Q249" s="90" t="n"/>
      <c r="R249" s="91">
        <f>IF(OR(P249="",P249=0),"",Q249/P249)</f>
        <v/>
      </c>
      <c r="S249" s="30" t="n"/>
      <c r="T249" s="30" t="n"/>
      <c r="U249" s="28">
        <f>IF(B249="","",IF(COUNTIFS('Inspection Item Details'!$B:$B,$A249,'Inspection Item Details'!$S:$S,"Failed")&gt;0,"Failed / Action Required",IF(Q249&gt;0,"Exception / Review Required",IF(P249&gt;0,"Passed","Pending Inspection"))))</f>
        <v/>
      </c>
      <c r="V249" s="30" t="n"/>
      <c r="W249" s="30" t="n"/>
      <c r="X249" s="30" t="n"/>
      <c r="Y249" s="30" t="n"/>
      <c r="Z249" s="30" t="n"/>
      <c r="AA249" s="30" t="n"/>
      <c r="AB249" s="30" t="n"/>
      <c r="AC249" s="30" t="n"/>
      <c r="AD249" s="92">
        <f>IF(B249="","",TODAY())</f>
        <v/>
      </c>
    </row>
    <row r="250">
      <c r="A250" s="28">
        <f>IF(B250="","","IQC-"&amp;TEXT(B250,"yyyymmdd")&amp;"-"&amp;TEXT(ROW()-4,"000"))</f>
        <v/>
      </c>
      <c r="B250" s="88" t="n"/>
      <c r="C250" s="88" t="n"/>
      <c r="D250" s="30" t="n"/>
      <c r="E250" s="30" t="n"/>
      <c r="F250" s="30" t="n"/>
      <c r="G250" s="30" t="n"/>
      <c r="H250" s="30" t="n"/>
      <c r="I250" s="30" t="n"/>
      <c r="J250" s="30" t="n"/>
      <c r="K250" s="30" t="n"/>
      <c r="L250" s="30" t="n"/>
      <c r="M250" s="89" t="n"/>
      <c r="N250" s="30" t="n"/>
      <c r="O250" s="30" t="n"/>
      <c r="P250" s="90" t="n"/>
      <c r="Q250" s="90" t="n"/>
      <c r="R250" s="91">
        <f>IF(OR(P250="",P250=0),"",Q250/P250)</f>
        <v/>
      </c>
      <c r="S250" s="30" t="n"/>
      <c r="T250" s="30" t="n"/>
      <c r="U250" s="28">
        <f>IF(B250="","",IF(COUNTIFS('Inspection Item Details'!$B:$B,$A250,'Inspection Item Details'!$S:$S,"Failed")&gt;0,"Failed / Action Required",IF(Q250&gt;0,"Exception / Review Required",IF(P250&gt;0,"Passed","Pending Inspection"))))</f>
        <v/>
      </c>
      <c r="V250" s="30" t="n"/>
      <c r="W250" s="30" t="n"/>
      <c r="X250" s="30" t="n"/>
      <c r="Y250" s="30" t="n"/>
      <c r="Z250" s="30" t="n"/>
      <c r="AA250" s="30" t="n"/>
      <c r="AB250" s="30" t="n"/>
      <c r="AC250" s="30" t="n"/>
      <c r="AD250" s="92">
        <f>IF(B250="","",TODAY())</f>
        <v/>
      </c>
    </row>
    <row r="251">
      <c r="A251" s="28">
        <f>IF(B251="","","IQC-"&amp;TEXT(B251,"yyyymmdd")&amp;"-"&amp;TEXT(ROW()-4,"000"))</f>
        <v/>
      </c>
      <c r="B251" s="88" t="n"/>
      <c r="C251" s="88" t="n"/>
      <c r="D251" s="30" t="n"/>
      <c r="E251" s="30" t="n"/>
      <c r="F251" s="30" t="n"/>
      <c r="G251" s="30" t="n"/>
      <c r="H251" s="30" t="n"/>
      <c r="I251" s="30" t="n"/>
      <c r="J251" s="30" t="n"/>
      <c r="K251" s="30" t="n"/>
      <c r="L251" s="30" t="n"/>
      <c r="M251" s="89" t="n"/>
      <c r="N251" s="30" t="n"/>
      <c r="O251" s="30" t="n"/>
      <c r="P251" s="90" t="n"/>
      <c r="Q251" s="90" t="n"/>
      <c r="R251" s="91">
        <f>IF(OR(P251="",P251=0),"",Q251/P251)</f>
        <v/>
      </c>
      <c r="S251" s="30" t="n"/>
      <c r="T251" s="30" t="n"/>
      <c r="U251" s="28">
        <f>IF(B251="","",IF(COUNTIFS('Inspection Item Details'!$B:$B,$A251,'Inspection Item Details'!$S:$S,"Failed")&gt;0,"Failed / Action Required",IF(Q251&gt;0,"Exception / Review Required",IF(P251&gt;0,"Passed","Pending Inspection"))))</f>
        <v/>
      </c>
      <c r="V251" s="30" t="n"/>
      <c r="W251" s="30" t="n"/>
      <c r="X251" s="30" t="n"/>
      <c r="Y251" s="30" t="n"/>
      <c r="Z251" s="30" t="n"/>
      <c r="AA251" s="30" t="n"/>
      <c r="AB251" s="30" t="n"/>
      <c r="AC251" s="30" t="n"/>
      <c r="AD251" s="92">
        <f>IF(B251="","",TODAY())</f>
        <v/>
      </c>
    </row>
    <row r="252">
      <c r="A252" s="28">
        <f>IF(B252="","","IQC-"&amp;TEXT(B252,"yyyymmdd")&amp;"-"&amp;TEXT(ROW()-4,"000"))</f>
        <v/>
      </c>
      <c r="B252" s="88" t="n"/>
      <c r="C252" s="88" t="n"/>
      <c r="D252" s="30" t="n"/>
      <c r="E252" s="30" t="n"/>
      <c r="F252" s="30" t="n"/>
      <c r="G252" s="30" t="n"/>
      <c r="H252" s="30" t="n"/>
      <c r="I252" s="30" t="n"/>
      <c r="J252" s="30" t="n"/>
      <c r="K252" s="30" t="n"/>
      <c r="L252" s="30" t="n"/>
      <c r="M252" s="89" t="n"/>
      <c r="N252" s="30" t="n"/>
      <c r="O252" s="30" t="n"/>
      <c r="P252" s="90" t="n"/>
      <c r="Q252" s="90" t="n"/>
      <c r="R252" s="91">
        <f>IF(OR(P252="",P252=0),"",Q252/P252)</f>
        <v/>
      </c>
      <c r="S252" s="30" t="n"/>
      <c r="T252" s="30" t="n"/>
      <c r="U252" s="28">
        <f>IF(B252="","",IF(COUNTIFS('Inspection Item Details'!$B:$B,$A252,'Inspection Item Details'!$S:$S,"Failed")&gt;0,"Failed / Action Required",IF(Q252&gt;0,"Exception / Review Required",IF(P252&gt;0,"Passed","Pending Inspection"))))</f>
        <v/>
      </c>
      <c r="V252" s="30" t="n"/>
      <c r="W252" s="30" t="n"/>
      <c r="X252" s="30" t="n"/>
      <c r="Y252" s="30" t="n"/>
      <c r="Z252" s="30" t="n"/>
      <c r="AA252" s="30" t="n"/>
      <c r="AB252" s="30" t="n"/>
      <c r="AC252" s="30" t="n"/>
      <c r="AD252" s="92">
        <f>IF(B252="","",TODAY())</f>
        <v/>
      </c>
    </row>
    <row r="253">
      <c r="A253" s="28">
        <f>IF(B253="","","IQC-"&amp;TEXT(B253,"yyyymmdd")&amp;"-"&amp;TEXT(ROW()-4,"000"))</f>
        <v/>
      </c>
      <c r="B253" s="88" t="n"/>
      <c r="C253" s="88" t="n"/>
      <c r="D253" s="30" t="n"/>
      <c r="E253" s="30" t="n"/>
      <c r="F253" s="30" t="n"/>
      <c r="G253" s="30" t="n"/>
      <c r="H253" s="30" t="n"/>
      <c r="I253" s="30" t="n"/>
      <c r="J253" s="30" t="n"/>
      <c r="K253" s="30" t="n"/>
      <c r="L253" s="30" t="n"/>
      <c r="M253" s="89" t="n"/>
      <c r="N253" s="30" t="n"/>
      <c r="O253" s="30" t="n"/>
      <c r="P253" s="90" t="n"/>
      <c r="Q253" s="90" t="n"/>
      <c r="R253" s="91">
        <f>IF(OR(P253="",P253=0),"",Q253/P253)</f>
        <v/>
      </c>
      <c r="S253" s="30" t="n"/>
      <c r="T253" s="30" t="n"/>
      <c r="U253" s="28">
        <f>IF(B253="","",IF(COUNTIFS('Inspection Item Details'!$B:$B,$A253,'Inspection Item Details'!$S:$S,"Failed")&gt;0,"Failed / Action Required",IF(Q253&gt;0,"Exception / Review Required",IF(P253&gt;0,"Passed","Pending Inspection"))))</f>
        <v/>
      </c>
      <c r="V253" s="30" t="n"/>
      <c r="W253" s="30" t="n"/>
      <c r="X253" s="30" t="n"/>
      <c r="Y253" s="30" t="n"/>
      <c r="Z253" s="30" t="n"/>
      <c r="AA253" s="30" t="n"/>
      <c r="AB253" s="30" t="n"/>
      <c r="AC253" s="30" t="n"/>
      <c r="AD253" s="92">
        <f>IF(B253="","",TODAY())</f>
        <v/>
      </c>
    </row>
    <row r="254">
      <c r="A254" s="28">
        <f>IF(B254="","","IQC-"&amp;TEXT(B254,"yyyymmdd")&amp;"-"&amp;TEXT(ROW()-4,"000"))</f>
        <v/>
      </c>
      <c r="B254" s="88" t="n"/>
      <c r="C254" s="88" t="n"/>
      <c r="D254" s="30" t="n"/>
      <c r="E254" s="30" t="n"/>
      <c r="F254" s="30" t="n"/>
      <c r="G254" s="30" t="n"/>
      <c r="H254" s="30" t="n"/>
      <c r="I254" s="30" t="n"/>
      <c r="J254" s="30" t="n"/>
      <c r="K254" s="30" t="n"/>
      <c r="L254" s="30" t="n"/>
      <c r="M254" s="89" t="n"/>
      <c r="N254" s="30" t="n"/>
      <c r="O254" s="30" t="n"/>
      <c r="P254" s="90" t="n"/>
      <c r="Q254" s="90" t="n"/>
      <c r="R254" s="91">
        <f>IF(OR(P254="",P254=0),"",Q254/P254)</f>
        <v/>
      </c>
      <c r="S254" s="30" t="n"/>
      <c r="T254" s="30" t="n"/>
      <c r="U254" s="28">
        <f>IF(B254="","",IF(COUNTIFS('Inspection Item Details'!$B:$B,$A254,'Inspection Item Details'!$S:$S,"Failed")&gt;0,"Failed / Action Required",IF(Q254&gt;0,"Exception / Review Required",IF(P254&gt;0,"Passed","Pending Inspection"))))</f>
        <v/>
      </c>
      <c r="V254" s="30" t="n"/>
      <c r="W254" s="30" t="n"/>
      <c r="X254" s="30" t="n"/>
      <c r="Y254" s="30" t="n"/>
      <c r="Z254" s="30" t="n"/>
      <c r="AA254" s="30" t="n"/>
      <c r="AB254" s="30" t="n"/>
      <c r="AC254" s="30" t="n"/>
      <c r="AD254" s="92">
        <f>IF(B254="","",TODAY())</f>
        <v/>
      </c>
    </row>
    <row r="255">
      <c r="A255" s="28">
        <f>IF(B255="","","IQC-"&amp;TEXT(B255,"yyyymmdd")&amp;"-"&amp;TEXT(ROW()-4,"000"))</f>
        <v/>
      </c>
      <c r="B255" s="88" t="n"/>
      <c r="C255" s="88" t="n"/>
      <c r="D255" s="30" t="n"/>
      <c r="E255" s="30" t="n"/>
      <c r="F255" s="30" t="n"/>
      <c r="G255" s="30" t="n"/>
      <c r="H255" s="30" t="n"/>
      <c r="I255" s="30" t="n"/>
      <c r="J255" s="30" t="n"/>
      <c r="K255" s="30" t="n"/>
      <c r="L255" s="30" t="n"/>
      <c r="M255" s="89" t="n"/>
      <c r="N255" s="30" t="n"/>
      <c r="O255" s="30" t="n"/>
      <c r="P255" s="90" t="n"/>
      <c r="Q255" s="90" t="n"/>
      <c r="R255" s="91">
        <f>IF(OR(P255="",P255=0),"",Q255/P255)</f>
        <v/>
      </c>
      <c r="S255" s="30" t="n"/>
      <c r="T255" s="30" t="n"/>
      <c r="U255" s="28">
        <f>IF(B255="","",IF(COUNTIFS('Inspection Item Details'!$B:$B,$A255,'Inspection Item Details'!$S:$S,"Failed")&gt;0,"Failed / Action Required",IF(Q255&gt;0,"Exception / Review Required",IF(P255&gt;0,"Passed","Pending Inspection"))))</f>
        <v/>
      </c>
      <c r="V255" s="30" t="n"/>
      <c r="W255" s="30" t="n"/>
      <c r="X255" s="30" t="n"/>
      <c r="Y255" s="30" t="n"/>
      <c r="Z255" s="30" t="n"/>
      <c r="AA255" s="30" t="n"/>
      <c r="AB255" s="30" t="n"/>
      <c r="AC255" s="30" t="n"/>
      <c r="AD255" s="92">
        <f>IF(B255="","",TODAY())</f>
        <v/>
      </c>
    </row>
    <row r="256">
      <c r="A256" s="28">
        <f>IF(B256="","","IQC-"&amp;TEXT(B256,"yyyymmdd")&amp;"-"&amp;TEXT(ROW()-4,"000"))</f>
        <v/>
      </c>
      <c r="B256" s="88" t="n"/>
      <c r="C256" s="88" t="n"/>
      <c r="D256" s="30" t="n"/>
      <c r="E256" s="30" t="n"/>
      <c r="F256" s="30" t="n"/>
      <c r="G256" s="30" t="n"/>
      <c r="H256" s="30" t="n"/>
      <c r="I256" s="30" t="n"/>
      <c r="J256" s="30" t="n"/>
      <c r="K256" s="30" t="n"/>
      <c r="L256" s="30" t="n"/>
      <c r="M256" s="89" t="n"/>
      <c r="N256" s="30" t="n"/>
      <c r="O256" s="30" t="n"/>
      <c r="P256" s="90" t="n"/>
      <c r="Q256" s="90" t="n"/>
      <c r="R256" s="91">
        <f>IF(OR(P256="",P256=0),"",Q256/P256)</f>
        <v/>
      </c>
      <c r="S256" s="30" t="n"/>
      <c r="T256" s="30" t="n"/>
      <c r="U256" s="28">
        <f>IF(B256="","",IF(COUNTIFS('Inspection Item Details'!$B:$B,$A256,'Inspection Item Details'!$S:$S,"Failed")&gt;0,"Failed / Action Required",IF(Q256&gt;0,"Exception / Review Required",IF(P256&gt;0,"Passed","Pending Inspection"))))</f>
        <v/>
      </c>
      <c r="V256" s="30" t="n"/>
      <c r="W256" s="30" t="n"/>
      <c r="X256" s="30" t="n"/>
      <c r="Y256" s="30" t="n"/>
      <c r="Z256" s="30" t="n"/>
      <c r="AA256" s="30" t="n"/>
      <c r="AB256" s="30" t="n"/>
      <c r="AC256" s="30" t="n"/>
      <c r="AD256" s="92">
        <f>IF(B256="","",TODAY())</f>
        <v/>
      </c>
    </row>
    <row r="257">
      <c r="A257" s="28">
        <f>IF(B257="","","IQC-"&amp;TEXT(B257,"yyyymmdd")&amp;"-"&amp;TEXT(ROW()-4,"000"))</f>
        <v/>
      </c>
      <c r="B257" s="88" t="n"/>
      <c r="C257" s="88" t="n"/>
      <c r="D257" s="30" t="n"/>
      <c r="E257" s="30" t="n"/>
      <c r="F257" s="30" t="n"/>
      <c r="G257" s="30" t="n"/>
      <c r="H257" s="30" t="n"/>
      <c r="I257" s="30" t="n"/>
      <c r="J257" s="30" t="n"/>
      <c r="K257" s="30" t="n"/>
      <c r="L257" s="30" t="n"/>
      <c r="M257" s="89" t="n"/>
      <c r="N257" s="30" t="n"/>
      <c r="O257" s="30" t="n"/>
      <c r="P257" s="90" t="n"/>
      <c r="Q257" s="90" t="n"/>
      <c r="R257" s="91">
        <f>IF(OR(P257="",P257=0),"",Q257/P257)</f>
        <v/>
      </c>
      <c r="S257" s="30" t="n"/>
      <c r="T257" s="30" t="n"/>
      <c r="U257" s="28">
        <f>IF(B257="","",IF(COUNTIFS('Inspection Item Details'!$B:$B,$A257,'Inspection Item Details'!$S:$S,"Failed")&gt;0,"Failed / Action Required",IF(Q257&gt;0,"Exception / Review Required",IF(P257&gt;0,"Passed","Pending Inspection"))))</f>
        <v/>
      </c>
      <c r="V257" s="30" t="n"/>
      <c r="W257" s="30" t="n"/>
      <c r="X257" s="30" t="n"/>
      <c r="Y257" s="30" t="n"/>
      <c r="Z257" s="30" t="n"/>
      <c r="AA257" s="30" t="n"/>
      <c r="AB257" s="30" t="n"/>
      <c r="AC257" s="30" t="n"/>
      <c r="AD257" s="92">
        <f>IF(B257="","",TODAY())</f>
        <v/>
      </c>
    </row>
    <row r="258">
      <c r="A258" s="28">
        <f>IF(B258="","","IQC-"&amp;TEXT(B258,"yyyymmdd")&amp;"-"&amp;TEXT(ROW()-4,"000"))</f>
        <v/>
      </c>
      <c r="B258" s="88" t="n"/>
      <c r="C258" s="88" t="n"/>
      <c r="D258" s="30" t="n"/>
      <c r="E258" s="30" t="n"/>
      <c r="F258" s="30" t="n"/>
      <c r="G258" s="30" t="n"/>
      <c r="H258" s="30" t="n"/>
      <c r="I258" s="30" t="n"/>
      <c r="J258" s="30" t="n"/>
      <c r="K258" s="30" t="n"/>
      <c r="L258" s="30" t="n"/>
      <c r="M258" s="89" t="n"/>
      <c r="N258" s="30" t="n"/>
      <c r="O258" s="30" t="n"/>
      <c r="P258" s="90" t="n"/>
      <c r="Q258" s="90" t="n"/>
      <c r="R258" s="91">
        <f>IF(OR(P258="",P258=0),"",Q258/P258)</f>
        <v/>
      </c>
      <c r="S258" s="30" t="n"/>
      <c r="T258" s="30" t="n"/>
      <c r="U258" s="28">
        <f>IF(B258="","",IF(COUNTIFS('Inspection Item Details'!$B:$B,$A258,'Inspection Item Details'!$S:$S,"Failed")&gt;0,"Failed / Action Required",IF(Q258&gt;0,"Exception / Review Required",IF(P258&gt;0,"Passed","Pending Inspection"))))</f>
        <v/>
      </c>
      <c r="V258" s="30" t="n"/>
      <c r="W258" s="30" t="n"/>
      <c r="X258" s="30" t="n"/>
      <c r="Y258" s="30" t="n"/>
      <c r="Z258" s="30" t="n"/>
      <c r="AA258" s="30" t="n"/>
      <c r="AB258" s="30" t="n"/>
      <c r="AC258" s="30" t="n"/>
      <c r="AD258" s="92">
        <f>IF(B258="","",TODAY())</f>
        <v/>
      </c>
    </row>
    <row r="259">
      <c r="A259" s="28">
        <f>IF(B259="","","IQC-"&amp;TEXT(B259,"yyyymmdd")&amp;"-"&amp;TEXT(ROW()-4,"000"))</f>
        <v/>
      </c>
      <c r="B259" s="88" t="n"/>
      <c r="C259" s="88" t="n"/>
      <c r="D259" s="30" t="n"/>
      <c r="E259" s="30" t="n"/>
      <c r="F259" s="30" t="n"/>
      <c r="G259" s="30" t="n"/>
      <c r="H259" s="30" t="n"/>
      <c r="I259" s="30" t="n"/>
      <c r="J259" s="30" t="n"/>
      <c r="K259" s="30" t="n"/>
      <c r="L259" s="30" t="n"/>
      <c r="M259" s="89" t="n"/>
      <c r="N259" s="30" t="n"/>
      <c r="O259" s="30" t="n"/>
      <c r="P259" s="90" t="n"/>
      <c r="Q259" s="90" t="n"/>
      <c r="R259" s="91">
        <f>IF(OR(P259="",P259=0),"",Q259/P259)</f>
        <v/>
      </c>
      <c r="S259" s="30" t="n"/>
      <c r="T259" s="30" t="n"/>
      <c r="U259" s="28">
        <f>IF(B259="","",IF(COUNTIFS('Inspection Item Details'!$B:$B,$A259,'Inspection Item Details'!$S:$S,"Failed")&gt;0,"Failed / Action Required",IF(Q259&gt;0,"Exception / Review Required",IF(P259&gt;0,"Passed","Pending Inspection"))))</f>
        <v/>
      </c>
      <c r="V259" s="30" t="n"/>
      <c r="W259" s="30" t="n"/>
      <c r="X259" s="30" t="n"/>
      <c r="Y259" s="30" t="n"/>
      <c r="Z259" s="30" t="n"/>
      <c r="AA259" s="30" t="n"/>
      <c r="AB259" s="30" t="n"/>
      <c r="AC259" s="30" t="n"/>
      <c r="AD259" s="92">
        <f>IF(B259="","",TODAY())</f>
        <v/>
      </c>
    </row>
    <row r="260">
      <c r="A260" s="28">
        <f>IF(B260="","","IQC-"&amp;TEXT(B260,"yyyymmdd")&amp;"-"&amp;TEXT(ROW()-4,"000"))</f>
        <v/>
      </c>
      <c r="B260" s="88" t="n"/>
      <c r="C260" s="88" t="n"/>
      <c r="D260" s="30" t="n"/>
      <c r="E260" s="30" t="n"/>
      <c r="F260" s="30" t="n"/>
      <c r="G260" s="30" t="n"/>
      <c r="H260" s="30" t="n"/>
      <c r="I260" s="30" t="n"/>
      <c r="J260" s="30" t="n"/>
      <c r="K260" s="30" t="n"/>
      <c r="L260" s="30" t="n"/>
      <c r="M260" s="89" t="n"/>
      <c r="N260" s="30" t="n"/>
      <c r="O260" s="30" t="n"/>
      <c r="P260" s="90" t="n"/>
      <c r="Q260" s="90" t="n"/>
      <c r="R260" s="91">
        <f>IF(OR(P260="",P260=0),"",Q260/P260)</f>
        <v/>
      </c>
      <c r="S260" s="30" t="n"/>
      <c r="T260" s="30" t="n"/>
      <c r="U260" s="28">
        <f>IF(B260="","",IF(COUNTIFS('Inspection Item Details'!$B:$B,$A260,'Inspection Item Details'!$S:$S,"Failed")&gt;0,"Failed / Action Required",IF(Q260&gt;0,"Exception / Review Required",IF(P260&gt;0,"Passed","Pending Inspection"))))</f>
        <v/>
      </c>
      <c r="V260" s="30" t="n"/>
      <c r="W260" s="30" t="n"/>
      <c r="X260" s="30" t="n"/>
      <c r="Y260" s="30" t="n"/>
      <c r="Z260" s="30" t="n"/>
      <c r="AA260" s="30" t="n"/>
      <c r="AB260" s="30" t="n"/>
      <c r="AC260" s="30" t="n"/>
      <c r="AD260" s="92">
        <f>IF(B260="","",TODAY())</f>
        <v/>
      </c>
    </row>
    <row r="261">
      <c r="A261" s="28">
        <f>IF(B261="","","IQC-"&amp;TEXT(B261,"yyyymmdd")&amp;"-"&amp;TEXT(ROW()-4,"000"))</f>
        <v/>
      </c>
      <c r="B261" s="88" t="n"/>
      <c r="C261" s="88" t="n"/>
      <c r="D261" s="30" t="n"/>
      <c r="E261" s="30" t="n"/>
      <c r="F261" s="30" t="n"/>
      <c r="G261" s="30" t="n"/>
      <c r="H261" s="30" t="n"/>
      <c r="I261" s="30" t="n"/>
      <c r="J261" s="30" t="n"/>
      <c r="K261" s="30" t="n"/>
      <c r="L261" s="30" t="n"/>
      <c r="M261" s="89" t="n"/>
      <c r="N261" s="30" t="n"/>
      <c r="O261" s="30" t="n"/>
      <c r="P261" s="90" t="n"/>
      <c r="Q261" s="90" t="n"/>
      <c r="R261" s="91">
        <f>IF(OR(P261="",P261=0),"",Q261/P261)</f>
        <v/>
      </c>
      <c r="S261" s="30" t="n"/>
      <c r="T261" s="30" t="n"/>
      <c r="U261" s="28">
        <f>IF(B261="","",IF(COUNTIFS('Inspection Item Details'!$B:$B,$A261,'Inspection Item Details'!$S:$S,"Failed")&gt;0,"Failed / Action Required",IF(Q261&gt;0,"Exception / Review Required",IF(P261&gt;0,"Passed","Pending Inspection"))))</f>
        <v/>
      </c>
      <c r="V261" s="30" t="n"/>
      <c r="W261" s="30" t="n"/>
      <c r="X261" s="30" t="n"/>
      <c r="Y261" s="30" t="n"/>
      <c r="Z261" s="30" t="n"/>
      <c r="AA261" s="30" t="n"/>
      <c r="AB261" s="30" t="n"/>
      <c r="AC261" s="30" t="n"/>
      <c r="AD261" s="92">
        <f>IF(B261="","",TODAY())</f>
        <v/>
      </c>
    </row>
    <row r="262">
      <c r="A262" s="28">
        <f>IF(B262="","","IQC-"&amp;TEXT(B262,"yyyymmdd")&amp;"-"&amp;TEXT(ROW()-4,"000"))</f>
        <v/>
      </c>
      <c r="B262" s="88" t="n"/>
      <c r="C262" s="88" t="n"/>
      <c r="D262" s="30" t="n"/>
      <c r="E262" s="30" t="n"/>
      <c r="F262" s="30" t="n"/>
      <c r="G262" s="30" t="n"/>
      <c r="H262" s="30" t="n"/>
      <c r="I262" s="30" t="n"/>
      <c r="J262" s="30" t="n"/>
      <c r="K262" s="30" t="n"/>
      <c r="L262" s="30" t="n"/>
      <c r="M262" s="89" t="n"/>
      <c r="N262" s="30" t="n"/>
      <c r="O262" s="30" t="n"/>
      <c r="P262" s="90" t="n"/>
      <c r="Q262" s="90" t="n"/>
      <c r="R262" s="91">
        <f>IF(OR(P262="",P262=0),"",Q262/P262)</f>
        <v/>
      </c>
      <c r="S262" s="30" t="n"/>
      <c r="T262" s="30" t="n"/>
      <c r="U262" s="28">
        <f>IF(B262="","",IF(COUNTIFS('Inspection Item Details'!$B:$B,$A262,'Inspection Item Details'!$S:$S,"Failed")&gt;0,"Failed / Action Required",IF(Q262&gt;0,"Exception / Review Required",IF(P262&gt;0,"Passed","Pending Inspection"))))</f>
        <v/>
      </c>
      <c r="V262" s="30" t="n"/>
      <c r="W262" s="30" t="n"/>
      <c r="X262" s="30" t="n"/>
      <c r="Y262" s="30" t="n"/>
      <c r="Z262" s="30" t="n"/>
      <c r="AA262" s="30" t="n"/>
      <c r="AB262" s="30" t="n"/>
      <c r="AC262" s="30" t="n"/>
      <c r="AD262" s="92">
        <f>IF(B262="","",TODAY())</f>
        <v/>
      </c>
    </row>
    <row r="263">
      <c r="A263" s="28">
        <f>IF(B263="","","IQC-"&amp;TEXT(B263,"yyyymmdd")&amp;"-"&amp;TEXT(ROW()-4,"000"))</f>
        <v/>
      </c>
      <c r="B263" s="88" t="n"/>
      <c r="C263" s="88" t="n"/>
      <c r="D263" s="30" t="n"/>
      <c r="E263" s="30" t="n"/>
      <c r="F263" s="30" t="n"/>
      <c r="G263" s="30" t="n"/>
      <c r="H263" s="30" t="n"/>
      <c r="I263" s="30" t="n"/>
      <c r="J263" s="30" t="n"/>
      <c r="K263" s="30" t="n"/>
      <c r="L263" s="30" t="n"/>
      <c r="M263" s="89" t="n"/>
      <c r="N263" s="30" t="n"/>
      <c r="O263" s="30" t="n"/>
      <c r="P263" s="90" t="n"/>
      <c r="Q263" s="90" t="n"/>
      <c r="R263" s="91">
        <f>IF(OR(P263="",P263=0),"",Q263/P263)</f>
        <v/>
      </c>
      <c r="S263" s="30" t="n"/>
      <c r="T263" s="30" t="n"/>
      <c r="U263" s="28">
        <f>IF(B263="","",IF(COUNTIFS('Inspection Item Details'!$B:$B,$A263,'Inspection Item Details'!$S:$S,"Failed")&gt;0,"Failed / Action Required",IF(Q263&gt;0,"Exception / Review Required",IF(P263&gt;0,"Passed","Pending Inspection"))))</f>
        <v/>
      </c>
      <c r="V263" s="30" t="n"/>
      <c r="W263" s="30" t="n"/>
      <c r="X263" s="30" t="n"/>
      <c r="Y263" s="30" t="n"/>
      <c r="Z263" s="30" t="n"/>
      <c r="AA263" s="30" t="n"/>
      <c r="AB263" s="30" t="n"/>
      <c r="AC263" s="30" t="n"/>
      <c r="AD263" s="92">
        <f>IF(B263="","",TODAY())</f>
        <v/>
      </c>
    </row>
    <row r="264">
      <c r="A264" s="28">
        <f>IF(B264="","","IQC-"&amp;TEXT(B264,"yyyymmdd")&amp;"-"&amp;TEXT(ROW()-4,"000"))</f>
        <v/>
      </c>
      <c r="B264" s="88" t="n"/>
      <c r="C264" s="88" t="n"/>
      <c r="D264" s="30" t="n"/>
      <c r="E264" s="30" t="n"/>
      <c r="F264" s="30" t="n"/>
      <c r="G264" s="30" t="n"/>
      <c r="H264" s="30" t="n"/>
      <c r="I264" s="30" t="n"/>
      <c r="J264" s="30" t="n"/>
      <c r="K264" s="30" t="n"/>
      <c r="L264" s="30" t="n"/>
      <c r="M264" s="89" t="n"/>
      <c r="N264" s="30" t="n"/>
      <c r="O264" s="30" t="n"/>
      <c r="P264" s="90" t="n"/>
      <c r="Q264" s="90" t="n"/>
      <c r="R264" s="91">
        <f>IF(OR(P264="",P264=0),"",Q264/P264)</f>
        <v/>
      </c>
      <c r="S264" s="30" t="n"/>
      <c r="T264" s="30" t="n"/>
      <c r="U264" s="28">
        <f>IF(B264="","",IF(COUNTIFS('Inspection Item Details'!$B:$B,$A264,'Inspection Item Details'!$S:$S,"Failed")&gt;0,"Failed / Action Required",IF(Q264&gt;0,"Exception / Review Required",IF(P264&gt;0,"Passed","Pending Inspection"))))</f>
        <v/>
      </c>
      <c r="V264" s="30" t="n"/>
      <c r="W264" s="30" t="n"/>
      <c r="X264" s="30" t="n"/>
      <c r="Y264" s="30" t="n"/>
      <c r="Z264" s="30" t="n"/>
      <c r="AA264" s="30" t="n"/>
      <c r="AB264" s="30" t="n"/>
      <c r="AC264" s="30" t="n"/>
      <c r="AD264" s="92">
        <f>IF(B264="","",TODAY())</f>
        <v/>
      </c>
    </row>
    <row r="265">
      <c r="A265" s="28">
        <f>IF(B265="","","IQC-"&amp;TEXT(B265,"yyyymmdd")&amp;"-"&amp;TEXT(ROW()-4,"000"))</f>
        <v/>
      </c>
      <c r="B265" s="88" t="n"/>
      <c r="C265" s="88" t="n"/>
      <c r="D265" s="30" t="n"/>
      <c r="E265" s="30" t="n"/>
      <c r="F265" s="30" t="n"/>
      <c r="G265" s="30" t="n"/>
      <c r="H265" s="30" t="n"/>
      <c r="I265" s="30" t="n"/>
      <c r="J265" s="30" t="n"/>
      <c r="K265" s="30" t="n"/>
      <c r="L265" s="30" t="n"/>
      <c r="M265" s="89" t="n"/>
      <c r="N265" s="30" t="n"/>
      <c r="O265" s="30" t="n"/>
      <c r="P265" s="90" t="n"/>
      <c r="Q265" s="90" t="n"/>
      <c r="R265" s="91">
        <f>IF(OR(P265="",P265=0),"",Q265/P265)</f>
        <v/>
      </c>
      <c r="S265" s="30" t="n"/>
      <c r="T265" s="30" t="n"/>
      <c r="U265" s="28">
        <f>IF(B265="","",IF(COUNTIFS('Inspection Item Details'!$B:$B,$A265,'Inspection Item Details'!$S:$S,"Failed")&gt;0,"Failed / Action Required",IF(Q265&gt;0,"Exception / Review Required",IF(P265&gt;0,"Passed","Pending Inspection"))))</f>
        <v/>
      </c>
      <c r="V265" s="30" t="n"/>
      <c r="W265" s="30" t="n"/>
      <c r="X265" s="30" t="n"/>
      <c r="Y265" s="30" t="n"/>
      <c r="Z265" s="30" t="n"/>
      <c r="AA265" s="30" t="n"/>
      <c r="AB265" s="30" t="n"/>
      <c r="AC265" s="30" t="n"/>
      <c r="AD265" s="92">
        <f>IF(B265="","",TODAY())</f>
        <v/>
      </c>
    </row>
    <row r="266">
      <c r="A266" s="28">
        <f>IF(B266="","","IQC-"&amp;TEXT(B266,"yyyymmdd")&amp;"-"&amp;TEXT(ROW()-4,"000"))</f>
        <v/>
      </c>
      <c r="B266" s="88" t="n"/>
      <c r="C266" s="88" t="n"/>
      <c r="D266" s="30" t="n"/>
      <c r="E266" s="30" t="n"/>
      <c r="F266" s="30" t="n"/>
      <c r="G266" s="30" t="n"/>
      <c r="H266" s="30" t="n"/>
      <c r="I266" s="30" t="n"/>
      <c r="J266" s="30" t="n"/>
      <c r="K266" s="30" t="n"/>
      <c r="L266" s="30" t="n"/>
      <c r="M266" s="89" t="n"/>
      <c r="N266" s="30" t="n"/>
      <c r="O266" s="30" t="n"/>
      <c r="P266" s="90" t="n"/>
      <c r="Q266" s="90" t="n"/>
      <c r="R266" s="91">
        <f>IF(OR(P266="",P266=0),"",Q266/P266)</f>
        <v/>
      </c>
      <c r="S266" s="30" t="n"/>
      <c r="T266" s="30" t="n"/>
      <c r="U266" s="28">
        <f>IF(B266="","",IF(COUNTIFS('Inspection Item Details'!$B:$B,$A266,'Inspection Item Details'!$S:$S,"Failed")&gt;0,"Failed / Action Required",IF(Q266&gt;0,"Exception / Review Required",IF(P266&gt;0,"Passed","Pending Inspection"))))</f>
        <v/>
      </c>
      <c r="V266" s="30" t="n"/>
      <c r="W266" s="30" t="n"/>
      <c r="X266" s="30" t="n"/>
      <c r="Y266" s="30" t="n"/>
      <c r="Z266" s="30" t="n"/>
      <c r="AA266" s="30" t="n"/>
      <c r="AB266" s="30" t="n"/>
      <c r="AC266" s="30" t="n"/>
      <c r="AD266" s="92">
        <f>IF(B266="","",TODAY())</f>
        <v/>
      </c>
    </row>
    <row r="267">
      <c r="A267" s="28">
        <f>IF(B267="","","IQC-"&amp;TEXT(B267,"yyyymmdd")&amp;"-"&amp;TEXT(ROW()-4,"000"))</f>
        <v/>
      </c>
      <c r="B267" s="88" t="n"/>
      <c r="C267" s="88" t="n"/>
      <c r="D267" s="30" t="n"/>
      <c r="E267" s="30" t="n"/>
      <c r="F267" s="30" t="n"/>
      <c r="G267" s="30" t="n"/>
      <c r="H267" s="30" t="n"/>
      <c r="I267" s="30" t="n"/>
      <c r="J267" s="30" t="n"/>
      <c r="K267" s="30" t="n"/>
      <c r="L267" s="30" t="n"/>
      <c r="M267" s="89" t="n"/>
      <c r="N267" s="30" t="n"/>
      <c r="O267" s="30" t="n"/>
      <c r="P267" s="90" t="n"/>
      <c r="Q267" s="90" t="n"/>
      <c r="R267" s="91">
        <f>IF(OR(P267="",P267=0),"",Q267/P267)</f>
        <v/>
      </c>
      <c r="S267" s="30" t="n"/>
      <c r="T267" s="30" t="n"/>
      <c r="U267" s="28">
        <f>IF(B267="","",IF(COUNTIFS('Inspection Item Details'!$B:$B,$A267,'Inspection Item Details'!$S:$S,"Failed")&gt;0,"Failed / Action Required",IF(Q267&gt;0,"Exception / Review Required",IF(P267&gt;0,"Passed","Pending Inspection"))))</f>
        <v/>
      </c>
      <c r="V267" s="30" t="n"/>
      <c r="W267" s="30" t="n"/>
      <c r="X267" s="30" t="n"/>
      <c r="Y267" s="30" t="n"/>
      <c r="Z267" s="30" t="n"/>
      <c r="AA267" s="30" t="n"/>
      <c r="AB267" s="30" t="n"/>
      <c r="AC267" s="30" t="n"/>
      <c r="AD267" s="92">
        <f>IF(B267="","",TODAY())</f>
        <v/>
      </c>
    </row>
    <row r="268">
      <c r="A268" s="28">
        <f>IF(B268="","","IQC-"&amp;TEXT(B268,"yyyymmdd")&amp;"-"&amp;TEXT(ROW()-4,"000"))</f>
        <v/>
      </c>
      <c r="B268" s="88" t="n"/>
      <c r="C268" s="88" t="n"/>
      <c r="D268" s="30" t="n"/>
      <c r="E268" s="30" t="n"/>
      <c r="F268" s="30" t="n"/>
      <c r="G268" s="30" t="n"/>
      <c r="H268" s="30" t="n"/>
      <c r="I268" s="30" t="n"/>
      <c r="J268" s="30" t="n"/>
      <c r="K268" s="30" t="n"/>
      <c r="L268" s="30" t="n"/>
      <c r="M268" s="89" t="n"/>
      <c r="N268" s="30" t="n"/>
      <c r="O268" s="30" t="n"/>
      <c r="P268" s="90" t="n"/>
      <c r="Q268" s="90" t="n"/>
      <c r="R268" s="91">
        <f>IF(OR(P268="",P268=0),"",Q268/P268)</f>
        <v/>
      </c>
      <c r="S268" s="30" t="n"/>
      <c r="T268" s="30" t="n"/>
      <c r="U268" s="28">
        <f>IF(B268="","",IF(COUNTIFS('Inspection Item Details'!$B:$B,$A268,'Inspection Item Details'!$S:$S,"Failed")&gt;0,"Failed / Action Required",IF(Q268&gt;0,"Exception / Review Required",IF(P268&gt;0,"Passed","Pending Inspection"))))</f>
        <v/>
      </c>
      <c r="V268" s="30" t="n"/>
      <c r="W268" s="30" t="n"/>
      <c r="X268" s="30" t="n"/>
      <c r="Y268" s="30" t="n"/>
      <c r="Z268" s="30" t="n"/>
      <c r="AA268" s="30" t="n"/>
      <c r="AB268" s="30" t="n"/>
      <c r="AC268" s="30" t="n"/>
      <c r="AD268" s="92">
        <f>IF(B268="","",TODAY())</f>
        <v/>
      </c>
    </row>
    <row r="269">
      <c r="A269" s="28">
        <f>IF(B269="","","IQC-"&amp;TEXT(B269,"yyyymmdd")&amp;"-"&amp;TEXT(ROW()-4,"000"))</f>
        <v/>
      </c>
      <c r="B269" s="88" t="n"/>
      <c r="C269" s="88" t="n"/>
      <c r="D269" s="30" t="n"/>
      <c r="E269" s="30" t="n"/>
      <c r="F269" s="30" t="n"/>
      <c r="G269" s="30" t="n"/>
      <c r="H269" s="30" t="n"/>
      <c r="I269" s="30" t="n"/>
      <c r="J269" s="30" t="n"/>
      <c r="K269" s="30" t="n"/>
      <c r="L269" s="30" t="n"/>
      <c r="M269" s="89" t="n"/>
      <c r="N269" s="30" t="n"/>
      <c r="O269" s="30" t="n"/>
      <c r="P269" s="90" t="n"/>
      <c r="Q269" s="90" t="n"/>
      <c r="R269" s="91">
        <f>IF(OR(P269="",P269=0),"",Q269/P269)</f>
        <v/>
      </c>
      <c r="S269" s="30" t="n"/>
      <c r="T269" s="30" t="n"/>
      <c r="U269" s="28">
        <f>IF(B269="","",IF(COUNTIFS('Inspection Item Details'!$B:$B,$A269,'Inspection Item Details'!$S:$S,"Failed")&gt;0,"Failed / Action Required",IF(Q269&gt;0,"Exception / Review Required",IF(P269&gt;0,"Passed","Pending Inspection"))))</f>
        <v/>
      </c>
      <c r="V269" s="30" t="n"/>
      <c r="W269" s="30" t="n"/>
      <c r="X269" s="30" t="n"/>
      <c r="Y269" s="30" t="n"/>
      <c r="Z269" s="30" t="n"/>
      <c r="AA269" s="30" t="n"/>
      <c r="AB269" s="30" t="n"/>
      <c r="AC269" s="30" t="n"/>
      <c r="AD269" s="92">
        <f>IF(B269="","",TODAY())</f>
        <v/>
      </c>
    </row>
    <row r="270">
      <c r="A270" s="28">
        <f>IF(B270="","","IQC-"&amp;TEXT(B270,"yyyymmdd")&amp;"-"&amp;TEXT(ROW()-4,"000"))</f>
        <v/>
      </c>
      <c r="B270" s="88" t="n"/>
      <c r="C270" s="88" t="n"/>
      <c r="D270" s="30" t="n"/>
      <c r="E270" s="30" t="n"/>
      <c r="F270" s="30" t="n"/>
      <c r="G270" s="30" t="n"/>
      <c r="H270" s="30" t="n"/>
      <c r="I270" s="30" t="n"/>
      <c r="J270" s="30" t="n"/>
      <c r="K270" s="30" t="n"/>
      <c r="L270" s="30" t="n"/>
      <c r="M270" s="89" t="n"/>
      <c r="N270" s="30" t="n"/>
      <c r="O270" s="30" t="n"/>
      <c r="P270" s="90" t="n"/>
      <c r="Q270" s="90" t="n"/>
      <c r="R270" s="91">
        <f>IF(OR(P270="",P270=0),"",Q270/P270)</f>
        <v/>
      </c>
      <c r="S270" s="30" t="n"/>
      <c r="T270" s="30" t="n"/>
      <c r="U270" s="28">
        <f>IF(B270="","",IF(COUNTIFS('Inspection Item Details'!$B:$B,$A270,'Inspection Item Details'!$S:$S,"Failed")&gt;0,"Failed / Action Required",IF(Q270&gt;0,"Exception / Review Required",IF(P270&gt;0,"Passed","Pending Inspection"))))</f>
        <v/>
      </c>
      <c r="V270" s="30" t="n"/>
      <c r="W270" s="30" t="n"/>
      <c r="X270" s="30" t="n"/>
      <c r="Y270" s="30" t="n"/>
      <c r="Z270" s="30" t="n"/>
      <c r="AA270" s="30" t="n"/>
      <c r="AB270" s="30" t="n"/>
      <c r="AC270" s="30" t="n"/>
      <c r="AD270" s="92">
        <f>IF(B270="","",TODAY())</f>
        <v/>
      </c>
    </row>
    <row r="271">
      <c r="A271" s="28">
        <f>IF(B271="","","IQC-"&amp;TEXT(B271,"yyyymmdd")&amp;"-"&amp;TEXT(ROW()-4,"000"))</f>
        <v/>
      </c>
      <c r="B271" s="88" t="n"/>
      <c r="C271" s="88" t="n"/>
      <c r="D271" s="30" t="n"/>
      <c r="E271" s="30" t="n"/>
      <c r="F271" s="30" t="n"/>
      <c r="G271" s="30" t="n"/>
      <c r="H271" s="30" t="n"/>
      <c r="I271" s="30" t="n"/>
      <c r="J271" s="30" t="n"/>
      <c r="K271" s="30" t="n"/>
      <c r="L271" s="30" t="n"/>
      <c r="M271" s="89" t="n"/>
      <c r="N271" s="30" t="n"/>
      <c r="O271" s="30" t="n"/>
      <c r="P271" s="90" t="n"/>
      <c r="Q271" s="90" t="n"/>
      <c r="R271" s="91">
        <f>IF(OR(P271="",P271=0),"",Q271/P271)</f>
        <v/>
      </c>
      <c r="S271" s="30" t="n"/>
      <c r="T271" s="30" t="n"/>
      <c r="U271" s="28">
        <f>IF(B271="","",IF(COUNTIFS('Inspection Item Details'!$B:$B,$A271,'Inspection Item Details'!$S:$S,"Failed")&gt;0,"Failed / Action Required",IF(Q271&gt;0,"Exception / Review Required",IF(P271&gt;0,"Passed","Pending Inspection"))))</f>
        <v/>
      </c>
      <c r="V271" s="30" t="n"/>
      <c r="W271" s="30" t="n"/>
      <c r="X271" s="30" t="n"/>
      <c r="Y271" s="30" t="n"/>
      <c r="Z271" s="30" t="n"/>
      <c r="AA271" s="30" t="n"/>
      <c r="AB271" s="30" t="n"/>
      <c r="AC271" s="30" t="n"/>
      <c r="AD271" s="92">
        <f>IF(B271="","",TODAY())</f>
        <v/>
      </c>
    </row>
    <row r="272">
      <c r="A272" s="28">
        <f>IF(B272="","","IQC-"&amp;TEXT(B272,"yyyymmdd")&amp;"-"&amp;TEXT(ROW()-4,"000"))</f>
        <v/>
      </c>
      <c r="B272" s="88" t="n"/>
      <c r="C272" s="88" t="n"/>
      <c r="D272" s="30" t="n"/>
      <c r="E272" s="30" t="n"/>
      <c r="F272" s="30" t="n"/>
      <c r="G272" s="30" t="n"/>
      <c r="H272" s="30" t="n"/>
      <c r="I272" s="30" t="n"/>
      <c r="J272" s="30" t="n"/>
      <c r="K272" s="30" t="n"/>
      <c r="L272" s="30" t="n"/>
      <c r="M272" s="89" t="n"/>
      <c r="N272" s="30" t="n"/>
      <c r="O272" s="30" t="n"/>
      <c r="P272" s="90" t="n"/>
      <c r="Q272" s="90" t="n"/>
      <c r="R272" s="91">
        <f>IF(OR(P272="",P272=0),"",Q272/P272)</f>
        <v/>
      </c>
      <c r="S272" s="30" t="n"/>
      <c r="T272" s="30" t="n"/>
      <c r="U272" s="28">
        <f>IF(B272="","",IF(COUNTIFS('Inspection Item Details'!$B:$B,$A272,'Inspection Item Details'!$S:$S,"Failed")&gt;0,"Failed / Action Required",IF(Q272&gt;0,"Exception / Review Required",IF(P272&gt;0,"Passed","Pending Inspection"))))</f>
        <v/>
      </c>
      <c r="V272" s="30" t="n"/>
      <c r="W272" s="30" t="n"/>
      <c r="X272" s="30" t="n"/>
      <c r="Y272" s="30" t="n"/>
      <c r="Z272" s="30" t="n"/>
      <c r="AA272" s="30" t="n"/>
      <c r="AB272" s="30" t="n"/>
      <c r="AC272" s="30" t="n"/>
      <c r="AD272" s="92">
        <f>IF(B272="","",TODAY())</f>
        <v/>
      </c>
    </row>
    <row r="273">
      <c r="A273" s="28">
        <f>IF(B273="","","IQC-"&amp;TEXT(B273,"yyyymmdd")&amp;"-"&amp;TEXT(ROW()-4,"000"))</f>
        <v/>
      </c>
      <c r="B273" s="88" t="n"/>
      <c r="C273" s="88" t="n"/>
      <c r="D273" s="30" t="n"/>
      <c r="E273" s="30" t="n"/>
      <c r="F273" s="30" t="n"/>
      <c r="G273" s="30" t="n"/>
      <c r="H273" s="30" t="n"/>
      <c r="I273" s="30" t="n"/>
      <c r="J273" s="30" t="n"/>
      <c r="K273" s="30" t="n"/>
      <c r="L273" s="30" t="n"/>
      <c r="M273" s="89" t="n"/>
      <c r="N273" s="30" t="n"/>
      <c r="O273" s="30" t="n"/>
      <c r="P273" s="90" t="n"/>
      <c r="Q273" s="90" t="n"/>
      <c r="R273" s="91">
        <f>IF(OR(P273="",P273=0),"",Q273/P273)</f>
        <v/>
      </c>
      <c r="S273" s="30" t="n"/>
      <c r="T273" s="30" t="n"/>
      <c r="U273" s="28">
        <f>IF(B273="","",IF(COUNTIFS('Inspection Item Details'!$B:$B,$A273,'Inspection Item Details'!$S:$S,"Failed")&gt;0,"Failed / Action Required",IF(Q273&gt;0,"Exception / Review Required",IF(P273&gt;0,"Passed","Pending Inspection"))))</f>
        <v/>
      </c>
      <c r="V273" s="30" t="n"/>
      <c r="W273" s="30" t="n"/>
      <c r="X273" s="30" t="n"/>
      <c r="Y273" s="30" t="n"/>
      <c r="Z273" s="30" t="n"/>
      <c r="AA273" s="30" t="n"/>
      <c r="AB273" s="30" t="n"/>
      <c r="AC273" s="30" t="n"/>
      <c r="AD273" s="92">
        <f>IF(B273="","",TODAY())</f>
        <v/>
      </c>
    </row>
    <row r="274">
      <c r="A274" s="28">
        <f>IF(B274="","","IQC-"&amp;TEXT(B274,"yyyymmdd")&amp;"-"&amp;TEXT(ROW()-4,"000"))</f>
        <v/>
      </c>
      <c r="B274" s="88" t="n"/>
      <c r="C274" s="88" t="n"/>
      <c r="D274" s="30" t="n"/>
      <c r="E274" s="30" t="n"/>
      <c r="F274" s="30" t="n"/>
      <c r="G274" s="30" t="n"/>
      <c r="H274" s="30" t="n"/>
      <c r="I274" s="30" t="n"/>
      <c r="J274" s="30" t="n"/>
      <c r="K274" s="30" t="n"/>
      <c r="L274" s="30" t="n"/>
      <c r="M274" s="89" t="n"/>
      <c r="N274" s="30" t="n"/>
      <c r="O274" s="30" t="n"/>
      <c r="P274" s="90" t="n"/>
      <c r="Q274" s="90" t="n"/>
      <c r="R274" s="91">
        <f>IF(OR(P274="",P274=0),"",Q274/P274)</f>
        <v/>
      </c>
      <c r="S274" s="30" t="n"/>
      <c r="T274" s="30" t="n"/>
      <c r="U274" s="28">
        <f>IF(B274="","",IF(COUNTIFS('Inspection Item Details'!$B:$B,$A274,'Inspection Item Details'!$S:$S,"Failed")&gt;0,"Failed / Action Required",IF(Q274&gt;0,"Exception / Review Required",IF(P274&gt;0,"Passed","Pending Inspection"))))</f>
        <v/>
      </c>
      <c r="V274" s="30" t="n"/>
      <c r="W274" s="30" t="n"/>
      <c r="X274" s="30" t="n"/>
      <c r="Y274" s="30" t="n"/>
      <c r="Z274" s="30" t="n"/>
      <c r="AA274" s="30" t="n"/>
      <c r="AB274" s="30" t="n"/>
      <c r="AC274" s="30" t="n"/>
      <c r="AD274" s="92">
        <f>IF(B274="","",TODAY())</f>
        <v/>
      </c>
    </row>
    <row r="275">
      <c r="A275" s="28">
        <f>IF(B275="","","IQC-"&amp;TEXT(B275,"yyyymmdd")&amp;"-"&amp;TEXT(ROW()-4,"000"))</f>
        <v/>
      </c>
      <c r="B275" s="88" t="n"/>
      <c r="C275" s="88" t="n"/>
      <c r="D275" s="30" t="n"/>
      <c r="E275" s="30" t="n"/>
      <c r="F275" s="30" t="n"/>
      <c r="G275" s="30" t="n"/>
      <c r="H275" s="30" t="n"/>
      <c r="I275" s="30" t="n"/>
      <c r="J275" s="30" t="n"/>
      <c r="K275" s="30" t="n"/>
      <c r="L275" s="30" t="n"/>
      <c r="M275" s="89" t="n"/>
      <c r="N275" s="30" t="n"/>
      <c r="O275" s="30" t="n"/>
      <c r="P275" s="90" t="n"/>
      <c r="Q275" s="90" t="n"/>
      <c r="R275" s="91">
        <f>IF(OR(P275="",P275=0),"",Q275/P275)</f>
        <v/>
      </c>
      <c r="S275" s="30" t="n"/>
      <c r="T275" s="30" t="n"/>
      <c r="U275" s="28">
        <f>IF(B275="","",IF(COUNTIFS('Inspection Item Details'!$B:$B,$A275,'Inspection Item Details'!$S:$S,"Failed")&gt;0,"Failed / Action Required",IF(Q275&gt;0,"Exception / Review Required",IF(P275&gt;0,"Passed","Pending Inspection"))))</f>
        <v/>
      </c>
      <c r="V275" s="30" t="n"/>
      <c r="W275" s="30" t="n"/>
      <c r="X275" s="30" t="n"/>
      <c r="Y275" s="30" t="n"/>
      <c r="Z275" s="30" t="n"/>
      <c r="AA275" s="30" t="n"/>
      <c r="AB275" s="30" t="n"/>
      <c r="AC275" s="30" t="n"/>
      <c r="AD275" s="92">
        <f>IF(B275="","",TODAY())</f>
        <v/>
      </c>
    </row>
    <row r="276">
      <c r="A276" s="28">
        <f>IF(B276="","","IQC-"&amp;TEXT(B276,"yyyymmdd")&amp;"-"&amp;TEXT(ROW()-4,"000"))</f>
        <v/>
      </c>
      <c r="B276" s="88" t="n"/>
      <c r="C276" s="88" t="n"/>
      <c r="D276" s="30" t="n"/>
      <c r="E276" s="30" t="n"/>
      <c r="F276" s="30" t="n"/>
      <c r="G276" s="30" t="n"/>
      <c r="H276" s="30" t="n"/>
      <c r="I276" s="30" t="n"/>
      <c r="J276" s="30" t="n"/>
      <c r="K276" s="30" t="n"/>
      <c r="L276" s="30" t="n"/>
      <c r="M276" s="89" t="n"/>
      <c r="N276" s="30" t="n"/>
      <c r="O276" s="30" t="n"/>
      <c r="P276" s="90" t="n"/>
      <c r="Q276" s="90" t="n"/>
      <c r="R276" s="91">
        <f>IF(OR(P276="",P276=0),"",Q276/P276)</f>
        <v/>
      </c>
      <c r="S276" s="30" t="n"/>
      <c r="T276" s="30" t="n"/>
      <c r="U276" s="28">
        <f>IF(B276="","",IF(COUNTIFS('Inspection Item Details'!$B:$B,$A276,'Inspection Item Details'!$S:$S,"Failed")&gt;0,"Failed / Action Required",IF(Q276&gt;0,"Exception / Review Required",IF(P276&gt;0,"Passed","Pending Inspection"))))</f>
        <v/>
      </c>
      <c r="V276" s="30" t="n"/>
      <c r="W276" s="30" t="n"/>
      <c r="X276" s="30" t="n"/>
      <c r="Y276" s="30" t="n"/>
      <c r="Z276" s="30" t="n"/>
      <c r="AA276" s="30" t="n"/>
      <c r="AB276" s="30" t="n"/>
      <c r="AC276" s="30" t="n"/>
      <c r="AD276" s="92">
        <f>IF(B276="","",TODAY())</f>
        <v/>
      </c>
    </row>
    <row r="277">
      <c r="A277" s="28">
        <f>IF(B277="","","IQC-"&amp;TEXT(B277,"yyyymmdd")&amp;"-"&amp;TEXT(ROW()-4,"000"))</f>
        <v/>
      </c>
      <c r="B277" s="88" t="n"/>
      <c r="C277" s="88" t="n"/>
      <c r="D277" s="30" t="n"/>
      <c r="E277" s="30" t="n"/>
      <c r="F277" s="30" t="n"/>
      <c r="G277" s="30" t="n"/>
      <c r="H277" s="30" t="n"/>
      <c r="I277" s="30" t="n"/>
      <c r="J277" s="30" t="n"/>
      <c r="K277" s="30" t="n"/>
      <c r="L277" s="30" t="n"/>
      <c r="M277" s="89" t="n"/>
      <c r="N277" s="30" t="n"/>
      <c r="O277" s="30" t="n"/>
      <c r="P277" s="90" t="n"/>
      <c r="Q277" s="90" t="n"/>
      <c r="R277" s="91">
        <f>IF(OR(P277="",P277=0),"",Q277/P277)</f>
        <v/>
      </c>
      <c r="S277" s="30" t="n"/>
      <c r="T277" s="30" t="n"/>
      <c r="U277" s="28">
        <f>IF(B277="","",IF(COUNTIFS('Inspection Item Details'!$B:$B,$A277,'Inspection Item Details'!$S:$S,"Failed")&gt;0,"Failed / Action Required",IF(Q277&gt;0,"Exception / Review Required",IF(P277&gt;0,"Passed","Pending Inspection"))))</f>
        <v/>
      </c>
      <c r="V277" s="30" t="n"/>
      <c r="W277" s="30" t="n"/>
      <c r="X277" s="30" t="n"/>
      <c r="Y277" s="30" t="n"/>
      <c r="Z277" s="30" t="n"/>
      <c r="AA277" s="30" t="n"/>
      <c r="AB277" s="30" t="n"/>
      <c r="AC277" s="30" t="n"/>
      <c r="AD277" s="92">
        <f>IF(B277="","",TODAY())</f>
        <v/>
      </c>
    </row>
    <row r="278">
      <c r="A278" s="28">
        <f>IF(B278="","","IQC-"&amp;TEXT(B278,"yyyymmdd")&amp;"-"&amp;TEXT(ROW()-4,"000"))</f>
        <v/>
      </c>
      <c r="B278" s="88" t="n"/>
      <c r="C278" s="88" t="n"/>
      <c r="D278" s="30" t="n"/>
      <c r="E278" s="30" t="n"/>
      <c r="F278" s="30" t="n"/>
      <c r="G278" s="30" t="n"/>
      <c r="H278" s="30" t="n"/>
      <c r="I278" s="30" t="n"/>
      <c r="J278" s="30" t="n"/>
      <c r="K278" s="30" t="n"/>
      <c r="L278" s="30" t="n"/>
      <c r="M278" s="89" t="n"/>
      <c r="N278" s="30" t="n"/>
      <c r="O278" s="30" t="n"/>
      <c r="P278" s="90" t="n"/>
      <c r="Q278" s="90" t="n"/>
      <c r="R278" s="91">
        <f>IF(OR(P278="",P278=0),"",Q278/P278)</f>
        <v/>
      </c>
      <c r="S278" s="30" t="n"/>
      <c r="T278" s="30" t="n"/>
      <c r="U278" s="28">
        <f>IF(B278="","",IF(COUNTIFS('Inspection Item Details'!$B:$B,$A278,'Inspection Item Details'!$S:$S,"Failed")&gt;0,"Failed / Action Required",IF(Q278&gt;0,"Exception / Review Required",IF(P278&gt;0,"Passed","Pending Inspection"))))</f>
        <v/>
      </c>
      <c r="V278" s="30" t="n"/>
      <c r="W278" s="30" t="n"/>
      <c r="X278" s="30" t="n"/>
      <c r="Y278" s="30" t="n"/>
      <c r="Z278" s="30" t="n"/>
      <c r="AA278" s="30" t="n"/>
      <c r="AB278" s="30" t="n"/>
      <c r="AC278" s="30" t="n"/>
      <c r="AD278" s="92">
        <f>IF(B278="","",TODAY())</f>
        <v/>
      </c>
    </row>
    <row r="279">
      <c r="A279" s="28">
        <f>IF(B279="","","IQC-"&amp;TEXT(B279,"yyyymmdd")&amp;"-"&amp;TEXT(ROW()-4,"000"))</f>
        <v/>
      </c>
      <c r="B279" s="88" t="n"/>
      <c r="C279" s="88" t="n"/>
      <c r="D279" s="30" t="n"/>
      <c r="E279" s="30" t="n"/>
      <c r="F279" s="30" t="n"/>
      <c r="G279" s="30" t="n"/>
      <c r="H279" s="30" t="n"/>
      <c r="I279" s="30" t="n"/>
      <c r="J279" s="30" t="n"/>
      <c r="K279" s="30" t="n"/>
      <c r="L279" s="30" t="n"/>
      <c r="M279" s="89" t="n"/>
      <c r="N279" s="30" t="n"/>
      <c r="O279" s="30" t="n"/>
      <c r="P279" s="90" t="n"/>
      <c r="Q279" s="90" t="n"/>
      <c r="R279" s="91">
        <f>IF(OR(P279="",P279=0),"",Q279/P279)</f>
        <v/>
      </c>
      <c r="S279" s="30" t="n"/>
      <c r="T279" s="30" t="n"/>
      <c r="U279" s="28">
        <f>IF(B279="","",IF(COUNTIFS('Inspection Item Details'!$B:$B,$A279,'Inspection Item Details'!$S:$S,"Failed")&gt;0,"Failed / Action Required",IF(Q279&gt;0,"Exception / Review Required",IF(P279&gt;0,"Passed","Pending Inspection"))))</f>
        <v/>
      </c>
      <c r="V279" s="30" t="n"/>
      <c r="W279" s="30" t="n"/>
      <c r="X279" s="30" t="n"/>
      <c r="Y279" s="30" t="n"/>
      <c r="Z279" s="30" t="n"/>
      <c r="AA279" s="30" t="n"/>
      <c r="AB279" s="30" t="n"/>
      <c r="AC279" s="30" t="n"/>
      <c r="AD279" s="92">
        <f>IF(B279="","",TODAY())</f>
        <v/>
      </c>
    </row>
    <row r="280">
      <c r="A280" s="28">
        <f>IF(B280="","","IQC-"&amp;TEXT(B280,"yyyymmdd")&amp;"-"&amp;TEXT(ROW()-4,"000"))</f>
        <v/>
      </c>
      <c r="B280" s="88" t="n"/>
      <c r="C280" s="88" t="n"/>
      <c r="D280" s="30" t="n"/>
      <c r="E280" s="30" t="n"/>
      <c r="F280" s="30" t="n"/>
      <c r="G280" s="30" t="n"/>
      <c r="H280" s="30" t="n"/>
      <c r="I280" s="30" t="n"/>
      <c r="J280" s="30" t="n"/>
      <c r="K280" s="30" t="n"/>
      <c r="L280" s="30" t="n"/>
      <c r="M280" s="89" t="n"/>
      <c r="N280" s="30" t="n"/>
      <c r="O280" s="30" t="n"/>
      <c r="P280" s="90" t="n"/>
      <c r="Q280" s="90" t="n"/>
      <c r="R280" s="91">
        <f>IF(OR(P280="",P280=0),"",Q280/P280)</f>
        <v/>
      </c>
      <c r="S280" s="30" t="n"/>
      <c r="T280" s="30" t="n"/>
      <c r="U280" s="28">
        <f>IF(B280="","",IF(COUNTIFS('Inspection Item Details'!$B:$B,$A280,'Inspection Item Details'!$S:$S,"Failed")&gt;0,"Failed / Action Required",IF(Q280&gt;0,"Exception / Review Required",IF(P280&gt;0,"Passed","Pending Inspection"))))</f>
        <v/>
      </c>
      <c r="V280" s="30" t="n"/>
      <c r="W280" s="30" t="n"/>
      <c r="X280" s="30" t="n"/>
      <c r="Y280" s="30" t="n"/>
      <c r="Z280" s="30" t="n"/>
      <c r="AA280" s="30" t="n"/>
      <c r="AB280" s="30" t="n"/>
      <c r="AC280" s="30" t="n"/>
      <c r="AD280" s="92">
        <f>IF(B280="","",TODAY())</f>
        <v/>
      </c>
    </row>
    <row r="281">
      <c r="A281" s="28">
        <f>IF(B281="","","IQC-"&amp;TEXT(B281,"yyyymmdd")&amp;"-"&amp;TEXT(ROW()-4,"000"))</f>
        <v/>
      </c>
      <c r="B281" s="88" t="n"/>
      <c r="C281" s="88" t="n"/>
      <c r="D281" s="30" t="n"/>
      <c r="E281" s="30" t="n"/>
      <c r="F281" s="30" t="n"/>
      <c r="G281" s="30" t="n"/>
      <c r="H281" s="30" t="n"/>
      <c r="I281" s="30" t="n"/>
      <c r="J281" s="30" t="n"/>
      <c r="K281" s="30" t="n"/>
      <c r="L281" s="30" t="n"/>
      <c r="M281" s="89" t="n"/>
      <c r="N281" s="30" t="n"/>
      <c r="O281" s="30" t="n"/>
      <c r="P281" s="90" t="n"/>
      <c r="Q281" s="90" t="n"/>
      <c r="R281" s="91">
        <f>IF(OR(P281="",P281=0),"",Q281/P281)</f>
        <v/>
      </c>
      <c r="S281" s="30" t="n"/>
      <c r="T281" s="30" t="n"/>
      <c r="U281" s="28">
        <f>IF(B281="","",IF(COUNTIFS('Inspection Item Details'!$B:$B,$A281,'Inspection Item Details'!$S:$S,"Failed")&gt;0,"Failed / Action Required",IF(Q281&gt;0,"Exception / Review Required",IF(P281&gt;0,"Passed","Pending Inspection"))))</f>
        <v/>
      </c>
      <c r="V281" s="30" t="n"/>
      <c r="W281" s="30" t="n"/>
      <c r="X281" s="30" t="n"/>
      <c r="Y281" s="30" t="n"/>
      <c r="Z281" s="30" t="n"/>
      <c r="AA281" s="30" t="n"/>
      <c r="AB281" s="30" t="n"/>
      <c r="AC281" s="30" t="n"/>
      <c r="AD281" s="92">
        <f>IF(B281="","",TODAY())</f>
        <v/>
      </c>
    </row>
    <row r="282">
      <c r="A282" s="28">
        <f>IF(B282="","","IQC-"&amp;TEXT(B282,"yyyymmdd")&amp;"-"&amp;TEXT(ROW()-4,"000"))</f>
        <v/>
      </c>
      <c r="B282" s="88" t="n"/>
      <c r="C282" s="88" t="n"/>
      <c r="D282" s="30" t="n"/>
      <c r="E282" s="30" t="n"/>
      <c r="F282" s="30" t="n"/>
      <c r="G282" s="30" t="n"/>
      <c r="H282" s="30" t="n"/>
      <c r="I282" s="30" t="n"/>
      <c r="J282" s="30" t="n"/>
      <c r="K282" s="30" t="n"/>
      <c r="L282" s="30" t="n"/>
      <c r="M282" s="89" t="n"/>
      <c r="N282" s="30" t="n"/>
      <c r="O282" s="30" t="n"/>
      <c r="P282" s="90" t="n"/>
      <c r="Q282" s="90" t="n"/>
      <c r="R282" s="91">
        <f>IF(OR(P282="",P282=0),"",Q282/P282)</f>
        <v/>
      </c>
      <c r="S282" s="30" t="n"/>
      <c r="T282" s="30" t="n"/>
      <c r="U282" s="28">
        <f>IF(B282="","",IF(COUNTIFS('Inspection Item Details'!$B:$B,$A282,'Inspection Item Details'!$S:$S,"Failed")&gt;0,"Failed / Action Required",IF(Q282&gt;0,"Exception / Review Required",IF(P282&gt;0,"Passed","Pending Inspection"))))</f>
        <v/>
      </c>
      <c r="V282" s="30" t="n"/>
      <c r="W282" s="30" t="n"/>
      <c r="X282" s="30" t="n"/>
      <c r="Y282" s="30" t="n"/>
      <c r="Z282" s="30" t="n"/>
      <c r="AA282" s="30" t="n"/>
      <c r="AB282" s="30" t="n"/>
      <c r="AC282" s="30" t="n"/>
      <c r="AD282" s="92">
        <f>IF(B282="","",TODAY())</f>
        <v/>
      </c>
    </row>
    <row r="283">
      <c r="A283" s="28">
        <f>IF(B283="","","IQC-"&amp;TEXT(B283,"yyyymmdd")&amp;"-"&amp;TEXT(ROW()-4,"000"))</f>
        <v/>
      </c>
      <c r="B283" s="88" t="n"/>
      <c r="C283" s="88" t="n"/>
      <c r="D283" s="30" t="n"/>
      <c r="E283" s="30" t="n"/>
      <c r="F283" s="30" t="n"/>
      <c r="G283" s="30" t="n"/>
      <c r="H283" s="30" t="n"/>
      <c r="I283" s="30" t="n"/>
      <c r="J283" s="30" t="n"/>
      <c r="K283" s="30" t="n"/>
      <c r="L283" s="30" t="n"/>
      <c r="M283" s="89" t="n"/>
      <c r="N283" s="30" t="n"/>
      <c r="O283" s="30" t="n"/>
      <c r="P283" s="90" t="n"/>
      <c r="Q283" s="90" t="n"/>
      <c r="R283" s="91">
        <f>IF(OR(P283="",P283=0),"",Q283/P283)</f>
        <v/>
      </c>
      <c r="S283" s="30" t="n"/>
      <c r="T283" s="30" t="n"/>
      <c r="U283" s="28">
        <f>IF(B283="","",IF(COUNTIFS('Inspection Item Details'!$B:$B,$A283,'Inspection Item Details'!$S:$S,"Failed")&gt;0,"Failed / Action Required",IF(Q283&gt;0,"Exception / Review Required",IF(P283&gt;0,"Passed","Pending Inspection"))))</f>
        <v/>
      </c>
      <c r="V283" s="30" t="n"/>
      <c r="W283" s="30" t="n"/>
      <c r="X283" s="30" t="n"/>
      <c r="Y283" s="30" t="n"/>
      <c r="Z283" s="30" t="n"/>
      <c r="AA283" s="30" t="n"/>
      <c r="AB283" s="30" t="n"/>
      <c r="AC283" s="30" t="n"/>
      <c r="AD283" s="92">
        <f>IF(B283="","",TODAY())</f>
        <v/>
      </c>
    </row>
    <row r="284">
      <c r="A284" s="28">
        <f>IF(B284="","","IQC-"&amp;TEXT(B284,"yyyymmdd")&amp;"-"&amp;TEXT(ROW()-4,"000"))</f>
        <v/>
      </c>
      <c r="B284" s="88" t="n"/>
      <c r="C284" s="88" t="n"/>
      <c r="D284" s="30" t="n"/>
      <c r="E284" s="30" t="n"/>
      <c r="F284" s="30" t="n"/>
      <c r="G284" s="30" t="n"/>
      <c r="H284" s="30" t="n"/>
      <c r="I284" s="30" t="n"/>
      <c r="J284" s="30" t="n"/>
      <c r="K284" s="30" t="n"/>
      <c r="L284" s="30" t="n"/>
      <c r="M284" s="89" t="n"/>
      <c r="N284" s="30" t="n"/>
      <c r="O284" s="30" t="n"/>
      <c r="P284" s="90" t="n"/>
      <c r="Q284" s="90" t="n"/>
      <c r="R284" s="91">
        <f>IF(OR(P284="",P284=0),"",Q284/P284)</f>
        <v/>
      </c>
      <c r="S284" s="30" t="n"/>
      <c r="T284" s="30" t="n"/>
      <c r="U284" s="28">
        <f>IF(B284="","",IF(COUNTIFS('Inspection Item Details'!$B:$B,$A284,'Inspection Item Details'!$S:$S,"Failed")&gt;0,"Failed / Action Required",IF(Q284&gt;0,"Exception / Review Required",IF(P284&gt;0,"Passed","Pending Inspection"))))</f>
        <v/>
      </c>
      <c r="V284" s="30" t="n"/>
      <c r="W284" s="30" t="n"/>
      <c r="X284" s="30" t="n"/>
      <c r="Y284" s="30" t="n"/>
      <c r="Z284" s="30" t="n"/>
      <c r="AA284" s="30" t="n"/>
      <c r="AB284" s="30" t="n"/>
      <c r="AC284" s="30" t="n"/>
      <c r="AD284" s="92">
        <f>IF(B284="","",TODAY())</f>
        <v/>
      </c>
    </row>
    <row r="285">
      <c r="A285" s="28">
        <f>IF(B285="","","IQC-"&amp;TEXT(B285,"yyyymmdd")&amp;"-"&amp;TEXT(ROW()-4,"000"))</f>
        <v/>
      </c>
      <c r="B285" s="88" t="n"/>
      <c r="C285" s="88" t="n"/>
      <c r="D285" s="30" t="n"/>
      <c r="E285" s="30" t="n"/>
      <c r="F285" s="30" t="n"/>
      <c r="G285" s="30" t="n"/>
      <c r="H285" s="30" t="n"/>
      <c r="I285" s="30" t="n"/>
      <c r="J285" s="30" t="n"/>
      <c r="K285" s="30" t="n"/>
      <c r="L285" s="30" t="n"/>
      <c r="M285" s="89" t="n"/>
      <c r="N285" s="30" t="n"/>
      <c r="O285" s="30" t="n"/>
      <c r="P285" s="90" t="n"/>
      <c r="Q285" s="90" t="n"/>
      <c r="R285" s="91">
        <f>IF(OR(P285="",P285=0),"",Q285/P285)</f>
        <v/>
      </c>
      <c r="S285" s="30" t="n"/>
      <c r="T285" s="30" t="n"/>
      <c r="U285" s="28">
        <f>IF(B285="","",IF(COUNTIFS('Inspection Item Details'!$B:$B,$A285,'Inspection Item Details'!$S:$S,"Failed")&gt;0,"Failed / Action Required",IF(Q285&gt;0,"Exception / Review Required",IF(P285&gt;0,"Passed","Pending Inspection"))))</f>
        <v/>
      </c>
      <c r="V285" s="30" t="n"/>
      <c r="W285" s="30" t="n"/>
      <c r="X285" s="30" t="n"/>
      <c r="Y285" s="30" t="n"/>
      <c r="Z285" s="30" t="n"/>
      <c r="AA285" s="30" t="n"/>
      <c r="AB285" s="30" t="n"/>
      <c r="AC285" s="30" t="n"/>
      <c r="AD285" s="92">
        <f>IF(B285="","",TODAY())</f>
        <v/>
      </c>
    </row>
    <row r="286">
      <c r="A286" s="28">
        <f>IF(B286="","","IQC-"&amp;TEXT(B286,"yyyymmdd")&amp;"-"&amp;TEXT(ROW()-4,"000"))</f>
        <v/>
      </c>
      <c r="B286" s="88" t="n"/>
      <c r="C286" s="88" t="n"/>
      <c r="D286" s="30" t="n"/>
      <c r="E286" s="30" t="n"/>
      <c r="F286" s="30" t="n"/>
      <c r="G286" s="30" t="n"/>
      <c r="H286" s="30" t="n"/>
      <c r="I286" s="30" t="n"/>
      <c r="J286" s="30" t="n"/>
      <c r="K286" s="30" t="n"/>
      <c r="L286" s="30" t="n"/>
      <c r="M286" s="89" t="n"/>
      <c r="N286" s="30" t="n"/>
      <c r="O286" s="30" t="n"/>
      <c r="P286" s="90" t="n"/>
      <c r="Q286" s="90" t="n"/>
      <c r="R286" s="91">
        <f>IF(OR(P286="",P286=0),"",Q286/P286)</f>
        <v/>
      </c>
      <c r="S286" s="30" t="n"/>
      <c r="T286" s="30" t="n"/>
      <c r="U286" s="28">
        <f>IF(B286="","",IF(COUNTIFS('Inspection Item Details'!$B:$B,$A286,'Inspection Item Details'!$S:$S,"Failed")&gt;0,"Failed / Action Required",IF(Q286&gt;0,"Exception / Review Required",IF(P286&gt;0,"Passed","Pending Inspection"))))</f>
        <v/>
      </c>
      <c r="V286" s="30" t="n"/>
      <c r="W286" s="30" t="n"/>
      <c r="X286" s="30" t="n"/>
      <c r="Y286" s="30" t="n"/>
      <c r="Z286" s="30" t="n"/>
      <c r="AA286" s="30" t="n"/>
      <c r="AB286" s="30" t="n"/>
      <c r="AC286" s="30" t="n"/>
      <c r="AD286" s="92">
        <f>IF(B286="","",TODAY())</f>
        <v/>
      </c>
    </row>
    <row r="287">
      <c r="A287" s="28">
        <f>IF(B287="","","IQC-"&amp;TEXT(B287,"yyyymmdd")&amp;"-"&amp;TEXT(ROW()-4,"000"))</f>
        <v/>
      </c>
      <c r="B287" s="88" t="n"/>
      <c r="C287" s="88" t="n"/>
      <c r="D287" s="30" t="n"/>
      <c r="E287" s="30" t="n"/>
      <c r="F287" s="30" t="n"/>
      <c r="G287" s="30" t="n"/>
      <c r="H287" s="30" t="n"/>
      <c r="I287" s="30" t="n"/>
      <c r="J287" s="30" t="n"/>
      <c r="K287" s="30" t="n"/>
      <c r="L287" s="30" t="n"/>
      <c r="M287" s="89" t="n"/>
      <c r="N287" s="30" t="n"/>
      <c r="O287" s="30" t="n"/>
      <c r="P287" s="90" t="n"/>
      <c r="Q287" s="90" t="n"/>
      <c r="R287" s="91">
        <f>IF(OR(P287="",P287=0),"",Q287/P287)</f>
        <v/>
      </c>
      <c r="S287" s="30" t="n"/>
      <c r="T287" s="30" t="n"/>
      <c r="U287" s="28">
        <f>IF(B287="","",IF(COUNTIFS('Inspection Item Details'!$B:$B,$A287,'Inspection Item Details'!$S:$S,"Failed")&gt;0,"Failed / Action Required",IF(Q287&gt;0,"Exception / Review Required",IF(P287&gt;0,"Passed","Pending Inspection"))))</f>
        <v/>
      </c>
      <c r="V287" s="30" t="n"/>
      <c r="W287" s="30" t="n"/>
      <c r="X287" s="30" t="n"/>
      <c r="Y287" s="30" t="n"/>
      <c r="Z287" s="30" t="n"/>
      <c r="AA287" s="30" t="n"/>
      <c r="AB287" s="30" t="n"/>
      <c r="AC287" s="30" t="n"/>
      <c r="AD287" s="92">
        <f>IF(B287="","",TODAY())</f>
        <v/>
      </c>
    </row>
    <row r="288">
      <c r="A288" s="28">
        <f>IF(B288="","","IQC-"&amp;TEXT(B288,"yyyymmdd")&amp;"-"&amp;TEXT(ROW()-4,"000"))</f>
        <v/>
      </c>
      <c r="B288" s="88" t="n"/>
      <c r="C288" s="88" t="n"/>
      <c r="D288" s="30" t="n"/>
      <c r="E288" s="30" t="n"/>
      <c r="F288" s="30" t="n"/>
      <c r="G288" s="30" t="n"/>
      <c r="H288" s="30" t="n"/>
      <c r="I288" s="30" t="n"/>
      <c r="J288" s="30" t="n"/>
      <c r="K288" s="30" t="n"/>
      <c r="L288" s="30" t="n"/>
      <c r="M288" s="89" t="n"/>
      <c r="N288" s="30" t="n"/>
      <c r="O288" s="30" t="n"/>
      <c r="P288" s="90" t="n"/>
      <c r="Q288" s="90" t="n"/>
      <c r="R288" s="91">
        <f>IF(OR(P288="",P288=0),"",Q288/P288)</f>
        <v/>
      </c>
      <c r="S288" s="30" t="n"/>
      <c r="T288" s="30" t="n"/>
      <c r="U288" s="28">
        <f>IF(B288="","",IF(COUNTIFS('Inspection Item Details'!$B:$B,$A288,'Inspection Item Details'!$S:$S,"Failed")&gt;0,"Failed / Action Required",IF(Q288&gt;0,"Exception / Review Required",IF(P288&gt;0,"Passed","Pending Inspection"))))</f>
        <v/>
      </c>
      <c r="V288" s="30" t="n"/>
      <c r="W288" s="30" t="n"/>
      <c r="X288" s="30" t="n"/>
      <c r="Y288" s="30" t="n"/>
      <c r="Z288" s="30" t="n"/>
      <c r="AA288" s="30" t="n"/>
      <c r="AB288" s="30" t="n"/>
      <c r="AC288" s="30" t="n"/>
      <c r="AD288" s="92">
        <f>IF(B288="","",TODAY())</f>
        <v/>
      </c>
    </row>
    <row r="289">
      <c r="A289" s="28">
        <f>IF(B289="","","IQC-"&amp;TEXT(B289,"yyyymmdd")&amp;"-"&amp;TEXT(ROW()-4,"000"))</f>
        <v/>
      </c>
      <c r="B289" s="88" t="n"/>
      <c r="C289" s="88" t="n"/>
      <c r="D289" s="30" t="n"/>
      <c r="E289" s="30" t="n"/>
      <c r="F289" s="30" t="n"/>
      <c r="G289" s="30" t="n"/>
      <c r="H289" s="30" t="n"/>
      <c r="I289" s="30" t="n"/>
      <c r="J289" s="30" t="n"/>
      <c r="K289" s="30" t="n"/>
      <c r="L289" s="30" t="n"/>
      <c r="M289" s="89" t="n"/>
      <c r="N289" s="30" t="n"/>
      <c r="O289" s="30" t="n"/>
      <c r="P289" s="90" t="n"/>
      <c r="Q289" s="90" t="n"/>
      <c r="R289" s="91">
        <f>IF(OR(P289="",P289=0),"",Q289/P289)</f>
        <v/>
      </c>
      <c r="S289" s="30" t="n"/>
      <c r="T289" s="30" t="n"/>
      <c r="U289" s="28">
        <f>IF(B289="","",IF(COUNTIFS('Inspection Item Details'!$B:$B,$A289,'Inspection Item Details'!$S:$S,"Failed")&gt;0,"Failed / Action Required",IF(Q289&gt;0,"Exception / Review Required",IF(P289&gt;0,"Passed","Pending Inspection"))))</f>
        <v/>
      </c>
      <c r="V289" s="30" t="n"/>
      <c r="W289" s="30" t="n"/>
      <c r="X289" s="30" t="n"/>
      <c r="Y289" s="30" t="n"/>
      <c r="Z289" s="30" t="n"/>
      <c r="AA289" s="30" t="n"/>
      <c r="AB289" s="30" t="n"/>
      <c r="AC289" s="30" t="n"/>
      <c r="AD289" s="92">
        <f>IF(B289="","",TODAY())</f>
        <v/>
      </c>
    </row>
    <row r="290">
      <c r="A290" s="28">
        <f>IF(B290="","","IQC-"&amp;TEXT(B290,"yyyymmdd")&amp;"-"&amp;TEXT(ROW()-4,"000"))</f>
        <v/>
      </c>
      <c r="B290" s="88" t="n"/>
      <c r="C290" s="88" t="n"/>
      <c r="D290" s="30" t="n"/>
      <c r="E290" s="30" t="n"/>
      <c r="F290" s="30" t="n"/>
      <c r="G290" s="30" t="n"/>
      <c r="H290" s="30" t="n"/>
      <c r="I290" s="30" t="n"/>
      <c r="J290" s="30" t="n"/>
      <c r="K290" s="30" t="n"/>
      <c r="L290" s="30" t="n"/>
      <c r="M290" s="89" t="n"/>
      <c r="N290" s="30" t="n"/>
      <c r="O290" s="30" t="n"/>
      <c r="P290" s="90" t="n"/>
      <c r="Q290" s="90" t="n"/>
      <c r="R290" s="91">
        <f>IF(OR(P290="",P290=0),"",Q290/P290)</f>
        <v/>
      </c>
      <c r="S290" s="30" t="n"/>
      <c r="T290" s="30" t="n"/>
      <c r="U290" s="28">
        <f>IF(B290="","",IF(COUNTIFS('Inspection Item Details'!$B:$B,$A290,'Inspection Item Details'!$S:$S,"Failed")&gt;0,"Failed / Action Required",IF(Q290&gt;0,"Exception / Review Required",IF(P290&gt;0,"Passed","Pending Inspection"))))</f>
        <v/>
      </c>
      <c r="V290" s="30" t="n"/>
      <c r="W290" s="30" t="n"/>
      <c r="X290" s="30" t="n"/>
      <c r="Y290" s="30" t="n"/>
      <c r="Z290" s="30" t="n"/>
      <c r="AA290" s="30" t="n"/>
      <c r="AB290" s="30" t="n"/>
      <c r="AC290" s="30" t="n"/>
      <c r="AD290" s="92">
        <f>IF(B290="","",TODAY())</f>
        <v/>
      </c>
    </row>
    <row r="291">
      <c r="A291" s="28">
        <f>IF(B291="","","IQC-"&amp;TEXT(B291,"yyyymmdd")&amp;"-"&amp;TEXT(ROW()-4,"000"))</f>
        <v/>
      </c>
      <c r="B291" s="88" t="n"/>
      <c r="C291" s="88" t="n"/>
      <c r="D291" s="30" t="n"/>
      <c r="E291" s="30" t="n"/>
      <c r="F291" s="30" t="n"/>
      <c r="G291" s="30" t="n"/>
      <c r="H291" s="30" t="n"/>
      <c r="I291" s="30" t="n"/>
      <c r="J291" s="30" t="n"/>
      <c r="K291" s="30" t="n"/>
      <c r="L291" s="30" t="n"/>
      <c r="M291" s="89" t="n"/>
      <c r="N291" s="30" t="n"/>
      <c r="O291" s="30" t="n"/>
      <c r="P291" s="90" t="n"/>
      <c r="Q291" s="90" t="n"/>
      <c r="R291" s="91">
        <f>IF(OR(P291="",P291=0),"",Q291/P291)</f>
        <v/>
      </c>
      <c r="S291" s="30" t="n"/>
      <c r="T291" s="30" t="n"/>
      <c r="U291" s="28">
        <f>IF(B291="","",IF(COUNTIFS('Inspection Item Details'!$B:$B,$A291,'Inspection Item Details'!$S:$S,"Failed")&gt;0,"Failed / Action Required",IF(Q291&gt;0,"Exception / Review Required",IF(P291&gt;0,"Passed","Pending Inspection"))))</f>
        <v/>
      </c>
      <c r="V291" s="30" t="n"/>
      <c r="W291" s="30" t="n"/>
      <c r="X291" s="30" t="n"/>
      <c r="Y291" s="30" t="n"/>
      <c r="Z291" s="30" t="n"/>
      <c r="AA291" s="30" t="n"/>
      <c r="AB291" s="30" t="n"/>
      <c r="AC291" s="30" t="n"/>
      <c r="AD291" s="92">
        <f>IF(B291="","",TODAY())</f>
        <v/>
      </c>
    </row>
    <row r="292">
      <c r="A292" s="28">
        <f>IF(B292="","","IQC-"&amp;TEXT(B292,"yyyymmdd")&amp;"-"&amp;TEXT(ROW()-4,"000"))</f>
        <v/>
      </c>
      <c r="B292" s="88" t="n"/>
      <c r="C292" s="88" t="n"/>
      <c r="D292" s="30" t="n"/>
      <c r="E292" s="30" t="n"/>
      <c r="F292" s="30" t="n"/>
      <c r="G292" s="30" t="n"/>
      <c r="H292" s="30" t="n"/>
      <c r="I292" s="30" t="n"/>
      <c r="J292" s="30" t="n"/>
      <c r="K292" s="30" t="n"/>
      <c r="L292" s="30" t="n"/>
      <c r="M292" s="89" t="n"/>
      <c r="N292" s="30" t="n"/>
      <c r="O292" s="30" t="n"/>
      <c r="P292" s="90" t="n"/>
      <c r="Q292" s="90" t="n"/>
      <c r="R292" s="91">
        <f>IF(OR(P292="",P292=0),"",Q292/P292)</f>
        <v/>
      </c>
      <c r="S292" s="30" t="n"/>
      <c r="T292" s="30" t="n"/>
      <c r="U292" s="28">
        <f>IF(B292="","",IF(COUNTIFS('Inspection Item Details'!$B:$B,$A292,'Inspection Item Details'!$S:$S,"Failed")&gt;0,"Failed / Action Required",IF(Q292&gt;0,"Exception / Review Required",IF(P292&gt;0,"Passed","Pending Inspection"))))</f>
        <v/>
      </c>
      <c r="V292" s="30" t="n"/>
      <c r="W292" s="30" t="n"/>
      <c r="X292" s="30" t="n"/>
      <c r="Y292" s="30" t="n"/>
      <c r="Z292" s="30" t="n"/>
      <c r="AA292" s="30" t="n"/>
      <c r="AB292" s="30" t="n"/>
      <c r="AC292" s="30" t="n"/>
      <c r="AD292" s="92">
        <f>IF(B292="","",TODAY())</f>
        <v/>
      </c>
    </row>
    <row r="293">
      <c r="A293" s="28">
        <f>IF(B293="","","IQC-"&amp;TEXT(B293,"yyyymmdd")&amp;"-"&amp;TEXT(ROW()-4,"000"))</f>
        <v/>
      </c>
      <c r="B293" s="88" t="n"/>
      <c r="C293" s="88" t="n"/>
      <c r="D293" s="30" t="n"/>
      <c r="E293" s="30" t="n"/>
      <c r="F293" s="30" t="n"/>
      <c r="G293" s="30" t="n"/>
      <c r="H293" s="30" t="n"/>
      <c r="I293" s="30" t="n"/>
      <c r="J293" s="30" t="n"/>
      <c r="K293" s="30" t="n"/>
      <c r="L293" s="30" t="n"/>
      <c r="M293" s="89" t="n"/>
      <c r="N293" s="30" t="n"/>
      <c r="O293" s="30" t="n"/>
      <c r="P293" s="90" t="n"/>
      <c r="Q293" s="90" t="n"/>
      <c r="R293" s="91">
        <f>IF(OR(P293="",P293=0),"",Q293/P293)</f>
        <v/>
      </c>
      <c r="S293" s="30" t="n"/>
      <c r="T293" s="30" t="n"/>
      <c r="U293" s="28">
        <f>IF(B293="","",IF(COUNTIFS('Inspection Item Details'!$B:$B,$A293,'Inspection Item Details'!$S:$S,"Failed")&gt;0,"Failed / Action Required",IF(Q293&gt;0,"Exception / Review Required",IF(P293&gt;0,"Passed","Pending Inspection"))))</f>
        <v/>
      </c>
      <c r="V293" s="30" t="n"/>
      <c r="W293" s="30" t="n"/>
      <c r="X293" s="30" t="n"/>
      <c r="Y293" s="30" t="n"/>
      <c r="Z293" s="30" t="n"/>
      <c r="AA293" s="30" t="n"/>
      <c r="AB293" s="30" t="n"/>
      <c r="AC293" s="30" t="n"/>
      <c r="AD293" s="92">
        <f>IF(B293="","",TODAY())</f>
        <v/>
      </c>
    </row>
    <row r="294">
      <c r="A294" s="28">
        <f>IF(B294="","","IQC-"&amp;TEXT(B294,"yyyymmdd")&amp;"-"&amp;TEXT(ROW()-4,"000"))</f>
        <v/>
      </c>
      <c r="B294" s="88" t="n"/>
      <c r="C294" s="88" t="n"/>
      <c r="D294" s="30" t="n"/>
      <c r="E294" s="30" t="n"/>
      <c r="F294" s="30" t="n"/>
      <c r="G294" s="30" t="n"/>
      <c r="H294" s="30" t="n"/>
      <c r="I294" s="30" t="n"/>
      <c r="J294" s="30" t="n"/>
      <c r="K294" s="30" t="n"/>
      <c r="L294" s="30" t="n"/>
      <c r="M294" s="89" t="n"/>
      <c r="N294" s="30" t="n"/>
      <c r="O294" s="30" t="n"/>
      <c r="P294" s="90" t="n"/>
      <c r="Q294" s="90" t="n"/>
      <c r="R294" s="91">
        <f>IF(OR(P294="",P294=0),"",Q294/P294)</f>
        <v/>
      </c>
      <c r="S294" s="30" t="n"/>
      <c r="T294" s="30" t="n"/>
      <c r="U294" s="28">
        <f>IF(B294="","",IF(COUNTIFS('Inspection Item Details'!$B:$B,$A294,'Inspection Item Details'!$S:$S,"Failed")&gt;0,"Failed / Action Required",IF(Q294&gt;0,"Exception / Review Required",IF(P294&gt;0,"Passed","Pending Inspection"))))</f>
        <v/>
      </c>
      <c r="V294" s="30" t="n"/>
      <c r="W294" s="30" t="n"/>
      <c r="X294" s="30" t="n"/>
      <c r="Y294" s="30" t="n"/>
      <c r="Z294" s="30" t="n"/>
      <c r="AA294" s="30" t="n"/>
      <c r="AB294" s="30" t="n"/>
      <c r="AC294" s="30" t="n"/>
      <c r="AD294" s="92">
        <f>IF(B294="","",TODAY())</f>
        <v/>
      </c>
    </row>
    <row r="295">
      <c r="A295" s="28">
        <f>IF(B295="","","IQC-"&amp;TEXT(B295,"yyyymmdd")&amp;"-"&amp;TEXT(ROW()-4,"000"))</f>
        <v/>
      </c>
      <c r="B295" s="88" t="n"/>
      <c r="C295" s="88" t="n"/>
      <c r="D295" s="30" t="n"/>
      <c r="E295" s="30" t="n"/>
      <c r="F295" s="30" t="n"/>
      <c r="G295" s="30" t="n"/>
      <c r="H295" s="30" t="n"/>
      <c r="I295" s="30" t="n"/>
      <c r="J295" s="30" t="n"/>
      <c r="K295" s="30" t="n"/>
      <c r="L295" s="30" t="n"/>
      <c r="M295" s="89" t="n"/>
      <c r="N295" s="30" t="n"/>
      <c r="O295" s="30" t="n"/>
      <c r="P295" s="90" t="n"/>
      <c r="Q295" s="90" t="n"/>
      <c r="R295" s="91">
        <f>IF(OR(P295="",P295=0),"",Q295/P295)</f>
        <v/>
      </c>
      <c r="S295" s="30" t="n"/>
      <c r="T295" s="30" t="n"/>
      <c r="U295" s="28">
        <f>IF(B295="","",IF(COUNTIFS('Inspection Item Details'!$B:$B,$A295,'Inspection Item Details'!$S:$S,"Failed")&gt;0,"Failed / Action Required",IF(Q295&gt;0,"Exception / Review Required",IF(P295&gt;0,"Passed","Pending Inspection"))))</f>
        <v/>
      </c>
      <c r="V295" s="30" t="n"/>
      <c r="W295" s="30" t="n"/>
      <c r="X295" s="30" t="n"/>
      <c r="Y295" s="30" t="n"/>
      <c r="Z295" s="30" t="n"/>
      <c r="AA295" s="30" t="n"/>
      <c r="AB295" s="30" t="n"/>
      <c r="AC295" s="30" t="n"/>
      <c r="AD295" s="92">
        <f>IF(B295="","",TODAY())</f>
        <v/>
      </c>
    </row>
    <row r="296">
      <c r="A296" s="28">
        <f>IF(B296="","","IQC-"&amp;TEXT(B296,"yyyymmdd")&amp;"-"&amp;TEXT(ROW()-4,"000"))</f>
        <v/>
      </c>
      <c r="B296" s="88" t="n"/>
      <c r="C296" s="88" t="n"/>
      <c r="D296" s="30" t="n"/>
      <c r="E296" s="30" t="n"/>
      <c r="F296" s="30" t="n"/>
      <c r="G296" s="30" t="n"/>
      <c r="H296" s="30" t="n"/>
      <c r="I296" s="30" t="n"/>
      <c r="J296" s="30" t="n"/>
      <c r="K296" s="30" t="n"/>
      <c r="L296" s="30" t="n"/>
      <c r="M296" s="89" t="n"/>
      <c r="N296" s="30" t="n"/>
      <c r="O296" s="30" t="n"/>
      <c r="P296" s="90" t="n"/>
      <c r="Q296" s="90" t="n"/>
      <c r="R296" s="91">
        <f>IF(OR(P296="",P296=0),"",Q296/P296)</f>
        <v/>
      </c>
      <c r="S296" s="30" t="n"/>
      <c r="T296" s="30" t="n"/>
      <c r="U296" s="28">
        <f>IF(B296="","",IF(COUNTIFS('Inspection Item Details'!$B:$B,$A296,'Inspection Item Details'!$S:$S,"Failed")&gt;0,"Failed / Action Required",IF(Q296&gt;0,"Exception / Review Required",IF(P296&gt;0,"Passed","Pending Inspection"))))</f>
        <v/>
      </c>
      <c r="V296" s="30" t="n"/>
      <c r="W296" s="30" t="n"/>
      <c r="X296" s="30" t="n"/>
      <c r="Y296" s="30" t="n"/>
      <c r="Z296" s="30" t="n"/>
      <c r="AA296" s="30" t="n"/>
      <c r="AB296" s="30" t="n"/>
      <c r="AC296" s="30" t="n"/>
      <c r="AD296" s="92">
        <f>IF(B296="","",TODAY())</f>
        <v/>
      </c>
    </row>
    <row r="297">
      <c r="A297" s="28">
        <f>IF(B297="","","IQC-"&amp;TEXT(B297,"yyyymmdd")&amp;"-"&amp;TEXT(ROW()-4,"000"))</f>
        <v/>
      </c>
      <c r="B297" s="88" t="n"/>
      <c r="C297" s="88" t="n"/>
      <c r="D297" s="30" t="n"/>
      <c r="E297" s="30" t="n"/>
      <c r="F297" s="30" t="n"/>
      <c r="G297" s="30" t="n"/>
      <c r="H297" s="30" t="n"/>
      <c r="I297" s="30" t="n"/>
      <c r="J297" s="30" t="n"/>
      <c r="K297" s="30" t="n"/>
      <c r="L297" s="30" t="n"/>
      <c r="M297" s="89" t="n"/>
      <c r="N297" s="30" t="n"/>
      <c r="O297" s="30" t="n"/>
      <c r="P297" s="90" t="n"/>
      <c r="Q297" s="90" t="n"/>
      <c r="R297" s="91">
        <f>IF(OR(P297="",P297=0),"",Q297/P297)</f>
        <v/>
      </c>
      <c r="S297" s="30" t="n"/>
      <c r="T297" s="30" t="n"/>
      <c r="U297" s="28">
        <f>IF(B297="","",IF(COUNTIFS('Inspection Item Details'!$B:$B,$A297,'Inspection Item Details'!$S:$S,"Failed")&gt;0,"Failed / Action Required",IF(Q297&gt;0,"Exception / Review Required",IF(P297&gt;0,"Passed","Pending Inspection"))))</f>
        <v/>
      </c>
      <c r="V297" s="30" t="n"/>
      <c r="W297" s="30" t="n"/>
      <c r="X297" s="30" t="n"/>
      <c r="Y297" s="30" t="n"/>
      <c r="Z297" s="30" t="n"/>
      <c r="AA297" s="30" t="n"/>
      <c r="AB297" s="30" t="n"/>
      <c r="AC297" s="30" t="n"/>
      <c r="AD297" s="92">
        <f>IF(B297="","",TODAY())</f>
        <v/>
      </c>
    </row>
    <row r="298">
      <c r="A298" s="28">
        <f>IF(B298="","","IQC-"&amp;TEXT(B298,"yyyymmdd")&amp;"-"&amp;TEXT(ROW()-4,"000"))</f>
        <v/>
      </c>
      <c r="B298" s="88" t="n"/>
      <c r="C298" s="88" t="n"/>
      <c r="D298" s="30" t="n"/>
      <c r="E298" s="30" t="n"/>
      <c r="F298" s="30" t="n"/>
      <c r="G298" s="30" t="n"/>
      <c r="H298" s="30" t="n"/>
      <c r="I298" s="30" t="n"/>
      <c r="J298" s="30" t="n"/>
      <c r="K298" s="30" t="n"/>
      <c r="L298" s="30" t="n"/>
      <c r="M298" s="89" t="n"/>
      <c r="N298" s="30" t="n"/>
      <c r="O298" s="30" t="n"/>
      <c r="P298" s="90" t="n"/>
      <c r="Q298" s="90" t="n"/>
      <c r="R298" s="91">
        <f>IF(OR(P298="",P298=0),"",Q298/P298)</f>
        <v/>
      </c>
      <c r="S298" s="30" t="n"/>
      <c r="T298" s="30" t="n"/>
      <c r="U298" s="28">
        <f>IF(B298="","",IF(COUNTIFS('Inspection Item Details'!$B:$B,$A298,'Inspection Item Details'!$S:$S,"Failed")&gt;0,"Failed / Action Required",IF(Q298&gt;0,"Exception / Review Required",IF(P298&gt;0,"Passed","Pending Inspection"))))</f>
        <v/>
      </c>
      <c r="V298" s="30" t="n"/>
      <c r="W298" s="30" t="n"/>
      <c r="X298" s="30" t="n"/>
      <c r="Y298" s="30" t="n"/>
      <c r="Z298" s="30" t="n"/>
      <c r="AA298" s="30" t="n"/>
      <c r="AB298" s="30" t="n"/>
      <c r="AC298" s="30" t="n"/>
      <c r="AD298" s="92">
        <f>IF(B298="","",TODAY())</f>
        <v/>
      </c>
    </row>
    <row r="299">
      <c r="A299" s="28">
        <f>IF(B299="","","IQC-"&amp;TEXT(B299,"yyyymmdd")&amp;"-"&amp;TEXT(ROW()-4,"000"))</f>
        <v/>
      </c>
      <c r="B299" s="88" t="n"/>
      <c r="C299" s="88" t="n"/>
      <c r="D299" s="30" t="n"/>
      <c r="E299" s="30" t="n"/>
      <c r="F299" s="30" t="n"/>
      <c r="G299" s="30" t="n"/>
      <c r="H299" s="30" t="n"/>
      <c r="I299" s="30" t="n"/>
      <c r="J299" s="30" t="n"/>
      <c r="K299" s="30" t="n"/>
      <c r="L299" s="30" t="n"/>
      <c r="M299" s="89" t="n"/>
      <c r="N299" s="30" t="n"/>
      <c r="O299" s="30" t="n"/>
      <c r="P299" s="90" t="n"/>
      <c r="Q299" s="90" t="n"/>
      <c r="R299" s="91">
        <f>IF(OR(P299="",P299=0),"",Q299/P299)</f>
        <v/>
      </c>
      <c r="S299" s="30" t="n"/>
      <c r="T299" s="30" t="n"/>
      <c r="U299" s="28">
        <f>IF(B299="","",IF(COUNTIFS('Inspection Item Details'!$B:$B,$A299,'Inspection Item Details'!$S:$S,"Failed")&gt;0,"Failed / Action Required",IF(Q299&gt;0,"Exception / Review Required",IF(P299&gt;0,"Passed","Pending Inspection"))))</f>
        <v/>
      </c>
      <c r="V299" s="30" t="n"/>
      <c r="W299" s="30" t="n"/>
      <c r="X299" s="30" t="n"/>
      <c r="Y299" s="30" t="n"/>
      <c r="Z299" s="30" t="n"/>
      <c r="AA299" s="30" t="n"/>
      <c r="AB299" s="30" t="n"/>
      <c r="AC299" s="30" t="n"/>
      <c r="AD299" s="92">
        <f>IF(B299="","",TODAY())</f>
        <v/>
      </c>
    </row>
    <row r="300">
      <c r="A300" s="28">
        <f>IF(B300="","","IQC-"&amp;TEXT(B300,"yyyymmdd")&amp;"-"&amp;TEXT(ROW()-4,"000"))</f>
        <v/>
      </c>
      <c r="B300" s="88" t="n"/>
      <c r="C300" s="88" t="n"/>
      <c r="D300" s="30" t="n"/>
      <c r="E300" s="30" t="n"/>
      <c r="F300" s="30" t="n"/>
      <c r="G300" s="30" t="n"/>
      <c r="H300" s="30" t="n"/>
      <c r="I300" s="30" t="n"/>
      <c r="J300" s="30" t="n"/>
      <c r="K300" s="30" t="n"/>
      <c r="L300" s="30" t="n"/>
      <c r="M300" s="89" t="n"/>
      <c r="N300" s="30" t="n"/>
      <c r="O300" s="30" t="n"/>
      <c r="P300" s="90" t="n"/>
      <c r="Q300" s="90" t="n"/>
      <c r="R300" s="91">
        <f>IF(OR(P300="",P300=0),"",Q300/P300)</f>
        <v/>
      </c>
      <c r="S300" s="30" t="n"/>
      <c r="T300" s="30" t="n"/>
      <c r="U300" s="28">
        <f>IF(B300="","",IF(COUNTIFS('Inspection Item Details'!$B:$B,$A300,'Inspection Item Details'!$S:$S,"Failed")&gt;0,"Failed / Action Required",IF(Q300&gt;0,"Exception / Review Required",IF(P300&gt;0,"Passed","Pending Inspection"))))</f>
        <v/>
      </c>
      <c r="V300" s="30" t="n"/>
      <c r="W300" s="30" t="n"/>
      <c r="X300" s="30" t="n"/>
      <c r="Y300" s="30" t="n"/>
      <c r="Z300" s="30" t="n"/>
      <c r="AA300" s="30" t="n"/>
      <c r="AB300" s="30" t="n"/>
      <c r="AC300" s="30" t="n"/>
      <c r="AD300" s="92">
        <f>IF(B300="","",TODAY())</f>
        <v/>
      </c>
    </row>
    <row r="301">
      <c r="A301" s="28">
        <f>IF(B301="","","IQC-"&amp;TEXT(B301,"yyyymmdd")&amp;"-"&amp;TEXT(ROW()-4,"000"))</f>
        <v/>
      </c>
      <c r="B301" s="88" t="n"/>
      <c r="C301" s="88" t="n"/>
      <c r="D301" s="30" t="n"/>
      <c r="E301" s="30" t="n"/>
      <c r="F301" s="30" t="n"/>
      <c r="G301" s="30" t="n"/>
      <c r="H301" s="30" t="n"/>
      <c r="I301" s="30" t="n"/>
      <c r="J301" s="30" t="n"/>
      <c r="K301" s="30" t="n"/>
      <c r="L301" s="30" t="n"/>
      <c r="M301" s="89" t="n"/>
      <c r="N301" s="30" t="n"/>
      <c r="O301" s="30" t="n"/>
      <c r="P301" s="90" t="n"/>
      <c r="Q301" s="90" t="n"/>
      <c r="R301" s="91">
        <f>IF(OR(P301="",P301=0),"",Q301/P301)</f>
        <v/>
      </c>
      <c r="S301" s="30" t="n"/>
      <c r="T301" s="30" t="n"/>
      <c r="U301" s="28">
        <f>IF(B301="","",IF(COUNTIFS('Inspection Item Details'!$B:$B,$A301,'Inspection Item Details'!$S:$S,"Failed")&gt;0,"Failed / Action Required",IF(Q301&gt;0,"Exception / Review Required",IF(P301&gt;0,"Passed","Pending Inspection"))))</f>
        <v/>
      </c>
      <c r="V301" s="30" t="n"/>
      <c r="W301" s="30" t="n"/>
      <c r="X301" s="30" t="n"/>
      <c r="Y301" s="30" t="n"/>
      <c r="Z301" s="30" t="n"/>
      <c r="AA301" s="30" t="n"/>
      <c r="AB301" s="30" t="n"/>
      <c r="AC301" s="30" t="n"/>
      <c r="AD301" s="92">
        <f>IF(B301="","",TODAY())</f>
        <v/>
      </c>
    </row>
    <row r="302">
      <c r="A302" s="28">
        <f>IF(B302="","","IQC-"&amp;TEXT(B302,"yyyymmdd")&amp;"-"&amp;TEXT(ROW()-4,"000"))</f>
        <v/>
      </c>
      <c r="B302" s="88" t="n"/>
      <c r="C302" s="88" t="n"/>
      <c r="D302" s="30" t="n"/>
      <c r="E302" s="30" t="n"/>
      <c r="F302" s="30" t="n"/>
      <c r="G302" s="30" t="n"/>
      <c r="H302" s="30" t="n"/>
      <c r="I302" s="30" t="n"/>
      <c r="J302" s="30" t="n"/>
      <c r="K302" s="30" t="n"/>
      <c r="L302" s="30" t="n"/>
      <c r="M302" s="89" t="n"/>
      <c r="N302" s="30" t="n"/>
      <c r="O302" s="30" t="n"/>
      <c r="P302" s="90" t="n"/>
      <c r="Q302" s="90" t="n"/>
      <c r="R302" s="91">
        <f>IF(OR(P302="",P302=0),"",Q302/P302)</f>
        <v/>
      </c>
      <c r="S302" s="30" t="n"/>
      <c r="T302" s="30" t="n"/>
      <c r="U302" s="28">
        <f>IF(B302="","",IF(COUNTIFS('Inspection Item Details'!$B:$B,$A302,'Inspection Item Details'!$S:$S,"Failed")&gt;0,"Failed / Action Required",IF(Q302&gt;0,"Exception / Review Required",IF(P302&gt;0,"Passed","Pending Inspection"))))</f>
        <v/>
      </c>
      <c r="V302" s="30" t="n"/>
      <c r="W302" s="30" t="n"/>
      <c r="X302" s="30" t="n"/>
      <c r="Y302" s="30" t="n"/>
      <c r="Z302" s="30" t="n"/>
      <c r="AA302" s="30" t="n"/>
      <c r="AB302" s="30" t="n"/>
      <c r="AC302" s="30" t="n"/>
      <c r="AD302" s="92">
        <f>IF(B302="","",TODAY())</f>
        <v/>
      </c>
    </row>
    <row r="303">
      <c r="A303" s="28">
        <f>IF(B303="","","IQC-"&amp;TEXT(B303,"yyyymmdd")&amp;"-"&amp;TEXT(ROW()-4,"000"))</f>
        <v/>
      </c>
      <c r="B303" s="88" t="n"/>
      <c r="C303" s="88" t="n"/>
      <c r="D303" s="30" t="n"/>
      <c r="E303" s="30" t="n"/>
      <c r="F303" s="30" t="n"/>
      <c r="G303" s="30" t="n"/>
      <c r="H303" s="30" t="n"/>
      <c r="I303" s="30" t="n"/>
      <c r="J303" s="30" t="n"/>
      <c r="K303" s="30" t="n"/>
      <c r="L303" s="30" t="n"/>
      <c r="M303" s="89" t="n"/>
      <c r="N303" s="30" t="n"/>
      <c r="O303" s="30" t="n"/>
      <c r="P303" s="90" t="n"/>
      <c r="Q303" s="90" t="n"/>
      <c r="R303" s="91">
        <f>IF(OR(P303="",P303=0),"",Q303/P303)</f>
        <v/>
      </c>
      <c r="S303" s="30" t="n"/>
      <c r="T303" s="30" t="n"/>
      <c r="U303" s="28">
        <f>IF(B303="","",IF(COUNTIFS('Inspection Item Details'!$B:$B,$A303,'Inspection Item Details'!$S:$S,"Failed")&gt;0,"Failed / Action Required",IF(Q303&gt;0,"Exception / Review Required",IF(P303&gt;0,"Passed","Pending Inspection"))))</f>
        <v/>
      </c>
      <c r="V303" s="30" t="n"/>
      <c r="W303" s="30" t="n"/>
      <c r="X303" s="30" t="n"/>
      <c r="Y303" s="30" t="n"/>
      <c r="Z303" s="30" t="n"/>
      <c r="AA303" s="30" t="n"/>
      <c r="AB303" s="30" t="n"/>
      <c r="AC303" s="30" t="n"/>
      <c r="AD303" s="92">
        <f>IF(B303="","",TODAY())</f>
        <v/>
      </c>
    </row>
    <row r="304">
      <c r="A304" s="28">
        <f>IF(B304="","","IQC-"&amp;TEXT(B304,"yyyymmdd")&amp;"-"&amp;TEXT(ROW()-4,"000"))</f>
        <v/>
      </c>
      <c r="B304" s="88" t="n"/>
      <c r="C304" s="88" t="n"/>
      <c r="D304" s="30" t="n"/>
      <c r="E304" s="30" t="n"/>
      <c r="F304" s="30" t="n"/>
      <c r="G304" s="30" t="n"/>
      <c r="H304" s="30" t="n"/>
      <c r="I304" s="30" t="n"/>
      <c r="J304" s="30" t="n"/>
      <c r="K304" s="30" t="n"/>
      <c r="L304" s="30" t="n"/>
      <c r="M304" s="89" t="n"/>
      <c r="N304" s="30" t="n"/>
      <c r="O304" s="30" t="n"/>
      <c r="P304" s="90" t="n"/>
      <c r="Q304" s="90" t="n"/>
      <c r="R304" s="91">
        <f>IF(OR(P304="",P304=0),"",Q304/P304)</f>
        <v/>
      </c>
      <c r="S304" s="30" t="n"/>
      <c r="T304" s="30" t="n"/>
      <c r="U304" s="28">
        <f>IF(B304="","",IF(COUNTIFS('Inspection Item Details'!$B:$B,$A304,'Inspection Item Details'!$S:$S,"Failed")&gt;0,"Failed / Action Required",IF(Q304&gt;0,"Exception / Review Required",IF(P304&gt;0,"Passed","Pending Inspection"))))</f>
        <v/>
      </c>
      <c r="V304" s="30" t="n"/>
      <c r="W304" s="30" t="n"/>
      <c r="X304" s="30" t="n"/>
      <c r="Y304" s="30" t="n"/>
      <c r="Z304" s="30" t="n"/>
      <c r="AA304" s="30" t="n"/>
      <c r="AB304" s="30" t="n"/>
      <c r="AC304" s="30" t="n"/>
      <c r="AD304" s="92">
        <f>IF(B304="","",TODAY())</f>
        <v/>
      </c>
    </row>
  </sheetData>
  <mergeCells count="2">
    <mergeCell ref="A2:AD2"/>
    <mergeCell ref="A1:AD1"/>
  </mergeCells>
  <conditionalFormatting sqref="U5:U304">
    <cfRule type="expression" priority="1" dxfId="0">
      <formula>U5="不合格/需处置"</formula>
    </cfRule>
    <cfRule type="expression" priority="2" dxfId="1">
      <formula>U5="异常/需评审"</formula>
    </cfRule>
    <cfRule type="expression" priority="3" dxfId="2">
      <formula>U5="合格"</formula>
    </cfRule>
  </conditionalFormatting>
  <conditionalFormatting sqref="V5:V304">
    <cfRule type="expression" priority="4" dxfId="3">
      <formula>OR(V5="拒收退货",V5="暂存隔离")</formula>
    </cfRule>
    <cfRule type="expression" priority="5" dxfId="4">
      <formula>OR(V5="特采/让步接收",V5="挑选/返工后接收")</formula>
    </cfRule>
  </conditionalFormatting>
  <dataValidations count="11">
    <dataValidation sqref="D5:D304" showDropDown="0" showInputMessage="0" showErrorMessage="0" allowBlank="0" type="list">
      <formula1>'Master Data'!$A$3:$A$20</formula1>
    </dataValidation>
    <dataValidation sqref="E5:E304" showDropDown="0" showInputMessage="0" showErrorMessage="0" allowBlank="0" type="list">
      <formula1>'Master Data'!$B$3:$B$50</formula1>
    </dataValidation>
    <dataValidation sqref="F5:F304" showDropDown="0" showInputMessage="0" showErrorMessage="0" allowBlank="0" type="list">
      <formula1>'Master Data'!$C$3:$C$20</formula1>
    </dataValidation>
    <dataValidation sqref="H5:H304" showDropDown="0" showInputMessage="0" showErrorMessage="0" allowBlank="0" type="list">
      <formula1>'Master Data'!$D$3:$D$30</formula1>
    </dataValidation>
    <dataValidation sqref="N5:N304" showDropDown="0" showInputMessage="0" showErrorMessage="0" allowBlank="0" type="list">
      <formula1>'Master Data'!$E$3:$E$30</formula1>
    </dataValidation>
    <dataValidation sqref="O5:O304" showDropDown="0" showInputMessage="0" showErrorMessage="0" allowBlank="0" type="list">
      <formula1>'Master Data'!$F$3:$F$30</formula1>
    </dataValidation>
    <dataValidation sqref="S5:S304" showDropDown="0" showInputMessage="0" showErrorMessage="0" allowBlank="0" type="list">
      <formula1>'Master Data'!$G$3:$G$30</formula1>
    </dataValidation>
    <dataValidation sqref="V5:V304" showDropDown="0" showInputMessage="0" showErrorMessage="0" allowBlank="0" type="list">
      <formula1>'Master Data'!$H$3:$H$30</formula1>
    </dataValidation>
    <dataValidation sqref="W5:W304" showDropDown="0" showInputMessage="0" showErrorMessage="0" allowBlank="0" type="list">
      <formula1>'Master Data'!$I$3:$I$20</formula1>
    </dataValidation>
    <dataValidation sqref="X5:X304" showDropDown="0" showInputMessage="0" showErrorMessage="0" allowBlank="0" type="list">
      <formula1>'Master Data'!$J$3:$J$30</formula1>
    </dataValidation>
    <dataValidation sqref="Z5:AA304" showDropDown="0" showInputMessage="0" showErrorMessage="0" allowBlank="0" type="list">
      <formula1>'Master Data'!$K$3:$K$30</formula1>
    </dataValidation>
  </dataValidations>
  <pageMargins left="0.7" right="0.7" top="0.75" bottom="0.75" header="0.3" footer="0.3"/>
  <tableParts count="1">
    <tablePart xmlns:r="http://schemas.openxmlformats.org/officeDocument/2006/relationships" r:id="rId1"/>
  </tableParts>
</worksheet>
</file>

<file path=xl/worksheets/sheet4.xml><?xml version="1.0" encoding="utf-8"?>
<worksheet xmlns="http://schemas.openxmlformats.org/spreadsheetml/2006/main">
  <sheetPr>
    <outlinePr summaryBelow="1" summaryRight="1"/>
    <pageSetUpPr/>
  </sheetPr>
  <dimension ref="A1:T504"/>
  <sheetViews>
    <sheetView workbookViewId="0">
      <selection activeCell="A1" sqref="A1"/>
    </sheetView>
  </sheetViews>
  <sheetFormatPr baseColWidth="8" defaultRowHeight="15"/>
  <cols>
    <col width="18" customWidth="1" min="1" max="1"/>
    <col width="18" customWidth="1" min="2" max="2"/>
    <col width="12" customWidth="1" min="3" max="3"/>
    <col width="14" customWidth="1" min="4" max="4"/>
    <col width="18" customWidth="1" min="5" max="5"/>
    <col width="12" customWidth="1" min="6" max="6"/>
    <col width="34" customWidth="1" min="7" max="7"/>
    <col width="10" customWidth="1" min="8" max="8"/>
    <col width="10" customWidth="1" min="9" max="9"/>
    <col width="10" customWidth="1" min="10" max="10"/>
    <col width="10" customWidth="1" min="11" max="11"/>
    <col width="14" customWidth="1" min="12" max="12"/>
    <col width="14" customWidth="1" min="13" max="13"/>
    <col width="14" customWidth="1" min="14" max="14"/>
    <col width="10" customWidth="1" min="15" max="15"/>
    <col width="12" customWidth="1" min="16" max="16"/>
    <col width="18" customWidth="1" min="17" max="17"/>
    <col width="12" customWidth="1" min="18" max="18"/>
    <col width="12" customWidth="1" min="19" max="19"/>
    <col width="28" customWidth="1" min="20" max="20"/>
  </cols>
  <sheetData>
    <row r="1" ht="30" customHeight="1">
      <c r="A1" s="9" t="inlineStr">
        <is>
          <t>Inspection Item Details (one row per item, supporting numeric, nonnumeric, document, and functional checks)</t>
        </is>
      </c>
      <c r="B1" s="1" t="n"/>
      <c r="C1" s="1" t="n"/>
      <c r="D1" s="1" t="n"/>
      <c r="E1" s="1" t="n"/>
      <c r="F1" s="1" t="n"/>
      <c r="G1" s="1" t="n"/>
      <c r="H1" s="1" t="n"/>
      <c r="I1" s="1" t="n"/>
      <c r="J1" s="1" t="n"/>
      <c r="K1" s="1" t="n"/>
      <c r="L1" s="1" t="n"/>
      <c r="M1" s="1" t="n"/>
      <c r="N1" s="1" t="n"/>
      <c r="O1" s="1" t="n"/>
      <c r="P1" s="1" t="n"/>
      <c r="Q1" s="1" t="n"/>
      <c r="R1" s="1" t="n"/>
      <c r="S1" s="1" t="n"/>
      <c r="T1" s="1" t="n"/>
    </row>
    <row r="2" ht="24" customHeight="1">
      <c r="A2" s="27" t="inlineStr">
        <is>
          <t>How to use: select a record number, enter the inspection item, criteria, measured value or result, and defect count. Automatic judgment is based on limits or defect count.</t>
        </is>
      </c>
      <c r="B2" s="1" t="n"/>
      <c r="C2" s="1" t="n"/>
      <c r="D2" s="1" t="n"/>
      <c r="E2" s="1" t="n"/>
      <c r="F2" s="1" t="n"/>
      <c r="G2" s="1" t="n"/>
      <c r="H2" s="1" t="n"/>
      <c r="I2" s="1" t="n"/>
      <c r="J2" s="1" t="n"/>
      <c r="K2" s="1" t="n"/>
      <c r="L2" s="1" t="n"/>
      <c r="M2" s="1" t="n"/>
      <c r="N2" s="1" t="n"/>
      <c r="O2" s="1" t="n"/>
      <c r="P2" s="1" t="n"/>
      <c r="Q2" s="1" t="n"/>
      <c r="R2" s="1" t="n"/>
      <c r="S2" s="1" t="n"/>
      <c r="T2" s="1" t="n"/>
    </row>
    <row r="3"/>
    <row r="4">
      <c r="A4" s="14" t="inlineStr">
        <is>
          <t>Detail ID</t>
        </is>
      </c>
      <c r="B4" s="14" t="inlineStr">
        <is>
          <t>Record No.</t>
        </is>
      </c>
      <c r="C4" s="14" t="inlineStr">
        <is>
          <t>Inspection Date</t>
        </is>
      </c>
      <c r="D4" s="14" t="inlineStr">
        <is>
          <t>Material Category</t>
        </is>
      </c>
      <c r="E4" s="14" t="inlineStr">
        <is>
          <t>Inspection Item</t>
        </is>
      </c>
      <c r="F4" s="14" t="inlineStr">
        <is>
          <t>Inspection Type</t>
        </is>
      </c>
      <c r="G4" s="14" t="inlineStr">
        <is>
          <t>Criteria Description</t>
        </is>
      </c>
      <c r="H4" s="14" t="inlineStr">
        <is>
          <t>Lower Limit</t>
        </is>
      </c>
      <c r="I4" s="14" t="inlineStr">
        <is>
          <t>Upper Limit</t>
        </is>
      </c>
      <c r="J4" s="14" t="inlineStr">
        <is>
          <t>Unit</t>
        </is>
      </c>
      <c r="K4" s="14" t="inlineStr">
        <is>
          <t>Sample Count</t>
        </is>
      </c>
      <c r="L4" s="14" t="inlineStr">
        <is>
          <t>Measured Value / Result 1</t>
        </is>
      </c>
      <c r="M4" s="14" t="inlineStr">
        <is>
          <t>Measured Value / Result 2</t>
        </is>
      </c>
      <c r="N4" s="14" t="inlineStr">
        <is>
          <t>Measured Value / Result 3</t>
        </is>
      </c>
      <c r="O4" s="14" t="inlineStr">
        <is>
          <t>Defects</t>
        </is>
      </c>
      <c r="P4" s="14" t="inlineStr">
        <is>
          <t>Defect Severity</t>
        </is>
      </c>
      <c r="Q4" s="14" t="inlineStr">
        <is>
          <t>Inspection Tool / Method</t>
        </is>
      </c>
      <c r="R4" s="14" t="inlineStr">
        <is>
          <t>Manual Judgment</t>
        </is>
      </c>
      <c r="S4" s="14" t="inlineStr">
        <is>
          <t>Automatic Judgment</t>
        </is>
      </c>
      <c r="T4" s="14" t="inlineStr">
        <is>
          <t>Notes/Evidence Link</t>
        </is>
      </c>
    </row>
    <row r="5">
      <c r="A5" s="28">
        <f>IF(B5="","",B5&amp;"-I"&amp;TEXT(ROW()-4,"000"))</f>
        <v/>
      </c>
      <c r="B5" s="30" t="inlineStr">
        <is>
          <t>IQC-20260501-001</t>
        </is>
      </c>
      <c r="C5" s="92">
        <f>IF($B5="","",IFERROR(VLOOKUP($B5,'Incoming Inspection Log'!$A:$H,3,FALSE),""))</f>
        <v/>
      </c>
      <c r="D5" s="28">
        <f>IF($B5="","",IFERROR(VLOOKUP($B5,'Incoming Inspection Log'!$A:$H,8,FALSE),""))</f>
        <v/>
      </c>
      <c r="E5" s="30" t="inlineStr">
        <is>
          <t>Packaging Integrity</t>
        </is>
      </c>
      <c r="F5" s="30" t="inlineStr">
        <is>
          <t>Appearance</t>
        </is>
      </c>
      <c r="G5" s="30" t="inlineStr">
        <is>
          <t>Outer packaging has no damage, moisture, or contamination; carton seal is intact</t>
        </is>
      </c>
      <c r="H5" s="93" t="n"/>
      <c r="I5" s="93" t="n"/>
      <c r="J5" s="30" t="inlineStr">
        <is>
          <t>NA</t>
        </is>
      </c>
      <c r="K5" s="90" t="n">
        <v>80</v>
      </c>
      <c r="L5" s="93" t="inlineStr">
        <is>
          <t>No damage</t>
        </is>
      </c>
      <c r="M5" s="93" t="n"/>
      <c r="N5" s="93" t="n"/>
      <c r="O5" s="90" t="n">
        <v>0</v>
      </c>
      <c r="P5" s="30" t="inlineStr">
        <is>
          <t>NA</t>
        </is>
      </c>
      <c r="Q5" s="30" t="inlineStr">
        <is>
          <t>Visual Check / Photo</t>
        </is>
      </c>
      <c r="R5" s="30" t="str"/>
      <c r="S5" s="28">
        <f>IF($B5="","",IF($R5&lt;&gt;"",$R5,IF($F5="Numeric",IF($L5="","Pending Inspection",IF(AND(OR($H5="",$L5&gt;=$H5),OR($I5="",$L5&lt;=$I5)),"Passed","Failed")),IF($O5&gt;0,"Failed",IF($K5&gt;0,"Passed","Pending Inspection")))))</f>
        <v/>
      </c>
      <c r="T5" s="30" t="inlineStr">
        <is>
          <t>Example: packaging intact</t>
        </is>
      </c>
    </row>
    <row r="6">
      <c r="A6" s="28">
        <f>IF(B6="","",B6&amp;"-I"&amp;TEXT(ROW()-4,"000"))</f>
        <v/>
      </c>
      <c r="B6" s="30" t="inlineStr">
        <is>
          <t>IQC-20260501-001</t>
        </is>
      </c>
      <c r="C6" s="92">
        <f>IF($B6="","",IFERROR(VLOOKUP($B6,'Incoming Inspection Log'!$A:$H,3,FALSE),""))</f>
        <v/>
      </c>
      <c r="D6" s="28">
        <f>IF($B6="","",IFERROR(VLOOKUP($B6,'Incoming Inspection Log'!$A:$H,8,FALSE),""))</f>
        <v/>
      </c>
      <c r="E6" s="30" t="inlineStr">
        <is>
          <t>Critical Dimension</t>
        </is>
      </c>
      <c r="F6" s="30" t="inlineStr">
        <is>
          <t>Numeric</t>
        </is>
      </c>
      <c r="G6" s="30" t="inlineStr">
        <is>
          <t>Critical dimensions are within drawing tolerance</t>
        </is>
      </c>
      <c r="H6" s="93" t="n">
        <v>9.949999999999999</v>
      </c>
      <c r="I6" s="93" t="n">
        <v>10.05</v>
      </c>
      <c r="J6" s="30" t="inlineStr">
        <is>
          <t>mm</t>
        </is>
      </c>
      <c r="K6" s="90" t="n">
        <v>5</v>
      </c>
      <c r="L6" s="93" t="n">
        <v>10.01</v>
      </c>
      <c r="M6" s="93" t="n">
        <v>10</v>
      </c>
      <c r="N6" s="93" t="n">
        <v>10.03</v>
      </c>
      <c r="O6" s="90" t="n">
        <v>0</v>
      </c>
      <c r="P6" s="30" t="inlineStr">
        <is>
          <t>NA</t>
        </is>
      </c>
      <c r="Q6" s="30" t="inlineStr">
        <is>
          <t>Caliper / CMM</t>
        </is>
      </c>
      <c r="R6" s="30" t="str"/>
      <c r="S6" s="28">
        <f>IF($B6="","",IF($R6&lt;&gt;"",$R6,IF($F6="Numeric",IF($L6="","Pending Inspection",IF(AND(OR($H6="",$L6&gt;=$H6),OR($I6="",$L6&lt;=$I6)),"Passed","Failed")),IF($O6&gt;0,"Failed",IF($K6&gt;0,"Passed","Pending Inspection")))))</f>
        <v/>
      </c>
      <c r="T6" s="30" t="inlineStr">
        <is>
          <t>Example: dimensions passed</t>
        </is>
      </c>
    </row>
    <row r="7">
      <c r="A7" s="28">
        <f>IF(B7="","",B7&amp;"-I"&amp;TEXT(ROW()-4,"000"))</f>
        <v/>
      </c>
      <c r="B7" s="30" t="inlineStr">
        <is>
          <t>IQC-20260501-002</t>
        </is>
      </c>
      <c r="C7" s="92">
        <f>IF($B7="","",IFERROR(VLOOKUP($B7,'Incoming Inspection Log'!$A:$H,3,FALSE),""))</f>
        <v/>
      </c>
      <c r="D7" s="28">
        <f>IF($B7="","",IFERROR(VLOOKUP($B7,'Incoming Inspection Log'!$A:$H,8,FALSE),""))</f>
        <v/>
      </c>
      <c r="E7" s="30" t="inlineStr">
        <is>
          <t>Label / Barcode</t>
        </is>
      </c>
      <c r="F7" s="30" t="inlineStr">
        <is>
          <t>Barcode</t>
        </is>
      </c>
      <c r="G7" s="30" t="inlineStr">
        <is>
          <t>Supplier, part number, lot number, quantity, and date match the PO and can be scanned</t>
        </is>
      </c>
      <c r="H7" s="93" t="n"/>
      <c r="I7" s="93" t="n"/>
      <c r="J7" s="30" t="inlineStr">
        <is>
          <t>NA</t>
        </is>
      </c>
      <c r="K7" s="90" t="n">
        <v>125</v>
      </c>
      <c r="L7" s="93" t="inlineStr">
        <is>
          <t>Barcode scannable</t>
        </is>
      </c>
      <c r="M7" s="93" t="n"/>
      <c r="N7" s="93" t="n"/>
      <c r="O7" s="90" t="n">
        <v>0</v>
      </c>
      <c r="P7" s="30" t="inlineStr">
        <is>
          <t>NA</t>
        </is>
      </c>
      <c r="Q7" s="30" t="inlineStr">
        <is>
          <t>Barcode Check</t>
        </is>
      </c>
      <c r="R7" s="30" t="str"/>
      <c r="S7" s="28">
        <f>IF($B7="","",IF($R7&lt;&gt;"",$R7,IF($F7="Numeric",IF($L7="","Pending Inspection",IF(AND(OR($H7="",$L7&gt;=$H7),OR($I7="",$L7&lt;=$I7)),"Passed","Failed")),IF($O7&gt;0,"Failed",IF($K7&gt;0,"Passed","Pending Inspection")))))</f>
        <v/>
      </c>
      <c r="T7" s="30" t="str"/>
    </row>
    <row r="8">
      <c r="A8" s="28">
        <f>IF(B8="","",B8&amp;"-I"&amp;TEXT(ROW()-4,"000"))</f>
        <v/>
      </c>
      <c r="B8" s="30" t="inlineStr">
        <is>
          <t>IQC-20260501-002</t>
        </is>
      </c>
      <c r="C8" s="92">
        <f>IF($B8="","",IFERROR(VLOOKUP($B8,'Incoming Inspection Log'!$A:$H,3,FALSE),""))</f>
        <v/>
      </c>
      <c r="D8" s="28">
        <f>IF($B8="","",IFERROR(VLOOKUP($B8,'Incoming Inspection Log'!$A:$H,8,FALSE),""))</f>
        <v/>
      </c>
      <c r="E8" s="30" t="inlineStr">
        <is>
          <t>Print Clarity</t>
        </is>
      </c>
      <c r="F8" s="30" t="inlineStr">
        <is>
          <t>Appearance</t>
        </is>
      </c>
      <c r="G8" s="30" t="inlineStr">
        <is>
          <t>Graphics, colors, barcode, and version are correct, with no ghosting or missing print</t>
        </is>
      </c>
      <c r="H8" s="93" t="n"/>
      <c r="I8" s="93" t="n"/>
      <c r="J8" s="30" t="inlineStr">
        <is>
          <t>NA</t>
        </is>
      </c>
      <c r="K8" s="90" t="n">
        <v>125</v>
      </c>
      <c r="L8" s="93" t="inlineStr">
        <is>
          <t>3pcs重影</t>
        </is>
      </c>
      <c r="M8" s="93" t="n"/>
      <c r="N8" s="93" t="n"/>
      <c r="O8" s="90" t="n">
        <v>3</v>
      </c>
      <c r="P8" s="30" t="inlineStr">
        <is>
          <t>Minor</t>
        </is>
      </c>
      <c r="Q8" s="30" t="inlineStr">
        <is>
          <t>Visual Check / Scan</t>
        </is>
      </c>
      <c r="R8" s="30" t="str"/>
      <c r="S8" s="28">
        <f>IF($B8="","",IF($R8&lt;&gt;"",$R8,IF($F8="Numeric",IF($L8="","Pending Inspection",IF(AND(OR($H8="",$L8&gt;=$H8),OR($I8="",$L8&lt;=$I8)),"Passed","Failed")),IF($O8&gt;0,"Failed",IF($K8&gt;0,"Passed","Pending Inspection")))))</f>
        <v/>
      </c>
      <c r="T8" s="30" t="inlineStr">
        <is>
          <t>Example: sorting required</t>
        </is>
      </c>
    </row>
    <row r="9">
      <c r="A9" s="28">
        <f>IF(B9="","",B9&amp;"-I"&amp;TEXT(ROW()-4,"000"))</f>
        <v/>
      </c>
      <c r="B9" s="30" t="inlineStr">
        <is>
          <t>IQC-20260502-003</t>
        </is>
      </c>
      <c r="C9" s="92">
        <f>IF($B9="","",IFERROR(VLOOKUP($B9,'Incoming Inspection Log'!$A:$H,3,FALSE),""))</f>
        <v/>
      </c>
      <c r="D9" s="28">
        <f>IF($B9="","",IFERROR(VLOOKUP($B9,'Incoming Inspection Log'!$A:$H,8,FALSE),""))</f>
        <v/>
      </c>
      <c r="E9" s="30" t="inlineStr">
        <is>
          <t>Model / Specification</t>
        </is>
      </c>
      <c r="F9" s="30" t="inlineStr">
        <is>
          <t>Barcode</t>
        </is>
      </c>
      <c r="G9" s="30" t="inlineStr">
        <is>
          <t>Model, package, and lot number match the BOM and purchase order</t>
        </is>
      </c>
      <c r="H9" s="93" t="n"/>
      <c r="I9" s="93" t="n"/>
      <c r="J9" s="30" t="inlineStr">
        <is>
          <t>NA</t>
        </is>
      </c>
      <c r="K9" s="90" t="n">
        <v>200</v>
      </c>
      <c r="L9" s="93" t="inlineStr">
        <is>
          <t>Consistent</t>
        </is>
      </c>
      <c r="M9" s="93" t="n"/>
      <c r="N9" s="93" t="n"/>
      <c r="O9" s="90" t="n">
        <v>0</v>
      </c>
      <c r="P9" s="30" t="inlineStr">
        <is>
          <t>NA</t>
        </is>
      </c>
      <c r="Q9" s="30" t="inlineStr">
        <is>
          <t>Scan / Visual Check</t>
        </is>
      </c>
      <c r="R9" s="30" t="str"/>
      <c r="S9" s="28">
        <f>IF($B9="","",IF($R9&lt;&gt;"",$R9,IF($F9="Numeric",IF($L9="","Pending Inspection",IF(AND(OR($H9="",$L9&gt;=$H9),OR($I9="",$L9&lt;=$I9)),"Passed","Failed")),IF($O9&gt;0,"Failed",IF($K9&gt;0,"Passed","Pending Inspection")))))</f>
        <v/>
      </c>
      <c r="T9" s="30" t="str"/>
    </row>
    <row r="10">
      <c r="A10" s="28">
        <f>IF(B10="","",B10&amp;"-I"&amp;TEXT(ROW()-4,"000"))</f>
        <v/>
      </c>
      <c r="B10" s="30" t="inlineStr">
        <is>
          <t>IQC-20260502-003</t>
        </is>
      </c>
      <c r="C10" s="92">
        <f>IF($B10="","",IFERROR(VLOOKUP($B10,'Incoming Inspection Log'!$A:$H,3,FALSE),""))</f>
        <v/>
      </c>
      <c r="D10" s="28">
        <f>IF($B10="","",IFERROR(VLOOKUP($B10,'Incoming Inspection Log'!$A:$H,8,FALSE),""))</f>
        <v/>
      </c>
      <c r="E10" s="30" t="inlineStr">
        <is>
          <t>Appearance / Pins</t>
        </is>
      </c>
      <c r="F10" s="30" t="inlineStr">
        <is>
          <t>Appearance</t>
        </is>
      </c>
      <c r="G10" s="30" t="inlineStr">
        <is>
          <t>No oxidation, bent pins, missing pins, cracks, or contamination</t>
        </is>
      </c>
      <c r="H10" s="93" t="n"/>
      <c r="I10" s="93" t="n"/>
      <c r="J10" s="30" t="inlineStr">
        <is>
          <t>NA</t>
        </is>
      </c>
      <c r="K10" s="90" t="n">
        <v>200</v>
      </c>
      <c r="L10" s="93" t="inlineStr">
        <is>
          <t>No exception</t>
        </is>
      </c>
      <c r="M10" s="93" t="n"/>
      <c r="N10" s="93" t="n"/>
      <c r="O10" s="90" t="n">
        <v>0</v>
      </c>
      <c r="P10" s="30" t="inlineStr">
        <is>
          <t>NA</t>
        </is>
      </c>
      <c r="Q10" s="30" t="inlineStr">
        <is>
          <t>Microscope / Visual Check</t>
        </is>
      </c>
      <c r="R10" s="30" t="str"/>
      <c r="S10" s="28">
        <f>IF($B10="","",IF($R10&lt;&gt;"",$R10,IF($F10="Numeric",IF($L10="","Pending Inspection",IF(AND(OR($H10="",$L10&gt;=$H10),OR($I10="",$L10&lt;=$I10)),"Passed","Failed")),IF($O10&gt;0,"Failed",IF($K10&gt;0,"Passed","Pending Inspection")))))</f>
        <v/>
      </c>
      <c r="T10" s="30" t="str"/>
    </row>
    <row r="11">
      <c r="A11" s="28">
        <f>IF(B11="","",B11&amp;"-I"&amp;TEXT(ROW()-4,"000"))</f>
        <v/>
      </c>
      <c r="B11" s="30" t="inlineStr">
        <is>
          <t>IQC-20260502-003</t>
        </is>
      </c>
      <c r="C11" s="92">
        <f>IF($B11="","",IFERROR(VLOOKUP($B11,'Incoming Inspection Log'!$A:$H,3,FALSE),""))</f>
        <v/>
      </c>
      <c r="D11" s="28">
        <f>IF($B11="","",IFERROR(VLOOKUP($B11,'Incoming Inspection Log'!$A:$H,8,FALSE),""))</f>
        <v/>
      </c>
      <c r="E11" s="30" t="inlineStr">
        <is>
          <t>Functional Sampling</t>
        </is>
      </c>
      <c r="F11" s="30" t="inlineStr">
        <is>
          <t>Function</t>
        </is>
      </c>
      <c r="G11" s="30" t="inlineStr">
        <is>
          <t>Passes functional testing according to the specification or test procedure</t>
        </is>
      </c>
      <c r="H11" s="93" t="n"/>
      <c r="I11" s="93" t="n"/>
      <c r="J11" s="30" t="inlineStr">
        <is>
          <t>NA</t>
        </is>
      </c>
      <c r="K11" s="90" t="n">
        <v>200</v>
      </c>
      <c r="L11" s="93" t="inlineStr">
        <is>
          <t>5pcsFunction不良</t>
        </is>
      </c>
      <c r="M11" s="93" t="n"/>
      <c r="N11" s="93" t="n"/>
      <c r="O11" s="90" t="n">
        <v>5</v>
      </c>
      <c r="P11" s="30" t="inlineStr">
        <is>
          <t>Major</t>
        </is>
      </c>
      <c r="Q11" s="30" t="inlineStr">
        <is>
          <t>Test Fixture</t>
        </is>
      </c>
      <c r="R11" s="30" t="str"/>
      <c r="S11" s="28">
        <f>IF($B11="","",IF($R11&lt;&gt;"",$R11,IF($F11="Numeric",IF($L11="","Pending Inspection",IF(AND(OR($H11="",$L11&gt;=$H11),OR($I11="",$L11&lt;=$I11)),"Passed","Failed")),IF($O11&gt;0,"Failed",IF($K11&gt;0,"Passed","Pending Inspection")))))</f>
        <v/>
      </c>
      <c r="T11" s="30" t="inlineStr">
        <is>
          <t>Example: reject and return</t>
        </is>
      </c>
    </row>
    <row r="12">
      <c r="A12" s="28">
        <f>IF(B12="","",B12&amp;"-I"&amp;TEXT(ROW()-4,"000"))</f>
        <v/>
      </c>
      <c r="B12" s="30" t="n"/>
      <c r="C12" s="92">
        <f>IF($B12="","",IFERROR(VLOOKUP($B12,'Incoming Inspection Log'!$A:$H,3,FALSE),""))</f>
        <v/>
      </c>
      <c r="D12" s="28">
        <f>IF($B12="","",IFERROR(VLOOKUP($B12,'Incoming Inspection Log'!$A:$H,8,FALSE),""))</f>
        <v/>
      </c>
      <c r="E12" s="30" t="n"/>
      <c r="F12" s="30" t="n"/>
      <c r="G12" s="30" t="n"/>
      <c r="H12" s="93" t="n"/>
      <c r="I12" s="93" t="n"/>
      <c r="J12" s="30" t="n"/>
      <c r="K12" s="90" t="n"/>
      <c r="L12" s="93" t="n"/>
      <c r="M12" s="93" t="n"/>
      <c r="N12" s="93" t="n"/>
      <c r="O12" s="90" t="n"/>
      <c r="P12" s="30" t="n"/>
      <c r="Q12" s="30" t="n"/>
      <c r="R12" s="30" t="n"/>
      <c r="S12" s="28">
        <f>IF($B12="","",IF($R12&lt;&gt;"",$R12,IF($F12="Numeric",IF($L12="","Pending Inspection",IF(AND(OR($H12="",$L12&gt;=$H12),OR($I12="",$L12&lt;=$I12)),"Passed","Failed")),IF($O12&gt;0,"Failed",IF($K12&gt;0,"Passed","Pending Inspection")))))</f>
        <v/>
      </c>
      <c r="T12" s="30" t="n"/>
    </row>
    <row r="13">
      <c r="A13" s="28">
        <f>IF(B13="","",B13&amp;"-I"&amp;TEXT(ROW()-4,"000"))</f>
        <v/>
      </c>
      <c r="B13" s="30" t="n"/>
      <c r="C13" s="92">
        <f>IF($B13="","",IFERROR(VLOOKUP($B13,'Incoming Inspection Log'!$A:$H,3,FALSE),""))</f>
        <v/>
      </c>
      <c r="D13" s="28">
        <f>IF($B13="","",IFERROR(VLOOKUP($B13,'Incoming Inspection Log'!$A:$H,8,FALSE),""))</f>
        <v/>
      </c>
      <c r="E13" s="30" t="n"/>
      <c r="F13" s="30" t="n"/>
      <c r="G13" s="30" t="n"/>
      <c r="H13" s="93" t="n"/>
      <c r="I13" s="93" t="n"/>
      <c r="J13" s="30" t="n"/>
      <c r="K13" s="90" t="n"/>
      <c r="L13" s="93" t="n"/>
      <c r="M13" s="93" t="n"/>
      <c r="N13" s="93" t="n"/>
      <c r="O13" s="90" t="n"/>
      <c r="P13" s="30" t="n"/>
      <c r="Q13" s="30" t="n"/>
      <c r="R13" s="30" t="n"/>
      <c r="S13" s="28">
        <f>IF($B13="","",IF($R13&lt;&gt;"",$R13,IF($F13="Numeric",IF($L13="","Pending Inspection",IF(AND(OR($H13="",$L13&gt;=$H13),OR($I13="",$L13&lt;=$I13)),"Passed","Failed")),IF($O13&gt;0,"Failed",IF($K13&gt;0,"Passed","Pending Inspection")))))</f>
        <v/>
      </c>
      <c r="T13" s="30" t="n"/>
    </row>
    <row r="14">
      <c r="A14" s="28">
        <f>IF(B14="","",B14&amp;"-I"&amp;TEXT(ROW()-4,"000"))</f>
        <v/>
      </c>
      <c r="B14" s="30" t="n"/>
      <c r="C14" s="92">
        <f>IF($B14="","",IFERROR(VLOOKUP($B14,'Incoming Inspection Log'!$A:$H,3,FALSE),""))</f>
        <v/>
      </c>
      <c r="D14" s="28">
        <f>IF($B14="","",IFERROR(VLOOKUP($B14,'Incoming Inspection Log'!$A:$H,8,FALSE),""))</f>
        <v/>
      </c>
      <c r="E14" s="30" t="n"/>
      <c r="F14" s="30" t="n"/>
      <c r="G14" s="30" t="n"/>
      <c r="H14" s="93" t="n"/>
      <c r="I14" s="93" t="n"/>
      <c r="J14" s="30" t="n"/>
      <c r="K14" s="90" t="n"/>
      <c r="L14" s="93" t="n"/>
      <c r="M14" s="93" t="n"/>
      <c r="N14" s="93" t="n"/>
      <c r="O14" s="90" t="n"/>
      <c r="P14" s="30" t="n"/>
      <c r="Q14" s="30" t="n"/>
      <c r="R14" s="30" t="n"/>
      <c r="S14" s="28">
        <f>IF($B14="","",IF($R14&lt;&gt;"",$R14,IF($F14="Numeric",IF($L14="","Pending Inspection",IF(AND(OR($H14="",$L14&gt;=$H14),OR($I14="",$L14&lt;=$I14)),"Passed","Failed")),IF($O14&gt;0,"Failed",IF($K14&gt;0,"Passed","Pending Inspection")))))</f>
        <v/>
      </c>
      <c r="T14" s="30" t="n"/>
    </row>
    <row r="15">
      <c r="A15" s="28">
        <f>IF(B15="","",B15&amp;"-I"&amp;TEXT(ROW()-4,"000"))</f>
        <v/>
      </c>
      <c r="B15" s="30" t="n"/>
      <c r="C15" s="92">
        <f>IF($B15="","",IFERROR(VLOOKUP($B15,'Incoming Inspection Log'!$A:$H,3,FALSE),""))</f>
        <v/>
      </c>
      <c r="D15" s="28">
        <f>IF($B15="","",IFERROR(VLOOKUP($B15,'Incoming Inspection Log'!$A:$H,8,FALSE),""))</f>
        <v/>
      </c>
      <c r="E15" s="30" t="n"/>
      <c r="F15" s="30" t="n"/>
      <c r="G15" s="30" t="n"/>
      <c r="H15" s="93" t="n"/>
      <c r="I15" s="93" t="n"/>
      <c r="J15" s="30" t="n"/>
      <c r="K15" s="90" t="n"/>
      <c r="L15" s="93" t="n"/>
      <c r="M15" s="93" t="n"/>
      <c r="N15" s="93" t="n"/>
      <c r="O15" s="90" t="n"/>
      <c r="P15" s="30" t="n"/>
      <c r="Q15" s="30" t="n"/>
      <c r="R15" s="30" t="n"/>
      <c r="S15" s="28">
        <f>IF($B15="","",IF($R15&lt;&gt;"",$R15,IF($F15="Numeric",IF($L15="","Pending Inspection",IF(AND(OR($H15="",$L15&gt;=$H15),OR($I15="",$L15&lt;=$I15)),"Passed","Failed")),IF($O15&gt;0,"Failed",IF($K15&gt;0,"Passed","Pending Inspection")))))</f>
        <v/>
      </c>
      <c r="T15" s="30" t="n"/>
    </row>
    <row r="16">
      <c r="A16" s="28">
        <f>IF(B16="","",B16&amp;"-I"&amp;TEXT(ROW()-4,"000"))</f>
        <v/>
      </c>
      <c r="B16" s="30" t="n"/>
      <c r="C16" s="92">
        <f>IF($B16="","",IFERROR(VLOOKUP($B16,'Incoming Inspection Log'!$A:$H,3,FALSE),""))</f>
        <v/>
      </c>
      <c r="D16" s="28">
        <f>IF($B16="","",IFERROR(VLOOKUP($B16,'Incoming Inspection Log'!$A:$H,8,FALSE),""))</f>
        <v/>
      </c>
      <c r="E16" s="30" t="n"/>
      <c r="F16" s="30" t="n"/>
      <c r="G16" s="30" t="n"/>
      <c r="H16" s="93" t="n"/>
      <c r="I16" s="93" t="n"/>
      <c r="J16" s="30" t="n"/>
      <c r="K16" s="90" t="n"/>
      <c r="L16" s="93" t="n"/>
      <c r="M16" s="93" t="n"/>
      <c r="N16" s="93" t="n"/>
      <c r="O16" s="90" t="n"/>
      <c r="P16" s="30" t="n"/>
      <c r="Q16" s="30" t="n"/>
      <c r="R16" s="30" t="n"/>
      <c r="S16" s="28">
        <f>IF($B16="","",IF($R16&lt;&gt;"",$R16,IF($F16="Numeric",IF($L16="","Pending Inspection",IF(AND(OR($H16="",$L16&gt;=$H16),OR($I16="",$L16&lt;=$I16)),"Passed","Failed")),IF($O16&gt;0,"Failed",IF($K16&gt;0,"Passed","Pending Inspection")))))</f>
        <v/>
      </c>
      <c r="T16" s="30" t="n"/>
    </row>
    <row r="17">
      <c r="A17" s="28">
        <f>IF(B17="","",B17&amp;"-I"&amp;TEXT(ROW()-4,"000"))</f>
        <v/>
      </c>
      <c r="B17" s="30" t="n"/>
      <c r="C17" s="92">
        <f>IF($B17="","",IFERROR(VLOOKUP($B17,'Incoming Inspection Log'!$A:$H,3,FALSE),""))</f>
        <v/>
      </c>
      <c r="D17" s="28">
        <f>IF($B17="","",IFERROR(VLOOKUP($B17,'Incoming Inspection Log'!$A:$H,8,FALSE),""))</f>
        <v/>
      </c>
      <c r="E17" s="30" t="n"/>
      <c r="F17" s="30" t="n"/>
      <c r="G17" s="30" t="n"/>
      <c r="H17" s="93" t="n"/>
      <c r="I17" s="93" t="n"/>
      <c r="J17" s="30" t="n"/>
      <c r="K17" s="90" t="n"/>
      <c r="L17" s="93" t="n"/>
      <c r="M17" s="93" t="n"/>
      <c r="N17" s="93" t="n"/>
      <c r="O17" s="90" t="n"/>
      <c r="P17" s="30" t="n"/>
      <c r="Q17" s="30" t="n"/>
      <c r="R17" s="30" t="n"/>
      <c r="S17" s="28">
        <f>IF($B17="","",IF($R17&lt;&gt;"",$R17,IF($F17="Numeric",IF($L17="","Pending Inspection",IF(AND(OR($H17="",$L17&gt;=$H17),OR($I17="",$L17&lt;=$I17)),"Passed","Failed")),IF($O17&gt;0,"Failed",IF($K17&gt;0,"Passed","Pending Inspection")))))</f>
        <v/>
      </c>
      <c r="T17" s="30" t="n"/>
    </row>
    <row r="18">
      <c r="A18" s="28">
        <f>IF(B18="","",B18&amp;"-I"&amp;TEXT(ROW()-4,"000"))</f>
        <v/>
      </c>
      <c r="B18" s="30" t="n"/>
      <c r="C18" s="92">
        <f>IF($B18="","",IFERROR(VLOOKUP($B18,'Incoming Inspection Log'!$A:$H,3,FALSE),""))</f>
        <v/>
      </c>
      <c r="D18" s="28">
        <f>IF($B18="","",IFERROR(VLOOKUP($B18,'Incoming Inspection Log'!$A:$H,8,FALSE),""))</f>
        <v/>
      </c>
      <c r="E18" s="30" t="n"/>
      <c r="F18" s="30" t="n"/>
      <c r="G18" s="30" t="n"/>
      <c r="H18" s="93" t="n"/>
      <c r="I18" s="93" t="n"/>
      <c r="J18" s="30" t="n"/>
      <c r="K18" s="90" t="n"/>
      <c r="L18" s="93" t="n"/>
      <c r="M18" s="93" t="n"/>
      <c r="N18" s="93" t="n"/>
      <c r="O18" s="90" t="n"/>
      <c r="P18" s="30" t="n"/>
      <c r="Q18" s="30" t="n"/>
      <c r="R18" s="30" t="n"/>
      <c r="S18" s="28">
        <f>IF($B18="","",IF($R18&lt;&gt;"",$R18,IF($F18="Numeric",IF($L18="","Pending Inspection",IF(AND(OR($H18="",$L18&gt;=$H18),OR($I18="",$L18&lt;=$I18)),"Passed","Failed")),IF($O18&gt;0,"Failed",IF($K18&gt;0,"Passed","Pending Inspection")))))</f>
        <v/>
      </c>
      <c r="T18" s="30" t="n"/>
    </row>
    <row r="19">
      <c r="A19" s="28">
        <f>IF(B19="","",B19&amp;"-I"&amp;TEXT(ROW()-4,"000"))</f>
        <v/>
      </c>
      <c r="B19" s="30" t="n"/>
      <c r="C19" s="92">
        <f>IF($B19="","",IFERROR(VLOOKUP($B19,'Incoming Inspection Log'!$A:$H,3,FALSE),""))</f>
        <v/>
      </c>
      <c r="D19" s="28">
        <f>IF($B19="","",IFERROR(VLOOKUP($B19,'Incoming Inspection Log'!$A:$H,8,FALSE),""))</f>
        <v/>
      </c>
      <c r="E19" s="30" t="n"/>
      <c r="F19" s="30" t="n"/>
      <c r="G19" s="30" t="n"/>
      <c r="H19" s="93" t="n"/>
      <c r="I19" s="93" t="n"/>
      <c r="J19" s="30" t="n"/>
      <c r="K19" s="90" t="n"/>
      <c r="L19" s="93" t="n"/>
      <c r="M19" s="93" t="n"/>
      <c r="N19" s="93" t="n"/>
      <c r="O19" s="90" t="n"/>
      <c r="P19" s="30" t="n"/>
      <c r="Q19" s="30" t="n"/>
      <c r="R19" s="30" t="n"/>
      <c r="S19" s="28">
        <f>IF($B19="","",IF($R19&lt;&gt;"",$R19,IF($F19="Numeric",IF($L19="","Pending Inspection",IF(AND(OR($H19="",$L19&gt;=$H19),OR($I19="",$L19&lt;=$I19)),"Passed","Failed")),IF($O19&gt;0,"Failed",IF($K19&gt;0,"Passed","Pending Inspection")))))</f>
        <v/>
      </c>
      <c r="T19" s="30" t="n"/>
    </row>
    <row r="20">
      <c r="A20" s="28">
        <f>IF(B20="","",B20&amp;"-I"&amp;TEXT(ROW()-4,"000"))</f>
        <v/>
      </c>
      <c r="B20" s="30" t="n"/>
      <c r="C20" s="92">
        <f>IF($B20="","",IFERROR(VLOOKUP($B20,'Incoming Inspection Log'!$A:$H,3,FALSE),""))</f>
        <v/>
      </c>
      <c r="D20" s="28">
        <f>IF($B20="","",IFERROR(VLOOKUP($B20,'Incoming Inspection Log'!$A:$H,8,FALSE),""))</f>
        <v/>
      </c>
      <c r="E20" s="30" t="n"/>
      <c r="F20" s="30" t="n"/>
      <c r="G20" s="30" t="n"/>
      <c r="H20" s="93" t="n"/>
      <c r="I20" s="93" t="n"/>
      <c r="J20" s="30" t="n"/>
      <c r="K20" s="90" t="n"/>
      <c r="L20" s="93" t="n"/>
      <c r="M20" s="93" t="n"/>
      <c r="N20" s="93" t="n"/>
      <c r="O20" s="90" t="n"/>
      <c r="P20" s="30" t="n"/>
      <c r="Q20" s="30" t="n"/>
      <c r="R20" s="30" t="n"/>
      <c r="S20" s="28">
        <f>IF($B20="","",IF($R20&lt;&gt;"",$R20,IF($F20="Numeric",IF($L20="","Pending Inspection",IF(AND(OR($H20="",$L20&gt;=$H20),OR($I20="",$L20&lt;=$I20)),"Passed","Failed")),IF($O20&gt;0,"Failed",IF($K20&gt;0,"Passed","Pending Inspection")))))</f>
        <v/>
      </c>
      <c r="T20" s="30" t="n"/>
    </row>
    <row r="21">
      <c r="A21" s="28">
        <f>IF(B21="","",B21&amp;"-I"&amp;TEXT(ROW()-4,"000"))</f>
        <v/>
      </c>
      <c r="B21" s="30" t="n"/>
      <c r="C21" s="92">
        <f>IF($B21="","",IFERROR(VLOOKUP($B21,'Incoming Inspection Log'!$A:$H,3,FALSE),""))</f>
        <v/>
      </c>
      <c r="D21" s="28">
        <f>IF($B21="","",IFERROR(VLOOKUP($B21,'Incoming Inspection Log'!$A:$H,8,FALSE),""))</f>
        <v/>
      </c>
      <c r="E21" s="30" t="n"/>
      <c r="F21" s="30" t="n"/>
      <c r="G21" s="30" t="n"/>
      <c r="H21" s="93" t="n"/>
      <c r="I21" s="93" t="n"/>
      <c r="J21" s="30" t="n"/>
      <c r="K21" s="90" t="n"/>
      <c r="L21" s="93" t="n"/>
      <c r="M21" s="93" t="n"/>
      <c r="N21" s="93" t="n"/>
      <c r="O21" s="90" t="n"/>
      <c r="P21" s="30" t="n"/>
      <c r="Q21" s="30" t="n"/>
      <c r="R21" s="30" t="n"/>
      <c r="S21" s="28">
        <f>IF($B21="","",IF($R21&lt;&gt;"",$R21,IF($F21="Numeric",IF($L21="","Pending Inspection",IF(AND(OR($H21="",$L21&gt;=$H21),OR($I21="",$L21&lt;=$I21)),"Passed","Failed")),IF($O21&gt;0,"Failed",IF($K21&gt;0,"Passed","Pending Inspection")))))</f>
        <v/>
      </c>
      <c r="T21" s="30" t="n"/>
    </row>
    <row r="22">
      <c r="A22" s="28">
        <f>IF(B22="","",B22&amp;"-I"&amp;TEXT(ROW()-4,"000"))</f>
        <v/>
      </c>
      <c r="B22" s="30" t="n"/>
      <c r="C22" s="92">
        <f>IF($B22="","",IFERROR(VLOOKUP($B22,'Incoming Inspection Log'!$A:$H,3,FALSE),""))</f>
        <v/>
      </c>
      <c r="D22" s="28">
        <f>IF($B22="","",IFERROR(VLOOKUP($B22,'Incoming Inspection Log'!$A:$H,8,FALSE),""))</f>
        <v/>
      </c>
      <c r="E22" s="30" t="n"/>
      <c r="F22" s="30" t="n"/>
      <c r="G22" s="30" t="n"/>
      <c r="H22" s="93" t="n"/>
      <c r="I22" s="93" t="n"/>
      <c r="J22" s="30" t="n"/>
      <c r="K22" s="90" t="n"/>
      <c r="L22" s="93" t="n"/>
      <c r="M22" s="93" t="n"/>
      <c r="N22" s="93" t="n"/>
      <c r="O22" s="90" t="n"/>
      <c r="P22" s="30" t="n"/>
      <c r="Q22" s="30" t="n"/>
      <c r="R22" s="30" t="n"/>
      <c r="S22" s="28">
        <f>IF($B22="","",IF($R22&lt;&gt;"",$R22,IF($F22="Numeric",IF($L22="","Pending Inspection",IF(AND(OR($H22="",$L22&gt;=$H22),OR($I22="",$L22&lt;=$I22)),"Passed","Failed")),IF($O22&gt;0,"Failed",IF($K22&gt;0,"Passed","Pending Inspection")))))</f>
        <v/>
      </c>
      <c r="T22" s="30" t="n"/>
    </row>
    <row r="23">
      <c r="A23" s="28">
        <f>IF(B23="","",B23&amp;"-I"&amp;TEXT(ROW()-4,"000"))</f>
        <v/>
      </c>
      <c r="B23" s="30" t="n"/>
      <c r="C23" s="92">
        <f>IF($B23="","",IFERROR(VLOOKUP($B23,'Incoming Inspection Log'!$A:$H,3,FALSE),""))</f>
        <v/>
      </c>
      <c r="D23" s="28">
        <f>IF($B23="","",IFERROR(VLOOKUP($B23,'Incoming Inspection Log'!$A:$H,8,FALSE),""))</f>
        <v/>
      </c>
      <c r="E23" s="30" t="n"/>
      <c r="F23" s="30" t="n"/>
      <c r="G23" s="30" t="n"/>
      <c r="H23" s="93" t="n"/>
      <c r="I23" s="93" t="n"/>
      <c r="J23" s="30" t="n"/>
      <c r="K23" s="90" t="n"/>
      <c r="L23" s="93" t="n"/>
      <c r="M23" s="93" t="n"/>
      <c r="N23" s="93" t="n"/>
      <c r="O23" s="90" t="n"/>
      <c r="P23" s="30" t="n"/>
      <c r="Q23" s="30" t="n"/>
      <c r="R23" s="30" t="n"/>
      <c r="S23" s="28">
        <f>IF($B23="","",IF($R23&lt;&gt;"",$R23,IF($F23="Numeric",IF($L23="","Pending Inspection",IF(AND(OR($H23="",$L23&gt;=$H23),OR($I23="",$L23&lt;=$I23)),"Passed","Failed")),IF($O23&gt;0,"Failed",IF($K23&gt;0,"Passed","Pending Inspection")))))</f>
        <v/>
      </c>
      <c r="T23" s="30" t="n"/>
    </row>
    <row r="24">
      <c r="A24" s="28">
        <f>IF(B24="","",B24&amp;"-I"&amp;TEXT(ROW()-4,"000"))</f>
        <v/>
      </c>
      <c r="B24" s="30" t="n"/>
      <c r="C24" s="92">
        <f>IF($B24="","",IFERROR(VLOOKUP($B24,'Incoming Inspection Log'!$A:$H,3,FALSE),""))</f>
        <v/>
      </c>
      <c r="D24" s="28">
        <f>IF($B24="","",IFERROR(VLOOKUP($B24,'Incoming Inspection Log'!$A:$H,8,FALSE),""))</f>
        <v/>
      </c>
      <c r="E24" s="30" t="n"/>
      <c r="F24" s="30" t="n"/>
      <c r="G24" s="30" t="n"/>
      <c r="H24" s="93" t="n"/>
      <c r="I24" s="93" t="n"/>
      <c r="J24" s="30" t="n"/>
      <c r="K24" s="90" t="n"/>
      <c r="L24" s="93" t="n"/>
      <c r="M24" s="93" t="n"/>
      <c r="N24" s="93" t="n"/>
      <c r="O24" s="90" t="n"/>
      <c r="P24" s="30" t="n"/>
      <c r="Q24" s="30" t="n"/>
      <c r="R24" s="30" t="n"/>
      <c r="S24" s="28">
        <f>IF($B24="","",IF($R24&lt;&gt;"",$R24,IF($F24="Numeric",IF($L24="","Pending Inspection",IF(AND(OR($H24="",$L24&gt;=$H24),OR($I24="",$L24&lt;=$I24)),"Passed","Failed")),IF($O24&gt;0,"Failed",IF($K24&gt;0,"Passed","Pending Inspection")))))</f>
        <v/>
      </c>
      <c r="T24" s="30" t="n"/>
    </row>
    <row r="25">
      <c r="A25" s="28">
        <f>IF(B25="","",B25&amp;"-I"&amp;TEXT(ROW()-4,"000"))</f>
        <v/>
      </c>
      <c r="B25" s="30" t="n"/>
      <c r="C25" s="92">
        <f>IF($B25="","",IFERROR(VLOOKUP($B25,'Incoming Inspection Log'!$A:$H,3,FALSE),""))</f>
        <v/>
      </c>
      <c r="D25" s="28">
        <f>IF($B25="","",IFERROR(VLOOKUP($B25,'Incoming Inspection Log'!$A:$H,8,FALSE),""))</f>
        <v/>
      </c>
      <c r="E25" s="30" t="n"/>
      <c r="F25" s="30" t="n"/>
      <c r="G25" s="30" t="n"/>
      <c r="H25" s="93" t="n"/>
      <c r="I25" s="93" t="n"/>
      <c r="J25" s="30" t="n"/>
      <c r="K25" s="90" t="n"/>
      <c r="L25" s="93" t="n"/>
      <c r="M25" s="93" t="n"/>
      <c r="N25" s="93" t="n"/>
      <c r="O25" s="90" t="n"/>
      <c r="P25" s="30" t="n"/>
      <c r="Q25" s="30" t="n"/>
      <c r="R25" s="30" t="n"/>
      <c r="S25" s="28">
        <f>IF($B25="","",IF($R25&lt;&gt;"",$R25,IF($F25="Numeric",IF($L25="","Pending Inspection",IF(AND(OR($H25="",$L25&gt;=$H25),OR($I25="",$L25&lt;=$I25)),"Passed","Failed")),IF($O25&gt;0,"Failed",IF($K25&gt;0,"Passed","Pending Inspection")))))</f>
        <v/>
      </c>
      <c r="T25" s="30" t="n"/>
    </row>
    <row r="26">
      <c r="A26" s="28">
        <f>IF(B26="","",B26&amp;"-I"&amp;TEXT(ROW()-4,"000"))</f>
        <v/>
      </c>
      <c r="B26" s="30" t="n"/>
      <c r="C26" s="92">
        <f>IF($B26="","",IFERROR(VLOOKUP($B26,'Incoming Inspection Log'!$A:$H,3,FALSE),""))</f>
        <v/>
      </c>
      <c r="D26" s="28">
        <f>IF($B26="","",IFERROR(VLOOKUP($B26,'Incoming Inspection Log'!$A:$H,8,FALSE),""))</f>
        <v/>
      </c>
      <c r="E26" s="30" t="n"/>
      <c r="F26" s="30" t="n"/>
      <c r="G26" s="30" t="n"/>
      <c r="H26" s="93" t="n"/>
      <c r="I26" s="93" t="n"/>
      <c r="J26" s="30" t="n"/>
      <c r="K26" s="90" t="n"/>
      <c r="L26" s="93" t="n"/>
      <c r="M26" s="93" t="n"/>
      <c r="N26" s="93" t="n"/>
      <c r="O26" s="90" t="n"/>
      <c r="P26" s="30" t="n"/>
      <c r="Q26" s="30" t="n"/>
      <c r="R26" s="30" t="n"/>
      <c r="S26" s="28">
        <f>IF($B26="","",IF($R26&lt;&gt;"",$R26,IF($F26="Numeric",IF($L26="","Pending Inspection",IF(AND(OR($H26="",$L26&gt;=$H26),OR($I26="",$L26&lt;=$I26)),"Passed","Failed")),IF($O26&gt;0,"Failed",IF($K26&gt;0,"Passed","Pending Inspection")))))</f>
        <v/>
      </c>
      <c r="T26" s="30" t="n"/>
    </row>
    <row r="27">
      <c r="A27" s="28">
        <f>IF(B27="","",B27&amp;"-I"&amp;TEXT(ROW()-4,"000"))</f>
        <v/>
      </c>
      <c r="B27" s="30" t="n"/>
      <c r="C27" s="92">
        <f>IF($B27="","",IFERROR(VLOOKUP($B27,'Incoming Inspection Log'!$A:$H,3,FALSE),""))</f>
        <v/>
      </c>
      <c r="D27" s="28">
        <f>IF($B27="","",IFERROR(VLOOKUP($B27,'Incoming Inspection Log'!$A:$H,8,FALSE),""))</f>
        <v/>
      </c>
      <c r="E27" s="30" t="n"/>
      <c r="F27" s="30" t="n"/>
      <c r="G27" s="30" t="n"/>
      <c r="H27" s="93" t="n"/>
      <c r="I27" s="93" t="n"/>
      <c r="J27" s="30" t="n"/>
      <c r="K27" s="90" t="n"/>
      <c r="L27" s="93" t="n"/>
      <c r="M27" s="93" t="n"/>
      <c r="N27" s="93" t="n"/>
      <c r="O27" s="90" t="n"/>
      <c r="P27" s="30" t="n"/>
      <c r="Q27" s="30" t="n"/>
      <c r="R27" s="30" t="n"/>
      <c r="S27" s="28">
        <f>IF($B27="","",IF($R27&lt;&gt;"",$R27,IF($F27="Numeric",IF($L27="","Pending Inspection",IF(AND(OR($H27="",$L27&gt;=$H27),OR($I27="",$L27&lt;=$I27)),"Passed","Failed")),IF($O27&gt;0,"Failed",IF($K27&gt;0,"Passed","Pending Inspection")))))</f>
        <v/>
      </c>
      <c r="T27" s="30" t="n"/>
    </row>
    <row r="28">
      <c r="A28" s="28">
        <f>IF(B28="","",B28&amp;"-I"&amp;TEXT(ROW()-4,"000"))</f>
        <v/>
      </c>
      <c r="B28" s="30" t="n"/>
      <c r="C28" s="92">
        <f>IF($B28="","",IFERROR(VLOOKUP($B28,'Incoming Inspection Log'!$A:$H,3,FALSE),""))</f>
        <v/>
      </c>
      <c r="D28" s="28">
        <f>IF($B28="","",IFERROR(VLOOKUP($B28,'Incoming Inspection Log'!$A:$H,8,FALSE),""))</f>
        <v/>
      </c>
      <c r="E28" s="30" t="n"/>
      <c r="F28" s="30" t="n"/>
      <c r="G28" s="30" t="n"/>
      <c r="H28" s="93" t="n"/>
      <c r="I28" s="93" t="n"/>
      <c r="J28" s="30" t="n"/>
      <c r="K28" s="90" t="n"/>
      <c r="L28" s="93" t="n"/>
      <c r="M28" s="93" t="n"/>
      <c r="N28" s="93" t="n"/>
      <c r="O28" s="90" t="n"/>
      <c r="P28" s="30" t="n"/>
      <c r="Q28" s="30" t="n"/>
      <c r="R28" s="30" t="n"/>
      <c r="S28" s="28">
        <f>IF($B28="","",IF($R28&lt;&gt;"",$R28,IF($F28="Numeric",IF($L28="","Pending Inspection",IF(AND(OR($H28="",$L28&gt;=$H28),OR($I28="",$L28&lt;=$I28)),"Passed","Failed")),IF($O28&gt;0,"Failed",IF($K28&gt;0,"Passed","Pending Inspection")))))</f>
        <v/>
      </c>
      <c r="T28" s="30" t="n"/>
    </row>
    <row r="29">
      <c r="A29" s="28">
        <f>IF(B29="","",B29&amp;"-I"&amp;TEXT(ROW()-4,"000"))</f>
        <v/>
      </c>
      <c r="B29" s="30" t="n"/>
      <c r="C29" s="92">
        <f>IF($B29="","",IFERROR(VLOOKUP($B29,'Incoming Inspection Log'!$A:$H,3,FALSE),""))</f>
        <v/>
      </c>
      <c r="D29" s="28">
        <f>IF($B29="","",IFERROR(VLOOKUP($B29,'Incoming Inspection Log'!$A:$H,8,FALSE),""))</f>
        <v/>
      </c>
      <c r="E29" s="30" t="n"/>
      <c r="F29" s="30" t="n"/>
      <c r="G29" s="30" t="n"/>
      <c r="H29" s="93" t="n"/>
      <c r="I29" s="93" t="n"/>
      <c r="J29" s="30" t="n"/>
      <c r="K29" s="90" t="n"/>
      <c r="L29" s="93" t="n"/>
      <c r="M29" s="93" t="n"/>
      <c r="N29" s="93" t="n"/>
      <c r="O29" s="90" t="n"/>
      <c r="P29" s="30" t="n"/>
      <c r="Q29" s="30" t="n"/>
      <c r="R29" s="30" t="n"/>
      <c r="S29" s="28">
        <f>IF($B29="","",IF($R29&lt;&gt;"",$R29,IF($F29="Numeric",IF($L29="","Pending Inspection",IF(AND(OR($H29="",$L29&gt;=$H29),OR($I29="",$L29&lt;=$I29)),"Passed","Failed")),IF($O29&gt;0,"Failed",IF($K29&gt;0,"Passed","Pending Inspection")))))</f>
        <v/>
      </c>
      <c r="T29" s="30" t="n"/>
    </row>
    <row r="30">
      <c r="A30" s="28">
        <f>IF(B30="","",B30&amp;"-I"&amp;TEXT(ROW()-4,"000"))</f>
        <v/>
      </c>
      <c r="B30" s="30" t="n"/>
      <c r="C30" s="92">
        <f>IF($B30="","",IFERROR(VLOOKUP($B30,'Incoming Inspection Log'!$A:$H,3,FALSE),""))</f>
        <v/>
      </c>
      <c r="D30" s="28">
        <f>IF($B30="","",IFERROR(VLOOKUP($B30,'Incoming Inspection Log'!$A:$H,8,FALSE),""))</f>
        <v/>
      </c>
      <c r="E30" s="30" t="n"/>
      <c r="F30" s="30" t="n"/>
      <c r="G30" s="30" t="n"/>
      <c r="H30" s="93" t="n"/>
      <c r="I30" s="93" t="n"/>
      <c r="J30" s="30" t="n"/>
      <c r="K30" s="90" t="n"/>
      <c r="L30" s="93" t="n"/>
      <c r="M30" s="93" t="n"/>
      <c r="N30" s="93" t="n"/>
      <c r="O30" s="90" t="n"/>
      <c r="P30" s="30" t="n"/>
      <c r="Q30" s="30" t="n"/>
      <c r="R30" s="30" t="n"/>
      <c r="S30" s="28">
        <f>IF($B30="","",IF($R30&lt;&gt;"",$R30,IF($F30="Numeric",IF($L30="","Pending Inspection",IF(AND(OR($H30="",$L30&gt;=$H30),OR($I30="",$L30&lt;=$I30)),"Passed","Failed")),IF($O30&gt;0,"Failed",IF($K30&gt;0,"Passed","Pending Inspection")))))</f>
        <v/>
      </c>
      <c r="T30" s="30" t="n"/>
    </row>
    <row r="31">
      <c r="A31" s="28">
        <f>IF(B31="","",B31&amp;"-I"&amp;TEXT(ROW()-4,"000"))</f>
        <v/>
      </c>
      <c r="B31" s="30" t="n"/>
      <c r="C31" s="92">
        <f>IF($B31="","",IFERROR(VLOOKUP($B31,'Incoming Inspection Log'!$A:$H,3,FALSE),""))</f>
        <v/>
      </c>
      <c r="D31" s="28">
        <f>IF($B31="","",IFERROR(VLOOKUP($B31,'Incoming Inspection Log'!$A:$H,8,FALSE),""))</f>
        <v/>
      </c>
      <c r="E31" s="30" t="n"/>
      <c r="F31" s="30" t="n"/>
      <c r="G31" s="30" t="n"/>
      <c r="H31" s="93" t="n"/>
      <c r="I31" s="93" t="n"/>
      <c r="J31" s="30" t="n"/>
      <c r="K31" s="90" t="n"/>
      <c r="L31" s="93" t="n"/>
      <c r="M31" s="93" t="n"/>
      <c r="N31" s="93" t="n"/>
      <c r="O31" s="90" t="n"/>
      <c r="P31" s="30" t="n"/>
      <c r="Q31" s="30" t="n"/>
      <c r="R31" s="30" t="n"/>
      <c r="S31" s="28">
        <f>IF($B31="","",IF($R31&lt;&gt;"",$R31,IF($F31="Numeric",IF($L31="","Pending Inspection",IF(AND(OR($H31="",$L31&gt;=$H31),OR($I31="",$L31&lt;=$I31)),"Passed","Failed")),IF($O31&gt;0,"Failed",IF($K31&gt;0,"Passed","Pending Inspection")))))</f>
        <v/>
      </c>
      <c r="T31" s="30" t="n"/>
    </row>
    <row r="32">
      <c r="A32" s="28">
        <f>IF(B32="","",B32&amp;"-I"&amp;TEXT(ROW()-4,"000"))</f>
        <v/>
      </c>
      <c r="B32" s="30" t="n"/>
      <c r="C32" s="92">
        <f>IF($B32="","",IFERROR(VLOOKUP($B32,'Incoming Inspection Log'!$A:$H,3,FALSE),""))</f>
        <v/>
      </c>
      <c r="D32" s="28">
        <f>IF($B32="","",IFERROR(VLOOKUP($B32,'Incoming Inspection Log'!$A:$H,8,FALSE),""))</f>
        <v/>
      </c>
      <c r="E32" s="30" t="n"/>
      <c r="F32" s="30" t="n"/>
      <c r="G32" s="30" t="n"/>
      <c r="H32" s="93" t="n"/>
      <c r="I32" s="93" t="n"/>
      <c r="J32" s="30" t="n"/>
      <c r="K32" s="90" t="n"/>
      <c r="L32" s="93" t="n"/>
      <c r="M32" s="93" t="n"/>
      <c r="N32" s="93" t="n"/>
      <c r="O32" s="90" t="n"/>
      <c r="P32" s="30" t="n"/>
      <c r="Q32" s="30" t="n"/>
      <c r="R32" s="30" t="n"/>
      <c r="S32" s="28">
        <f>IF($B32="","",IF($R32&lt;&gt;"",$R32,IF($F32="Numeric",IF($L32="","Pending Inspection",IF(AND(OR($H32="",$L32&gt;=$H32),OR($I32="",$L32&lt;=$I32)),"Passed","Failed")),IF($O32&gt;0,"Failed",IF($K32&gt;0,"Passed","Pending Inspection")))))</f>
        <v/>
      </c>
      <c r="T32" s="30" t="n"/>
    </row>
    <row r="33">
      <c r="A33" s="28">
        <f>IF(B33="","",B33&amp;"-I"&amp;TEXT(ROW()-4,"000"))</f>
        <v/>
      </c>
      <c r="B33" s="30" t="n"/>
      <c r="C33" s="92">
        <f>IF($B33="","",IFERROR(VLOOKUP($B33,'Incoming Inspection Log'!$A:$H,3,FALSE),""))</f>
        <v/>
      </c>
      <c r="D33" s="28">
        <f>IF($B33="","",IFERROR(VLOOKUP($B33,'Incoming Inspection Log'!$A:$H,8,FALSE),""))</f>
        <v/>
      </c>
      <c r="E33" s="30" t="n"/>
      <c r="F33" s="30" t="n"/>
      <c r="G33" s="30" t="n"/>
      <c r="H33" s="93" t="n"/>
      <c r="I33" s="93" t="n"/>
      <c r="J33" s="30" t="n"/>
      <c r="K33" s="90" t="n"/>
      <c r="L33" s="93" t="n"/>
      <c r="M33" s="93" t="n"/>
      <c r="N33" s="93" t="n"/>
      <c r="O33" s="90" t="n"/>
      <c r="P33" s="30" t="n"/>
      <c r="Q33" s="30" t="n"/>
      <c r="R33" s="30" t="n"/>
      <c r="S33" s="28">
        <f>IF($B33="","",IF($R33&lt;&gt;"",$R33,IF($F33="Numeric",IF($L33="","Pending Inspection",IF(AND(OR($H33="",$L33&gt;=$H33),OR($I33="",$L33&lt;=$I33)),"Passed","Failed")),IF($O33&gt;0,"Failed",IF($K33&gt;0,"Passed","Pending Inspection")))))</f>
        <v/>
      </c>
      <c r="T33" s="30" t="n"/>
    </row>
    <row r="34">
      <c r="A34" s="28">
        <f>IF(B34="","",B34&amp;"-I"&amp;TEXT(ROW()-4,"000"))</f>
        <v/>
      </c>
      <c r="B34" s="30" t="n"/>
      <c r="C34" s="92">
        <f>IF($B34="","",IFERROR(VLOOKUP($B34,'Incoming Inspection Log'!$A:$H,3,FALSE),""))</f>
        <v/>
      </c>
      <c r="D34" s="28">
        <f>IF($B34="","",IFERROR(VLOOKUP($B34,'Incoming Inspection Log'!$A:$H,8,FALSE),""))</f>
        <v/>
      </c>
      <c r="E34" s="30" t="n"/>
      <c r="F34" s="30" t="n"/>
      <c r="G34" s="30" t="n"/>
      <c r="H34" s="93" t="n"/>
      <c r="I34" s="93" t="n"/>
      <c r="J34" s="30" t="n"/>
      <c r="K34" s="90" t="n"/>
      <c r="L34" s="93" t="n"/>
      <c r="M34" s="93" t="n"/>
      <c r="N34" s="93" t="n"/>
      <c r="O34" s="90" t="n"/>
      <c r="P34" s="30" t="n"/>
      <c r="Q34" s="30" t="n"/>
      <c r="R34" s="30" t="n"/>
      <c r="S34" s="28">
        <f>IF($B34="","",IF($R34&lt;&gt;"",$R34,IF($F34="Numeric",IF($L34="","Pending Inspection",IF(AND(OR($H34="",$L34&gt;=$H34),OR($I34="",$L34&lt;=$I34)),"Passed","Failed")),IF($O34&gt;0,"Failed",IF($K34&gt;0,"Passed","Pending Inspection")))))</f>
        <v/>
      </c>
      <c r="T34" s="30" t="n"/>
    </row>
    <row r="35">
      <c r="A35" s="28">
        <f>IF(B35="","",B35&amp;"-I"&amp;TEXT(ROW()-4,"000"))</f>
        <v/>
      </c>
      <c r="B35" s="30" t="n"/>
      <c r="C35" s="92">
        <f>IF($B35="","",IFERROR(VLOOKUP($B35,'Incoming Inspection Log'!$A:$H,3,FALSE),""))</f>
        <v/>
      </c>
      <c r="D35" s="28">
        <f>IF($B35="","",IFERROR(VLOOKUP($B35,'Incoming Inspection Log'!$A:$H,8,FALSE),""))</f>
        <v/>
      </c>
      <c r="E35" s="30" t="n"/>
      <c r="F35" s="30" t="n"/>
      <c r="G35" s="30" t="n"/>
      <c r="H35" s="93" t="n"/>
      <c r="I35" s="93" t="n"/>
      <c r="J35" s="30" t="n"/>
      <c r="K35" s="90" t="n"/>
      <c r="L35" s="93" t="n"/>
      <c r="M35" s="93" t="n"/>
      <c r="N35" s="93" t="n"/>
      <c r="O35" s="90" t="n"/>
      <c r="P35" s="30" t="n"/>
      <c r="Q35" s="30" t="n"/>
      <c r="R35" s="30" t="n"/>
      <c r="S35" s="28">
        <f>IF($B35="","",IF($R35&lt;&gt;"",$R35,IF($F35="Numeric",IF($L35="","Pending Inspection",IF(AND(OR($H35="",$L35&gt;=$H35),OR($I35="",$L35&lt;=$I35)),"Passed","Failed")),IF($O35&gt;0,"Failed",IF($K35&gt;0,"Passed","Pending Inspection")))))</f>
        <v/>
      </c>
      <c r="T35" s="30" t="n"/>
    </row>
    <row r="36">
      <c r="A36" s="28">
        <f>IF(B36="","",B36&amp;"-I"&amp;TEXT(ROW()-4,"000"))</f>
        <v/>
      </c>
      <c r="B36" s="30" t="n"/>
      <c r="C36" s="92">
        <f>IF($B36="","",IFERROR(VLOOKUP($B36,'Incoming Inspection Log'!$A:$H,3,FALSE),""))</f>
        <v/>
      </c>
      <c r="D36" s="28">
        <f>IF($B36="","",IFERROR(VLOOKUP($B36,'Incoming Inspection Log'!$A:$H,8,FALSE),""))</f>
        <v/>
      </c>
      <c r="E36" s="30" t="n"/>
      <c r="F36" s="30" t="n"/>
      <c r="G36" s="30" t="n"/>
      <c r="H36" s="93" t="n"/>
      <c r="I36" s="93" t="n"/>
      <c r="J36" s="30" t="n"/>
      <c r="K36" s="90" t="n"/>
      <c r="L36" s="93" t="n"/>
      <c r="M36" s="93" t="n"/>
      <c r="N36" s="93" t="n"/>
      <c r="O36" s="90" t="n"/>
      <c r="P36" s="30" t="n"/>
      <c r="Q36" s="30" t="n"/>
      <c r="R36" s="30" t="n"/>
      <c r="S36" s="28">
        <f>IF($B36="","",IF($R36&lt;&gt;"",$R36,IF($F36="Numeric",IF($L36="","Pending Inspection",IF(AND(OR($H36="",$L36&gt;=$H36),OR($I36="",$L36&lt;=$I36)),"Passed","Failed")),IF($O36&gt;0,"Failed",IF($K36&gt;0,"Passed","Pending Inspection")))))</f>
        <v/>
      </c>
      <c r="T36" s="30" t="n"/>
    </row>
    <row r="37">
      <c r="A37" s="28">
        <f>IF(B37="","",B37&amp;"-I"&amp;TEXT(ROW()-4,"000"))</f>
        <v/>
      </c>
      <c r="B37" s="30" t="n"/>
      <c r="C37" s="92">
        <f>IF($B37="","",IFERROR(VLOOKUP($B37,'Incoming Inspection Log'!$A:$H,3,FALSE),""))</f>
        <v/>
      </c>
      <c r="D37" s="28">
        <f>IF($B37="","",IFERROR(VLOOKUP($B37,'Incoming Inspection Log'!$A:$H,8,FALSE),""))</f>
        <v/>
      </c>
      <c r="E37" s="30" t="n"/>
      <c r="F37" s="30" t="n"/>
      <c r="G37" s="30" t="n"/>
      <c r="H37" s="93" t="n"/>
      <c r="I37" s="93" t="n"/>
      <c r="J37" s="30" t="n"/>
      <c r="K37" s="90" t="n"/>
      <c r="L37" s="93" t="n"/>
      <c r="M37" s="93" t="n"/>
      <c r="N37" s="93" t="n"/>
      <c r="O37" s="90" t="n"/>
      <c r="P37" s="30" t="n"/>
      <c r="Q37" s="30" t="n"/>
      <c r="R37" s="30" t="n"/>
      <c r="S37" s="28">
        <f>IF($B37="","",IF($R37&lt;&gt;"",$R37,IF($F37="Numeric",IF($L37="","Pending Inspection",IF(AND(OR($H37="",$L37&gt;=$H37),OR($I37="",$L37&lt;=$I37)),"Passed","Failed")),IF($O37&gt;0,"Failed",IF($K37&gt;0,"Passed","Pending Inspection")))))</f>
        <v/>
      </c>
      <c r="T37" s="30" t="n"/>
    </row>
    <row r="38">
      <c r="A38" s="28">
        <f>IF(B38="","",B38&amp;"-I"&amp;TEXT(ROW()-4,"000"))</f>
        <v/>
      </c>
      <c r="B38" s="30" t="n"/>
      <c r="C38" s="92">
        <f>IF($B38="","",IFERROR(VLOOKUP($B38,'Incoming Inspection Log'!$A:$H,3,FALSE),""))</f>
        <v/>
      </c>
      <c r="D38" s="28">
        <f>IF($B38="","",IFERROR(VLOOKUP($B38,'Incoming Inspection Log'!$A:$H,8,FALSE),""))</f>
        <v/>
      </c>
      <c r="E38" s="30" t="n"/>
      <c r="F38" s="30" t="n"/>
      <c r="G38" s="30" t="n"/>
      <c r="H38" s="93" t="n"/>
      <c r="I38" s="93" t="n"/>
      <c r="J38" s="30" t="n"/>
      <c r="K38" s="90" t="n"/>
      <c r="L38" s="93" t="n"/>
      <c r="M38" s="93" t="n"/>
      <c r="N38" s="93" t="n"/>
      <c r="O38" s="90" t="n"/>
      <c r="P38" s="30" t="n"/>
      <c r="Q38" s="30" t="n"/>
      <c r="R38" s="30" t="n"/>
      <c r="S38" s="28">
        <f>IF($B38="","",IF($R38&lt;&gt;"",$R38,IF($F38="Numeric",IF($L38="","Pending Inspection",IF(AND(OR($H38="",$L38&gt;=$H38),OR($I38="",$L38&lt;=$I38)),"Passed","Failed")),IF($O38&gt;0,"Failed",IF($K38&gt;0,"Passed","Pending Inspection")))))</f>
        <v/>
      </c>
      <c r="T38" s="30" t="n"/>
    </row>
    <row r="39">
      <c r="A39" s="28">
        <f>IF(B39="","",B39&amp;"-I"&amp;TEXT(ROW()-4,"000"))</f>
        <v/>
      </c>
      <c r="B39" s="30" t="n"/>
      <c r="C39" s="92">
        <f>IF($B39="","",IFERROR(VLOOKUP($B39,'Incoming Inspection Log'!$A:$H,3,FALSE),""))</f>
        <v/>
      </c>
      <c r="D39" s="28">
        <f>IF($B39="","",IFERROR(VLOOKUP($B39,'Incoming Inspection Log'!$A:$H,8,FALSE),""))</f>
        <v/>
      </c>
      <c r="E39" s="30" t="n"/>
      <c r="F39" s="30" t="n"/>
      <c r="G39" s="30" t="n"/>
      <c r="H39" s="93" t="n"/>
      <c r="I39" s="93" t="n"/>
      <c r="J39" s="30" t="n"/>
      <c r="K39" s="90" t="n"/>
      <c r="L39" s="93" t="n"/>
      <c r="M39" s="93" t="n"/>
      <c r="N39" s="93" t="n"/>
      <c r="O39" s="90" t="n"/>
      <c r="P39" s="30" t="n"/>
      <c r="Q39" s="30" t="n"/>
      <c r="R39" s="30" t="n"/>
      <c r="S39" s="28">
        <f>IF($B39="","",IF($R39&lt;&gt;"",$R39,IF($F39="Numeric",IF($L39="","Pending Inspection",IF(AND(OR($H39="",$L39&gt;=$H39),OR($I39="",$L39&lt;=$I39)),"Passed","Failed")),IF($O39&gt;0,"Failed",IF($K39&gt;0,"Passed","Pending Inspection")))))</f>
        <v/>
      </c>
      <c r="T39" s="30" t="n"/>
    </row>
    <row r="40">
      <c r="A40" s="28">
        <f>IF(B40="","",B40&amp;"-I"&amp;TEXT(ROW()-4,"000"))</f>
        <v/>
      </c>
      <c r="B40" s="30" t="n"/>
      <c r="C40" s="92">
        <f>IF($B40="","",IFERROR(VLOOKUP($B40,'Incoming Inspection Log'!$A:$H,3,FALSE),""))</f>
        <v/>
      </c>
      <c r="D40" s="28">
        <f>IF($B40="","",IFERROR(VLOOKUP($B40,'Incoming Inspection Log'!$A:$H,8,FALSE),""))</f>
        <v/>
      </c>
      <c r="E40" s="30" t="n"/>
      <c r="F40" s="30" t="n"/>
      <c r="G40" s="30" t="n"/>
      <c r="H40" s="93" t="n"/>
      <c r="I40" s="93" t="n"/>
      <c r="J40" s="30" t="n"/>
      <c r="K40" s="90" t="n"/>
      <c r="L40" s="93" t="n"/>
      <c r="M40" s="93" t="n"/>
      <c r="N40" s="93" t="n"/>
      <c r="O40" s="90" t="n"/>
      <c r="P40" s="30" t="n"/>
      <c r="Q40" s="30" t="n"/>
      <c r="R40" s="30" t="n"/>
      <c r="S40" s="28">
        <f>IF($B40="","",IF($R40&lt;&gt;"",$R40,IF($F40="Numeric",IF($L40="","Pending Inspection",IF(AND(OR($H40="",$L40&gt;=$H40),OR($I40="",$L40&lt;=$I40)),"Passed","Failed")),IF($O40&gt;0,"Failed",IF($K40&gt;0,"Passed","Pending Inspection")))))</f>
        <v/>
      </c>
      <c r="T40" s="30" t="n"/>
    </row>
    <row r="41">
      <c r="A41" s="28">
        <f>IF(B41="","",B41&amp;"-I"&amp;TEXT(ROW()-4,"000"))</f>
        <v/>
      </c>
      <c r="B41" s="30" t="n"/>
      <c r="C41" s="92">
        <f>IF($B41="","",IFERROR(VLOOKUP($B41,'Incoming Inspection Log'!$A:$H,3,FALSE),""))</f>
        <v/>
      </c>
      <c r="D41" s="28">
        <f>IF($B41="","",IFERROR(VLOOKUP($B41,'Incoming Inspection Log'!$A:$H,8,FALSE),""))</f>
        <v/>
      </c>
      <c r="E41" s="30" t="n"/>
      <c r="F41" s="30" t="n"/>
      <c r="G41" s="30" t="n"/>
      <c r="H41" s="93" t="n"/>
      <c r="I41" s="93" t="n"/>
      <c r="J41" s="30" t="n"/>
      <c r="K41" s="90" t="n"/>
      <c r="L41" s="93" t="n"/>
      <c r="M41" s="93" t="n"/>
      <c r="N41" s="93" t="n"/>
      <c r="O41" s="90" t="n"/>
      <c r="P41" s="30" t="n"/>
      <c r="Q41" s="30" t="n"/>
      <c r="R41" s="30" t="n"/>
      <c r="S41" s="28">
        <f>IF($B41="","",IF($R41&lt;&gt;"",$R41,IF($F41="Numeric",IF($L41="","Pending Inspection",IF(AND(OR($H41="",$L41&gt;=$H41),OR($I41="",$L41&lt;=$I41)),"Passed","Failed")),IF($O41&gt;0,"Failed",IF($K41&gt;0,"Passed","Pending Inspection")))))</f>
        <v/>
      </c>
      <c r="T41" s="30" t="n"/>
    </row>
    <row r="42">
      <c r="A42" s="28">
        <f>IF(B42="","",B42&amp;"-I"&amp;TEXT(ROW()-4,"000"))</f>
        <v/>
      </c>
      <c r="B42" s="30" t="n"/>
      <c r="C42" s="92">
        <f>IF($B42="","",IFERROR(VLOOKUP($B42,'Incoming Inspection Log'!$A:$H,3,FALSE),""))</f>
        <v/>
      </c>
      <c r="D42" s="28">
        <f>IF($B42="","",IFERROR(VLOOKUP($B42,'Incoming Inspection Log'!$A:$H,8,FALSE),""))</f>
        <v/>
      </c>
      <c r="E42" s="30" t="n"/>
      <c r="F42" s="30" t="n"/>
      <c r="G42" s="30" t="n"/>
      <c r="H42" s="93" t="n"/>
      <c r="I42" s="93" t="n"/>
      <c r="J42" s="30" t="n"/>
      <c r="K42" s="90" t="n"/>
      <c r="L42" s="93" t="n"/>
      <c r="M42" s="93" t="n"/>
      <c r="N42" s="93" t="n"/>
      <c r="O42" s="90" t="n"/>
      <c r="P42" s="30" t="n"/>
      <c r="Q42" s="30" t="n"/>
      <c r="R42" s="30" t="n"/>
      <c r="S42" s="28">
        <f>IF($B42="","",IF($R42&lt;&gt;"",$R42,IF($F42="Numeric",IF($L42="","Pending Inspection",IF(AND(OR($H42="",$L42&gt;=$H42),OR($I42="",$L42&lt;=$I42)),"Passed","Failed")),IF($O42&gt;0,"Failed",IF($K42&gt;0,"Passed","Pending Inspection")))))</f>
        <v/>
      </c>
      <c r="T42" s="30" t="n"/>
    </row>
    <row r="43">
      <c r="A43" s="28">
        <f>IF(B43="","",B43&amp;"-I"&amp;TEXT(ROW()-4,"000"))</f>
        <v/>
      </c>
      <c r="B43" s="30" t="n"/>
      <c r="C43" s="92">
        <f>IF($B43="","",IFERROR(VLOOKUP($B43,'Incoming Inspection Log'!$A:$H,3,FALSE),""))</f>
        <v/>
      </c>
      <c r="D43" s="28">
        <f>IF($B43="","",IFERROR(VLOOKUP($B43,'Incoming Inspection Log'!$A:$H,8,FALSE),""))</f>
        <v/>
      </c>
      <c r="E43" s="30" t="n"/>
      <c r="F43" s="30" t="n"/>
      <c r="G43" s="30" t="n"/>
      <c r="H43" s="93" t="n"/>
      <c r="I43" s="93" t="n"/>
      <c r="J43" s="30" t="n"/>
      <c r="K43" s="90" t="n"/>
      <c r="L43" s="93" t="n"/>
      <c r="M43" s="93" t="n"/>
      <c r="N43" s="93" t="n"/>
      <c r="O43" s="90" t="n"/>
      <c r="P43" s="30" t="n"/>
      <c r="Q43" s="30" t="n"/>
      <c r="R43" s="30" t="n"/>
      <c r="S43" s="28">
        <f>IF($B43="","",IF($R43&lt;&gt;"",$R43,IF($F43="Numeric",IF($L43="","Pending Inspection",IF(AND(OR($H43="",$L43&gt;=$H43),OR($I43="",$L43&lt;=$I43)),"Passed","Failed")),IF($O43&gt;0,"Failed",IF($K43&gt;0,"Passed","Pending Inspection")))))</f>
        <v/>
      </c>
      <c r="T43" s="30" t="n"/>
    </row>
    <row r="44">
      <c r="A44" s="28">
        <f>IF(B44="","",B44&amp;"-I"&amp;TEXT(ROW()-4,"000"))</f>
        <v/>
      </c>
      <c r="B44" s="30" t="n"/>
      <c r="C44" s="92">
        <f>IF($B44="","",IFERROR(VLOOKUP($B44,'Incoming Inspection Log'!$A:$H,3,FALSE),""))</f>
        <v/>
      </c>
      <c r="D44" s="28">
        <f>IF($B44="","",IFERROR(VLOOKUP($B44,'Incoming Inspection Log'!$A:$H,8,FALSE),""))</f>
        <v/>
      </c>
      <c r="E44" s="30" t="n"/>
      <c r="F44" s="30" t="n"/>
      <c r="G44" s="30" t="n"/>
      <c r="H44" s="93" t="n"/>
      <c r="I44" s="93" t="n"/>
      <c r="J44" s="30" t="n"/>
      <c r="K44" s="90" t="n"/>
      <c r="L44" s="93" t="n"/>
      <c r="M44" s="93" t="n"/>
      <c r="N44" s="93" t="n"/>
      <c r="O44" s="90" t="n"/>
      <c r="P44" s="30" t="n"/>
      <c r="Q44" s="30" t="n"/>
      <c r="R44" s="30" t="n"/>
      <c r="S44" s="28">
        <f>IF($B44="","",IF($R44&lt;&gt;"",$R44,IF($F44="Numeric",IF($L44="","Pending Inspection",IF(AND(OR($H44="",$L44&gt;=$H44),OR($I44="",$L44&lt;=$I44)),"Passed","Failed")),IF($O44&gt;0,"Failed",IF($K44&gt;0,"Passed","Pending Inspection")))))</f>
        <v/>
      </c>
      <c r="T44" s="30" t="n"/>
    </row>
    <row r="45">
      <c r="A45" s="28">
        <f>IF(B45="","",B45&amp;"-I"&amp;TEXT(ROW()-4,"000"))</f>
        <v/>
      </c>
      <c r="B45" s="30" t="n"/>
      <c r="C45" s="92">
        <f>IF($B45="","",IFERROR(VLOOKUP($B45,'Incoming Inspection Log'!$A:$H,3,FALSE),""))</f>
        <v/>
      </c>
      <c r="D45" s="28">
        <f>IF($B45="","",IFERROR(VLOOKUP($B45,'Incoming Inspection Log'!$A:$H,8,FALSE),""))</f>
        <v/>
      </c>
      <c r="E45" s="30" t="n"/>
      <c r="F45" s="30" t="n"/>
      <c r="G45" s="30" t="n"/>
      <c r="H45" s="93" t="n"/>
      <c r="I45" s="93" t="n"/>
      <c r="J45" s="30" t="n"/>
      <c r="K45" s="90" t="n"/>
      <c r="L45" s="93" t="n"/>
      <c r="M45" s="93" t="n"/>
      <c r="N45" s="93" t="n"/>
      <c r="O45" s="90" t="n"/>
      <c r="P45" s="30" t="n"/>
      <c r="Q45" s="30" t="n"/>
      <c r="R45" s="30" t="n"/>
      <c r="S45" s="28">
        <f>IF($B45="","",IF($R45&lt;&gt;"",$R45,IF($F45="Numeric",IF($L45="","Pending Inspection",IF(AND(OR($H45="",$L45&gt;=$H45),OR($I45="",$L45&lt;=$I45)),"Passed","Failed")),IF($O45&gt;0,"Failed",IF($K45&gt;0,"Passed","Pending Inspection")))))</f>
        <v/>
      </c>
      <c r="T45" s="30" t="n"/>
    </row>
    <row r="46">
      <c r="A46" s="28">
        <f>IF(B46="","",B46&amp;"-I"&amp;TEXT(ROW()-4,"000"))</f>
        <v/>
      </c>
      <c r="B46" s="30" t="n"/>
      <c r="C46" s="92">
        <f>IF($B46="","",IFERROR(VLOOKUP($B46,'Incoming Inspection Log'!$A:$H,3,FALSE),""))</f>
        <v/>
      </c>
      <c r="D46" s="28">
        <f>IF($B46="","",IFERROR(VLOOKUP($B46,'Incoming Inspection Log'!$A:$H,8,FALSE),""))</f>
        <v/>
      </c>
      <c r="E46" s="30" t="n"/>
      <c r="F46" s="30" t="n"/>
      <c r="G46" s="30" t="n"/>
      <c r="H46" s="93" t="n"/>
      <c r="I46" s="93" t="n"/>
      <c r="J46" s="30" t="n"/>
      <c r="K46" s="90" t="n"/>
      <c r="L46" s="93" t="n"/>
      <c r="M46" s="93" t="n"/>
      <c r="N46" s="93" t="n"/>
      <c r="O46" s="90" t="n"/>
      <c r="P46" s="30" t="n"/>
      <c r="Q46" s="30" t="n"/>
      <c r="R46" s="30" t="n"/>
      <c r="S46" s="28">
        <f>IF($B46="","",IF($R46&lt;&gt;"",$R46,IF($F46="Numeric",IF($L46="","Pending Inspection",IF(AND(OR($H46="",$L46&gt;=$H46),OR($I46="",$L46&lt;=$I46)),"Passed","Failed")),IF($O46&gt;0,"Failed",IF($K46&gt;0,"Passed","Pending Inspection")))))</f>
        <v/>
      </c>
      <c r="T46" s="30" t="n"/>
    </row>
    <row r="47">
      <c r="A47" s="28">
        <f>IF(B47="","",B47&amp;"-I"&amp;TEXT(ROW()-4,"000"))</f>
        <v/>
      </c>
      <c r="B47" s="30" t="n"/>
      <c r="C47" s="92">
        <f>IF($B47="","",IFERROR(VLOOKUP($B47,'Incoming Inspection Log'!$A:$H,3,FALSE),""))</f>
        <v/>
      </c>
      <c r="D47" s="28">
        <f>IF($B47="","",IFERROR(VLOOKUP($B47,'Incoming Inspection Log'!$A:$H,8,FALSE),""))</f>
        <v/>
      </c>
      <c r="E47" s="30" t="n"/>
      <c r="F47" s="30" t="n"/>
      <c r="G47" s="30" t="n"/>
      <c r="H47" s="93" t="n"/>
      <c r="I47" s="93" t="n"/>
      <c r="J47" s="30" t="n"/>
      <c r="K47" s="90" t="n"/>
      <c r="L47" s="93" t="n"/>
      <c r="M47" s="93" t="n"/>
      <c r="N47" s="93" t="n"/>
      <c r="O47" s="90" t="n"/>
      <c r="P47" s="30" t="n"/>
      <c r="Q47" s="30" t="n"/>
      <c r="R47" s="30" t="n"/>
      <c r="S47" s="28">
        <f>IF($B47="","",IF($R47&lt;&gt;"",$R47,IF($F47="Numeric",IF($L47="","Pending Inspection",IF(AND(OR($H47="",$L47&gt;=$H47),OR($I47="",$L47&lt;=$I47)),"Passed","Failed")),IF($O47&gt;0,"Failed",IF($K47&gt;0,"Passed","Pending Inspection")))))</f>
        <v/>
      </c>
      <c r="T47" s="30" t="n"/>
    </row>
    <row r="48">
      <c r="A48" s="28">
        <f>IF(B48="","",B48&amp;"-I"&amp;TEXT(ROW()-4,"000"))</f>
        <v/>
      </c>
      <c r="B48" s="30" t="n"/>
      <c r="C48" s="92">
        <f>IF($B48="","",IFERROR(VLOOKUP($B48,'Incoming Inspection Log'!$A:$H,3,FALSE),""))</f>
        <v/>
      </c>
      <c r="D48" s="28">
        <f>IF($B48="","",IFERROR(VLOOKUP($B48,'Incoming Inspection Log'!$A:$H,8,FALSE),""))</f>
        <v/>
      </c>
      <c r="E48" s="30" t="n"/>
      <c r="F48" s="30" t="n"/>
      <c r="G48" s="30" t="n"/>
      <c r="H48" s="93" t="n"/>
      <c r="I48" s="93" t="n"/>
      <c r="J48" s="30" t="n"/>
      <c r="K48" s="90" t="n"/>
      <c r="L48" s="93" t="n"/>
      <c r="M48" s="93" t="n"/>
      <c r="N48" s="93" t="n"/>
      <c r="O48" s="90" t="n"/>
      <c r="P48" s="30" t="n"/>
      <c r="Q48" s="30" t="n"/>
      <c r="R48" s="30" t="n"/>
      <c r="S48" s="28">
        <f>IF($B48="","",IF($R48&lt;&gt;"",$R48,IF($F48="Numeric",IF($L48="","Pending Inspection",IF(AND(OR($H48="",$L48&gt;=$H48),OR($I48="",$L48&lt;=$I48)),"Passed","Failed")),IF($O48&gt;0,"Failed",IF($K48&gt;0,"Passed","Pending Inspection")))))</f>
        <v/>
      </c>
      <c r="T48" s="30" t="n"/>
    </row>
    <row r="49">
      <c r="A49" s="28">
        <f>IF(B49="","",B49&amp;"-I"&amp;TEXT(ROW()-4,"000"))</f>
        <v/>
      </c>
      <c r="B49" s="30" t="n"/>
      <c r="C49" s="92">
        <f>IF($B49="","",IFERROR(VLOOKUP($B49,'Incoming Inspection Log'!$A:$H,3,FALSE),""))</f>
        <v/>
      </c>
      <c r="D49" s="28">
        <f>IF($B49="","",IFERROR(VLOOKUP($B49,'Incoming Inspection Log'!$A:$H,8,FALSE),""))</f>
        <v/>
      </c>
      <c r="E49" s="30" t="n"/>
      <c r="F49" s="30" t="n"/>
      <c r="G49" s="30" t="n"/>
      <c r="H49" s="93" t="n"/>
      <c r="I49" s="93" t="n"/>
      <c r="J49" s="30" t="n"/>
      <c r="K49" s="90" t="n"/>
      <c r="L49" s="93" t="n"/>
      <c r="M49" s="93" t="n"/>
      <c r="N49" s="93" t="n"/>
      <c r="O49" s="90" t="n"/>
      <c r="P49" s="30" t="n"/>
      <c r="Q49" s="30" t="n"/>
      <c r="R49" s="30" t="n"/>
      <c r="S49" s="28">
        <f>IF($B49="","",IF($R49&lt;&gt;"",$R49,IF($F49="Numeric",IF($L49="","Pending Inspection",IF(AND(OR($H49="",$L49&gt;=$H49),OR($I49="",$L49&lt;=$I49)),"Passed","Failed")),IF($O49&gt;0,"Failed",IF($K49&gt;0,"Passed","Pending Inspection")))))</f>
        <v/>
      </c>
      <c r="T49" s="30" t="n"/>
    </row>
    <row r="50">
      <c r="A50" s="28">
        <f>IF(B50="","",B50&amp;"-I"&amp;TEXT(ROW()-4,"000"))</f>
        <v/>
      </c>
      <c r="B50" s="30" t="n"/>
      <c r="C50" s="92">
        <f>IF($B50="","",IFERROR(VLOOKUP($B50,'Incoming Inspection Log'!$A:$H,3,FALSE),""))</f>
        <v/>
      </c>
      <c r="D50" s="28">
        <f>IF($B50="","",IFERROR(VLOOKUP($B50,'Incoming Inspection Log'!$A:$H,8,FALSE),""))</f>
        <v/>
      </c>
      <c r="E50" s="30" t="n"/>
      <c r="F50" s="30" t="n"/>
      <c r="G50" s="30" t="n"/>
      <c r="H50" s="93" t="n"/>
      <c r="I50" s="93" t="n"/>
      <c r="J50" s="30" t="n"/>
      <c r="K50" s="90" t="n"/>
      <c r="L50" s="93" t="n"/>
      <c r="M50" s="93" t="n"/>
      <c r="N50" s="93" t="n"/>
      <c r="O50" s="90" t="n"/>
      <c r="P50" s="30" t="n"/>
      <c r="Q50" s="30" t="n"/>
      <c r="R50" s="30" t="n"/>
      <c r="S50" s="28">
        <f>IF($B50="","",IF($R50&lt;&gt;"",$R50,IF($F50="Numeric",IF($L50="","Pending Inspection",IF(AND(OR($H50="",$L50&gt;=$H50),OR($I50="",$L50&lt;=$I50)),"Passed","Failed")),IF($O50&gt;0,"Failed",IF($K50&gt;0,"Passed","Pending Inspection")))))</f>
        <v/>
      </c>
      <c r="T50" s="30" t="n"/>
    </row>
    <row r="51">
      <c r="A51" s="28">
        <f>IF(B51="","",B51&amp;"-I"&amp;TEXT(ROW()-4,"000"))</f>
        <v/>
      </c>
      <c r="B51" s="30" t="n"/>
      <c r="C51" s="92">
        <f>IF($B51="","",IFERROR(VLOOKUP($B51,'Incoming Inspection Log'!$A:$H,3,FALSE),""))</f>
        <v/>
      </c>
      <c r="D51" s="28">
        <f>IF($B51="","",IFERROR(VLOOKUP($B51,'Incoming Inspection Log'!$A:$H,8,FALSE),""))</f>
        <v/>
      </c>
      <c r="E51" s="30" t="n"/>
      <c r="F51" s="30" t="n"/>
      <c r="G51" s="30" t="n"/>
      <c r="H51" s="93" t="n"/>
      <c r="I51" s="93" t="n"/>
      <c r="J51" s="30" t="n"/>
      <c r="K51" s="90" t="n"/>
      <c r="L51" s="93" t="n"/>
      <c r="M51" s="93" t="n"/>
      <c r="N51" s="93" t="n"/>
      <c r="O51" s="90" t="n"/>
      <c r="P51" s="30" t="n"/>
      <c r="Q51" s="30" t="n"/>
      <c r="R51" s="30" t="n"/>
      <c r="S51" s="28">
        <f>IF($B51="","",IF($R51&lt;&gt;"",$R51,IF($F51="Numeric",IF($L51="","Pending Inspection",IF(AND(OR($H51="",$L51&gt;=$H51),OR($I51="",$L51&lt;=$I51)),"Passed","Failed")),IF($O51&gt;0,"Failed",IF($K51&gt;0,"Passed","Pending Inspection")))))</f>
        <v/>
      </c>
      <c r="T51" s="30" t="n"/>
    </row>
    <row r="52">
      <c r="A52" s="28">
        <f>IF(B52="","",B52&amp;"-I"&amp;TEXT(ROW()-4,"000"))</f>
        <v/>
      </c>
      <c r="B52" s="30" t="n"/>
      <c r="C52" s="92">
        <f>IF($B52="","",IFERROR(VLOOKUP($B52,'Incoming Inspection Log'!$A:$H,3,FALSE),""))</f>
        <v/>
      </c>
      <c r="D52" s="28">
        <f>IF($B52="","",IFERROR(VLOOKUP($B52,'Incoming Inspection Log'!$A:$H,8,FALSE),""))</f>
        <v/>
      </c>
      <c r="E52" s="30" t="n"/>
      <c r="F52" s="30" t="n"/>
      <c r="G52" s="30" t="n"/>
      <c r="H52" s="93" t="n"/>
      <c r="I52" s="93" t="n"/>
      <c r="J52" s="30" t="n"/>
      <c r="K52" s="90" t="n"/>
      <c r="L52" s="93" t="n"/>
      <c r="M52" s="93" t="n"/>
      <c r="N52" s="93" t="n"/>
      <c r="O52" s="90" t="n"/>
      <c r="P52" s="30" t="n"/>
      <c r="Q52" s="30" t="n"/>
      <c r="R52" s="30" t="n"/>
      <c r="S52" s="28">
        <f>IF($B52="","",IF($R52&lt;&gt;"",$R52,IF($F52="Numeric",IF($L52="","Pending Inspection",IF(AND(OR($H52="",$L52&gt;=$H52),OR($I52="",$L52&lt;=$I52)),"Passed","Failed")),IF($O52&gt;0,"Failed",IF($K52&gt;0,"Passed","Pending Inspection")))))</f>
        <v/>
      </c>
      <c r="T52" s="30" t="n"/>
    </row>
    <row r="53">
      <c r="A53" s="28">
        <f>IF(B53="","",B53&amp;"-I"&amp;TEXT(ROW()-4,"000"))</f>
        <v/>
      </c>
      <c r="B53" s="30" t="n"/>
      <c r="C53" s="92">
        <f>IF($B53="","",IFERROR(VLOOKUP($B53,'Incoming Inspection Log'!$A:$H,3,FALSE),""))</f>
        <v/>
      </c>
      <c r="D53" s="28">
        <f>IF($B53="","",IFERROR(VLOOKUP($B53,'Incoming Inspection Log'!$A:$H,8,FALSE),""))</f>
        <v/>
      </c>
      <c r="E53" s="30" t="n"/>
      <c r="F53" s="30" t="n"/>
      <c r="G53" s="30" t="n"/>
      <c r="H53" s="93" t="n"/>
      <c r="I53" s="93" t="n"/>
      <c r="J53" s="30" t="n"/>
      <c r="K53" s="90" t="n"/>
      <c r="L53" s="93" t="n"/>
      <c r="M53" s="93" t="n"/>
      <c r="N53" s="93" t="n"/>
      <c r="O53" s="90" t="n"/>
      <c r="P53" s="30" t="n"/>
      <c r="Q53" s="30" t="n"/>
      <c r="R53" s="30" t="n"/>
      <c r="S53" s="28">
        <f>IF($B53="","",IF($R53&lt;&gt;"",$R53,IF($F53="Numeric",IF($L53="","Pending Inspection",IF(AND(OR($H53="",$L53&gt;=$H53),OR($I53="",$L53&lt;=$I53)),"Passed","Failed")),IF($O53&gt;0,"Failed",IF($K53&gt;0,"Passed","Pending Inspection")))))</f>
        <v/>
      </c>
      <c r="T53" s="30" t="n"/>
    </row>
    <row r="54">
      <c r="A54" s="28">
        <f>IF(B54="","",B54&amp;"-I"&amp;TEXT(ROW()-4,"000"))</f>
        <v/>
      </c>
      <c r="B54" s="30" t="n"/>
      <c r="C54" s="92">
        <f>IF($B54="","",IFERROR(VLOOKUP($B54,'Incoming Inspection Log'!$A:$H,3,FALSE),""))</f>
        <v/>
      </c>
      <c r="D54" s="28">
        <f>IF($B54="","",IFERROR(VLOOKUP($B54,'Incoming Inspection Log'!$A:$H,8,FALSE),""))</f>
        <v/>
      </c>
      <c r="E54" s="30" t="n"/>
      <c r="F54" s="30" t="n"/>
      <c r="G54" s="30" t="n"/>
      <c r="H54" s="93" t="n"/>
      <c r="I54" s="93" t="n"/>
      <c r="J54" s="30" t="n"/>
      <c r="K54" s="90" t="n"/>
      <c r="L54" s="93" t="n"/>
      <c r="M54" s="93" t="n"/>
      <c r="N54" s="93" t="n"/>
      <c r="O54" s="90" t="n"/>
      <c r="P54" s="30" t="n"/>
      <c r="Q54" s="30" t="n"/>
      <c r="R54" s="30" t="n"/>
      <c r="S54" s="28">
        <f>IF($B54="","",IF($R54&lt;&gt;"",$R54,IF($F54="Numeric",IF($L54="","Pending Inspection",IF(AND(OR($H54="",$L54&gt;=$H54),OR($I54="",$L54&lt;=$I54)),"Passed","Failed")),IF($O54&gt;0,"Failed",IF($K54&gt;0,"Passed","Pending Inspection")))))</f>
        <v/>
      </c>
      <c r="T54" s="30" t="n"/>
    </row>
    <row r="55">
      <c r="A55" s="28">
        <f>IF(B55="","",B55&amp;"-I"&amp;TEXT(ROW()-4,"000"))</f>
        <v/>
      </c>
      <c r="B55" s="30" t="n"/>
      <c r="C55" s="92">
        <f>IF($B55="","",IFERROR(VLOOKUP($B55,'Incoming Inspection Log'!$A:$H,3,FALSE),""))</f>
        <v/>
      </c>
      <c r="D55" s="28">
        <f>IF($B55="","",IFERROR(VLOOKUP($B55,'Incoming Inspection Log'!$A:$H,8,FALSE),""))</f>
        <v/>
      </c>
      <c r="E55" s="30" t="n"/>
      <c r="F55" s="30" t="n"/>
      <c r="G55" s="30" t="n"/>
      <c r="H55" s="93" t="n"/>
      <c r="I55" s="93" t="n"/>
      <c r="J55" s="30" t="n"/>
      <c r="K55" s="90" t="n"/>
      <c r="L55" s="93" t="n"/>
      <c r="M55" s="93" t="n"/>
      <c r="N55" s="93" t="n"/>
      <c r="O55" s="90" t="n"/>
      <c r="P55" s="30" t="n"/>
      <c r="Q55" s="30" t="n"/>
      <c r="R55" s="30" t="n"/>
      <c r="S55" s="28">
        <f>IF($B55="","",IF($R55&lt;&gt;"",$R55,IF($F55="Numeric",IF($L55="","Pending Inspection",IF(AND(OR($H55="",$L55&gt;=$H55),OR($I55="",$L55&lt;=$I55)),"Passed","Failed")),IF($O55&gt;0,"Failed",IF($K55&gt;0,"Passed","Pending Inspection")))))</f>
        <v/>
      </c>
      <c r="T55" s="30" t="n"/>
    </row>
    <row r="56">
      <c r="A56" s="28">
        <f>IF(B56="","",B56&amp;"-I"&amp;TEXT(ROW()-4,"000"))</f>
        <v/>
      </c>
      <c r="B56" s="30" t="n"/>
      <c r="C56" s="92">
        <f>IF($B56="","",IFERROR(VLOOKUP($B56,'Incoming Inspection Log'!$A:$H,3,FALSE),""))</f>
        <v/>
      </c>
      <c r="D56" s="28">
        <f>IF($B56="","",IFERROR(VLOOKUP($B56,'Incoming Inspection Log'!$A:$H,8,FALSE),""))</f>
        <v/>
      </c>
      <c r="E56" s="30" t="n"/>
      <c r="F56" s="30" t="n"/>
      <c r="G56" s="30" t="n"/>
      <c r="H56" s="93" t="n"/>
      <c r="I56" s="93" t="n"/>
      <c r="J56" s="30" t="n"/>
      <c r="K56" s="90" t="n"/>
      <c r="L56" s="93" t="n"/>
      <c r="M56" s="93" t="n"/>
      <c r="N56" s="93" t="n"/>
      <c r="O56" s="90" t="n"/>
      <c r="P56" s="30" t="n"/>
      <c r="Q56" s="30" t="n"/>
      <c r="R56" s="30" t="n"/>
      <c r="S56" s="28">
        <f>IF($B56="","",IF($R56&lt;&gt;"",$R56,IF($F56="Numeric",IF($L56="","Pending Inspection",IF(AND(OR($H56="",$L56&gt;=$H56),OR($I56="",$L56&lt;=$I56)),"Passed","Failed")),IF($O56&gt;0,"Failed",IF($K56&gt;0,"Passed","Pending Inspection")))))</f>
        <v/>
      </c>
      <c r="T56" s="30" t="n"/>
    </row>
    <row r="57">
      <c r="A57" s="28">
        <f>IF(B57="","",B57&amp;"-I"&amp;TEXT(ROW()-4,"000"))</f>
        <v/>
      </c>
      <c r="B57" s="30" t="n"/>
      <c r="C57" s="92">
        <f>IF($B57="","",IFERROR(VLOOKUP($B57,'Incoming Inspection Log'!$A:$H,3,FALSE),""))</f>
        <v/>
      </c>
      <c r="D57" s="28">
        <f>IF($B57="","",IFERROR(VLOOKUP($B57,'Incoming Inspection Log'!$A:$H,8,FALSE),""))</f>
        <v/>
      </c>
      <c r="E57" s="30" t="n"/>
      <c r="F57" s="30" t="n"/>
      <c r="G57" s="30" t="n"/>
      <c r="H57" s="93" t="n"/>
      <c r="I57" s="93" t="n"/>
      <c r="J57" s="30" t="n"/>
      <c r="K57" s="90" t="n"/>
      <c r="L57" s="93" t="n"/>
      <c r="M57" s="93" t="n"/>
      <c r="N57" s="93" t="n"/>
      <c r="O57" s="90" t="n"/>
      <c r="P57" s="30" t="n"/>
      <c r="Q57" s="30" t="n"/>
      <c r="R57" s="30" t="n"/>
      <c r="S57" s="28">
        <f>IF($B57="","",IF($R57&lt;&gt;"",$R57,IF($F57="Numeric",IF($L57="","Pending Inspection",IF(AND(OR($H57="",$L57&gt;=$H57),OR($I57="",$L57&lt;=$I57)),"Passed","Failed")),IF($O57&gt;0,"Failed",IF($K57&gt;0,"Passed","Pending Inspection")))))</f>
        <v/>
      </c>
      <c r="T57" s="30" t="n"/>
    </row>
    <row r="58">
      <c r="A58" s="28">
        <f>IF(B58="","",B58&amp;"-I"&amp;TEXT(ROW()-4,"000"))</f>
        <v/>
      </c>
      <c r="B58" s="30" t="n"/>
      <c r="C58" s="92">
        <f>IF($B58="","",IFERROR(VLOOKUP($B58,'Incoming Inspection Log'!$A:$H,3,FALSE),""))</f>
        <v/>
      </c>
      <c r="D58" s="28">
        <f>IF($B58="","",IFERROR(VLOOKUP($B58,'Incoming Inspection Log'!$A:$H,8,FALSE),""))</f>
        <v/>
      </c>
      <c r="E58" s="30" t="n"/>
      <c r="F58" s="30" t="n"/>
      <c r="G58" s="30" t="n"/>
      <c r="H58" s="93" t="n"/>
      <c r="I58" s="93" t="n"/>
      <c r="J58" s="30" t="n"/>
      <c r="K58" s="90" t="n"/>
      <c r="L58" s="93" t="n"/>
      <c r="M58" s="93" t="n"/>
      <c r="N58" s="93" t="n"/>
      <c r="O58" s="90" t="n"/>
      <c r="P58" s="30" t="n"/>
      <c r="Q58" s="30" t="n"/>
      <c r="R58" s="30" t="n"/>
      <c r="S58" s="28">
        <f>IF($B58="","",IF($R58&lt;&gt;"",$R58,IF($F58="Numeric",IF($L58="","Pending Inspection",IF(AND(OR($H58="",$L58&gt;=$H58),OR($I58="",$L58&lt;=$I58)),"Passed","Failed")),IF($O58&gt;0,"Failed",IF($K58&gt;0,"Passed","Pending Inspection")))))</f>
        <v/>
      </c>
      <c r="T58" s="30" t="n"/>
    </row>
    <row r="59">
      <c r="A59" s="28">
        <f>IF(B59="","",B59&amp;"-I"&amp;TEXT(ROW()-4,"000"))</f>
        <v/>
      </c>
      <c r="B59" s="30" t="n"/>
      <c r="C59" s="92">
        <f>IF($B59="","",IFERROR(VLOOKUP($B59,'Incoming Inspection Log'!$A:$H,3,FALSE),""))</f>
        <v/>
      </c>
      <c r="D59" s="28">
        <f>IF($B59="","",IFERROR(VLOOKUP($B59,'Incoming Inspection Log'!$A:$H,8,FALSE),""))</f>
        <v/>
      </c>
      <c r="E59" s="30" t="n"/>
      <c r="F59" s="30" t="n"/>
      <c r="G59" s="30" t="n"/>
      <c r="H59" s="93" t="n"/>
      <c r="I59" s="93" t="n"/>
      <c r="J59" s="30" t="n"/>
      <c r="K59" s="90" t="n"/>
      <c r="L59" s="93" t="n"/>
      <c r="M59" s="93" t="n"/>
      <c r="N59" s="93" t="n"/>
      <c r="O59" s="90" t="n"/>
      <c r="P59" s="30" t="n"/>
      <c r="Q59" s="30" t="n"/>
      <c r="R59" s="30" t="n"/>
      <c r="S59" s="28">
        <f>IF($B59="","",IF($R59&lt;&gt;"",$R59,IF($F59="Numeric",IF($L59="","Pending Inspection",IF(AND(OR($H59="",$L59&gt;=$H59),OR($I59="",$L59&lt;=$I59)),"Passed","Failed")),IF($O59&gt;0,"Failed",IF($K59&gt;0,"Passed","Pending Inspection")))))</f>
        <v/>
      </c>
      <c r="T59" s="30" t="n"/>
    </row>
    <row r="60">
      <c r="A60" s="28">
        <f>IF(B60="","",B60&amp;"-I"&amp;TEXT(ROW()-4,"000"))</f>
        <v/>
      </c>
      <c r="B60" s="30" t="n"/>
      <c r="C60" s="92">
        <f>IF($B60="","",IFERROR(VLOOKUP($B60,'Incoming Inspection Log'!$A:$H,3,FALSE),""))</f>
        <v/>
      </c>
      <c r="D60" s="28">
        <f>IF($B60="","",IFERROR(VLOOKUP($B60,'Incoming Inspection Log'!$A:$H,8,FALSE),""))</f>
        <v/>
      </c>
      <c r="E60" s="30" t="n"/>
      <c r="F60" s="30" t="n"/>
      <c r="G60" s="30" t="n"/>
      <c r="H60" s="93" t="n"/>
      <c r="I60" s="93" t="n"/>
      <c r="J60" s="30" t="n"/>
      <c r="K60" s="90" t="n"/>
      <c r="L60" s="93" t="n"/>
      <c r="M60" s="93" t="n"/>
      <c r="N60" s="93" t="n"/>
      <c r="O60" s="90" t="n"/>
      <c r="P60" s="30" t="n"/>
      <c r="Q60" s="30" t="n"/>
      <c r="R60" s="30" t="n"/>
      <c r="S60" s="28">
        <f>IF($B60="","",IF($R60&lt;&gt;"",$R60,IF($F60="Numeric",IF($L60="","Pending Inspection",IF(AND(OR($H60="",$L60&gt;=$H60),OR($I60="",$L60&lt;=$I60)),"Passed","Failed")),IF($O60&gt;0,"Failed",IF($K60&gt;0,"Passed","Pending Inspection")))))</f>
        <v/>
      </c>
      <c r="T60" s="30" t="n"/>
    </row>
    <row r="61">
      <c r="A61" s="28">
        <f>IF(B61="","",B61&amp;"-I"&amp;TEXT(ROW()-4,"000"))</f>
        <v/>
      </c>
      <c r="B61" s="30" t="n"/>
      <c r="C61" s="92">
        <f>IF($B61="","",IFERROR(VLOOKUP($B61,'Incoming Inspection Log'!$A:$H,3,FALSE),""))</f>
        <v/>
      </c>
      <c r="D61" s="28">
        <f>IF($B61="","",IFERROR(VLOOKUP($B61,'Incoming Inspection Log'!$A:$H,8,FALSE),""))</f>
        <v/>
      </c>
      <c r="E61" s="30" t="n"/>
      <c r="F61" s="30" t="n"/>
      <c r="G61" s="30" t="n"/>
      <c r="H61" s="93" t="n"/>
      <c r="I61" s="93" t="n"/>
      <c r="J61" s="30" t="n"/>
      <c r="K61" s="90" t="n"/>
      <c r="L61" s="93" t="n"/>
      <c r="M61" s="93" t="n"/>
      <c r="N61" s="93" t="n"/>
      <c r="O61" s="90" t="n"/>
      <c r="P61" s="30" t="n"/>
      <c r="Q61" s="30" t="n"/>
      <c r="R61" s="30" t="n"/>
      <c r="S61" s="28">
        <f>IF($B61="","",IF($R61&lt;&gt;"",$R61,IF($F61="Numeric",IF($L61="","Pending Inspection",IF(AND(OR($H61="",$L61&gt;=$H61),OR($I61="",$L61&lt;=$I61)),"Passed","Failed")),IF($O61&gt;0,"Failed",IF($K61&gt;0,"Passed","Pending Inspection")))))</f>
        <v/>
      </c>
      <c r="T61" s="30" t="n"/>
    </row>
    <row r="62">
      <c r="A62" s="28">
        <f>IF(B62="","",B62&amp;"-I"&amp;TEXT(ROW()-4,"000"))</f>
        <v/>
      </c>
      <c r="B62" s="30" t="n"/>
      <c r="C62" s="92">
        <f>IF($B62="","",IFERROR(VLOOKUP($B62,'Incoming Inspection Log'!$A:$H,3,FALSE),""))</f>
        <v/>
      </c>
      <c r="D62" s="28">
        <f>IF($B62="","",IFERROR(VLOOKUP($B62,'Incoming Inspection Log'!$A:$H,8,FALSE),""))</f>
        <v/>
      </c>
      <c r="E62" s="30" t="n"/>
      <c r="F62" s="30" t="n"/>
      <c r="G62" s="30" t="n"/>
      <c r="H62" s="93" t="n"/>
      <c r="I62" s="93" t="n"/>
      <c r="J62" s="30" t="n"/>
      <c r="K62" s="90" t="n"/>
      <c r="L62" s="93" t="n"/>
      <c r="M62" s="93" t="n"/>
      <c r="N62" s="93" t="n"/>
      <c r="O62" s="90" t="n"/>
      <c r="P62" s="30" t="n"/>
      <c r="Q62" s="30" t="n"/>
      <c r="R62" s="30" t="n"/>
      <c r="S62" s="28">
        <f>IF($B62="","",IF($R62&lt;&gt;"",$R62,IF($F62="Numeric",IF($L62="","Pending Inspection",IF(AND(OR($H62="",$L62&gt;=$H62),OR($I62="",$L62&lt;=$I62)),"Passed","Failed")),IF($O62&gt;0,"Failed",IF($K62&gt;0,"Passed","Pending Inspection")))))</f>
        <v/>
      </c>
      <c r="T62" s="30" t="n"/>
    </row>
    <row r="63">
      <c r="A63" s="28">
        <f>IF(B63="","",B63&amp;"-I"&amp;TEXT(ROW()-4,"000"))</f>
        <v/>
      </c>
      <c r="B63" s="30" t="n"/>
      <c r="C63" s="92">
        <f>IF($B63="","",IFERROR(VLOOKUP($B63,'Incoming Inspection Log'!$A:$H,3,FALSE),""))</f>
        <v/>
      </c>
      <c r="D63" s="28">
        <f>IF($B63="","",IFERROR(VLOOKUP($B63,'Incoming Inspection Log'!$A:$H,8,FALSE),""))</f>
        <v/>
      </c>
      <c r="E63" s="30" t="n"/>
      <c r="F63" s="30" t="n"/>
      <c r="G63" s="30" t="n"/>
      <c r="H63" s="93" t="n"/>
      <c r="I63" s="93" t="n"/>
      <c r="J63" s="30" t="n"/>
      <c r="K63" s="90" t="n"/>
      <c r="L63" s="93" t="n"/>
      <c r="M63" s="93" t="n"/>
      <c r="N63" s="93" t="n"/>
      <c r="O63" s="90" t="n"/>
      <c r="P63" s="30" t="n"/>
      <c r="Q63" s="30" t="n"/>
      <c r="R63" s="30" t="n"/>
      <c r="S63" s="28">
        <f>IF($B63="","",IF($R63&lt;&gt;"",$R63,IF($F63="Numeric",IF($L63="","Pending Inspection",IF(AND(OR($H63="",$L63&gt;=$H63),OR($I63="",$L63&lt;=$I63)),"Passed","Failed")),IF($O63&gt;0,"Failed",IF($K63&gt;0,"Passed","Pending Inspection")))))</f>
        <v/>
      </c>
      <c r="T63" s="30" t="n"/>
    </row>
    <row r="64">
      <c r="A64" s="28">
        <f>IF(B64="","",B64&amp;"-I"&amp;TEXT(ROW()-4,"000"))</f>
        <v/>
      </c>
      <c r="B64" s="30" t="n"/>
      <c r="C64" s="92">
        <f>IF($B64="","",IFERROR(VLOOKUP($B64,'Incoming Inspection Log'!$A:$H,3,FALSE),""))</f>
        <v/>
      </c>
      <c r="D64" s="28">
        <f>IF($B64="","",IFERROR(VLOOKUP($B64,'Incoming Inspection Log'!$A:$H,8,FALSE),""))</f>
        <v/>
      </c>
      <c r="E64" s="30" t="n"/>
      <c r="F64" s="30" t="n"/>
      <c r="G64" s="30" t="n"/>
      <c r="H64" s="93" t="n"/>
      <c r="I64" s="93" t="n"/>
      <c r="J64" s="30" t="n"/>
      <c r="K64" s="90" t="n"/>
      <c r="L64" s="93" t="n"/>
      <c r="M64" s="93" t="n"/>
      <c r="N64" s="93" t="n"/>
      <c r="O64" s="90" t="n"/>
      <c r="P64" s="30" t="n"/>
      <c r="Q64" s="30" t="n"/>
      <c r="R64" s="30" t="n"/>
      <c r="S64" s="28">
        <f>IF($B64="","",IF($R64&lt;&gt;"",$R64,IF($F64="Numeric",IF($L64="","Pending Inspection",IF(AND(OR($H64="",$L64&gt;=$H64),OR($I64="",$L64&lt;=$I64)),"Passed","Failed")),IF($O64&gt;0,"Failed",IF($K64&gt;0,"Passed","Pending Inspection")))))</f>
        <v/>
      </c>
      <c r="T64" s="30" t="n"/>
    </row>
    <row r="65">
      <c r="A65" s="28">
        <f>IF(B65="","",B65&amp;"-I"&amp;TEXT(ROW()-4,"000"))</f>
        <v/>
      </c>
      <c r="B65" s="30" t="n"/>
      <c r="C65" s="92">
        <f>IF($B65="","",IFERROR(VLOOKUP($B65,'Incoming Inspection Log'!$A:$H,3,FALSE),""))</f>
        <v/>
      </c>
      <c r="D65" s="28">
        <f>IF($B65="","",IFERROR(VLOOKUP($B65,'Incoming Inspection Log'!$A:$H,8,FALSE),""))</f>
        <v/>
      </c>
      <c r="E65" s="30" t="n"/>
      <c r="F65" s="30" t="n"/>
      <c r="G65" s="30" t="n"/>
      <c r="H65" s="93" t="n"/>
      <c r="I65" s="93" t="n"/>
      <c r="J65" s="30" t="n"/>
      <c r="K65" s="90" t="n"/>
      <c r="L65" s="93" t="n"/>
      <c r="M65" s="93" t="n"/>
      <c r="N65" s="93" t="n"/>
      <c r="O65" s="90" t="n"/>
      <c r="P65" s="30" t="n"/>
      <c r="Q65" s="30" t="n"/>
      <c r="R65" s="30" t="n"/>
      <c r="S65" s="28">
        <f>IF($B65="","",IF($R65&lt;&gt;"",$R65,IF($F65="Numeric",IF($L65="","Pending Inspection",IF(AND(OR($H65="",$L65&gt;=$H65),OR($I65="",$L65&lt;=$I65)),"Passed","Failed")),IF($O65&gt;0,"Failed",IF($K65&gt;0,"Passed","Pending Inspection")))))</f>
        <v/>
      </c>
      <c r="T65" s="30" t="n"/>
    </row>
    <row r="66">
      <c r="A66" s="28">
        <f>IF(B66="","",B66&amp;"-I"&amp;TEXT(ROW()-4,"000"))</f>
        <v/>
      </c>
      <c r="B66" s="30" t="n"/>
      <c r="C66" s="92">
        <f>IF($B66="","",IFERROR(VLOOKUP($B66,'Incoming Inspection Log'!$A:$H,3,FALSE),""))</f>
        <v/>
      </c>
      <c r="D66" s="28">
        <f>IF($B66="","",IFERROR(VLOOKUP($B66,'Incoming Inspection Log'!$A:$H,8,FALSE),""))</f>
        <v/>
      </c>
      <c r="E66" s="30" t="n"/>
      <c r="F66" s="30" t="n"/>
      <c r="G66" s="30" t="n"/>
      <c r="H66" s="93" t="n"/>
      <c r="I66" s="93" t="n"/>
      <c r="J66" s="30" t="n"/>
      <c r="K66" s="90" t="n"/>
      <c r="L66" s="93" t="n"/>
      <c r="M66" s="93" t="n"/>
      <c r="N66" s="93" t="n"/>
      <c r="O66" s="90" t="n"/>
      <c r="P66" s="30" t="n"/>
      <c r="Q66" s="30" t="n"/>
      <c r="R66" s="30" t="n"/>
      <c r="S66" s="28">
        <f>IF($B66="","",IF($R66&lt;&gt;"",$R66,IF($F66="Numeric",IF($L66="","Pending Inspection",IF(AND(OR($H66="",$L66&gt;=$H66),OR($I66="",$L66&lt;=$I66)),"Passed","Failed")),IF($O66&gt;0,"Failed",IF($K66&gt;0,"Passed","Pending Inspection")))))</f>
        <v/>
      </c>
      <c r="T66" s="30" t="n"/>
    </row>
    <row r="67">
      <c r="A67" s="28">
        <f>IF(B67="","",B67&amp;"-I"&amp;TEXT(ROW()-4,"000"))</f>
        <v/>
      </c>
      <c r="B67" s="30" t="n"/>
      <c r="C67" s="92">
        <f>IF($B67="","",IFERROR(VLOOKUP($B67,'Incoming Inspection Log'!$A:$H,3,FALSE),""))</f>
        <v/>
      </c>
      <c r="D67" s="28">
        <f>IF($B67="","",IFERROR(VLOOKUP($B67,'Incoming Inspection Log'!$A:$H,8,FALSE),""))</f>
        <v/>
      </c>
      <c r="E67" s="30" t="n"/>
      <c r="F67" s="30" t="n"/>
      <c r="G67" s="30" t="n"/>
      <c r="H67" s="93" t="n"/>
      <c r="I67" s="93" t="n"/>
      <c r="J67" s="30" t="n"/>
      <c r="K67" s="90" t="n"/>
      <c r="L67" s="93" t="n"/>
      <c r="M67" s="93" t="n"/>
      <c r="N67" s="93" t="n"/>
      <c r="O67" s="90" t="n"/>
      <c r="P67" s="30" t="n"/>
      <c r="Q67" s="30" t="n"/>
      <c r="R67" s="30" t="n"/>
      <c r="S67" s="28">
        <f>IF($B67="","",IF($R67&lt;&gt;"",$R67,IF($F67="Numeric",IF($L67="","Pending Inspection",IF(AND(OR($H67="",$L67&gt;=$H67),OR($I67="",$L67&lt;=$I67)),"Passed","Failed")),IF($O67&gt;0,"Failed",IF($K67&gt;0,"Passed","Pending Inspection")))))</f>
        <v/>
      </c>
      <c r="T67" s="30" t="n"/>
    </row>
    <row r="68">
      <c r="A68" s="28">
        <f>IF(B68="","",B68&amp;"-I"&amp;TEXT(ROW()-4,"000"))</f>
        <v/>
      </c>
      <c r="B68" s="30" t="n"/>
      <c r="C68" s="92">
        <f>IF($B68="","",IFERROR(VLOOKUP($B68,'Incoming Inspection Log'!$A:$H,3,FALSE),""))</f>
        <v/>
      </c>
      <c r="D68" s="28">
        <f>IF($B68="","",IFERROR(VLOOKUP($B68,'Incoming Inspection Log'!$A:$H,8,FALSE),""))</f>
        <v/>
      </c>
      <c r="E68" s="30" t="n"/>
      <c r="F68" s="30" t="n"/>
      <c r="G68" s="30" t="n"/>
      <c r="H68" s="93" t="n"/>
      <c r="I68" s="93" t="n"/>
      <c r="J68" s="30" t="n"/>
      <c r="K68" s="90" t="n"/>
      <c r="L68" s="93" t="n"/>
      <c r="M68" s="93" t="n"/>
      <c r="N68" s="93" t="n"/>
      <c r="O68" s="90" t="n"/>
      <c r="P68" s="30" t="n"/>
      <c r="Q68" s="30" t="n"/>
      <c r="R68" s="30" t="n"/>
      <c r="S68" s="28">
        <f>IF($B68="","",IF($R68&lt;&gt;"",$R68,IF($F68="Numeric",IF($L68="","Pending Inspection",IF(AND(OR($H68="",$L68&gt;=$H68),OR($I68="",$L68&lt;=$I68)),"Passed","Failed")),IF($O68&gt;0,"Failed",IF($K68&gt;0,"Passed","Pending Inspection")))))</f>
        <v/>
      </c>
      <c r="T68" s="30" t="n"/>
    </row>
    <row r="69">
      <c r="A69" s="28">
        <f>IF(B69="","",B69&amp;"-I"&amp;TEXT(ROW()-4,"000"))</f>
        <v/>
      </c>
      <c r="B69" s="30" t="n"/>
      <c r="C69" s="92">
        <f>IF($B69="","",IFERROR(VLOOKUP($B69,'Incoming Inspection Log'!$A:$H,3,FALSE),""))</f>
        <v/>
      </c>
      <c r="D69" s="28">
        <f>IF($B69="","",IFERROR(VLOOKUP($B69,'Incoming Inspection Log'!$A:$H,8,FALSE),""))</f>
        <v/>
      </c>
      <c r="E69" s="30" t="n"/>
      <c r="F69" s="30" t="n"/>
      <c r="G69" s="30" t="n"/>
      <c r="H69" s="93" t="n"/>
      <c r="I69" s="93" t="n"/>
      <c r="J69" s="30" t="n"/>
      <c r="K69" s="90" t="n"/>
      <c r="L69" s="93" t="n"/>
      <c r="M69" s="93" t="n"/>
      <c r="N69" s="93" t="n"/>
      <c r="O69" s="90" t="n"/>
      <c r="P69" s="30" t="n"/>
      <c r="Q69" s="30" t="n"/>
      <c r="R69" s="30" t="n"/>
      <c r="S69" s="28">
        <f>IF($B69="","",IF($R69&lt;&gt;"",$R69,IF($F69="Numeric",IF($L69="","Pending Inspection",IF(AND(OR($H69="",$L69&gt;=$H69),OR($I69="",$L69&lt;=$I69)),"Passed","Failed")),IF($O69&gt;0,"Failed",IF($K69&gt;0,"Passed","Pending Inspection")))))</f>
        <v/>
      </c>
      <c r="T69" s="30" t="n"/>
    </row>
    <row r="70">
      <c r="A70" s="28">
        <f>IF(B70="","",B70&amp;"-I"&amp;TEXT(ROW()-4,"000"))</f>
        <v/>
      </c>
      <c r="B70" s="30" t="n"/>
      <c r="C70" s="92">
        <f>IF($B70="","",IFERROR(VLOOKUP($B70,'Incoming Inspection Log'!$A:$H,3,FALSE),""))</f>
        <v/>
      </c>
      <c r="D70" s="28">
        <f>IF($B70="","",IFERROR(VLOOKUP($B70,'Incoming Inspection Log'!$A:$H,8,FALSE),""))</f>
        <v/>
      </c>
      <c r="E70" s="30" t="n"/>
      <c r="F70" s="30" t="n"/>
      <c r="G70" s="30" t="n"/>
      <c r="H70" s="93" t="n"/>
      <c r="I70" s="93" t="n"/>
      <c r="J70" s="30" t="n"/>
      <c r="K70" s="90" t="n"/>
      <c r="L70" s="93" t="n"/>
      <c r="M70" s="93" t="n"/>
      <c r="N70" s="93" t="n"/>
      <c r="O70" s="90" t="n"/>
      <c r="P70" s="30" t="n"/>
      <c r="Q70" s="30" t="n"/>
      <c r="R70" s="30" t="n"/>
      <c r="S70" s="28">
        <f>IF($B70="","",IF($R70&lt;&gt;"",$R70,IF($F70="Numeric",IF($L70="","Pending Inspection",IF(AND(OR($H70="",$L70&gt;=$H70),OR($I70="",$L70&lt;=$I70)),"Passed","Failed")),IF($O70&gt;0,"Failed",IF($K70&gt;0,"Passed","Pending Inspection")))))</f>
        <v/>
      </c>
      <c r="T70" s="30" t="n"/>
    </row>
    <row r="71">
      <c r="A71" s="28">
        <f>IF(B71="","",B71&amp;"-I"&amp;TEXT(ROW()-4,"000"))</f>
        <v/>
      </c>
      <c r="B71" s="30" t="n"/>
      <c r="C71" s="92">
        <f>IF($B71="","",IFERROR(VLOOKUP($B71,'Incoming Inspection Log'!$A:$H,3,FALSE),""))</f>
        <v/>
      </c>
      <c r="D71" s="28">
        <f>IF($B71="","",IFERROR(VLOOKUP($B71,'Incoming Inspection Log'!$A:$H,8,FALSE),""))</f>
        <v/>
      </c>
      <c r="E71" s="30" t="n"/>
      <c r="F71" s="30" t="n"/>
      <c r="G71" s="30" t="n"/>
      <c r="H71" s="93" t="n"/>
      <c r="I71" s="93" t="n"/>
      <c r="J71" s="30" t="n"/>
      <c r="K71" s="90" t="n"/>
      <c r="L71" s="93" t="n"/>
      <c r="M71" s="93" t="n"/>
      <c r="N71" s="93" t="n"/>
      <c r="O71" s="90" t="n"/>
      <c r="P71" s="30" t="n"/>
      <c r="Q71" s="30" t="n"/>
      <c r="R71" s="30" t="n"/>
      <c r="S71" s="28">
        <f>IF($B71="","",IF($R71&lt;&gt;"",$R71,IF($F71="Numeric",IF($L71="","Pending Inspection",IF(AND(OR($H71="",$L71&gt;=$H71),OR($I71="",$L71&lt;=$I71)),"Passed","Failed")),IF($O71&gt;0,"Failed",IF($K71&gt;0,"Passed","Pending Inspection")))))</f>
        <v/>
      </c>
      <c r="T71" s="30" t="n"/>
    </row>
    <row r="72">
      <c r="A72" s="28">
        <f>IF(B72="","",B72&amp;"-I"&amp;TEXT(ROW()-4,"000"))</f>
        <v/>
      </c>
      <c r="B72" s="30" t="n"/>
      <c r="C72" s="92">
        <f>IF($B72="","",IFERROR(VLOOKUP($B72,'Incoming Inspection Log'!$A:$H,3,FALSE),""))</f>
        <v/>
      </c>
      <c r="D72" s="28">
        <f>IF($B72="","",IFERROR(VLOOKUP($B72,'Incoming Inspection Log'!$A:$H,8,FALSE),""))</f>
        <v/>
      </c>
      <c r="E72" s="30" t="n"/>
      <c r="F72" s="30" t="n"/>
      <c r="G72" s="30" t="n"/>
      <c r="H72" s="93" t="n"/>
      <c r="I72" s="93" t="n"/>
      <c r="J72" s="30" t="n"/>
      <c r="K72" s="90" t="n"/>
      <c r="L72" s="93" t="n"/>
      <c r="M72" s="93" t="n"/>
      <c r="N72" s="93" t="n"/>
      <c r="O72" s="90" t="n"/>
      <c r="P72" s="30" t="n"/>
      <c r="Q72" s="30" t="n"/>
      <c r="R72" s="30" t="n"/>
      <c r="S72" s="28">
        <f>IF($B72="","",IF($R72&lt;&gt;"",$R72,IF($F72="Numeric",IF($L72="","Pending Inspection",IF(AND(OR($H72="",$L72&gt;=$H72),OR($I72="",$L72&lt;=$I72)),"Passed","Failed")),IF($O72&gt;0,"Failed",IF($K72&gt;0,"Passed","Pending Inspection")))))</f>
        <v/>
      </c>
      <c r="T72" s="30" t="n"/>
    </row>
    <row r="73">
      <c r="A73" s="28">
        <f>IF(B73="","",B73&amp;"-I"&amp;TEXT(ROW()-4,"000"))</f>
        <v/>
      </c>
      <c r="B73" s="30" t="n"/>
      <c r="C73" s="92">
        <f>IF($B73="","",IFERROR(VLOOKUP($B73,'Incoming Inspection Log'!$A:$H,3,FALSE),""))</f>
        <v/>
      </c>
      <c r="D73" s="28">
        <f>IF($B73="","",IFERROR(VLOOKUP($B73,'Incoming Inspection Log'!$A:$H,8,FALSE),""))</f>
        <v/>
      </c>
      <c r="E73" s="30" t="n"/>
      <c r="F73" s="30" t="n"/>
      <c r="G73" s="30" t="n"/>
      <c r="H73" s="93" t="n"/>
      <c r="I73" s="93" t="n"/>
      <c r="J73" s="30" t="n"/>
      <c r="K73" s="90" t="n"/>
      <c r="L73" s="93" t="n"/>
      <c r="M73" s="93" t="n"/>
      <c r="N73" s="93" t="n"/>
      <c r="O73" s="90" t="n"/>
      <c r="P73" s="30" t="n"/>
      <c r="Q73" s="30" t="n"/>
      <c r="R73" s="30" t="n"/>
      <c r="S73" s="28">
        <f>IF($B73="","",IF($R73&lt;&gt;"",$R73,IF($F73="Numeric",IF($L73="","Pending Inspection",IF(AND(OR($H73="",$L73&gt;=$H73),OR($I73="",$L73&lt;=$I73)),"Passed","Failed")),IF($O73&gt;0,"Failed",IF($K73&gt;0,"Passed","Pending Inspection")))))</f>
        <v/>
      </c>
      <c r="T73" s="30" t="n"/>
    </row>
    <row r="74">
      <c r="A74" s="28">
        <f>IF(B74="","",B74&amp;"-I"&amp;TEXT(ROW()-4,"000"))</f>
        <v/>
      </c>
      <c r="B74" s="30" t="n"/>
      <c r="C74" s="92">
        <f>IF($B74="","",IFERROR(VLOOKUP($B74,'Incoming Inspection Log'!$A:$H,3,FALSE),""))</f>
        <v/>
      </c>
      <c r="D74" s="28">
        <f>IF($B74="","",IFERROR(VLOOKUP($B74,'Incoming Inspection Log'!$A:$H,8,FALSE),""))</f>
        <v/>
      </c>
      <c r="E74" s="30" t="n"/>
      <c r="F74" s="30" t="n"/>
      <c r="G74" s="30" t="n"/>
      <c r="H74" s="93" t="n"/>
      <c r="I74" s="93" t="n"/>
      <c r="J74" s="30" t="n"/>
      <c r="K74" s="90" t="n"/>
      <c r="L74" s="93" t="n"/>
      <c r="M74" s="93" t="n"/>
      <c r="N74" s="93" t="n"/>
      <c r="O74" s="90" t="n"/>
      <c r="P74" s="30" t="n"/>
      <c r="Q74" s="30" t="n"/>
      <c r="R74" s="30" t="n"/>
      <c r="S74" s="28">
        <f>IF($B74="","",IF($R74&lt;&gt;"",$R74,IF($F74="Numeric",IF($L74="","Pending Inspection",IF(AND(OR($H74="",$L74&gt;=$H74),OR($I74="",$L74&lt;=$I74)),"Passed","Failed")),IF($O74&gt;0,"Failed",IF($K74&gt;0,"Passed","Pending Inspection")))))</f>
        <v/>
      </c>
      <c r="T74" s="30" t="n"/>
    </row>
    <row r="75">
      <c r="A75" s="28">
        <f>IF(B75="","",B75&amp;"-I"&amp;TEXT(ROW()-4,"000"))</f>
        <v/>
      </c>
      <c r="B75" s="30" t="n"/>
      <c r="C75" s="92">
        <f>IF($B75="","",IFERROR(VLOOKUP($B75,'Incoming Inspection Log'!$A:$H,3,FALSE),""))</f>
        <v/>
      </c>
      <c r="D75" s="28">
        <f>IF($B75="","",IFERROR(VLOOKUP($B75,'Incoming Inspection Log'!$A:$H,8,FALSE),""))</f>
        <v/>
      </c>
      <c r="E75" s="30" t="n"/>
      <c r="F75" s="30" t="n"/>
      <c r="G75" s="30" t="n"/>
      <c r="H75" s="93" t="n"/>
      <c r="I75" s="93" t="n"/>
      <c r="J75" s="30" t="n"/>
      <c r="K75" s="90" t="n"/>
      <c r="L75" s="93" t="n"/>
      <c r="M75" s="93" t="n"/>
      <c r="N75" s="93" t="n"/>
      <c r="O75" s="90" t="n"/>
      <c r="P75" s="30" t="n"/>
      <c r="Q75" s="30" t="n"/>
      <c r="R75" s="30" t="n"/>
      <c r="S75" s="28">
        <f>IF($B75="","",IF($R75&lt;&gt;"",$R75,IF($F75="Numeric",IF($L75="","Pending Inspection",IF(AND(OR($H75="",$L75&gt;=$H75),OR($I75="",$L75&lt;=$I75)),"Passed","Failed")),IF($O75&gt;0,"Failed",IF($K75&gt;0,"Passed","Pending Inspection")))))</f>
        <v/>
      </c>
      <c r="T75" s="30" t="n"/>
    </row>
    <row r="76">
      <c r="A76" s="28">
        <f>IF(B76="","",B76&amp;"-I"&amp;TEXT(ROW()-4,"000"))</f>
        <v/>
      </c>
      <c r="B76" s="30" t="n"/>
      <c r="C76" s="92">
        <f>IF($B76="","",IFERROR(VLOOKUP($B76,'Incoming Inspection Log'!$A:$H,3,FALSE),""))</f>
        <v/>
      </c>
      <c r="D76" s="28">
        <f>IF($B76="","",IFERROR(VLOOKUP($B76,'Incoming Inspection Log'!$A:$H,8,FALSE),""))</f>
        <v/>
      </c>
      <c r="E76" s="30" t="n"/>
      <c r="F76" s="30" t="n"/>
      <c r="G76" s="30" t="n"/>
      <c r="H76" s="93" t="n"/>
      <c r="I76" s="93" t="n"/>
      <c r="J76" s="30" t="n"/>
      <c r="K76" s="90" t="n"/>
      <c r="L76" s="93" t="n"/>
      <c r="M76" s="93" t="n"/>
      <c r="N76" s="93" t="n"/>
      <c r="O76" s="90" t="n"/>
      <c r="P76" s="30" t="n"/>
      <c r="Q76" s="30" t="n"/>
      <c r="R76" s="30" t="n"/>
      <c r="S76" s="28">
        <f>IF($B76="","",IF($R76&lt;&gt;"",$R76,IF($F76="Numeric",IF($L76="","Pending Inspection",IF(AND(OR($H76="",$L76&gt;=$H76),OR($I76="",$L76&lt;=$I76)),"Passed","Failed")),IF($O76&gt;0,"Failed",IF($K76&gt;0,"Passed","Pending Inspection")))))</f>
        <v/>
      </c>
      <c r="T76" s="30" t="n"/>
    </row>
    <row r="77">
      <c r="A77" s="28">
        <f>IF(B77="","",B77&amp;"-I"&amp;TEXT(ROW()-4,"000"))</f>
        <v/>
      </c>
      <c r="B77" s="30" t="n"/>
      <c r="C77" s="92">
        <f>IF($B77="","",IFERROR(VLOOKUP($B77,'Incoming Inspection Log'!$A:$H,3,FALSE),""))</f>
        <v/>
      </c>
      <c r="D77" s="28">
        <f>IF($B77="","",IFERROR(VLOOKUP($B77,'Incoming Inspection Log'!$A:$H,8,FALSE),""))</f>
        <v/>
      </c>
      <c r="E77" s="30" t="n"/>
      <c r="F77" s="30" t="n"/>
      <c r="G77" s="30" t="n"/>
      <c r="H77" s="93" t="n"/>
      <c r="I77" s="93" t="n"/>
      <c r="J77" s="30" t="n"/>
      <c r="K77" s="90" t="n"/>
      <c r="L77" s="93" t="n"/>
      <c r="M77" s="93" t="n"/>
      <c r="N77" s="93" t="n"/>
      <c r="O77" s="90" t="n"/>
      <c r="P77" s="30" t="n"/>
      <c r="Q77" s="30" t="n"/>
      <c r="R77" s="30" t="n"/>
      <c r="S77" s="28">
        <f>IF($B77="","",IF($R77&lt;&gt;"",$R77,IF($F77="Numeric",IF($L77="","Pending Inspection",IF(AND(OR($H77="",$L77&gt;=$H77),OR($I77="",$L77&lt;=$I77)),"Passed","Failed")),IF($O77&gt;0,"Failed",IF($K77&gt;0,"Passed","Pending Inspection")))))</f>
        <v/>
      </c>
      <c r="T77" s="30" t="n"/>
    </row>
    <row r="78">
      <c r="A78" s="28">
        <f>IF(B78="","",B78&amp;"-I"&amp;TEXT(ROW()-4,"000"))</f>
        <v/>
      </c>
      <c r="B78" s="30" t="n"/>
      <c r="C78" s="92">
        <f>IF($B78="","",IFERROR(VLOOKUP($B78,'Incoming Inspection Log'!$A:$H,3,FALSE),""))</f>
        <v/>
      </c>
      <c r="D78" s="28">
        <f>IF($B78="","",IFERROR(VLOOKUP($B78,'Incoming Inspection Log'!$A:$H,8,FALSE),""))</f>
        <v/>
      </c>
      <c r="E78" s="30" t="n"/>
      <c r="F78" s="30" t="n"/>
      <c r="G78" s="30" t="n"/>
      <c r="H78" s="93" t="n"/>
      <c r="I78" s="93" t="n"/>
      <c r="J78" s="30" t="n"/>
      <c r="K78" s="90" t="n"/>
      <c r="L78" s="93" t="n"/>
      <c r="M78" s="93" t="n"/>
      <c r="N78" s="93" t="n"/>
      <c r="O78" s="90" t="n"/>
      <c r="P78" s="30" t="n"/>
      <c r="Q78" s="30" t="n"/>
      <c r="R78" s="30" t="n"/>
      <c r="S78" s="28">
        <f>IF($B78="","",IF($R78&lt;&gt;"",$R78,IF($F78="Numeric",IF($L78="","Pending Inspection",IF(AND(OR($H78="",$L78&gt;=$H78),OR($I78="",$L78&lt;=$I78)),"Passed","Failed")),IF($O78&gt;0,"Failed",IF($K78&gt;0,"Passed","Pending Inspection")))))</f>
        <v/>
      </c>
      <c r="T78" s="30" t="n"/>
    </row>
    <row r="79">
      <c r="A79" s="28">
        <f>IF(B79="","",B79&amp;"-I"&amp;TEXT(ROW()-4,"000"))</f>
        <v/>
      </c>
      <c r="B79" s="30" t="n"/>
      <c r="C79" s="92">
        <f>IF($B79="","",IFERROR(VLOOKUP($B79,'Incoming Inspection Log'!$A:$H,3,FALSE),""))</f>
        <v/>
      </c>
      <c r="D79" s="28">
        <f>IF($B79="","",IFERROR(VLOOKUP($B79,'Incoming Inspection Log'!$A:$H,8,FALSE),""))</f>
        <v/>
      </c>
      <c r="E79" s="30" t="n"/>
      <c r="F79" s="30" t="n"/>
      <c r="G79" s="30" t="n"/>
      <c r="H79" s="93" t="n"/>
      <c r="I79" s="93" t="n"/>
      <c r="J79" s="30" t="n"/>
      <c r="K79" s="90" t="n"/>
      <c r="L79" s="93" t="n"/>
      <c r="M79" s="93" t="n"/>
      <c r="N79" s="93" t="n"/>
      <c r="O79" s="90" t="n"/>
      <c r="P79" s="30" t="n"/>
      <c r="Q79" s="30" t="n"/>
      <c r="R79" s="30" t="n"/>
      <c r="S79" s="28">
        <f>IF($B79="","",IF($R79&lt;&gt;"",$R79,IF($F79="Numeric",IF($L79="","Pending Inspection",IF(AND(OR($H79="",$L79&gt;=$H79),OR($I79="",$L79&lt;=$I79)),"Passed","Failed")),IF($O79&gt;0,"Failed",IF($K79&gt;0,"Passed","Pending Inspection")))))</f>
        <v/>
      </c>
      <c r="T79" s="30" t="n"/>
    </row>
    <row r="80">
      <c r="A80" s="28">
        <f>IF(B80="","",B80&amp;"-I"&amp;TEXT(ROW()-4,"000"))</f>
        <v/>
      </c>
      <c r="B80" s="30" t="n"/>
      <c r="C80" s="92">
        <f>IF($B80="","",IFERROR(VLOOKUP($B80,'Incoming Inspection Log'!$A:$H,3,FALSE),""))</f>
        <v/>
      </c>
      <c r="D80" s="28">
        <f>IF($B80="","",IFERROR(VLOOKUP($B80,'Incoming Inspection Log'!$A:$H,8,FALSE),""))</f>
        <v/>
      </c>
      <c r="E80" s="30" t="n"/>
      <c r="F80" s="30" t="n"/>
      <c r="G80" s="30" t="n"/>
      <c r="H80" s="93" t="n"/>
      <c r="I80" s="93" t="n"/>
      <c r="J80" s="30" t="n"/>
      <c r="K80" s="90" t="n"/>
      <c r="L80" s="93" t="n"/>
      <c r="M80" s="93" t="n"/>
      <c r="N80" s="93" t="n"/>
      <c r="O80" s="90" t="n"/>
      <c r="P80" s="30" t="n"/>
      <c r="Q80" s="30" t="n"/>
      <c r="R80" s="30" t="n"/>
      <c r="S80" s="28">
        <f>IF($B80="","",IF($R80&lt;&gt;"",$R80,IF($F80="Numeric",IF($L80="","Pending Inspection",IF(AND(OR($H80="",$L80&gt;=$H80),OR($I80="",$L80&lt;=$I80)),"Passed","Failed")),IF($O80&gt;0,"Failed",IF($K80&gt;0,"Passed","Pending Inspection")))))</f>
        <v/>
      </c>
      <c r="T80" s="30" t="n"/>
    </row>
    <row r="81">
      <c r="A81" s="28">
        <f>IF(B81="","",B81&amp;"-I"&amp;TEXT(ROW()-4,"000"))</f>
        <v/>
      </c>
      <c r="B81" s="30" t="n"/>
      <c r="C81" s="92">
        <f>IF($B81="","",IFERROR(VLOOKUP($B81,'Incoming Inspection Log'!$A:$H,3,FALSE),""))</f>
        <v/>
      </c>
      <c r="D81" s="28">
        <f>IF($B81="","",IFERROR(VLOOKUP($B81,'Incoming Inspection Log'!$A:$H,8,FALSE),""))</f>
        <v/>
      </c>
      <c r="E81" s="30" t="n"/>
      <c r="F81" s="30" t="n"/>
      <c r="G81" s="30" t="n"/>
      <c r="H81" s="93" t="n"/>
      <c r="I81" s="93" t="n"/>
      <c r="J81" s="30" t="n"/>
      <c r="K81" s="90" t="n"/>
      <c r="L81" s="93" t="n"/>
      <c r="M81" s="93" t="n"/>
      <c r="N81" s="93" t="n"/>
      <c r="O81" s="90" t="n"/>
      <c r="P81" s="30" t="n"/>
      <c r="Q81" s="30" t="n"/>
      <c r="R81" s="30" t="n"/>
      <c r="S81" s="28">
        <f>IF($B81="","",IF($R81&lt;&gt;"",$R81,IF($F81="Numeric",IF($L81="","Pending Inspection",IF(AND(OR($H81="",$L81&gt;=$H81),OR($I81="",$L81&lt;=$I81)),"Passed","Failed")),IF($O81&gt;0,"Failed",IF($K81&gt;0,"Passed","Pending Inspection")))))</f>
        <v/>
      </c>
      <c r="T81" s="30" t="n"/>
    </row>
    <row r="82">
      <c r="A82" s="28">
        <f>IF(B82="","",B82&amp;"-I"&amp;TEXT(ROW()-4,"000"))</f>
        <v/>
      </c>
      <c r="B82" s="30" t="n"/>
      <c r="C82" s="92">
        <f>IF($B82="","",IFERROR(VLOOKUP($B82,'Incoming Inspection Log'!$A:$H,3,FALSE),""))</f>
        <v/>
      </c>
      <c r="D82" s="28">
        <f>IF($B82="","",IFERROR(VLOOKUP($B82,'Incoming Inspection Log'!$A:$H,8,FALSE),""))</f>
        <v/>
      </c>
      <c r="E82" s="30" t="n"/>
      <c r="F82" s="30" t="n"/>
      <c r="G82" s="30" t="n"/>
      <c r="H82" s="93" t="n"/>
      <c r="I82" s="93" t="n"/>
      <c r="J82" s="30" t="n"/>
      <c r="K82" s="90" t="n"/>
      <c r="L82" s="93" t="n"/>
      <c r="M82" s="93" t="n"/>
      <c r="N82" s="93" t="n"/>
      <c r="O82" s="90" t="n"/>
      <c r="P82" s="30" t="n"/>
      <c r="Q82" s="30" t="n"/>
      <c r="R82" s="30" t="n"/>
      <c r="S82" s="28">
        <f>IF($B82="","",IF($R82&lt;&gt;"",$R82,IF($F82="Numeric",IF($L82="","Pending Inspection",IF(AND(OR($H82="",$L82&gt;=$H82),OR($I82="",$L82&lt;=$I82)),"Passed","Failed")),IF($O82&gt;0,"Failed",IF($K82&gt;0,"Passed","Pending Inspection")))))</f>
        <v/>
      </c>
      <c r="T82" s="30" t="n"/>
    </row>
    <row r="83">
      <c r="A83" s="28">
        <f>IF(B83="","",B83&amp;"-I"&amp;TEXT(ROW()-4,"000"))</f>
        <v/>
      </c>
      <c r="B83" s="30" t="n"/>
      <c r="C83" s="92">
        <f>IF($B83="","",IFERROR(VLOOKUP($B83,'Incoming Inspection Log'!$A:$H,3,FALSE),""))</f>
        <v/>
      </c>
      <c r="D83" s="28">
        <f>IF($B83="","",IFERROR(VLOOKUP($B83,'Incoming Inspection Log'!$A:$H,8,FALSE),""))</f>
        <v/>
      </c>
      <c r="E83" s="30" t="n"/>
      <c r="F83" s="30" t="n"/>
      <c r="G83" s="30" t="n"/>
      <c r="H83" s="93" t="n"/>
      <c r="I83" s="93" t="n"/>
      <c r="J83" s="30" t="n"/>
      <c r="K83" s="90" t="n"/>
      <c r="L83" s="93" t="n"/>
      <c r="M83" s="93" t="n"/>
      <c r="N83" s="93" t="n"/>
      <c r="O83" s="90" t="n"/>
      <c r="P83" s="30" t="n"/>
      <c r="Q83" s="30" t="n"/>
      <c r="R83" s="30" t="n"/>
      <c r="S83" s="28">
        <f>IF($B83="","",IF($R83&lt;&gt;"",$R83,IF($F83="Numeric",IF($L83="","Pending Inspection",IF(AND(OR($H83="",$L83&gt;=$H83),OR($I83="",$L83&lt;=$I83)),"Passed","Failed")),IF($O83&gt;0,"Failed",IF($K83&gt;0,"Passed","Pending Inspection")))))</f>
        <v/>
      </c>
      <c r="T83" s="30" t="n"/>
    </row>
    <row r="84">
      <c r="A84" s="28">
        <f>IF(B84="","",B84&amp;"-I"&amp;TEXT(ROW()-4,"000"))</f>
        <v/>
      </c>
      <c r="B84" s="30" t="n"/>
      <c r="C84" s="92">
        <f>IF($B84="","",IFERROR(VLOOKUP($B84,'Incoming Inspection Log'!$A:$H,3,FALSE),""))</f>
        <v/>
      </c>
      <c r="D84" s="28">
        <f>IF($B84="","",IFERROR(VLOOKUP($B84,'Incoming Inspection Log'!$A:$H,8,FALSE),""))</f>
        <v/>
      </c>
      <c r="E84" s="30" t="n"/>
      <c r="F84" s="30" t="n"/>
      <c r="G84" s="30" t="n"/>
      <c r="H84" s="93" t="n"/>
      <c r="I84" s="93" t="n"/>
      <c r="J84" s="30" t="n"/>
      <c r="K84" s="90" t="n"/>
      <c r="L84" s="93" t="n"/>
      <c r="M84" s="93" t="n"/>
      <c r="N84" s="93" t="n"/>
      <c r="O84" s="90" t="n"/>
      <c r="P84" s="30" t="n"/>
      <c r="Q84" s="30" t="n"/>
      <c r="R84" s="30" t="n"/>
      <c r="S84" s="28">
        <f>IF($B84="","",IF($R84&lt;&gt;"",$R84,IF($F84="Numeric",IF($L84="","Pending Inspection",IF(AND(OR($H84="",$L84&gt;=$H84),OR($I84="",$L84&lt;=$I84)),"Passed","Failed")),IF($O84&gt;0,"Failed",IF($K84&gt;0,"Passed","Pending Inspection")))))</f>
        <v/>
      </c>
      <c r="T84" s="30" t="n"/>
    </row>
    <row r="85">
      <c r="A85" s="28">
        <f>IF(B85="","",B85&amp;"-I"&amp;TEXT(ROW()-4,"000"))</f>
        <v/>
      </c>
      <c r="B85" s="30" t="n"/>
      <c r="C85" s="92">
        <f>IF($B85="","",IFERROR(VLOOKUP($B85,'Incoming Inspection Log'!$A:$H,3,FALSE),""))</f>
        <v/>
      </c>
      <c r="D85" s="28">
        <f>IF($B85="","",IFERROR(VLOOKUP($B85,'Incoming Inspection Log'!$A:$H,8,FALSE),""))</f>
        <v/>
      </c>
      <c r="E85" s="30" t="n"/>
      <c r="F85" s="30" t="n"/>
      <c r="G85" s="30" t="n"/>
      <c r="H85" s="93" t="n"/>
      <c r="I85" s="93" t="n"/>
      <c r="J85" s="30" t="n"/>
      <c r="K85" s="90" t="n"/>
      <c r="L85" s="93" t="n"/>
      <c r="M85" s="93" t="n"/>
      <c r="N85" s="93" t="n"/>
      <c r="O85" s="90" t="n"/>
      <c r="P85" s="30" t="n"/>
      <c r="Q85" s="30" t="n"/>
      <c r="R85" s="30" t="n"/>
      <c r="S85" s="28">
        <f>IF($B85="","",IF($R85&lt;&gt;"",$R85,IF($F85="Numeric",IF($L85="","Pending Inspection",IF(AND(OR($H85="",$L85&gt;=$H85),OR($I85="",$L85&lt;=$I85)),"Passed","Failed")),IF($O85&gt;0,"Failed",IF($K85&gt;0,"Passed","Pending Inspection")))))</f>
        <v/>
      </c>
      <c r="T85" s="30" t="n"/>
    </row>
    <row r="86">
      <c r="A86" s="28">
        <f>IF(B86="","",B86&amp;"-I"&amp;TEXT(ROW()-4,"000"))</f>
        <v/>
      </c>
      <c r="B86" s="30" t="n"/>
      <c r="C86" s="92">
        <f>IF($B86="","",IFERROR(VLOOKUP($B86,'Incoming Inspection Log'!$A:$H,3,FALSE),""))</f>
        <v/>
      </c>
      <c r="D86" s="28">
        <f>IF($B86="","",IFERROR(VLOOKUP($B86,'Incoming Inspection Log'!$A:$H,8,FALSE),""))</f>
        <v/>
      </c>
      <c r="E86" s="30" t="n"/>
      <c r="F86" s="30" t="n"/>
      <c r="G86" s="30" t="n"/>
      <c r="H86" s="93" t="n"/>
      <c r="I86" s="93" t="n"/>
      <c r="J86" s="30" t="n"/>
      <c r="K86" s="90" t="n"/>
      <c r="L86" s="93" t="n"/>
      <c r="M86" s="93" t="n"/>
      <c r="N86" s="93" t="n"/>
      <c r="O86" s="90" t="n"/>
      <c r="P86" s="30" t="n"/>
      <c r="Q86" s="30" t="n"/>
      <c r="R86" s="30" t="n"/>
      <c r="S86" s="28">
        <f>IF($B86="","",IF($R86&lt;&gt;"",$R86,IF($F86="Numeric",IF($L86="","Pending Inspection",IF(AND(OR($H86="",$L86&gt;=$H86),OR($I86="",$L86&lt;=$I86)),"Passed","Failed")),IF($O86&gt;0,"Failed",IF($K86&gt;0,"Passed","Pending Inspection")))))</f>
        <v/>
      </c>
      <c r="T86" s="30" t="n"/>
    </row>
    <row r="87">
      <c r="A87" s="28">
        <f>IF(B87="","",B87&amp;"-I"&amp;TEXT(ROW()-4,"000"))</f>
        <v/>
      </c>
      <c r="B87" s="30" t="n"/>
      <c r="C87" s="92">
        <f>IF($B87="","",IFERROR(VLOOKUP($B87,'Incoming Inspection Log'!$A:$H,3,FALSE),""))</f>
        <v/>
      </c>
      <c r="D87" s="28">
        <f>IF($B87="","",IFERROR(VLOOKUP($B87,'Incoming Inspection Log'!$A:$H,8,FALSE),""))</f>
        <v/>
      </c>
      <c r="E87" s="30" t="n"/>
      <c r="F87" s="30" t="n"/>
      <c r="G87" s="30" t="n"/>
      <c r="H87" s="93" t="n"/>
      <c r="I87" s="93" t="n"/>
      <c r="J87" s="30" t="n"/>
      <c r="K87" s="90" t="n"/>
      <c r="L87" s="93" t="n"/>
      <c r="M87" s="93" t="n"/>
      <c r="N87" s="93" t="n"/>
      <c r="O87" s="90" t="n"/>
      <c r="P87" s="30" t="n"/>
      <c r="Q87" s="30" t="n"/>
      <c r="R87" s="30" t="n"/>
      <c r="S87" s="28">
        <f>IF($B87="","",IF($R87&lt;&gt;"",$R87,IF($F87="Numeric",IF($L87="","Pending Inspection",IF(AND(OR($H87="",$L87&gt;=$H87),OR($I87="",$L87&lt;=$I87)),"Passed","Failed")),IF($O87&gt;0,"Failed",IF($K87&gt;0,"Passed","Pending Inspection")))))</f>
        <v/>
      </c>
      <c r="T87" s="30" t="n"/>
    </row>
    <row r="88">
      <c r="A88" s="28">
        <f>IF(B88="","",B88&amp;"-I"&amp;TEXT(ROW()-4,"000"))</f>
        <v/>
      </c>
      <c r="B88" s="30" t="n"/>
      <c r="C88" s="92">
        <f>IF($B88="","",IFERROR(VLOOKUP($B88,'Incoming Inspection Log'!$A:$H,3,FALSE),""))</f>
        <v/>
      </c>
      <c r="D88" s="28">
        <f>IF($B88="","",IFERROR(VLOOKUP($B88,'Incoming Inspection Log'!$A:$H,8,FALSE),""))</f>
        <v/>
      </c>
      <c r="E88" s="30" t="n"/>
      <c r="F88" s="30" t="n"/>
      <c r="G88" s="30" t="n"/>
      <c r="H88" s="93" t="n"/>
      <c r="I88" s="93" t="n"/>
      <c r="J88" s="30" t="n"/>
      <c r="K88" s="90" t="n"/>
      <c r="L88" s="93" t="n"/>
      <c r="M88" s="93" t="n"/>
      <c r="N88" s="93" t="n"/>
      <c r="O88" s="90" t="n"/>
      <c r="P88" s="30" t="n"/>
      <c r="Q88" s="30" t="n"/>
      <c r="R88" s="30" t="n"/>
      <c r="S88" s="28">
        <f>IF($B88="","",IF($R88&lt;&gt;"",$R88,IF($F88="Numeric",IF($L88="","Pending Inspection",IF(AND(OR($H88="",$L88&gt;=$H88),OR($I88="",$L88&lt;=$I88)),"Passed","Failed")),IF($O88&gt;0,"Failed",IF($K88&gt;0,"Passed","Pending Inspection")))))</f>
        <v/>
      </c>
      <c r="T88" s="30" t="n"/>
    </row>
    <row r="89">
      <c r="A89" s="28">
        <f>IF(B89="","",B89&amp;"-I"&amp;TEXT(ROW()-4,"000"))</f>
        <v/>
      </c>
      <c r="B89" s="30" t="n"/>
      <c r="C89" s="92">
        <f>IF($B89="","",IFERROR(VLOOKUP($B89,'Incoming Inspection Log'!$A:$H,3,FALSE),""))</f>
        <v/>
      </c>
      <c r="D89" s="28">
        <f>IF($B89="","",IFERROR(VLOOKUP($B89,'Incoming Inspection Log'!$A:$H,8,FALSE),""))</f>
        <v/>
      </c>
      <c r="E89" s="30" t="n"/>
      <c r="F89" s="30" t="n"/>
      <c r="G89" s="30" t="n"/>
      <c r="H89" s="93" t="n"/>
      <c r="I89" s="93" t="n"/>
      <c r="J89" s="30" t="n"/>
      <c r="K89" s="90" t="n"/>
      <c r="L89" s="93" t="n"/>
      <c r="M89" s="93" t="n"/>
      <c r="N89" s="93" t="n"/>
      <c r="O89" s="90" t="n"/>
      <c r="P89" s="30" t="n"/>
      <c r="Q89" s="30" t="n"/>
      <c r="R89" s="30" t="n"/>
      <c r="S89" s="28">
        <f>IF($B89="","",IF($R89&lt;&gt;"",$R89,IF($F89="Numeric",IF($L89="","Pending Inspection",IF(AND(OR($H89="",$L89&gt;=$H89),OR($I89="",$L89&lt;=$I89)),"Passed","Failed")),IF($O89&gt;0,"Failed",IF($K89&gt;0,"Passed","Pending Inspection")))))</f>
        <v/>
      </c>
      <c r="T89" s="30" t="n"/>
    </row>
    <row r="90">
      <c r="A90" s="28">
        <f>IF(B90="","",B90&amp;"-I"&amp;TEXT(ROW()-4,"000"))</f>
        <v/>
      </c>
      <c r="B90" s="30" t="n"/>
      <c r="C90" s="92">
        <f>IF($B90="","",IFERROR(VLOOKUP($B90,'Incoming Inspection Log'!$A:$H,3,FALSE),""))</f>
        <v/>
      </c>
      <c r="D90" s="28">
        <f>IF($B90="","",IFERROR(VLOOKUP($B90,'Incoming Inspection Log'!$A:$H,8,FALSE),""))</f>
        <v/>
      </c>
      <c r="E90" s="30" t="n"/>
      <c r="F90" s="30" t="n"/>
      <c r="G90" s="30" t="n"/>
      <c r="H90" s="93" t="n"/>
      <c r="I90" s="93" t="n"/>
      <c r="J90" s="30" t="n"/>
      <c r="K90" s="90" t="n"/>
      <c r="L90" s="93" t="n"/>
      <c r="M90" s="93" t="n"/>
      <c r="N90" s="93" t="n"/>
      <c r="O90" s="90" t="n"/>
      <c r="P90" s="30" t="n"/>
      <c r="Q90" s="30" t="n"/>
      <c r="R90" s="30" t="n"/>
      <c r="S90" s="28">
        <f>IF($B90="","",IF($R90&lt;&gt;"",$R90,IF($F90="Numeric",IF($L90="","Pending Inspection",IF(AND(OR($H90="",$L90&gt;=$H90),OR($I90="",$L90&lt;=$I90)),"Passed","Failed")),IF($O90&gt;0,"Failed",IF($K90&gt;0,"Passed","Pending Inspection")))))</f>
        <v/>
      </c>
      <c r="T90" s="30" t="n"/>
    </row>
    <row r="91">
      <c r="A91" s="28">
        <f>IF(B91="","",B91&amp;"-I"&amp;TEXT(ROW()-4,"000"))</f>
        <v/>
      </c>
      <c r="B91" s="30" t="n"/>
      <c r="C91" s="92">
        <f>IF($B91="","",IFERROR(VLOOKUP($B91,'Incoming Inspection Log'!$A:$H,3,FALSE),""))</f>
        <v/>
      </c>
      <c r="D91" s="28">
        <f>IF($B91="","",IFERROR(VLOOKUP($B91,'Incoming Inspection Log'!$A:$H,8,FALSE),""))</f>
        <v/>
      </c>
      <c r="E91" s="30" t="n"/>
      <c r="F91" s="30" t="n"/>
      <c r="G91" s="30" t="n"/>
      <c r="H91" s="93" t="n"/>
      <c r="I91" s="93" t="n"/>
      <c r="J91" s="30" t="n"/>
      <c r="K91" s="90" t="n"/>
      <c r="L91" s="93" t="n"/>
      <c r="M91" s="93" t="n"/>
      <c r="N91" s="93" t="n"/>
      <c r="O91" s="90" t="n"/>
      <c r="P91" s="30" t="n"/>
      <c r="Q91" s="30" t="n"/>
      <c r="R91" s="30" t="n"/>
      <c r="S91" s="28">
        <f>IF($B91="","",IF($R91&lt;&gt;"",$R91,IF($F91="Numeric",IF($L91="","Pending Inspection",IF(AND(OR($H91="",$L91&gt;=$H91),OR($I91="",$L91&lt;=$I91)),"Passed","Failed")),IF($O91&gt;0,"Failed",IF($K91&gt;0,"Passed","Pending Inspection")))))</f>
        <v/>
      </c>
      <c r="T91" s="30" t="n"/>
    </row>
    <row r="92">
      <c r="A92" s="28">
        <f>IF(B92="","",B92&amp;"-I"&amp;TEXT(ROW()-4,"000"))</f>
        <v/>
      </c>
      <c r="B92" s="30" t="n"/>
      <c r="C92" s="92">
        <f>IF($B92="","",IFERROR(VLOOKUP($B92,'Incoming Inspection Log'!$A:$H,3,FALSE),""))</f>
        <v/>
      </c>
      <c r="D92" s="28">
        <f>IF($B92="","",IFERROR(VLOOKUP($B92,'Incoming Inspection Log'!$A:$H,8,FALSE),""))</f>
        <v/>
      </c>
      <c r="E92" s="30" t="n"/>
      <c r="F92" s="30" t="n"/>
      <c r="G92" s="30" t="n"/>
      <c r="H92" s="93" t="n"/>
      <c r="I92" s="93" t="n"/>
      <c r="J92" s="30" t="n"/>
      <c r="K92" s="90" t="n"/>
      <c r="L92" s="93" t="n"/>
      <c r="M92" s="93" t="n"/>
      <c r="N92" s="93" t="n"/>
      <c r="O92" s="90" t="n"/>
      <c r="P92" s="30" t="n"/>
      <c r="Q92" s="30" t="n"/>
      <c r="R92" s="30" t="n"/>
      <c r="S92" s="28">
        <f>IF($B92="","",IF($R92&lt;&gt;"",$R92,IF($F92="Numeric",IF($L92="","Pending Inspection",IF(AND(OR($H92="",$L92&gt;=$H92),OR($I92="",$L92&lt;=$I92)),"Passed","Failed")),IF($O92&gt;0,"Failed",IF($K92&gt;0,"Passed","Pending Inspection")))))</f>
        <v/>
      </c>
      <c r="T92" s="30" t="n"/>
    </row>
    <row r="93">
      <c r="A93" s="28">
        <f>IF(B93="","",B93&amp;"-I"&amp;TEXT(ROW()-4,"000"))</f>
        <v/>
      </c>
      <c r="B93" s="30" t="n"/>
      <c r="C93" s="92">
        <f>IF($B93="","",IFERROR(VLOOKUP($B93,'Incoming Inspection Log'!$A:$H,3,FALSE),""))</f>
        <v/>
      </c>
      <c r="D93" s="28">
        <f>IF($B93="","",IFERROR(VLOOKUP($B93,'Incoming Inspection Log'!$A:$H,8,FALSE),""))</f>
        <v/>
      </c>
      <c r="E93" s="30" t="n"/>
      <c r="F93" s="30" t="n"/>
      <c r="G93" s="30" t="n"/>
      <c r="H93" s="93" t="n"/>
      <c r="I93" s="93" t="n"/>
      <c r="J93" s="30" t="n"/>
      <c r="K93" s="90" t="n"/>
      <c r="L93" s="93" t="n"/>
      <c r="M93" s="93" t="n"/>
      <c r="N93" s="93" t="n"/>
      <c r="O93" s="90" t="n"/>
      <c r="P93" s="30" t="n"/>
      <c r="Q93" s="30" t="n"/>
      <c r="R93" s="30" t="n"/>
      <c r="S93" s="28">
        <f>IF($B93="","",IF($R93&lt;&gt;"",$R93,IF($F93="Numeric",IF($L93="","Pending Inspection",IF(AND(OR($H93="",$L93&gt;=$H93),OR($I93="",$L93&lt;=$I93)),"Passed","Failed")),IF($O93&gt;0,"Failed",IF($K93&gt;0,"Passed","Pending Inspection")))))</f>
        <v/>
      </c>
      <c r="T93" s="30" t="n"/>
    </row>
    <row r="94">
      <c r="A94" s="28">
        <f>IF(B94="","",B94&amp;"-I"&amp;TEXT(ROW()-4,"000"))</f>
        <v/>
      </c>
      <c r="B94" s="30" t="n"/>
      <c r="C94" s="92">
        <f>IF($B94="","",IFERROR(VLOOKUP($B94,'Incoming Inspection Log'!$A:$H,3,FALSE),""))</f>
        <v/>
      </c>
      <c r="D94" s="28">
        <f>IF($B94="","",IFERROR(VLOOKUP($B94,'Incoming Inspection Log'!$A:$H,8,FALSE),""))</f>
        <v/>
      </c>
      <c r="E94" s="30" t="n"/>
      <c r="F94" s="30" t="n"/>
      <c r="G94" s="30" t="n"/>
      <c r="H94" s="93" t="n"/>
      <c r="I94" s="93" t="n"/>
      <c r="J94" s="30" t="n"/>
      <c r="K94" s="90" t="n"/>
      <c r="L94" s="93" t="n"/>
      <c r="M94" s="93" t="n"/>
      <c r="N94" s="93" t="n"/>
      <c r="O94" s="90" t="n"/>
      <c r="P94" s="30" t="n"/>
      <c r="Q94" s="30" t="n"/>
      <c r="R94" s="30" t="n"/>
      <c r="S94" s="28">
        <f>IF($B94="","",IF($R94&lt;&gt;"",$R94,IF($F94="Numeric",IF($L94="","Pending Inspection",IF(AND(OR($H94="",$L94&gt;=$H94),OR($I94="",$L94&lt;=$I94)),"Passed","Failed")),IF($O94&gt;0,"Failed",IF($K94&gt;0,"Passed","Pending Inspection")))))</f>
        <v/>
      </c>
      <c r="T94" s="30" t="n"/>
    </row>
    <row r="95">
      <c r="A95" s="28">
        <f>IF(B95="","",B95&amp;"-I"&amp;TEXT(ROW()-4,"000"))</f>
        <v/>
      </c>
      <c r="B95" s="30" t="n"/>
      <c r="C95" s="92">
        <f>IF($B95="","",IFERROR(VLOOKUP($B95,'Incoming Inspection Log'!$A:$H,3,FALSE),""))</f>
        <v/>
      </c>
      <c r="D95" s="28">
        <f>IF($B95="","",IFERROR(VLOOKUP($B95,'Incoming Inspection Log'!$A:$H,8,FALSE),""))</f>
        <v/>
      </c>
      <c r="E95" s="30" t="n"/>
      <c r="F95" s="30" t="n"/>
      <c r="G95" s="30" t="n"/>
      <c r="H95" s="93" t="n"/>
      <c r="I95" s="93" t="n"/>
      <c r="J95" s="30" t="n"/>
      <c r="K95" s="90" t="n"/>
      <c r="L95" s="93" t="n"/>
      <c r="M95" s="93" t="n"/>
      <c r="N95" s="93" t="n"/>
      <c r="O95" s="90" t="n"/>
      <c r="P95" s="30" t="n"/>
      <c r="Q95" s="30" t="n"/>
      <c r="R95" s="30" t="n"/>
      <c r="S95" s="28">
        <f>IF($B95="","",IF($R95&lt;&gt;"",$R95,IF($F95="Numeric",IF($L95="","Pending Inspection",IF(AND(OR($H95="",$L95&gt;=$H95),OR($I95="",$L95&lt;=$I95)),"Passed","Failed")),IF($O95&gt;0,"Failed",IF($K95&gt;0,"Passed","Pending Inspection")))))</f>
        <v/>
      </c>
      <c r="T95" s="30" t="n"/>
    </row>
    <row r="96">
      <c r="A96" s="28">
        <f>IF(B96="","",B96&amp;"-I"&amp;TEXT(ROW()-4,"000"))</f>
        <v/>
      </c>
      <c r="B96" s="30" t="n"/>
      <c r="C96" s="92">
        <f>IF($B96="","",IFERROR(VLOOKUP($B96,'Incoming Inspection Log'!$A:$H,3,FALSE),""))</f>
        <v/>
      </c>
      <c r="D96" s="28">
        <f>IF($B96="","",IFERROR(VLOOKUP($B96,'Incoming Inspection Log'!$A:$H,8,FALSE),""))</f>
        <v/>
      </c>
      <c r="E96" s="30" t="n"/>
      <c r="F96" s="30" t="n"/>
      <c r="G96" s="30" t="n"/>
      <c r="H96" s="93" t="n"/>
      <c r="I96" s="93" t="n"/>
      <c r="J96" s="30" t="n"/>
      <c r="K96" s="90" t="n"/>
      <c r="L96" s="93" t="n"/>
      <c r="M96" s="93" t="n"/>
      <c r="N96" s="93" t="n"/>
      <c r="O96" s="90" t="n"/>
      <c r="P96" s="30" t="n"/>
      <c r="Q96" s="30" t="n"/>
      <c r="R96" s="30" t="n"/>
      <c r="S96" s="28">
        <f>IF($B96="","",IF($R96&lt;&gt;"",$R96,IF($F96="Numeric",IF($L96="","Pending Inspection",IF(AND(OR($H96="",$L96&gt;=$H96),OR($I96="",$L96&lt;=$I96)),"Passed","Failed")),IF($O96&gt;0,"Failed",IF($K96&gt;0,"Passed","Pending Inspection")))))</f>
        <v/>
      </c>
      <c r="T96" s="30" t="n"/>
    </row>
    <row r="97">
      <c r="A97" s="28">
        <f>IF(B97="","",B97&amp;"-I"&amp;TEXT(ROW()-4,"000"))</f>
        <v/>
      </c>
      <c r="B97" s="30" t="n"/>
      <c r="C97" s="92">
        <f>IF($B97="","",IFERROR(VLOOKUP($B97,'Incoming Inspection Log'!$A:$H,3,FALSE),""))</f>
        <v/>
      </c>
      <c r="D97" s="28">
        <f>IF($B97="","",IFERROR(VLOOKUP($B97,'Incoming Inspection Log'!$A:$H,8,FALSE),""))</f>
        <v/>
      </c>
      <c r="E97" s="30" t="n"/>
      <c r="F97" s="30" t="n"/>
      <c r="G97" s="30" t="n"/>
      <c r="H97" s="93" t="n"/>
      <c r="I97" s="93" t="n"/>
      <c r="J97" s="30" t="n"/>
      <c r="K97" s="90" t="n"/>
      <c r="L97" s="93" t="n"/>
      <c r="M97" s="93" t="n"/>
      <c r="N97" s="93" t="n"/>
      <c r="O97" s="90" t="n"/>
      <c r="P97" s="30" t="n"/>
      <c r="Q97" s="30" t="n"/>
      <c r="R97" s="30" t="n"/>
      <c r="S97" s="28">
        <f>IF($B97="","",IF($R97&lt;&gt;"",$R97,IF($F97="Numeric",IF($L97="","Pending Inspection",IF(AND(OR($H97="",$L97&gt;=$H97),OR($I97="",$L97&lt;=$I97)),"Passed","Failed")),IF($O97&gt;0,"Failed",IF($K97&gt;0,"Passed","Pending Inspection")))))</f>
        <v/>
      </c>
      <c r="T97" s="30" t="n"/>
    </row>
    <row r="98">
      <c r="A98" s="28">
        <f>IF(B98="","",B98&amp;"-I"&amp;TEXT(ROW()-4,"000"))</f>
        <v/>
      </c>
      <c r="B98" s="30" t="n"/>
      <c r="C98" s="92">
        <f>IF($B98="","",IFERROR(VLOOKUP($B98,'Incoming Inspection Log'!$A:$H,3,FALSE),""))</f>
        <v/>
      </c>
      <c r="D98" s="28">
        <f>IF($B98="","",IFERROR(VLOOKUP($B98,'Incoming Inspection Log'!$A:$H,8,FALSE),""))</f>
        <v/>
      </c>
      <c r="E98" s="30" t="n"/>
      <c r="F98" s="30" t="n"/>
      <c r="G98" s="30" t="n"/>
      <c r="H98" s="93" t="n"/>
      <c r="I98" s="93" t="n"/>
      <c r="J98" s="30" t="n"/>
      <c r="K98" s="90" t="n"/>
      <c r="L98" s="93" t="n"/>
      <c r="M98" s="93" t="n"/>
      <c r="N98" s="93" t="n"/>
      <c r="O98" s="90" t="n"/>
      <c r="P98" s="30" t="n"/>
      <c r="Q98" s="30" t="n"/>
      <c r="R98" s="30" t="n"/>
      <c r="S98" s="28">
        <f>IF($B98="","",IF($R98&lt;&gt;"",$R98,IF($F98="Numeric",IF($L98="","Pending Inspection",IF(AND(OR($H98="",$L98&gt;=$H98),OR($I98="",$L98&lt;=$I98)),"Passed","Failed")),IF($O98&gt;0,"Failed",IF($K98&gt;0,"Passed","Pending Inspection")))))</f>
        <v/>
      </c>
      <c r="T98" s="30" t="n"/>
    </row>
    <row r="99">
      <c r="A99" s="28">
        <f>IF(B99="","",B99&amp;"-I"&amp;TEXT(ROW()-4,"000"))</f>
        <v/>
      </c>
      <c r="B99" s="30" t="n"/>
      <c r="C99" s="92">
        <f>IF($B99="","",IFERROR(VLOOKUP($B99,'Incoming Inspection Log'!$A:$H,3,FALSE),""))</f>
        <v/>
      </c>
      <c r="D99" s="28">
        <f>IF($B99="","",IFERROR(VLOOKUP($B99,'Incoming Inspection Log'!$A:$H,8,FALSE),""))</f>
        <v/>
      </c>
      <c r="E99" s="30" t="n"/>
      <c r="F99" s="30" t="n"/>
      <c r="G99" s="30" t="n"/>
      <c r="H99" s="93" t="n"/>
      <c r="I99" s="93" t="n"/>
      <c r="J99" s="30" t="n"/>
      <c r="K99" s="90" t="n"/>
      <c r="L99" s="93" t="n"/>
      <c r="M99" s="93" t="n"/>
      <c r="N99" s="93" t="n"/>
      <c r="O99" s="90" t="n"/>
      <c r="P99" s="30" t="n"/>
      <c r="Q99" s="30" t="n"/>
      <c r="R99" s="30" t="n"/>
      <c r="S99" s="28">
        <f>IF($B99="","",IF($R99&lt;&gt;"",$R99,IF($F99="Numeric",IF($L99="","Pending Inspection",IF(AND(OR($H99="",$L99&gt;=$H99),OR($I99="",$L99&lt;=$I99)),"Passed","Failed")),IF($O99&gt;0,"Failed",IF($K99&gt;0,"Passed","Pending Inspection")))))</f>
        <v/>
      </c>
      <c r="T99" s="30" t="n"/>
    </row>
    <row r="100">
      <c r="A100" s="28">
        <f>IF(B100="","",B100&amp;"-I"&amp;TEXT(ROW()-4,"000"))</f>
        <v/>
      </c>
      <c r="B100" s="30" t="n"/>
      <c r="C100" s="92">
        <f>IF($B100="","",IFERROR(VLOOKUP($B100,'Incoming Inspection Log'!$A:$H,3,FALSE),""))</f>
        <v/>
      </c>
      <c r="D100" s="28">
        <f>IF($B100="","",IFERROR(VLOOKUP($B100,'Incoming Inspection Log'!$A:$H,8,FALSE),""))</f>
        <v/>
      </c>
      <c r="E100" s="30" t="n"/>
      <c r="F100" s="30" t="n"/>
      <c r="G100" s="30" t="n"/>
      <c r="H100" s="93" t="n"/>
      <c r="I100" s="93" t="n"/>
      <c r="J100" s="30" t="n"/>
      <c r="K100" s="90" t="n"/>
      <c r="L100" s="93" t="n"/>
      <c r="M100" s="93" t="n"/>
      <c r="N100" s="93" t="n"/>
      <c r="O100" s="90" t="n"/>
      <c r="P100" s="30" t="n"/>
      <c r="Q100" s="30" t="n"/>
      <c r="R100" s="30" t="n"/>
      <c r="S100" s="28">
        <f>IF($B100="","",IF($R100&lt;&gt;"",$R100,IF($F100="Numeric",IF($L100="","Pending Inspection",IF(AND(OR($H100="",$L100&gt;=$H100),OR($I100="",$L100&lt;=$I100)),"Passed","Failed")),IF($O100&gt;0,"Failed",IF($K100&gt;0,"Passed","Pending Inspection")))))</f>
        <v/>
      </c>
      <c r="T100" s="30" t="n"/>
    </row>
    <row r="101">
      <c r="A101" s="28">
        <f>IF(B101="","",B101&amp;"-I"&amp;TEXT(ROW()-4,"000"))</f>
        <v/>
      </c>
      <c r="B101" s="30" t="n"/>
      <c r="C101" s="92">
        <f>IF($B101="","",IFERROR(VLOOKUP($B101,'Incoming Inspection Log'!$A:$H,3,FALSE),""))</f>
        <v/>
      </c>
      <c r="D101" s="28">
        <f>IF($B101="","",IFERROR(VLOOKUP($B101,'Incoming Inspection Log'!$A:$H,8,FALSE),""))</f>
        <v/>
      </c>
      <c r="E101" s="30" t="n"/>
      <c r="F101" s="30" t="n"/>
      <c r="G101" s="30" t="n"/>
      <c r="H101" s="93" t="n"/>
      <c r="I101" s="93" t="n"/>
      <c r="J101" s="30" t="n"/>
      <c r="K101" s="90" t="n"/>
      <c r="L101" s="93" t="n"/>
      <c r="M101" s="93" t="n"/>
      <c r="N101" s="93" t="n"/>
      <c r="O101" s="90" t="n"/>
      <c r="P101" s="30" t="n"/>
      <c r="Q101" s="30" t="n"/>
      <c r="R101" s="30" t="n"/>
      <c r="S101" s="28">
        <f>IF($B101="","",IF($R101&lt;&gt;"",$R101,IF($F101="Numeric",IF($L101="","Pending Inspection",IF(AND(OR($H101="",$L101&gt;=$H101),OR($I101="",$L101&lt;=$I101)),"Passed","Failed")),IF($O101&gt;0,"Failed",IF($K101&gt;0,"Passed","Pending Inspection")))))</f>
        <v/>
      </c>
      <c r="T101" s="30" t="n"/>
    </row>
    <row r="102">
      <c r="A102" s="28">
        <f>IF(B102="","",B102&amp;"-I"&amp;TEXT(ROW()-4,"000"))</f>
        <v/>
      </c>
      <c r="B102" s="30" t="n"/>
      <c r="C102" s="92">
        <f>IF($B102="","",IFERROR(VLOOKUP($B102,'Incoming Inspection Log'!$A:$H,3,FALSE),""))</f>
        <v/>
      </c>
      <c r="D102" s="28">
        <f>IF($B102="","",IFERROR(VLOOKUP($B102,'Incoming Inspection Log'!$A:$H,8,FALSE),""))</f>
        <v/>
      </c>
      <c r="E102" s="30" t="n"/>
      <c r="F102" s="30" t="n"/>
      <c r="G102" s="30" t="n"/>
      <c r="H102" s="93" t="n"/>
      <c r="I102" s="93" t="n"/>
      <c r="J102" s="30" t="n"/>
      <c r="K102" s="90" t="n"/>
      <c r="L102" s="93" t="n"/>
      <c r="M102" s="93" t="n"/>
      <c r="N102" s="93" t="n"/>
      <c r="O102" s="90" t="n"/>
      <c r="P102" s="30" t="n"/>
      <c r="Q102" s="30" t="n"/>
      <c r="R102" s="30" t="n"/>
      <c r="S102" s="28">
        <f>IF($B102="","",IF($R102&lt;&gt;"",$R102,IF($F102="Numeric",IF($L102="","Pending Inspection",IF(AND(OR($H102="",$L102&gt;=$H102),OR($I102="",$L102&lt;=$I102)),"Passed","Failed")),IF($O102&gt;0,"Failed",IF($K102&gt;0,"Passed","Pending Inspection")))))</f>
        <v/>
      </c>
      <c r="T102" s="30" t="n"/>
    </row>
    <row r="103">
      <c r="A103" s="28">
        <f>IF(B103="","",B103&amp;"-I"&amp;TEXT(ROW()-4,"000"))</f>
        <v/>
      </c>
      <c r="B103" s="30" t="n"/>
      <c r="C103" s="92">
        <f>IF($B103="","",IFERROR(VLOOKUP($B103,'Incoming Inspection Log'!$A:$H,3,FALSE),""))</f>
        <v/>
      </c>
      <c r="D103" s="28">
        <f>IF($B103="","",IFERROR(VLOOKUP($B103,'Incoming Inspection Log'!$A:$H,8,FALSE),""))</f>
        <v/>
      </c>
      <c r="E103" s="30" t="n"/>
      <c r="F103" s="30" t="n"/>
      <c r="G103" s="30" t="n"/>
      <c r="H103" s="93" t="n"/>
      <c r="I103" s="93" t="n"/>
      <c r="J103" s="30" t="n"/>
      <c r="K103" s="90" t="n"/>
      <c r="L103" s="93" t="n"/>
      <c r="M103" s="93" t="n"/>
      <c r="N103" s="93" t="n"/>
      <c r="O103" s="90" t="n"/>
      <c r="P103" s="30" t="n"/>
      <c r="Q103" s="30" t="n"/>
      <c r="R103" s="30" t="n"/>
      <c r="S103" s="28">
        <f>IF($B103="","",IF($R103&lt;&gt;"",$R103,IF($F103="Numeric",IF($L103="","Pending Inspection",IF(AND(OR($H103="",$L103&gt;=$H103),OR($I103="",$L103&lt;=$I103)),"Passed","Failed")),IF($O103&gt;0,"Failed",IF($K103&gt;0,"Passed","Pending Inspection")))))</f>
        <v/>
      </c>
      <c r="T103" s="30" t="n"/>
    </row>
    <row r="104">
      <c r="A104" s="28">
        <f>IF(B104="","",B104&amp;"-I"&amp;TEXT(ROW()-4,"000"))</f>
        <v/>
      </c>
      <c r="B104" s="30" t="n"/>
      <c r="C104" s="92">
        <f>IF($B104="","",IFERROR(VLOOKUP($B104,'Incoming Inspection Log'!$A:$H,3,FALSE),""))</f>
        <v/>
      </c>
      <c r="D104" s="28">
        <f>IF($B104="","",IFERROR(VLOOKUP($B104,'Incoming Inspection Log'!$A:$H,8,FALSE),""))</f>
        <v/>
      </c>
      <c r="E104" s="30" t="n"/>
      <c r="F104" s="30" t="n"/>
      <c r="G104" s="30" t="n"/>
      <c r="H104" s="93" t="n"/>
      <c r="I104" s="93" t="n"/>
      <c r="J104" s="30" t="n"/>
      <c r="K104" s="90" t="n"/>
      <c r="L104" s="93" t="n"/>
      <c r="M104" s="93" t="n"/>
      <c r="N104" s="93" t="n"/>
      <c r="O104" s="90" t="n"/>
      <c r="P104" s="30" t="n"/>
      <c r="Q104" s="30" t="n"/>
      <c r="R104" s="30" t="n"/>
      <c r="S104" s="28">
        <f>IF($B104="","",IF($R104&lt;&gt;"",$R104,IF($F104="Numeric",IF($L104="","Pending Inspection",IF(AND(OR($H104="",$L104&gt;=$H104),OR($I104="",$L104&lt;=$I104)),"Passed","Failed")),IF($O104&gt;0,"Failed",IF($K104&gt;0,"Passed","Pending Inspection")))))</f>
        <v/>
      </c>
      <c r="T104" s="30" t="n"/>
    </row>
    <row r="105">
      <c r="A105" s="28">
        <f>IF(B105="","",B105&amp;"-I"&amp;TEXT(ROW()-4,"000"))</f>
        <v/>
      </c>
      <c r="B105" s="30" t="n"/>
      <c r="C105" s="92">
        <f>IF($B105="","",IFERROR(VLOOKUP($B105,'Incoming Inspection Log'!$A:$H,3,FALSE),""))</f>
        <v/>
      </c>
      <c r="D105" s="28">
        <f>IF($B105="","",IFERROR(VLOOKUP($B105,'Incoming Inspection Log'!$A:$H,8,FALSE),""))</f>
        <v/>
      </c>
      <c r="E105" s="30" t="n"/>
      <c r="F105" s="30" t="n"/>
      <c r="G105" s="30" t="n"/>
      <c r="H105" s="93" t="n"/>
      <c r="I105" s="93" t="n"/>
      <c r="J105" s="30" t="n"/>
      <c r="K105" s="90" t="n"/>
      <c r="L105" s="93" t="n"/>
      <c r="M105" s="93" t="n"/>
      <c r="N105" s="93" t="n"/>
      <c r="O105" s="90" t="n"/>
      <c r="P105" s="30" t="n"/>
      <c r="Q105" s="30" t="n"/>
      <c r="R105" s="30" t="n"/>
      <c r="S105" s="28">
        <f>IF($B105="","",IF($R105&lt;&gt;"",$R105,IF($F105="Numeric",IF($L105="","Pending Inspection",IF(AND(OR($H105="",$L105&gt;=$H105),OR($I105="",$L105&lt;=$I105)),"Passed","Failed")),IF($O105&gt;0,"Failed",IF($K105&gt;0,"Passed","Pending Inspection")))))</f>
        <v/>
      </c>
      <c r="T105" s="30" t="n"/>
    </row>
    <row r="106">
      <c r="A106" s="28">
        <f>IF(B106="","",B106&amp;"-I"&amp;TEXT(ROW()-4,"000"))</f>
        <v/>
      </c>
      <c r="B106" s="30" t="n"/>
      <c r="C106" s="92">
        <f>IF($B106="","",IFERROR(VLOOKUP($B106,'Incoming Inspection Log'!$A:$H,3,FALSE),""))</f>
        <v/>
      </c>
      <c r="D106" s="28">
        <f>IF($B106="","",IFERROR(VLOOKUP($B106,'Incoming Inspection Log'!$A:$H,8,FALSE),""))</f>
        <v/>
      </c>
      <c r="E106" s="30" t="n"/>
      <c r="F106" s="30" t="n"/>
      <c r="G106" s="30" t="n"/>
      <c r="H106" s="93" t="n"/>
      <c r="I106" s="93" t="n"/>
      <c r="J106" s="30" t="n"/>
      <c r="K106" s="90" t="n"/>
      <c r="L106" s="93" t="n"/>
      <c r="M106" s="93" t="n"/>
      <c r="N106" s="93" t="n"/>
      <c r="O106" s="90" t="n"/>
      <c r="P106" s="30" t="n"/>
      <c r="Q106" s="30" t="n"/>
      <c r="R106" s="30" t="n"/>
      <c r="S106" s="28">
        <f>IF($B106="","",IF($R106&lt;&gt;"",$R106,IF($F106="Numeric",IF($L106="","Pending Inspection",IF(AND(OR($H106="",$L106&gt;=$H106),OR($I106="",$L106&lt;=$I106)),"Passed","Failed")),IF($O106&gt;0,"Failed",IF($K106&gt;0,"Passed","Pending Inspection")))))</f>
        <v/>
      </c>
      <c r="T106" s="30" t="n"/>
    </row>
    <row r="107">
      <c r="A107" s="28">
        <f>IF(B107="","",B107&amp;"-I"&amp;TEXT(ROW()-4,"000"))</f>
        <v/>
      </c>
      <c r="B107" s="30" t="n"/>
      <c r="C107" s="92">
        <f>IF($B107="","",IFERROR(VLOOKUP($B107,'Incoming Inspection Log'!$A:$H,3,FALSE),""))</f>
        <v/>
      </c>
      <c r="D107" s="28">
        <f>IF($B107="","",IFERROR(VLOOKUP($B107,'Incoming Inspection Log'!$A:$H,8,FALSE),""))</f>
        <v/>
      </c>
      <c r="E107" s="30" t="n"/>
      <c r="F107" s="30" t="n"/>
      <c r="G107" s="30" t="n"/>
      <c r="H107" s="93" t="n"/>
      <c r="I107" s="93" t="n"/>
      <c r="J107" s="30" t="n"/>
      <c r="K107" s="90" t="n"/>
      <c r="L107" s="93" t="n"/>
      <c r="M107" s="93" t="n"/>
      <c r="N107" s="93" t="n"/>
      <c r="O107" s="90" t="n"/>
      <c r="P107" s="30" t="n"/>
      <c r="Q107" s="30" t="n"/>
      <c r="R107" s="30" t="n"/>
      <c r="S107" s="28">
        <f>IF($B107="","",IF($R107&lt;&gt;"",$R107,IF($F107="Numeric",IF($L107="","Pending Inspection",IF(AND(OR($H107="",$L107&gt;=$H107),OR($I107="",$L107&lt;=$I107)),"Passed","Failed")),IF($O107&gt;0,"Failed",IF($K107&gt;0,"Passed","Pending Inspection")))))</f>
        <v/>
      </c>
      <c r="T107" s="30" t="n"/>
    </row>
    <row r="108">
      <c r="A108" s="28">
        <f>IF(B108="","",B108&amp;"-I"&amp;TEXT(ROW()-4,"000"))</f>
        <v/>
      </c>
      <c r="B108" s="30" t="n"/>
      <c r="C108" s="92">
        <f>IF($B108="","",IFERROR(VLOOKUP($B108,'Incoming Inspection Log'!$A:$H,3,FALSE),""))</f>
        <v/>
      </c>
      <c r="D108" s="28">
        <f>IF($B108="","",IFERROR(VLOOKUP($B108,'Incoming Inspection Log'!$A:$H,8,FALSE),""))</f>
        <v/>
      </c>
      <c r="E108" s="30" t="n"/>
      <c r="F108" s="30" t="n"/>
      <c r="G108" s="30" t="n"/>
      <c r="H108" s="93" t="n"/>
      <c r="I108" s="93" t="n"/>
      <c r="J108" s="30" t="n"/>
      <c r="K108" s="90" t="n"/>
      <c r="L108" s="93" t="n"/>
      <c r="M108" s="93" t="n"/>
      <c r="N108" s="93" t="n"/>
      <c r="O108" s="90" t="n"/>
      <c r="P108" s="30" t="n"/>
      <c r="Q108" s="30" t="n"/>
      <c r="R108" s="30" t="n"/>
      <c r="S108" s="28">
        <f>IF($B108="","",IF($R108&lt;&gt;"",$R108,IF($F108="Numeric",IF($L108="","Pending Inspection",IF(AND(OR($H108="",$L108&gt;=$H108),OR($I108="",$L108&lt;=$I108)),"Passed","Failed")),IF($O108&gt;0,"Failed",IF($K108&gt;0,"Passed","Pending Inspection")))))</f>
        <v/>
      </c>
      <c r="T108" s="30" t="n"/>
    </row>
    <row r="109">
      <c r="A109" s="28">
        <f>IF(B109="","",B109&amp;"-I"&amp;TEXT(ROW()-4,"000"))</f>
        <v/>
      </c>
      <c r="B109" s="30" t="n"/>
      <c r="C109" s="92">
        <f>IF($B109="","",IFERROR(VLOOKUP($B109,'Incoming Inspection Log'!$A:$H,3,FALSE),""))</f>
        <v/>
      </c>
      <c r="D109" s="28">
        <f>IF($B109="","",IFERROR(VLOOKUP($B109,'Incoming Inspection Log'!$A:$H,8,FALSE),""))</f>
        <v/>
      </c>
      <c r="E109" s="30" t="n"/>
      <c r="F109" s="30" t="n"/>
      <c r="G109" s="30" t="n"/>
      <c r="H109" s="93" t="n"/>
      <c r="I109" s="93" t="n"/>
      <c r="J109" s="30" t="n"/>
      <c r="K109" s="90" t="n"/>
      <c r="L109" s="93" t="n"/>
      <c r="M109" s="93" t="n"/>
      <c r="N109" s="93" t="n"/>
      <c r="O109" s="90" t="n"/>
      <c r="P109" s="30" t="n"/>
      <c r="Q109" s="30" t="n"/>
      <c r="R109" s="30" t="n"/>
      <c r="S109" s="28">
        <f>IF($B109="","",IF($R109&lt;&gt;"",$R109,IF($F109="Numeric",IF($L109="","Pending Inspection",IF(AND(OR($H109="",$L109&gt;=$H109),OR($I109="",$L109&lt;=$I109)),"Passed","Failed")),IF($O109&gt;0,"Failed",IF($K109&gt;0,"Passed","Pending Inspection")))))</f>
        <v/>
      </c>
      <c r="T109" s="30" t="n"/>
    </row>
    <row r="110">
      <c r="A110" s="28">
        <f>IF(B110="","",B110&amp;"-I"&amp;TEXT(ROW()-4,"000"))</f>
        <v/>
      </c>
      <c r="B110" s="30" t="n"/>
      <c r="C110" s="92">
        <f>IF($B110="","",IFERROR(VLOOKUP($B110,'Incoming Inspection Log'!$A:$H,3,FALSE),""))</f>
        <v/>
      </c>
      <c r="D110" s="28">
        <f>IF($B110="","",IFERROR(VLOOKUP($B110,'Incoming Inspection Log'!$A:$H,8,FALSE),""))</f>
        <v/>
      </c>
      <c r="E110" s="30" t="n"/>
      <c r="F110" s="30" t="n"/>
      <c r="G110" s="30" t="n"/>
      <c r="H110" s="93" t="n"/>
      <c r="I110" s="93" t="n"/>
      <c r="J110" s="30" t="n"/>
      <c r="K110" s="90" t="n"/>
      <c r="L110" s="93" t="n"/>
      <c r="M110" s="93" t="n"/>
      <c r="N110" s="93" t="n"/>
      <c r="O110" s="90" t="n"/>
      <c r="P110" s="30" t="n"/>
      <c r="Q110" s="30" t="n"/>
      <c r="R110" s="30" t="n"/>
      <c r="S110" s="28">
        <f>IF($B110="","",IF($R110&lt;&gt;"",$R110,IF($F110="Numeric",IF($L110="","Pending Inspection",IF(AND(OR($H110="",$L110&gt;=$H110),OR($I110="",$L110&lt;=$I110)),"Passed","Failed")),IF($O110&gt;0,"Failed",IF($K110&gt;0,"Passed","Pending Inspection")))))</f>
        <v/>
      </c>
      <c r="T110" s="30" t="n"/>
    </row>
    <row r="111">
      <c r="A111" s="28">
        <f>IF(B111="","",B111&amp;"-I"&amp;TEXT(ROW()-4,"000"))</f>
        <v/>
      </c>
      <c r="B111" s="30" t="n"/>
      <c r="C111" s="92">
        <f>IF($B111="","",IFERROR(VLOOKUP($B111,'Incoming Inspection Log'!$A:$H,3,FALSE),""))</f>
        <v/>
      </c>
      <c r="D111" s="28">
        <f>IF($B111="","",IFERROR(VLOOKUP($B111,'Incoming Inspection Log'!$A:$H,8,FALSE),""))</f>
        <v/>
      </c>
      <c r="E111" s="30" t="n"/>
      <c r="F111" s="30" t="n"/>
      <c r="G111" s="30" t="n"/>
      <c r="H111" s="93" t="n"/>
      <c r="I111" s="93" t="n"/>
      <c r="J111" s="30" t="n"/>
      <c r="K111" s="90" t="n"/>
      <c r="L111" s="93" t="n"/>
      <c r="M111" s="93" t="n"/>
      <c r="N111" s="93" t="n"/>
      <c r="O111" s="90" t="n"/>
      <c r="P111" s="30" t="n"/>
      <c r="Q111" s="30" t="n"/>
      <c r="R111" s="30" t="n"/>
      <c r="S111" s="28">
        <f>IF($B111="","",IF($R111&lt;&gt;"",$R111,IF($F111="Numeric",IF($L111="","Pending Inspection",IF(AND(OR($H111="",$L111&gt;=$H111),OR($I111="",$L111&lt;=$I111)),"Passed","Failed")),IF($O111&gt;0,"Failed",IF($K111&gt;0,"Passed","Pending Inspection")))))</f>
        <v/>
      </c>
      <c r="T111" s="30" t="n"/>
    </row>
    <row r="112">
      <c r="A112" s="28">
        <f>IF(B112="","",B112&amp;"-I"&amp;TEXT(ROW()-4,"000"))</f>
        <v/>
      </c>
      <c r="B112" s="30" t="n"/>
      <c r="C112" s="92">
        <f>IF($B112="","",IFERROR(VLOOKUP($B112,'Incoming Inspection Log'!$A:$H,3,FALSE),""))</f>
        <v/>
      </c>
      <c r="D112" s="28">
        <f>IF($B112="","",IFERROR(VLOOKUP($B112,'Incoming Inspection Log'!$A:$H,8,FALSE),""))</f>
        <v/>
      </c>
      <c r="E112" s="30" t="n"/>
      <c r="F112" s="30" t="n"/>
      <c r="G112" s="30" t="n"/>
      <c r="H112" s="93" t="n"/>
      <c r="I112" s="93" t="n"/>
      <c r="J112" s="30" t="n"/>
      <c r="K112" s="90" t="n"/>
      <c r="L112" s="93" t="n"/>
      <c r="M112" s="93" t="n"/>
      <c r="N112" s="93" t="n"/>
      <c r="O112" s="90" t="n"/>
      <c r="P112" s="30" t="n"/>
      <c r="Q112" s="30" t="n"/>
      <c r="R112" s="30" t="n"/>
      <c r="S112" s="28">
        <f>IF($B112="","",IF($R112&lt;&gt;"",$R112,IF($F112="Numeric",IF($L112="","Pending Inspection",IF(AND(OR($H112="",$L112&gt;=$H112),OR($I112="",$L112&lt;=$I112)),"Passed","Failed")),IF($O112&gt;0,"Failed",IF($K112&gt;0,"Passed","Pending Inspection")))))</f>
        <v/>
      </c>
      <c r="T112" s="30" t="n"/>
    </row>
    <row r="113">
      <c r="A113" s="28">
        <f>IF(B113="","",B113&amp;"-I"&amp;TEXT(ROW()-4,"000"))</f>
        <v/>
      </c>
      <c r="B113" s="30" t="n"/>
      <c r="C113" s="92">
        <f>IF($B113="","",IFERROR(VLOOKUP($B113,'Incoming Inspection Log'!$A:$H,3,FALSE),""))</f>
        <v/>
      </c>
      <c r="D113" s="28">
        <f>IF($B113="","",IFERROR(VLOOKUP($B113,'Incoming Inspection Log'!$A:$H,8,FALSE),""))</f>
        <v/>
      </c>
      <c r="E113" s="30" t="n"/>
      <c r="F113" s="30" t="n"/>
      <c r="G113" s="30" t="n"/>
      <c r="H113" s="93" t="n"/>
      <c r="I113" s="93" t="n"/>
      <c r="J113" s="30" t="n"/>
      <c r="K113" s="90" t="n"/>
      <c r="L113" s="93" t="n"/>
      <c r="M113" s="93" t="n"/>
      <c r="N113" s="93" t="n"/>
      <c r="O113" s="90" t="n"/>
      <c r="P113" s="30" t="n"/>
      <c r="Q113" s="30" t="n"/>
      <c r="R113" s="30" t="n"/>
      <c r="S113" s="28">
        <f>IF($B113="","",IF($R113&lt;&gt;"",$R113,IF($F113="Numeric",IF($L113="","Pending Inspection",IF(AND(OR($H113="",$L113&gt;=$H113),OR($I113="",$L113&lt;=$I113)),"Passed","Failed")),IF($O113&gt;0,"Failed",IF($K113&gt;0,"Passed","Pending Inspection")))))</f>
        <v/>
      </c>
      <c r="T113" s="30" t="n"/>
    </row>
    <row r="114">
      <c r="A114" s="28">
        <f>IF(B114="","",B114&amp;"-I"&amp;TEXT(ROW()-4,"000"))</f>
        <v/>
      </c>
      <c r="B114" s="30" t="n"/>
      <c r="C114" s="92">
        <f>IF($B114="","",IFERROR(VLOOKUP($B114,'Incoming Inspection Log'!$A:$H,3,FALSE),""))</f>
        <v/>
      </c>
      <c r="D114" s="28">
        <f>IF($B114="","",IFERROR(VLOOKUP($B114,'Incoming Inspection Log'!$A:$H,8,FALSE),""))</f>
        <v/>
      </c>
      <c r="E114" s="30" t="n"/>
      <c r="F114" s="30" t="n"/>
      <c r="G114" s="30" t="n"/>
      <c r="H114" s="93" t="n"/>
      <c r="I114" s="93" t="n"/>
      <c r="J114" s="30" t="n"/>
      <c r="K114" s="90" t="n"/>
      <c r="L114" s="93" t="n"/>
      <c r="M114" s="93" t="n"/>
      <c r="N114" s="93" t="n"/>
      <c r="O114" s="90" t="n"/>
      <c r="P114" s="30" t="n"/>
      <c r="Q114" s="30" t="n"/>
      <c r="R114" s="30" t="n"/>
      <c r="S114" s="28">
        <f>IF($B114="","",IF($R114&lt;&gt;"",$R114,IF($F114="Numeric",IF($L114="","Pending Inspection",IF(AND(OR($H114="",$L114&gt;=$H114),OR($I114="",$L114&lt;=$I114)),"Passed","Failed")),IF($O114&gt;0,"Failed",IF($K114&gt;0,"Passed","Pending Inspection")))))</f>
        <v/>
      </c>
      <c r="T114" s="30" t="n"/>
    </row>
    <row r="115">
      <c r="A115" s="28">
        <f>IF(B115="","",B115&amp;"-I"&amp;TEXT(ROW()-4,"000"))</f>
        <v/>
      </c>
      <c r="B115" s="30" t="n"/>
      <c r="C115" s="92">
        <f>IF($B115="","",IFERROR(VLOOKUP($B115,'Incoming Inspection Log'!$A:$H,3,FALSE),""))</f>
        <v/>
      </c>
      <c r="D115" s="28">
        <f>IF($B115="","",IFERROR(VLOOKUP($B115,'Incoming Inspection Log'!$A:$H,8,FALSE),""))</f>
        <v/>
      </c>
      <c r="E115" s="30" t="n"/>
      <c r="F115" s="30" t="n"/>
      <c r="G115" s="30" t="n"/>
      <c r="H115" s="93" t="n"/>
      <c r="I115" s="93" t="n"/>
      <c r="J115" s="30" t="n"/>
      <c r="K115" s="90" t="n"/>
      <c r="L115" s="93" t="n"/>
      <c r="M115" s="93" t="n"/>
      <c r="N115" s="93" t="n"/>
      <c r="O115" s="90" t="n"/>
      <c r="P115" s="30" t="n"/>
      <c r="Q115" s="30" t="n"/>
      <c r="R115" s="30" t="n"/>
      <c r="S115" s="28">
        <f>IF($B115="","",IF($R115&lt;&gt;"",$R115,IF($F115="Numeric",IF($L115="","Pending Inspection",IF(AND(OR($H115="",$L115&gt;=$H115),OR($I115="",$L115&lt;=$I115)),"Passed","Failed")),IF($O115&gt;0,"Failed",IF($K115&gt;0,"Passed","Pending Inspection")))))</f>
        <v/>
      </c>
      <c r="T115" s="30" t="n"/>
    </row>
    <row r="116">
      <c r="A116" s="28">
        <f>IF(B116="","",B116&amp;"-I"&amp;TEXT(ROW()-4,"000"))</f>
        <v/>
      </c>
      <c r="B116" s="30" t="n"/>
      <c r="C116" s="92">
        <f>IF($B116="","",IFERROR(VLOOKUP($B116,'Incoming Inspection Log'!$A:$H,3,FALSE),""))</f>
        <v/>
      </c>
      <c r="D116" s="28">
        <f>IF($B116="","",IFERROR(VLOOKUP($B116,'Incoming Inspection Log'!$A:$H,8,FALSE),""))</f>
        <v/>
      </c>
      <c r="E116" s="30" t="n"/>
      <c r="F116" s="30" t="n"/>
      <c r="G116" s="30" t="n"/>
      <c r="H116" s="93" t="n"/>
      <c r="I116" s="93" t="n"/>
      <c r="J116" s="30" t="n"/>
      <c r="K116" s="90" t="n"/>
      <c r="L116" s="93" t="n"/>
      <c r="M116" s="93" t="n"/>
      <c r="N116" s="93" t="n"/>
      <c r="O116" s="90" t="n"/>
      <c r="P116" s="30" t="n"/>
      <c r="Q116" s="30" t="n"/>
      <c r="R116" s="30" t="n"/>
      <c r="S116" s="28">
        <f>IF($B116="","",IF($R116&lt;&gt;"",$R116,IF($F116="Numeric",IF($L116="","Pending Inspection",IF(AND(OR($H116="",$L116&gt;=$H116),OR($I116="",$L116&lt;=$I116)),"Passed","Failed")),IF($O116&gt;0,"Failed",IF($K116&gt;0,"Passed","Pending Inspection")))))</f>
        <v/>
      </c>
      <c r="T116" s="30" t="n"/>
    </row>
    <row r="117">
      <c r="A117" s="28">
        <f>IF(B117="","",B117&amp;"-I"&amp;TEXT(ROW()-4,"000"))</f>
        <v/>
      </c>
      <c r="B117" s="30" t="n"/>
      <c r="C117" s="92">
        <f>IF($B117="","",IFERROR(VLOOKUP($B117,'Incoming Inspection Log'!$A:$H,3,FALSE),""))</f>
        <v/>
      </c>
      <c r="D117" s="28">
        <f>IF($B117="","",IFERROR(VLOOKUP($B117,'Incoming Inspection Log'!$A:$H,8,FALSE),""))</f>
        <v/>
      </c>
      <c r="E117" s="30" t="n"/>
      <c r="F117" s="30" t="n"/>
      <c r="G117" s="30" t="n"/>
      <c r="H117" s="93" t="n"/>
      <c r="I117" s="93" t="n"/>
      <c r="J117" s="30" t="n"/>
      <c r="K117" s="90" t="n"/>
      <c r="L117" s="93" t="n"/>
      <c r="M117" s="93" t="n"/>
      <c r="N117" s="93" t="n"/>
      <c r="O117" s="90" t="n"/>
      <c r="P117" s="30" t="n"/>
      <c r="Q117" s="30" t="n"/>
      <c r="R117" s="30" t="n"/>
      <c r="S117" s="28">
        <f>IF($B117="","",IF($R117&lt;&gt;"",$R117,IF($F117="Numeric",IF($L117="","Pending Inspection",IF(AND(OR($H117="",$L117&gt;=$H117),OR($I117="",$L117&lt;=$I117)),"Passed","Failed")),IF($O117&gt;0,"Failed",IF($K117&gt;0,"Passed","Pending Inspection")))))</f>
        <v/>
      </c>
      <c r="T117" s="30" t="n"/>
    </row>
    <row r="118">
      <c r="A118" s="28">
        <f>IF(B118="","",B118&amp;"-I"&amp;TEXT(ROW()-4,"000"))</f>
        <v/>
      </c>
      <c r="B118" s="30" t="n"/>
      <c r="C118" s="92">
        <f>IF($B118="","",IFERROR(VLOOKUP($B118,'Incoming Inspection Log'!$A:$H,3,FALSE),""))</f>
        <v/>
      </c>
      <c r="D118" s="28">
        <f>IF($B118="","",IFERROR(VLOOKUP($B118,'Incoming Inspection Log'!$A:$H,8,FALSE),""))</f>
        <v/>
      </c>
      <c r="E118" s="30" t="n"/>
      <c r="F118" s="30" t="n"/>
      <c r="G118" s="30" t="n"/>
      <c r="H118" s="93" t="n"/>
      <c r="I118" s="93" t="n"/>
      <c r="J118" s="30" t="n"/>
      <c r="K118" s="90" t="n"/>
      <c r="L118" s="93" t="n"/>
      <c r="M118" s="93" t="n"/>
      <c r="N118" s="93" t="n"/>
      <c r="O118" s="90" t="n"/>
      <c r="P118" s="30" t="n"/>
      <c r="Q118" s="30" t="n"/>
      <c r="R118" s="30" t="n"/>
      <c r="S118" s="28">
        <f>IF($B118="","",IF($R118&lt;&gt;"",$R118,IF($F118="Numeric",IF($L118="","Pending Inspection",IF(AND(OR($H118="",$L118&gt;=$H118),OR($I118="",$L118&lt;=$I118)),"Passed","Failed")),IF($O118&gt;0,"Failed",IF($K118&gt;0,"Passed","Pending Inspection")))))</f>
        <v/>
      </c>
      <c r="T118" s="30" t="n"/>
    </row>
    <row r="119">
      <c r="A119" s="28">
        <f>IF(B119="","",B119&amp;"-I"&amp;TEXT(ROW()-4,"000"))</f>
        <v/>
      </c>
      <c r="B119" s="30" t="n"/>
      <c r="C119" s="92">
        <f>IF($B119="","",IFERROR(VLOOKUP($B119,'Incoming Inspection Log'!$A:$H,3,FALSE),""))</f>
        <v/>
      </c>
      <c r="D119" s="28">
        <f>IF($B119="","",IFERROR(VLOOKUP($B119,'Incoming Inspection Log'!$A:$H,8,FALSE),""))</f>
        <v/>
      </c>
      <c r="E119" s="30" t="n"/>
      <c r="F119" s="30" t="n"/>
      <c r="G119" s="30" t="n"/>
      <c r="H119" s="93" t="n"/>
      <c r="I119" s="93" t="n"/>
      <c r="J119" s="30" t="n"/>
      <c r="K119" s="90" t="n"/>
      <c r="L119" s="93" t="n"/>
      <c r="M119" s="93" t="n"/>
      <c r="N119" s="93" t="n"/>
      <c r="O119" s="90" t="n"/>
      <c r="P119" s="30" t="n"/>
      <c r="Q119" s="30" t="n"/>
      <c r="R119" s="30" t="n"/>
      <c r="S119" s="28">
        <f>IF($B119="","",IF($R119&lt;&gt;"",$R119,IF($F119="Numeric",IF($L119="","Pending Inspection",IF(AND(OR($H119="",$L119&gt;=$H119),OR($I119="",$L119&lt;=$I119)),"Passed","Failed")),IF($O119&gt;0,"Failed",IF($K119&gt;0,"Passed","Pending Inspection")))))</f>
        <v/>
      </c>
      <c r="T119" s="30" t="n"/>
    </row>
    <row r="120">
      <c r="A120" s="28">
        <f>IF(B120="","",B120&amp;"-I"&amp;TEXT(ROW()-4,"000"))</f>
        <v/>
      </c>
      <c r="B120" s="30" t="n"/>
      <c r="C120" s="92">
        <f>IF($B120="","",IFERROR(VLOOKUP($B120,'Incoming Inspection Log'!$A:$H,3,FALSE),""))</f>
        <v/>
      </c>
      <c r="D120" s="28">
        <f>IF($B120="","",IFERROR(VLOOKUP($B120,'Incoming Inspection Log'!$A:$H,8,FALSE),""))</f>
        <v/>
      </c>
      <c r="E120" s="30" t="n"/>
      <c r="F120" s="30" t="n"/>
      <c r="G120" s="30" t="n"/>
      <c r="H120" s="93" t="n"/>
      <c r="I120" s="93" t="n"/>
      <c r="J120" s="30" t="n"/>
      <c r="K120" s="90" t="n"/>
      <c r="L120" s="93" t="n"/>
      <c r="M120" s="93" t="n"/>
      <c r="N120" s="93" t="n"/>
      <c r="O120" s="90" t="n"/>
      <c r="P120" s="30" t="n"/>
      <c r="Q120" s="30" t="n"/>
      <c r="R120" s="30" t="n"/>
      <c r="S120" s="28">
        <f>IF($B120="","",IF($R120&lt;&gt;"",$R120,IF($F120="Numeric",IF($L120="","Pending Inspection",IF(AND(OR($H120="",$L120&gt;=$H120),OR($I120="",$L120&lt;=$I120)),"Passed","Failed")),IF($O120&gt;0,"Failed",IF($K120&gt;0,"Passed","Pending Inspection")))))</f>
        <v/>
      </c>
      <c r="T120" s="30" t="n"/>
    </row>
    <row r="121">
      <c r="A121" s="28">
        <f>IF(B121="","",B121&amp;"-I"&amp;TEXT(ROW()-4,"000"))</f>
        <v/>
      </c>
      <c r="B121" s="30" t="n"/>
      <c r="C121" s="92">
        <f>IF($B121="","",IFERROR(VLOOKUP($B121,'Incoming Inspection Log'!$A:$H,3,FALSE),""))</f>
        <v/>
      </c>
      <c r="D121" s="28">
        <f>IF($B121="","",IFERROR(VLOOKUP($B121,'Incoming Inspection Log'!$A:$H,8,FALSE),""))</f>
        <v/>
      </c>
      <c r="E121" s="30" t="n"/>
      <c r="F121" s="30" t="n"/>
      <c r="G121" s="30" t="n"/>
      <c r="H121" s="93" t="n"/>
      <c r="I121" s="93" t="n"/>
      <c r="J121" s="30" t="n"/>
      <c r="K121" s="90" t="n"/>
      <c r="L121" s="93" t="n"/>
      <c r="M121" s="93" t="n"/>
      <c r="N121" s="93" t="n"/>
      <c r="O121" s="90" t="n"/>
      <c r="P121" s="30" t="n"/>
      <c r="Q121" s="30" t="n"/>
      <c r="R121" s="30" t="n"/>
      <c r="S121" s="28">
        <f>IF($B121="","",IF($R121&lt;&gt;"",$R121,IF($F121="Numeric",IF($L121="","Pending Inspection",IF(AND(OR($H121="",$L121&gt;=$H121),OR($I121="",$L121&lt;=$I121)),"Passed","Failed")),IF($O121&gt;0,"Failed",IF($K121&gt;0,"Passed","Pending Inspection")))))</f>
        <v/>
      </c>
      <c r="T121" s="30" t="n"/>
    </row>
    <row r="122">
      <c r="A122" s="28">
        <f>IF(B122="","",B122&amp;"-I"&amp;TEXT(ROW()-4,"000"))</f>
        <v/>
      </c>
      <c r="B122" s="30" t="n"/>
      <c r="C122" s="92">
        <f>IF($B122="","",IFERROR(VLOOKUP($B122,'Incoming Inspection Log'!$A:$H,3,FALSE),""))</f>
        <v/>
      </c>
      <c r="D122" s="28">
        <f>IF($B122="","",IFERROR(VLOOKUP($B122,'Incoming Inspection Log'!$A:$H,8,FALSE),""))</f>
        <v/>
      </c>
      <c r="E122" s="30" t="n"/>
      <c r="F122" s="30" t="n"/>
      <c r="G122" s="30" t="n"/>
      <c r="H122" s="93" t="n"/>
      <c r="I122" s="93" t="n"/>
      <c r="J122" s="30" t="n"/>
      <c r="K122" s="90" t="n"/>
      <c r="L122" s="93" t="n"/>
      <c r="M122" s="93" t="n"/>
      <c r="N122" s="93" t="n"/>
      <c r="O122" s="90" t="n"/>
      <c r="P122" s="30" t="n"/>
      <c r="Q122" s="30" t="n"/>
      <c r="R122" s="30" t="n"/>
      <c r="S122" s="28">
        <f>IF($B122="","",IF($R122&lt;&gt;"",$R122,IF($F122="Numeric",IF($L122="","Pending Inspection",IF(AND(OR($H122="",$L122&gt;=$H122),OR($I122="",$L122&lt;=$I122)),"Passed","Failed")),IF($O122&gt;0,"Failed",IF($K122&gt;0,"Passed","Pending Inspection")))))</f>
        <v/>
      </c>
      <c r="T122" s="30" t="n"/>
    </row>
    <row r="123">
      <c r="A123" s="28">
        <f>IF(B123="","",B123&amp;"-I"&amp;TEXT(ROW()-4,"000"))</f>
        <v/>
      </c>
      <c r="B123" s="30" t="n"/>
      <c r="C123" s="92">
        <f>IF($B123="","",IFERROR(VLOOKUP($B123,'Incoming Inspection Log'!$A:$H,3,FALSE),""))</f>
        <v/>
      </c>
      <c r="D123" s="28">
        <f>IF($B123="","",IFERROR(VLOOKUP($B123,'Incoming Inspection Log'!$A:$H,8,FALSE),""))</f>
        <v/>
      </c>
      <c r="E123" s="30" t="n"/>
      <c r="F123" s="30" t="n"/>
      <c r="G123" s="30" t="n"/>
      <c r="H123" s="93" t="n"/>
      <c r="I123" s="93" t="n"/>
      <c r="J123" s="30" t="n"/>
      <c r="K123" s="90" t="n"/>
      <c r="L123" s="93" t="n"/>
      <c r="M123" s="93" t="n"/>
      <c r="N123" s="93" t="n"/>
      <c r="O123" s="90" t="n"/>
      <c r="P123" s="30" t="n"/>
      <c r="Q123" s="30" t="n"/>
      <c r="R123" s="30" t="n"/>
      <c r="S123" s="28">
        <f>IF($B123="","",IF($R123&lt;&gt;"",$R123,IF($F123="Numeric",IF($L123="","Pending Inspection",IF(AND(OR($H123="",$L123&gt;=$H123),OR($I123="",$L123&lt;=$I123)),"Passed","Failed")),IF($O123&gt;0,"Failed",IF($K123&gt;0,"Passed","Pending Inspection")))))</f>
        <v/>
      </c>
      <c r="T123" s="30" t="n"/>
    </row>
    <row r="124">
      <c r="A124" s="28">
        <f>IF(B124="","",B124&amp;"-I"&amp;TEXT(ROW()-4,"000"))</f>
        <v/>
      </c>
      <c r="B124" s="30" t="n"/>
      <c r="C124" s="92">
        <f>IF($B124="","",IFERROR(VLOOKUP($B124,'Incoming Inspection Log'!$A:$H,3,FALSE),""))</f>
        <v/>
      </c>
      <c r="D124" s="28">
        <f>IF($B124="","",IFERROR(VLOOKUP($B124,'Incoming Inspection Log'!$A:$H,8,FALSE),""))</f>
        <v/>
      </c>
      <c r="E124" s="30" t="n"/>
      <c r="F124" s="30" t="n"/>
      <c r="G124" s="30" t="n"/>
      <c r="H124" s="93" t="n"/>
      <c r="I124" s="93" t="n"/>
      <c r="J124" s="30" t="n"/>
      <c r="K124" s="90" t="n"/>
      <c r="L124" s="93" t="n"/>
      <c r="M124" s="93" t="n"/>
      <c r="N124" s="93" t="n"/>
      <c r="O124" s="90" t="n"/>
      <c r="P124" s="30" t="n"/>
      <c r="Q124" s="30" t="n"/>
      <c r="R124" s="30" t="n"/>
      <c r="S124" s="28">
        <f>IF($B124="","",IF($R124&lt;&gt;"",$R124,IF($F124="Numeric",IF($L124="","Pending Inspection",IF(AND(OR($H124="",$L124&gt;=$H124),OR($I124="",$L124&lt;=$I124)),"Passed","Failed")),IF($O124&gt;0,"Failed",IF($K124&gt;0,"Passed","Pending Inspection")))))</f>
        <v/>
      </c>
      <c r="T124" s="30" t="n"/>
    </row>
    <row r="125">
      <c r="A125" s="28">
        <f>IF(B125="","",B125&amp;"-I"&amp;TEXT(ROW()-4,"000"))</f>
        <v/>
      </c>
      <c r="B125" s="30" t="n"/>
      <c r="C125" s="92">
        <f>IF($B125="","",IFERROR(VLOOKUP($B125,'Incoming Inspection Log'!$A:$H,3,FALSE),""))</f>
        <v/>
      </c>
      <c r="D125" s="28">
        <f>IF($B125="","",IFERROR(VLOOKUP($B125,'Incoming Inspection Log'!$A:$H,8,FALSE),""))</f>
        <v/>
      </c>
      <c r="E125" s="30" t="n"/>
      <c r="F125" s="30" t="n"/>
      <c r="G125" s="30" t="n"/>
      <c r="H125" s="93" t="n"/>
      <c r="I125" s="93" t="n"/>
      <c r="J125" s="30" t="n"/>
      <c r="K125" s="90" t="n"/>
      <c r="L125" s="93" t="n"/>
      <c r="M125" s="93" t="n"/>
      <c r="N125" s="93" t="n"/>
      <c r="O125" s="90" t="n"/>
      <c r="P125" s="30" t="n"/>
      <c r="Q125" s="30" t="n"/>
      <c r="R125" s="30" t="n"/>
      <c r="S125" s="28">
        <f>IF($B125="","",IF($R125&lt;&gt;"",$R125,IF($F125="Numeric",IF($L125="","Pending Inspection",IF(AND(OR($H125="",$L125&gt;=$H125),OR($I125="",$L125&lt;=$I125)),"Passed","Failed")),IF($O125&gt;0,"Failed",IF($K125&gt;0,"Passed","Pending Inspection")))))</f>
        <v/>
      </c>
      <c r="T125" s="30" t="n"/>
    </row>
    <row r="126">
      <c r="A126" s="28">
        <f>IF(B126="","",B126&amp;"-I"&amp;TEXT(ROW()-4,"000"))</f>
        <v/>
      </c>
      <c r="B126" s="30" t="n"/>
      <c r="C126" s="92">
        <f>IF($B126="","",IFERROR(VLOOKUP($B126,'Incoming Inspection Log'!$A:$H,3,FALSE),""))</f>
        <v/>
      </c>
      <c r="D126" s="28">
        <f>IF($B126="","",IFERROR(VLOOKUP($B126,'Incoming Inspection Log'!$A:$H,8,FALSE),""))</f>
        <v/>
      </c>
      <c r="E126" s="30" t="n"/>
      <c r="F126" s="30" t="n"/>
      <c r="G126" s="30" t="n"/>
      <c r="H126" s="93" t="n"/>
      <c r="I126" s="93" t="n"/>
      <c r="J126" s="30" t="n"/>
      <c r="K126" s="90" t="n"/>
      <c r="L126" s="93" t="n"/>
      <c r="M126" s="93" t="n"/>
      <c r="N126" s="93" t="n"/>
      <c r="O126" s="90" t="n"/>
      <c r="P126" s="30" t="n"/>
      <c r="Q126" s="30" t="n"/>
      <c r="R126" s="30" t="n"/>
      <c r="S126" s="28">
        <f>IF($B126="","",IF($R126&lt;&gt;"",$R126,IF($F126="Numeric",IF($L126="","Pending Inspection",IF(AND(OR($H126="",$L126&gt;=$H126),OR($I126="",$L126&lt;=$I126)),"Passed","Failed")),IF($O126&gt;0,"Failed",IF($K126&gt;0,"Passed","Pending Inspection")))))</f>
        <v/>
      </c>
      <c r="T126" s="30" t="n"/>
    </row>
    <row r="127">
      <c r="A127" s="28">
        <f>IF(B127="","",B127&amp;"-I"&amp;TEXT(ROW()-4,"000"))</f>
        <v/>
      </c>
      <c r="B127" s="30" t="n"/>
      <c r="C127" s="92">
        <f>IF($B127="","",IFERROR(VLOOKUP($B127,'Incoming Inspection Log'!$A:$H,3,FALSE),""))</f>
        <v/>
      </c>
      <c r="D127" s="28">
        <f>IF($B127="","",IFERROR(VLOOKUP($B127,'Incoming Inspection Log'!$A:$H,8,FALSE),""))</f>
        <v/>
      </c>
      <c r="E127" s="30" t="n"/>
      <c r="F127" s="30" t="n"/>
      <c r="G127" s="30" t="n"/>
      <c r="H127" s="93" t="n"/>
      <c r="I127" s="93" t="n"/>
      <c r="J127" s="30" t="n"/>
      <c r="K127" s="90" t="n"/>
      <c r="L127" s="93" t="n"/>
      <c r="M127" s="93" t="n"/>
      <c r="N127" s="93" t="n"/>
      <c r="O127" s="90" t="n"/>
      <c r="P127" s="30" t="n"/>
      <c r="Q127" s="30" t="n"/>
      <c r="R127" s="30" t="n"/>
      <c r="S127" s="28">
        <f>IF($B127="","",IF($R127&lt;&gt;"",$R127,IF($F127="Numeric",IF($L127="","Pending Inspection",IF(AND(OR($H127="",$L127&gt;=$H127),OR($I127="",$L127&lt;=$I127)),"Passed","Failed")),IF($O127&gt;0,"Failed",IF($K127&gt;0,"Passed","Pending Inspection")))))</f>
        <v/>
      </c>
      <c r="T127" s="30" t="n"/>
    </row>
    <row r="128">
      <c r="A128" s="28">
        <f>IF(B128="","",B128&amp;"-I"&amp;TEXT(ROW()-4,"000"))</f>
        <v/>
      </c>
      <c r="B128" s="30" t="n"/>
      <c r="C128" s="92">
        <f>IF($B128="","",IFERROR(VLOOKUP($B128,'Incoming Inspection Log'!$A:$H,3,FALSE),""))</f>
        <v/>
      </c>
      <c r="D128" s="28">
        <f>IF($B128="","",IFERROR(VLOOKUP($B128,'Incoming Inspection Log'!$A:$H,8,FALSE),""))</f>
        <v/>
      </c>
      <c r="E128" s="30" t="n"/>
      <c r="F128" s="30" t="n"/>
      <c r="G128" s="30" t="n"/>
      <c r="H128" s="93" t="n"/>
      <c r="I128" s="93" t="n"/>
      <c r="J128" s="30" t="n"/>
      <c r="K128" s="90" t="n"/>
      <c r="L128" s="93" t="n"/>
      <c r="M128" s="93" t="n"/>
      <c r="N128" s="93" t="n"/>
      <c r="O128" s="90" t="n"/>
      <c r="P128" s="30" t="n"/>
      <c r="Q128" s="30" t="n"/>
      <c r="R128" s="30" t="n"/>
      <c r="S128" s="28">
        <f>IF($B128="","",IF($R128&lt;&gt;"",$R128,IF($F128="Numeric",IF($L128="","Pending Inspection",IF(AND(OR($H128="",$L128&gt;=$H128),OR($I128="",$L128&lt;=$I128)),"Passed","Failed")),IF($O128&gt;0,"Failed",IF($K128&gt;0,"Passed","Pending Inspection")))))</f>
        <v/>
      </c>
      <c r="T128" s="30" t="n"/>
    </row>
    <row r="129">
      <c r="A129" s="28">
        <f>IF(B129="","",B129&amp;"-I"&amp;TEXT(ROW()-4,"000"))</f>
        <v/>
      </c>
      <c r="B129" s="30" t="n"/>
      <c r="C129" s="92">
        <f>IF($B129="","",IFERROR(VLOOKUP($B129,'Incoming Inspection Log'!$A:$H,3,FALSE),""))</f>
        <v/>
      </c>
      <c r="D129" s="28">
        <f>IF($B129="","",IFERROR(VLOOKUP($B129,'Incoming Inspection Log'!$A:$H,8,FALSE),""))</f>
        <v/>
      </c>
      <c r="E129" s="30" t="n"/>
      <c r="F129" s="30" t="n"/>
      <c r="G129" s="30" t="n"/>
      <c r="H129" s="93" t="n"/>
      <c r="I129" s="93" t="n"/>
      <c r="J129" s="30" t="n"/>
      <c r="K129" s="90" t="n"/>
      <c r="L129" s="93" t="n"/>
      <c r="M129" s="93" t="n"/>
      <c r="N129" s="93" t="n"/>
      <c r="O129" s="90" t="n"/>
      <c r="P129" s="30" t="n"/>
      <c r="Q129" s="30" t="n"/>
      <c r="R129" s="30" t="n"/>
      <c r="S129" s="28">
        <f>IF($B129="","",IF($R129&lt;&gt;"",$R129,IF($F129="Numeric",IF($L129="","Pending Inspection",IF(AND(OR($H129="",$L129&gt;=$H129),OR($I129="",$L129&lt;=$I129)),"Passed","Failed")),IF($O129&gt;0,"Failed",IF($K129&gt;0,"Passed","Pending Inspection")))))</f>
        <v/>
      </c>
      <c r="T129" s="30" t="n"/>
    </row>
    <row r="130">
      <c r="A130" s="28">
        <f>IF(B130="","",B130&amp;"-I"&amp;TEXT(ROW()-4,"000"))</f>
        <v/>
      </c>
      <c r="B130" s="30" t="n"/>
      <c r="C130" s="92">
        <f>IF($B130="","",IFERROR(VLOOKUP($B130,'Incoming Inspection Log'!$A:$H,3,FALSE),""))</f>
        <v/>
      </c>
      <c r="D130" s="28">
        <f>IF($B130="","",IFERROR(VLOOKUP($B130,'Incoming Inspection Log'!$A:$H,8,FALSE),""))</f>
        <v/>
      </c>
      <c r="E130" s="30" t="n"/>
      <c r="F130" s="30" t="n"/>
      <c r="G130" s="30" t="n"/>
      <c r="H130" s="93" t="n"/>
      <c r="I130" s="93" t="n"/>
      <c r="J130" s="30" t="n"/>
      <c r="K130" s="90" t="n"/>
      <c r="L130" s="93" t="n"/>
      <c r="M130" s="93" t="n"/>
      <c r="N130" s="93" t="n"/>
      <c r="O130" s="90" t="n"/>
      <c r="P130" s="30" t="n"/>
      <c r="Q130" s="30" t="n"/>
      <c r="R130" s="30" t="n"/>
      <c r="S130" s="28">
        <f>IF($B130="","",IF($R130&lt;&gt;"",$R130,IF($F130="Numeric",IF($L130="","Pending Inspection",IF(AND(OR($H130="",$L130&gt;=$H130),OR($I130="",$L130&lt;=$I130)),"Passed","Failed")),IF($O130&gt;0,"Failed",IF($K130&gt;0,"Passed","Pending Inspection")))))</f>
        <v/>
      </c>
      <c r="T130" s="30" t="n"/>
    </row>
    <row r="131">
      <c r="A131" s="28">
        <f>IF(B131="","",B131&amp;"-I"&amp;TEXT(ROW()-4,"000"))</f>
        <v/>
      </c>
      <c r="B131" s="30" t="n"/>
      <c r="C131" s="92">
        <f>IF($B131="","",IFERROR(VLOOKUP($B131,'Incoming Inspection Log'!$A:$H,3,FALSE),""))</f>
        <v/>
      </c>
      <c r="D131" s="28">
        <f>IF($B131="","",IFERROR(VLOOKUP($B131,'Incoming Inspection Log'!$A:$H,8,FALSE),""))</f>
        <v/>
      </c>
      <c r="E131" s="30" t="n"/>
      <c r="F131" s="30" t="n"/>
      <c r="G131" s="30" t="n"/>
      <c r="H131" s="93" t="n"/>
      <c r="I131" s="93" t="n"/>
      <c r="J131" s="30" t="n"/>
      <c r="K131" s="90" t="n"/>
      <c r="L131" s="93" t="n"/>
      <c r="M131" s="93" t="n"/>
      <c r="N131" s="93" t="n"/>
      <c r="O131" s="90" t="n"/>
      <c r="P131" s="30" t="n"/>
      <c r="Q131" s="30" t="n"/>
      <c r="R131" s="30" t="n"/>
      <c r="S131" s="28">
        <f>IF($B131="","",IF($R131&lt;&gt;"",$R131,IF($F131="Numeric",IF($L131="","Pending Inspection",IF(AND(OR($H131="",$L131&gt;=$H131),OR($I131="",$L131&lt;=$I131)),"Passed","Failed")),IF($O131&gt;0,"Failed",IF($K131&gt;0,"Passed","Pending Inspection")))))</f>
        <v/>
      </c>
      <c r="T131" s="30" t="n"/>
    </row>
    <row r="132">
      <c r="A132" s="28">
        <f>IF(B132="","",B132&amp;"-I"&amp;TEXT(ROW()-4,"000"))</f>
        <v/>
      </c>
      <c r="B132" s="30" t="n"/>
      <c r="C132" s="92">
        <f>IF($B132="","",IFERROR(VLOOKUP($B132,'Incoming Inspection Log'!$A:$H,3,FALSE),""))</f>
        <v/>
      </c>
      <c r="D132" s="28">
        <f>IF($B132="","",IFERROR(VLOOKUP($B132,'Incoming Inspection Log'!$A:$H,8,FALSE),""))</f>
        <v/>
      </c>
      <c r="E132" s="30" t="n"/>
      <c r="F132" s="30" t="n"/>
      <c r="G132" s="30" t="n"/>
      <c r="H132" s="93" t="n"/>
      <c r="I132" s="93" t="n"/>
      <c r="J132" s="30" t="n"/>
      <c r="K132" s="90" t="n"/>
      <c r="L132" s="93" t="n"/>
      <c r="M132" s="93" t="n"/>
      <c r="N132" s="93" t="n"/>
      <c r="O132" s="90" t="n"/>
      <c r="P132" s="30" t="n"/>
      <c r="Q132" s="30" t="n"/>
      <c r="R132" s="30" t="n"/>
      <c r="S132" s="28">
        <f>IF($B132="","",IF($R132&lt;&gt;"",$R132,IF($F132="Numeric",IF($L132="","Pending Inspection",IF(AND(OR($H132="",$L132&gt;=$H132),OR($I132="",$L132&lt;=$I132)),"Passed","Failed")),IF($O132&gt;0,"Failed",IF($K132&gt;0,"Passed","Pending Inspection")))))</f>
        <v/>
      </c>
      <c r="T132" s="30" t="n"/>
    </row>
    <row r="133">
      <c r="A133" s="28">
        <f>IF(B133="","",B133&amp;"-I"&amp;TEXT(ROW()-4,"000"))</f>
        <v/>
      </c>
      <c r="B133" s="30" t="n"/>
      <c r="C133" s="92">
        <f>IF($B133="","",IFERROR(VLOOKUP($B133,'Incoming Inspection Log'!$A:$H,3,FALSE),""))</f>
        <v/>
      </c>
      <c r="D133" s="28">
        <f>IF($B133="","",IFERROR(VLOOKUP($B133,'Incoming Inspection Log'!$A:$H,8,FALSE),""))</f>
        <v/>
      </c>
      <c r="E133" s="30" t="n"/>
      <c r="F133" s="30" t="n"/>
      <c r="G133" s="30" t="n"/>
      <c r="H133" s="93" t="n"/>
      <c r="I133" s="93" t="n"/>
      <c r="J133" s="30" t="n"/>
      <c r="K133" s="90" t="n"/>
      <c r="L133" s="93" t="n"/>
      <c r="M133" s="93" t="n"/>
      <c r="N133" s="93" t="n"/>
      <c r="O133" s="90" t="n"/>
      <c r="P133" s="30" t="n"/>
      <c r="Q133" s="30" t="n"/>
      <c r="R133" s="30" t="n"/>
      <c r="S133" s="28">
        <f>IF($B133="","",IF($R133&lt;&gt;"",$R133,IF($F133="Numeric",IF($L133="","Pending Inspection",IF(AND(OR($H133="",$L133&gt;=$H133),OR($I133="",$L133&lt;=$I133)),"Passed","Failed")),IF($O133&gt;0,"Failed",IF($K133&gt;0,"Passed","Pending Inspection")))))</f>
        <v/>
      </c>
      <c r="T133" s="30" t="n"/>
    </row>
    <row r="134">
      <c r="A134" s="28">
        <f>IF(B134="","",B134&amp;"-I"&amp;TEXT(ROW()-4,"000"))</f>
        <v/>
      </c>
      <c r="B134" s="30" t="n"/>
      <c r="C134" s="92">
        <f>IF($B134="","",IFERROR(VLOOKUP($B134,'Incoming Inspection Log'!$A:$H,3,FALSE),""))</f>
        <v/>
      </c>
      <c r="D134" s="28">
        <f>IF($B134="","",IFERROR(VLOOKUP($B134,'Incoming Inspection Log'!$A:$H,8,FALSE),""))</f>
        <v/>
      </c>
      <c r="E134" s="30" t="n"/>
      <c r="F134" s="30" t="n"/>
      <c r="G134" s="30" t="n"/>
      <c r="H134" s="93" t="n"/>
      <c r="I134" s="93" t="n"/>
      <c r="J134" s="30" t="n"/>
      <c r="K134" s="90" t="n"/>
      <c r="L134" s="93" t="n"/>
      <c r="M134" s="93" t="n"/>
      <c r="N134" s="93" t="n"/>
      <c r="O134" s="90" t="n"/>
      <c r="P134" s="30" t="n"/>
      <c r="Q134" s="30" t="n"/>
      <c r="R134" s="30" t="n"/>
      <c r="S134" s="28">
        <f>IF($B134="","",IF($R134&lt;&gt;"",$R134,IF($F134="Numeric",IF($L134="","Pending Inspection",IF(AND(OR($H134="",$L134&gt;=$H134),OR($I134="",$L134&lt;=$I134)),"Passed","Failed")),IF($O134&gt;0,"Failed",IF($K134&gt;0,"Passed","Pending Inspection")))))</f>
        <v/>
      </c>
      <c r="T134" s="30" t="n"/>
    </row>
    <row r="135">
      <c r="A135" s="28">
        <f>IF(B135="","",B135&amp;"-I"&amp;TEXT(ROW()-4,"000"))</f>
        <v/>
      </c>
      <c r="B135" s="30" t="n"/>
      <c r="C135" s="92">
        <f>IF($B135="","",IFERROR(VLOOKUP($B135,'Incoming Inspection Log'!$A:$H,3,FALSE),""))</f>
        <v/>
      </c>
      <c r="D135" s="28">
        <f>IF($B135="","",IFERROR(VLOOKUP($B135,'Incoming Inspection Log'!$A:$H,8,FALSE),""))</f>
        <v/>
      </c>
      <c r="E135" s="30" t="n"/>
      <c r="F135" s="30" t="n"/>
      <c r="G135" s="30" t="n"/>
      <c r="H135" s="93" t="n"/>
      <c r="I135" s="93" t="n"/>
      <c r="J135" s="30" t="n"/>
      <c r="K135" s="90" t="n"/>
      <c r="L135" s="93" t="n"/>
      <c r="M135" s="93" t="n"/>
      <c r="N135" s="93" t="n"/>
      <c r="O135" s="90" t="n"/>
      <c r="P135" s="30" t="n"/>
      <c r="Q135" s="30" t="n"/>
      <c r="R135" s="30" t="n"/>
      <c r="S135" s="28">
        <f>IF($B135="","",IF($R135&lt;&gt;"",$R135,IF($F135="Numeric",IF($L135="","Pending Inspection",IF(AND(OR($H135="",$L135&gt;=$H135),OR($I135="",$L135&lt;=$I135)),"Passed","Failed")),IF($O135&gt;0,"Failed",IF($K135&gt;0,"Passed","Pending Inspection")))))</f>
        <v/>
      </c>
      <c r="T135" s="30" t="n"/>
    </row>
    <row r="136">
      <c r="A136" s="28">
        <f>IF(B136="","",B136&amp;"-I"&amp;TEXT(ROW()-4,"000"))</f>
        <v/>
      </c>
      <c r="B136" s="30" t="n"/>
      <c r="C136" s="92">
        <f>IF($B136="","",IFERROR(VLOOKUP($B136,'Incoming Inspection Log'!$A:$H,3,FALSE),""))</f>
        <v/>
      </c>
      <c r="D136" s="28">
        <f>IF($B136="","",IFERROR(VLOOKUP($B136,'Incoming Inspection Log'!$A:$H,8,FALSE),""))</f>
        <v/>
      </c>
      <c r="E136" s="30" t="n"/>
      <c r="F136" s="30" t="n"/>
      <c r="G136" s="30" t="n"/>
      <c r="H136" s="93" t="n"/>
      <c r="I136" s="93" t="n"/>
      <c r="J136" s="30" t="n"/>
      <c r="K136" s="90" t="n"/>
      <c r="L136" s="93" t="n"/>
      <c r="M136" s="93" t="n"/>
      <c r="N136" s="93" t="n"/>
      <c r="O136" s="90" t="n"/>
      <c r="P136" s="30" t="n"/>
      <c r="Q136" s="30" t="n"/>
      <c r="R136" s="30" t="n"/>
      <c r="S136" s="28">
        <f>IF($B136="","",IF($R136&lt;&gt;"",$R136,IF($F136="Numeric",IF($L136="","Pending Inspection",IF(AND(OR($H136="",$L136&gt;=$H136),OR($I136="",$L136&lt;=$I136)),"Passed","Failed")),IF($O136&gt;0,"Failed",IF($K136&gt;0,"Passed","Pending Inspection")))))</f>
        <v/>
      </c>
      <c r="T136" s="30" t="n"/>
    </row>
    <row r="137">
      <c r="A137" s="28">
        <f>IF(B137="","",B137&amp;"-I"&amp;TEXT(ROW()-4,"000"))</f>
        <v/>
      </c>
      <c r="B137" s="30" t="n"/>
      <c r="C137" s="92">
        <f>IF($B137="","",IFERROR(VLOOKUP($B137,'Incoming Inspection Log'!$A:$H,3,FALSE),""))</f>
        <v/>
      </c>
      <c r="D137" s="28">
        <f>IF($B137="","",IFERROR(VLOOKUP($B137,'Incoming Inspection Log'!$A:$H,8,FALSE),""))</f>
        <v/>
      </c>
      <c r="E137" s="30" t="n"/>
      <c r="F137" s="30" t="n"/>
      <c r="G137" s="30" t="n"/>
      <c r="H137" s="93" t="n"/>
      <c r="I137" s="93" t="n"/>
      <c r="J137" s="30" t="n"/>
      <c r="K137" s="90" t="n"/>
      <c r="L137" s="93" t="n"/>
      <c r="M137" s="93" t="n"/>
      <c r="N137" s="93" t="n"/>
      <c r="O137" s="90" t="n"/>
      <c r="P137" s="30" t="n"/>
      <c r="Q137" s="30" t="n"/>
      <c r="R137" s="30" t="n"/>
      <c r="S137" s="28">
        <f>IF($B137="","",IF($R137&lt;&gt;"",$R137,IF($F137="Numeric",IF($L137="","Pending Inspection",IF(AND(OR($H137="",$L137&gt;=$H137),OR($I137="",$L137&lt;=$I137)),"Passed","Failed")),IF($O137&gt;0,"Failed",IF($K137&gt;0,"Passed","Pending Inspection")))))</f>
        <v/>
      </c>
      <c r="T137" s="30" t="n"/>
    </row>
    <row r="138">
      <c r="A138" s="28">
        <f>IF(B138="","",B138&amp;"-I"&amp;TEXT(ROW()-4,"000"))</f>
        <v/>
      </c>
      <c r="B138" s="30" t="n"/>
      <c r="C138" s="92">
        <f>IF($B138="","",IFERROR(VLOOKUP($B138,'Incoming Inspection Log'!$A:$H,3,FALSE),""))</f>
        <v/>
      </c>
      <c r="D138" s="28">
        <f>IF($B138="","",IFERROR(VLOOKUP($B138,'Incoming Inspection Log'!$A:$H,8,FALSE),""))</f>
        <v/>
      </c>
      <c r="E138" s="30" t="n"/>
      <c r="F138" s="30" t="n"/>
      <c r="G138" s="30" t="n"/>
      <c r="H138" s="93" t="n"/>
      <c r="I138" s="93" t="n"/>
      <c r="J138" s="30" t="n"/>
      <c r="K138" s="90" t="n"/>
      <c r="L138" s="93" t="n"/>
      <c r="M138" s="93" t="n"/>
      <c r="N138" s="93" t="n"/>
      <c r="O138" s="90" t="n"/>
      <c r="P138" s="30" t="n"/>
      <c r="Q138" s="30" t="n"/>
      <c r="R138" s="30" t="n"/>
      <c r="S138" s="28">
        <f>IF($B138="","",IF($R138&lt;&gt;"",$R138,IF($F138="Numeric",IF($L138="","Pending Inspection",IF(AND(OR($H138="",$L138&gt;=$H138),OR($I138="",$L138&lt;=$I138)),"Passed","Failed")),IF($O138&gt;0,"Failed",IF($K138&gt;0,"Passed","Pending Inspection")))))</f>
        <v/>
      </c>
      <c r="T138" s="30" t="n"/>
    </row>
    <row r="139">
      <c r="A139" s="28">
        <f>IF(B139="","",B139&amp;"-I"&amp;TEXT(ROW()-4,"000"))</f>
        <v/>
      </c>
      <c r="B139" s="30" t="n"/>
      <c r="C139" s="92">
        <f>IF($B139="","",IFERROR(VLOOKUP($B139,'Incoming Inspection Log'!$A:$H,3,FALSE),""))</f>
        <v/>
      </c>
      <c r="D139" s="28">
        <f>IF($B139="","",IFERROR(VLOOKUP($B139,'Incoming Inspection Log'!$A:$H,8,FALSE),""))</f>
        <v/>
      </c>
      <c r="E139" s="30" t="n"/>
      <c r="F139" s="30" t="n"/>
      <c r="G139" s="30" t="n"/>
      <c r="H139" s="93" t="n"/>
      <c r="I139" s="93" t="n"/>
      <c r="J139" s="30" t="n"/>
      <c r="K139" s="90" t="n"/>
      <c r="L139" s="93" t="n"/>
      <c r="M139" s="93" t="n"/>
      <c r="N139" s="93" t="n"/>
      <c r="O139" s="90" t="n"/>
      <c r="P139" s="30" t="n"/>
      <c r="Q139" s="30" t="n"/>
      <c r="R139" s="30" t="n"/>
      <c r="S139" s="28">
        <f>IF($B139="","",IF($R139&lt;&gt;"",$R139,IF($F139="Numeric",IF($L139="","Pending Inspection",IF(AND(OR($H139="",$L139&gt;=$H139),OR($I139="",$L139&lt;=$I139)),"Passed","Failed")),IF($O139&gt;0,"Failed",IF($K139&gt;0,"Passed","Pending Inspection")))))</f>
        <v/>
      </c>
      <c r="T139" s="30" t="n"/>
    </row>
    <row r="140">
      <c r="A140" s="28">
        <f>IF(B140="","",B140&amp;"-I"&amp;TEXT(ROW()-4,"000"))</f>
        <v/>
      </c>
      <c r="B140" s="30" t="n"/>
      <c r="C140" s="92">
        <f>IF($B140="","",IFERROR(VLOOKUP($B140,'Incoming Inspection Log'!$A:$H,3,FALSE),""))</f>
        <v/>
      </c>
      <c r="D140" s="28">
        <f>IF($B140="","",IFERROR(VLOOKUP($B140,'Incoming Inspection Log'!$A:$H,8,FALSE),""))</f>
        <v/>
      </c>
      <c r="E140" s="30" t="n"/>
      <c r="F140" s="30" t="n"/>
      <c r="G140" s="30" t="n"/>
      <c r="H140" s="93" t="n"/>
      <c r="I140" s="93" t="n"/>
      <c r="J140" s="30" t="n"/>
      <c r="K140" s="90" t="n"/>
      <c r="L140" s="93" t="n"/>
      <c r="M140" s="93" t="n"/>
      <c r="N140" s="93" t="n"/>
      <c r="O140" s="90" t="n"/>
      <c r="P140" s="30" t="n"/>
      <c r="Q140" s="30" t="n"/>
      <c r="R140" s="30" t="n"/>
      <c r="S140" s="28">
        <f>IF($B140="","",IF($R140&lt;&gt;"",$R140,IF($F140="Numeric",IF($L140="","Pending Inspection",IF(AND(OR($H140="",$L140&gt;=$H140),OR($I140="",$L140&lt;=$I140)),"Passed","Failed")),IF($O140&gt;0,"Failed",IF($K140&gt;0,"Passed","Pending Inspection")))))</f>
        <v/>
      </c>
      <c r="T140" s="30" t="n"/>
    </row>
    <row r="141">
      <c r="A141" s="28">
        <f>IF(B141="","",B141&amp;"-I"&amp;TEXT(ROW()-4,"000"))</f>
        <v/>
      </c>
      <c r="B141" s="30" t="n"/>
      <c r="C141" s="92">
        <f>IF($B141="","",IFERROR(VLOOKUP($B141,'Incoming Inspection Log'!$A:$H,3,FALSE),""))</f>
        <v/>
      </c>
      <c r="D141" s="28">
        <f>IF($B141="","",IFERROR(VLOOKUP($B141,'Incoming Inspection Log'!$A:$H,8,FALSE),""))</f>
        <v/>
      </c>
      <c r="E141" s="30" t="n"/>
      <c r="F141" s="30" t="n"/>
      <c r="G141" s="30" t="n"/>
      <c r="H141" s="93" t="n"/>
      <c r="I141" s="93" t="n"/>
      <c r="J141" s="30" t="n"/>
      <c r="K141" s="90" t="n"/>
      <c r="L141" s="93" t="n"/>
      <c r="M141" s="93" t="n"/>
      <c r="N141" s="93" t="n"/>
      <c r="O141" s="90" t="n"/>
      <c r="P141" s="30" t="n"/>
      <c r="Q141" s="30" t="n"/>
      <c r="R141" s="30" t="n"/>
      <c r="S141" s="28">
        <f>IF($B141="","",IF($R141&lt;&gt;"",$R141,IF($F141="Numeric",IF($L141="","Pending Inspection",IF(AND(OR($H141="",$L141&gt;=$H141),OR($I141="",$L141&lt;=$I141)),"Passed","Failed")),IF($O141&gt;0,"Failed",IF($K141&gt;0,"Passed","Pending Inspection")))))</f>
        <v/>
      </c>
      <c r="T141" s="30" t="n"/>
    </row>
    <row r="142">
      <c r="A142" s="28">
        <f>IF(B142="","",B142&amp;"-I"&amp;TEXT(ROW()-4,"000"))</f>
        <v/>
      </c>
      <c r="B142" s="30" t="n"/>
      <c r="C142" s="92">
        <f>IF($B142="","",IFERROR(VLOOKUP($B142,'Incoming Inspection Log'!$A:$H,3,FALSE),""))</f>
        <v/>
      </c>
      <c r="D142" s="28">
        <f>IF($B142="","",IFERROR(VLOOKUP($B142,'Incoming Inspection Log'!$A:$H,8,FALSE),""))</f>
        <v/>
      </c>
      <c r="E142" s="30" t="n"/>
      <c r="F142" s="30" t="n"/>
      <c r="G142" s="30" t="n"/>
      <c r="H142" s="93" t="n"/>
      <c r="I142" s="93" t="n"/>
      <c r="J142" s="30" t="n"/>
      <c r="K142" s="90" t="n"/>
      <c r="L142" s="93" t="n"/>
      <c r="M142" s="93" t="n"/>
      <c r="N142" s="93" t="n"/>
      <c r="O142" s="90" t="n"/>
      <c r="P142" s="30" t="n"/>
      <c r="Q142" s="30" t="n"/>
      <c r="R142" s="30" t="n"/>
      <c r="S142" s="28">
        <f>IF($B142="","",IF($R142&lt;&gt;"",$R142,IF($F142="Numeric",IF($L142="","Pending Inspection",IF(AND(OR($H142="",$L142&gt;=$H142),OR($I142="",$L142&lt;=$I142)),"Passed","Failed")),IF($O142&gt;0,"Failed",IF($K142&gt;0,"Passed","Pending Inspection")))))</f>
        <v/>
      </c>
      <c r="T142" s="30" t="n"/>
    </row>
    <row r="143">
      <c r="A143" s="28">
        <f>IF(B143="","",B143&amp;"-I"&amp;TEXT(ROW()-4,"000"))</f>
        <v/>
      </c>
      <c r="B143" s="30" t="n"/>
      <c r="C143" s="92">
        <f>IF($B143="","",IFERROR(VLOOKUP($B143,'Incoming Inspection Log'!$A:$H,3,FALSE),""))</f>
        <v/>
      </c>
      <c r="D143" s="28">
        <f>IF($B143="","",IFERROR(VLOOKUP($B143,'Incoming Inspection Log'!$A:$H,8,FALSE),""))</f>
        <v/>
      </c>
      <c r="E143" s="30" t="n"/>
      <c r="F143" s="30" t="n"/>
      <c r="G143" s="30" t="n"/>
      <c r="H143" s="93" t="n"/>
      <c r="I143" s="93" t="n"/>
      <c r="J143" s="30" t="n"/>
      <c r="K143" s="90" t="n"/>
      <c r="L143" s="93" t="n"/>
      <c r="M143" s="93" t="n"/>
      <c r="N143" s="93" t="n"/>
      <c r="O143" s="90" t="n"/>
      <c r="P143" s="30" t="n"/>
      <c r="Q143" s="30" t="n"/>
      <c r="R143" s="30" t="n"/>
      <c r="S143" s="28">
        <f>IF($B143="","",IF($R143&lt;&gt;"",$R143,IF($F143="Numeric",IF($L143="","Pending Inspection",IF(AND(OR($H143="",$L143&gt;=$H143),OR($I143="",$L143&lt;=$I143)),"Passed","Failed")),IF($O143&gt;0,"Failed",IF($K143&gt;0,"Passed","Pending Inspection")))))</f>
        <v/>
      </c>
      <c r="T143" s="30" t="n"/>
    </row>
    <row r="144">
      <c r="A144" s="28">
        <f>IF(B144="","",B144&amp;"-I"&amp;TEXT(ROW()-4,"000"))</f>
        <v/>
      </c>
      <c r="B144" s="30" t="n"/>
      <c r="C144" s="92">
        <f>IF($B144="","",IFERROR(VLOOKUP($B144,'Incoming Inspection Log'!$A:$H,3,FALSE),""))</f>
        <v/>
      </c>
      <c r="D144" s="28">
        <f>IF($B144="","",IFERROR(VLOOKUP($B144,'Incoming Inspection Log'!$A:$H,8,FALSE),""))</f>
        <v/>
      </c>
      <c r="E144" s="30" t="n"/>
      <c r="F144" s="30" t="n"/>
      <c r="G144" s="30" t="n"/>
      <c r="H144" s="93" t="n"/>
      <c r="I144" s="93" t="n"/>
      <c r="J144" s="30" t="n"/>
      <c r="K144" s="90" t="n"/>
      <c r="L144" s="93" t="n"/>
      <c r="M144" s="93" t="n"/>
      <c r="N144" s="93" t="n"/>
      <c r="O144" s="90" t="n"/>
      <c r="P144" s="30" t="n"/>
      <c r="Q144" s="30" t="n"/>
      <c r="R144" s="30" t="n"/>
      <c r="S144" s="28">
        <f>IF($B144="","",IF($R144&lt;&gt;"",$R144,IF($F144="Numeric",IF($L144="","Pending Inspection",IF(AND(OR($H144="",$L144&gt;=$H144),OR($I144="",$L144&lt;=$I144)),"Passed","Failed")),IF($O144&gt;0,"Failed",IF($K144&gt;0,"Passed","Pending Inspection")))))</f>
        <v/>
      </c>
      <c r="T144" s="30" t="n"/>
    </row>
    <row r="145">
      <c r="A145" s="28">
        <f>IF(B145="","",B145&amp;"-I"&amp;TEXT(ROW()-4,"000"))</f>
        <v/>
      </c>
      <c r="B145" s="30" t="n"/>
      <c r="C145" s="92">
        <f>IF($B145="","",IFERROR(VLOOKUP($B145,'Incoming Inspection Log'!$A:$H,3,FALSE),""))</f>
        <v/>
      </c>
      <c r="D145" s="28">
        <f>IF($B145="","",IFERROR(VLOOKUP($B145,'Incoming Inspection Log'!$A:$H,8,FALSE),""))</f>
        <v/>
      </c>
      <c r="E145" s="30" t="n"/>
      <c r="F145" s="30" t="n"/>
      <c r="G145" s="30" t="n"/>
      <c r="H145" s="93" t="n"/>
      <c r="I145" s="93" t="n"/>
      <c r="J145" s="30" t="n"/>
      <c r="K145" s="90" t="n"/>
      <c r="L145" s="93" t="n"/>
      <c r="M145" s="93" t="n"/>
      <c r="N145" s="93" t="n"/>
      <c r="O145" s="90" t="n"/>
      <c r="P145" s="30" t="n"/>
      <c r="Q145" s="30" t="n"/>
      <c r="R145" s="30" t="n"/>
      <c r="S145" s="28">
        <f>IF($B145="","",IF($R145&lt;&gt;"",$R145,IF($F145="Numeric",IF($L145="","Pending Inspection",IF(AND(OR($H145="",$L145&gt;=$H145),OR($I145="",$L145&lt;=$I145)),"Passed","Failed")),IF($O145&gt;0,"Failed",IF($K145&gt;0,"Passed","Pending Inspection")))))</f>
        <v/>
      </c>
      <c r="T145" s="30" t="n"/>
    </row>
    <row r="146">
      <c r="A146" s="28">
        <f>IF(B146="","",B146&amp;"-I"&amp;TEXT(ROW()-4,"000"))</f>
        <v/>
      </c>
      <c r="B146" s="30" t="n"/>
      <c r="C146" s="92">
        <f>IF($B146="","",IFERROR(VLOOKUP($B146,'Incoming Inspection Log'!$A:$H,3,FALSE),""))</f>
        <v/>
      </c>
      <c r="D146" s="28">
        <f>IF($B146="","",IFERROR(VLOOKUP($B146,'Incoming Inspection Log'!$A:$H,8,FALSE),""))</f>
        <v/>
      </c>
      <c r="E146" s="30" t="n"/>
      <c r="F146" s="30" t="n"/>
      <c r="G146" s="30" t="n"/>
      <c r="H146" s="93" t="n"/>
      <c r="I146" s="93" t="n"/>
      <c r="J146" s="30" t="n"/>
      <c r="K146" s="90" t="n"/>
      <c r="L146" s="93" t="n"/>
      <c r="M146" s="93" t="n"/>
      <c r="N146" s="93" t="n"/>
      <c r="O146" s="90" t="n"/>
      <c r="P146" s="30" t="n"/>
      <c r="Q146" s="30" t="n"/>
      <c r="R146" s="30" t="n"/>
      <c r="S146" s="28">
        <f>IF($B146="","",IF($R146&lt;&gt;"",$R146,IF($F146="Numeric",IF($L146="","Pending Inspection",IF(AND(OR($H146="",$L146&gt;=$H146),OR($I146="",$L146&lt;=$I146)),"Passed","Failed")),IF($O146&gt;0,"Failed",IF($K146&gt;0,"Passed","Pending Inspection")))))</f>
        <v/>
      </c>
      <c r="T146" s="30" t="n"/>
    </row>
    <row r="147">
      <c r="A147" s="28">
        <f>IF(B147="","",B147&amp;"-I"&amp;TEXT(ROW()-4,"000"))</f>
        <v/>
      </c>
      <c r="B147" s="30" t="n"/>
      <c r="C147" s="92">
        <f>IF($B147="","",IFERROR(VLOOKUP($B147,'Incoming Inspection Log'!$A:$H,3,FALSE),""))</f>
        <v/>
      </c>
      <c r="D147" s="28">
        <f>IF($B147="","",IFERROR(VLOOKUP($B147,'Incoming Inspection Log'!$A:$H,8,FALSE),""))</f>
        <v/>
      </c>
      <c r="E147" s="30" t="n"/>
      <c r="F147" s="30" t="n"/>
      <c r="G147" s="30" t="n"/>
      <c r="H147" s="93" t="n"/>
      <c r="I147" s="93" t="n"/>
      <c r="J147" s="30" t="n"/>
      <c r="K147" s="90" t="n"/>
      <c r="L147" s="93" t="n"/>
      <c r="M147" s="93" t="n"/>
      <c r="N147" s="93" t="n"/>
      <c r="O147" s="90" t="n"/>
      <c r="P147" s="30" t="n"/>
      <c r="Q147" s="30" t="n"/>
      <c r="R147" s="30" t="n"/>
      <c r="S147" s="28">
        <f>IF($B147="","",IF($R147&lt;&gt;"",$R147,IF($F147="Numeric",IF($L147="","Pending Inspection",IF(AND(OR($H147="",$L147&gt;=$H147),OR($I147="",$L147&lt;=$I147)),"Passed","Failed")),IF($O147&gt;0,"Failed",IF($K147&gt;0,"Passed","Pending Inspection")))))</f>
        <v/>
      </c>
      <c r="T147" s="30" t="n"/>
    </row>
    <row r="148">
      <c r="A148" s="28">
        <f>IF(B148="","",B148&amp;"-I"&amp;TEXT(ROW()-4,"000"))</f>
        <v/>
      </c>
      <c r="B148" s="30" t="n"/>
      <c r="C148" s="92">
        <f>IF($B148="","",IFERROR(VLOOKUP($B148,'Incoming Inspection Log'!$A:$H,3,FALSE),""))</f>
        <v/>
      </c>
      <c r="D148" s="28">
        <f>IF($B148="","",IFERROR(VLOOKUP($B148,'Incoming Inspection Log'!$A:$H,8,FALSE),""))</f>
        <v/>
      </c>
      <c r="E148" s="30" t="n"/>
      <c r="F148" s="30" t="n"/>
      <c r="G148" s="30" t="n"/>
      <c r="H148" s="93" t="n"/>
      <c r="I148" s="93" t="n"/>
      <c r="J148" s="30" t="n"/>
      <c r="K148" s="90" t="n"/>
      <c r="L148" s="93" t="n"/>
      <c r="M148" s="93" t="n"/>
      <c r="N148" s="93" t="n"/>
      <c r="O148" s="90" t="n"/>
      <c r="P148" s="30" t="n"/>
      <c r="Q148" s="30" t="n"/>
      <c r="R148" s="30" t="n"/>
      <c r="S148" s="28">
        <f>IF($B148="","",IF($R148&lt;&gt;"",$R148,IF($F148="Numeric",IF($L148="","Pending Inspection",IF(AND(OR($H148="",$L148&gt;=$H148),OR($I148="",$L148&lt;=$I148)),"Passed","Failed")),IF($O148&gt;0,"Failed",IF($K148&gt;0,"Passed","Pending Inspection")))))</f>
        <v/>
      </c>
      <c r="T148" s="30" t="n"/>
    </row>
    <row r="149">
      <c r="A149" s="28">
        <f>IF(B149="","",B149&amp;"-I"&amp;TEXT(ROW()-4,"000"))</f>
        <v/>
      </c>
      <c r="B149" s="30" t="n"/>
      <c r="C149" s="92">
        <f>IF($B149="","",IFERROR(VLOOKUP($B149,'Incoming Inspection Log'!$A:$H,3,FALSE),""))</f>
        <v/>
      </c>
      <c r="D149" s="28">
        <f>IF($B149="","",IFERROR(VLOOKUP($B149,'Incoming Inspection Log'!$A:$H,8,FALSE),""))</f>
        <v/>
      </c>
      <c r="E149" s="30" t="n"/>
      <c r="F149" s="30" t="n"/>
      <c r="G149" s="30" t="n"/>
      <c r="H149" s="93" t="n"/>
      <c r="I149" s="93" t="n"/>
      <c r="J149" s="30" t="n"/>
      <c r="K149" s="90" t="n"/>
      <c r="L149" s="93" t="n"/>
      <c r="M149" s="93" t="n"/>
      <c r="N149" s="93" t="n"/>
      <c r="O149" s="90" t="n"/>
      <c r="P149" s="30" t="n"/>
      <c r="Q149" s="30" t="n"/>
      <c r="R149" s="30" t="n"/>
      <c r="S149" s="28">
        <f>IF($B149="","",IF($R149&lt;&gt;"",$R149,IF($F149="Numeric",IF($L149="","Pending Inspection",IF(AND(OR($H149="",$L149&gt;=$H149),OR($I149="",$L149&lt;=$I149)),"Passed","Failed")),IF($O149&gt;0,"Failed",IF($K149&gt;0,"Passed","Pending Inspection")))))</f>
        <v/>
      </c>
      <c r="T149" s="30" t="n"/>
    </row>
    <row r="150">
      <c r="A150" s="28">
        <f>IF(B150="","",B150&amp;"-I"&amp;TEXT(ROW()-4,"000"))</f>
        <v/>
      </c>
      <c r="B150" s="30" t="n"/>
      <c r="C150" s="92">
        <f>IF($B150="","",IFERROR(VLOOKUP($B150,'Incoming Inspection Log'!$A:$H,3,FALSE),""))</f>
        <v/>
      </c>
      <c r="D150" s="28">
        <f>IF($B150="","",IFERROR(VLOOKUP($B150,'Incoming Inspection Log'!$A:$H,8,FALSE),""))</f>
        <v/>
      </c>
      <c r="E150" s="30" t="n"/>
      <c r="F150" s="30" t="n"/>
      <c r="G150" s="30" t="n"/>
      <c r="H150" s="93" t="n"/>
      <c r="I150" s="93" t="n"/>
      <c r="J150" s="30" t="n"/>
      <c r="K150" s="90" t="n"/>
      <c r="L150" s="93" t="n"/>
      <c r="M150" s="93" t="n"/>
      <c r="N150" s="93" t="n"/>
      <c r="O150" s="90" t="n"/>
      <c r="P150" s="30" t="n"/>
      <c r="Q150" s="30" t="n"/>
      <c r="R150" s="30" t="n"/>
      <c r="S150" s="28">
        <f>IF($B150="","",IF($R150&lt;&gt;"",$R150,IF($F150="Numeric",IF($L150="","Pending Inspection",IF(AND(OR($H150="",$L150&gt;=$H150),OR($I150="",$L150&lt;=$I150)),"Passed","Failed")),IF($O150&gt;0,"Failed",IF($K150&gt;0,"Passed","Pending Inspection")))))</f>
        <v/>
      </c>
      <c r="T150" s="30" t="n"/>
    </row>
    <row r="151">
      <c r="A151" s="28">
        <f>IF(B151="","",B151&amp;"-I"&amp;TEXT(ROW()-4,"000"))</f>
        <v/>
      </c>
      <c r="B151" s="30" t="n"/>
      <c r="C151" s="92">
        <f>IF($B151="","",IFERROR(VLOOKUP($B151,'Incoming Inspection Log'!$A:$H,3,FALSE),""))</f>
        <v/>
      </c>
      <c r="D151" s="28">
        <f>IF($B151="","",IFERROR(VLOOKUP($B151,'Incoming Inspection Log'!$A:$H,8,FALSE),""))</f>
        <v/>
      </c>
      <c r="E151" s="30" t="n"/>
      <c r="F151" s="30" t="n"/>
      <c r="G151" s="30" t="n"/>
      <c r="H151" s="93" t="n"/>
      <c r="I151" s="93" t="n"/>
      <c r="J151" s="30" t="n"/>
      <c r="K151" s="90" t="n"/>
      <c r="L151" s="93" t="n"/>
      <c r="M151" s="93" t="n"/>
      <c r="N151" s="93" t="n"/>
      <c r="O151" s="90" t="n"/>
      <c r="P151" s="30" t="n"/>
      <c r="Q151" s="30" t="n"/>
      <c r="R151" s="30" t="n"/>
      <c r="S151" s="28">
        <f>IF($B151="","",IF($R151&lt;&gt;"",$R151,IF($F151="Numeric",IF($L151="","Pending Inspection",IF(AND(OR($H151="",$L151&gt;=$H151),OR($I151="",$L151&lt;=$I151)),"Passed","Failed")),IF($O151&gt;0,"Failed",IF($K151&gt;0,"Passed","Pending Inspection")))))</f>
        <v/>
      </c>
      <c r="T151" s="30" t="n"/>
    </row>
    <row r="152">
      <c r="A152" s="28">
        <f>IF(B152="","",B152&amp;"-I"&amp;TEXT(ROW()-4,"000"))</f>
        <v/>
      </c>
      <c r="B152" s="30" t="n"/>
      <c r="C152" s="92">
        <f>IF($B152="","",IFERROR(VLOOKUP($B152,'Incoming Inspection Log'!$A:$H,3,FALSE),""))</f>
        <v/>
      </c>
      <c r="D152" s="28">
        <f>IF($B152="","",IFERROR(VLOOKUP($B152,'Incoming Inspection Log'!$A:$H,8,FALSE),""))</f>
        <v/>
      </c>
      <c r="E152" s="30" t="n"/>
      <c r="F152" s="30" t="n"/>
      <c r="G152" s="30" t="n"/>
      <c r="H152" s="93" t="n"/>
      <c r="I152" s="93" t="n"/>
      <c r="J152" s="30" t="n"/>
      <c r="K152" s="90" t="n"/>
      <c r="L152" s="93" t="n"/>
      <c r="M152" s="93" t="n"/>
      <c r="N152" s="93" t="n"/>
      <c r="O152" s="90" t="n"/>
      <c r="P152" s="30" t="n"/>
      <c r="Q152" s="30" t="n"/>
      <c r="R152" s="30" t="n"/>
      <c r="S152" s="28">
        <f>IF($B152="","",IF($R152&lt;&gt;"",$R152,IF($F152="Numeric",IF($L152="","Pending Inspection",IF(AND(OR($H152="",$L152&gt;=$H152),OR($I152="",$L152&lt;=$I152)),"Passed","Failed")),IF($O152&gt;0,"Failed",IF($K152&gt;0,"Passed","Pending Inspection")))))</f>
        <v/>
      </c>
      <c r="T152" s="30" t="n"/>
    </row>
    <row r="153">
      <c r="A153" s="28">
        <f>IF(B153="","",B153&amp;"-I"&amp;TEXT(ROW()-4,"000"))</f>
        <v/>
      </c>
      <c r="B153" s="30" t="n"/>
      <c r="C153" s="92">
        <f>IF($B153="","",IFERROR(VLOOKUP($B153,'Incoming Inspection Log'!$A:$H,3,FALSE),""))</f>
        <v/>
      </c>
      <c r="D153" s="28">
        <f>IF($B153="","",IFERROR(VLOOKUP($B153,'Incoming Inspection Log'!$A:$H,8,FALSE),""))</f>
        <v/>
      </c>
      <c r="E153" s="30" t="n"/>
      <c r="F153" s="30" t="n"/>
      <c r="G153" s="30" t="n"/>
      <c r="H153" s="93" t="n"/>
      <c r="I153" s="93" t="n"/>
      <c r="J153" s="30" t="n"/>
      <c r="K153" s="90" t="n"/>
      <c r="L153" s="93" t="n"/>
      <c r="M153" s="93" t="n"/>
      <c r="N153" s="93" t="n"/>
      <c r="O153" s="90" t="n"/>
      <c r="P153" s="30" t="n"/>
      <c r="Q153" s="30" t="n"/>
      <c r="R153" s="30" t="n"/>
      <c r="S153" s="28">
        <f>IF($B153="","",IF($R153&lt;&gt;"",$R153,IF($F153="Numeric",IF($L153="","Pending Inspection",IF(AND(OR($H153="",$L153&gt;=$H153),OR($I153="",$L153&lt;=$I153)),"Passed","Failed")),IF($O153&gt;0,"Failed",IF($K153&gt;0,"Passed","Pending Inspection")))))</f>
        <v/>
      </c>
      <c r="T153" s="30" t="n"/>
    </row>
    <row r="154">
      <c r="A154" s="28">
        <f>IF(B154="","",B154&amp;"-I"&amp;TEXT(ROW()-4,"000"))</f>
        <v/>
      </c>
      <c r="B154" s="30" t="n"/>
      <c r="C154" s="92">
        <f>IF($B154="","",IFERROR(VLOOKUP($B154,'Incoming Inspection Log'!$A:$H,3,FALSE),""))</f>
        <v/>
      </c>
      <c r="D154" s="28">
        <f>IF($B154="","",IFERROR(VLOOKUP($B154,'Incoming Inspection Log'!$A:$H,8,FALSE),""))</f>
        <v/>
      </c>
      <c r="E154" s="30" t="n"/>
      <c r="F154" s="30" t="n"/>
      <c r="G154" s="30" t="n"/>
      <c r="H154" s="93" t="n"/>
      <c r="I154" s="93" t="n"/>
      <c r="J154" s="30" t="n"/>
      <c r="K154" s="90" t="n"/>
      <c r="L154" s="93" t="n"/>
      <c r="M154" s="93" t="n"/>
      <c r="N154" s="93" t="n"/>
      <c r="O154" s="90" t="n"/>
      <c r="P154" s="30" t="n"/>
      <c r="Q154" s="30" t="n"/>
      <c r="R154" s="30" t="n"/>
      <c r="S154" s="28">
        <f>IF($B154="","",IF($R154&lt;&gt;"",$R154,IF($F154="Numeric",IF($L154="","Pending Inspection",IF(AND(OR($H154="",$L154&gt;=$H154),OR($I154="",$L154&lt;=$I154)),"Passed","Failed")),IF($O154&gt;0,"Failed",IF($K154&gt;0,"Passed","Pending Inspection")))))</f>
        <v/>
      </c>
      <c r="T154" s="30" t="n"/>
    </row>
    <row r="155">
      <c r="A155" s="28">
        <f>IF(B155="","",B155&amp;"-I"&amp;TEXT(ROW()-4,"000"))</f>
        <v/>
      </c>
      <c r="B155" s="30" t="n"/>
      <c r="C155" s="92">
        <f>IF($B155="","",IFERROR(VLOOKUP($B155,'Incoming Inspection Log'!$A:$H,3,FALSE),""))</f>
        <v/>
      </c>
      <c r="D155" s="28">
        <f>IF($B155="","",IFERROR(VLOOKUP($B155,'Incoming Inspection Log'!$A:$H,8,FALSE),""))</f>
        <v/>
      </c>
      <c r="E155" s="30" t="n"/>
      <c r="F155" s="30" t="n"/>
      <c r="G155" s="30" t="n"/>
      <c r="H155" s="93" t="n"/>
      <c r="I155" s="93" t="n"/>
      <c r="J155" s="30" t="n"/>
      <c r="K155" s="90" t="n"/>
      <c r="L155" s="93" t="n"/>
      <c r="M155" s="93" t="n"/>
      <c r="N155" s="93" t="n"/>
      <c r="O155" s="90" t="n"/>
      <c r="P155" s="30" t="n"/>
      <c r="Q155" s="30" t="n"/>
      <c r="R155" s="30" t="n"/>
      <c r="S155" s="28">
        <f>IF($B155="","",IF($R155&lt;&gt;"",$R155,IF($F155="Numeric",IF($L155="","Pending Inspection",IF(AND(OR($H155="",$L155&gt;=$H155),OR($I155="",$L155&lt;=$I155)),"Passed","Failed")),IF($O155&gt;0,"Failed",IF($K155&gt;0,"Passed","Pending Inspection")))))</f>
        <v/>
      </c>
      <c r="T155" s="30" t="n"/>
    </row>
    <row r="156">
      <c r="A156" s="28">
        <f>IF(B156="","",B156&amp;"-I"&amp;TEXT(ROW()-4,"000"))</f>
        <v/>
      </c>
      <c r="B156" s="30" t="n"/>
      <c r="C156" s="92">
        <f>IF($B156="","",IFERROR(VLOOKUP($B156,'Incoming Inspection Log'!$A:$H,3,FALSE),""))</f>
        <v/>
      </c>
      <c r="D156" s="28">
        <f>IF($B156="","",IFERROR(VLOOKUP($B156,'Incoming Inspection Log'!$A:$H,8,FALSE),""))</f>
        <v/>
      </c>
      <c r="E156" s="30" t="n"/>
      <c r="F156" s="30" t="n"/>
      <c r="G156" s="30" t="n"/>
      <c r="H156" s="93" t="n"/>
      <c r="I156" s="93" t="n"/>
      <c r="J156" s="30" t="n"/>
      <c r="K156" s="90" t="n"/>
      <c r="L156" s="93" t="n"/>
      <c r="M156" s="93" t="n"/>
      <c r="N156" s="93" t="n"/>
      <c r="O156" s="90" t="n"/>
      <c r="P156" s="30" t="n"/>
      <c r="Q156" s="30" t="n"/>
      <c r="R156" s="30" t="n"/>
      <c r="S156" s="28">
        <f>IF($B156="","",IF($R156&lt;&gt;"",$R156,IF($F156="Numeric",IF($L156="","Pending Inspection",IF(AND(OR($H156="",$L156&gt;=$H156),OR($I156="",$L156&lt;=$I156)),"Passed","Failed")),IF($O156&gt;0,"Failed",IF($K156&gt;0,"Passed","Pending Inspection")))))</f>
        <v/>
      </c>
      <c r="T156" s="30" t="n"/>
    </row>
    <row r="157">
      <c r="A157" s="28">
        <f>IF(B157="","",B157&amp;"-I"&amp;TEXT(ROW()-4,"000"))</f>
        <v/>
      </c>
      <c r="B157" s="30" t="n"/>
      <c r="C157" s="92">
        <f>IF($B157="","",IFERROR(VLOOKUP($B157,'Incoming Inspection Log'!$A:$H,3,FALSE),""))</f>
        <v/>
      </c>
      <c r="D157" s="28">
        <f>IF($B157="","",IFERROR(VLOOKUP($B157,'Incoming Inspection Log'!$A:$H,8,FALSE),""))</f>
        <v/>
      </c>
      <c r="E157" s="30" t="n"/>
      <c r="F157" s="30" t="n"/>
      <c r="G157" s="30" t="n"/>
      <c r="H157" s="93" t="n"/>
      <c r="I157" s="93" t="n"/>
      <c r="J157" s="30" t="n"/>
      <c r="K157" s="90" t="n"/>
      <c r="L157" s="93" t="n"/>
      <c r="M157" s="93" t="n"/>
      <c r="N157" s="93" t="n"/>
      <c r="O157" s="90" t="n"/>
      <c r="P157" s="30" t="n"/>
      <c r="Q157" s="30" t="n"/>
      <c r="R157" s="30" t="n"/>
      <c r="S157" s="28">
        <f>IF($B157="","",IF($R157&lt;&gt;"",$R157,IF($F157="Numeric",IF($L157="","Pending Inspection",IF(AND(OR($H157="",$L157&gt;=$H157),OR($I157="",$L157&lt;=$I157)),"Passed","Failed")),IF($O157&gt;0,"Failed",IF($K157&gt;0,"Passed","Pending Inspection")))))</f>
        <v/>
      </c>
      <c r="T157" s="30" t="n"/>
    </row>
    <row r="158">
      <c r="A158" s="28">
        <f>IF(B158="","",B158&amp;"-I"&amp;TEXT(ROW()-4,"000"))</f>
        <v/>
      </c>
      <c r="B158" s="30" t="n"/>
      <c r="C158" s="92">
        <f>IF($B158="","",IFERROR(VLOOKUP($B158,'Incoming Inspection Log'!$A:$H,3,FALSE),""))</f>
        <v/>
      </c>
      <c r="D158" s="28">
        <f>IF($B158="","",IFERROR(VLOOKUP($B158,'Incoming Inspection Log'!$A:$H,8,FALSE),""))</f>
        <v/>
      </c>
      <c r="E158" s="30" t="n"/>
      <c r="F158" s="30" t="n"/>
      <c r="G158" s="30" t="n"/>
      <c r="H158" s="93" t="n"/>
      <c r="I158" s="93" t="n"/>
      <c r="J158" s="30" t="n"/>
      <c r="K158" s="90" t="n"/>
      <c r="L158" s="93" t="n"/>
      <c r="M158" s="93" t="n"/>
      <c r="N158" s="93" t="n"/>
      <c r="O158" s="90" t="n"/>
      <c r="P158" s="30" t="n"/>
      <c r="Q158" s="30" t="n"/>
      <c r="R158" s="30" t="n"/>
      <c r="S158" s="28">
        <f>IF($B158="","",IF($R158&lt;&gt;"",$R158,IF($F158="Numeric",IF($L158="","Pending Inspection",IF(AND(OR($H158="",$L158&gt;=$H158),OR($I158="",$L158&lt;=$I158)),"Passed","Failed")),IF($O158&gt;0,"Failed",IF($K158&gt;0,"Passed","Pending Inspection")))))</f>
        <v/>
      </c>
      <c r="T158" s="30" t="n"/>
    </row>
    <row r="159">
      <c r="A159" s="28">
        <f>IF(B159="","",B159&amp;"-I"&amp;TEXT(ROW()-4,"000"))</f>
        <v/>
      </c>
      <c r="B159" s="30" t="n"/>
      <c r="C159" s="92">
        <f>IF($B159="","",IFERROR(VLOOKUP($B159,'Incoming Inspection Log'!$A:$H,3,FALSE),""))</f>
        <v/>
      </c>
      <c r="D159" s="28">
        <f>IF($B159="","",IFERROR(VLOOKUP($B159,'Incoming Inspection Log'!$A:$H,8,FALSE),""))</f>
        <v/>
      </c>
      <c r="E159" s="30" t="n"/>
      <c r="F159" s="30" t="n"/>
      <c r="G159" s="30" t="n"/>
      <c r="H159" s="93" t="n"/>
      <c r="I159" s="93" t="n"/>
      <c r="J159" s="30" t="n"/>
      <c r="K159" s="90" t="n"/>
      <c r="L159" s="93" t="n"/>
      <c r="M159" s="93" t="n"/>
      <c r="N159" s="93" t="n"/>
      <c r="O159" s="90" t="n"/>
      <c r="P159" s="30" t="n"/>
      <c r="Q159" s="30" t="n"/>
      <c r="R159" s="30" t="n"/>
      <c r="S159" s="28">
        <f>IF($B159="","",IF($R159&lt;&gt;"",$R159,IF($F159="Numeric",IF($L159="","Pending Inspection",IF(AND(OR($H159="",$L159&gt;=$H159),OR($I159="",$L159&lt;=$I159)),"Passed","Failed")),IF($O159&gt;0,"Failed",IF($K159&gt;0,"Passed","Pending Inspection")))))</f>
        <v/>
      </c>
      <c r="T159" s="30" t="n"/>
    </row>
    <row r="160">
      <c r="A160" s="28">
        <f>IF(B160="","",B160&amp;"-I"&amp;TEXT(ROW()-4,"000"))</f>
        <v/>
      </c>
      <c r="B160" s="30" t="n"/>
      <c r="C160" s="92">
        <f>IF($B160="","",IFERROR(VLOOKUP($B160,'Incoming Inspection Log'!$A:$H,3,FALSE),""))</f>
        <v/>
      </c>
      <c r="D160" s="28">
        <f>IF($B160="","",IFERROR(VLOOKUP($B160,'Incoming Inspection Log'!$A:$H,8,FALSE),""))</f>
        <v/>
      </c>
      <c r="E160" s="30" t="n"/>
      <c r="F160" s="30" t="n"/>
      <c r="G160" s="30" t="n"/>
      <c r="H160" s="93" t="n"/>
      <c r="I160" s="93" t="n"/>
      <c r="J160" s="30" t="n"/>
      <c r="K160" s="90" t="n"/>
      <c r="L160" s="93" t="n"/>
      <c r="M160" s="93" t="n"/>
      <c r="N160" s="93" t="n"/>
      <c r="O160" s="90" t="n"/>
      <c r="P160" s="30" t="n"/>
      <c r="Q160" s="30" t="n"/>
      <c r="R160" s="30" t="n"/>
      <c r="S160" s="28">
        <f>IF($B160="","",IF($R160&lt;&gt;"",$R160,IF($F160="Numeric",IF($L160="","Pending Inspection",IF(AND(OR($H160="",$L160&gt;=$H160),OR($I160="",$L160&lt;=$I160)),"Passed","Failed")),IF($O160&gt;0,"Failed",IF($K160&gt;0,"Passed","Pending Inspection")))))</f>
        <v/>
      </c>
      <c r="T160" s="30" t="n"/>
    </row>
    <row r="161">
      <c r="A161" s="28">
        <f>IF(B161="","",B161&amp;"-I"&amp;TEXT(ROW()-4,"000"))</f>
        <v/>
      </c>
      <c r="B161" s="30" t="n"/>
      <c r="C161" s="92">
        <f>IF($B161="","",IFERROR(VLOOKUP($B161,'Incoming Inspection Log'!$A:$H,3,FALSE),""))</f>
        <v/>
      </c>
      <c r="D161" s="28">
        <f>IF($B161="","",IFERROR(VLOOKUP($B161,'Incoming Inspection Log'!$A:$H,8,FALSE),""))</f>
        <v/>
      </c>
      <c r="E161" s="30" t="n"/>
      <c r="F161" s="30" t="n"/>
      <c r="G161" s="30" t="n"/>
      <c r="H161" s="93" t="n"/>
      <c r="I161" s="93" t="n"/>
      <c r="J161" s="30" t="n"/>
      <c r="K161" s="90" t="n"/>
      <c r="L161" s="93" t="n"/>
      <c r="M161" s="93" t="n"/>
      <c r="N161" s="93" t="n"/>
      <c r="O161" s="90" t="n"/>
      <c r="P161" s="30" t="n"/>
      <c r="Q161" s="30" t="n"/>
      <c r="R161" s="30" t="n"/>
      <c r="S161" s="28">
        <f>IF($B161="","",IF($R161&lt;&gt;"",$R161,IF($F161="Numeric",IF($L161="","Pending Inspection",IF(AND(OR($H161="",$L161&gt;=$H161),OR($I161="",$L161&lt;=$I161)),"Passed","Failed")),IF($O161&gt;0,"Failed",IF($K161&gt;0,"Passed","Pending Inspection")))))</f>
        <v/>
      </c>
      <c r="T161" s="30" t="n"/>
    </row>
    <row r="162">
      <c r="A162" s="28">
        <f>IF(B162="","",B162&amp;"-I"&amp;TEXT(ROW()-4,"000"))</f>
        <v/>
      </c>
      <c r="B162" s="30" t="n"/>
      <c r="C162" s="92">
        <f>IF($B162="","",IFERROR(VLOOKUP($B162,'Incoming Inspection Log'!$A:$H,3,FALSE),""))</f>
        <v/>
      </c>
      <c r="D162" s="28">
        <f>IF($B162="","",IFERROR(VLOOKUP($B162,'Incoming Inspection Log'!$A:$H,8,FALSE),""))</f>
        <v/>
      </c>
      <c r="E162" s="30" t="n"/>
      <c r="F162" s="30" t="n"/>
      <c r="G162" s="30" t="n"/>
      <c r="H162" s="93" t="n"/>
      <c r="I162" s="93" t="n"/>
      <c r="J162" s="30" t="n"/>
      <c r="K162" s="90" t="n"/>
      <c r="L162" s="93" t="n"/>
      <c r="M162" s="93" t="n"/>
      <c r="N162" s="93" t="n"/>
      <c r="O162" s="90" t="n"/>
      <c r="P162" s="30" t="n"/>
      <c r="Q162" s="30" t="n"/>
      <c r="R162" s="30" t="n"/>
      <c r="S162" s="28">
        <f>IF($B162="","",IF($R162&lt;&gt;"",$R162,IF($F162="Numeric",IF($L162="","Pending Inspection",IF(AND(OR($H162="",$L162&gt;=$H162),OR($I162="",$L162&lt;=$I162)),"Passed","Failed")),IF($O162&gt;0,"Failed",IF($K162&gt;0,"Passed","Pending Inspection")))))</f>
        <v/>
      </c>
      <c r="T162" s="30" t="n"/>
    </row>
    <row r="163">
      <c r="A163" s="28">
        <f>IF(B163="","",B163&amp;"-I"&amp;TEXT(ROW()-4,"000"))</f>
        <v/>
      </c>
      <c r="B163" s="30" t="n"/>
      <c r="C163" s="92">
        <f>IF($B163="","",IFERROR(VLOOKUP($B163,'Incoming Inspection Log'!$A:$H,3,FALSE),""))</f>
        <v/>
      </c>
      <c r="D163" s="28">
        <f>IF($B163="","",IFERROR(VLOOKUP($B163,'Incoming Inspection Log'!$A:$H,8,FALSE),""))</f>
        <v/>
      </c>
      <c r="E163" s="30" t="n"/>
      <c r="F163" s="30" t="n"/>
      <c r="G163" s="30" t="n"/>
      <c r="H163" s="93" t="n"/>
      <c r="I163" s="93" t="n"/>
      <c r="J163" s="30" t="n"/>
      <c r="K163" s="90" t="n"/>
      <c r="L163" s="93" t="n"/>
      <c r="M163" s="93" t="n"/>
      <c r="N163" s="93" t="n"/>
      <c r="O163" s="90" t="n"/>
      <c r="P163" s="30" t="n"/>
      <c r="Q163" s="30" t="n"/>
      <c r="R163" s="30" t="n"/>
      <c r="S163" s="28">
        <f>IF($B163="","",IF($R163&lt;&gt;"",$R163,IF($F163="Numeric",IF($L163="","Pending Inspection",IF(AND(OR($H163="",$L163&gt;=$H163),OR($I163="",$L163&lt;=$I163)),"Passed","Failed")),IF($O163&gt;0,"Failed",IF($K163&gt;0,"Passed","Pending Inspection")))))</f>
        <v/>
      </c>
      <c r="T163" s="30" t="n"/>
    </row>
    <row r="164">
      <c r="A164" s="28">
        <f>IF(B164="","",B164&amp;"-I"&amp;TEXT(ROW()-4,"000"))</f>
        <v/>
      </c>
      <c r="B164" s="30" t="n"/>
      <c r="C164" s="92">
        <f>IF($B164="","",IFERROR(VLOOKUP($B164,'Incoming Inspection Log'!$A:$H,3,FALSE),""))</f>
        <v/>
      </c>
      <c r="D164" s="28">
        <f>IF($B164="","",IFERROR(VLOOKUP($B164,'Incoming Inspection Log'!$A:$H,8,FALSE),""))</f>
        <v/>
      </c>
      <c r="E164" s="30" t="n"/>
      <c r="F164" s="30" t="n"/>
      <c r="G164" s="30" t="n"/>
      <c r="H164" s="93" t="n"/>
      <c r="I164" s="93" t="n"/>
      <c r="J164" s="30" t="n"/>
      <c r="K164" s="90" t="n"/>
      <c r="L164" s="93" t="n"/>
      <c r="M164" s="93" t="n"/>
      <c r="N164" s="93" t="n"/>
      <c r="O164" s="90" t="n"/>
      <c r="P164" s="30" t="n"/>
      <c r="Q164" s="30" t="n"/>
      <c r="R164" s="30" t="n"/>
      <c r="S164" s="28">
        <f>IF($B164="","",IF($R164&lt;&gt;"",$R164,IF($F164="Numeric",IF($L164="","Pending Inspection",IF(AND(OR($H164="",$L164&gt;=$H164),OR($I164="",$L164&lt;=$I164)),"Passed","Failed")),IF($O164&gt;0,"Failed",IF($K164&gt;0,"Passed","Pending Inspection")))))</f>
        <v/>
      </c>
      <c r="T164" s="30" t="n"/>
    </row>
    <row r="165">
      <c r="A165" s="28">
        <f>IF(B165="","",B165&amp;"-I"&amp;TEXT(ROW()-4,"000"))</f>
        <v/>
      </c>
      <c r="B165" s="30" t="n"/>
      <c r="C165" s="92">
        <f>IF($B165="","",IFERROR(VLOOKUP($B165,'Incoming Inspection Log'!$A:$H,3,FALSE),""))</f>
        <v/>
      </c>
      <c r="D165" s="28">
        <f>IF($B165="","",IFERROR(VLOOKUP($B165,'Incoming Inspection Log'!$A:$H,8,FALSE),""))</f>
        <v/>
      </c>
      <c r="E165" s="30" t="n"/>
      <c r="F165" s="30" t="n"/>
      <c r="G165" s="30" t="n"/>
      <c r="H165" s="93" t="n"/>
      <c r="I165" s="93" t="n"/>
      <c r="J165" s="30" t="n"/>
      <c r="K165" s="90" t="n"/>
      <c r="L165" s="93" t="n"/>
      <c r="M165" s="93" t="n"/>
      <c r="N165" s="93" t="n"/>
      <c r="O165" s="90" t="n"/>
      <c r="P165" s="30" t="n"/>
      <c r="Q165" s="30" t="n"/>
      <c r="R165" s="30" t="n"/>
      <c r="S165" s="28">
        <f>IF($B165="","",IF($R165&lt;&gt;"",$R165,IF($F165="Numeric",IF($L165="","Pending Inspection",IF(AND(OR($H165="",$L165&gt;=$H165),OR($I165="",$L165&lt;=$I165)),"Passed","Failed")),IF($O165&gt;0,"Failed",IF($K165&gt;0,"Passed","Pending Inspection")))))</f>
        <v/>
      </c>
      <c r="T165" s="30" t="n"/>
    </row>
    <row r="166">
      <c r="A166" s="28">
        <f>IF(B166="","",B166&amp;"-I"&amp;TEXT(ROW()-4,"000"))</f>
        <v/>
      </c>
      <c r="B166" s="30" t="n"/>
      <c r="C166" s="92">
        <f>IF($B166="","",IFERROR(VLOOKUP($B166,'Incoming Inspection Log'!$A:$H,3,FALSE),""))</f>
        <v/>
      </c>
      <c r="D166" s="28">
        <f>IF($B166="","",IFERROR(VLOOKUP($B166,'Incoming Inspection Log'!$A:$H,8,FALSE),""))</f>
        <v/>
      </c>
      <c r="E166" s="30" t="n"/>
      <c r="F166" s="30" t="n"/>
      <c r="G166" s="30" t="n"/>
      <c r="H166" s="93" t="n"/>
      <c r="I166" s="93" t="n"/>
      <c r="J166" s="30" t="n"/>
      <c r="K166" s="90" t="n"/>
      <c r="L166" s="93" t="n"/>
      <c r="M166" s="93" t="n"/>
      <c r="N166" s="93" t="n"/>
      <c r="O166" s="90" t="n"/>
      <c r="P166" s="30" t="n"/>
      <c r="Q166" s="30" t="n"/>
      <c r="R166" s="30" t="n"/>
      <c r="S166" s="28">
        <f>IF($B166="","",IF($R166&lt;&gt;"",$R166,IF($F166="Numeric",IF($L166="","Pending Inspection",IF(AND(OR($H166="",$L166&gt;=$H166),OR($I166="",$L166&lt;=$I166)),"Passed","Failed")),IF($O166&gt;0,"Failed",IF($K166&gt;0,"Passed","Pending Inspection")))))</f>
        <v/>
      </c>
      <c r="T166" s="30" t="n"/>
    </row>
    <row r="167">
      <c r="A167" s="28">
        <f>IF(B167="","",B167&amp;"-I"&amp;TEXT(ROW()-4,"000"))</f>
        <v/>
      </c>
      <c r="B167" s="30" t="n"/>
      <c r="C167" s="92">
        <f>IF($B167="","",IFERROR(VLOOKUP($B167,'Incoming Inspection Log'!$A:$H,3,FALSE),""))</f>
        <v/>
      </c>
      <c r="D167" s="28">
        <f>IF($B167="","",IFERROR(VLOOKUP($B167,'Incoming Inspection Log'!$A:$H,8,FALSE),""))</f>
        <v/>
      </c>
      <c r="E167" s="30" t="n"/>
      <c r="F167" s="30" t="n"/>
      <c r="G167" s="30" t="n"/>
      <c r="H167" s="93" t="n"/>
      <c r="I167" s="93" t="n"/>
      <c r="J167" s="30" t="n"/>
      <c r="K167" s="90" t="n"/>
      <c r="L167" s="93" t="n"/>
      <c r="M167" s="93" t="n"/>
      <c r="N167" s="93" t="n"/>
      <c r="O167" s="90" t="n"/>
      <c r="P167" s="30" t="n"/>
      <c r="Q167" s="30" t="n"/>
      <c r="R167" s="30" t="n"/>
      <c r="S167" s="28">
        <f>IF($B167="","",IF($R167&lt;&gt;"",$R167,IF($F167="Numeric",IF($L167="","Pending Inspection",IF(AND(OR($H167="",$L167&gt;=$H167),OR($I167="",$L167&lt;=$I167)),"Passed","Failed")),IF($O167&gt;0,"Failed",IF($K167&gt;0,"Passed","Pending Inspection")))))</f>
        <v/>
      </c>
      <c r="T167" s="30" t="n"/>
    </row>
    <row r="168">
      <c r="A168" s="28">
        <f>IF(B168="","",B168&amp;"-I"&amp;TEXT(ROW()-4,"000"))</f>
        <v/>
      </c>
      <c r="B168" s="30" t="n"/>
      <c r="C168" s="92">
        <f>IF($B168="","",IFERROR(VLOOKUP($B168,'Incoming Inspection Log'!$A:$H,3,FALSE),""))</f>
        <v/>
      </c>
      <c r="D168" s="28">
        <f>IF($B168="","",IFERROR(VLOOKUP($B168,'Incoming Inspection Log'!$A:$H,8,FALSE),""))</f>
        <v/>
      </c>
      <c r="E168" s="30" t="n"/>
      <c r="F168" s="30" t="n"/>
      <c r="G168" s="30" t="n"/>
      <c r="H168" s="93" t="n"/>
      <c r="I168" s="93" t="n"/>
      <c r="J168" s="30" t="n"/>
      <c r="K168" s="90" t="n"/>
      <c r="L168" s="93" t="n"/>
      <c r="M168" s="93" t="n"/>
      <c r="N168" s="93" t="n"/>
      <c r="O168" s="90" t="n"/>
      <c r="P168" s="30" t="n"/>
      <c r="Q168" s="30" t="n"/>
      <c r="R168" s="30" t="n"/>
      <c r="S168" s="28">
        <f>IF($B168="","",IF($R168&lt;&gt;"",$R168,IF($F168="Numeric",IF($L168="","Pending Inspection",IF(AND(OR($H168="",$L168&gt;=$H168),OR($I168="",$L168&lt;=$I168)),"Passed","Failed")),IF($O168&gt;0,"Failed",IF($K168&gt;0,"Passed","Pending Inspection")))))</f>
        <v/>
      </c>
      <c r="T168" s="30" t="n"/>
    </row>
    <row r="169">
      <c r="A169" s="28">
        <f>IF(B169="","",B169&amp;"-I"&amp;TEXT(ROW()-4,"000"))</f>
        <v/>
      </c>
      <c r="B169" s="30" t="n"/>
      <c r="C169" s="92">
        <f>IF($B169="","",IFERROR(VLOOKUP($B169,'Incoming Inspection Log'!$A:$H,3,FALSE),""))</f>
        <v/>
      </c>
      <c r="D169" s="28">
        <f>IF($B169="","",IFERROR(VLOOKUP($B169,'Incoming Inspection Log'!$A:$H,8,FALSE),""))</f>
        <v/>
      </c>
      <c r="E169" s="30" t="n"/>
      <c r="F169" s="30" t="n"/>
      <c r="G169" s="30" t="n"/>
      <c r="H169" s="93" t="n"/>
      <c r="I169" s="93" t="n"/>
      <c r="J169" s="30" t="n"/>
      <c r="K169" s="90" t="n"/>
      <c r="L169" s="93" t="n"/>
      <c r="M169" s="93" t="n"/>
      <c r="N169" s="93" t="n"/>
      <c r="O169" s="90" t="n"/>
      <c r="P169" s="30" t="n"/>
      <c r="Q169" s="30" t="n"/>
      <c r="R169" s="30" t="n"/>
      <c r="S169" s="28">
        <f>IF($B169="","",IF($R169&lt;&gt;"",$R169,IF($F169="Numeric",IF($L169="","Pending Inspection",IF(AND(OR($H169="",$L169&gt;=$H169),OR($I169="",$L169&lt;=$I169)),"Passed","Failed")),IF($O169&gt;0,"Failed",IF($K169&gt;0,"Passed","Pending Inspection")))))</f>
        <v/>
      </c>
      <c r="T169" s="30" t="n"/>
    </row>
    <row r="170">
      <c r="A170" s="28">
        <f>IF(B170="","",B170&amp;"-I"&amp;TEXT(ROW()-4,"000"))</f>
        <v/>
      </c>
      <c r="B170" s="30" t="n"/>
      <c r="C170" s="92">
        <f>IF($B170="","",IFERROR(VLOOKUP($B170,'Incoming Inspection Log'!$A:$H,3,FALSE),""))</f>
        <v/>
      </c>
      <c r="D170" s="28">
        <f>IF($B170="","",IFERROR(VLOOKUP($B170,'Incoming Inspection Log'!$A:$H,8,FALSE),""))</f>
        <v/>
      </c>
      <c r="E170" s="30" t="n"/>
      <c r="F170" s="30" t="n"/>
      <c r="G170" s="30" t="n"/>
      <c r="H170" s="93" t="n"/>
      <c r="I170" s="93" t="n"/>
      <c r="J170" s="30" t="n"/>
      <c r="K170" s="90" t="n"/>
      <c r="L170" s="93" t="n"/>
      <c r="M170" s="93" t="n"/>
      <c r="N170" s="93" t="n"/>
      <c r="O170" s="90" t="n"/>
      <c r="P170" s="30" t="n"/>
      <c r="Q170" s="30" t="n"/>
      <c r="R170" s="30" t="n"/>
      <c r="S170" s="28">
        <f>IF($B170="","",IF($R170&lt;&gt;"",$R170,IF($F170="Numeric",IF($L170="","Pending Inspection",IF(AND(OR($H170="",$L170&gt;=$H170),OR($I170="",$L170&lt;=$I170)),"Passed","Failed")),IF($O170&gt;0,"Failed",IF($K170&gt;0,"Passed","Pending Inspection")))))</f>
        <v/>
      </c>
      <c r="T170" s="30" t="n"/>
    </row>
    <row r="171">
      <c r="A171" s="28">
        <f>IF(B171="","",B171&amp;"-I"&amp;TEXT(ROW()-4,"000"))</f>
        <v/>
      </c>
      <c r="B171" s="30" t="n"/>
      <c r="C171" s="92">
        <f>IF($B171="","",IFERROR(VLOOKUP($B171,'Incoming Inspection Log'!$A:$H,3,FALSE),""))</f>
        <v/>
      </c>
      <c r="D171" s="28">
        <f>IF($B171="","",IFERROR(VLOOKUP($B171,'Incoming Inspection Log'!$A:$H,8,FALSE),""))</f>
        <v/>
      </c>
      <c r="E171" s="30" t="n"/>
      <c r="F171" s="30" t="n"/>
      <c r="G171" s="30" t="n"/>
      <c r="H171" s="93" t="n"/>
      <c r="I171" s="93" t="n"/>
      <c r="J171" s="30" t="n"/>
      <c r="K171" s="90" t="n"/>
      <c r="L171" s="93" t="n"/>
      <c r="M171" s="93" t="n"/>
      <c r="N171" s="93" t="n"/>
      <c r="O171" s="90" t="n"/>
      <c r="P171" s="30" t="n"/>
      <c r="Q171" s="30" t="n"/>
      <c r="R171" s="30" t="n"/>
      <c r="S171" s="28">
        <f>IF($B171="","",IF($R171&lt;&gt;"",$R171,IF($F171="Numeric",IF($L171="","Pending Inspection",IF(AND(OR($H171="",$L171&gt;=$H171),OR($I171="",$L171&lt;=$I171)),"Passed","Failed")),IF($O171&gt;0,"Failed",IF($K171&gt;0,"Passed","Pending Inspection")))))</f>
        <v/>
      </c>
      <c r="T171" s="30" t="n"/>
    </row>
    <row r="172">
      <c r="A172" s="28">
        <f>IF(B172="","",B172&amp;"-I"&amp;TEXT(ROW()-4,"000"))</f>
        <v/>
      </c>
      <c r="B172" s="30" t="n"/>
      <c r="C172" s="92">
        <f>IF($B172="","",IFERROR(VLOOKUP($B172,'Incoming Inspection Log'!$A:$H,3,FALSE),""))</f>
        <v/>
      </c>
      <c r="D172" s="28">
        <f>IF($B172="","",IFERROR(VLOOKUP($B172,'Incoming Inspection Log'!$A:$H,8,FALSE),""))</f>
        <v/>
      </c>
      <c r="E172" s="30" t="n"/>
      <c r="F172" s="30" t="n"/>
      <c r="G172" s="30" t="n"/>
      <c r="H172" s="93" t="n"/>
      <c r="I172" s="93" t="n"/>
      <c r="J172" s="30" t="n"/>
      <c r="K172" s="90" t="n"/>
      <c r="L172" s="93" t="n"/>
      <c r="M172" s="93" t="n"/>
      <c r="N172" s="93" t="n"/>
      <c r="O172" s="90" t="n"/>
      <c r="P172" s="30" t="n"/>
      <c r="Q172" s="30" t="n"/>
      <c r="R172" s="30" t="n"/>
      <c r="S172" s="28">
        <f>IF($B172="","",IF($R172&lt;&gt;"",$R172,IF($F172="Numeric",IF($L172="","Pending Inspection",IF(AND(OR($H172="",$L172&gt;=$H172),OR($I172="",$L172&lt;=$I172)),"Passed","Failed")),IF($O172&gt;0,"Failed",IF($K172&gt;0,"Passed","Pending Inspection")))))</f>
        <v/>
      </c>
      <c r="T172" s="30" t="n"/>
    </row>
    <row r="173">
      <c r="A173" s="28">
        <f>IF(B173="","",B173&amp;"-I"&amp;TEXT(ROW()-4,"000"))</f>
        <v/>
      </c>
      <c r="B173" s="30" t="n"/>
      <c r="C173" s="92">
        <f>IF($B173="","",IFERROR(VLOOKUP($B173,'Incoming Inspection Log'!$A:$H,3,FALSE),""))</f>
        <v/>
      </c>
      <c r="D173" s="28">
        <f>IF($B173="","",IFERROR(VLOOKUP($B173,'Incoming Inspection Log'!$A:$H,8,FALSE),""))</f>
        <v/>
      </c>
      <c r="E173" s="30" t="n"/>
      <c r="F173" s="30" t="n"/>
      <c r="G173" s="30" t="n"/>
      <c r="H173" s="93" t="n"/>
      <c r="I173" s="93" t="n"/>
      <c r="J173" s="30" t="n"/>
      <c r="K173" s="90" t="n"/>
      <c r="L173" s="93" t="n"/>
      <c r="M173" s="93" t="n"/>
      <c r="N173" s="93" t="n"/>
      <c r="O173" s="90" t="n"/>
      <c r="P173" s="30" t="n"/>
      <c r="Q173" s="30" t="n"/>
      <c r="R173" s="30" t="n"/>
      <c r="S173" s="28">
        <f>IF($B173="","",IF($R173&lt;&gt;"",$R173,IF($F173="Numeric",IF($L173="","Pending Inspection",IF(AND(OR($H173="",$L173&gt;=$H173),OR($I173="",$L173&lt;=$I173)),"Passed","Failed")),IF($O173&gt;0,"Failed",IF($K173&gt;0,"Passed","Pending Inspection")))))</f>
        <v/>
      </c>
      <c r="T173" s="30" t="n"/>
    </row>
    <row r="174">
      <c r="A174" s="28">
        <f>IF(B174="","",B174&amp;"-I"&amp;TEXT(ROW()-4,"000"))</f>
        <v/>
      </c>
      <c r="B174" s="30" t="n"/>
      <c r="C174" s="92">
        <f>IF($B174="","",IFERROR(VLOOKUP($B174,'Incoming Inspection Log'!$A:$H,3,FALSE),""))</f>
        <v/>
      </c>
      <c r="D174" s="28">
        <f>IF($B174="","",IFERROR(VLOOKUP($B174,'Incoming Inspection Log'!$A:$H,8,FALSE),""))</f>
        <v/>
      </c>
      <c r="E174" s="30" t="n"/>
      <c r="F174" s="30" t="n"/>
      <c r="G174" s="30" t="n"/>
      <c r="H174" s="93" t="n"/>
      <c r="I174" s="93" t="n"/>
      <c r="J174" s="30" t="n"/>
      <c r="K174" s="90" t="n"/>
      <c r="L174" s="93" t="n"/>
      <c r="M174" s="93" t="n"/>
      <c r="N174" s="93" t="n"/>
      <c r="O174" s="90" t="n"/>
      <c r="P174" s="30" t="n"/>
      <c r="Q174" s="30" t="n"/>
      <c r="R174" s="30" t="n"/>
      <c r="S174" s="28">
        <f>IF($B174="","",IF($R174&lt;&gt;"",$R174,IF($F174="Numeric",IF($L174="","Pending Inspection",IF(AND(OR($H174="",$L174&gt;=$H174),OR($I174="",$L174&lt;=$I174)),"Passed","Failed")),IF($O174&gt;0,"Failed",IF($K174&gt;0,"Passed","Pending Inspection")))))</f>
        <v/>
      </c>
      <c r="T174" s="30" t="n"/>
    </row>
    <row r="175">
      <c r="A175" s="28">
        <f>IF(B175="","",B175&amp;"-I"&amp;TEXT(ROW()-4,"000"))</f>
        <v/>
      </c>
      <c r="B175" s="30" t="n"/>
      <c r="C175" s="92">
        <f>IF($B175="","",IFERROR(VLOOKUP($B175,'Incoming Inspection Log'!$A:$H,3,FALSE),""))</f>
        <v/>
      </c>
      <c r="D175" s="28">
        <f>IF($B175="","",IFERROR(VLOOKUP($B175,'Incoming Inspection Log'!$A:$H,8,FALSE),""))</f>
        <v/>
      </c>
      <c r="E175" s="30" t="n"/>
      <c r="F175" s="30" t="n"/>
      <c r="G175" s="30" t="n"/>
      <c r="H175" s="93" t="n"/>
      <c r="I175" s="93" t="n"/>
      <c r="J175" s="30" t="n"/>
      <c r="K175" s="90" t="n"/>
      <c r="L175" s="93" t="n"/>
      <c r="M175" s="93" t="n"/>
      <c r="N175" s="93" t="n"/>
      <c r="O175" s="90" t="n"/>
      <c r="P175" s="30" t="n"/>
      <c r="Q175" s="30" t="n"/>
      <c r="R175" s="30" t="n"/>
      <c r="S175" s="28">
        <f>IF($B175="","",IF($R175&lt;&gt;"",$R175,IF($F175="Numeric",IF($L175="","Pending Inspection",IF(AND(OR($H175="",$L175&gt;=$H175),OR($I175="",$L175&lt;=$I175)),"Passed","Failed")),IF($O175&gt;0,"Failed",IF($K175&gt;0,"Passed","Pending Inspection")))))</f>
        <v/>
      </c>
      <c r="T175" s="30" t="n"/>
    </row>
    <row r="176">
      <c r="A176" s="28">
        <f>IF(B176="","",B176&amp;"-I"&amp;TEXT(ROW()-4,"000"))</f>
        <v/>
      </c>
      <c r="B176" s="30" t="n"/>
      <c r="C176" s="92">
        <f>IF($B176="","",IFERROR(VLOOKUP($B176,'Incoming Inspection Log'!$A:$H,3,FALSE),""))</f>
        <v/>
      </c>
      <c r="D176" s="28">
        <f>IF($B176="","",IFERROR(VLOOKUP($B176,'Incoming Inspection Log'!$A:$H,8,FALSE),""))</f>
        <v/>
      </c>
      <c r="E176" s="30" t="n"/>
      <c r="F176" s="30" t="n"/>
      <c r="G176" s="30" t="n"/>
      <c r="H176" s="93" t="n"/>
      <c r="I176" s="93" t="n"/>
      <c r="J176" s="30" t="n"/>
      <c r="K176" s="90" t="n"/>
      <c r="L176" s="93" t="n"/>
      <c r="M176" s="93" t="n"/>
      <c r="N176" s="93" t="n"/>
      <c r="O176" s="90" t="n"/>
      <c r="P176" s="30" t="n"/>
      <c r="Q176" s="30" t="n"/>
      <c r="R176" s="30" t="n"/>
      <c r="S176" s="28">
        <f>IF($B176="","",IF($R176&lt;&gt;"",$R176,IF($F176="Numeric",IF($L176="","Pending Inspection",IF(AND(OR($H176="",$L176&gt;=$H176),OR($I176="",$L176&lt;=$I176)),"Passed","Failed")),IF($O176&gt;0,"Failed",IF($K176&gt;0,"Passed","Pending Inspection")))))</f>
        <v/>
      </c>
      <c r="T176" s="30" t="n"/>
    </row>
    <row r="177">
      <c r="A177" s="28">
        <f>IF(B177="","",B177&amp;"-I"&amp;TEXT(ROW()-4,"000"))</f>
        <v/>
      </c>
      <c r="B177" s="30" t="n"/>
      <c r="C177" s="92">
        <f>IF($B177="","",IFERROR(VLOOKUP($B177,'Incoming Inspection Log'!$A:$H,3,FALSE),""))</f>
        <v/>
      </c>
      <c r="D177" s="28">
        <f>IF($B177="","",IFERROR(VLOOKUP($B177,'Incoming Inspection Log'!$A:$H,8,FALSE),""))</f>
        <v/>
      </c>
      <c r="E177" s="30" t="n"/>
      <c r="F177" s="30" t="n"/>
      <c r="G177" s="30" t="n"/>
      <c r="H177" s="93" t="n"/>
      <c r="I177" s="93" t="n"/>
      <c r="J177" s="30" t="n"/>
      <c r="K177" s="90" t="n"/>
      <c r="L177" s="93" t="n"/>
      <c r="M177" s="93" t="n"/>
      <c r="N177" s="93" t="n"/>
      <c r="O177" s="90" t="n"/>
      <c r="P177" s="30" t="n"/>
      <c r="Q177" s="30" t="n"/>
      <c r="R177" s="30" t="n"/>
      <c r="S177" s="28">
        <f>IF($B177="","",IF($R177&lt;&gt;"",$R177,IF($F177="Numeric",IF($L177="","Pending Inspection",IF(AND(OR($H177="",$L177&gt;=$H177),OR($I177="",$L177&lt;=$I177)),"Passed","Failed")),IF($O177&gt;0,"Failed",IF($K177&gt;0,"Passed","Pending Inspection")))))</f>
        <v/>
      </c>
      <c r="T177" s="30" t="n"/>
    </row>
    <row r="178">
      <c r="A178" s="28">
        <f>IF(B178="","",B178&amp;"-I"&amp;TEXT(ROW()-4,"000"))</f>
        <v/>
      </c>
      <c r="B178" s="30" t="n"/>
      <c r="C178" s="92">
        <f>IF($B178="","",IFERROR(VLOOKUP($B178,'Incoming Inspection Log'!$A:$H,3,FALSE),""))</f>
        <v/>
      </c>
      <c r="D178" s="28">
        <f>IF($B178="","",IFERROR(VLOOKUP($B178,'Incoming Inspection Log'!$A:$H,8,FALSE),""))</f>
        <v/>
      </c>
      <c r="E178" s="30" t="n"/>
      <c r="F178" s="30" t="n"/>
      <c r="G178" s="30" t="n"/>
      <c r="H178" s="93" t="n"/>
      <c r="I178" s="93" t="n"/>
      <c r="J178" s="30" t="n"/>
      <c r="K178" s="90" t="n"/>
      <c r="L178" s="93" t="n"/>
      <c r="M178" s="93" t="n"/>
      <c r="N178" s="93" t="n"/>
      <c r="O178" s="90" t="n"/>
      <c r="P178" s="30" t="n"/>
      <c r="Q178" s="30" t="n"/>
      <c r="R178" s="30" t="n"/>
      <c r="S178" s="28">
        <f>IF($B178="","",IF($R178&lt;&gt;"",$R178,IF($F178="Numeric",IF($L178="","Pending Inspection",IF(AND(OR($H178="",$L178&gt;=$H178),OR($I178="",$L178&lt;=$I178)),"Passed","Failed")),IF($O178&gt;0,"Failed",IF($K178&gt;0,"Passed","Pending Inspection")))))</f>
        <v/>
      </c>
      <c r="T178" s="30" t="n"/>
    </row>
    <row r="179">
      <c r="A179" s="28">
        <f>IF(B179="","",B179&amp;"-I"&amp;TEXT(ROW()-4,"000"))</f>
        <v/>
      </c>
      <c r="B179" s="30" t="n"/>
      <c r="C179" s="92">
        <f>IF($B179="","",IFERROR(VLOOKUP($B179,'Incoming Inspection Log'!$A:$H,3,FALSE),""))</f>
        <v/>
      </c>
      <c r="D179" s="28">
        <f>IF($B179="","",IFERROR(VLOOKUP($B179,'Incoming Inspection Log'!$A:$H,8,FALSE),""))</f>
        <v/>
      </c>
      <c r="E179" s="30" t="n"/>
      <c r="F179" s="30" t="n"/>
      <c r="G179" s="30" t="n"/>
      <c r="H179" s="93" t="n"/>
      <c r="I179" s="93" t="n"/>
      <c r="J179" s="30" t="n"/>
      <c r="K179" s="90" t="n"/>
      <c r="L179" s="93" t="n"/>
      <c r="M179" s="93" t="n"/>
      <c r="N179" s="93" t="n"/>
      <c r="O179" s="90" t="n"/>
      <c r="P179" s="30" t="n"/>
      <c r="Q179" s="30" t="n"/>
      <c r="R179" s="30" t="n"/>
      <c r="S179" s="28">
        <f>IF($B179="","",IF($R179&lt;&gt;"",$R179,IF($F179="Numeric",IF($L179="","Pending Inspection",IF(AND(OR($H179="",$L179&gt;=$H179),OR($I179="",$L179&lt;=$I179)),"Passed","Failed")),IF($O179&gt;0,"Failed",IF($K179&gt;0,"Passed","Pending Inspection")))))</f>
        <v/>
      </c>
      <c r="T179" s="30" t="n"/>
    </row>
    <row r="180">
      <c r="A180" s="28">
        <f>IF(B180="","",B180&amp;"-I"&amp;TEXT(ROW()-4,"000"))</f>
        <v/>
      </c>
      <c r="B180" s="30" t="n"/>
      <c r="C180" s="92">
        <f>IF($B180="","",IFERROR(VLOOKUP($B180,'Incoming Inspection Log'!$A:$H,3,FALSE),""))</f>
        <v/>
      </c>
      <c r="D180" s="28">
        <f>IF($B180="","",IFERROR(VLOOKUP($B180,'Incoming Inspection Log'!$A:$H,8,FALSE),""))</f>
        <v/>
      </c>
      <c r="E180" s="30" t="n"/>
      <c r="F180" s="30" t="n"/>
      <c r="G180" s="30" t="n"/>
      <c r="H180" s="93" t="n"/>
      <c r="I180" s="93" t="n"/>
      <c r="J180" s="30" t="n"/>
      <c r="K180" s="90" t="n"/>
      <c r="L180" s="93" t="n"/>
      <c r="M180" s="93" t="n"/>
      <c r="N180" s="93" t="n"/>
      <c r="O180" s="90" t="n"/>
      <c r="P180" s="30" t="n"/>
      <c r="Q180" s="30" t="n"/>
      <c r="R180" s="30" t="n"/>
      <c r="S180" s="28">
        <f>IF($B180="","",IF($R180&lt;&gt;"",$R180,IF($F180="Numeric",IF($L180="","Pending Inspection",IF(AND(OR($H180="",$L180&gt;=$H180),OR($I180="",$L180&lt;=$I180)),"Passed","Failed")),IF($O180&gt;0,"Failed",IF($K180&gt;0,"Passed","Pending Inspection")))))</f>
        <v/>
      </c>
      <c r="T180" s="30" t="n"/>
    </row>
    <row r="181">
      <c r="A181" s="28">
        <f>IF(B181="","",B181&amp;"-I"&amp;TEXT(ROW()-4,"000"))</f>
        <v/>
      </c>
      <c r="B181" s="30" t="n"/>
      <c r="C181" s="92">
        <f>IF($B181="","",IFERROR(VLOOKUP($B181,'Incoming Inspection Log'!$A:$H,3,FALSE),""))</f>
        <v/>
      </c>
      <c r="D181" s="28">
        <f>IF($B181="","",IFERROR(VLOOKUP($B181,'Incoming Inspection Log'!$A:$H,8,FALSE),""))</f>
        <v/>
      </c>
      <c r="E181" s="30" t="n"/>
      <c r="F181" s="30" t="n"/>
      <c r="G181" s="30" t="n"/>
      <c r="H181" s="93" t="n"/>
      <c r="I181" s="93" t="n"/>
      <c r="J181" s="30" t="n"/>
      <c r="K181" s="90" t="n"/>
      <c r="L181" s="93" t="n"/>
      <c r="M181" s="93" t="n"/>
      <c r="N181" s="93" t="n"/>
      <c r="O181" s="90" t="n"/>
      <c r="P181" s="30" t="n"/>
      <c r="Q181" s="30" t="n"/>
      <c r="R181" s="30" t="n"/>
      <c r="S181" s="28">
        <f>IF($B181="","",IF($R181&lt;&gt;"",$R181,IF($F181="Numeric",IF($L181="","Pending Inspection",IF(AND(OR($H181="",$L181&gt;=$H181),OR($I181="",$L181&lt;=$I181)),"Passed","Failed")),IF($O181&gt;0,"Failed",IF($K181&gt;0,"Passed","Pending Inspection")))))</f>
        <v/>
      </c>
      <c r="T181" s="30" t="n"/>
    </row>
    <row r="182">
      <c r="A182" s="28">
        <f>IF(B182="","",B182&amp;"-I"&amp;TEXT(ROW()-4,"000"))</f>
        <v/>
      </c>
      <c r="B182" s="30" t="n"/>
      <c r="C182" s="92">
        <f>IF($B182="","",IFERROR(VLOOKUP($B182,'Incoming Inspection Log'!$A:$H,3,FALSE),""))</f>
        <v/>
      </c>
      <c r="D182" s="28">
        <f>IF($B182="","",IFERROR(VLOOKUP($B182,'Incoming Inspection Log'!$A:$H,8,FALSE),""))</f>
        <v/>
      </c>
      <c r="E182" s="30" t="n"/>
      <c r="F182" s="30" t="n"/>
      <c r="G182" s="30" t="n"/>
      <c r="H182" s="93" t="n"/>
      <c r="I182" s="93" t="n"/>
      <c r="J182" s="30" t="n"/>
      <c r="K182" s="90" t="n"/>
      <c r="L182" s="93" t="n"/>
      <c r="M182" s="93" t="n"/>
      <c r="N182" s="93" t="n"/>
      <c r="O182" s="90" t="n"/>
      <c r="P182" s="30" t="n"/>
      <c r="Q182" s="30" t="n"/>
      <c r="R182" s="30" t="n"/>
      <c r="S182" s="28">
        <f>IF($B182="","",IF($R182&lt;&gt;"",$R182,IF($F182="Numeric",IF($L182="","Pending Inspection",IF(AND(OR($H182="",$L182&gt;=$H182),OR($I182="",$L182&lt;=$I182)),"Passed","Failed")),IF($O182&gt;0,"Failed",IF($K182&gt;0,"Passed","Pending Inspection")))))</f>
        <v/>
      </c>
      <c r="T182" s="30" t="n"/>
    </row>
    <row r="183">
      <c r="A183" s="28">
        <f>IF(B183="","",B183&amp;"-I"&amp;TEXT(ROW()-4,"000"))</f>
        <v/>
      </c>
      <c r="B183" s="30" t="n"/>
      <c r="C183" s="92">
        <f>IF($B183="","",IFERROR(VLOOKUP($B183,'Incoming Inspection Log'!$A:$H,3,FALSE),""))</f>
        <v/>
      </c>
      <c r="D183" s="28">
        <f>IF($B183="","",IFERROR(VLOOKUP($B183,'Incoming Inspection Log'!$A:$H,8,FALSE),""))</f>
        <v/>
      </c>
      <c r="E183" s="30" t="n"/>
      <c r="F183" s="30" t="n"/>
      <c r="G183" s="30" t="n"/>
      <c r="H183" s="93" t="n"/>
      <c r="I183" s="93" t="n"/>
      <c r="J183" s="30" t="n"/>
      <c r="K183" s="90" t="n"/>
      <c r="L183" s="93" t="n"/>
      <c r="M183" s="93" t="n"/>
      <c r="N183" s="93" t="n"/>
      <c r="O183" s="90" t="n"/>
      <c r="P183" s="30" t="n"/>
      <c r="Q183" s="30" t="n"/>
      <c r="R183" s="30" t="n"/>
      <c r="S183" s="28">
        <f>IF($B183="","",IF($R183&lt;&gt;"",$R183,IF($F183="Numeric",IF($L183="","Pending Inspection",IF(AND(OR($H183="",$L183&gt;=$H183),OR($I183="",$L183&lt;=$I183)),"Passed","Failed")),IF($O183&gt;0,"Failed",IF($K183&gt;0,"Passed","Pending Inspection")))))</f>
        <v/>
      </c>
      <c r="T183" s="30" t="n"/>
    </row>
    <row r="184">
      <c r="A184" s="28">
        <f>IF(B184="","",B184&amp;"-I"&amp;TEXT(ROW()-4,"000"))</f>
        <v/>
      </c>
      <c r="B184" s="30" t="n"/>
      <c r="C184" s="92">
        <f>IF($B184="","",IFERROR(VLOOKUP($B184,'Incoming Inspection Log'!$A:$H,3,FALSE),""))</f>
        <v/>
      </c>
      <c r="D184" s="28">
        <f>IF($B184="","",IFERROR(VLOOKUP($B184,'Incoming Inspection Log'!$A:$H,8,FALSE),""))</f>
        <v/>
      </c>
      <c r="E184" s="30" t="n"/>
      <c r="F184" s="30" t="n"/>
      <c r="G184" s="30" t="n"/>
      <c r="H184" s="93" t="n"/>
      <c r="I184" s="93" t="n"/>
      <c r="J184" s="30" t="n"/>
      <c r="K184" s="90" t="n"/>
      <c r="L184" s="93" t="n"/>
      <c r="M184" s="93" t="n"/>
      <c r="N184" s="93" t="n"/>
      <c r="O184" s="90" t="n"/>
      <c r="P184" s="30" t="n"/>
      <c r="Q184" s="30" t="n"/>
      <c r="R184" s="30" t="n"/>
      <c r="S184" s="28">
        <f>IF($B184="","",IF($R184&lt;&gt;"",$R184,IF($F184="Numeric",IF($L184="","Pending Inspection",IF(AND(OR($H184="",$L184&gt;=$H184),OR($I184="",$L184&lt;=$I184)),"Passed","Failed")),IF($O184&gt;0,"Failed",IF($K184&gt;0,"Passed","Pending Inspection")))))</f>
        <v/>
      </c>
      <c r="T184" s="30" t="n"/>
    </row>
    <row r="185">
      <c r="A185" s="28">
        <f>IF(B185="","",B185&amp;"-I"&amp;TEXT(ROW()-4,"000"))</f>
        <v/>
      </c>
      <c r="B185" s="30" t="n"/>
      <c r="C185" s="92">
        <f>IF($B185="","",IFERROR(VLOOKUP($B185,'Incoming Inspection Log'!$A:$H,3,FALSE),""))</f>
        <v/>
      </c>
      <c r="D185" s="28">
        <f>IF($B185="","",IFERROR(VLOOKUP($B185,'Incoming Inspection Log'!$A:$H,8,FALSE),""))</f>
        <v/>
      </c>
      <c r="E185" s="30" t="n"/>
      <c r="F185" s="30" t="n"/>
      <c r="G185" s="30" t="n"/>
      <c r="H185" s="93" t="n"/>
      <c r="I185" s="93" t="n"/>
      <c r="J185" s="30" t="n"/>
      <c r="K185" s="90" t="n"/>
      <c r="L185" s="93" t="n"/>
      <c r="M185" s="93" t="n"/>
      <c r="N185" s="93" t="n"/>
      <c r="O185" s="90" t="n"/>
      <c r="P185" s="30" t="n"/>
      <c r="Q185" s="30" t="n"/>
      <c r="R185" s="30" t="n"/>
      <c r="S185" s="28">
        <f>IF($B185="","",IF($R185&lt;&gt;"",$R185,IF($F185="Numeric",IF($L185="","Pending Inspection",IF(AND(OR($H185="",$L185&gt;=$H185),OR($I185="",$L185&lt;=$I185)),"Passed","Failed")),IF($O185&gt;0,"Failed",IF($K185&gt;0,"Passed","Pending Inspection")))))</f>
        <v/>
      </c>
      <c r="T185" s="30" t="n"/>
    </row>
    <row r="186">
      <c r="A186" s="28">
        <f>IF(B186="","",B186&amp;"-I"&amp;TEXT(ROW()-4,"000"))</f>
        <v/>
      </c>
      <c r="B186" s="30" t="n"/>
      <c r="C186" s="92">
        <f>IF($B186="","",IFERROR(VLOOKUP($B186,'Incoming Inspection Log'!$A:$H,3,FALSE),""))</f>
        <v/>
      </c>
      <c r="D186" s="28">
        <f>IF($B186="","",IFERROR(VLOOKUP($B186,'Incoming Inspection Log'!$A:$H,8,FALSE),""))</f>
        <v/>
      </c>
      <c r="E186" s="30" t="n"/>
      <c r="F186" s="30" t="n"/>
      <c r="G186" s="30" t="n"/>
      <c r="H186" s="93" t="n"/>
      <c r="I186" s="93" t="n"/>
      <c r="J186" s="30" t="n"/>
      <c r="K186" s="90" t="n"/>
      <c r="L186" s="93" t="n"/>
      <c r="M186" s="93" t="n"/>
      <c r="N186" s="93" t="n"/>
      <c r="O186" s="90" t="n"/>
      <c r="P186" s="30" t="n"/>
      <c r="Q186" s="30" t="n"/>
      <c r="R186" s="30" t="n"/>
      <c r="S186" s="28">
        <f>IF($B186="","",IF($R186&lt;&gt;"",$R186,IF($F186="Numeric",IF($L186="","Pending Inspection",IF(AND(OR($H186="",$L186&gt;=$H186),OR($I186="",$L186&lt;=$I186)),"Passed","Failed")),IF($O186&gt;0,"Failed",IF($K186&gt;0,"Passed","Pending Inspection")))))</f>
        <v/>
      </c>
      <c r="T186" s="30" t="n"/>
    </row>
    <row r="187">
      <c r="A187" s="28">
        <f>IF(B187="","",B187&amp;"-I"&amp;TEXT(ROW()-4,"000"))</f>
        <v/>
      </c>
      <c r="B187" s="30" t="n"/>
      <c r="C187" s="92">
        <f>IF($B187="","",IFERROR(VLOOKUP($B187,'Incoming Inspection Log'!$A:$H,3,FALSE),""))</f>
        <v/>
      </c>
      <c r="D187" s="28">
        <f>IF($B187="","",IFERROR(VLOOKUP($B187,'Incoming Inspection Log'!$A:$H,8,FALSE),""))</f>
        <v/>
      </c>
      <c r="E187" s="30" t="n"/>
      <c r="F187" s="30" t="n"/>
      <c r="G187" s="30" t="n"/>
      <c r="H187" s="93" t="n"/>
      <c r="I187" s="93" t="n"/>
      <c r="J187" s="30" t="n"/>
      <c r="K187" s="90" t="n"/>
      <c r="L187" s="93" t="n"/>
      <c r="M187" s="93" t="n"/>
      <c r="N187" s="93" t="n"/>
      <c r="O187" s="90" t="n"/>
      <c r="P187" s="30" t="n"/>
      <c r="Q187" s="30" t="n"/>
      <c r="R187" s="30" t="n"/>
      <c r="S187" s="28">
        <f>IF($B187="","",IF($R187&lt;&gt;"",$R187,IF($F187="Numeric",IF($L187="","Pending Inspection",IF(AND(OR($H187="",$L187&gt;=$H187),OR($I187="",$L187&lt;=$I187)),"Passed","Failed")),IF($O187&gt;0,"Failed",IF($K187&gt;0,"Passed","Pending Inspection")))))</f>
        <v/>
      </c>
      <c r="T187" s="30" t="n"/>
    </row>
    <row r="188">
      <c r="A188" s="28">
        <f>IF(B188="","",B188&amp;"-I"&amp;TEXT(ROW()-4,"000"))</f>
        <v/>
      </c>
      <c r="B188" s="30" t="n"/>
      <c r="C188" s="92">
        <f>IF($B188="","",IFERROR(VLOOKUP($B188,'Incoming Inspection Log'!$A:$H,3,FALSE),""))</f>
        <v/>
      </c>
      <c r="D188" s="28">
        <f>IF($B188="","",IFERROR(VLOOKUP($B188,'Incoming Inspection Log'!$A:$H,8,FALSE),""))</f>
        <v/>
      </c>
      <c r="E188" s="30" t="n"/>
      <c r="F188" s="30" t="n"/>
      <c r="G188" s="30" t="n"/>
      <c r="H188" s="93" t="n"/>
      <c r="I188" s="93" t="n"/>
      <c r="J188" s="30" t="n"/>
      <c r="K188" s="90" t="n"/>
      <c r="L188" s="93" t="n"/>
      <c r="M188" s="93" t="n"/>
      <c r="N188" s="93" t="n"/>
      <c r="O188" s="90" t="n"/>
      <c r="P188" s="30" t="n"/>
      <c r="Q188" s="30" t="n"/>
      <c r="R188" s="30" t="n"/>
      <c r="S188" s="28">
        <f>IF($B188="","",IF($R188&lt;&gt;"",$R188,IF($F188="Numeric",IF($L188="","Pending Inspection",IF(AND(OR($H188="",$L188&gt;=$H188),OR($I188="",$L188&lt;=$I188)),"Passed","Failed")),IF($O188&gt;0,"Failed",IF($K188&gt;0,"Passed","Pending Inspection")))))</f>
        <v/>
      </c>
      <c r="T188" s="30" t="n"/>
    </row>
    <row r="189">
      <c r="A189" s="28">
        <f>IF(B189="","",B189&amp;"-I"&amp;TEXT(ROW()-4,"000"))</f>
        <v/>
      </c>
      <c r="B189" s="30" t="n"/>
      <c r="C189" s="92">
        <f>IF($B189="","",IFERROR(VLOOKUP($B189,'Incoming Inspection Log'!$A:$H,3,FALSE),""))</f>
        <v/>
      </c>
      <c r="D189" s="28">
        <f>IF($B189="","",IFERROR(VLOOKUP($B189,'Incoming Inspection Log'!$A:$H,8,FALSE),""))</f>
        <v/>
      </c>
      <c r="E189" s="30" t="n"/>
      <c r="F189" s="30" t="n"/>
      <c r="G189" s="30" t="n"/>
      <c r="H189" s="93" t="n"/>
      <c r="I189" s="93" t="n"/>
      <c r="J189" s="30" t="n"/>
      <c r="K189" s="90" t="n"/>
      <c r="L189" s="93" t="n"/>
      <c r="M189" s="93" t="n"/>
      <c r="N189" s="93" t="n"/>
      <c r="O189" s="90" t="n"/>
      <c r="P189" s="30" t="n"/>
      <c r="Q189" s="30" t="n"/>
      <c r="R189" s="30" t="n"/>
      <c r="S189" s="28">
        <f>IF($B189="","",IF($R189&lt;&gt;"",$R189,IF($F189="Numeric",IF($L189="","Pending Inspection",IF(AND(OR($H189="",$L189&gt;=$H189),OR($I189="",$L189&lt;=$I189)),"Passed","Failed")),IF($O189&gt;0,"Failed",IF($K189&gt;0,"Passed","Pending Inspection")))))</f>
        <v/>
      </c>
      <c r="T189" s="30" t="n"/>
    </row>
    <row r="190">
      <c r="A190" s="28">
        <f>IF(B190="","",B190&amp;"-I"&amp;TEXT(ROW()-4,"000"))</f>
        <v/>
      </c>
      <c r="B190" s="30" t="n"/>
      <c r="C190" s="92">
        <f>IF($B190="","",IFERROR(VLOOKUP($B190,'Incoming Inspection Log'!$A:$H,3,FALSE),""))</f>
        <v/>
      </c>
      <c r="D190" s="28">
        <f>IF($B190="","",IFERROR(VLOOKUP($B190,'Incoming Inspection Log'!$A:$H,8,FALSE),""))</f>
        <v/>
      </c>
      <c r="E190" s="30" t="n"/>
      <c r="F190" s="30" t="n"/>
      <c r="G190" s="30" t="n"/>
      <c r="H190" s="93" t="n"/>
      <c r="I190" s="93" t="n"/>
      <c r="J190" s="30" t="n"/>
      <c r="K190" s="90" t="n"/>
      <c r="L190" s="93" t="n"/>
      <c r="M190" s="93" t="n"/>
      <c r="N190" s="93" t="n"/>
      <c r="O190" s="90" t="n"/>
      <c r="P190" s="30" t="n"/>
      <c r="Q190" s="30" t="n"/>
      <c r="R190" s="30" t="n"/>
      <c r="S190" s="28">
        <f>IF($B190="","",IF($R190&lt;&gt;"",$R190,IF($F190="Numeric",IF($L190="","Pending Inspection",IF(AND(OR($H190="",$L190&gt;=$H190),OR($I190="",$L190&lt;=$I190)),"Passed","Failed")),IF($O190&gt;0,"Failed",IF($K190&gt;0,"Passed","Pending Inspection")))))</f>
        <v/>
      </c>
      <c r="T190" s="30" t="n"/>
    </row>
    <row r="191">
      <c r="A191" s="28">
        <f>IF(B191="","",B191&amp;"-I"&amp;TEXT(ROW()-4,"000"))</f>
        <v/>
      </c>
      <c r="B191" s="30" t="n"/>
      <c r="C191" s="92">
        <f>IF($B191="","",IFERROR(VLOOKUP($B191,'Incoming Inspection Log'!$A:$H,3,FALSE),""))</f>
        <v/>
      </c>
      <c r="D191" s="28">
        <f>IF($B191="","",IFERROR(VLOOKUP($B191,'Incoming Inspection Log'!$A:$H,8,FALSE),""))</f>
        <v/>
      </c>
      <c r="E191" s="30" t="n"/>
      <c r="F191" s="30" t="n"/>
      <c r="G191" s="30" t="n"/>
      <c r="H191" s="93" t="n"/>
      <c r="I191" s="93" t="n"/>
      <c r="J191" s="30" t="n"/>
      <c r="K191" s="90" t="n"/>
      <c r="L191" s="93" t="n"/>
      <c r="M191" s="93" t="n"/>
      <c r="N191" s="93" t="n"/>
      <c r="O191" s="90" t="n"/>
      <c r="P191" s="30" t="n"/>
      <c r="Q191" s="30" t="n"/>
      <c r="R191" s="30" t="n"/>
      <c r="S191" s="28">
        <f>IF($B191="","",IF($R191&lt;&gt;"",$R191,IF($F191="Numeric",IF($L191="","Pending Inspection",IF(AND(OR($H191="",$L191&gt;=$H191),OR($I191="",$L191&lt;=$I191)),"Passed","Failed")),IF($O191&gt;0,"Failed",IF($K191&gt;0,"Passed","Pending Inspection")))))</f>
        <v/>
      </c>
      <c r="T191" s="30" t="n"/>
    </row>
    <row r="192">
      <c r="A192" s="28">
        <f>IF(B192="","",B192&amp;"-I"&amp;TEXT(ROW()-4,"000"))</f>
        <v/>
      </c>
      <c r="B192" s="30" t="n"/>
      <c r="C192" s="92">
        <f>IF($B192="","",IFERROR(VLOOKUP($B192,'Incoming Inspection Log'!$A:$H,3,FALSE),""))</f>
        <v/>
      </c>
      <c r="D192" s="28">
        <f>IF($B192="","",IFERROR(VLOOKUP($B192,'Incoming Inspection Log'!$A:$H,8,FALSE),""))</f>
        <v/>
      </c>
      <c r="E192" s="30" t="n"/>
      <c r="F192" s="30" t="n"/>
      <c r="G192" s="30" t="n"/>
      <c r="H192" s="93" t="n"/>
      <c r="I192" s="93" t="n"/>
      <c r="J192" s="30" t="n"/>
      <c r="K192" s="90" t="n"/>
      <c r="L192" s="93" t="n"/>
      <c r="M192" s="93" t="n"/>
      <c r="N192" s="93" t="n"/>
      <c r="O192" s="90" t="n"/>
      <c r="P192" s="30" t="n"/>
      <c r="Q192" s="30" t="n"/>
      <c r="R192" s="30" t="n"/>
      <c r="S192" s="28">
        <f>IF($B192="","",IF($R192&lt;&gt;"",$R192,IF($F192="Numeric",IF($L192="","Pending Inspection",IF(AND(OR($H192="",$L192&gt;=$H192),OR($I192="",$L192&lt;=$I192)),"Passed","Failed")),IF($O192&gt;0,"Failed",IF($K192&gt;0,"Passed","Pending Inspection")))))</f>
        <v/>
      </c>
      <c r="T192" s="30" t="n"/>
    </row>
    <row r="193">
      <c r="A193" s="28">
        <f>IF(B193="","",B193&amp;"-I"&amp;TEXT(ROW()-4,"000"))</f>
        <v/>
      </c>
      <c r="B193" s="30" t="n"/>
      <c r="C193" s="92">
        <f>IF($B193="","",IFERROR(VLOOKUP($B193,'Incoming Inspection Log'!$A:$H,3,FALSE),""))</f>
        <v/>
      </c>
      <c r="D193" s="28">
        <f>IF($B193="","",IFERROR(VLOOKUP($B193,'Incoming Inspection Log'!$A:$H,8,FALSE),""))</f>
        <v/>
      </c>
      <c r="E193" s="30" t="n"/>
      <c r="F193" s="30" t="n"/>
      <c r="G193" s="30" t="n"/>
      <c r="H193" s="93" t="n"/>
      <c r="I193" s="93" t="n"/>
      <c r="J193" s="30" t="n"/>
      <c r="K193" s="90" t="n"/>
      <c r="L193" s="93" t="n"/>
      <c r="M193" s="93" t="n"/>
      <c r="N193" s="93" t="n"/>
      <c r="O193" s="90" t="n"/>
      <c r="P193" s="30" t="n"/>
      <c r="Q193" s="30" t="n"/>
      <c r="R193" s="30" t="n"/>
      <c r="S193" s="28">
        <f>IF($B193="","",IF($R193&lt;&gt;"",$R193,IF($F193="Numeric",IF($L193="","Pending Inspection",IF(AND(OR($H193="",$L193&gt;=$H193),OR($I193="",$L193&lt;=$I193)),"Passed","Failed")),IF($O193&gt;0,"Failed",IF($K193&gt;0,"Passed","Pending Inspection")))))</f>
        <v/>
      </c>
      <c r="T193" s="30" t="n"/>
    </row>
    <row r="194">
      <c r="A194" s="28">
        <f>IF(B194="","",B194&amp;"-I"&amp;TEXT(ROW()-4,"000"))</f>
        <v/>
      </c>
      <c r="B194" s="30" t="n"/>
      <c r="C194" s="92">
        <f>IF($B194="","",IFERROR(VLOOKUP($B194,'Incoming Inspection Log'!$A:$H,3,FALSE),""))</f>
        <v/>
      </c>
      <c r="D194" s="28">
        <f>IF($B194="","",IFERROR(VLOOKUP($B194,'Incoming Inspection Log'!$A:$H,8,FALSE),""))</f>
        <v/>
      </c>
      <c r="E194" s="30" t="n"/>
      <c r="F194" s="30" t="n"/>
      <c r="G194" s="30" t="n"/>
      <c r="H194" s="93" t="n"/>
      <c r="I194" s="93" t="n"/>
      <c r="J194" s="30" t="n"/>
      <c r="K194" s="90" t="n"/>
      <c r="L194" s="93" t="n"/>
      <c r="M194" s="93" t="n"/>
      <c r="N194" s="93" t="n"/>
      <c r="O194" s="90" t="n"/>
      <c r="P194" s="30" t="n"/>
      <c r="Q194" s="30" t="n"/>
      <c r="R194" s="30" t="n"/>
      <c r="S194" s="28">
        <f>IF($B194="","",IF($R194&lt;&gt;"",$R194,IF($F194="Numeric",IF($L194="","Pending Inspection",IF(AND(OR($H194="",$L194&gt;=$H194),OR($I194="",$L194&lt;=$I194)),"Passed","Failed")),IF($O194&gt;0,"Failed",IF($K194&gt;0,"Passed","Pending Inspection")))))</f>
        <v/>
      </c>
      <c r="T194" s="30" t="n"/>
    </row>
    <row r="195">
      <c r="A195" s="28">
        <f>IF(B195="","",B195&amp;"-I"&amp;TEXT(ROW()-4,"000"))</f>
        <v/>
      </c>
      <c r="B195" s="30" t="n"/>
      <c r="C195" s="92">
        <f>IF($B195="","",IFERROR(VLOOKUP($B195,'Incoming Inspection Log'!$A:$H,3,FALSE),""))</f>
        <v/>
      </c>
      <c r="D195" s="28">
        <f>IF($B195="","",IFERROR(VLOOKUP($B195,'Incoming Inspection Log'!$A:$H,8,FALSE),""))</f>
        <v/>
      </c>
      <c r="E195" s="30" t="n"/>
      <c r="F195" s="30" t="n"/>
      <c r="G195" s="30" t="n"/>
      <c r="H195" s="93" t="n"/>
      <c r="I195" s="93" t="n"/>
      <c r="J195" s="30" t="n"/>
      <c r="K195" s="90" t="n"/>
      <c r="L195" s="93" t="n"/>
      <c r="M195" s="93" t="n"/>
      <c r="N195" s="93" t="n"/>
      <c r="O195" s="90" t="n"/>
      <c r="P195" s="30" t="n"/>
      <c r="Q195" s="30" t="n"/>
      <c r="R195" s="30" t="n"/>
      <c r="S195" s="28">
        <f>IF($B195="","",IF($R195&lt;&gt;"",$R195,IF($F195="Numeric",IF($L195="","Pending Inspection",IF(AND(OR($H195="",$L195&gt;=$H195),OR($I195="",$L195&lt;=$I195)),"Passed","Failed")),IF($O195&gt;0,"Failed",IF($K195&gt;0,"Passed","Pending Inspection")))))</f>
        <v/>
      </c>
      <c r="T195" s="30" t="n"/>
    </row>
    <row r="196">
      <c r="A196" s="28">
        <f>IF(B196="","",B196&amp;"-I"&amp;TEXT(ROW()-4,"000"))</f>
        <v/>
      </c>
      <c r="B196" s="30" t="n"/>
      <c r="C196" s="92">
        <f>IF($B196="","",IFERROR(VLOOKUP($B196,'Incoming Inspection Log'!$A:$H,3,FALSE),""))</f>
        <v/>
      </c>
      <c r="D196" s="28">
        <f>IF($B196="","",IFERROR(VLOOKUP($B196,'Incoming Inspection Log'!$A:$H,8,FALSE),""))</f>
        <v/>
      </c>
      <c r="E196" s="30" t="n"/>
      <c r="F196" s="30" t="n"/>
      <c r="G196" s="30" t="n"/>
      <c r="H196" s="93" t="n"/>
      <c r="I196" s="93" t="n"/>
      <c r="J196" s="30" t="n"/>
      <c r="K196" s="90" t="n"/>
      <c r="L196" s="93" t="n"/>
      <c r="M196" s="93" t="n"/>
      <c r="N196" s="93" t="n"/>
      <c r="O196" s="90" t="n"/>
      <c r="P196" s="30" t="n"/>
      <c r="Q196" s="30" t="n"/>
      <c r="R196" s="30" t="n"/>
      <c r="S196" s="28">
        <f>IF($B196="","",IF($R196&lt;&gt;"",$R196,IF($F196="Numeric",IF($L196="","Pending Inspection",IF(AND(OR($H196="",$L196&gt;=$H196),OR($I196="",$L196&lt;=$I196)),"Passed","Failed")),IF($O196&gt;0,"Failed",IF($K196&gt;0,"Passed","Pending Inspection")))))</f>
        <v/>
      </c>
      <c r="T196" s="30" t="n"/>
    </row>
    <row r="197">
      <c r="A197" s="28">
        <f>IF(B197="","",B197&amp;"-I"&amp;TEXT(ROW()-4,"000"))</f>
        <v/>
      </c>
      <c r="B197" s="30" t="n"/>
      <c r="C197" s="92">
        <f>IF($B197="","",IFERROR(VLOOKUP($B197,'Incoming Inspection Log'!$A:$H,3,FALSE),""))</f>
        <v/>
      </c>
      <c r="D197" s="28">
        <f>IF($B197="","",IFERROR(VLOOKUP($B197,'Incoming Inspection Log'!$A:$H,8,FALSE),""))</f>
        <v/>
      </c>
      <c r="E197" s="30" t="n"/>
      <c r="F197" s="30" t="n"/>
      <c r="G197" s="30" t="n"/>
      <c r="H197" s="93" t="n"/>
      <c r="I197" s="93" t="n"/>
      <c r="J197" s="30" t="n"/>
      <c r="K197" s="90" t="n"/>
      <c r="L197" s="93" t="n"/>
      <c r="M197" s="93" t="n"/>
      <c r="N197" s="93" t="n"/>
      <c r="O197" s="90" t="n"/>
      <c r="P197" s="30" t="n"/>
      <c r="Q197" s="30" t="n"/>
      <c r="R197" s="30" t="n"/>
      <c r="S197" s="28">
        <f>IF($B197="","",IF($R197&lt;&gt;"",$R197,IF($F197="Numeric",IF($L197="","Pending Inspection",IF(AND(OR($H197="",$L197&gt;=$H197),OR($I197="",$L197&lt;=$I197)),"Passed","Failed")),IF($O197&gt;0,"Failed",IF($K197&gt;0,"Passed","Pending Inspection")))))</f>
        <v/>
      </c>
      <c r="T197" s="30" t="n"/>
    </row>
    <row r="198">
      <c r="A198" s="28">
        <f>IF(B198="","",B198&amp;"-I"&amp;TEXT(ROW()-4,"000"))</f>
        <v/>
      </c>
      <c r="B198" s="30" t="n"/>
      <c r="C198" s="92">
        <f>IF($B198="","",IFERROR(VLOOKUP($B198,'Incoming Inspection Log'!$A:$H,3,FALSE),""))</f>
        <v/>
      </c>
      <c r="D198" s="28">
        <f>IF($B198="","",IFERROR(VLOOKUP($B198,'Incoming Inspection Log'!$A:$H,8,FALSE),""))</f>
        <v/>
      </c>
      <c r="E198" s="30" t="n"/>
      <c r="F198" s="30" t="n"/>
      <c r="G198" s="30" t="n"/>
      <c r="H198" s="93" t="n"/>
      <c r="I198" s="93" t="n"/>
      <c r="J198" s="30" t="n"/>
      <c r="K198" s="90" t="n"/>
      <c r="L198" s="93" t="n"/>
      <c r="M198" s="93" t="n"/>
      <c r="N198" s="93" t="n"/>
      <c r="O198" s="90" t="n"/>
      <c r="P198" s="30" t="n"/>
      <c r="Q198" s="30" t="n"/>
      <c r="R198" s="30" t="n"/>
      <c r="S198" s="28">
        <f>IF($B198="","",IF($R198&lt;&gt;"",$R198,IF($F198="Numeric",IF($L198="","Pending Inspection",IF(AND(OR($H198="",$L198&gt;=$H198),OR($I198="",$L198&lt;=$I198)),"Passed","Failed")),IF($O198&gt;0,"Failed",IF($K198&gt;0,"Passed","Pending Inspection")))))</f>
        <v/>
      </c>
      <c r="T198" s="30" t="n"/>
    </row>
    <row r="199">
      <c r="A199" s="28">
        <f>IF(B199="","",B199&amp;"-I"&amp;TEXT(ROW()-4,"000"))</f>
        <v/>
      </c>
      <c r="B199" s="30" t="n"/>
      <c r="C199" s="92">
        <f>IF($B199="","",IFERROR(VLOOKUP($B199,'Incoming Inspection Log'!$A:$H,3,FALSE),""))</f>
        <v/>
      </c>
      <c r="D199" s="28">
        <f>IF($B199="","",IFERROR(VLOOKUP($B199,'Incoming Inspection Log'!$A:$H,8,FALSE),""))</f>
        <v/>
      </c>
      <c r="E199" s="30" t="n"/>
      <c r="F199" s="30" t="n"/>
      <c r="G199" s="30" t="n"/>
      <c r="H199" s="93" t="n"/>
      <c r="I199" s="93" t="n"/>
      <c r="J199" s="30" t="n"/>
      <c r="K199" s="90" t="n"/>
      <c r="L199" s="93" t="n"/>
      <c r="M199" s="93" t="n"/>
      <c r="N199" s="93" t="n"/>
      <c r="O199" s="90" t="n"/>
      <c r="P199" s="30" t="n"/>
      <c r="Q199" s="30" t="n"/>
      <c r="R199" s="30" t="n"/>
      <c r="S199" s="28">
        <f>IF($B199="","",IF($R199&lt;&gt;"",$R199,IF($F199="Numeric",IF($L199="","Pending Inspection",IF(AND(OR($H199="",$L199&gt;=$H199),OR($I199="",$L199&lt;=$I199)),"Passed","Failed")),IF($O199&gt;0,"Failed",IF($K199&gt;0,"Passed","Pending Inspection")))))</f>
        <v/>
      </c>
      <c r="T199" s="30" t="n"/>
    </row>
    <row r="200">
      <c r="A200" s="28">
        <f>IF(B200="","",B200&amp;"-I"&amp;TEXT(ROW()-4,"000"))</f>
        <v/>
      </c>
      <c r="B200" s="30" t="n"/>
      <c r="C200" s="92">
        <f>IF($B200="","",IFERROR(VLOOKUP($B200,'Incoming Inspection Log'!$A:$H,3,FALSE),""))</f>
        <v/>
      </c>
      <c r="D200" s="28">
        <f>IF($B200="","",IFERROR(VLOOKUP($B200,'Incoming Inspection Log'!$A:$H,8,FALSE),""))</f>
        <v/>
      </c>
      <c r="E200" s="30" t="n"/>
      <c r="F200" s="30" t="n"/>
      <c r="G200" s="30" t="n"/>
      <c r="H200" s="93" t="n"/>
      <c r="I200" s="93" t="n"/>
      <c r="J200" s="30" t="n"/>
      <c r="K200" s="90" t="n"/>
      <c r="L200" s="93" t="n"/>
      <c r="M200" s="93" t="n"/>
      <c r="N200" s="93" t="n"/>
      <c r="O200" s="90" t="n"/>
      <c r="P200" s="30" t="n"/>
      <c r="Q200" s="30" t="n"/>
      <c r="R200" s="30" t="n"/>
      <c r="S200" s="28">
        <f>IF($B200="","",IF($R200&lt;&gt;"",$R200,IF($F200="Numeric",IF($L200="","Pending Inspection",IF(AND(OR($H200="",$L200&gt;=$H200),OR($I200="",$L200&lt;=$I200)),"Passed","Failed")),IF($O200&gt;0,"Failed",IF($K200&gt;0,"Passed","Pending Inspection")))))</f>
        <v/>
      </c>
      <c r="T200" s="30" t="n"/>
    </row>
    <row r="201">
      <c r="A201" s="28">
        <f>IF(B201="","",B201&amp;"-I"&amp;TEXT(ROW()-4,"000"))</f>
        <v/>
      </c>
      <c r="B201" s="30" t="n"/>
      <c r="C201" s="92">
        <f>IF($B201="","",IFERROR(VLOOKUP($B201,'Incoming Inspection Log'!$A:$H,3,FALSE),""))</f>
        <v/>
      </c>
      <c r="D201" s="28">
        <f>IF($B201="","",IFERROR(VLOOKUP($B201,'Incoming Inspection Log'!$A:$H,8,FALSE),""))</f>
        <v/>
      </c>
      <c r="E201" s="30" t="n"/>
      <c r="F201" s="30" t="n"/>
      <c r="G201" s="30" t="n"/>
      <c r="H201" s="93" t="n"/>
      <c r="I201" s="93" t="n"/>
      <c r="J201" s="30" t="n"/>
      <c r="K201" s="90" t="n"/>
      <c r="L201" s="93" t="n"/>
      <c r="M201" s="93" t="n"/>
      <c r="N201" s="93" t="n"/>
      <c r="O201" s="90" t="n"/>
      <c r="P201" s="30" t="n"/>
      <c r="Q201" s="30" t="n"/>
      <c r="R201" s="30" t="n"/>
      <c r="S201" s="28">
        <f>IF($B201="","",IF($R201&lt;&gt;"",$R201,IF($F201="Numeric",IF($L201="","Pending Inspection",IF(AND(OR($H201="",$L201&gt;=$H201),OR($I201="",$L201&lt;=$I201)),"Passed","Failed")),IF($O201&gt;0,"Failed",IF($K201&gt;0,"Passed","Pending Inspection")))))</f>
        <v/>
      </c>
      <c r="T201" s="30" t="n"/>
    </row>
    <row r="202">
      <c r="A202" s="28">
        <f>IF(B202="","",B202&amp;"-I"&amp;TEXT(ROW()-4,"000"))</f>
        <v/>
      </c>
      <c r="B202" s="30" t="n"/>
      <c r="C202" s="92">
        <f>IF($B202="","",IFERROR(VLOOKUP($B202,'Incoming Inspection Log'!$A:$H,3,FALSE),""))</f>
        <v/>
      </c>
      <c r="D202" s="28">
        <f>IF($B202="","",IFERROR(VLOOKUP($B202,'Incoming Inspection Log'!$A:$H,8,FALSE),""))</f>
        <v/>
      </c>
      <c r="E202" s="30" t="n"/>
      <c r="F202" s="30" t="n"/>
      <c r="G202" s="30" t="n"/>
      <c r="H202" s="93" t="n"/>
      <c r="I202" s="93" t="n"/>
      <c r="J202" s="30" t="n"/>
      <c r="K202" s="90" t="n"/>
      <c r="L202" s="93" t="n"/>
      <c r="M202" s="93" t="n"/>
      <c r="N202" s="93" t="n"/>
      <c r="O202" s="90" t="n"/>
      <c r="P202" s="30" t="n"/>
      <c r="Q202" s="30" t="n"/>
      <c r="R202" s="30" t="n"/>
      <c r="S202" s="28">
        <f>IF($B202="","",IF($R202&lt;&gt;"",$R202,IF($F202="Numeric",IF($L202="","Pending Inspection",IF(AND(OR($H202="",$L202&gt;=$H202),OR($I202="",$L202&lt;=$I202)),"Passed","Failed")),IF($O202&gt;0,"Failed",IF($K202&gt;0,"Passed","Pending Inspection")))))</f>
        <v/>
      </c>
      <c r="T202" s="30" t="n"/>
    </row>
    <row r="203">
      <c r="A203" s="28">
        <f>IF(B203="","",B203&amp;"-I"&amp;TEXT(ROW()-4,"000"))</f>
        <v/>
      </c>
      <c r="B203" s="30" t="n"/>
      <c r="C203" s="92">
        <f>IF($B203="","",IFERROR(VLOOKUP($B203,'Incoming Inspection Log'!$A:$H,3,FALSE),""))</f>
        <v/>
      </c>
      <c r="D203" s="28">
        <f>IF($B203="","",IFERROR(VLOOKUP($B203,'Incoming Inspection Log'!$A:$H,8,FALSE),""))</f>
        <v/>
      </c>
      <c r="E203" s="30" t="n"/>
      <c r="F203" s="30" t="n"/>
      <c r="G203" s="30" t="n"/>
      <c r="H203" s="93" t="n"/>
      <c r="I203" s="93" t="n"/>
      <c r="J203" s="30" t="n"/>
      <c r="K203" s="90" t="n"/>
      <c r="L203" s="93" t="n"/>
      <c r="M203" s="93" t="n"/>
      <c r="N203" s="93" t="n"/>
      <c r="O203" s="90" t="n"/>
      <c r="P203" s="30" t="n"/>
      <c r="Q203" s="30" t="n"/>
      <c r="R203" s="30" t="n"/>
      <c r="S203" s="28">
        <f>IF($B203="","",IF($R203&lt;&gt;"",$R203,IF($F203="Numeric",IF($L203="","Pending Inspection",IF(AND(OR($H203="",$L203&gt;=$H203),OR($I203="",$L203&lt;=$I203)),"Passed","Failed")),IF($O203&gt;0,"Failed",IF($K203&gt;0,"Passed","Pending Inspection")))))</f>
        <v/>
      </c>
      <c r="T203" s="30" t="n"/>
    </row>
    <row r="204">
      <c r="A204" s="28">
        <f>IF(B204="","",B204&amp;"-I"&amp;TEXT(ROW()-4,"000"))</f>
        <v/>
      </c>
      <c r="B204" s="30" t="n"/>
      <c r="C204" s="92">
        <f>IF($B204="","",IFERROR(VLOOKUP($B204,'Incoming Inspection Log'!$A:$H,3,FALSE),""))</f>
        <v/>
      </c>
      <c r="D204" s="28">
        <f>IF($B204="","",IFERROR(VLOOKUP($B204,'Incoming Inspection Log'!$A:$H,8,FALSE),""))</f>
        <v/>
      </c>
      <c r="E204" s="30" t="n"/>
      <c r="F204" s="30" t="n"/>
      <c r="G204" s="30" t="n"/>
      <c r="H204" s="93" t="n"/>
      <c r="I204" s="93" t="n"/>
      <c r="J204" s="30" t="n"/>
      <c r="K204" s="90" t="n"/>
      <c r="L204" s="93" t="n"/>
      <c r="M204" s="93" t="n"/>
      <c r="N204" s="93" t="n"/>
      <c r="O204" s="90" t="n"/>
      <c r="P204" s="30" t="n"/>
      <c r="Q204" s="30" t="n"/>
      <c r="R204" s="30" t="n"/>
      <c r="S204" s="28">
        <f>IF($B204="","",IF($R204&lt;&gt;"",$R204,IF($F204="Numeric",IF($L204="","Pending Inspection",IF(AND(OR($H204="",$L204&gt;=$H204),OR($I204="",$L204&lt;=$I204)),"Passed","Failed")),IF($O204&gt;0,"Failed",IF($K204&gt;0,"Passed","Pending Inspection")))))</f>
        <v/>
      </c>
      <c r="T204" s="30" t="n"/>
    </row>
    <row r="205">
      <c r="A205" s="28">
        <f>IF(B205="","",B205&amp;"-I"&amp;TEXT(ROW()-4,"000"))</f>
        <v/>
      </c>
      <c r="B205" s="30" t="n"/>
      <c r="C205" s="92">
        <f>IF($B205="","",IFERROR(VLOOKUP($B205,'Incoming Inspection Log'!$A:$H,3,FALSE),""))</f>
        <v/>
      </c>
      <c r="D205" s="28">
        <f>IF($B205="","",IFERROR(VLOOKUP($B205,'Incoming Inspection Log'!$A:$H,8,FALSE),""))</f>
        <v/>
      </c>
      <c r="E205" s="30" t="n"/>
      <c r="F205" s="30" t="n"/>
      <c r="G205" s="30" t="n"/>
      <c r="H205" s="93" t="n"/>
      <c r="I205" s="93" t="n"/>
      <c r="J205" s="30" t="n"/>
      <c r="K205" s="90" t="n"/>
      <c r="L205" s="93" t="n"/>
      <c r="M205" s="93" t="n"/>
      <c r="N205" s="93" t="n"/>
      <c r="O205" s="90" t="n"/>
      <c r="P205" s="30" t="n"/>
      <c r="Q205" s="30" t="n"/>
      <c r="R205" s="30" t="n"/>
      <c r="S205" s="28">
        <f>IF($B205="","",IF($R205&lt;&gt;"",$R205,IF($F205="Numeric",IF($L205="","Pending Inspection",IF(AND(OR($H205="",$L205&gt;=$H205),OR($I205="",$L205&lt;=$I205)),"Passed","Failed")),IF($O205&gt;0,"Failed",IF($K205&gt;0,"Passed","Pending Inspection")))))</f>
        <v/>
      </c>
      <c r="T205" s="30" t="n"/>
    </row>
    <row r="206">
      <c r="A206" s="28">
        <f>IF(B206="","",B206&amp;"-I"&amp;TEXT(ROW()-4,"000"))</f>
        <v/>
      </c>
      <c r="B206" s="30" t="n"/>
      <c r="C206" s="92">
        <f>IF($B206="","",IFERROR(VLOOKUP($B206,'Incoming Inspection Log'!$A:$H,3,FALSE),""))</f>
        <v/>
      </c>
      <c r="D206" s="28">
        <f>IF($B206="","",IFERROR(VLOOKUP($B206,'Incoming Inspection Log'!$A:$H,8,FALSE),""))</f>
        <v/>
      </c>
      <c r="E206" s="30" t="n"/>
      <c r="F206" s="30" t="n"/>
      <c r="G206" s="30" t="n"/>
      <c r="H206" s="93" t="n"/>
      <c r="I206" s="93" t="n"/>
      <c r="J206" s="30" t="n"/>
      <c r="K206" s="90" t="n"/>
      <c r="L206" s="93" t="n"/>
      <c r="M206" s="93" t="n"/>
      <c r="N206" s="93" t="n"/>
      <c r="O206" s="90" t="n"/>
      <c r="P206" s="30" t="n"/>
      <c r="Q206" s="30" t="n"/>
      <c r="R206" s="30" t="n"/>
      <c r="S206" s="28">
        <f>IF($B206="","",IF($R206&lt;&gt;"",$R206,IF($F206="Numeric",IF($L206="","Pending Inspection",IF(AND(OR($H206="",$L206&gt;=$H206),OR($I206="",$L206&lt;=$I206)),"Passed","Failed")),IF($O206&gt;0,"Failed",IF($K206&gt;0,"Passed","Pending Inspection")))))</f>
        <v/>
      </c>
      <c r="T206" s="30" t="n"/>
    </row>
    <row r="207">
      <c r="A207" s="28">
        <f>IF(B207="","",B207&amp;"-I"&amp;TEXT(ROW()-4,"000"))</f>
        <v/>
      </c>
      <c r="B207" s="30" t="n"/>
      <c r="C207" s="92">
        <f>IF($B207="","",IFERROR(VLOOKUP($B207,'Incoming Inspection Log'!$A:$H,3,FALSE),""))</f>
        <v/>
      </c>
      <c r="D207" s="28">
        <f>IF($B207="","",IFERROR(VLOOKUP($B207,'Incoming Inspection Log'!$A:$H,8,FALSE),""))</f>
        <v/>
      </c>
      <c r="E207" s="30" t="n"/>
      <c r="F207" s="30" t="n"/>
      <c r="G207" s="30" t="n"/>
      <c r="H207" s="93" t="n"/>
      <c r="I207" s="93" t="n"/>
      <c r="J207" s="30" t="n"/>
      <c r="K207" s="90" t="n"/>
      <c r="L207" s="93" t="n"/>
      <c r="M207" s="93" t="n"/>
      <c r="N207" s="93" t="n"/>
      <c r="O207" s="90" t="n"/>
      <c r="P207" s="30" t="n"/>
      <c r="Q207" s="30" t="n"/>
      <c r="R207" s="30" t="n"/>
      <c r="S207" s="28">
        <f>IF($B207="","",IF($R207&lt;&gt;"",$R207,IF($F207="Numeric",IF($L207="","Pending Inspection",IF(AND(OR($H207="",$L207&gt;=$H207),OR($I207="",$L207&lt;=$I207)),"Passed","Failed")),IF($O207&gt;0,"Failed",IF($K207&gt;0,"Passed","Pending Inspection")))))</f>
        <v/>
      </c>
      <c r="T207" s="30" t="n"/>
    </row>
    <row r="208">
      <c r="A208" s="28">
        <f>IF(B208="","",B208&amp;"-I"&amp;TEXT(ROW()-4,"000"))</f>
        <v/>
      </c>
      <c r="B208" s="30" t="n"/>
      <c r="C208" s="92">
        <f>IF($B208="","",IFERROR(VLOOKUP($B208,'Incoming Inspection Log'!$A:$H,3,FALSE),""))</f>
        <v/>
      </c>
      <c r="D208" s="28">
        <f>IF($B208="","",IFERROR(VLOOKUP($B208,'Incoming Inspection Log'!$A:$H,8,FALSE),""))</f>
        <v/>
      </c>
      <c r="E208" s="30" t="n"/>
      <c r="F208" s="30" t="n"/>
      <c r="G208" s="30" t="n"/>
      <c r="H208" s="93" t="n"/>
      <c r="I208" s="93" t="n"/>
      <c r="J208" s="30" t="n"/>
      <c r="K208" s="90" t="n"/>
      <c r="L208" s="93" t="n"/>
      <c r="M208" s="93" t="n"/>
      <c r="N208" s="93" t="n"/>
      <c r="O208" s="90" t="n"/>
      <c r="P208" s="30" t="n"/>
      <c r="Q208" s="30" t="n"/>
      <c r="R208" s="30" t="n"/>
      <c r="S208" s="28">
        <f>IF($B208="","",IF($R208&lt;&gt;"",$R208,IF($F208="Numeric",IF($L208="","Pending Inspection",IF(AND(OR($H208="",$L208&gt;=$H208),OR($I208="",$L208&lt;=$I208)),"Passed","Failed")),IF($O208&gt;0,"Failed",IF($K208&gt;0,"Passed","Pending Inspection")))))</f>
        <v/>
      </c>
      <c r="T208" s="30" t="n"/>
    </row>
    <row r="209">
      <c r="A209" s="28">
        <f>IF(B209="","",B209&amp;"-I"&amp;TEXT(ROW()-4,"000"))</f>
        <v/>
      </c>
      <c r="B209" s="30" t="n"/>
      <c r="C209" s="92">
        <f>IF($B209="","",IFERROR(VLOOKUP($B209,'Incoming Inspection Log'!$A:$H,3,FALSE),""))</f>
        <v/>
      </c>
      <c r="D209" s="28">
        <f>IF($B209="","",IFERROR(VLOOKUP($B209,'Incoming Inspection Log'!$A:$H,8,FALSE),""))</f>
        <v/>
      </c>
      <c r="E209" s="30" t="n"/>
      <c r="F209" s="30" t="n"/>
      <c r="G209" s="30" t="n"/>
      <c r="H209" s="93" t="n"/>
      <c r="I209" s="93" t="n"/>
      <c r="J209" s="30" t="n"/>
      <c r="K209" s="90" t="n"/>
      <c r="L209" s="93" t="n"/>
      <c r="M209" s="93" t="n"/>
      <c r="N209" s="93" t="n"/>
      <c r="O209" s="90" t="n"/>
      <c r="P209" s="30" t="n"/>
      <c r="Q209" s="30" t="n"/>
      <c r="R209" s="30" t="n"/>
      <c r="S209" s="28">
        <f>IF($B209="","",IF($R209&lt;&gt;"",$R209,IF($F209="Numeric",IF($L209="","Pending Inspection",IF(AND(OR($H209="",$L209&gt;=$H209),OR($I209="",$L209&lt;=$I209)),"Passed","Failed")),IF($O209&gt;0,"Failed",IF($K209&gt;0,"Passed","Pending Inspection")))))</f>
        <v/>
      </c>
      <c r="T209" s="30" t="n"/>
    </row>
    <row r="210">
      <c r="A210" s="28">
        <f>IF(B210="","",B210&amp;"-I"&amp;TEXT(ROW()-4,"000"))</f>
        <v/>
      </c>
      <c r="B210" s="30" t="n"/>
      <c r="C210" s="92">
        <f>IF($B210="","",IFERROR(VLOOKUP($B210,'Incoming Inspection Log'!$A:$H,3,FALSE),""))</f>
        <v/>
      </c>
      <c r="D210" s="28">
        <f>IF($B210="","",IFERROR(VLOOKUP($B210,'Incoming Inspection Log'!$A:$H,8,FALSE),""))</f>
        <v/>
      </c>
      <c r="E210" s="30" t="n"/>
      <c r="F210" s="30" t="n"/>
      <c r="G210" s="30" t="n"/>
      <c r="H210" s="93" t="n"/>
      <c r="I210" s="93" t="n"/>
      <c r="J210" s="30" t="n"/>
      <c r="K210" s="90" t="n"/>
      <c r="L210" s="93" t="n"/>
      <c r="M210" s="93" t="n"/>
      <c r="N210" s="93" t="n"/>
      <c r="O210" s="90" t="n"/>
      <c r="P210" s="30" t="n"/>
      <c r="Q210" s="30" t="n"/>
      <c r="R210" s="30" t="n"/>
      <c r="S210" s="28">
        <f>IF($B210="","",IF($R210&lt;&gt;"",$R210,IF($F210="Numeric",IF($L210="","Pending Inspection",IF(AND(OR($H210="",$L210&gt;=$H210),OR($I210="",$L210&lt;=$I210)),"Passed","Failed")),IF($O210&gt;0,"Failed",IF($K210&gt;0,"Passed","Pending Inspection")))))</f>
        <v/>
      </c>
      <c r="T210" s="30" t="n"/>
    </row>
    <row r="211">
      <c r="A211" s="28">
        <f>IF(B211="","",B211&amp;"-I"&amp;TEXT(ROW()-4,"000"))</f>
        <v/>
      </c>
      <c r="B211" s="30" t="n"/>
      <c r="C211" s="92">
        <f>IF($B211="","",IFERROR(VLOOKUP($B211,'Incoming Inspection Log'!$A:$H,3,FALSE),""))</f>
        <v/>
      </c>
      <c r="D211" s="28">
        <f>IF($B211="","",IFERROR(VLOOKUP($B211,'Incoming Inspection Log'!$A:$H,8,FALSE),""))</f>
        <v/>
      </c>
      <c r="E211" s="30" t="n"/>
      <c r="F211" s="30" t="n"/>
      <c r="G211" s="30" t="n"/>
      <c r="H211" s="93" t="n"/>
      <c r="I211" s="93" t="n"/>
      <c r="J211" s="30" t="n"/>
      <c r="K211" s="90" t="n"/>
      <c r="L211" s="93" t="n"/>
      <c r="M211" s="93" t="n"/>
      <c r="N211" s="93" t="n"/>
      <c r="O211" s="90" t="n"/>
      <c r="P211" s="30" t="n"/>
      <c r="Q211" s="30" t="n"/>
      <c r="R211" s="30" t="n"/>
      <c r="S211" s="28">
        <f>IF($B211="","",IF($R211&lt;&gt;"",$R211,IF($F211="Numeric",IF($L211="","Pending Inspection",IF(AND(OR($H211="",$L211&gt;=$H211),OR($I211="",$L211&lt;=$I211)),"Passed","Failed")),IF($O211&gt;0,"Failed",IF($K211&gt;0,"Passed","Pending Inspection")))))</f>
        <v/>
      </c>
      <c r="T211" s="30" t="n"/>
    </row>
    <row r="212">
      <c r="A212" s="28">
        <f>IF(B212="","",B212&amp;"-I"&amp;TEXT(ROW()-4,"000"))</f>
        <v/>
      </c>
      <c r="B212" s="30" t="n"/>
      <c r="C212" s="92">
        <f>IF($B212="","",IFERROR(VLOOKUP($B212,'Incoming Inspection Log'!$A:$H,3,FALSE),""))</f>
        <v/>
      </c>
      <c r="D212" s="28">
        <f>IF($B212="","",IFERROR(VLOOKUP($B212,'Incoming Inspection Log'!$A:$H,8,FALSE),""))</f>
        <v/>
      </c>
      <c r="E212" s="30" t="n"/>
      <c r="F212" s="30" t="n"/>
      <c r="G212" s="30" t="n"/>
      <c r="H212" s="93" t="n"/>
      <c r="I212" s="93" t="n"/>
      <c r="J212" s="30" t="n"/>
      <c r="K212" s="90" t="n"/>
      <c r="L212" s="93" t="n"/>
      <c r="M212" s="93" t="n"/>
      <c r="N212" s="93" t="n"/>
      <c r="O212" s="90" t="n"/>
      <c r="P212" s="30" t="n"/>
      <c r="Q212" s="30" t="n"/>
      <c r="R212" s="30" t="n"/>
      <c r="S212" s="28">
        <f>IF($B212="","",IF($R212&lt;&gt;"",$R212,IF($F212="Numeric",IF($L212="","Pending Inspection",IF(AND(OR($H212="",$L212&gt;=$H212),OR($I212="",$L212&lt;=$I212)),"Passed","Failed")),IF($O212&gt;0,"Failed",IF($K212&gt;0,"Passed","Pending Inspection")))))</f>
        <v/>
      </c>
      <c r="T212" s="30" t="n"/>
    </row>
    <row r="213">
      <c r="A213" s="28">
        <f>IF(B213="","",B213&amp;"-I"&amp;TEXT(ROW()-4,"000"))</f>
        <v/>
      </c>
      <c r="B213" s="30" t="n"/>
      <c r="C213" s="92">
        <f>IF($B213="","",IFERROR(VLOOKUP($B213,'Incoming Inspection Log'!$A:$H,3,FALSE),""))</f>
        <v/>
      </c>
      <c r="D213" s="28">
        <f>IF($B213="","",IFERROR(VLOOKUP($B213,'Incoming Inspection Log'!$A:$H,8,FALSE),""))</f>
        <v/>
      </c>
      <c r="E213" s="30" t="n"/>
      <c r="F213" s="30" t="n"/>
      <c r="G213" s="30" t="n"/>
      <c r="H213" s="93" t="n"/>
      <c r="I213" s="93" t="n"/>
      <c r="J213" s="30" t="n"/>
      <c r="K213" s="90" t="n"/>
      <c r="L213" s="93" t="n"/>
      <c r="M213" s="93" t="n"/>
      <c r="N213" s="93" t="n"/>
      <c r="O213" s="90" t="n"/>
      <c r="P213" s="30" t="n"/>
      <c r="Q213" s="30" t="n"/>
      <c r="R213" s="30" t="n"/>
      <c r="S213" s="28">
        <f>IF($B213="","",IF($R213&lt;&gt;"",$R213,IF($F213="Numeric",IF($L213="","Pending Inspection",IF(AND(OR($H213="",$L213&gt;=$H213),OR($I213="",$L213&lt;=$I213)),"Passed","Failed")),IF($O213&gt;0,"Failed",IF($K213&gt;0,"Passed","Pending Inspection")))))</f>
        <v/>
      </c>
      <c r="T213" s="30" t="n"/>
    </row>
    <row r="214">
      <c r="A214" s="28">
        <f>IF(B214="","",B214&amp;"-I"&amp;TEXT(ROW()-4,"000"))</f>
        <v/>
      </c>
      <c r="B214" s="30" t="n"/>
      <c r="C214" s="92">
        <f>IF($B214="","",IFERROR(VLOOKUP($B214,'Incoming Inspection Log'!$A:$H,3,FALSE),""))</f>
        <v/>
      </c>
      <c r="D214" s="28">
        <f>IF($B214="","",IFERROR(VLOOKUP($B214,'Incoming Inspection Log'!$A:$H,8,FALSE),""))</f>
        <v/>
      </c>
      <c r="E214" s="30" t="n"/>
      <c r="F214" s="30" t="n"/>
      <c r="G214" s="30" t="n"/>
      <c r="H214" s="93" t="n"/>
      <c r="I214" s="93" t="n"/>
      <c r="J214" s="30" t="n"/>
      <c r="K214" s="90" t="n"/>
      <c r="L214" s="93" t="n"/>
      <c r="M214" s="93" t="n"/>
      <c r="N214" s="93" t="n"/>
      <c r="O214" s="90" t="n"/>
      <c r="P214" s="30" t="n"/>
      <c r="Q214" s="30" t="n"/>
      <c r="R214" s="30" t="n"/>
      <c r="S214" s="28">
        <f>IF($B214="","",IF($R214&lt;&gt;"",$R214,IF($F214="Numeric",IF($L214="","Pending Inspection",IF(AND(OR($H214="",$L214&gt;=$H214),OR($I214="",$L214&lt;=$I214)),"Passed","Failed")),IF($O214&gt;0,"Failed",IF($K214&gt;0,"Passed","Pending Inspection")))))</f>
        <v/>
      </c>
      <c r="T214" s="30" t="n"/>
    </row>
    <row r="215">
      <c r="A215" s="28">
        <f>IF(B215="","",B215&amp;"-I"&amp;TEXT(ROW()-4,"000"))</f>
        <v/>
      </c>
      <c r="B215" s="30" t="n"/>
      <c r="C215" s="92">
        <f>IF($B215="","",IFERROR(VLOOKUP($B215,'Incoming Inspection Log'!$A:$H,3,FALSE),""))</f>
        <v/>
      </c>
      <c r="D215" s="28">
        <f>IF($B215="","",IFERROR(VLOOKUP($B215,'Incoming Inspection Log'!$A:$H,8,FALSE),""))</f>
        <v/>
      </c>
      <c r="E215" s="30" t="n"/>
      <c r="F215" s="30" t="n"/>
      <c r="G215" s="30" t="n"/>
      <c r="H215" s="93" t="n"/>
      <c r="I215" s="93" t="n"/>
      <c r="J215" s="30" t="n"/>
      <c r="K215" s="90" t="n"/>
      <c r="L215" s="93" t="n"/>
      <c r="M215" s="93" t="n"/>
      <c r="N215" s="93" t="n"/>
      <c r="O215" s="90" t="n"/>
      <c r="P215" s="30" t="n"/>
      <c r="Q215" s="30" t="n"/>
      <c r="R215" s="30" t="n"/>
      <c r="S215" s="28">
        <f>IF($B215="","",IF($R215&lt;&gt;"",$R215,IF($F215="Numeric",IF($L215="","Pending Inspection",IF(AND(OR($H215="",$L215&gt;=$H215),OR($I215="",$L215&lt;=$I215)),"Passed","Failed")),IF($O215&gt;0,"Failed",IF($K215&gt;0,"Passed","Pending Inspection")))))</f>
        <v/>
      </c>
      <c r="T215" s="30" t="n"/>
    </row>
    <row r="216">
      <c r="A216" s="28">
        <f>IF(B216="","",B216&amp;"-I"&amp;TEXT(ROW()-4,"000"))</f>
        <v/>
      </c>
      <c r="B216" s="30" t="n"/>
      <c r="C216" s="92">
        <f>IF($B216="","",IFERROR(VLOOKUP($B216,'Incoming Inspection Log'!$A:$H,3,FALSE),""))</f>
        <v/>
      </c>
      <c r="D216" s="28">
        <f>IF($B216="","",IFERROR(VLOOKUP($B216,'Incoming Inspection Log'!$A:$H,8,FALSE),""))</f>
        <v/>
      </c>
      <c r="E216" s="30" t="n"/>
      <c r="F216" s="30" t="n"/>
      <c r="G216" s="30" t="n"/>
      <c r="H216" s="93" t="n"/>
      <c r="I216" s="93" t="n"/>
      <c r="J216" s="30" t="n"/>
      <c r="K216" s="90" t="n"/>
      <c r="L216" s="93" t="n"/>
      <c r="M216" s="93" t="n"/>
      <c r="N216" s="93" t="n"/>
      <c r="O216" s="90" t="n"/>
      <c r="P216" s="30" t="n"/>
      <c r="Q216" s="30" t="n"/>
      <c r="R216" s="30" t="n"/>
      <c r="S216" s="28">
        <f>IF($B216="","",IF($R216&lt;&gt;"",$R216,IF($F216="Numeric",IF($L216="","Pending Inspection",IF(AND(OR($H216="",$L216&gt;=$H216),OR($I216="",$L216&lt;=$I216)),"Passed","Failed")),IF($O216&gt;0,"Failed",IF($K216&gt;0,"Passed","Pending Inspection")))))</f>
        <v/>
      </c>
      <c r="T216" s="30" t="n"/>
    </row>
    <row r="217">
      <c r="A217" s="28">
        <f>IF(B217="","",B217&amp;"-I"&amp;TEXT(ROW()-4,"000"))</f>
        <v/>
      </c>
      <c r="B217" s="30" t="n"/>
      <c r="C217" s="92">
        <f>IF($B217="","",IFERROR(VLOOKUP($B217,'Incoming Inspection Log'!$A:$H,3,FALSE),""))</f>
        <v/>
      </c>
      <c r="D217" s="28">
        <f>IF($B217="","",IFERROR(VLOOKUP($B217,'Incoming Inspection Log'!$A:$H,8,FALSE),""))</f>
        <v/>
      </c>
      <c r="E217" s="30" t="n"/>
      <c r="F217" s="30" t="n"/>
      <c r="G217" s="30" t="n"/>
      <c r="H217" s="93" t="n"/>
      <c r="I217" s="93" t="n"/>
      <c r="J217" s="30" t="n"/>
      <c r="K217" s="90" t="n"/>
      <c r="L217" s="93" t="n"/>
      <c r="M217" s="93" t="n"/>
      <c r="N217" s="93" t="n"/>
      <c r="O217" s="90" t="n"/>
      <c r="P217" s="30" t="n"/>
      <c r="Q217" s="30" t="n"/>
      <c r="R217" s="30" t="n"/>
      <c r="S217" s="28">
        <f>IF($B217="","",IF($R217&lt;&gt;"",$R217,IF($F217="Numeric",IF($L217="","Pending Inspection",IF(AND(OR($H217="",$L217&gt;=$H217),OR($I217="",$L217&lt;=$I217)),"Passed","Failed")),IF($O217&gt;0,"Failed",IF($K217&gt;0,"Passed","Pending Inspection")))))</f>
        <v/>
      </c>
      <c r="T217" s="30" t="n"/>
    </row>
    <row r="218">
      <c r="A218" s="28">
        <f>IF(B218="","",B218&amp;"-I"&amp;TEXT(ROW()-4,"000"))</f>
        <v/>
      </c>
      <c r="B218" s="30" t="n"/>
      <c r="C218" s="92">
        <f>IF($B218="","",IFERROR(VLOOKUP($B218,'Incoming Inspection Log'!$A:$H,3,FALSE),""))</f>
        <v/>
      </c>
      <c r="D218" s="28">
        <f>IF($B218="","",IFERROR(VLOOKUP($B218,'Incoming Inspection Log'!$A:$H,8,FALSE),""))</f>
        <v/>
      </c>
      <c r="E218" s="30" t="n"/>
      <c r="F218" s="30" t="n"/>
      <c r="G218" s="30" t="n"/>
      <c r="H218" s="93" t="n"/>
      <c r="I218" s="93" t="n"/>
      <c r="J218" s="30" t="n"/>
      <c r="K218" s="90" t="n"/>
      <c r="L218" s="93" t="n"/>
      <c r="M218" s="93" t="n"/>
      <c r="N218" s="93" t="n"/>
      <c r="O218" s="90" t="n"/>
      <c r="P218" s="30" t="n"/>
      <c r="Q218" s="30" t="n"/>
      <c r="R218" s="30" t="n"/>
      <c r="S218" s="28">
        <f>IF($B218="","",IF($R218&lt;&gt;"",$R218,IF($F218="Numeric",IF($L218="","Pending Inspection",IF(AND(OR($H218="",$L218&gt;=$H218),OR($I218="",$L218&lt;=$I218)),"Passed","Failed")),IF($O218&gt;0,"Failed",IF($K218&gt;0,"Passed","Pending Inspection")))))</f>
        <v/>
      </c>
      <c r="T218" s="30" t="n"/>
    </row>
    <row r="219">
      <c r="A219" s="28">
        <f>IF(B219="","",B219&amp;"-I"&amp;TEXT(ROW()-4,"000"))</f>
        <v/>
      </c>
      <c r="B219" s="30" t="n"/>
      <c r="C219" s="92">
        <f>IF($B219="","",IFERROR(VLOOKUP($B219,'Incoming Inspection Log'!$A:$H,3,FALSE),""))</f>
        <v/>
      </c>
      <c r="D219" s="28">
        <f>IF($B219="","",IFERROR(VLOOKUP($B219,'Incoming Inspection Log'!$A:$H,8,FALSE),""))</f>
        <v/>
      </c>
      <c r="E219" s="30" t="n"/>
      <c r="F219" s="30" t="n"/>
      <c r="G219" s="30" t="n"/>
      <c r="H219" s="93" t="n"/>
      <c r="I219" s="93" t="n"/>
      <c r="J219" s="30" t="n"/>
      <c r="K219" s="90" t="n"/>
      <c r="L219" s="93" t="n"/>
      <c r="M219" s="93" t="n"/>
      <c r="N219" s="93" t="n"/>
      <c r="O219" s="90" t="n"/>
      <c r="P219" s="30" t="n"/>
      <c r="Q219" s="30" t="n"/>
      <c r="R219" s="30" t="n"/>
      <c r="S219" s="28">
        <f>IF($B219="","",IF($R219&lt;&gt;"",$R219,IF($F219="Numeric",IF($L219="","Pending Inspection",IF(AND(OR($H219="",$L219&gt;=$H219),OR($I219="",$L219&lt;=$I219)),"Passed","Failed")),IF($O219&gt;0,"Failed",IF($K219&gt;0,"Passed","Pending Inspection")))))</f>
        <v/>
      </c>
      <c r="T219" s="30" t="n"/>
    </row>
    <row r="220">
      <c r="A220" s="28">
        <f>IF(B220="","",B220&amp;"-I"&amp;TEXT(ROW()-4,"000"))</f>
        <v/>
      </c>
      <c r="B220" s="30" t="n"/>
      <c r="C220" s="92">
        <f>IF($B220="","",IFERROR(VLOOKUP($B220,'Incoming Inspection Log'!$A:$H,3,FALSE),""))</f>
        <v/>
      </c>
      <c r="D220" s="28">
        <f>IF($B220="","",IFERROR(VLOOKUP($B220,'Incoming Inspection Log'!$A:$H,8,FALSE),""))</f>
        <v/>
      </c>
      <c r="E220" s="30" t="n"/>
      <c r="F220" s="30" t="n"/>
      <c r="G220" s="30" t="n"/>
      <c r="H220" s="93" t="n"/>
      <c r="I220" s="93" t="n"/>
      <c r="J220" s="30" t="n"/>
      <c r="K220" s="90" t="n"/>
      <c r="L220" s="93" t="n"/>
      <c r="M220" s="93" t="n"/>
      <c r="N220" s="93" t="n"/>
      <c r="O220" s="90" t="n"/>
      <c r="P220" s="30" t="n"/>
      <c r="Q220" s="30" t="n"/>
      <c r="R220" s="30" t="n"/>
      <c r="S220" s="28">
        <f>IF($B220="","",IF($R220&lt;&gt;"",$R220,IF($F220="Numeric",IF($L220="","Pending Inspection",IF(AND(OR($H220="",$L220&gt;=$H220),OR($I220="",$L220&lt;=$I220)),"Passed","Failed")),IF($O220&gt;0,"Failed",IF($K220&gt;0,"Passed","Pending Inspection")))))</f>
        <v/>
      </c>
      <c r="T220" s="30" t="n"/>
    </row>
    <row r="221">
      <c r="A221" s="28">
        <f>IF(B221="","",B221&amp;"-I"&amp;TEXT(ROW()-4,"000"))</f>
        <v/>
      </c>
      <c r="B221" s="30" t="n"/>
      <c r="C221" s="92">
        <f>IF($B221="","",IFERROR(VLOOKUP($B221,'Incoming Inspection Log'!$A:$H,3,FALSE),""))</f>
        <v/>
      </c>
      <c r="D221" s="28">
        <f>IF($B221="","",IFERROR(VLOOKUP($B221,'Incoming Inspection Log'!$A:$H,8,FALSE),""))</f>
        <v/>
      </c>
      <c r="E221" s="30" t="n"/>
      <c r="F221" s="30" t="n"/>
      <c r="G221" s="30" t="n"/>
      <c r="H221" s="93" t="n"/>
      <c r="I221" s="93" t="n"/>
      <c r="J221" s="30" t="n"/>
      <c r="K221" s="90" t="n"/>
      <c r="L221" s="93" t="n"/>
      <c r="M221" s="93" t="n"/>
      <c r="N221" s="93" t="n"/>
      <c r="O221" s="90" t="n"/>
      <c r="P221" s="30" t="n"/>
      <c r="Q221" s="30" t="n"/>
      <c r="R221" s="30" t="n"/>
      <c r="S221" s="28">
        <f>IF($B221="","",IF($R221&lt;&gt;"",$R221,IF($F221="Numeric",IF($L221="","Pending Inspection",IF(AND(OR($H221="",$L221&gt;=$H221),OR($I221="",$L221&lt;=$I221)),"Passed","Failed")),IF($O221&gt;0,"Failed",IF($K221&gt;0,"Passed","Pending Inspection")))))</f>
        <v/>
      </c>
      <c r="T221" s="30" t="n"/>
    </row>
    <row r="222">
      <c r="A222" s="28">
        <f>IF(B222="","",B222&amp;"-I"&amp;TEXT(ROW()-4,"000"))</f>
        <v/>
      </c>
      <c r="B222" s="30" t="n"/>
      <c r="C222" s="92">
        <f>IF($B222="","",IFERROR(VLOOKUP($B222,'Incoming Inspection Log'!$A:$H,3,FALSE),""))</f>
        <v/>
      </c>
      <c r="D222" s="28">
        <f>IF($B222="","",IFERROR(VLOOKUP($B222,'Incoming Inspection Log'!$A:$H,8,FALSE),""))</f>
        <v/>
      </c>
      <c r="E222" s="30" t="n"/>
      <c r="F222" s="30" t="n"/>
      <c r="G222" s="30" t="n"/>
      <c r="H222" s="93" t="n"/>
      <c r="I222" s="93" t="n"/>
      <c r="J222" s="30" t="n"/>
      <c r="K222" s="90" t="n"/>
      <c r="L222" s="93" t="n"/>
      <c r="M222" s="93" t="n"/>
      <c r="N222" s="93" t="n"/>
      <c r="O222" s="90" t="n"/>
      <c r="P222" s="30" t="n"/>
      <c r="Q222" s="30" t="n"/>
      <c r="R222" s="30" t="n"/>
      <c r="S222" s="28">
        <f>IF($B222="","",IF($R222&lt;&gt;"",$R222,IF($F222="Numeric",IF($L222="","Pending Inspection",IF(AND(OR($H222="",$L222&gt;=$H222),OR($I222="",$L222&lt;=$I222)),"Passed","Failed")),IF($O222&gt;0,"Failed",IF($K222&gt;0,"Passed","Pending Inspection")))))</f>
        <v/>
      </c>
      <c r="T222" s="30" t="n"/>
    </row>
    <row r="223">
      <c r="A223" s="28">
        <f>IF(B223="","",B223&amp;"-I"&amp;TEXT(ROW()-4,"000"))</f>
        <v/>
      </c>
      <c r="B223" s="30" t="n"/>
      <c r="C223" s="92">
        <f>IF($B223="","",IFERROR(VLOOKUP($B223,'Incoming Inspection Log'!$A:$H,3,FALSE),""))</f>
        <v/>
      </c>
      <c r="D223" s="28">
        <f>IF($B223="","",IFERROR(VLOOKUP($B223,'Incoming Inspection Log'!$A:$H,8,FALSE),""))</f>
        <v/>
      </c>
      <c r="E223" s="30" t="n"/>
      <c r="F223" s="30" t="n"/>
      <c r="G223" s="30" t="n"/>
      <c r="H223" s="93" t="n"/>
      <c r="I223" s="93" t="n"/>
      <c r="J223" s="30" t="n"/>
      <c r="K223" s="90" t="n"/>
      <c r="L223" s="93" t="n"/>
      <c r="M223" s="93" t="n"/>
      <c r="N223" s="93" t="n"/>
      <c r="O223" s="90" t="n"/>
      <c r="P223" s="30" t="n"/>
      <c r="Q223" s="30" t="n"/>
      <c r="R223" s="30" t="n"/>
      <c r="S223" s="28">
        <f>IF($B223="","",IF($R223&lt;&gt;"",$R223,IF($F223="Numeric",IF($L223="","Pending Inspection",IF(AND(OR($H223="",$L223&gt;=$H223),OR($I223="",$L223&lt;=$I223)),"Passed","Failed")),IF($O223&gt;0,"Failed",IF($K223&gt;0,"Passed","Pending Inspection")))))</f>
        <v/>
      </c>
      <c r="T223" s="30" t="n"/>
    </row>
    <row r="224">
      <c r="A224" s="28">
        <f>IF(B224="","",B224&amp;"-I"&amp;TEXT(ROW()-4,"000"))</f>
        <v/>
      </c>
      <c r="B224" s="30" t="n"/>
      <c r="C224" s="92">
        <f>IF($B224="","",IFERROR(VLOOKUP($B224,'Incoming Inspection Log'!$A:$H,3,FALSE),""))</f>
        <v/>
      </c>
      <c r="D224" s="28">
        <f>IF($B224="","",IFERROR(VLOOKUP($B224,'Incoming Inspection Log'!$A:$H,8,FALSE),""))</f>
        <v/>
      </c>
      <c r="E224" s="30" t="n"/>
      <c r="F224" s="30" t="n"/>
      <c r="G224" s="30" t="n"/>
      <c r="H224" s="93" t="n"/>
      <c r="I224" s="93" t="n"/>
      <c r="J224" s="30" t="n"/>
      <c r="K224" s="90" t="n"/>
      <c r="L224" s="93" t="n"/>
      <c r="M224" s="93" t="n"/>
      <c r="N224" s="93" t="n"/>
      <c r="O224" s="90" t="n"/>
      <c r="P224" s="30" t="n"/>
      <c r="Q224" s="30" t="n"/>
      <c r="R224" s="30" t="n"/>
      <c r="S224" s="28">
        <f>IF($B224="","",IF($R224&lt;&gt;"",$R224,IF($F224="Numeric",IF($L224="","Pending Inspection",IF(AND(OR($H224="",$L224&gt;=$H224),OR($I224="",$L224&lt;=$I224)),"Passed","Failed")),IF($O224&gt;0,"Failed",IF($K224&gt;0,"Passed","Pending Inspection")))))</f>
        <v/>
      </c>
      <c r="T224" s="30" t="n"/>
    </row>
    <row r="225">
      <c r="A225" s="28">
        <f>IF(B225="","",B225&amp;"-I"&amp;TEXT(ROW()-4,"000"))</f>
        <v/>
      </c>
      <c r="B225" s="30" t="n"/>
      <c r="C225" s="92">
        <f>IF($B225="","",IFERROR(VLOOKUP($B225,'Incoming Inspection Log'!$A:$H,3,FALSE),""))</f>
        <v/>
      </c>
      <c r="D225" s="28">
        <f>IF($B225="","",IFERROR(VLOOKUP($B225,'Incoming Inspection Log'!$A:$H,8,FALSE),""))</f>
        <v/>
      </c>
      <c r="E225" s="30" t="n"/>
      <c r="F225" s="30" t="n"/>
      <c r="G225" s="30" t="n"/>
      <c r="H225" s="93" t="n"/>
      <c r="I225" s="93" t="n"/>
      <c r="J225" s="30" t="n"/>
      <c r="K225" s="90" t="n"/>
      <c r="L225" s="93" t="n"/>
      <c r="M225" s="93" t="n"/>
      <c r="N225" s="93" t="n"/>
      <c r="O225" s="90" t="n"/>
      <c r="P225" s="30" t="n"/>
      <c r="Q225" s="30" t="n"/>
      <c r="R225" s="30" t="n"/>
      <c r="S225" s="28">
        <f>IF($B225="","",IF($R225&lt;&gt;"",$R225,IF($F225="Numeric",IF($L225="","Pending Inspection",IF(AND(OR($H225="",$L225&gt;=$H225),OR($I225="",$L225&lt;=$I225)),"Passed","Failed")),IF($O225&gt;0,"Failed",IF($K225&gt;0,"Passed","Pending Inspection")))))</f>
        <v/>
      </c>
      <c r="T225" s="30" t="n"/>
    </row>
    <row r="226">
      <c r="A226" s="28">
        <f>IF(B226="","",B226&amp;"-I"&amp;TEXT(ROW()-4,"000"))</f>
        <v/>
      </c>
      <c r="B226" s="30" t="n"/>
      <c r="C226" s="92">
        <f>IF($B226="","",IFERROR(VLOOKUP($B226,'Incoming Inspection Log'!$A:$H,3,FALSE),""))</f>
        <v/>
      </c>
      <c r="D226" s="28">
        <f>IF($B226="","",IFERROR(VLOOKUP($B226,'Incoming Inspection Log'!$A:$H,8,FALSE),""))</f>
        <v/>
      </c>
      <c r="E226" s="30" t="n"/>
      <c r="F226" s="30" t="n"/>
      <c r="G226" s="30" t="n"/>
      <c r="H226" s="93" t="n"/>
      <c r="I226" s="93" t="n"/>
      <c r="J226" s="30" t="n"/>
      <c r="K226" s="90" t="n"/>
      <c r="L226" s="93" t="n"/>
      <c r="M226" s="93" t="n"/>
      <c r="N226" s="93" t="n"/>
      <c r="O226" s="90" t="n"/>
      <c r="P226" s="30" t="n"/>
      <c r="Q226" s="30" t="n"/>
      <c r="R226" s="30" t="n"/>
      <c r="S226" s="28">
        <f>IF($B226="","",IF($R226&lt;&gt;"",$R226,IF($F226="Numeric",IF($L226="","Pending Inspection",IF(AND(OR($H226="",$L226&gt;=$H226),OR($I226="",$L226&lt;=$I226)),"Passed","Failed")),IF($O226&gt;0,"Failed",IF($K226&gt;0,"Passed","Pending Inspection")))))</f>
        <v/>
      </c>
      <c r="T226" s="30" t="n"/>
    </row>
    <row r="227">
      <c r="A227" s="28">
        <f>IF(B227="","",B227&amp;"-I"&amp;TEXT(ROW()-4,"000"))</f>
        <v/>
      </c>
      <c r="B227" s="30" t="n"/>
      <c r="C227" s="92">
        <f>IF($B227="","",IFERROR(VLOOKUP($B227,'Incoming Inspection Log'!$A:$H,3,FALSE),""))</f>
        <v/>
      </c>
      <c r="D227" s="28">
        <f>IF($B227="","",IFERROR(VLOOKUP($B227,'Incoming Inspection Log'!$A:$H,8,FALSE),""))</f>
        <v/>
      </c>
      <c r="E227" s="30" t="n"/>
      <c r="F227" s="30" t="n"/>
      <c r="G227" s="30" t="n"/>
      <c r="H227" s="93" t="n"/>
      <c r="I227" s="93" t="n"/>
      <c r="J227" s="30" t="n"/>
      <c r="K227" s="90" t="n"/>
      <c r="L227" s="93" t="n"/>
      <c r="M227" s="93" t="n"/>
      <c r="N227" s="93" t="n"/>
      <c r="O227" s="90" t="n"/>
      <c r="P227" s="30" t="n"/>
      <c r="Q227" s="30" t="n"/>
      <c r="R227" s="30" t="n"/>
      <c r="S227" s="28">
        <f>IF($B227="","",IF($R227&lt;&gt;"",$R227,IF($F227="Numeric",IF($L227="","Pending Inspection",IF(AND(OR($H227="",$L227&gt;=$H227),OR($I227="",$L227&lt;=$I227)),"Passed","Failed")),IF($O227&gt;0,"Failed",IF($K227&gt;0,"Passed","Pending Inspection")))))</f>
        <v/>
      </c>
      <c r="T227" s="30" t="n"/>
    </row>
    <row r="228">
      <c r="A228" s="28">
        <f>IF(B228="","",B228&amp;"-I"&amp;TEXT(ROW()-4,"000"))</f>
        <v/>
      </c>
      <c r="B228" s="30" t="n"/>
      <c r="C228" s="92">
        <f>IF($B228="","",IFERROR(VLOOKUP($B228,'Incoming Inspection Log'!$A:$H,3,FALSE),""))</f>
        <v/>
      </c>
      <c r="D228" s="28">
        <f>IF($B228="","",IFERROR(VLOOKUP($B228,'Incoming Inspection Log'!$A:$H,8,FALSE),""))</f>
        <v/>
      </c>
      <c r="E228" s="30" t="n"/>
      <c r="F228" s="30" t="n"/>
      <c r="G228" s="30" t="n"/>
      <c r="H228" s="93" t="n"/>
      <c r="I228" s="93" t="n"/>
      <c r="J228" s="30" t="n"/>
      <c r="K228" s="90" t="n"/>
      <c r="L228" s="93" t="n"/>
      <c r="M228" s="93" t="n"/>
      <c r="N228" s="93" t="n"/>
      <c r="O228" s="90" t="n"/>
      <c r="P228" s="30" t="n"/>
      <c r="Q228" s="30" t="n"/>
      <c r="R228" s="30" t="n"/>
      <c r="S228" s="28">
        <f>IF($B228="","",IF($R228&lt;&gt;"",$R228,IF($F228="Numeric",IF($L228="","Pending Inspection",IF(AND(OR($H228="",$L228&gt;=$H228),OR($I228="",$L228&lt;=$I228)),"Passed","Failed")),IF($O228&gt;0,"Failed",IF($K228&gt;0,"Passed","Pending Inspection")))))</f>
        <v/>
      </c>
      <c r="T228" s="30" t="n"/>
    </row>
    <row r="229">
      <c r="A229" s="28">
        <f>IF(B229="","",B229&amp;"-I"&amp;TEXT(ROW()-4,"000"))</f>
        <v/>
      </c>
      <c r="B229" s="30" t="n"/>
      <c r="C229" s="92">
        <f>IF($B229="","",IFERROR(VLOOKUP($B229,'Incoming Inspection Log'!$A:$H,3,FALSE),""))</f>
        <v/>
      </c>
      <c r="D229" s="28">
        <f>IF($B229="","",IFERROR(VLOOKUP($B229,'Incoming Inspection Log'!$A:$H,8,FALSE),""))</f>
        <v/>
      </c>
      <c r="E229" s="30" t="n"/>
      <c r="F229" s="30" t="n"/>
      <c r="G229" s="30" t="n"/>
      <c r="H229" s="93" t="n"/>
      <c r="I229" s="93" t="n"/>
      <c r="J229" s="30" t="n"/>
      <c r="K229" s="90" t="n"/>
      <c r="L229" s="93" t="n"/>
      <c r="M229" s="93" t="n"/>
      <c r="N229" s="93" t="n"/>
      <c r="O229" s="90" t="n"/>
      <c r="P229" s="30" t="n"/>
      <c r="Q229" s="30" t="n"/>
      <c r="R229" s="30" t="n"/>
      <c r="S229" s="28">
        <f>IF($B229="","",IF($R229&lt;&gt;"",$R229,IF($F229="Numeric",IF($L229="","Pending Inspection",IF(AND(OR($H229="",$L229&gt;=$H229),OR($I229="",$L229&lt;=$I229)),"Passed","Failed")),IF($O229&gt;0,"Failed",IF($K229&gt;0,"Passed","Pending Inspection")))))</f>
        <v/>
      </c>
      <c r="T229" s="30" t="n"/>
    </row>
    <row r="230">
      <c r="A230" s="28">
        <f>IF(B230="","",B230&amp;"-I"&amp;TEXT(ROW()-4,"000"))</f>
        <v/>
      </c>
      <c r="B230" s="30" t="n"/>
      <c r="C230" s="92">
        <f>IF($B230="","",IFERROR(VLOOKUP($B230,'Incoming Inspection Log'!$A:$H,3,FALSE),""))</f>
        <v/>
      </c>
      <c r="D230" s="28">
        <f>IF($B230="","",IFERROR(VLOOKUP($B230,'Incoming Inspection Log'!$A:$H,8,FALSE),""))</f>
        <v/>
      </c>
      <c r="E230" s="30" t="n"/>
      <c r="F230" s="30" t="n"/>
      <c r="G230" s="30" t="n"/>
      <c r="H230" s="93" t="n"/>
      <c r="I230" s="93" t="n"/>
      <c r="J230" s="30" t="n"/>
      <c r="K230" s="90" t="n"/>
      <c r="L230" s="93" t="n"/>
      <c r="M230" s="93" t="n"/>
      <c r="N230" s="93" t="n"/>
      <c r="O230" s="90" t="n"/>
      <c r="P230" s="30" t="n"/>
      <c r="Q230" s="30" t="n"/>
      <c r="R230" s="30" t="n"/>
      <c r="S230" s="28">
        <f>IF($B230="","",IF($R230&lt;&gt;"",$R230,IF($F230="Numeric",IF($L230="","Pending Inspection",IF(AND(OR($H230="",$L230&gt;=$H230),OR($I230="",$L230&lt;=$I230)),"Passed","Failed")),IF($O230&gt;0,"Failed",IF($K230&gt;0,"Passed","Pending Inspection")))))</f>
        <v/>
      </c>
      <c r="T230" s="30" t="n"/>
    </row>
    <row r="231">
      <c r="A231" s="28">
        <f>IF(B231="","",B231&amp;"-I"&amp;TEXT(ROW()-4,"000"))</f>
        <v/>
      </c>
      <c r="B231" s="30" t="n"/>
      <c r="C231" s="92">
        <f>IF($B231="","",IFERROR(VLOOKUP($B231,'Incoming Inspection Log'!$A:$H,3,FALSE),""))</f>
        <v/>
      </c>
      <c r="D231" s="28">
        <f>IF($B231="","",IFERROR(VLOOKUP($B231,'Incoming Inspection Log'!$A:$H,8,FALSE),""))</f>
        <v/>
      </c>
      <c r="E231" s="30" t="n"/>
      <c r="F231" s="30" t="n"/>
      <c r="G231" s="30" t="n"/>
      <c r="H231" s="93" t="n"/>
      <c r="I231" s="93" t="n"/>
      <c r="J231" s="30" t="n"/>
      <c r="K231" s="90" t="n"/>
      <c r="L231" s="93" t="n"/>
      <c r="M231" s="93" t="n"/>
      <c r="N231" s="93" t="n"/>
      <c r="O231" s="90" t="n"/>
      <c r="P231" s="30" t="n"/>
      <c r="Q231" s="30" t="n"/>
      <c r="R231" s="30" t="n"/>
      <c r="S231" s="28">
        <f>IF($B231="","",IF($R231&lt;&gt;"",$R231,IF($F231="Numeric",IF($L231="","Pending Inspection",IF(AND(OR($H231="",$L231&gt;=$H231),OR($I231="",$L231&lt;=$I231)),"Passed","Failed")),IF($O231&gt;0,"Failed",IF($K231&gt;0,"Passed","Pending Inspection")))))</f>
        <v/>
      </c>
      <c r="T231" s="30" t="n"/>
    </row>
    <row r="232">
      <c r="A232" s="28">
        <f>IF(B232="","",B232&amp;"-I"&amp;TEXT(ROW()-4,"000"))</f>
        <v/>
      </c>
      <c r="B232" s="30" t="n"/>
      <c r="C232" s="92">
        <f>IF($B232="","",IFERROR(VLOOKUP($B232,'Incoming Inspection Log'!$A:$H,3,FALSE),""))</f>
        <v/>
      </c>
      <c r="D232" s="28">
        <f>IF($B232="","",IFERROR(VLOOKUP($B232,'Incoming Inspection Log'!$A:$H,8,FALSE),""))</f>
        <v/>
      </c>
      <c r="E232" s="30" t="n"/>
      <c r="F232" s="30" t="n"/>
      <c r="G232" s="30" t="n"/>
      <c r="H232" s="93" t="n"/>
      <c r="I232" s="93" t="n"/>
      <c r="J232" s="30" t="n"/>
      <c r="K232" s="90" t="n"/>
      <c r="L232" s="93" t="n"/>
      <c r="M232" s="93" t="n"/>
      <c r="N232" s="93" t="n"/>
      <c r="O232" s="90" t="n"/>
      <c r="P232" s="30" t="n"/>
      <c r="Q232" s="30" t="n"/>
      <c r="R232" s="30" t="n"/>
      <c r="S232" s="28">
        <f>IF($B232="","",IF($R232&lt;&gt;"",$R232,IF($F232="Numeric",IF($L232="","Pending Inspection",IF(AND(OR($H232="",$L232&gt;=$H232),OR($I232="",$L232&lt;=$I232)),"Passed","Failed")),IF($O232&gt;0,"Failed",IF($K232&gt;0,"Passed","Pending Inspection")))))</f>
        <v/>
      </c>
      <c r="T232" s="30" t="n"/>
    </row>
    <row r="233">
      <c r="A233" s="28">
        <f>IF(B233="","",B233&amp;"-I"&amp;TEXT(ROW()-4,"000"))</f>
        <v/>
      </c>
      <c r="B233" s="30" t="n"/>
      <c r="C233" s="92">
        <f>IF($B233="","",IFERROR(VLOOKUP($B233,'Incoming Inspection Log'!$A:$H,3,FALSE),""))</f>
        <v/>
      </c>
      <c r="D233" s="28">
        <f>IF($B233="","",IFERROR(VLOOKUP($B233,'Incoming Inspection Log'!$A:$H,8,FALSE),""))</f>
        <v/>
      </c>
      <c r="E233" s="30" t="n"/>
      <c r="F233" s="30" t="n"/>
      <c r="G233" s="30" t="n"/>
      <c r="H233" s="93" t="n"/>
      <c r="I233" s="93" t="n"/>
      <c r="J233" s="30" t="n"/>
      <c r="K233" s="90" t="n"/>
      <c r="L233" s="93" t="n"/>
      <c r="M233" s="93" t="n"/>
      <c r="N233" s="93" t="n"/>
      <c r="O233" s="90" t="n"/>
      <c r="P233" s="30" t="n"/>
      <c r="Q233" s="30" t="n"/>
      <c r="R233" s="30" t="n"/>
      <c r="S233" s="28">
        <f>IF($B233="","",IF($R233&lt;&gt;"",$R233,IF($F233="Numeric",IF($L233="","Pending Inspection",IF(AND(OR($H233="",$L233&gt;=$H233),OR($I233="",$L233&lt;=$I233)),"Passed","Failed")),IF($O233&gt;0,"Failed",IF($K233&gt;0,"Passed","Pending Inspection")))))</f>
        <v/>
      </c>
      <c r="T233" s="30" t="n"/>
    </row>
    <row r="234">
      <c r="A234" s="28">
        <f>IF(B234="","",B234&amp;"-I"&amp;TEXT(ROW()-4,"000"))</f>
        <v/>
      </c>
      <c r="B234" s="30" t="n"/>
      <c r="C234" s="92">
        <f>IF($B234="","",IFERROR(VLOOKUP($B234,'Incoming Inspection Log'!$A:$H,3,FALSE),""))</f>
        <v/>
      </c>
      <c r="D234" s="28">
        <f>IF($B234="","",IFERROR(VLOOKUP($B234,'Incoming Inspection Log'!$A:$H,8,FALSE),""))</f>
        <v/>
      </c>
      <c r="E234" s="30" t="n"/>
      <c r="F234" s="30" t="n"/>
      <c r="G234" s="30" t="n"/>
      <c r="H234" s="93" t="n"/>
      <c r="I234" s="93" t="n"/>
      <c r="J234" s="30" t="n"/>
      <c r="K234" s="90" t="n"/>
      <c r="L234" s="93" t="n"/>
      <c r="M234" s="93" t="n"/>
      <c r="N234" s="93" t="n"/>
      <c r="O234" s="90" t="n"/>
      <c r="P234" s="30" t="n"/>
      <c r="Q234" s="30" t="n"/>
      <c r="R234" s="30" t="n"/>
      <c r="S234" s="28">
        <f>IF($B234="","",IF($R234&lt;&gt;"",$R234,IF($F234="Numeric",IF($L234="","Pending Inspection",IF(AND(OR($H234="",$L234&gt;=$H234),OR($I234="",$L234&lt;=$I234)),"Passed","Failed")),IF($O234&gt;0,"Failed",IF($K234&gt;0,"Passed","Pending Inspection")))))</f>
        <v/>
      </c>
      <c r="T234" s="30" t="n"/>
    </row>
    <row r="235">
      <c r="A235" s="28">
        <f>IF(B235="","",B235&amp;"-I"&amp;TEXT(ROW()-4,"000"))</f>
        <v/>
      </c>
      <c r="B235" s="30" t="n"/>
      <c r="C235" s="92">
        <f>IF($B235="","",IFERROR(VLOOKUP($B235,'Incoming Inspection Log'!$A:$H,3,FALSE),""))</f>
        <v/>
      </c>
      <c r="D235" s="28">
        <f>IF($B235="","",IFERROR(VLOOKUP($B235,'Incoming Inspection Log'!$A:$H,8,FALSE),""))</f>
        <v/>
      </c>
      <c r="E235" s="30" t="n"/>
      <c r="F235" s="30" t="n"/>
      <c r="G235" s="30" t="n"/>
      <c r="H235" s="93" t="n"/>
      <c r="I235" s="93" t="n"/>
      <c r="J235" s="30" t="n"/>
      <c r="K235" s="90" t="n"/>
      <c r="L235" s="93" t="n"/>
      <c r="M235" s="93" t="n"/>
      <c r="N235" s="93" t="n"/>
      <c r="O235" s="90" t="n"/>
      <c r="P235" s="30" t="n"/>
      <c r="Q235" s="30" t="n"/>
      <c r="R235" s="30" t="n"/>
      <c r="S235" s="28">
        <f>IF($B235="","",IF($R235&lt;&gt;"",$R235,IF($F235="Numeric",IF($L235="","Pending Inspection",IF(AND(OR($H235="",$L235&gt;=$H235),OR($I235="",$L235&lt;=$I235)),"Passed","Failed")),IF($O235&gt;0,"Failed",IF($K235&gt;0,"Passed","Pending Inspection")))))</f>
        <v/>
      </c>
      <c r="T235" s="30" t="n"/>
    </row>
    <row r="236">
      <c r="A236" s="28">
        <f>IF(B236="","",B236&amp;"-I"&amp;TEXT(ROW()-4,"000"))</f>
        <v/>
      </c>
      <c r="B236" s="30" t="n"/>
      <c r="C236" s="92">
        <f>IF($B236="","",IFERROR(VLOOKUP($B236,'Incoming Inspection Log'!$A:$H,3,FALSE),""))</f>
        <v/>
      </c>
      <c r="D236" s="28">
        <f>IF($B236="","",IFERROR(VLOOKUP($B236,'Incoming Inspection Log'!$A:$H,8,FALSE),""))</f>
        <v/>
      </c>
      <c r="E236" s="30" t="n"/>
      <c r="F236" s="30" t="n"/>
      <c r="G236" s="30" t="n"/>
      <c r="H236" s="93" t="n"/>
      <c r="I236" s="93" t="n"/>
      <c r="J236" s="30" t="n"/>
      <c r="K236" s="90" t="n"/>
      <c r="L236" s="93" t="n"/>
      <c r="M236" s="93" t="n"/>
      <c r="N236" s="93" t="n"/>
      <c r="O236" s="90" t="n"/>
      <c r="P236" s="30" t="n"/>
      <c r="Q236" s="30" t="n"/>
      <c r="R236" s="30" t="n"/>
      <c r="S236" s="28">
        <f>IF($B236="","",IF($R236&lt;&gt;"",$R236,IF($F236="Numeric",IF($L236="","Pending Inspection",IF(AND(OR($H236="",$L236&gt;=$H236),OR($I236="",$L236&lt;=$I236)),"Passed","Failed")),IF($O236&gt;0,"Failed",IF($K236&gt;0,"Passed","Pending Inspection")))))</f>
        <v/>
      </c>
      <c r="T236" s="30" t="n"/>
    </row>
    <row r="237">
      <c r="A237" s="28">
        <f>IF(B237="","",B237&amp;"-I"&amp;TEXT(ROW()-4,"000"))</f>
        <v/>
      </c>
      <c r="B237" s="30" t="n"/>
      <c r="C237" s="92">
        <f>IF($B237="","",IFERROR(VLOOKUP($B237,'Incoming Inspection Log'!$A:$H,3,FALSE),""))</f>
        <v/>
      </c>
      <c r="D237" s="28">
        <f>IF($B237="","",IFERROR(VLOOKUP($B237,'Incoming Inspection Log'!$A:$H,8,FALSE),""))</f>
        <v/>
      </c>
      <c r="E237" s="30" t="n"/>
      <c r="F237" s="30" t="n"/>
      <c r="G237" s="30" t="n"/>
      <c r="H237" s="93" t="n"/>
      <c r="I237" s="93" t="n"/>
      <c r="J237" s="30" t="n"/>
      <c r="K237" s="90" t="n"/>
      <c r="L237" s="93" t="n"/>
      <c r="M237" s="93" t="n"/>
      <c r="N237" s="93" t="n"/>
      <c r="O237" s="90" t="n"/>
      <c r="P237" s="30" t="n"/>
      <c r="Q237" s="30" t="n"/>
      <c r="R237" s="30" t="n"/>
      <c r="S237" s="28">
        <f>IF($B237="","",IF($R237&lt;&gt;"",$R237,IF($F237="Numeric",IF($L237="","Pending Inspection",IF(AND(OR($H237="",$L237&gt;=$H237),OR($I237="",$L237&lt;=$I237)),"Passed","Failed")),IF($O237&gt;0,"Failed",IF($K237&gt;0,"Passed","Pending Inspection")))))</f>
        <v/>
      </c>
      <c r="T237" s="30" t="n"/>
    </row>
    <row r="238">
      <c r="A238" s="28">
        <f>IF(B238="","",B238&amp;"-I"&amp;TEXT(ROW()-4,"000"))</f>
        <v/>
      </c>
      <c r="B238" s="30" t="n"/>
      <c r="C238" s="92">
        <f>IF($B238="","",IFERROR(VLOOKUP($B238,'Incoming Inspection Log'!$A:$H,3,FALSE),""))</f>
        <v/>
      </c>
      <c r="D238" s="28">
        <f>IF($B238="","",IFERROR(VLOOKUP($B238,'Incoming Inspection Log'!$A:$H,8,FALSE),""))</f>
        <v/>
      </c>
      <c r="E238" s="30" t="n"/>
      <c r="F238" s="30" t="n"/>
      <c r="G238" s="30" t="n"/>
      <c r="H238" s="93" t="n"/>
      <c r="I238" s="93" t="n"/>
      <c r="J238" s="30" t="n"/>
      <c r="K238" s="90" t="n"/>
      <c r="L238" s="93" t="n"/>
      <c r="M238" s="93" t="n"/>
      <c r="N238" s="93" t="n"/>
      <c r="O238" s="90" t="n"/>
      <c r="P238" s="30" t="n"/>
      <c r="Q238" s="30" t="n"/>
      <c r="R238" s="30" t="n"/>
      <c r="S238" s="28">
        <f>IF($B238="","",IF($R238&lt;&gt;"",$R238,IF($F238="Numeric",IF($L238="","Pending Inspection",IF(AND(OR($H238="",$L238&gt;=$H238),OR($I238="",$L238&lt;=$I238)),"Passed","Failed")),IF($O238&gt;0,"Failed",IF($K238&gt;0,"Passed","Pending Inspection")))))</f>
        <v/>
      </c>
      <c r="T238" s="30" t="n"/>
    </row>
    <row r="239">
      <c r="A239" s="28">
        <f>IF(B239="","",B239&amp;"-I"&amp;TEXT(ROW()-4,"000"))</f>
        <v/>
      </c>
      <c r="B239" s="30" t="n"/>
      <c r="C239" s="92">
        <f>IF($B239="","",IFERROR(VLOOKUP($B239,'Incoming Inspection Log'!$A:$H,3,FALSE),""))</f>
        <v/>
      </c>
      <c r="D239" s="28">
        <f>IF($B239="","",IFERROR(VLOOKUP($B239,'Incoming Inspection Log'!$A:$H,8,FALSE),""))</f>
        <v/>
      </c>
      <c r="E239" s="30" t="n"/>
      <c r="F239" s="30" t="n"/>
      <c r="G239" s="30" t="n"/>
      <c r="H239" s="93" t="n"/>
      <c r="I239" s="93" t="n"/>
      <c r="J239" s="30" t="n"/>
      <c r="K239" s="90" t="n"/>
      <c r="L239" s="93" t="n"/>
      <c r="M239" s="93" t="n"/>
      <c r="N239" s="93" t="n"/>
      <c r="O239" s="90" t="n"/>
      <c r="P239" s="30" t="n"/>
      <c r="Q239" s="30" t="n"/>
      <c r="R239" s="30" t="n"/>
      <c r="S239" s="28">
        <f>IF($B239="","",IF($R239&lt;&gt;"",$R239,IF($F239="Numeric",IF($L239="","Pending Inspection",IF(AND(OR($H239="",$L239&gt;=$H239),OR($I239="",$L239&lt;=$I239)),"Passed","Failed")),IF($O239&gt;0,"Failed",IF($K239&gt;0,"Passed","Pending Inspection")))))</f>
        <v/>
      </c>
      <c r="T239" s="30" t="n"/>
    </row>
    <row r="240">
      <c r="A240" s="28">
        <f>IF(B240="","",B240&amp;"-I"&amp;TEXT(ROW()-4,"000"))</f>
        <v/>
      </c>
      <c r="B240" s="30" t="n"/>
      <c r="C240" s="92">
        <f>IF($B240="","",IFERROR(VLOOKUP($B240,'Incoming Inspection Log'!$A:$H,3,FALSE),""))</f>
        <v/>
      </c>
      <c r="D240" s="28">
        <f>IF($B240="","",IFERROR(VLOOKUP($B240,'Incoming Inspection Log'!$A:$H,8,FALSE),""))</f>
        <v/>
      </c>
      <c r="E240" s="30" t="n"/>
      <c r="F240" s="30" t="n"/>
      <c r="G240" s="30" t="n"/>
      <c r="H240" s="93" t="n"/>
      <c r="I240" s="93" t="n"/>
      <c r="J240" s="30" t="n"/>
      <c r="K240" s="90" t="n"/>
      <c r="L240" s="93" t="n"/>
      <c r="M240" s="93" t="n"/>
      <c r="N240" s="93" t="n"/>
      <c r="O240" s="90" t="n"/>
      <c r="P240" s="30" t="n"/>
      <c r="Q240" s="30" t="n"/>
      <c r="R240" s="30" t="n"/>
      <c r="S240" s="28">
        <f>IF($B240="","",IF($R240&lt;&gt;"",$R240,IF($F240="Numeric",IF($L240="","Pending Inspection",IF(AND(OR($H240="",$L240&gt;=$H240),OR($I240="",$L240&lt;=$I240)),"Passed","Failed")),IF($O240&gt;0,"Failed",IF($K240&gt;0,"Passed","Pending Inspection")))))</f>
        <v/>
      </c>
      <c r="T240" s="30" t="n"/>
    </row>
    <row r="241">
      <c r="A241" s="28">
        <f>IF(B241="","",B241&amp;"-I"&amp;TEXT(ROW()-4,"000"))</f>
        <v/>
      </c>
      <c r="B241" s="30" t="n"/>
      <c r="C241" s="92">
        <f>IF($B241="","",IFERROR(VLOOKUP($B241,'Incoming Inspection Log'!$A:$H,3,FALSE),""))</f>
        <v/>
      </c>
      <c r="D241" s="28">
        <f>IF($B241="","",IFERROR(VLOOKUP($B241,'Incoming Inspection Log'!$A:$H,8,FALSE),""))</f>
        <v/>
      </c>
      <c r="E241" s="30" t="n"/>
      <c r="F241" s="30" t="n"/>
      <c r="G241" s="30" t="n"/>
      <c r="H241" s="93" t="n"/>
      <c r="I241" s="93" t="n"/>
      <c r="J241" s="30" t="n"/>
      <c r="K241" s="90" t="n"/>
      <c r="L241" s="93" t="n"/>
      <c r="M241" s="93" t="n"/>
      <c r="N241" s="93" t="n"/>
      <c r="O241" s="90" t="n"/>
      <c r="P241" s="30" t="n"/>
      <c r="Q241" s="30" t="n"/>
      <c r="R241" s="30" t="n"/>
      <c r="S241" s="28">
        <f>IF($B241="","",IF($R241&lt;&gt;"",$R241,IF($F241="Numeric",IF($L241="","Pending Inspection",IF(AND(OR($H241="",$L241&gt;=$H241),OR($I241="",$L241&lt;=$I241)),"Passed","Failed")),IF($O241&gt;0,"Failed",IF($K241&gt;0,"Passed","Pending Inspection")))))</f>
        <v/>
      </c>
      <c r="T241" s="30" t="n"/>
    </row>
    <row r="242">
      <c r="A242" s="28">
        <f>IF(B242="","",B242&amp;"-I"&amp;TEXT(ROW()-4,"000"))</f>
        <v/>
      </c>
      <c r="B242" s="30" t="n"/>
      <c r="C242" s="92">
        <f>IF($B242="","",IFERROR(VLOOKUP($B242,'Incoming Inspection Log'!$A:$H,3,FALSE),""))</f>
        <v/>
      </c>
      <c r="D242" s="28">
        <f>IF($B242="","",IFERROR(VLOOKUP($B242,'Incoming Inspection Log'!$A:$H,8,FALSE),""))</f>
        <v/>
      </c>
      <c r="E242" s="30" t="n"/>
      <c r="F242" s="30" t="n"/>
      <c r="G242" s="30" t="n"/>
      <c r="H242" s="93" t="n"/>
      <c r="I242" s="93" t="n"/>
      <c r="J242" s="30" t="n"/>
      <c r="K242" s="90" t="n"/>
      <c r="L242" s="93" t="n"/>
      <c r="M242" s="93" t="n"/>
      <c r="N242" s="93" t="n"/>
      <c r="O242" s="90" t="n"/>
      <c r="P242" s="30" t="n"/>
      <c r="Q242" s="30" t="n"/>
      <c r="R242" s="30" t="n"/>
      <c r="S242" s="28">
        <f>IF($B242="","",IF($R242&lt;&gt;"",$R242,IF($F242="Numeric",IF($L242="","Pending Inspection",IF(AND(OR($H242="",$L242&gt;=$H242),OR($I242="",$L242&lt;=$I242)),"Passed","Failed")),IF($O242&gt;0,"Failed",IF($K242&gt;0,"Passed","Pending Inspection")))))</f>
        <v/>
      </c>
      <c r="T242" s="30" t="n"/>
    </row>
    <row r="243">
      <c r="A243" s="28">
        <f>IF(B243="","",B243&amp;"-I"&amp;TEXT(ROW()-4,"000"))</f>
        <v/>
      </c>
      <c r="B243" s="30" t="n"/>
      <c r="C243" s="92">
        <f>IF($B243="","",IFERROR(VLOOKUP($B243,'Incoming Inspection Log'!$A:$H,3,FALSE),""))</f>
        <v/>
      </c>
      <c r="D243" s="28">
        <f>IF($B243="","",IFERROR(VLOOKUP($B243,'Incoming Inspection Log'!$A:$H,8,FALSE),""))</f>
        <v/>
      </c>
      <c r="E243" s="30" t="n"/>
      <c r="F243" s="30" t="n"/>
      <c r="G243" s="30" t="n"/>
      <c r="H243" s="93" t="n"/>
      <c r="I243" s="93" t="n"/>
      <c r="J243" s="30" t="n"/>
      <c r="K243" s="90" t="n"/>
      <c r="L243" s="93" t="n"/>
      <c r="M243" s="93" t="n"/>
      <c r="N243" s="93" t="n"/>
      <c r="O243" s="90" t="n"/>
      <c r="P243" s="30" t="n"/>
      <c r="Q243" s="30" t="n"/>
      <c r="R243" s="30" t="n"/>
      <c r="S243" s="28">
        <f>IF($B243="","",IF($R243&lt;&gt;"",$R243,IF($F243="Numeric",IF($L243="","Pending Inspection",IF(AND(OR($H243="",$L243&gt;=$H243),OR($I243="",$L243&lt;=$I243)),"Passed","Failed")),IF($O243&gt;0,"Failed",IF($K243&gt;0,"Passed","Pending Inspection")))))</f>
        <v/>
      </c>
      <c r="T243" s="30" t="n"/>
    </row>
    <row r="244">
      <c r="A244" s="28">
        <f>IF(B244="","",B244&amp;"-I"&amp;TEXT(ROW()-4,"000"))</f>
        <v/>
      </c>
      <c r="B244" s="30" t="n"/>
      <c r="C244" s="92">
        <f>IF($B244="","",IFERROR(VLOOKUP($B244,'Incoming Inspection Log'!$A:$H,3,FALSE),""))</f>
        <v/>
      </c>
      <c r="D244" s="28">
        <f>IF($B244="","",IFERROR(VLOOKUP($B244,'Incoming Inspection Log'!$A:$H,8,FALSE),""))</f>
        <v/>
      </c>
      <c r="E244" s="30" t="n"/>
      <c r="F244" s="30" t="n"/>
      <c r="G244" s="30" t="n"/>
      <c r="H244" s="93" t="n"/>
      <c r="I244" s="93" t="n"/>
      <c r="J244" s="30" t="n"/>
      <c r="K244" s="90" t="n"/>
      <c r="L244" s="93" t="n"/>
      <c r="M244" s="93" t="n"/>
      <c r="N244" s="93" t="n"/>
      <c r="O244" s="90" t="n"/>
      <c r="P244" s="30" t="n"/>
      <c r="Q244" s="30" t="n"/>
      <c r="R244" s="30" t="n"/>
      <c r="S244" s="28">
        <f>IF($B244="","",IF($R244&lt;&gt;"",$R244,IF($F244="Numeric",IF($L244="","Pending Inspection",IF(AND(OR($H244="",$L244&gt;=$H244),OR($I244="",$L244&lt;=$I244)),"Passed","Failed")),IF($O244&gt;0,"Failed",IF($K244&gt;0,"Passed","Pending Inspection")))))</f>
        <v/>
      </c>
      <c r="T244" s="30" t="n"/>
    </row>
    <row r="245">
      <c r="A245" s="28">
        <f>IF(B245="","",B245&amp;"-I"&amp;TEXT(ROW()-4,"000"))</f>
        <v/>
      </c>
      <c r="B245" s="30" t="n"/>
      <c r="C245" s="92">
        <f>IF($B245="","",IFERROR(VLOOKUP($B245,'Incoming Inspection Log'!$A:$H,3,FALSE),""))</f>
        <v/>
      </c>
      <c r="D245" s="28">
        <f>IF($B245="","",IFERROR(VLOOKUP($B245,'Incoming Inspection Log'!$A:$H,8,FALSE),""))</f>
        <v/>
      </c>
      <c r="E245" s="30" t="n"/>
      <c r="F245" s="30" t="n"/>
      <c r="G245" s="30" t="n"/>
      <c r="H245" s="93" t="n"/>
      <c r="I245" s="93" t="n"/>
      <c r="J245" s="30" t="n"/>
      <c r="K245" s="90" t="n"/>
      <c r="L245" s="93" t="n"/>
      <c r="M245" s="93" t="n"/>
      <c r="N245" s="93" t="n"/>
      <c r="O245" s="90" t="n"/>
      <c r="P245" s="30" t="n"/>
      <c r="Q245" s="30" t="n"/>
      <c r="R245" s="30" t="n"/>
      <c r="S245" s="28">
        <f>IF($B245="","",IF($R245&lt;&gt;"",$R245,IF($F245="Numeric",IF($L245="","Pending Inspection",IF(AND(OR($H245="",$L245&gt;=$H245),OR($I245="",$L245&lt;=$I245)),"Passed","Failed")),IF($O245&gt;0,"Failed",IF($K245&gt;0,"Passed","Pending Inspection")))))</f>
        <v/>
      </c>
      <c r="T245" s="30" t="n"/>
    </row>
    <row r="246">
      <c r="A246" s="28">
        <f>IF(B246="","",B246&amp;"-I"&amp;TEXT(ROW()-4,"000"))</f>
        <v/>
      </c>
      <c r="B246" s="30" t="n"/>
      <c r="C246" s="92">
        <f>IF($B246="","",IFERROR(VLOOKUP($B246,'Incoming Inspection Log'!$A:$H,3,FALSE),""))</f>
        <v/>
      </c>
      <c r="D246" s="28">
        <f>IF($B246="","",IFERROR(VLOOKUP($B246,'Incoming Inspection Log'!$A:$H,8,FALSE),""))</f>
        <v/>
      </c>
      <c r="E246" s="30" t="n"/>
      <c r="F246" s="30" t="n"/>
      <c r="G246" s="30" t="n"/>
      <c r="H246" s="93" t="n"/>
      <c r="I246" s="93" t="n"/>
      <c r="J246" s="30" t="n"/>
      <c r="K246" s="90" t="n"/>
      <c r="L246" s="93" t="n"/>
      <c r="M246" s="93" t="n"/>
      <c r="N246" s="93" t="n"/>
      <c r="O246" s="90" t="n"/>
      <c r="P246" s="30" t="n"/>
      <c r="Q246" s="30" t="n"/>
      <c r="R246" s="30" t="n"/>
      <c r="S246" s="28">
        <f>IF($B246="","",IF($R246&lt;&gt;"",$R246,IF($F246="Numeric",IF($L246="","Pending Inspection",IF(AND(OR($H246="",$L246&gt;=$H246),OR($I246="",$L246&lt;=$I246)),"Passed","Failed")),IF($O246&gt;0,"Failed",IF($K246&gt;0,"Passed","Pending Inspection")))))</f>
        <v/>
      </c>
      <c r="T246" s="30" t="n"/>
    </row>
    <row r="247">
      <c r="A247" s="28">
        <f>IF(B247="","",B247&amp;"-I"&amp;TEXT(ROW()-4,"000"))</f>
        <v/>
      </c>
      <c r="B247" s="30" t="n"/>
      <c r="C247" s="92">
        <f>IF($B247="","",IFERROR(VLOOKUP($B247,'Incoming Inspection Log'!$A:$H,3,FALSE),""))</f>
        <v/>
      </c>
      <c r="D247" s="28">
        <f>IF($B247="","",IFERROR(VLOOKUP($B247,'Incoming Inspection Log'!$A:$H,8,FALSE),""))</f>
        <v/>
      </c>
      <c r="E247" s="30" t="n"/>
      <c r="F247" s="30" t="n"/>
      <c r="G247" s="30" t="n"/>
      <c r="H247" s="93" t="n"/>
      <c r="I247" s="93" t="n"/>
      <c r="J247" s="30" t="n"/>
      <c r="K247" s="90" t="n"/>
      <c r="L247" s="93" t="n"/>
      <c r="M247" s="93" t="n"/>
      <c r="N247" s="93" t="n"/>
      <c r="O247" s="90" t="n"/>
      <c r="P247" s="30" t="n"/>
      <c r="Q247" s="30" t="n"/>
      <c r="R247" s="30" t="n"/>
      <c r="S247" s="28">
        <f>IF($B247="","",IF($R247&lt;&gt;"",$R247,IF($F247="Numeric",IF($L247="","Pending Inspection",IF(AND(OR($H247="",$L247&gt;=$H247),OR($I247="",$L247&lt;=$I247)),"Passed","Failed")),IF($O247&gt;0,"Failed",IF($K247&gt;0,"Passed","Pending Inspection")))))</f>
        <v/>
      </c>
      <c r="T247" s="30" t="n"/>
    </row>
    <row r="248">
      <c r="A248" s="28">
        <f>IF(B248="","",B248&amp;"-I"&amp;TEXT(ROW()-4,"000"))</f>
        <v/>
      </c>
      <c r="B248" s="30" t="n"/>
      <c r="C248" s="92">
        <f>IF($B248="","",IFERROR(VLOOKUP($B248,'Incoming Inspection Log'!$A:$H,3,FALSE),""))</f>
        <v/>
      </c>
      <c r="D248" s="28">
        <f>IF($B248="","",IFERROR(VLOOKUP($B248,'Incoming Inspection Log'!$A:$H,8,FALSE),""))</f>
        <v/>
      </c>
      <c r="E248" s="30" t="n"/>
      <c r="F248" s="30" t="n"/>
      <c r="G248" s="30" t="n"/>
      <c r="H248" s="93" t="n"/>
      <c r="I248" s="93" t="n"/>
      <c r="J248" s="30" t="n"/>
      <c r="K248" s="90" t="n"/>
      <c r="L248" s="93" t="n"/>
      <c r="M248" s="93" t="n"/>
      <c r="N248" s="93" t="n"/>
      <c r="O248" s="90" t="n"/>
      <c r="P248" s="30" t="n"/>
      <c r="Q248" s="30" t="n"/>
      <c r="R248" s="30" t="n"/>
      <c r="S248" s="28">
        <f>IF($B248="","",IF($R248&lt;&gt;"",$R248,IF($F248="Numeric",IF($L248="","Pending Inspection",IF(AND(OR($H248="",$L248&gt;=$H248),OR($I248="",$L248&lt;=$I248)),"Passed","Failed")),IF($O248&gt;0,"Failed",IF($K248&gt;0,"Passed","Pending Inspection")))))</f>
        <v/>
      </c>
      <c r="T248" s="30" t="n"/>
    </row>
    <row r="249">
      <c r="A249" s="28">
        <f>IF(B249="","",B249&amp;"-I"&amp;TEXT(ROW()-4,"000"))</f>
        <v/>
      </c>
      <c r="B249" s="30" t="n"/>
      <c r="C249" s="92">
        <f>IF($B249="","",IFERROR(VLOOKUP($B249,'Incoming Inspection Log'!$A:$H,3,FALSE),""))</f>
        <v/>
      </c>
      <c r="D249" s="28">
        <f>IF($B249="","",IFERROR(VLOOKUP($B249,'Incoming Inspection Log'!$A:$H,8,FALSE),""))</f>
        <v/>
      </c>
      <c r="E249" s="30" t="n"/>
      <c r="F249" s="30" t="n"/>
      <c r="G249" s="30" t="n"/>
      <c r="H249" s="93" t="n"/>
      <c r="I249" s="93" t="n"/>
      <c r="J249" s="30" t="n"/>
      <c r="K249" s="90" t="n"/>
      <c r="L249" s="93" t="n"/>
      <c r="M249" s="93" t="n"/>
      <c r="N249" s="93" t="n"/>
      <c r="O249" s="90" t="n"/>
      <c r="P249" s="30" t="n"/>
      <c r="Q249" s="30" t="n"/>
      <c r="R249" s="30" t="n"/>
      <c r="S249" s="28">
        <f>IF($B249="","",IF($R249&lt;&gt;"",$R249,IF($F249="Numeric",IF($L249="","Pending Inspection",IF(AND(OR($H249="",$L249&gt;=$H249),OR($I249="",$L249&lt;=$I249)),"Passed","Failed")),IF($O249&gt;0,"Failed",IF($K249&gt;0,"Passed","Pending Inspection")))))</f>
        <v/>
      </c>
      <c r="T249" s="30" t="n"/>
    </row>
    <row r="250">
      <c r="A250" s="28">
        <f>IF(B250="","",B250&amp;"-I"&amp;TEXT(ROW()-4,"000"))</f>
        <v/>
      </c>
      <c r="B250" s="30" t="n"/>
      <c r="C250" s="92">
        <f>IF($B250="","",IFERROR(VLOOKUP($B250,'Incoming Inspection Log'!$A:$H,3,FALSE),""))</f>
        <v/>
      </c>
      <c r="D250" s="28">
        <f>IF($B250="","",IFERROR(VLOOKUP($B250,'Incoming Inspection Log'!$A:$H,8,FALSE),""))</f>
        <v/>
      </c>
      <c r="E250" s="30" t="n"/>
      <c r="F250" s="30" t="n"/>
      <c r="G250" s="30" t="n"/>
      <c r="H250" s="93" t="n"/>
      <c r="I250" s="93" t="n"/>
      <c r="J250" s="30" t="n"/>
      <c r="K250" s="90" t="n"/>
      <c r="L250" s="93" t="n"/>
      <c r="M250" s="93" t="n"/>
      <c r="N250" s="93" t="n"/>
      <c r="O250" s="90" t="n"/>
      <c r="P250" s="30" t="n"/>
      <c r="Q250" s="30" t="n"/>
      <c r="R250" s="30" t="n"/>
      <c r="S250" s="28">
        <f>IF($B250="","",IF($R250&lt;&gt;"",$R250,IF($F250="Numeric",IF($L250="","Pending Inspection",IF(AND(OR($H250="",$L250&gt;=$H250),OR($I250="",$L250&lt;=$I250)),"Passed","Failed")),IF($O250&gt;0,"Failed",IF($K250&gt;0,"Passed","Pending Inspection")))))</f>
        <v/>
      </c>
      <c r="T250" s="30" t="n"/>
    </row>
    <row r="251">
      <c r="A251" s="28">
        <f>IF(B251="","",B251&amp;"-I"&amp;TEXT(ROW()-4,"000"))</f>
        <v/>
      </c>
      <c r="B251" s="30" t="n"/>
      <c r="C251" s="92">
        <f>IF($B251="","",IFERROR(VLOOKUP($B251,'Incoming Inspection Log'!$A:$H,3,FALSE),""))</f>
        <v/>
      </c>
      <c r="D251" s="28">
        <f>IF($B251="","",IFERROR(VLOOKUP($B251,'Incoming Inspection Log'!$A:$H,8,FALSE),""))</f>
        <v/>
      </c>
      <c r="E251" s="30" t="n"/>
      <c r="F251" s="30" t="n"/>
      <c r="G251" s="30" t="n"/>
      <c r="H251" s="93" t="n"/>
      <c r="I251" s="93" t="n"/>
      <c r="J251" s="30" t="n"/>
      <c r="K251" s="90" t="n"/>
      <c r="L251" s="93" t="n"/>
      <c r="M251" s="93" t="n"/>
      <c r="N251" s="93" t="n"/>
      <c r="O251" s="90" t="n"/>
      <c r="P251" s="30" t="n"/>
      <c r="Q251" s="30" t="n"/>
      <c r="R251" s="30" t="n"/>
      <c r="S251" s="28">
        <f>IF($B251="","",IF($R251&lt;&gt;"",$R251,IF($F251="Numeric",IF($L251="","Pending Inspection",IF(AND(OR($H251="",$L251&gt;=$H251),OR($I251="",$L251&lt;=$I251)),"Passed","Failed")),IF($O251&gt;0,"Failed",IF($K251&gt;0,"Passed","Pending Inspection")))))</f>
        <v/>
      </c>
      <c r="T251" s="30" t="n"/>
    </row>
    <row r="252">
      <c r="A252" s="28">
        <f>IF(B252="","",B252&amp;"-I"&amp;TEXT(ROW()-4,"000"))</f>
        <v/>
      </c>
      <c r="B252" s="30" t="n"/>
      <c r="C252" s="92">
        <f>IF($B252="","",IFERROR(VLOOKUP($B252,'Incoming Inspection Log'!$A:$H,3,FALSE),""))</f>
        <v/>
      </c>
      <c r="D252" s="28">
        <f>IF($B252="","",IFERROR(VLOOKUP($B252,'Incoming Inspection Log'!$A:$H,8,FALSE),""))</f>
        <v/>
      </c>
      <c r="E252" s="30" t="n"/>
      <c r="F252" s="30" t="n"/>
      <c r="G252" s="30" t="n"/>
      <c r="H252" s="93" t="n"/>
      <c r="I252" s="93" t="n"/>
      <c r="J252" s="30" t="n"/>
      <c r="K252" s="90" t="n"/>
      <c r="L252" s="93" t="n"/>
      <c r="M252" s="93" t="n"/>
      <c r="N252" s="93" t="n"/>
      <c r="O252" s="90" t="n"/>
      <c r="P252" s="30" t="n"/>
      <c r="Q252" s="30" t="n"/>
      <c r="R252" s="30" t="n"/>
      <c r="S252" s="28">
        <f>IF($B252="","",IF($R252&lt;&gt;"",$R252,IF($F252="Numeric",IF($L252="","Pending Inspection",IF(AND(OR($H252="",$L252&gt;=$H252),OR($I252="",$L252&lt;=$I252)),"Passed","Failed")),IF($O252&gt;0,"Failed",IF($K252&gt;0,"Passed","Pending Inspection")))))</f>
        <v/>
      </c>
      <c r="T252" s="30" t="n"/>
    </row>
    <row r="253">
      <c r="A253" s="28">
        <f>IF(B253="","",B253&amp;"-I"&amp;TEXT(ROW()-4,"000"))</f>
        <v/>
      </c>
      <c r="B253" s="30" t="n"/>
      <c r="C253" s="92">
        <f>IF($B253="","",IFERROR(VLOOKUP($B253,'Incoming Inspection Log'!$A:$H,3,FALSE),""))</f>
        <v/>
      </c>
      <c r="D253" s="28">
        <f>IF($B253="","",IFERROR(VLOOKUP($B253,'Incoming Inspection Log'!$A:$H,8,FALSE),""))</f>
        <v/>
      </c>
      <c r="E253" s="30" t="n"/>
      <c r="F253" s="30" t="n"/>
      <c r="G253" s="30" t="n"/>
      <c r="H253" s="93" t="n"/>
      <c r="I253" s="93" t="n"/>
      <c r="J253" s="30" t="n"/>
      <c r="K253" s="90" t="n"/>
      <c r="L253" s="93" t="n"/>
      <c r="M253" s="93" t="n"/>
      <c r="N253" s="93" t="n"/>
      <c r="O253" s="90" t="n"/>
      <c r="P253" s="30" t="n"/>
      <c r="Q253" s="30" t="n"/>
      <c r="R253" s="30" t="n"/>
      <c r="S253" s="28">
        <f>IF($B253="","",IF($R253&lt;&gt;"",$R253,IF($F253="Numeric",IF($L253="","Pending Inspection",IF(AND(OR($H253="",$L253&gt;=$H253),OR($I253="",$L253&lt;=$I253)),"Passed","Failed")),IF($O253&gt;0,"Failed",IF($K253&gt;0,"Passed","Pending Inspection")))))</f>
        <v/>
      </c>
      <c r="T253" s="30" t="n"/>
    </row>
    <row r="254">
      <c r="A254" s="28">
        <f>IF(B254="","",B254&amp;"-I"&amp;TEXT(ROW()-4,"000"))</f>
        <v/>
      </c>
      <c r="B254" s="30" t="n"/>
      <c r="C254" s="92">
        <f>IF($B254="","",IFERROR(VLOOKUP($B254,'Incoming Inspection Log'!$A:$H,3,FALSE),""))</f>
        <v/>
      </c>
      <c r="D254" s="28">
        <f>IF($B254="","",IFERROR(VLOOKUP($B254,'Incoming Inspection Log'!$A:$H,8,FALSE),""))</f>
        <v/>
      </c>
      <c r="E254" s="30" t="n"/>
      <c r="F254" s="30" t="n"/>
      <c r="G254" s="30" t="n"/>
      <c r="H254" s="93" t="n"/>
      <c r="I254" s="93" t="n"/>
      <c r="J254" s="30" t="n"/>
      <c r="K254" s="90" t="n"/>
      <c r="L254" s="93" t="n"/>
      <c r="M254" s="93" t="n"/>
      <c r="N254" s="93" t="n"/>
      <c r="O254" s="90" t="n"/>
      <c r="P254" s="30" t="n"/>
      <c r="Q254" s="30" t="n"/>
      <c r="R254" s="30" t="n"/>
      <c r="S254" s="28">
        <f>IF($B254="","",IF($R254&lt;&gt;"",$R254,IF($F254="Numeric",IF($L254="","Pending Inspection",IF(AND(OR($H254="",$L254&gt;=$H254),OR($I254="",$L254&lt;=$I254)),"Passed","Failed")),IF($O254&gt;0,"Failed",IF($K254&gt;0,"Passed","Pending Inspection")))))</f>
        <v/>
      </c>
      <c r="T254" s="30" t="n"/>
    </row>
    <row r="255">
      <c r="A255" s="28">
        <f>IF(B255="","",B255&amp;"-I"&amp;TEXT(ROW()-4,"000"))</f>
        <v/>
      </c>
      <c r="B255" s="30" t="n"/>
      <c r="C255" s="92">
        <f>IF($B255="","",IFERROR(VLOOKUP($B255,'Incoming Inspection Log'!$A:$H,3,FALSE),""))</f>
        <v/>
      </c>
      <c r="D255" s="28">
        <f>IF($B255="","",IFERROR(VLOOKUP($B255,'Incoming Inspection Log'!$A:$H,8,FALSE),""))</f>
        <v/>
      </c>
      <c r="E255" s="30" t="n"/>
      <c r="F255" s="30" t="n"/>
      <c r="G255" s="30" t="n"/>
      <c r="H255" s="93" t="n"/>
      <c r="I255" s="93" t="n"/>
      <c r="J255" s="30" t="n"/>
      <c r="K255" s="90" t="n"/>
      <c r="L255" s="93" t="n"/>
      <c r="M255" s="93" t="n"/>
      <c r="N255" s="93" t="n"/>
      <c r="O255" s="90" t="n"/>
      <c r="P255" s="30" t="n"/>
      <c r="Q255" s="30" t="n"/>
      <c r="R255" s="30" t="n"/>
      <c r="S255" s="28">
        <f>IF($B255="","",IF($R255&lt;&gt;"",$R255,IF($F255="Numeric",IF($L255="","Pending Inspection",IF(AND(OR($H255="",$L255&gt;=$H255),OR($I255="",$L255&lt;=$I255)),"Passed","Failed")),IF($O255&gt;0,"Failed",IF($K255&gt;0,"Passed","Pending Inspection")))))</f>
        <v/>
      </c>
      <c r="T255" s="30" t="n"/>
    </row>
    <row r="256">
      <c r="A256" s="28">
        <f>IF(B256="","",B256&amp;"-I"&amp;TEXT(ROW()-4,"000"))</f>
        <v/>
      </c>
      <c r="B256" s="30" t="n"/>
      <c r="C256" s="92">
        <f>IF($B256="","",IFERROR(VLOOKUP($B256,'Incoming Inspection Log'!$A:$H,3,FALSE),""))</f>
        <v/>
      </c>
      <c r="D256" s="28">
        <f>IF($B256="","",IFERROR(VLOOKUP($B256,'Incoming Inspection Log'!$A:$H,8,FALSE),""))</f>
        <v/>
      </c>
      <c r="E256" s="30" t="n"/>
      <c r="F256" s="30" t="n"/>
      <c r="G256" s="30" t="n"/>
      <c r="H256" s="93" t="n"/>
      <c r="I256" s="93" t="n"/>
      <c r="J256" s="30" t="n"/>
      <c r="K256" s="90" t="n"/>
      <c r="L256" s="93" t="n"/>
      <c r="M256" s="93" t="n"/>
      <c r="N256" s="93" t="n"/>
      <c r="O256" s="90" t="n"/>
      <c r="P256" s="30" t="n"/>
      <c r="Q256" s="30" t="n"/>
      <c r="R256" s="30" t="n"/>
      <c r="S256" s="28">
        <f>IF($B256="","",IF($R256&lt;&gt;"",$R256,IF($F256="Numeric",IF($L256="","Pending Inspection",IF(AND(OR($H256="",$L256&gt;=$H256),OR($I256="",$L256&lt;=$I256)),"Passed","Failed")),IF($O256&gt;0,"Failed",IF($K256&gt;0,"Passed","Pending Inspection")))))</f>
        <v/>
      </c>
      <c r="T256" s="30" t="n"/>
    </row>
    <row r="257">
      <c r="A257" s="28">
        <f>IF(B257="","",B257&amp;"-I"&amp;TEXT(ROW()-4,"000"))</f>
        <v/>
      </c>
      <c r="B257" s="30" t="n"/>
      <c r="C257" s="92">
        <f>IF($B257="","",IFERROR(VLOOKUP($B257,'Incoming Inspection Log'!$A:$H,3,FALSE),""))</f>
        <v/>
      </c>
      <c r="D257" s="28">
        <f>IF($B257="","",IFERROR(VLOOKUP($B257,'Incoming Inspection Log'!$A:$H,8,FALSE),""))</f>
        <v/>
      </c>
      <c r="E257" s="30" t="n"/>
      <c r="F257" s="30" t="n"/>
      <c r="G257" s="30" t="n"/>
      <c r="H257" s="93" t="n"/>
      <c r="I257" s="93" t="n"/>
      <c r="J257" s="30" t="n"/>
      <c r="K257" s="90" t="n"/>
      <c r="L257" s="93" t="n"/>
      <c r="M257" s="93" t="n"/>
      <c r="N257" s="93" t="n"/>
      <c r="O257" s="90" t="n"/>
      <c r="P257" s="30" t="n"/>
      <c r="Q257" s="30" t="n"/>
      <c r="R257" s="30" t="n"/>
      <c r="S257" s="28">
        <f>IF($B257="","",IF($R257&lt;&gt;"",$R257,IF($F257="Numeric",IF($L257="","Pending Inspection",IF(AND(OR($H257="",$L257&gt;=$H257),OR($I257="",$L257&lt;=$I257)),"Passed","Failed")),IF($O257&gt;0,"Failed",IF($K257&gt;0,"Passed","Pending Inspection")))))</f>
        <v/>
      </c>
      <c r="T257" s="30" t="n"/>
    </row>
    <row r="258">
      <c r="A258" s="28">
        <f>IF(B258="","",B258&amp;"-I"&amp;TEXT(ROW()-4,"000"))</f>
        <v/>
      </c>
      <c r="B258" s="30" t="n"/>
      <c r="C258" s="92">
        <f>IF($B258="","",IFERROR(VLOOKUP($B258,'Incoming Inspection Log'!$A:$H,3,FALSE),""))</f>
        <v/>
      </c>
      <c r="D258" s="28">
        <f>IF($B258="","",IFERROR(VLOOKUP($B258,'Incoming Inspection Log'!$A:$H,8,FALSE),""))</f>
        <v/>
      </c>
      <c r="E258" s="30" t="n"/>
      <c r="F258" s="30" t="n"/>
      <c r="G258" s="30" t="n"/>
      <c r="H258" s="93" t="n"/>
      <c r="I258" s="93" t="n"/>
      <c r="J258" s="30" t="n"/>
      <c r="K258" s="90" t="n"/>
      <c r="L258" s="93" t="n"/>
      <c r="M258" s="93" t="n"/>
      <c r="N258" s="93" t="n"/>
      <c r="O258" s="90" t="n"/>
      <c r="P258" s="30" t="n"/>
      <c r="Q258" s="30" t="n"/>
      <c r="R258" s="30" t="n"/>
      <c r="S258" s="28">
        <f>IF($B258="","",IF($R258&lt;&gt;"",$R258,IF($F258="Numeric",IF($L258="","Pending Inspection",IF(AND(OR($H258="",$L258&gt;=$H258),OR($I258="",$L258&lt;=$I258)),"Passed","Failed")),IF($O258&gt;0,"Failed",IF($K258&gt;0,"Passed","Pending Inspection")))))</f>
        <v/>
      </c>
      <c r="T258" s="30" t="n"/>
    </row>
    <row r="259">
      <c r="A259" s="28">
        <f>IF(B259="","",B259&amp;"-I"&amp;TEXT(ROW()-4,"000"))</f>
        <v/>
      </c>
      <c r="B259" s="30" t="n"/>
      <c r="C259" s="92">
        <f>IF($B259="","",IFERROR(VLOOKUP($B259,'Incoming Inspection Log'!$A:$H,3,FALSE),""))</f>
        <v/>
      </c>
      <c r="D259" s="28">
        <f>IF($B259="","",IFERROR(VLOOKUP($B259,'Incoming Inspection Log'!$A:$H,8,FALSE),""))</f>
        <v/>
      </c>
      <c r="E259" s="30" t="n"/>
      <c r="F259" s="30" t="n"/>
      <c r="G259" s="30" t="n"/>
      <c r="H259" s="93" t="n"/>
      <c r="I259" s="93" t="n"/>
      <c r="J259" s="30" t="n"/>
      <c r="K259" s="90" t="n"/>
      <c r="L259" s="93" t="n"/>
      <c r="M259" s="93" t="n"/>
      <c r="N259" s="93" t="n"/>
      <c r="O259" s="90" t="n"/>
      <c r="P259" s="30" t="n"/>
      <c r="Q259" s="30" t="n"/>
      <c r="R259" s="30" t="n"/>
      <c r="S259" s="28">
        <f>IF($B259="","",IF($R259&lt;&gt;"",$R259,IF($F259="Numeric",IF($L259="","Pending Inspection",IF(AND(OR($H259="",$L259&gt;=$H259),OR($I259="",$L259&lt;=$I259)),"Passed","Failed")),IF($O259&gt;0,"Failed",IF($K259&gt;0,"Passed","Pending Inspection")))))</f>
        <v/>
      </c>
      <c r="T259" s="30" t="n"/>
    </row>
    <row r="260">
      <c r="A260" s="28">
        <f>IF(B260="","",B260&amp;"-I"&amp;TEXT(ROW()-4,"000"))</f>
        <v/>
      </c>
      <c r="B260" s="30" t="n"/>
      <c r="C260" s="92">
        <f>IF($B260="","",IFERROR(VLOOKUP($B260,'Incoming Inspection Log'!$A:$H,3,FALSE),""))</f>
        <v/>
      </c>
      <c r="D260" s="28">
        <f>IF($B260="","",IFERROR(VLOOKUP($B260,'Incoming Inspection Log'!$A:$H,8,FALSE),""))</f>
        <v/>
      </c>
      <c r="E260" s="30" t="n"/>
      <c r="F260" s="30" t="n"/>
      <c r="G260" s="30" t="n"/>
      <c r="H260" s="93" t="n"/>
      <c r="I260" s="93" t="n"/>
      <c r="J260" s="30" t="n"/>
      <c r="K260" s="90" t="n"/>
      <c r="L260" s="93" t="n"/>
      <c r="M260" s="93" t="n"/>
      <c r="N260" s="93" t="n"/>
      <c r="O260" s="90" t="n"/>
      <c r="P260" s="30" t="n"/>
      <c r="Q260" s="30" t="n"/>
      <c r="R260" s="30" t="n"/>
      <c r="S260" s="28">
        <f>IF($B260="","",IF($R260&lt;&gt;"",$R260,IF($F260="Numeric",IF($L260="","Pending Inspection",IF(AND(OR($H260="",$L260&gt;=$H260),OR($I260="",$L260&lt;=$I260)),"Passed","Failed")),IF($O260&gt;0,"Failed",IF($K260&gt;0,"Passed","Pending Inspection")))))</f>
        <v/>
      </c>
      <c r="T260" s="30" t="n"/>
    </row>
    <row r="261">
      <c r="A261" s="28">
        <f>IF(B261="","",B261&amp;"-I"&amp;TEXT(ROW()-4,"000"))</f>
        <v/>
      </c>
      <c r="B261" s="30" t="n"/>
      <c r="C261" s="92">
        <f>IF($B261="","",IFERROR(VLOOKUP($B261,'Incoming Inspection Log'!$A:$H,3,FALSE),""))</f>
        <v/>
      </c>
      <c r="D261" s="28">
        <f>IF($B261="","",IFERROR(VLOOKUP($B261,'Incoming Inspection Log'!$A:$H,8,FALSE),""))</f>
        <v/>
      </c>
      <c r="E261" s="30" t="n"/>
      <c r="F261" s="30" t="n"/>
      <c r="G261" s="30" t="n"/>
      <c r="H261" s="93" t="n"/>
      <c r="I261" s="93" t="n"/>
      <c r="J261" s="30" t="n"/>
      <c r="K261" s="90" t="n"/>
      <c r="L261" s="93" t="n"/>
      <c r="M261" s="93" t="n"/>
      <c r="N261" s="93" t="n"/>
      <c r="O261" s="90" t="n"/>
      <c r="P261" s="30" t="n"/>
      <c r="Q261" s="30" t="n"/>
      <c r="R261" s="30" t="n"/>
      <c r="S261" s="28">
        <f>IF($B261="","",IF($R261&lt;&gt;"",$R261,IF($F261="Numeric",IF($L261="","Pending Inspection",IF(AND(OR($H261="",$L261&gt;=$H261),OR($I261="",$L261&lt;=$I261)),"Passed","Failed")),IF($O261&gt;0,"Failed",IF($K261&gt;0,"Passed","Pending Inspection")))))</f>
        <v/>
      </c>
      <c r="T261" s="30" t="n"/>
    </row>
    <row r="262">
      <c r="A262" s="28">
        <f>IF(B262="","",B262&amp;"-I"&amp;TEXT(ROW()-4,"000"))</f>
        <v/>
      </c>
      <c r="B262" s="30" t="n"/>
      <c r="C262" s="92">
        <f>IF($B262="","",IFERROR(VLOOKUP($B262,'Incoming Inspection Log'!$A:$H,3,FALSE),""))</f>
        <v/>
      </c>
      <c r="D262" s="28">
        <f>IF($B262="","",IFERROR(VLOOKUP($B262,'Incoming Inspection Log'!$A:$H,8,FALSE),""))</f>
        <v/>
      </c>
      <c r="E262" s="30" t="n"/>
      <c r="F262" s="30" t="n"/>
      <c r="G262" s="30" t="n"/>
      <c r="H262" s="93" t="n"/>
      <c r="I262" s="93" t="n"/>
      <c r="J262" s="30" t="n"/>
      <c r="K262" s="90" t="n"/>
      <c r="L262" s="93" t="n"/>
      <c r="M262" s="93" t="n"/>
      <c r="N262" s="93" t="n"/>
      <c r="O262" s="90" t="n"/>
      <c r="P262" s="30" t="n"/>
      <c r="Q262" s="30" t="n"/>
      <c r="R262" s="30" t="n"/>
      <c r="S262" s="28">
        <f>IF($B262="","",IF($R262&lt;&gt;"",$R262,IF($F262="Numeric",IF($L262="","Pending Inspection",IF(AND(OR($H262="",$L262&gt;=$H262),OR($I262="",$L262&lt;=$I262)),"Passed","Failed")),IF($O262&gt;0,"Failed",IF($K262&gt;0,"Passed","Pending Inspection")))))</f>
        <v/>
      </c>
      <c r="T262" s="30" t="n"/>
    </row>
    <row r="263">
      <c r="A263" s="28">
        <f>IF(B263="","",B263&amp;"-I"&amp;TEXT(ROW()-4,"000"))</f>
        <v/>
      </c>
      <c r="B263" s="30" t="n"/>
      <c r="C263" s="92">
        <f>IF($B263="","",IFERROR(VLOOKUP($B263,'Incoming Inspection Log'!$A:$H,3,FALSE),""))</f>
        <v/>
      </c>
      <c r="D263" s="28">
        <f>IF($B263="","",IFERROR(VLOOKUP($B263,'Incoming Inspection Log'!$A:$H,8,FALSE),""))</f>
        <v/>
      </c>
      <c r="E263" s="30" t="n"/>
      <c r="F263" s="30" t="n"/>
      <c r="G263" s="30" t="n"/>
      <c r="H263" s="93" t="n"/>
      <c r="I263" s="93" t="n"/>
      <c r="J263" s="30" t="n"/>
      <c r="K263" s="90" t="n"/>
      <c r="L263" s="93" t="n"/>
      <c r="M263" s="93" t="n"/>
      <c r="N263" s="93" t="n"/>
      <c r="O263" s="90" t="n"/>
      <c r="P263" s="30" t="n"/>
      <c r="Q263" s="30" t="n"/>
      <c r="R263" s="30" t="n"/>
      <c r="S263" s="28">
        <f>IF($B263="","",IF($R263&lt;&gt;"",$R263,IF($F263="Numeric",IF($L263="","Pending Inspection",IF(AND(OR($H263="",$L263&gt;=$H263),OR($I263="",$L263&lt;=$I263)),"Passed","Failed")),IF($O263&gt;0,"Failed",IF($K263&gt;0,"Passed","Pending Inspection")))))</f>
        <v/>
      </c>
      <c r="T263" s="30" t="n"/>
    </row>
    <row r="264">
      <c r="A264" s="28">
        <f>IF(B264="","",B264&amp;"-I"&amp;TEXT(ROW()-4,"000"))</f>
        <v/>
      </c>
      <c r="B264" s="30" t="n"/>
      <c r="C264" s="92">
        <f>IF($B264="","",IFERROR(VLOOKUP($B264,'Incoming Inspection Log'!$A:$H,3,FALSE),""))</f>
        <v/>
      </c>
      <c r="D264" s="28">
        <f>IF($B264="","",IFERROR(VLOOKUP($B264,'Incoming Inspection Log'!$A:$H,8,FALSE),""))</f>
        <v/>
      </c>
      <c r="E264" s="30" t="n"/>
      <c r="F264" s="30" t="n"/>
      <c r="G264" s="30" t="n"/>
      <c r="H264" s="93" t="n"/>
      <c r="I264" s="93" t="n"/>
      <c r="J264" s="30" t="n"/>
      <c r="K264" s="90" t="n"/>
      <c r="L264" s="93" t="n"/>
      <c r="M264" s="93" t="n"/>
      <c r="N264" s="93" t="n"/>
      <c r="O264" s="90" t="n"/>
      <c r="P264" s="30" t="n"/>
      <c r="Q264" s="30" t="n"/>
      <c r="R264" s="30" t="n"/>
      <c r="S264" s="28">
        <f>IF($B264="","",IF($R264&lt;&gt;"",$R264,IF($F264="Numeric",IF($L264="","Pending Inspection",IF(AND(OR($H264="",$L264&gt;=$H264),OR($I264="",$L264&lt;=$I264)),"Passed","Failed")),IF($O264&gt;0,"Failed",IF($K264&gt;0,"Passed","Pending Inspection")))))</f>
        <v/>
      </c>
      <c r="T264" s="30" t="n"/>
    </row>
    <row r="265">
      <c r="A265" s="28">
        <f>IF(B265="","",B265&amp;"-I"&amp;TEXT(ROW()-4,"000"))</f>
        <v/>
      </c>
      <c r="B265" s="30" t="n"/>
      <c r="C265" s="92">
        <f>IF($B265="","",IFERROR(VLOOKUP($B265,'Incoming Inspection Log'!$A:$H,3,FALSE),""))</f>
        <v/>
      </c>
      <c r="D265" s="28">
        <f>IF($B265="","",IFERROR(VLOOKUP($B265,'Incoming Inspection Log'!$A:$H,8,FALSE),""))</f>
        <v/>
      </c>
      <c r="E265" s="30" t="n"/>
      <c r="F265" s="30" t="n"/>
      <c r="G265" s="30" t="n"/>
      <c r="H265" s="93" t="n"/>
      <c r="I265" s="93" t="n"/>
      <c r="J265" s="30" t="n"/>
      <c r="K265" s="90" t="n"/>
      <c r="L265" s="93" t="n"/>
      <c r="M265" s="93" t="n"/>
      <c r="N265" s="93" t="n"/>
      <c r="O265" s="90" t="n"/>
      <c r="P265" s="30" t="n"/>
      <c r="Q265" s="30" t="n"/>
      <c r="R265" s="30" t="n"/>
      <c r="S265" s="28">
        <f>IF($B265="","",IF($R265&lt;&gt;"",$R265,IF($F265="Numeric",IF($L265="","Pending Inspection",IF(AND(OR($H265="",$L265&gt;=$H265),OR($I265="",$L265&lt;=$I265)),"Passed","Failed")),IF($O265&gt;0,"Failed",IF($K265&gt;0,"Passed","Pending Inspection")))))</f>
        <v/>
      </c>
      <c r="T265" s="30" t="n"/>
    </row>
    <row r="266">
      <c r="A266" s="28">
        <f>IF(B266="","",B266&amp;"-I"&amp;TEXT(ROW()-4,"000"))</f>
        <v/>
      </c>
      <c r="B266" s="30" t="n"/>
      <c r="C266" s="92">
        <f>IF($B266="","",IFERROR(VLOOKUP($B266,'Incoming Inspection Log'!$A:$H,3,FALSE),""))</f>
        <v/>
      </c>
      <c r="D266" s="28">
        <f>IF($B266="","",IFERROR(VLOOKUP($B266,'Incoming Inspection Log'!$A:$H,8,FALSE),""))</f>
        <v/>
      </c>
      <c r="E266" s="30" t="n"/>
      <c r="F266" s="30" t="n"/>
      <c r="G266" s="30" t="n"/>
      <c r="H266" s="93" t="n"/>
      <c r="I266" s="93" t="n"/>
      <c r="J266" s="30" t="n"/>
      <c r="K266" s="90" t="n"/>
      <c r="L266" s="93" t="n"/>
      <c r="M266" s="93" t="n"/>
      <c r="N266" s="93" t="n"/>
      <c r="O266" s="90" t="n"/>
      <c r="P266" s="30" t="n"/>
      <c r="Q266" s="30" t="n"/>
      <c r="R266" s="30" t="n"/>
      <c r="S266" s="28">
        <f>IF($B266="","",IF($R266&lt;&gt;"",$R266,IF($F266="Numeric",IF($L266="","Pending Inspection",IF(AND(OR($H266="",$L266&gt;=$H266),OR($I266="",$L266&lt;=$I266)),"Passed","Failed")),IF($O266&gt;0,"Failed",IF($K266&gt;0,"Passed","Pending Inspection")))))</f>
        <v/>
      </c>
      <c r="T266" s="30" t="n"/>
    </row>
    <row r="267">
      <c r="A267" s="28">
        <f>IF(B267="","",B267&amp;"-I"&amp;TEXT(ROW()-4,"000"))</f>
        <v/>
      </c>
      <c r="B267" s="30" t="n"/>
      <c r="C267" s="92">
        <f>IF($B267="","",IFERROR(VLOOKUP($B267,'Incoming Inspection Log'!$A:$H,3,FALSE),""))</f>
        <v/>
      </c>
      <c r="D267" s="28">
        <f>IF($B267="","",IFERROR(VLOOKUP($B267,'Incoming Inspection Log'!$A:$H,8,FALSE),""))</f>
        <v/>
      </c>
      <c r="E267" s="30" t="n"/>
      <c r="F267" s="30" t="n"/>
      <c r="G267" s="30" t="n"/>
      <c r="H267" s="93" t="n"/>
      <c r="I267" s="93" t="n"/>
      <c r="J267" s="30" t="n"/>
      <c r="K267" s="90" t="n"/>
      <c r="L267" s="93" t="n"/>
      <c r="M267" s="93" t="n"/>
      <c r="N267" s="93" t="n"/>
      <c r="O267" s="90" t="n"/>
      <c r="P267" s="30" t="n"/>
      <c r="Q267" s="30" t="n"/>
      <c r="R267" s="30" t="n"/>
      <c r="S267" s="28">
        <f>IF($B267="","",IF($R267&lt;&gt;"",$R267,IF($F267="Numeric",IF($L267="","Pending Inspection",IF(AND(OR($H267="",$L267&gt;=$H267),OR($I267="",$L267&lt;=$I267)),"Passed","Failed")),IF($O267&gt;0,"Failed",IF($K267&gt;0,"Passed","Pending Inspection")))))</f>
        <v/>
      </c>
      <c r="T267" s="30" t="n"/>
    </row>
    <row r="268">
      <c r="A268" s="28">
        <f>IF(B268="","",B268&amp;"-I"&amp;TEXT(ROW()-4,"000"))</f>
        <v/>
      </c>
      <c r="B268" s="30" t="n"/>
      <c r="C268" s="92">
        <f>IF($B268="","",IFERROR(VLOOKUP($B268,'Incoming Inspection Log'!$A:$H,3,FALSE),""))</f>
        <v/>
      </c>
      <c r="D268" s="28">
        <f>IF($B268="","",IFERROR(VLOOKUP($B268,'Incoming Inspection Log'!$A:$H,8,FALSE),""))</f>
        <v/>
      </c>
      <c r="E268" s="30" t="n"/>
      <c r="F268" s="30" t="n"/>
      <c r="G268" s="30" t="n"/>
      <c r="H268" s="93" t="n"/>
      <c r="I268" s="93" t="n"/>
      <c r="J268" s="30" t="n"/>
      <c r="K268" s="90" t="n"/>
      <c r="L268" s="93" t="n"/>
      <c r="M268" s="93" t="n"/>
      <c r="N268" s="93" t="n"/>
      <c r="O268" s="90" t="n"/>
      <c r="P268" s="30" t="n"/>
      <c r="Q268" s="30" t="n"/>
      <c r="R268" s="30" t="n"/>
      <c r="S268" s="28">
        <f>IF($B268="","",IF($R268&lt;&gt;"",$R268,IF($F268="Numeric",IF($L268="","Pending Inspection",IF(AND(OR($H268="",$L268&gt;=$H268),OR($I268="",$L268&lt;=$I268)),"Passed","Failed")),IF($O268&gt;0,"Failed",IF($K268&gt;0,"Passed","Pending Inspection")))))</f>
        <v/>
      </c>
      <c r="T268" s="30" t="n"/>
    </row>
    <row r="269">
      <c r="A269" s="28">
        <f>IF(B269="","",B269&amp;"-I"&amp;TEXT(ROW()-4,"000"))</f>
        <v/>
      </c>
      <c r="B269" s="30" t="n"/>
      <c r="C269" s="92">
        <f>IF($B269="","",IFERROR(VLOOKUP($B269,'Incoming Inspection Log'!$A:$H,3,FALSE),""))</f>
        <v/>
      </c>
      <c r="D269" s="28">
        <f>IF($B269="","",IFERROR(VLOOKUP($B269,'Incoming Inspection Log'!$A:$H,8,FALSE),""))</f>
        <v/>
      </c>
      <c r="E269" s="30" t="n"/>
      <c r="F269" s="30" t="n"/>
      <c r="G269" s="30" t="n"/>
      <c r="H269" s="93" t="n"/>
      <c r="I269" s="93" t="n"/>
      <c r="J269" s="30" t="n"/>
      <c r="K269" s="90" t="n"/>
      <c r="L269" s="93" t="n"/>
      <c r="M269" s="93" t="n"/>
      <c r="N269" s="93" t="n"/>
      <c r="O269" s="90" t="n"/>
      <c r="P269" s="30" t="n"/>
      <c r="Q269" s="30" t="n"/>
      <c r="R269" s="30" t="n"/>
      <c r="S269" s="28">
        <f>IF($B269="","",IF($R269&lt;&gt;"",$R269,IF($F269="Numeric",IF($L269="","Pending Inspection",IF(AND(OR($H269="",$L269&gt;=$H269),OR($I269="",$L269&lt;=$I269)),"Passed","Failed")),IF($O269&gt;0,"Failed",IF($K269&gt;0,"Passed","Pending Inspection")))))</f>
        <v/>
      </c>
      <c r="T269" s="30" t="n"/>
    </row>
    <row r="270">
      <c r="A270" s="28">
        <f>IF(B270="","",B270&amp;"-I"&amp;TEXT(ROW()-4,"000"))</f>
        <v/>
      </c>
      <c r="B270" s="30" t="n"/>
      <c r="C270" s="92">
        <f>IF($B270="","",IFERROR(VLOOKUP($B270,'Incoming Inspection Log'!$A:$H,3,FALSE),""))</f>
        <v/>
      </c>
      <c r="D270" s="28">
        <f>IF($B270="","",IFERROR(VLOOKUP($B270,'Incoming Inspection Log'!$A:$H,8,FALSE),""))</f>
        <v/>
      </c>
      <c r="E270" s="30" t="n"/>
      <c r="F270" s="30" t="n"/>
      <c r="G270" s="30" t="n"/>
      <c r="H270" s="93" t="n"/>
      <c r="I270" s="93" t="n"/>
      <c r="J270" s="30" t="n"/>
      <c r="K270" s="90" t="n"/>
      <c r="L270" s="93" t="n"/>
      <c r="M270" s="93" t="n"/>
      <c r="N270" s="93" t="n"/>
      <c r="O270" s="90" t="n"/>
      <c r="P270" s="30" t="n"/>
      <c r="Q270" s="30" t="n"/>
      <c r="R270" s="30" t="n"/>
      <c r="S270" s="28">
        <f>IF($B270="","",IF($R270&lt;&gt;"",$R270,IF($F270="Numeric",IF($L270="","Pending Inspection",IF(AND(OR($H270="",$L270&gt;=$H270),OR($I270="",$L270&lt;=$I270)),"Passed","Failed")),IF($O270&gt;0,"Failed",IF($K270&gt;0,"Passed","Pending Inspection")))))</f>
        <v/>
      </c>
      <c r="T270" s="30" t="n"/>
    </row>
    <row r="271">
      <c r="A271" s="28">
        <f>IF(B271="","",B271&amp;"-I"&amp;TEXT(ROW()-4,"000"))</f>
        <v/>
      </c>
      <c r="B271" s="30" t="n"/>
      <c r="C271" s="92">
        <f>IF($B271="","",IFERROR(VLOOKUP($B271,'Incoming Inspection Log'!$A:$H,3,FALSE),""))</f>
        <v/>
      </c>
      <c r="D271" s="28">
        <f>IF($B271="","",IFERROR(VLOOKUP($B271,'Incoming Inspection Log'!$A:$H,8,FALSE),""))</f>
        <v/>
      </c>
      <c r="E271" s="30" t="n"/>
      <c r="F271" s="30" t="n"/>
      <c r="G271" s="30" t="n"/>
      <c r="H271" s="93" t="n"/>
      <c r="I271" s="93" t="n"/>
      <c r="J271" s="30" t="n"/>
      <c r="K271" s="90" t="n"/>
      <c r="L271" s="93" t="n"/>
      <c r="M271" s="93" t="n"/>
      <c r="N271" s="93" t="n"/>
      <c r="O271" s="90" t="n"/>
      <c r="P271" s="30" t="n"/>
      <c r="Q271" s="30" t="n"/>
      <c r="R271" s="30" t="n"/>
      <c r="S271" s="28">
        <f>IF($B271="","",IF($R271&lt;&gt;"",$R271,IF($F271="Numeric",IF($L271="","Pending Inspection",IF(AND(OR($H271="",$L271&gt;=$H271),OR($I271="",$L271&lt;=$I271)),"Passed","Failed")),IF($O271&gt;0,"Failed",IF($K271&gt;0,"Passed","Pending Inspection")))))</f>
        <v/>
      </c>
      <c r="T271" s="30" t="n"/>
    </row>
    <row r="272">
      <c r="A272" s="28">
        <f>IF(B272="","",B272&amp;"-I"&amp;TEXT(ROW()-4,"000"))</f>
        <v/>
      </c>
      <c r="B272" s="30" t="n"/>
      <c r="C272" s="92">
        <f>IF($B272="","",IFERROR(VLOOKUP($B272,'Incoming Inspection Log'!$A:$H,3,FALSE),""))</f>
        <v/>
      </c>
      <c r="D272" s="28">
        <f>IF($B272="","",IFERROR(VLOOKUP($B272,'Incoming Inspection Log'!$A:$H,8,FALSE),""))</f>
        <v/>
      </c>
      <c r="E272" s="30" t="n"/>
      <c r="F272" s="30" t="n"/>
      <c r="G272" s="30" t="n"/>
      <c r="H272" s="93" t="n"/>
      <c r="I272" s="93" t="n"/>
      <c r="J272" s="30" t="n"/>
      <c r="K272" s="90" t="n"/>
      <c r="L272" s="93" t="n"/>
      <c r="M272" s="93" t="n"/>
      <c r="N272" s="93" t="n"/>
      <c r="O272" s="90" t="n"/>
      <c r="P272" s="30" t="n"/>
      <c r="Q272" s="30" t="n"/>
      <c r="R272" s="30" t="n"/>
      <c r="S272" s="28">
        <f>IF($B272="","",IF($R272&lt;&gt;"",$R272,IF($F272="Numeric",IF($L272="","Pending Inspection",IF(AND(OR($H272="",$L272&gt;=$H272),OR($I272="",$L272&lt;=$I272)),"Passed","Failed")),IF($O272&gt;0,"Failed",IF($K272&gt;0,"Passed","Pending Inspection")))))</f>
        <v/>
      </c>
      <c r="T272" s="30" t="n"/>
    </row>
    <row r="273">
      <c r="A273" s="28">
        <f>IF(B273="","",B273&amp;"-I"&amp;TEXT(ROW()-4,"000"))</f>
        <v/>
      </c>
      <c r="B273" s="30" t="n"/>
      <c r="C273" s="92">
        <f>IF($B273="","",IFERROR(VLOOKUP($B273,'Incoming Inspection Log'!$A:$H,3,FALSE),""))</f>
        <v/>
      </c>
      <c r="D273" s="28">
        <f>IF($B273="","",IFERROR(VLOOKUP($B273,'Incoming Inspection Log'!$A:$H,8,FALSE),""))</f>
        <v/>
      </c>
      <c r="E273" s="30" t="n"/>
      <c r="F273" s="30" t="n"/>
      <c r="G273" s="30" t="n"/>
      <c r="H273" s="93" t="n"/>
      <c r="I273" s="93" t="n"/>
      <c r="J273" s="30" t="n"/>
      <c r="K273" s="90" t="n"/>
      <c r="L273" s="93" t="n"/>
      <c r="M273" s="93" t="n"/>
      <c r="N273" s="93" t="n"/>
      <c r="O273" s="90" t="n"/>
      <c r="P273" s="30" t="n"/>
      <c r="Q273" s="30" t="n"/>
      <c r="R273" s="30" t="n"/>
      <c r="S273" s="28">
        <f>IF($B273="","",IF($R273&lt;&gt;"",$R273,IF($F273="Numeric",IF($L273="","Pending Inspection",IF(AND(OR($H273="",$L273&gt;=$H273),OR($I273="",$L273&lt;=$I273)),"Passed","Failed")),IF($O273&gt;0,"Failed",IF($K273&gt;0,"Passed","Pending Inspection")))))</f>
        <v/>
      </c>
      <c r="T273" s="30" t="n"/>
    </row>
    <row r="274">
      <c r="A274" s="28">
        <f>IF(B274="","",B274&amp;"-I"&amp;TEXT(ROW()-4,"000"))</f>
        <v/>
      </c>
      <c r="B274" s="30" t="n"/>
      <c r="C274" s="92">
        <f>IF($B274="","",IFERROR(VLOOKUP($B274,'Incoming Inspection Log'!$A:$H,3,FALSE),""))</f>
        <v/>
      </c>
      <c r="D274" s="28">
        <f>IF($B274="","",IFERROR(VLOOKUP($B274,'Incoming Inspection Log'!$A:$H,8,FALSE),""))</f>
        <v/>
      </c>
      <c r="E274" s="30" t="n"/>
      <c r="F274" s="30" t="n"/>
      <c r="G274" s="30" t="n"/>
      <c r="H274" s="93" t="n"/>
      <c r="I274" s="93" t="n"/>
      <c r="J274" s="30" t="n"/>
      <c r="K274" s="90" t="n"/>
      <c r="L274" s="93" t="n"/>
      <c r="M274" s="93" t="n"/>
      <c r="N274" s="93" t="n"/>
      <c r="O274" s="90" t="n"/>
      <c r="P274" s="30" t="n"/>
      <c r="Q274" s="30" t="n"/>
      <c r="R274" s="30" t="n"/>
      <c r="S274" s="28">
        <f>IF($B274="","",IF($R274&lt;&gt;"",$R274,IF($F274="Numeric",IF($L274="","Pending Inspection",IF(AND(OR($H274="",$L274&gt;=$H274),OR($I274="",$L274&lt;=$I274)),"Passed","Failed")),IF($O274&gt;0,"Failed",IF($K274&gt;0,"Passed","Pending Inspection")))))</f>
        <v/>
      </c>
      <c r="T274" s="30" t="n"/>
    </row>
    <row r="275">
      <c r="A275" s="28">
        <f>IF(B275="","",B275&amp;"-I"&amp;TEXT(ROW()-4,"000"))</f>
        <v/>
      </c>
      <c r="B275" s="30" t="n"/>
      <c r="C275" s="92">
        <f>IF($B275="","",IFERROR(VLOOKUP($B275,'Incoming Inspection Log'!$A:$H,3,FALSE),""))</f>
        <v/>
      </c>
      <c r="D275" s="28">
        <f>IF($B275="","",IFERROR(VLOOKUP($B275,'Incoming Inspection Log'!$A:$H,8,FALSE),""))</f>
        <v/>
      </c>
      <c r="E275" s="30" t="n"/>
      <c r="F275" s="30" t="n"/>
      <c r="G275" s="30" t="n"/>
      <c r="H275" s="93" t="n"/>
      <c r="I275" s="93" t="n"/>
      <c r="J275" s="30" t="n"/>
      <c r="K275" s="90" t="n"/>
      <c r="L275" s="93" t="n"/>
      <c r="M275" s="93" t="n"/>
      <c r="N275" s="93" t="n"/>
      <c r="O275" s="90" t="n"/>
      <c r="P275" s="30" t="n"/>
      <c r="Q275" s="30" t="n"/>
      <c r="R275" s="30" t="n"/>
      <c r="S275" s="28">
        <f>IF($B275="","",IF($R275&lt;&gt;"",$R275,IF($F275="Numeric",IF($L275="","Pending Inspection",IF(AND(OR($H275="",$L275&gt;=$H275),OR($I275="",$L275&lt;=$I275)),"Passed","Failed")),IF($O275&gt;0,"Failed",IF($K275&gt;0,"Passed","Pending Inspection")))))</f>
        <v/>
      </c>
      <c r="T275" s="30" t="n"/>
    </row>
    <row r="276">
      <c r="A276" s="28">
        <f>IF(B276="","",B276&amp;"-I"&amp;TEXT(ROW()-4,"000"))</f>
        <v/>
      </c>
      <c r="B276" s="30" t="n"/>
      <c r="C276" s="92">
        <f>IF($B276="","",IFERROR(VLOOKUP($B276,'Incoming Inspection Log'!$A:$H,3,FALSE),""))</f>
        <v/>
      </c>
      <c r="D276" s="28">
        <f>IF($B276="","",IFERROR(VLOOKUP($B276,'Incoming Inspection Log'!$A:$H,8,FALSE),""))</f>
        <v/>
      </c>
      <c r="E276" s="30" t="n"/>
      <c r="F276" s="30" t="n"/>
      <c r="G276" s="30" t="n"/>
      <c r="H276" s="93" t="n"/>
      <c r="I276" s="93" t="n"/>
      <c r="J276" s="30" t="n"/>
      <c r="K276" s="90" t="n"/>
      <c r="L276" s="93" t="n"/>
      <c r="M276" s="93" t="n"/>
      <c r="N276" s="93" t="n"/>
      <c r="O276" s="90" t="n"/>
      <c r="P276" s="30" t="n"/>
      <c r="Q276" s="30" t="n"/>
      <c r="R276" s="30" t="n"/>
      <c r="S276" s="28">
        <f>IF($B276="","",IF($R276&lt;&gt;"",$R276,IF($F276="Numeric",IF($L276="","Pending Inspection",IF(AND(OR($H276="",$L276&gt;=$H276),OR($I276="",$L276&lt;=$I276)),"Passed","Failed")),IF($O276&gt;0,"Failed",IF($K276&gt;0,"Passed","Pending Inspection")))))</f>
        <v/>
      </c>
      <c r="T276" s="30" t="n"/>
    </row>
    <row r="277">
      <c r="A277" s="28">
        <f>IF(B277="","",B277&amp;"-I"&amp;TEXT(ROW()-4,"000"))</f>
        <v/>
      </c>
      <c r="B277" s="30" t="n"/>
      <c r="C277" s="92">
        <f>IF($B277="","",IFERROR(VLOOKUP($B277,'Incoming Inspection Log'!$A:$H,3,FALSE),""))</f>
        <v/>
      </c>
      <c r="D277" s="28">
        <f>IF($B277="","",IFERROR(VLOOKUP($B277,'Incoming Inspection Log'!$A:$H,8,FALSE),""))</f>
        <v/>
      </c>
      <c r="E277" s="30" t="n"/>
      <c r="F277" s="30" t="n"/>
      <c r="G277" s="30" t="n"/>
      <c r="H277" s="93" t="n"/>
      <c r="I277" s="93" t="n"/>
      <c r="J277" s="30" t="n"/>
      <c r="K277" s="90" t="n"/>
      <c r="L277" s="93" t="n"/>
      <c r="M277" s="93" t="n"/>
      <c r="N277" s="93" t="n"/>
      <c r="O277" s="90" t="n"/>
      <c r="P277" s="30" t="n"/>
      <c r="Q277" s="30" t="n"/>
      <c r="R277" s="30" t="n"/>
      <c r="S277" s="28">
        <f>IF($B277="","",IF($R277&lt;&gt;"",$R277,IF($F277="Numeric",IF($L277="","Pending Inspection",IF(AND(OR($H277="",$L277&gt;=$H277),OR($I277="",$L277&lt;=$I277)),"Passed","Failed")),IF($O277&gt;0,"Failed",IF($K277&gt;0,"Passed","Pending Inspection")))))</f>
        <v/>
      </c>
      <c r="T277" s="30" t="n"/>
    </row>
    <row r="278">
      <c r="A278" s="28">
        <f>IF(B278="","",B278&amp;"-I"&amp;TEXT(ROW()-4,"000"))</f>
        <v/>
      </c>
      <c r="B278" s="30" t="n"/>
      <c r="C278" s="92">
        <f>IF($B278="","",IFERROR(VLOOKUP($B278,'Incoming Inspection Log'!$A:$H,3,FALSE),""))</f>
        <v/>
      </c>
      <c r="D278" s="28">
        <f>IF($B278="","",IFERROR(VLOOKUP($B278,'Incoming Inspection Log'!$A:$H,8,FALSE),""))</f>
        <v/>
      </c>
      <c r="E278" s="30" t="n"/>
      <c r="F278" s="30" t="n"/>
      <c r="G278" s="30" t="n"/>
      <c r="H278" s="93" t="n"/>
      <c r="I278" s="93" t="n"/>
      <c r="J278" s="30" t="n"/>
      <c r="K278" s="90" t="n"/>
      <c r="L278" s="93" t="n"/>
      <c r="M278" s="93" t="n"/>
      <c r="N278" s="93" t="n"/>
      <c r="O278" s="90" t="n"/>
      <c r="P278" s="30" t="n"/>
      <c r="Q278" s="30" t="n"/>
      <c r="R278" s="30" t="n"/>
      <c r="S278" s="28">
        <f>IF($B278="","",IF($R278&lt;&gt;"",$R278,IF($F278="Numeric",IF($L278="","Pending Inspection",IF(AND(OR($H278="",$L278&gt;=$H278),OR($I278="",$L278&lt;=$I278)),"Passed","Failed")),IF($O278&gt;0,"Failed",IF($K278&gt;0,"Passed","Pending Inspection")))))</f>
        <v/>
      </c>
      <c r="T278" s="30" t="n"/>
    </row>
    <row r="279">
      <c r="A279" s="28">
        <f>IF(B279="","",B279&amp;"-I"&amp;TEXT(ROW()-4,"000"))</f>
        <v/>
      </c>
      <c r="B279" s="30" t="n"/>
      <c r="C279" s="92">
        <f>IF($B279="","",IFERROR(VLOOKUP($B279,'Incoming Inspection Log'!$A:$H,3,FALSE),""))</f>
        <v/>
      </c>
      <c r="D279" s="28">
        <f>IF($B279="","",IFERROR(VLOOKUP($B279,'Incoming Inspection Log'!$A:$H,8,FALSE),""))</f>
        <v/>
      </c>
      <c r="E279" s="30" t="n"/>
      <c r="F279" s="30" t="n"/>
      <c r="G279" s="30" t="n"/>
      <c r="H279" s="93" t="n"/>
      <c r="I279" s="93" t="n"/>
      <c r="J279" s="30" t="n"/>
      <c r="K279" s="90" t="n"/>
      <c r="L279" s="93" t="n"/>
      <c r="M279" s="93" t="n"/>
      <c r="N279" s="93" t="n"/>
      <c r="O279" s="90" t="n"/>
      <c r="P279" s="30" t="n"/>
      <c r="Q279" s="30" t="n"/>
      <c r="R279" s="30" t="n"/>
      <c r="S279" s="28">
        <f>IF($B279="","",IF($R279&lt;&gt;"",$R279,IF($F279="Numeric",IF($L279="","Pending Inspection",IF(AND(OR($H279="",$L279&gt;=$H279),OR($I279="",$L279&lt;=$I279)),"Passed","Failed")),IF($O279&gt;0,"Failed",IF($K279&gt;0,"Passed","Pending Inspection")))))</f>
        <v/>
      </c>
      <c r="T279" s="30" t="n"/>
    </row>
    <row r="280">
      <c r="A280" s="28">
        <f>IF(B280="","",B280&amp;"-I"&amp;TEXT(ROW()-4,"000"))</f>
        <v/>
      </c>
      <c r="B280" s="30" t="n"/>
      <c r="C280" s="92">
        <f>IF($B280="","",IFERROR(VLOOKUP($B280,'Incoming Inspection Log'!$A:$H,3,FALSE),""))</f>
        <v/>
      </c>
      <c r="D280" s="28">
        <f>IF($B280="","",IFERROR(VLOOKUP($B280,'Incoming Inspection Log'!$A:$H,8,FALSE),""))</f>
        <v/>
      </c>
      <c r="E280" s="30" t="n"/>
      <c r="F280" s="30" t="n"/>
      <c r="G280" s="30" t="n"/>
      <c r="H280" s="93" t="n"/>
      <c r="I280" s="93" t="n"/>
      <c r="J280" s="30" t="n"/>
      <c r="K280" s="90" t="n"/>
      <c r="L280" s="93" t="n"/>
      <c r="M280" s="93" t="n"/>
      <c r="N280" s="93" t="n"/>
      <c r="O280" s="90" t="n"/>
      <c r="P280" s="30" t="n"/>
      <c r="Q280" s="30" t="n"/>
      <c r="R280" s="30" t="n"/>
      <c r="S280" s="28">
        <f>IF($B280="","",IF($R280&lt;&gt;"",$R280,IF($F280="Numeric",IF($L280="","Pending Inspection",IF(AND(OR($H280="",$L280&gt;=$H280),OR($I280="",$L280&lt;=$I280)),"Passed","Failed")),IF($O280&gt;0,"Failed",IF($K280&gt;0,"Passed","Pending Inspection")))))</f>
        <v/>
      </c>
      <c r="T280" s="30" t="n"/>
    </row>
    <row r="281">
      <c r="A281" s="28">
        <f>IF(B281="","",B281&amp;"-I"&amp;TEXT(ROW()-4,"000"))</f>
        <v/>
      </c>
      <c r="B281" s="30" t="n"/>
      <c r="C281" s="92">
        <f>IF($B281="","",IFERROR(VLOOKUP($B281,'Incoming Inspection Log'!$A:$H,3,FALSE),""))</f>
        <v/>
      </c>
      <c r="D281" s="28">
        <f>IF($B281="","",IFERROR(VLOOKUP($B281,'Incoming Inspection Log'!$A:$H,8,FALSE),""))</f>
        <v/>
      </c>
      <c r="E281" s="30" t="n"/>
      <c r="F281" s="30" t="n"/>
      <c r="G281" s="30" t="n"/>
      <c r="H281" s="93" t="n"/>
      <c r="I281" s="93" t="n"/>
      <c r="J281" s="30" t="n"/>
      <c r="K281" s="90" t="n"/>
      <c r="L281" s="93" t="n"/>
      <c r="M281" s="93" t="n"/>
      <c r="N281" s="93" t="n"/>
      <c r="O281" s="90" t="n"/>
      <c r="P281" s="30" t="n"/>
      <c r="Q281" s="30" t="n"/>
      <c r="R281" s="30" t="n"/>
      <c r="S281" s="28">
        <f>IF($B281="","",IF($R281&lt;&gt;"",$R281,IF($F281="Numeric",IF($L281="","Pending Inspection",IF(AND(OR($H281="",$L281&gt;=$H281),OR($I281="",$L281&lt;=$I281)),"Passed","Failed")),IF($O281&gt;0,"Failed",IF($K281&gt;0,"Passed","Pending Inspection")))))</f>
        <v/>
      </c>
      <c r="T281" s="30" t="n"/>
    </row>
    <row r="282">
      <c r="A282" s="28">
        <f>IF(B282="","",B282&amp;"-I"&amp;TEXT(ROW()-4,"000"))</f>
        <v/>
      </c>
      <c r="B282" s="30" t="n"/>
      <c r="C282" s="92">
        <f>IF($B282="","",IFERROR(VLOOKUP($B282,'Incoming Inspection Log'!$A:$H,3,FALSE),""))</f>
        <v/>
      </c>
      <c r="D282" s="28">
        <f>IF($B282="","",IFERROR(VLOOKUP($B282,'Incoming Inspection Log'!$A:$H,8,FALSE),""))</f>
        <v/>
      </c>
      <c r="E282" s="30" t="n"/>
      <c r="F282" s="30" t="n"/>
      <c r="G282" s="30" t="n"/>
      <c r="H282" s="93" t="n"/>
      <c r="I282" s="93" t="n"/>
      <c r="J282" s="30" t="n"/>
      <c r="K282" s="90" t="n"/>
      <c r="L282" s="93" t="n"/>
      <c r="M282" s="93" t="n"/>
      <c r="N282" s="93" t="n"/>
      <c r="O282" s="90" t="n"/>
      <c r="P282" s="30" t="n"/>
      <c r="Q282" s="30" t="n"/>
      <c r="R282" s="30" t="n"/>
      <c r="S282" s="28">
        <f>IF($B282="","",IF($R282&lt;&gt;"",$R282,IF($F282="Numeric",IF($L282="","Pending Inspection",IF(AND(OR($H282="",$L282&gt;=$H282),OR($I282="",$L282&lt;=$I282)),"Passed","Failed")),IF($O282&gt;0,"Failed",IF($K282&gt;0,"Passed","Pending Inspection")))))</f>
        <v/>
      </c>
      <c r="T282" s="30" t="n"/>
    </row>
    <row r="283">
      <c r="A283" s="28">
        <f>IF(B283="","",B283&amp;"-I"&amp;TEXT(ROW()-4,"000"))</f>
        <v/>
      </c>
      <c r="B283" s="30" t="n"/>
      <c r="C283" s="92">
        <f>IF($B283="","",IFERROR(VLOOKUP($B283,'Incoming Inspection Log'!$A:$H,3,FALSE),""))</f>
        <v/>
      </c>
      <c r="D283" s="28">
        <f>IF($B283="","",IFERROR(VLOOKUP($B283,'Incoming Inspection Log'!$A:$H,8,FALSE),""))</f>
        <v/>
      </c>
      <c r="E283" s="30" t="n"/>
      <c r="F283" s="30" t="n"/>
      <c r="G283" s="30" t="n"/>
      <c r="H283" s="93" t="n"/>
      <c r="I283" s="93" t="n"/>
      <c r="J283" s="30" t="n"/>
      <c r="K283" s="90" t="n"/>
      <c r="L283" s="93" t="n"/>
      <c r="M283" s="93" t="n"/>
      <c r="N283" s="93" t="n"/>
      <c r="O283" s="90" t="n"/>
      <c r="P283" s="30" t="n"/>
      <c r="Q283" s="30" t="n"/>
      <c r="R283" s="30" t="n"/>
      <c r="S283" s="28">
        <f>IF($B283="","",IF($R283&lt;&gt;"",$R283,IF($F283="Numeric",IF($L283="","Pending Inspection",IF(AND(OR($H283="",$L283&gt;=$H283),OR($I283="",$L283&lt;=$I283)),"Passed","Failed")),IF($O283&gt;0,"Failed",IF($K283&gt;0,"Passed","Pending Inspection")))))</f>
        <v/>
      </c>
      <c r="T283" s="30" t="n"/>
    </row>
    <row r="284">
      <c r="A284" s="28">
        <f>IF(B284="","",B284&amp;"-I"&amp;TEXT(ROW()-4,"000"))</f>
        <v/>
      </c>
      <c r="B284" s="30" t="n"/>
      <c r="C284" s="92">
        <f>IF($B284="","",IFERROR(VLOOKUP($B284,'Incoming Inspection Log'!$A:$H,3,FALSE),""))</f>
        <v/>
      </c>
      <c r="D284" s="28">
        <f>IF($B284="","",IFERROR(VLOOKUP($B284,'Incoming Inspection Log'!$A:$H,8,FALSE),""))</f>
        <v/>
      </c>
      <c r="E284" s="30" t="n"/>
      <c r="F284" s="30" t="n"/>
      <c r="G284" s="30" t="n"/>
      <c r="H284" s="93" t="n"/>
      <c r="I284" s="93" t="n"/>
      <c r="J284" s="30" t="n"/>
      <c r="K284" s="90" t="n"/>
      <c r="L284" s="93" t="n"/>
      <c r="M284" s="93" t="n"/>
      <c r="N284" s="93" t="n"/>
      <c r="O284" s="90" t="n"/>
      <c r="P284" s="30" t="n"/>
      <c r="Q284" s="30" t="n"/>
      <c r="R284" s="30" t="n"/>
      <c r="S284" s="28">
        <f>IF($B284="","",IF($R284&lt;&gt;"",$R284,IF($F284="Numeric",IF($L284="","Pending Inspection",IF(AND(OR($H284="",$L284&gt;=$H284),OR($I284="",$L284&lt;=$I284)),"Passed","Failed")),IF($O284&gt;0,"Failed",IF($K284&gt;0,"Passed","Pending Inspection")))))</f>
        <v/>
      </c>
      <c r="T284" s="30" t="n"/>
    </row>
    <row r="285">
      <c r="A285" s="28">
        <f>IF(B285="","",B285&amp;"-I"&amp;TEXT(ROW()-4,"000"))</f>
        <v/>
      </c>
      <c r="B285" s="30" t="n"/>
      <c r="C285" s="92">
        <f>IF($B285="","",IFERROR(VLOOKUP($B285,'Incoming Inspection Log'!$A:$H,3,FALSE),""))</f>
        <v/>
      </c>
      <c r="D285" s="28">
        <f>IF($B285="","",IFERROR(VLOOKUP($B285,'Incoming Inspection Log'!$A:$H,8,FALSE),""))</f>
        <v/>
      </c>
      <c r="E285" s="30" t="n"/>
      <c r="F285" s="30" t="n"/>
      <c r="G285" s="30" t="n"/>
      <c r="H285" s="93" t="n"/>
      <c r="I285" s="93" t="n"/>
      <c r="J285" s="30" t="n"/>
      <c r="K285" s="90" t="n"/>
      <c r="L285" s="93" t="n"/>
      <c r="M285" s="93" t="n"/>
      <c r="N285" s="93" t="n"/>
      <c r="O285" s="90" t="n"/>
      <c r="P285" s="30" t="n"/>
      <c r="Q285" s="30" t="n"/>
      <c r="R285" s="30" t="n"/>
      <c r="S285" s="28">
        <f>IF($B285="","",IF($R285&lt;&gt;"",$R285,IF($F285="Numeric",IF($L285="","Pending Inspection",IF(AND(OR($H285="",$L285&gt;=$H285),OR($I285="",$L285&lt;=$I285)),"Passed","Failed")),IF($O285&gt;0,"Failed",IF($K285&gt;0,"Passed","Pending Inspection")))))</f>
        <v/>
      </c>
      <c r="T285" s="30" t="n"/>
    </row>
    <row r="286">
      <c r="A286" s="28">
        <f>IF(B286="","",B286&amp;"-I"&amp;TEXT(ROW()-4,"000"))</f>
        <v/>
      </c>
      <c r="B286" s="30" t="n"/>
      <c r="C286" s="92">
        <f>IF($B286="","",IFERROR(VLOOKUP($B286,'Incoming Inspection Log'!$A:$H,3,FALSE),""))</f>
        <v/>
      </c>
      <c r="D286" s="28">
        <f>IF($B286="","",IFERROR(VLOOKUP($B286,'Incoming Inspection Log'!$A:$H,8,FALSE),""))</f>
        <v/>
      </c>
      <c r="E286" s="30" t="n"/>
      <c r="F286" s="30" t="n"/>
      <c r="G286" s="30" t="n"/>
      <c r="H286" s="93" t="n"/>
      <c r="I286" s="93" t="n"/>
      <c r="J286" s="30" t="n"/>
      <c r="K286" s="90" t="n"/>
      <c r="L286" s="93" t="n"/>
      <c r="M286" s="93" t="n"/>
      <c r="N286" s="93" t="n"/>
      <c r="O286" s="90" t="n"/>
      <c r="P286" s="30" t="n"/>
      <c r="Q286" s="30" t="n"/>
      <c r="R286" s="30" t="n"/>
      <c r="S286" s="28">
        <f>IF($B286="","",IF($R286&lt;&gt;"",$R286,IF($F286="Numeric",IF($L286="","Pending Inspection",IF(AND(OR($H286="",$L286&gt;=$H286),OR($I286="",$L286&lt;=$I286)),"Passed","Failed")),IF($O286&gt;0,"Failed",IF($K286&gt;0,"Passed","Pending Inspection")))))</f>
        <v/>
      </c>
      <c r="T286" s="30" t="n"/>
    </row>
    <row r="287">
      <c r="A287" s="28">
        <f>IF(B287="","",B287&amp;"-I"&amp;TEXT(ROW()-4,"000"))</f>
        <v/>
      </c>
      <c r="B287" s="30" t="n"/>
      <c r="C287" s="92">
        <f>IF($B287="","",IFERROR(VLOOKUP($B287,'Incoming Inspection Log'!$A:$H,3,FALSE),""))</f>
        <v/>
      </c>
      <c r="D287" s="28">
        <f>IF($B287="","",IFERROR(VLOOKUP($B287,'Incoming Inspection Log'!$A:$H,8,FALSE),""))</f>
        <v/>
      </c>
      <c r="E287" s="30" t="n"/>
      <c r="F287" s="30" t="n"/>
      <c r="G287" s="30" t="n"/>
      <c r="H287" s="93" t="n"/>
      <c r="I287" s="93" t="n"/>
      <c r="J287" s="30" t="n"/>
      <c r="K287" s="90" t="n"/>
      <c r="L287" s="93" t="n"/>
      <c r="M287" s="93" t="n"/>
      <c r="N287" s="93" t="n"/>
      <c r="O287" s="90" t="n"/>
      <c r="P287" s="30" t="n"/>
      <c r="Q287" s="30" t="n"/>
      <c r="R287" s="30" t="n"/>
      <c r="S287" s="28">
        <f>IF($B287="","",IF($R287&lt;&gt;"",$R287,IF($F287="Numeric",IF($L287="","Pending Inspection",IF(AND(OR($H287="",$L287&gt;=$H287),OR($I287="",$L287&lt;=$I287)),"Passed","Failed")),IF($O287&gt;0,"Failed",IF($K287&gt;0,"Passed","Pending Inspection")))))</f>
        <v/>
      </c>
      <c r="T287" s="30" t="n"/>
    </row>
    <row r="288">
      <c r="A288" s="28">
        <f>IF(B288="","",B288&amp;"-I"&amp;TEXT(ROW()-4,"000"))</f>
        <v/>
      </c>
      <c r="B288" s="30" t="n"/>
      <c r="C288" s="92">
        <f>IF($B288="","",IFERROR(VLOOKUP($B288,'Incoming Inspection Log'!$A:$H,3,FALSE),""))</f>
        <v/>
      </c>
      <c r="D288" s="28">
        <f>IF($B288="","",IFERROR(VLOOKUP($B288,'Incoming Inspection Log'!$A:$H,8,FALSE),""))</f>
        <v/>
      </c>
      <c r="E288" s="30" t="n"/>
      <c r="F288" s="30" t="n"/>
      <c r="G288" s="30" t="n"/>
      <c r="H288" s="93" t="n"/>
      <c r="I288" s="93" t="n"/>
      <c r="J288" s="30" t="n"/>
      <c r="K288" s="90" t="n"/>
      <c r="L288" s="93" t="n"/>
      <c r="M288" s="93" t="n"/>
      <c r="N288" s="93" t="n"/>
      <c r="O288" s="90" t="n"/>
      <c r="P288" s="30" t="n"/>
      <c r="Q288" s="30" t="n"/>
      <c r="R288" s="30" t="n"/>
      <c r="S288" s="28">
        <f>IF($B288="","",IF($R288&lt;&gt;"",$R288,IF($F288="Numeric",IF($L288="","Pending Inspection",IF(AND(OR($H288="",$L288&gt;=$H288),OR($I288="",$L288&lt;=$I288)),"Passed","Failed")),IF($O288&gt;0,"Failed",IF($K288&gt;0,"Passed","Pending Inspection")))))</f>
        <v/>
      </c>
      <c r="T288" s="30" t="n"/>
    </row>
    <row r="289">
      <c r="A289" s="28">
        <f>IF(B289="","",B289&amp;"-I"&amp;TEXT(ROW()-4,"000"))</f>
        <v/>
      </c>
      <c r="B289" s="30" t="n"/>
      <c r="C289" s="92">
        <f>IF($B289="","",IFERROR(VLOOKUP($B289,'Incoming Inspection Log'!$A:$H,3,FALSE),""))</f>
        <v/>
      </c>
      <c r="D289" s="28">
        <f>IF($B289="","",IFERROR(VLOOKUP($B289,'Incoming Inspection Log'!$A:$H,8,FALSE),""))</f>
        <v/>
      </c>
      <c r="E289" s="30" t="n"/>
      <c r="F289" s="30" t="n"/>
      <c r="G289" s="30" t="n"/>
      <c r="H289" s="93" t="n"/>
      <c r="I289" s="93" t="n"/>
      <c r="J289" s="30" t="n"/>
      <c r="K289" s="90" t="n"/>
      <c r="L289" s="93" t="n"/>
      <c r="M289" s="93" t="n"/>
      <c r="N289" s="93" t="n"/>
      <c r="O289" s="90" t="n"/>
      <c r="P289" s="30" t="n"/>
      <c r="Q289" s="30" t="n"/>
      <c r="R289" s="30" t="n"/>
      <c r="S289" s="28">
        <f>IF($B289="","",IF($R289&lt;&gt;"",$R289,IF($F289="Numeric",IF($L289="","Pending Inspection",IF(AND(OR($H289="",$L289&gt;=$H289),OR($I289="",$L289&lt;=$I289)),"Passed","Failed")),IF($O289&gt;0,"Failed",IF($K289&gt;0,"Passed","Pending Inspection")))))</f>
        <v/>
      </c>
      <c r="T289" s="30" t="n"/>
    </row>
    <row r="290">
      <c r="A290" s="28">
        <f>IF(B290="","",B290&amp;"-I"&amp;TEXT(ROW()-4,"000"))</f>
        <v/>
      </c>
      <c r="B290" s="30" t="n"/>
      <c r="C290" s="92">
        <f>IF($B290="","",IFERROR(VLOOKUP($B290,'Incoming Inspection Log'!$A:$H,3,FALSE),""))</f>
        <v/>
      </c>
      <c r="D290" s="28">
        <f>IF($B290="","",IFERROR(VLOOKUP($B290,'Incoming Inspection Log'!$A:$H,8,FALSE),""))</f>
        <v/>
      </c>
      <c r="E290" s="30" t="n"/>
      <c r="F290" s="30" t="n"/>
      <c r="G290" s="30" t="n"/>
      <c r="H290" s="93" t="n"/>
      <c r="I290" s="93" t="n"/>
      <c r="J290" s="30" t="n"/>
      <c r="K290" s="90" t="n"/>
      <c r="L290" s="93" t="n"/>
      <c r="M290" s="93" t="n"/>
      <c r="N290" s="93" t="n"/>
      <c r="O290" s="90" t="n"/>
      <c r="P290" s="30" t="n"/>
      <c r="Q290" s="30" t="n"/>
      <c r="R290" s="30" t="n"/>
      <c r="S290" s="28">
        <f>IF($B290="","",IF($R290&lt;&gt;"",$R290,IF($F290="Numeric",IF($L290="","Pending Inspection",IF(AND(OR($H290="",$L290&gt;=$H290),OR($I290="",$L290&lt;=$I290)),"Passed","Failed")),IF($O290&gt;0,"Failed",IF($K290&gt;0,"Passed","Pending Inspection")))))</f>
        <v/>
      </c>
      <c r="T290" s="30" t="n"/>
    </row>
    <row r="291">
      <c r="A291" s="28">
        <f>IF(B291="","",B291&amp;"-I"&amp;TEXT(ROW()-4,"000"))</f>
        <v/>
      </c>
      <c r="B291" s="30" t="n"/>
      <c r="C291" s="92">
        <f>IF($B291="","",IFERROR(VLOOKUP($B291,'Incoming Inspection Log'!$A:$H,3,FALSE),""))</f>
        <v/>
      </c>
      <c r="D291" s="28">
        <f>IF($B291="","",IFERROR(VLOOKUP($B291,'Incoming Inspection Log'!$A:$H,8,FALSE),""))</f>
        <v/>
      </c>
      <c r="E291" s="30" t="n"/>
      <c r="F291" s="30" t="n"/>
      <c r="G291" s="30" t="n"/>
      <c r="H291" s="93" t="n"/>
      <c r="I291" s="93" t="n"/>
      <c r="J291" s="30" t="n"/>
      <c r="K291" s="90" t="n"/>
      <c r="L291" s="93" t="n"/>
      <c r="M291" s="93" t="n"/>
      <c r="N291" s="93" t="n"/>
      <c r="O291" s="90" t="n"/>
      <c r="P291" s="30" t="n"/>
      <c r="Q291" s="30" t="n"/>
      <c r="R291" s="30" t="n"/>
      <c r="S291" s="28">
        <f>IF($B291="","",IF($R291&lt;&gt;"",$R291,IF($F291="Numeric",IF($L291="","Pending Inspection",IF(AND(OR($H291="",$L291&gt;=$H291),OR($I291="",$L291&lt;=$I291)),"Passed","Failed")),IF($O291&gt;0,"Failed",IF($K291&gt;0,"Passed","Pending Inspection")))))</f>
        <v/>
      </c>
      <c r="T291" s="30" t="n"/>
    </row>
    <row r="292">
      <c r="A292" s="28">
        <f>IF(B292="","",B292&amp;"-I"&amp;TEXT(ROW()-4,"000"))</f>
        <v/>
      </c>
      <c r="B292" s="30" t="n"/>
      <c r="C292" s="92">
        <f>IF($B292="","",IFERROR(VLOOKUP($B292,'Incoming Inspection Log'!$A:$H,3,FALSE),""))</f>
        <v/>
      </c>
      <c r="D292" s="28">
        <f>IF($B292="","",IFERROR(VLOOKUP($B292,'Incoming Inspection Log'!$A:$H,8,FALSE),""))</f>
        <v/>
      </c>
      <c r="E292" s="30" t="n"/>
      <c r="F292" s="30" t="n"/>
      <c r="G292" s="30" t="n"/>
      <c r="H292" s="93" t="n"/>
      <c r="I292" s="93" t="n"/>
      <c r="J292" s="30" t="n"/>
      <c r="K292" s="90" t="n"/>
      <c r="L292" s="93" t="n"/>
      <c r="M292" s="93" t="n"/>
      <c r="N292" s="93" t="n"/>
      <c r="O292" s="90" t="n"/>
      <c r="P292" s="30" t="n"/>
      <c r="Q292" s="30" t="n"/>
      <c r="R292" s="30" t="n"/>
      <c r="S292" s="28">
        <f>IF($B292="","",IF($R292&lt;&gt;"",$R292,IF($F292="Numeric",IF($L292="","Pending Inspection",IF(AND(OR($H292="",$L292&gt;=$H292),OR($I292="",$L292&lt;=$I292)),"Passed","Failed")),IF($O292&gt;0,"Failed",IF($K292&gt;0,"Passed","Pending Inspection")))))</f>
        <v/>
      </c>
      <c r="T292" s="30" t="n"/>
    </row>
    <row r="293">
      <c r="A293" s="28">
        <f>IF(B293="","",B293&amp;"-I"&amp;TEXT(ROW()-4,"000"))</f>
        <v/>
      </c>
      <c r="B293" s="30" t="n"/>
      <c r="C293" s="92">
        <f>IF($B293="","",IFERROR(VLOOKUP($B293,'Incoming Inspection Log'!$A:$H,3,FALSE),""))</f>
        <v/>
      </c>
      <c r="D293" s="28">
        <f>IF($B293="","",IFERROR(VLOOKUP($B293,'Incoming Inspection Log'!$A:$H,8,FALSE),""))</f>
        <v/>
      </c>
      <c r="E293" s="30" t="n"/>
      <c r="F293" s="30" t="n"/>
      <c r="G293" s="30" t="n"/>
      <c r="H293" s="93" t="n"/>
      <c r="I293" s="93" t="n"/>
      <c r="J293" s="30" t="n"/>
      <c r="K293" s="90" t="n"/>
      <c r="L293" s="93" t="n"/>
      <c r="M293" s="93" t="n"/>
      <c r="N293" s="93" t="n"/>
      <c r="O293" s="90" t="n"/>
      <c r="P293" s="30" t="n"/>
      <c r="Q293" s="30" t="n"/>
      <c r="R293" s="30" t="n"/>
      <c r="S293" s="28">
        <f>IF($B293="","",IF($R293&lt;&gt;"",$R293,IF($F293="Numeric",IF($L293="","Pending Inspection",IF(AND(OR($H293="",$L293&gt;=$H293),OR($I293="",$L293&lt;=$I293)),"Passed","Failed")),IF($O293&gt;0,"Failed",IF($K293&gt;0,"Passed","Pending Inspection")))))</f>
        <v/>
      </c>
      <c r="T293" s="30" t="n"/>
    </row>
    <row r="294">
      <c r="A294" s="28">
        <f>IF(B294="","",B294&amp;"-I"&amp;TEXT(ROW()-4,"000"))</f>
        <v/>
      </c>
      <c r="B294" s="30" t="n"/>
      <c r="C294" s="92">
        <f>IF($B294="","",IFERROR(VLOOKUP($B294,'Incoming Inspection Log'!$A:$H,3,FALSE),""))</f>
        <v/>
      </c>
      <c r="D294" s="28">
        <f>IF($B294="","",IFERROR(VLOOKUP($B294,'Incoming Inspection Log'!$A:$H,8,FALSE),""))</f>
        <v/>
      </c>
      <c r="E294" s="30" t="n"/>
      <c r="F294" s="30" t="n"/>
      <c r="G294" s="30" t="n"/>
      <c r="H294" s="93" t="n"/>
      <c r="I294" s="93" t="n"/>
      <c r="J294" s="30" t="n"/>
      <c r="K294" s="90" t="n"/>
      <c r="L294" s="93" t="n"/>
      <c r="M294" s="93" t="n"/>
      <c r="N294" s="93" t="n"/>
      <c r="O294" s="90" t="n"/>
      <c r="P294" s="30" t="n"/>
      <c r="Q294" s="30" t="n"/>
      <c r="R294" s="30" t="n"/>
      <c r="S294" s="28">
        <f>IF($B294="","",IF($R294&lt;&gt;"",$R294,IF($F294="Numeric",IF($L294="","Pending Inspection",IF(AND(OR($H294="",$L294&gt;=$H294),OR($I294="",$L294&lt;=$I294)),"Passed","Failed")),IF($O294&gt;0,"Failed",IF($K294&gt;0,"Passed","Pending Inspection")))))</f>
        <v/>
      </c>
      <c r="T294" s="30" t="n"/>
    </row>
    <row r="295">
      <c r="A295" s="28">
        <f>IF(B295="","",B295&amp;"-I"&amp;TEXT(ROW()-4,"000"))</f>
        <v/>
      </c>
      <c r="B295" s="30" t="n"/>
      <c r="C295" s="92">
        <f>IF($B295="","",IFERROR(VLOOKUP($B295,'Incoming Inspection Log'!$A:$H,3,FALSE),""))</f>
        <v/>
      </c>
      <c r="D295" s="28">
        <f>IF($B295="","",IFERROR(VLOOKUP($B295,'Incoming Inspection Log'!$A:$H,8,FALSE),""))</f>
        <v/>
      </c>
      <c r="E295" s="30" t="n"/>
      <c r="F295" s="30" t="n"/>
      <c r="G295" s="30" t="n"/>
      <c r="H295" s="93" t="n"/>
      <c r="I295" s="93" t="n"/>
      <c r="J295" s="30" t="n"/>
      <c r="K295" s="90" t="n"/>
      <c r="L295" s="93" t="n"/>
      <c r="M295" s="93" t="n"/>
      <c r="N295" s="93" t="n"/>
      <c r="O295" s="90" t="n"/>
      <c r="P295" s="30" t="n"/>
      <c r="Q295" s="30" t="n"/>
      <c r="R295" s="30" t="n"/>
      <c r="S295" s="28">
        <f>IF($B295="","",IF($R295&lt;&gt;"",$R295,IF($F295="Numeric",IF($L295="","Pending Inspection",IF(AND(OR($H295="",$L295&gt;=$H295),OR($I295="",$L295&lt;=$I295)),"Passed","Failed")),IF($O295&gt;0,"Failed",IF($K295&gt;0,"Passed","Pending Inspection")))))</f>
        <v/>
      </c>
      <c r="T295" s="30" t="n"/>
    </row>
    <row r="296">
      <c r="A296" s="28">
        <f>IF(B296="","",B296&amp;"-I"&amp;TEXT(ROW()-4,"000"))</f>
        <v/>
      </c>
      <c r="B296" s="30" t="n"/>
      <c r="C296" s="92">
        <f>IF($B296="","",IFERROR(VLOOKUP($B296,'Incoming Inspection Log'!$A:$H,3,FALSE),""))</f>
        <v/>
      </c>
      <c r="D296" s="28">
        <f>IF($B296="","",IFERROR(VLOOKUP($B296,'Incoming Inspection Log'!$A:$H,8,FALSE),""))</f>
        <v/>
      </c>
      <c r="E296" s="30" t="n"/>
      <c r="F296" s="30" t="n"/>
      <c r="G296" s="30" t="n"/>
      <c r="H296" s="93" t="n"/>
      <c r="I296" s="93" t="n"/>
      <c r="J296" s="30" t="n"/>
      <c r="K296" s="90" t="n"/>
      <c r="L296" s="93" t="n"/>
      <c r="M296" s="93" t="n"/>
      <c r="N296" s="93" t="n"/>
      <c r="O296" s="90" t="n"/>
      <c r="P296" s="30" t="n"/>
      <c r="Q296" s="30" t="n"/>
      <c r="R296" s="30" t="n"/>
      <c r="S296" s="28">
        <f>IF($B296="","",IF($R296&lt;&gt;"",$R296,IF($F296="Numeric",IF($L296="","Pending Inspection",IF(AND(OR($H296="",$L296&gt;=$H296),OR($I296="",$L296&lt;=$I296)),"Passed","Failed")),IF($O296&gt;0,"Failed",IF($K296&gt;0,"Passed","Pending Inspection")))))</f>
        <v/>
      </c>
      <c r="T296" s="30" t="n"/>
    </row>
    <row r="297">
      <c r="A297" s="28">
        <f>IF(B297="","",B297&amp;"-I"&amp;TEXT(ROW()-4,"000"))</f>
        <v/>
      </c>
      <c r="B297" s="30" t="n"/>
      <c r="C297" s="92">
        <f>IF($B297="","",IFERROR(VLOOKUP($B297,'Incoming Inspection Log'!$A:$H,3,FALSE),""))</f>
        <v/>
      </c>
      <c r="D297" s="28">
        <f>IF($B297="","",IFERROR(VLOOKUP($B297,'Incoming Inspection Log'!$A:$H,8,FALSE),""))</f>
        <v/>
      </c>
      <c r="E297" s="30" t="n"/>
      <c r="F297" s="30" t="n"/>
      <c r="G297" s="30" t="n"/>
      <c r="H297" s="93" t="n"/>
      <c r="I297" s="93" t="n"/>
      <c r="J297" s="30" t="n"/>
      <c r="K297" s="90" t="n"/>
      <c r="L297" s="93" t="n"/>
      <c r="M297" s="93" t="n"/>
      <c r="N297" s="93" t="n"/>
      <c r="O297" s="90" t="n"/>
      <c r="P297" s="30" t="n"/>
      <c r="Q297" s="30" t="n"/>
      <c r="R297" s="30" t="n"/>
      <c r="S297" s="28">
        <f>IF($B297="","",IF($R297&lt;&gt;"",$R297,IF($F297="Numeric",IF($L297="","Pending Inspection",IF(AND(OR($H297="",$L297&gt;=$H297),OR($I297="",$L297&lt;=$I297)),"Passed","Failed")),IF($O297&gt;0,"Failed",IF($K297&gt;0,"Passed","Pending Inspection")))))</f>
        <v/>
      </c>
      <c r="T297" s="30" t="n"/>
    </row>
    <row r="298">
      <c r="A298" s="28">
        <f>IF(B298="","",B298&amp;"-I"&amp;TEXT(ROW()-4,"000"))</f>
        <v/>
      </c>
      <c r="B298" s="30" t="n"/>
      <c r="C298" s="92">
        <f>IF($B298="","",IFERROR(VLOOKUP($B298,'Incoming Inspection Log'!$A:$H,3,FALSE),""))</f>
        <v/>
      </c>
      <c r="D298" s="28">
        <f>IF($B298="","",IFERROR(VLOOKUP($B298,'Incoming Inspection Log'!$A:$H,8,FALSE),""))</f>
        <v/>
      </c>
      <c r="E298" s="30" t="n"/>
      <c r="F298" s="30" t="n"/>
      <c r="G298" s="30" t="n"/>
      <c r="H298" s="93" t="n"/>
      <c r="I298" s="93" t="n"/>
      <c r="J298" s="30" t="n"/>
      <c r="K298" s="90" t="n"/>
      <c r="L298" s="93" t="n"/>
      <c r="M298" s="93" t="n"/>
      <c r="N298" s="93" t="n"/>
      <c r="O298" s="90" t="n"/>
      <c r="P298" s="30" t="n"/>
      <c r="Q298" s="30" t="n"/>
      <c r="R298" s="30" t="n"/>
      <c r="S298" s="28">
        <f>IF($B298="","",IF($R298&lt;&gt;"",$R298,IF($F298="Numeric",IF($L298="","Pending Inspection",IF(AND(OR($H298="",$L298&gt;=$H298),OR($I298="",$L298&lt;=$I298)),"Passed","Failed")),IF($O298&gt;0,"Failed",IF($K298&gt;0,"Passed","Pending Inspection")))))</f>
        <v/>
      </c>
      <c r="T298" s="30" t="n"/>
    </row>
    <row r="299">
      <c r="A299" s="28">
        <f>IF(B299="","",B299&amp;"-I"&amp;TEXT(ROW()-4,"000"))</f>
        <v/>
      </c>
      <c r="B299" s="30" t="n"/>
      <c r="C299" s="92">
        <f>IF($B299="","",IFERROR(VLOOKUP($B299,'Incoming Inspection Log'!$A:$H,3,FALSE),""))</f>
        <v/>
      </c>
      <c r="D299" s="28">
        <f>IF($B299="","",IFERROR(VLOOKUP($B299,'Incoming Inspection Log'!$A:$H,8,FALSE),""))</f>
        <v/>
      </c>
      <c r="E299" s="30" t="n"/>
      <c r="F299" s="30" t="n"/>
      <c r="G299" s="30" t="n"/>
      <c r="H299" s="93" t="n"/>
      <c r="I299" s="93" t="n"/>
      <c r="J299" s="30" t="n"/>
      <c r="K299" s="90" t="n"/>
      <c r="L299" s="93" t="n"/>
      <c r="M299" s="93" t="n"/>
      <c r="N299" s="93" t="n"/>
      <c r="O299" s="90" t="n"/>
      <c r="P299" s="30" t="n"/>
      <c r="Q299" s="30" t="n"/>
      <c r="R299" s="30" t="n"/>
      <c r="S299" s="28">
        <f>IF($B299="","",IF($R299&lt;&gt;"",$R299,IF($F299="Numeric",IF($L299="","Pending Inspection",IF(AND(OR($H299="",$L299&gt;=$H299),OR($I299="",$L299&lt;=$I299)),"Passed","Failed")),IF($O299&gt;0,"Failed",IF($K299&gt;0,"Passed","Pending Inspection")))))</f>
        <v/>
      </c>
      <c r="T299" s="30" t="n"/>
    </row>
    <row r="300">
      <c r="A300" s="28">
        <f>IF(B300="","",B300&amp;"-I"&amp;TEXT(ROW()-4,"000"))</f>
        <v/>
      </c>
      <c r="B300" s="30" t="n"/>
      <c r="C300" s="92">
        <f>IF($B300="","",IFERROR(VLOOKUP($B300,'Incoming Inspection Log'!$A:$H,3,FALSE),""))</f>
        <v/>
      </c>
      <c r="D300" s="28">
        <f>IF($B300="","",IFERROR(VLOOKUP($B300,'Incoming Inspection Log'!$A:$H,8,FALSE),""))</f>
        <v/>
      </c>
      <c r="E300" s="30" t="n"/>
      <c r="F300" s="30" t="n"/>
      <c r="G300" s="30" t="n"/>
      <c r="H300" s="93" t="n"/>
      <c r="I300" s="93" t="n"/>
      <c r="J300" s="30" t="n"/>
      <c r="K300" s="90" t="n"/>
      <c r="L300" s="93" t="n"/>
      <c r="M300" s="93" t="n"/>
      <c r="N300" s="93" t="n"/>
      <c r="O300" s="90" t="n"/>
      <c r="P300" s="30" t="n"/>
      <c r="Q300" s="30" t="n"/>
      <c r="R300" s="30" t="n"/>
      <c r="S300" s="28">
        <f>IF($B300="","",IF($R300&lt;&gt;"",$R300,IF($F300="Numeric",IF($L300="","Pending Inspection",IF(AND(OR($H300="",$L300&gt;=$H300),OR($I300="",$L300&lt;=$I300)),"Passed","Failed")),IF($O300&gt;0,"Failed",IF($K300&gt;0,"Passed","Pending Inspection")))))</f>
        <v/>
      </c>
      <c r="T300" s="30" t="n"/>
    </row>
    <row r="301">
      <c r="A301" s="28">
        <f>IF(B301="","",B301&amp;"-I"&amp;TEXT(ROW()-4,"000"))</f>
        <v/>
      </c>
      <c r="B301" s="30" t="n"/>
      <c r="C301" s="92">
        <f>IF($B301="","",IFERROR(VLOOKUP($B301,'Incoming Inspection Log'!$A:$H,3,FALSE),""))</f>
        <v/>
      </c>
      <c r="D301" s="28">
        <f>IF($B301="","",IFERROR(VLOOKUP($B301,'Incoming Inspection Log'!$A:$H,8,FALSE),""))</f>
        <v/>
      </c>
      <c r="E301" s="30" t="n"/>
      <c r="F301" s="30" t="n"/>
      <c r="G301" s="30" t="n"/>
      <c r="H301" s="93" t="n"/>
      <c r="I301" s="93" t="n"/>
      <c r="J301" s="30" t="n"/>
      <c r="K301" s="90" t="n"/>
      <c r="L301" s="93" t="n"/>
      <c r="M301" s="93" t="n"/>
      <c r="N301" s="93" t="n"/>
      <c r="O301" s="90" t="n"/>
      <c r="P301" s="30" t="n"/>
      <c r="Q301" s="30" t="n"/>
      <c r="R301" s="30" t="n"/>
      <c r="S301" s="28">
        <f>IF($B301="","",IF($R301&lt;&gt;"",$R301,IF($F301="Numeric",IF($L301="","Pending Inspection",IF(AND(OR($H301="",$L301&gt;=$H301),OR($I301="",$L301&lt;=$I301)),"Passed","Failed")),IF($O301&gt;0,"Failed",IF($K301&gt;0,"Passed","Pending Inspection")))))</f>
        <v/>
      </c>
      <c r="T301" s="30" t="n"/>
    </row>
    <row r="302">
      <c r="A302" s="28">
        <f>IF(B302="","",B302&amp;"-I"&amp;TEXT(ROW()-4,"000"))</f>
        <v/>
      </c>
      <c r="B302" s="30" t="n"/>
      <c r="C302" s="92">
        <f>IF($B302="","",IFERROR(VLOOKUP($B302,'Incoming Inspection Log'!$A:$H,3,FALSE),""))</f>
        <v/>
      </c>
      <c r="D302" s="28">
        <f>IF($B302="","",IFERROR(VLOOKUP($B302,'Incoming Inspection Log'!$A:$H,8,FALSE),""))</f>
        <v/>
      </c>
      <c r="E302" s="30" t="n"/>
      <c r="F302" s="30" t="n"/>
      <c r="G302" s="30" t="n"/>
      <c r="H302" s="93" t="n"/>
      <c r="I302" s="93" t="n"/>
      <c r="J302" s="30" t="n"/>
      <c r="K302" s="90" t="n"/>
      <c r="L302" s="93" t="n"/>
      <c r="M302" s="93" t="n"/>
      <c r="N302" s="93" t="n"/>
      <c r="O302" s="90" t="n"/>
      <c r="P302" s="30" t="n"/>
      <c r="Q302" s="30" t="n"/>
      <c r="R302" s="30" t="n"/>
      <c r="S302" s="28">
        <f>IF($B302="","",IF($R302&lt;&gt;"",$R302,IF($F302="Numeric",IF($L302="","Pending Inspection",IF(AND(OR($H302="",$L302&gt;=$H302),OR($I302="",$L302&lt;=$I302)),"Passed","Failed")),IF($O302&gt;0,"Failed",IF($K302&gt;0,"Passed","Pending Inspection")))))</f>
        <v/>
      </c>
      <c r="T302" s="30" t="n"/>
    </row>
    <row r="303">
      <c r="A303" s="28">
        <f>IF(B303="","",B303&amp;"-I"&amp;TEXT(ROW()-4,"000"))</f>
        <v/>
      </c>
      <c r="B303" s="30" t="n"/>
      <c r="C303" s="92">
        <f>IF($B303="","",IFERROR(VLOOKUP($B303,'Incoming Inspection Log'!$A:$H,3,FALSE),""))</f>
        <v/>
      </c>
      <c r="D303" s="28">
        <f>IF($B303="","",IFERROR(VLOOKUP($B303,'Incoming Inspection Log'!$A:$H,8,FALSE),""))</f>
        <v/>
      </c>
      <c r="E303" s="30" t="n"/>
      <c r="F303" s="30" t="n"/>
      <c r="G303" s="30" t="n"/>
      <c r="H303" s="93" t="n"/>
      <c r="I303" s="93" t="n"/>
      <c r="J303" s="30" t="n"/>
      <c r="K303" s="90" t="n"/>
      <c r="L303" s="93" t="n"/>
      <c r="M303" s="93" t="n"/>
      <c r="N303" s="93" t="n"/>
      <c r="O303" s="90" t="n"/>
      <c r="P303" s="30" t="n"/>
      <c r="Q303" s="30" t="n"/>
      <c r="R303" s="30" t="n"/>
      <c r="S303" s="28">
        <f>IF($B303="","",IF($R303&lt;&gt;"",$R303,IF($F303="Numeric",IF($L303="","Pending Inspection",IF(AND(OR($H303="",$L303&gt;=$H303),OR($I303="",$L303&lt;=$I303)),"Passed","Failed")),IF($O303&gt;0,"Failed",IF($K303&gt;0,"Passed","Pending Inspection")))))</f>
        <v/>
      </c>
      <c r="T303" s="30" t="n"/>
    </row>
    <row r="304">
      <c r="A304" s="28">
        <f>IF(B304="","",B304&amp;"-I"&amp;TEXT(ROW()-4,"000"))</f>
        <v/>
      </c>
      <c r="B304" s="30" t="n"/>
      <c r="C304" s="92">
        <f>IF($B304="","",IFERROR(VLOOKUP($B304,'Incoming Inspection Log'!$A:$H,3,FALSE),""))</f>
        <v/>
      </c>
      <c r="D304" s="28">
        <f>IF($B304="","",IFERROR(VLOOKUP($B304,'Incoming Inspection Log'!$A:$H,8,FALSE),""))</f>
        <v/>
      </c>
      <c r="E304" s="30" t="n"/>
      <c r="F304" s="30" t="n"/>
      <c r="G304" s="30" t="n"/>
      <c r="H304" s="93" t="n"/>
      <c r="I304" s="93" t="n"/>
      <c r="J304" s="30" t="n"/>
      <c r="K304" s="90" t="n"/>
      <c r="L304" s="93" t="n"/>
      <c r="M304" s="93" t="n"/>
      <c r="N304" s="93" t="n"/>
      <c r="O304" s="90" t="n"/>
      <c r="P304" s="30" t="n"/>
      <c r="Q304" s="30" t="n"/>
      <c r="R304" s="30" t="n"/>
      <c r="S304" s="28">
        <f>IF($B304="","",IF($R304&lt;&gt;"",$R304,IF($F304="Numeric",IF($L304="","Pending Inspection",IF(AND(OR($H304="",$L304&gt;=$H304),OR($I304="",$L304&lt;=$I304)),"Passed","Failed")),IF($O304&gt;0,"Failed",IF($K304&gt;0,"Passed","Pending Inspection")))))</f>
        <v/>
      </c>
      <c r="T304" s="30" t="n"/>
    </row>
    <row r="305">
      <c r="A305" s="28">
        <f>IF(B305="","",B305&amp;"-I"&amp;TEXT(ROW()-4,"000"))</f>
        <v/>
      </c>
      <c r="B305" s="30" t="n"/>
      <c r="C305" s="92">
        <f>IF($B305="","",IFERROR(VLOOKUP($B305,'Incoming Inspection Log'!$A:$H,3,FALSE),""))</f>
        <v/>
      </c>
      <c r="D305" s="28">
        <f>IF($B305="","",IFERROR(VLOOKUP($B305,'Incoming Inspection Log'!$A:$H,8,FALSE),""))</f>
        <v/>
      </c>
      <c r="E305" s="30" t="n"/>
      <c r="F305" s="30" t="n"/>
      <c r="G305" s="30" t="n"/>
      <c r="H305" s="93" t="n"/>
      <c r="I305" s="93" t="n"/>
      <c r="J305" s="30" t="n"/>
      <c r="K305" s="90" t="n"/>
      <c r="L305" s="93" t="n"/>
      <c r="M305" s="93" t="n"/>
      <c r="N305" s="93" t="n"/>
      <c r="O305" s="90" t="n"/>
      <c r="P305" s="30" t="n"/>
      <c r="Q305" s="30" t="n"/>
      <c r="R305" s="30" t="n"/>
      <c r="S305" s="28">
        <f>IF($B305="","",IF($R305&lt;&gt;"",$R305,IF($F305="Numeric",IF($L305="","Pending Inspection",IF(AND(OR($H305="",$L305&gt;=$H305),OR($I305="",$L305&lt;=$I305)),"Passed","Failed")),IF($O305&gt;0,"Failed",IF($K305&gt;0,"Passed","Pending Inspection")))))</f>
        <v/>
      </c>
      <c r="T305" s="30" t="n"/>
    </row>
    <row r="306">
      <c r="A306" s="28">
        <f>IF(B306="","",B306&amp;"-I"&amp;TEXT(ROW()-4,"000"))</f>
        <v/>
      </c>
      <c r="B306" s="30" t="n"/>
      <c r="C306" s="92">
        <f>IF($B306="","",IFERROR(VLOOKUP($B306,'Incoming Inspection Log'!$A:$H,3,FALSE),""))</f>
        <v/>
      </c>
      <c r="D306" s="28">
        <f>IF($B306="","",IFERROR(VLOOKUP($B306,'Incoming Inspection Log'!$A:$H,8,FALSE),""))</f>
        <v/>
      </c>
      <c r="E306" s="30" t="n"/>
      <c r="F306" s="30" t="n"/>
      <c r="G306" s="30" t="n"/>
      <c r="H306" s="93" t="n"/>
      <c r="I306" s="93" t="n"/>
      <c r="J306" s="30" t="n"/>
      <c r="K306" s="90" t="n"/>
      <c r="L306" s="93" t="n"/>
      <c r="M306" s="93" t="n"/>
      <c r="N306" s="93" t="n"/>
      <c r="O306" s="90" t="n"/>
      <c r="P306" s="30" t="n"/>
      <c r="Q306" s="30" t="n"/>
      <c r="R306" s="30" t="n"/>
      <c r="S306" s="28">
        <f>IF($B306="","",IF($R306&lt;&gt;"",$R306,IF($F306="Numeric",IF($L306="","Pending Inspection",IF(AND(OR($H306="",$L306&gt;=$H306),OR($I306="",$L306&lt;=$I306)),"Passed","Failed")),IF($O306&gt;0,"Failed",IF($K306&gt;0,"Passed","Pending Inspection")))))</f>
        <v/>
      </c>
      <c r="T306" s="30" t="n"/>
    </row>
    <row r="307">
      <c r="A307" s="28">
        <f>IF(B307="","",B307&amp;"-I"&amp;TEXT(ROW()-4,"000"))</f>
        <v/>
      </c>
      <c r="B307" s="30" t="n"/>
      <c r="C307" s="92">
        <f>IF($B307="","",IFERROR(VLOOKUP($B307,'Incoming Inspection Log'!$A:$H,3,FALSE),""))</f>
        <v/>
      </c>
      <c r="D307" s="28">
        <f>IF($B307="","",IFERROR(VLOOKUP($B307,'Incoming Inspection Log'!$A:$H,8,FALSE),""))</f>
        <v/>
      </c>
      <c r="E307" s="30" t="n"/>
      <c r="F307" s="30" t="n"/>
      <c r="G307" s="30" t="n"/>
      <c r="H307" s="93" t="n"/>
      <c r="I307" s="93" t="n"/>
      <c r="J307" s="30" t="n"/>
      <c r="K307" s="90" t="n"/>
      <c r="L307" s="93" t="n"/>
      <c r="M307" s="93" t="n"/>
      <c r="N307" s="93" t="n"/>
      <c r="O307" s="90" t="n"/>
      <c r="P307" s="30" t="n"/>
      <c r="Q307" s="30" t="n"/>
      <c r="R307" s="30" t="n"/>
      <c r="S307" s="28">
        <f>IF($B307="","",IF($R307&lt;&gt;"",$R307,IF($F307="Numeric",IF($L307="","Pending Inspection",IF(AND(OR($H307="",$L307&gt;=$H307),OR($I307="",$L307&lt;=$I307)),"Passed","Failed")),IF($O307&gt;0,"Failed",IF($K307&gt;0,"Passed","Pending Inspection")))))</f>
        <v/>
      </c>
      <c r="T307" s="30" t="n"/>
    </row>
    <row r="308">
      <c r="A308" s="28">
        <f>IF(B308="","",B308&amp;"-I"&amp;TEXT(ROW()-4,"000"))</f>
        <v/>
      </c>
      <c r="B308" s="30" t="n"/>
      <c r="C308" s="92">
        <f>IF($B308="","",IFERROR(VLOOKUP($B308,'Incoming Inspection Log'!$A:$H,3,FALSE),""))</f>
        <v/>
      </c>
      <c r="D308" s="28">
        <f>IF($B308="","",IFERROR(VLOOKUP($B308,'Incoming Inspection Log'!$A:$H,8,FALSE),""))</f>
        <v/>
      </c>
      <c r="E308" s="30" t="n"/>
      <c r="F308" s="30" t="n"/>
      <c r="G308" s="30" t="n"/>
      <c r="H308" s="93" t="n"/>
      <c r="I308" s="93" t="n"/>
      <c r="J308" s="30" t="n"/>
      <c r="K308" s="90" t="n"/>
      <c r="L308" s="93" t="n"/>
      <c r="M308" s="93" t="n"/>
      <c r="N308" s="93" t="n"/>
      <c r="O308" s="90" t="n"/>
      <c r="P308" s="30" t="n"/>
      <c r="Q308" s="30" t="n"/>
      <c r="R308" s="30" t="n"/>
      <c r="S308" s="28">
        <f>IF($B308="","",IF($R308&lt;&gt;"",$R308,IF($F308="Numeric",IF($L308="","Pending Inspection",IF(AND(OR($H308="",$L308&gt;=$H308),OR($I308="",$L308&lt;=$I308)),"Passed","Failed")),IF($O308&gt;0,"Failed",IF($K308&gt;0,"Passed","Pending Inspection")))))</f>
        <v/>
      </c>
      <c r="T308" s="30" t="n"/>
    </row>
    <row r="309">
      <c r="A309" s="28">
        <f>IF(B309="","",B309&amp;"-I"&amp;TEXT(ROW()-4,"000"))</f>
        <v/>
      </c>
      <c r="B309" s="30" t="n"/>
      <c r="C309" s="92">
        <f>IF($B309="","",IFERROR(VLOOKUP($B309,'Incoming Inspection Log'!$A:$H,3,FALSE),""))</f>
        <v/>
      </c>
      <c r="D309" s="28">
        <f>IF($B309="","",IFERROR(VLOOKUP($B309,'Incoming Inspection Log'!$A:$H,8,FALSE),""))</f>
        <v/>
      </c>
      <c r="E309" s="30" t="n"/>
      <c r="F309" s="30" t="n"/>
      <c r="G309" s="30" t="n"/>
      <c r="H309" s="93" t="n"/>
      <c r="I309" s="93" t="n"/>
      <c r="J309" s="30" t="n"/>
      <c r="K309" s="90" t="n"/>
      <c r="L309" s="93" t="n"/>
      <c r="M309" s="93" t="n"/>
      <c r="N309" s="93" t="n"/>
      <c r="O309" s="90" t="n"/>
      <c r="P309" s="30" t="n"/>
      <c r="Q309" s="30" t="n"/>
      <c r="R309" s="30" t="n"/>
      <c r="S309" s="28">
        <f>IF($B309="","",IF($R309&lt;&gt;"",$R309,IF($F309="Numeric",IF($L309="","Pending Inspection",IF(AND(OR($H309="",$L309&gt;=$H309),OR($I309="",$L309&lt;=$I309)),"Passed","Failed")),IF($O309&gt;0,"Failed",IF($K309&gt;0,"Passed","Pending Inspection")))))</f>
        <v/>
      </c>
      <c r="T309" s="30" t="n"/>
    </row>
    <row r="310">
      <c r="A310" s="28">
        <f>IF(B310="","",B310&amp;"-I"&amp;TEXT(ROW()-4,"000"))</f>
        <v/>
      </c>
      <c r="B310" s="30" t="n"/>
      <c r="C310" s="92">
        <f>IF($B310="","",IFERROR(VLOOKUP($B310,'Incoming Inspection Log'!$A:$H,3,FALSE),""))</f>
        <v/>
      </c>
      <c r="D310" s="28">
        <f>IF($B310="","",IFERROR(VLOOKUP($B310,'Incoming Inspection Log'!$A:$H,8,FALSE),""))</f>
        <v/>
      </c>
      <c r="E310" s="30" t="n"/>
      <c r="F310" s="30" t="n"/>
      <c r="G310" s="30" t="n"/>
      <c r="H310" s="93" t="n"/>
      <c r="I310" s="93" t="n"/>
      <c r="J310" s="30" t="n"/>
      <c r="K310" s="90" t="n"/>
      <c r="L310" s="93" t="n"/>
      <c r="M310" s="93" t="n"/>
      <c r="N310" s="93" t="n"/>
      <c r="O310" s="90" t="n"/>
      <c r="P310" s="30" t="n"/>
      <c r="Q310" s="30" t="n"/>
      <c r="R310" s="30" t="n"/>
      <c r="S310" s="28">
        <f>IF($B310="","",IF($R310&lt;&gt;"",$R310,IF($F310="Numeric",IF($L310="","Pending Inspection",IF(AND(OR($H310="",$L310&gt;=$H310),OR($I310="",$L310&lt;=$I310)),"Passed","Failed")),IF($O310&gt;0,"Failed",IF($K310&gt;0,"Passed","Pending Inspection")))))</f>
        <v/>
      </c>
      <c r="T310" s="30" t="n"/>
    </row>
    <row r="311">
      <c r="A311" s="28">
        <f>IF(B311="","",B311&amp;"-I"&amp;TEXT(ROW()-4,"000"))</f>
        <v/>
      </c>
      <c r="B311" s="30" t="n"/>
      <c r="C311" s="92">
        <f>IF($B311="","",IFERROR(VLOOKUP($B311,'Incoming Inspection Log'!$A:$H,3,FALSE),""))</f>
        <v/>
      </c>
      <c r="D311" s="28">
        <f>IF($B311="","",IFERROR(VLOOKUP($B311,'Incoming Inspection Log'!$A:$H,8,FALSE),""))</f>
        <v/>
      </c>
      <c r="E311" s="30" t="n"/>
      <c r="F311" s="30" t="n"/>
      <c r="G311" s="30" t="n"/>
      <c r="H311" s="93" t="n"/>
      <c r="I311" s="93" t="n"/>
      <c r="J311" s="30" t="n"/>
      <c r="K311" s="90" t="n"/>
      <c r="L311" s="93" t="n"/>
      <c r="M311" s="93" t="n"/>
      <c r="N311" s="93" t="n"/>
      <c r="O311" s="90" t="n"/>
      <c r="P311" s="30" t="n"/>
      <c r="Q311" s="30" t="n"/>
      <c r="R311" s="30" t="n"/>
      <c r="S311" s="28">
        <f>IF($B311="","",IF($R311&lt;&gt;"",$R311,IF($F311="Numeric",IF($L311="","Pending Inspection",IF(AND(OR($H311="",$L311&gt;=$H311),OR($I311="",$L311&lt;=$I311)),"Passed","Failed")),IF($O311&gt;0,"Failed",IF($K311&gt;0,"Passed","Pending Inspection")))))</f>
        <v/>
      </c>
      <c r="T311" s="30" t="n"/>
    </row>
    <row r="312">
      <c r="A312" s="28">
        <f>IF(B312="","",B312&amp;"-I"&amp;TEXT(ROW()-4,"000"))</f>
        <v/>
      </c>
      <c r="B312" s="30" t="n"/>
      <c r="C312" s="92">
        <f>IF($B312="","",IFERROR(VLOOKUP($B312,'Incoming Inspection Log'!$A:$H,3,FALSE),""))</f>
        <v/>
      </c>
      <c r="D312" s="28">
        <f>IF($B312="","",IFERROR(VLOOKUP($B312,'Incoming Inspection Log'!$A:$H,8,FALSE),""))</f>
        <v/>
      </c>
      <c r="E312" s="30" t="n"/>
      <c r="F312" s="30" t="n"/>
      <c r="G312" s="30" t="n"/>
      <c r="H312" s="93" t="n"/>
      <c r="I312" s="93" t="n"/>
      <c r="J312" s="30" t="n"/>
      <c r="K312" s="90" t="n"/>
      <c r="L312" s="93" t="n"/>
      <c r="M312" s="93" t="n"/>
      <c r="N312" s="93" t="n"/>
      <c r="O312" s="90" t="n"/>
      <c r="P312" s="30" t="n"/>
      <c r="Q312" s="30" t="n"/>
      <c r="R312" s="30" t="n"/>
      <c r="S312" s="28">
        <f>IF($B312="","",IF($R312&lt;&gt;"",$R312,IF($F312="Numeric",IF($L312="","Pending Inspection",IF(AND(OR($H312="",$L312&gt;=$H312),OR($I312="",$L312&lt;=$I312)),"Passed","Failed")),IF($O312&gt;0,"Failed",IF($K312&gt;0,"Passed","Pending Inspection")))))</f>
        <v/>
      </c>
      <c r="T312" s="30" t="n"/>
    </row>
    <row r="313">
      <c r="A313" s="28">
        <f>IF(B313="","",B313&amp;"-I"&amp;TEXT(ROW()-4,"000"))</f>
        <v/>
      </c>
      <c r="B313" s="30" t="n"/>
      <c r="C313" s="92">
        <f>IF($B313="","",IFERROR(VLOOKUP($B313,'Incoming Inspection Log'!$A:$H,3,FALSE),""))</f>
        <v/>
      </c>
      <c r="D313" s="28">
        <f>IF($B313="","",IFERROR(VLOOKUP($B313,'Incoming Inspection Log'!$A:$H,8,FALSE),""))</f>
        <v/>
      </c>
      <c r="E313" s="30" t="n"/>
      <c r="F313" s="30" t="n"/>
      <c r="G313" s="30" t="n"/>
      <c r="H313" s="93" t="n"/>
      <c r="I313" s="93" t="n"/>
      <c r="J313" s="30" t="n"/>
      <c r="K313" s="90" t="n"/>
      <c r="L313" s="93" t="n"/>
      <c r="M313" s="93" t="n"/>
      <c r="N313" s="93" t="n"/>
      <c r="O313" s="90" t="n"/>
      <c r="P313" s="30" t="n"/>
      <c r="Q313" s="30" t="n"/>
      <c r="R313" s="30" t="n"/>
      <c r="S313" s="28">
        <f>IF($B313="","",IF($R313&lt;&gt;"",$R313,IF($F313="Numeric",IF($L313="","Pending Inspection",IF(AND(OR($H313="",$L313&gt;=$H313),OR($I313="",$L313&lt;=$I313)),"Passed","Failed")),IF($O313&gt;0,"Failed",IF($K313&gt;0,"Passed","Pending Inspection")))))</f>
        <v/>
      </c>
      <c r="T313" s="30" t="n"/>
    </row>
    <row r="314">
      <c r="A314" s="28">
        <f>IF(B314="","",B314&amp;"-I"&amp;TEXT(ROW()-4,"000"))</f>
        <v/>
      </c>
      <c r="B314" s="30" t="n"/>
      <c r="C314" s="92">
        <f>IF($B314="","",IFERROR(VLOOKUP($B314,'Incoming Inspection Log'!$A:$H,3,FALSE),""))</f>
        <v/>
      </c>
      <c r="D314" s="28">
        <f>IF($B314="","",IFERROR(VLOOKUP($B314,'Incoming Inspection Log'!$A:$H,8,FALSE),""))</f>
        <v/>
      </c>
      <c r="E314" s="30" t="n"/>
      <c r="F314" s="30" t="n"/>
      <c r="G314" s="30" t="n"/>
      <c r="H314" s="93" t="n"/>
      <c r="I314" s="93" t="n"/>
      <c r="J314" s="30" t="n"/>
      <c r="K314" s="90" t="n"/>
      <c r="L314" s="93" t="n"/>
      <c r="M314" s="93" t="n"/>
      <c r="N314" s="93" t="n"/>
      <c r="O314" s="90" t="n"/>
      <c r="P314" s="30" t="n"/>
      <c r="Q314" s="30" t="n"/>
      <c r="R314" s="30" t="n"/>
      <c r="S314" s="28">
        <f>IF($B314="","",IF($R314&lt;&gt;"",$R314,IF($F314="Numeric",IF($L314="","Pending Inspection",IF(AND(OR($H314="",$L314&gt;=$H314),OR($I314="",$L314&lt;=$I314)),"Passed","Failed")),IF($O314&gt;0,"Failed",IF($K314&gt;0,"Passed","Pending Inspection")))))</f>
        <v/>
      </c>
      <c r="T314" s="30" t="n"/>
    </row>
    <row r="315">
      <c r="A315" s="28">
        <f>IF(B315="","",B315&amp;"-I"&amp;TEXT(ROW()-4,"000"))</f>
        <v/>
      </c>
      <c r="B315" s="30" t="n"/>
      <c r="C315" s="92">
        <f>IF($B315="","",IFERROR(VLOOKUP($B315,'Incoming Inspection Log'!$A:$H,3,FALSE),""))</f>
        <v/>
      </c>
      <c r="D315" s="28">
        <f>IF($B315="","",IFERROR(VLOOKUP($B315,'Incoming Inspection Log'!$A:$H,8,FALSE),""))</f>
        <v/>
      </c>
      <c r="E315" s="30" t="n"/>
      <c r="F315" s="30" t="n"/>
      <c r="G315" s="30" t="n"/>
      <c r="H315" s="93" t="n"/>
      <c r="I315" s="93" t="n"/>
      <c r="J315" s="30" t="n"/>
      <c r="K315" s="90" t="n"/>
      <c r="L315" s="93" t="n"/>
      <c r="M315" s="93" t="n"/>
      <c r="N315" s="93" t="n"/>
      <c r="O315" s="90" t="n"/>
      <c r="P315" s="30" t="n"/>
      <c r="Q315" s="30" t="n"/>
      <c r="R315" s="30" t="n"/>
      <c r="S315" s="28">
        <f>IF($B315="","",IF($R315&lt;&gt;"",$R315,IF($F315="Numeric",IF($L315="","Pending Inspection",IF(AND(OR($H315="",$L315&gt;=$H315),OR($I315="",$L315&lt;=$I315)),"Passed","Failed")),IF($O315&gt;0,"Failed",IF($K315&gt;0,"Passed","Pending Inspection")))))</f>
        <v/>
      </c>
      <c r="T315" s="30" t="n"/>
    </row>
    <row r="316">
      <c r="A316" s="28">
        <f>IF(B316="","",B316&amp;"-I"&amp;TEXT(ROW()-4,"000"))</f>
        <v/>
      </c>
      <c r="B316" s="30" t="n"/>
      <c r="C316" s="92">
        <f>IF($B316="","",IFERROR(VLOOKUP($B316,'Incoming Inspection Log'!$A:$H,3,FALSE),""))</f>
        <v/>
      </c>
      <c r="D316" s="28">
        <f>IF($B316="","",IFERROR(VLOOKUP($B316,'Incoming Inspection Log'!$A:$H,8,FALSE),""))</f>
        <v/>
      </c>
      <c r="E316" s="30" t="n"/>
      <c r="F316" s="30" t="n"/>
      <c r="G316" s="30" t="n"/>
      <c r="H316" s="93" t="n"/>
      <c r="I316" s="93" t="n"/>
      <c r="J316" s="30" t="n"/>
      <c r="K316" s="90" t="n"/>
      <c r="L316" s="93" t="n"/>
      <c r="M316" s="93" t="n"/>
      <c r="N316" s="93" t="n"/>
      <c r="O316" s="90" t="n"/>
      <c r="P316" s="30" t="n"/>
      <c r="Q316" s="30" t="n"/>
      <c r="R316" s="30" t="n"/>
      <c r="S316" s="28">
        <f>IF($B316="","",IF($R316&lt;&gt;"",$R316,IF($F316="Numeric",IF($L316="","Pending Inspection",IF(AND(OR($H316="",$L316&gt;=$H316),OR($I316="",$L316&lt;=$I316)),"Passed","Failed")),IF($O316&gt;0,"Failed",IF($K316&gt;0,"Passed","Pending Inspection")))))</f>
        <v/>
      </c>
      <c r="T316" s="30" t="n"/>
    </row>
    <row r="317">
      <c r="A317" s="28">
        <f>IF(B317="","",B317&amp;"-I"&amp;TEXT(ROW()-4,"000"))</f>
        <v/>
      </c>
      <c r="B317" s="30" t="n"/>
      <c r="C317" s="92">
        <f>IF($B317="","",IFERROR(VLOOKUP($B317,'Incoming Inspection Log'!$A:$H,3,FALSE),""))</f>
        <v/>
      </c>
      <c r="D317" s="28">
        <f>IF($B317="","",IFERROR(VLOOKUP($B317,'Incoming Inspection Log'!$A:$H,8,FALSE),""))</f>
        <v/>
      </c>
      <c r="E317" s="30" t="n"/>
      <c r="F317" s="30" t="n"/>
      <c r="G317" s="30" t="n"/>
      <c r="H317" s="93" t="n"/>
      <c r="I317" s="93" t="n"/>
      <c r="J317" s="30" t="n"/>
      <c r="K317" s="90" t="n"/>
      <c r="L317" s="93" t="n"/>
      <c r="M317" s="93" t="n"/>
      <c r="N317" s="93" t="n"/>
      <c r="O317" s="90" t="n"/>
      <c r="P317" s="30" t="n"/>
      <c r="Q317" s="30" t="n"/>
      <c r="R317" s="30" t="n"/>
      <c r="S317" s="28">
        <f>IF($B317="","",IF($R317&lt;&gt;"",$R317,IF($F317="Numeric",IF($L317="","Pending Inspection",IF(AND(OR($H317="",$L317&gt;=$H317),OR($I317="",$L317&lt;=$I317)),"Passed","Failed")),IF($O317&gt;0,"Failed",IF($K317&gt;0,"Passed","Pending Inspection")))))</f>
        <v/>
      </c>
      <c r="T317" s="30" t="n"/>
    </row>
    <row r="318">
      <c r="A318" s="28">
        <f>IF(B318="","",B318&amp;"-I"&amp;TEXT(ROW()-4,"000"))</f>
        <v/>
      </c>
      <c r="B318" s="30" t="n"/>
      <c r="C318" s="92">
        <f>IF($B318="","",IFERROR(VLOOKUP($B318,'Incoming Inspection Log'!$A:$H,3,FALSE),""))</f>
        <v/>
      </c>
      <c r="D318" s="28">
        <f>IF($B318="","",IFERROR(VLOOKUP($B318,'Incoming Inspection Log'!$A:$H,8,FALSE),""))</f>
        <v/>
      </c>
      <c r="E318" s="30" t="n"/>
      <c r="F318" s="30" t="n"/>
      <c r="G318" s="30" t="n"/>
      <c r="H318" s="93" t="n"/>
      <c r="I318" s="93" t="n"/>
      <c r="J318" s="30" t="n"/>
      <c r="K318" s="90" t="n"/>
      <c r="L318" s="93" t="n"/>
      <c r="M318" s="93" t="n"/>
      <c r="N318" s="93" t="n"/>
      <c r="O318" s="90" t="n"/>
      <c r="P318" s="30" t="n"/>
      <c r="Q318" s="30" t="n"/>
      <c r="R318" s="30" t="n"/>
      <c r="S318" s="28">
        <f>IF($B318="","",IF($R318&lt;&gt;"",$R318,IF($F318="Numeric",IF($L318="","Pending Inspection",IF(AND(OR($H318="",$L318&gt;=$H318),OR($I318="",$L318&lt;=$I318)),"Passed","Failed")),IF($O318&gt;0,"Failed",IF($K318&gt;0,"Passed","Pending Inspection")))))</f>
        <v/>
      </c>
      <c r="T318" s="30" t="n"/>
    </row>
    <row r="319">
      <c r="A319" s="28">
        <f>IF(B319="","",B319&amp;"-I"&amp;TEXT(ROW()-4,"000"))</f>
        <v/>
      </c>
      <c r="B319" s="30" t="n"/>
      <c r="C319" s="92">
        <f>IF($B319="","",IFERROR(VLOOKUP($B319,'Incoming Inspection Log'!$A:$H,3,FALSE),""))</f>
        <v/>
      </c>
      <c r="D319" s="28">
        <f>IF($B319="","",IFERROR(VLOOKUP($B319,'Incoming Inspection Log'!$A:$H,8,FALSE),""))</f>
        <v/>
      </c>
      <c r="E319" s="30" t="n"/>
      <c r="F319" s="30" t="n"/>
      <c r="G319" s="30" t="n"/>
      <c r="H319" s="93" t="n"/>
      <c r="I319" s="93" t="n"/>
      <c r="J319" s="30" t="n"/>
      <c r="K319" s="90" t="n"/>
      <c r="L319" s="93" t="n"/>
      <c r="M319" s="93" t="n"/>
      <c r="N319" s="93" t="n"/>
      <c r="O319" s="90" t="n"/>
      <c r="P319" s="30" t="n"/>
      <c r="Q319" s="30" t="n"/>
      <c r="R319" s="30" t="n"/>
      <c r="S319" s="28">
        <f>IF($B319="","",IF($R319&lt;&gt;"",$R319,IF($F319="Numeric",IF($L319="","Pending Inspection",IF(AND(OR($H319="",$L319&gt;=$H319),OR($I319="",$L319&lt;=$I319)),"Passed","Failed")),IF($O319&gt;0,"Failed",IF($K319&gt;0,"Passed","Pending Inspection")))))</f>
        <v/>
      </c>
      <c r="T319" s="30" t="n"/>
    </row>
    <row r="320">
      <c r="A320" s="28">
        <f>IF(B320="","",B320&amp;"-I"&amp;TEXT(ROW()-4,"000"))</f>
        <v/>
      </c>
      <c r="B320" s="30" t="n"/>
      <c r="C320" s="92">
        <f>IF($B320="","",IFERROR(VLOOKUP($B320,'Incoming Inspection Log'!$A:$H,3,FALSE),""))</f>
        <v/>
      </c>
      <c r="D320" s="28">
        <f>IF($B320="","",IFERROR(VLOOKUP($B320,'Incoming Inspection Log'!$A:$H,8,FALSE),""))</f>
        <v/>
      </c>
      <c r="E320" s="30" t="n"/>
      <c r="F320" s="30" t="n"/>
      <c r="G320" s="30" t="n"/>
      <c r="H320" s="93" t="n"/>
      <c r="I320" s="93" t="n"/>
      <c r="J320" s="30" t="n"/>
      <c r="K320" s="90" t="n"/>
      <c r="L320" s="93" t="n"/>
      <c r="M320" s="93" t="n"/>
      <c r="N320" s="93" t="n"/>
      <c r="O320" s="90" t="n"/>
      <c r="P320" s="30" t="n"/>
      <c r="Q320" s="30" t="n"/>
      <c r="R320" s="30" t="n"/>
      <c r="S320" s="28">
        <f>IF($B320="","",IF($R320&lt;&gt;"",$R320,IF($F320="Numeric",IF($L320="","Pending Inspection",IF(AND(OR($H320="",$L320&gt;=$H320),OR($I320="",$L320&lt;=$I320)),"Passed","Failed")),IF($O320&gt;0,"Failed",IF($K320&gt;0,"Passed","Pending Inspection")))))</f>
        <v/>
      </c>
      <c r="T320" s="30" t="n"/>
    </row>
    <row r="321">
      <c r="A321" s="28">
        <f>IF(B321="","",B321&amp;"-I"&amp;TEXT(ROW()-4,"000"))</f>
        <v/>
      </c>
      <c r="B321" s="30" t="n"/>
      <c r="C321" s="92">
        <f>IF($B321="","",IFERROR(VLOOKUP($B321,'Incoming Inspection Log'!$A:$H,3,FALSE),""))</f>
        <v/>
      </c>
      <c r="D321" s="28">
        <f>IF($B321="","",IFERROR(VLOOKUP($B321,'Incoming Inspection Log'!$A:$H,8,FALSE),""))</f>
        <v/>
      </c>
      <c r="E321" s="30" t="n"/>
      <c r="F321" s="30" t="n"/>
      <c r="G321" s="30" t="n"/>
      <c r="H321" s="93" t="n"/>
      <c r="I321" s="93" t="n"/>
      <c r="J321" s="30" t="n"/>
      <c r="K321" s="90" t="n"/>
      <c r="L321" s="93" t="n"/>
      <c r="M321" s="93" t="n"/>
      <c r="N321" s="93" t="n"/>
      <c r="O321" s="90" t="n"/>
      <c r="P321" s="30" t="n"/>
      <c r="Q321" s="30" t="n"/>
      <c r="R321" s="30" t="n"/>
      <c r="S321" s="28">
        <f>IF($B321="","",IF($R321&lt;&gt;"",$R321,IF($F321="Numeric",IF($L321="","Pending Inspection",IF(AND(OR($H321="",$L321&gt;=$H321),OR($I321="",$L321&lt;=$I321)),"Passed","Failed")),IF($O321&gt;0,"Failed",IF($K321&gt;0,"Passed","Pending Inspection")))))</f>
        <v/>
      </c>
      <c r="T321" s="30" t="n"/>
    </row>
    <row r="322">
      <c r="A322" s="28">
        <f>IF(B322="","",B322&amp;"-I"&amp;TEXT(ROW()-4,"000"))</f>
        <v/>
      </c>
      <c r="B322" s="30" t="n"/>
      <c r="C322" s="92">
        <f>IF($B322="","",IFERROR(VLOOKUP($B322,'Incoming Inspection Log'!$A:$H,3,FALSE),""))</f>
        <v/>
      </c>
      <c r="D322" s="28">
        <f>IF($B322="","",IFERROR(VLOOKUP($B322,'Incoming Inspection Log'!$A:$H,8,FALSE),""))</f>
        <v/>
      </c>
      <c r="E322" s="30" t="n"/>
      <c r="F322" s="30" t="n"/>
      <c r="G322" s="30" t="n"/>
      <c r="H322" s="93" t="n"/>
      <c r="I322" s="93" t="n"/>
      <c r="J322" s="30" t="n"/>
      <c r="K322" s="90" t="n"/>
      <c r="L322" s="93" t="n"/>
      <c r="M322" s="93" t="n"/>
      <c r="N322" s="93" t="n"/>
      <c r="O322" s="90" t="n"/>
      <c r="P322" s="30" t="n"/>
      <c r="Q322" s="30" t="n"/>
      <c r="R322" s="30" t="n"/>
      <c r="S322" s="28">
        <f>IF($B322="","",IF($R322&lt;&gt;"",$R322,IF($F322="Numeric",IF($L322="","Pending Inspection",IF(AND(OR($H322="",$L322&gt;=$H322),OR($I322="",$L322&lt;=$I322)),"Passed","Failed")),IF($O322&gt;0,"Failed",IF($K322&gt;0,"Passed","Pending Inspection")))))</f>
        <v/>
      </c>
      <c r="T322" s="30" t="n"/>
    </row>
    <row r="323">
      <c r="A323" s="28">
        <f>IF(B323="","",B323&amp;"-I"&amp;TEXT(ROW()-4,"000"))</f>
        <v/>
      </c>
      <c r="B323" s="30" t="n"/>
      <c r="C323" s="92">
        <f>IF($B323="","",IFERROR(VLOOKUP($B323,'Incoming Inspection Log'!$A:$H,3,FALSE),""))</f>
        <v/>
      </c>
      <c r="D323" s="28">
        <f>IF($B323="","",IFERROR(VLOOKUP($B323,'Incoming Inspection Log'!$A:$H,8,FALSE),""))</f>
        <v/>
      </c>
      <c r="E323" s="30" t="n"/>
      <c r="F323" s="30" t="n"/>
      <c r="G323" s="30" t="n"/>
      <c r="H323" s="93" t="n"/>
      <c r="I323" s="93" t="n"/>
      <c r="J323" s="30" t="n"/>
      <c r="K323" s="90" t="n"/>
      <c r="L323" s="93" t="n"/>
      <c r="M323" s="93" t="n"/>
      <c r="N323" s="93" t="n"/>
      <c r="O323" s="90" t="n"/>
      <c r="P323" s="30" t="n"/>
      <c r="Q323" s="30" t="n"/>
      <c r="R323" s="30" t="n"/>
      <c r="S323" s="28">
        <f>IF($B323="","",IF($R323&lt;&gt;"",$R323,IF($F323="Numeric",IF($L323="","Pending Inspection",IF(AND(OR($H323="",$L323&gt;=$H323),OR($I323="",$L323&lt;=$I323)),"Passed","Failed")),IF($O323&gt;0,"Failed",IF($K323&gt;0,"Passed","Pending Inspection")))))</f>
        <v/>
      </c>
      <c r="T323" s="30" t="n"/>
    </row>
    <row r="324">
      <c r="A324" s="28">
        <f>IF(B324="","",B324&amp;"-I"&amp;TEXT(ROW()-4,"000"))</f>
        <v/>
      </c>
      <c r="B324" s="30" t="n"/>
      <c r="C324" s="92">
        <f>IF($B324="","",IFERROR(VLOOKUP($B324,'Incoming Inspection Log'!$A:$H,3,FALSE),""))</f>
        <v/>
      </c>
      <c r="D324" s="28">
        <f>IF($B324="","",IFERROR(VLOOKUP($B324,'Incoming Inspection Log'!$A:$H,8,FALSE),""))</f>
        <v/>
      </c>
      <c r="E324" s="30" t="n"/>
      <c r="F324" s="30" t="n"/>
      <c r="G324" s="30" t="n"/>
      <c r="H324" s="93" t="n"/>
      <c r="I324" s="93" t="n"/>
      <c r="J324" s="30" t="n"/>
      <c r="K324" s="90" t="n"/>
      <c r="L324" s="93" t="n"/>
      <c r="M324" s="93" t="n"/>
      <c r="N324" s="93" t="n"/>
      <c r="O324" s="90" t="n"/>
      <c r="P324" s="30" t="n"/>
      <c r="Q324" s="30" t="n"/>
      <c r="R324" s="30" t="n"/>
      <c r="S324" s="28">
        <f>IF($B324="","",IF($R324&lt;&gt;"",$R324,IF($F324="Numeric",IF($L324="","Pending Inspection",IF(AND(OR($H324="",$L324&gt;=$H324),OR($I324="",$L324&lt;=$I324)),"Passed","Failed")),IF($O324&gt;0,"Failed",IF($K324&gt;0,"Passed","Pending Inspection")))))</f>
        <v/>
      </c>
      <c r="T324" s="30" t="n"/>
    </row>
    <row r="325">
      <c r="A325" s="28">
        <f>IF(B325="","",B325&amp;"-I"&amp;TEXT(ROW()-4,"000"))</f>
        <v/>
      </c>
      <c r="B325" s="30" t="n"/>
      <c r="C325" s="92">
        <f>IF($B325="","",IFERROR(VLOOKUP($B325,'Incoming Inspection Log'!$A:$H,3,FALSE),""))</f>
        <v/>
      </c>
      <c r="D325" s="28">
        <f>IF($B325="","",IFERROR(VLOOKUP($B325,'Incoming Inspection Log'!$A:$H,8,FALSE),""))</f>
        <v/>
      </c>
      <c r="E325" s="30" t="n"/>
      <c r="F325" s="30" t="n"/>
      <c r="G325" s="30" t="n"/>
      <c r="H325" s="93" t="n"/>
      <c r="I325" s="93" t="n"/>
      <c r="J325" s="30" t="n"/>
      <c r="K325" s="90" t="n"/>
      <c r="L325" s="93" t="n"/>
      <c r="M325" s="93" t="n"/>
      <c r="N325" s="93" t="n"/>
      <c r="O325" s="90" t="n"/>
      <c r="P325" s="30" t="n"/>
      <c r="Q325" s="30" t="n"/>
      <c r="R325" s="30" t="n"/>
      <c r="S325" s="28">
        <f>IF($B325="","",IF($R325&lt;&gt;"",$R325,IF($F325="Numeric",IF($L325="","Pending Inspection",IF(AND(OR($H325="",$L325&gt;=$H325),OR($I325="",$L325&lt;=$I325)),"Passed","Failed")),IF($O325&gt;0,"Failed",IF($K325&gt;0,"Passed","Pending Inspection")))))</f>
        <v/>
      </c>
      <c r="T325" s="30" t="n"/>
    </row>
    <row r="326">
      <c r="A326" s="28">
        <f>IF(B326="","",B326&amp;"-I"&amp;TEXT(ROW()-4,"000"))</f>
        <v/>
      </c>
      <c r="B326" s="30" t="n"/>
      <c r="C326" s="92">
        <f>IF($B326="","",IFERROR(VLOOKUP($B326,'Incoming Inspection Log'!$A:$H,3,FALSE),""))</f>
        <v/>
      </c>
      <c r="D326" s="28">
        <f>IF($B326="","",IFERROR(VLOOKUP($B326,'Incoming Inspection Log'!$A:$H,8,FALSE),""))</f>
        <v/>
      </c>
      <c r="E326" s="30" t="n"/>
      <c r="F326" s="30" t="n"/>
      <c r="G326" s="30" t="n"/>
      <c r="H326" s="93" t="n"/>
      <c r="I326" s="93" t="n"/>
      <c r="J326" s="30" t="n"/>
      <c r="K326" s="90" t="n"/>
      <c r="L326" s="93" t="n"/>
      <c r="M326" s="93" t="n"/>
      <c r="N326" s="93" t="n"/>
      <c r="O326" s="90" t="n"/>
      <c r="P326" s="30" t="n"/>
      <c r="Q326" s="30" t="n"/>
      <c r="R326" s="30" t="n"/>
      <c r="S326" s="28">
        <f>IF($B326="","",IF($R326&lt;&gt;"",$R326,IF($F326="Numeric",IF($L326="","Pending Inspection",IF(AND(OR($H326="",$L326&gt;=$H326),OR($I326="",$L326&lt;=$I326)),"Passed","Failed")),IF($O326&gt;0,"Failed",IF($K326&gt;0,"Passed","Pending Inspection")))))</f>
        <v/>
      </c>
      <c r="T326" s="30" t="n"/>
    </row>
    <row r="327">
      <c r="A327" s="28">
        <f>IF(B327="","",B327&amp;"-I"&amp;TEXT(ROW()-4,"000"))</f>
        <v/>
      </c>
      <c r="B327" s="30" t="n"/>
      <c r="C327" s="92">
        <f>IF($B327="","",IFERROR(VLOOKUP($B327,'Incoming Inspection Log'!$A:$H,3,FALSE),""))</f>
        <v/>
      </c>
      <c r="D327" s="28">
        <f>IF($B327="","",IFERROR(VLOOKUP($B327,'Incoming Inspection Log'!$A:$H,8,FALSE),""))</f>
        <v/>
      </c>
      <c r="E327" s="30" t="n"/>
      <c r="F327" s="30" t="n"/>
      <c r="G327" s="30" t="n"/>
      <c r="H327" s="93" t="n"/>
      <c r="I327" s="93" t="n"/>
      <c r="J327" s="30" t="n"/>
      <c r="K327" s="90" t="n"/>
      <c r="L327" s="93" t="n"/>
      <c r="M327" s="93" t="n"/>
      <c r="N327" s="93" t="n"/>
      <c r="O327" s="90" t="n"/>
      <c r="P327" s="30" t="n"/>
      <c r="Q327" s="30" t="n"/>
      <c r="R327" s="30" t="n"/>
      <c r="S327" s="28">
        <f>IF($B327="","",IF($R327&lt;&gt;"",$R327,IF($F327="Numeric",IF($L327="","Pending Inspection",IF(AND(OR($H327="",$L327&gt;=$H327),OR($I327="",$L327&lt;=$I327)),"Passed","Failed")),IF($O327&gt;0,"Failed",IF($K327&gt;0,"Passed","Pending Inspection")))))</f>
        <v/>
      </c>
      <c r="T327" s="30" t="n"/>
    </row>
    <row r="328">
      <c r="A328" s="28">
        <f>IF(B328="","",B328&amp;"-I"&amp;TEXT(ROW()-4,"000"))</f>
        <v/>
      </c>
      <c r="B328" s="30" t="n"/>
      <c r="C328" s="92">
        <f>IF($B328="","",IFERROR(VLOOKUP($B328,'Incoming Inspection Log'!$A:$H,3,FALSE),""))</f>
        <v/>
      </c>
      <c r="D328" s="28">
        <f>IF($B328="","",IFERROR(VLOOKUP($B328,'Incoming Inspection Log'!$A:$H,8,FALSE),""))</f>
        <v/>
      </c>
      <c r="E328" s="30" t="n"/>
      <c r="F328" s="30" t="n"/>
      <c r="G328" s="30" t="n"/>
      <c r="H328" s="93" t="n"/>
      <c r="I328" s="93" t="n"/>
      <c r="J328" s="30" t="n"/>
      <c r="K328" s="90" t="n"/>
      <c r="L328" s="93" t="n"/>
      <c r="M328" s="93" t="n"/>
      <c r="N328" s="93" t="n"/>
      <c r="O328" s="90" t="n"/>
      <c r="P328" s="30" t="n"/>
      <c r="Q328" s="30" t="n"/>
      <c r="R328" s="30" t="n"/>
      <c r="S328" s="28">
        <f>IF($B328="","",IF($R328&lt;&gt;"",$R328,IF($F328="Numeric",IF($L328="","Pending Inspection",IF(AND(OR($H328="",$L328&gt;=$H328),OR($I328="",$L328&lt;=$I328)),"Passed","Failed")),IF($O328&gt;0,"Failed",IF($K328&gt;0,"Passed","Pending Inspection")))))</f>
        <v/>
      </c>
      <c r="T328" s="30" t="n"/>
    </row>
    <row r="329">
      <c r="A329" s="28">
        <f>IF(B329="","",B329&amp;"-I"&amp;TEXT(ROW()-4,"000"))</f>
        <v/>
      </c>
      <c r="B329" s="30" t="n"/>
      <c r="C329" s="92">
        <f>IF($B329="","",IFERROR(VLOOKUP($B329,'Incoming Inspection Log'!$A:$H,3,FALSE),""))</f>
        <v/>
      </c>
      <c r="D329" s="28">
        <f>IF($B329="","",IFERROR(VLOOKUP($B329,'Incoming Inspection Log'!$A:$H,8,FALSE),""))</f>
        <v/>
      </c>
      <c r="E329" s="30" t="n"/>
      <c r="F329" s="30" t="n"/>
      <c r="G329" s="30" t="n"/>
      <c r="H329" s="93" t="n"/>
      <c r="I329" s="93" t="n"/>
      <c r="J329" s="30" t="n"/>
      <c r="K329" s="90" t="n"/>
      <c r="L329" s="93" t="n"/>
      <c r="M329" s="93" t="n"/>
      <c r="N329" s="93" t="n"/>
      <c r="O329" s="90" t="n"/>
      <c r="P329" s="30" t="n"/>
      <c r="Q329" s="30" t="n"/>
      <c r="R329" s="30" t="n"/>
      <c r="S329" s="28">
        <f>IF($B329="","",IF($R329&lt;&gt;"",$R329,IF($F329="Numeric",IF($L329="","Pending Inspection",IF(AND(OR($H329="",$L329&gt;=$H329),OR($I329="",$L329&lt;=$I329)),"Passed","Failed")),IF($O329&gt;0,"Failed",IF($K329&gt;0,"Passed","Pending Inspection")))))</f>
        <v/>
      </c>
      <c r="T329" s="30" t="n"/>
    </row>
    <row r="330">
      <c r="A330" s="28">
        <f>IF(B330="","",B330&amp;"-I"&amp;TEXT(ROW()-4,"000"))</f>
        <v/>
      </c>
      <c r="B330" s="30" t="n"/>
      <c r="C330" s="92">
        <f>IF($B330="","",IFERROR(VLOOKUP($B330,'Incoming Inspection Log'!$A:$H,3,FALSE),""))</f>
        <v/>
      </c>
      <c r="D330" s="28">
        <f>IF($B330="","",IFERROR(VLOOKUP($B330,'Incoming Inspection Log'!$A:$H,8,FALSE),""))</f>
        <v/>
      </c>
      <c r="E330" s="30" t="n"/>
      <c r="F330" s="30" t="n"/>
      <c r="G330" s="30" t="n"/>
      <c r="H330" s="93" t="n"/>
      <c r="I330" s="93" t="n"/>
      <c r="J330" s="30" t="n"/>
      <c r="K330" s="90" t="n"/>
      <c r="L330" s="93" t="n"/>
      <c r="M330" s="93" t="n"/>
      <c r="N330" s="93" t="n"/>
      <c r="O330" s="90" t="n"/>
      <c r="P330" s="30" t="n"/>
      <c r="Q330" s="30" t="n"/>
      <c r="R330" s="30" t="n"/>
      <c r="S330" s="28">
        <f>IF($B330="","",IF($R330&lt;&gt;"",$R330,IF($F330="Numeric",IF($L330="","Pending Inspection",IF(AND(OR($H330="",$L330&gt;=$H330),OR($I330="",$L330&lt;=$I330)),"Passed","Failed")),IF($O330&gt;0,"Failed",IF($K330&gt;0,"Passed","Pending Inspection")))))</f>
        <v/>
      </c>
      <c r="T330" s="30" t="n"/>
    </row>
    <row r="331">
      <c r="A331" s="28">
        <f>IF(B331="","",B331&amp;"-I"&amp;TEXT(ROW()-4,"000"))</f>
        <v/>
      </c>
      <c r="B331" s="30" t="n"/>
      <c r="C331" s="92">
        <f>IF($B331="","",IFERROR(VLOOKUP($B331,'Incoming Inspection Log'!$A:$H,3,FALSE),""))</f>
        <v/>
      </c>
      <c r="D331" s="28">
        <f>IF($B331="","",IFERROR(VLOOKUP($B331,'Incoming Inspection Log'!$A:$H,8,FALSE),""))</f>
        <v/>
      </c>
      <c r="E331" s="30" t="n"/>
      <c r="F331" s="30" t="n"/>
      <c r="G331" s="30" t="n"/>
      <c r="H331" s="93" t="n"/>
      <c r="I331" s="93" t="n"/>
      <c r="J331" s="30" t="n"/>
      <c r="K331" s="90" t="n"/>
      <c r="L331" s="93" t="n"/>
      <c r="M331" s="93" t="n"/>
      <c r="N331" s="93" t="n"/>
      <c r="O331" s="90" t="n"/>
      <c r="P331" s="30" t="n"/>
      <c r="Q331" s="30" t="n"/>
      <c r="R331" s="30" t="n"/>
      <c r="S331" s="28">
        <f>IF($B331="","",IF($R331&lt;&gt;"",$R331,IF($F331="Numeric",IF($L331="","Pending Inspection",IF(AND(OR($H331="",$L331&gt;=$H331),OR($I331="",$L331&lt;=$I331)),"Passed","Failed")),IF($O331&gt;0,"Failed",IF($K331&gt;0,"Passed","Pending Inspection")))))</f>
        <v/>
      </c>
      <c r="T331" s="30" t="n"/>
    </row>
    <row r="332">
      <c r="A332" s="28">
        <f>IF(B332="","",B332&amp;"-I"&amp;TEXT(ROW()-4,"000"))</f>
        <v/>
      </c>
      <c r="B332" s="30" t="n"/>
      <c r="C332" s="92">
        <f>IF($B332="","",IFERROR(VLOOKUP($B332,'Incoming Inspection Log'!$A:$H,3,FALSE),""))</f>
        <v/>
      </c>
      <c r="D332" s="28">
        <f>IF($B332="","",IFERROR(VLOOKUP($B332,'Incoming Inspection Log'!$A:$H,8,FALSE),""))</f>
        <v/>
      </c>
      <c r="E332" s="30" t="n"/>
      <c r="F332" s="30" t="n"/>
      <c r="G332" s="30" t="n"/>
      <c r="H332" s="93" t="n"/>
      <c r="I332" s="93" t="n"/>
      <c r="J332" s="30" t="n"/>
      <c r="K332" s="90" t="n"/>
      <c r="L332" s="93" t="n"/>
      <c r="M332" s="93" t="n"/>
      <c r="N332" s="93" t="n"/>
      <c r="O332" s="90" t="n"/>
      <c r="P332" s="30" t="n"/>
      <c r="Q332" s="30" t="n"/>
      <c r="R332" s="30" t="n"/>
      <c r="S332" s="28">
        <f>IF($B332="","",IF($R332&lt;&gt;"",$R332,IF($F332="Numeric",IF($L332="","Pending Inspection",IF(AND(OR($H332="",$L332&gt;=$H332),OR($I332="",$L332&lt;=$I332)),"Passed","Failed")),IF($O332&gt;0,"Failed",IF($K332&gt;0,"Passed","Pending Inspection")))))</f>
        <v/>
      </c>
      <c r="T332" s="30" t="n"/>
    </row>
    <row r="333">
      <c r="A333" s="28">
        <f>IF(B333="","",B333&amp;"-I"&amp;TEXT(ROW()-4,"000"))</f>
        <v/>
      </c>
      <c r="B333" s="30" t="n"/>
      <c r="C333" s="92">
        <f>IF($B333="","",IFERROR(VLOOKUP($B333,'Incoming Inspection Log'!$A:$H,3,FALSE),""))</f>
        <v/>
      </c>
      <c r="D333" s="28">
        <f>IF($B333="","",IFERROR(VLOOKUP($B333,'Incoming Inspection Log'!$A:$H,8,FALSE),""))</f>
        <v/>
      </c>
      <c r="E333" s="30" t="n"/>
      <c r="F333" s="30" t="n"/>
      <c r="G333" s="30" t="n"/>
      <c r="H333" s="93" t="n"/>
      <c r="I333" s="93" t="n"/>
      <c r="J333" s="30" t="n"/>
      <c r="K333" s="90" t="n"/>
      <c r="L333" s="93" t="n"/>
      <c r="M333" s="93" t="n"/>
      <c r="N333" s="93" t="n"/>
      <c r="O333" s="90" t="n"/>
      <c r="P333" s="30" t="n"/>
      <c r="Q333" s="30" t="n"/>
      <c r="R333" s="30" t="n"/>
      <c r="S333" s="28">
        <f>IF($B333="","",IF($R333&lt;&gt;"",$R333,IF($F333="Numeric",IF($L333="","Pending Inspection",IF(AND(OR($H333="",$L333&gt;=$H333),OR($I333="",$L333&lt;=$I333)),"Passed","Failed")),IF($O333&gt;0,"Failed",IF($K333&gt;0,"Passed","Pending Inspection")))))</f>
        <v/>
      </c>
      <c r="T333" s="30" t="n"/>
    </row>
    <row r="334">
      <c r="A334" s="28">
        <f>IF(B334="","",B334&amp;"-I"&amp;TEXT(ROW()-4,"000"))</f>
        <v/>
      </c>
      <c r="B334" s="30" t="n"/>
      <c r="C334" s="92">
        <f>IF($B334="","",IFERROR(VLOOKUP($B334,'Incoming Inspection Log'!$A:$H,3,FALSE),""))</f>
        <v/>
      </c>
      <c r="D334" s="28">
        <f>IF($B334="","",IFERROR(VLOOKUP($B334,'Incoming Inspection Log'!$A:$H,8,FALSE),""))</f>
        <v/>
      </c>
      <c r="E334" s="30" t="n"/>
      <c r="F334" s="30" t="n"/>
      <c r="G334" s="30" t="n"/>
      <c r="H334" s="93" t="n"/>
      <c r="I334" s="93" t="n"/>
      <c r="J334" s="30" t="n"/>
      <c r="K334" s="90" t="n"/>
      <c r="L334" s="93" t="n"/>
      <c r="M334" s="93" t="n"/>
      <c r="N334" s="93" t="n"/>
      <c r="O334" s="90" t="n"/>
      <c r="P334" s="30" t="n"/>
      <c r="Q334" s="30" t="n"/>
      <c r="R334" s="30" t="n"/>
      <c r="S334" s="28">
        <f>IF($B334="","",IF($R334&lt;&gt;"",$R334,IF($F334="Numeric",IF($L334="","Pending Inspection",IF(AND(OR($H334="",$L334&gt;=$H334),OR($I334="",$L334&lt;=$I334)),"Passed","Failed")),IF($O334&gt;0,"Failed",IF($K334&gt;0,"Passed","Pending Inspection")))))</f>
        <v/>
      </c>
      <c r="T334" s="30" t="n"/>
    </row>
    <row r="335">
      <c r="A335" s="28">
        <f>IF(B335="","",B335&amp;"-I"&amp;TEXT(ROW()-4,"000"))</f>
        <v/>
      </c>
      <c r="B335" s="30" t="n"/>
      <c r="C335" s="92">
        <f>IF($B335="","",IFERROR(VLOOKUP($B335,'Incoming Inspection Log'!$A:$H,3,FALSE),""))</f>
        <v/>
      </c>
      <c r="D335" s="28">
        <f>IF($B335="","",IFERROR(VLOOKUP($B335,'Incoming Inspection Log'!$A:$H,8,FALSE),""))</f>
        <v/>
      </c>
      <c r="E335" s="30" t="n"/>
      <c r="F335" s="30" t="n"/>
      <c r="G335" s="30" t="n"/>
      <c r="H335" s="93" t="n"/>
      <c r="I335" s="93" t="n"/>
      <c r="J335" s="30" t="n"/>
      <c r="K335" s="90" t="n"/>
      <c r="L335" s="93" t="n"/>
      <c r="M335" s="93" t="n"/>
      <c r="N335" s="93" t="n"/>
      <c r="O335" s="90" t="n"/>
      <c r="P335" s="30" t="n"/>
      <c r="Q335" s="30" t="n"/>
      <c r="R335" s="30" t="n"/>
      <c r="S335" s="28">
        <f>IF($B335="","",IF($R335&lt;&gt;"",$R335,IF($F335="Numeric",IF($L335="","Pending Inspection",IF(AND(OR($H335="",$L335&gt;=$H335),OR($I335="",$L335&lt;=$I335)),"Passed","Failed")),IF($O335&gt;0,"Failed",IF($K335&gt;0,"Passed","Pending Inspection")))))</f>
        <v/>
      </c>
      <c r="T335" s="30" t="n"/>
    </row>
    <row r="336">
      <c r="A336" s="28">
        <f>IF(B336="","",B336&amp;"-I"&amp;TEXT(ROW()-4,"000"))</f>
        <v/>
      </c>
      <c r="B336" s="30" t="n"/>
      <c r="C336" s="92">
        <f>IF($B336="","",IFERROR(VLOOKUP($B336,'Incoming Inspection Log'!$A:$H,3,FALSE),""))</f>
        <v/>
      </c>
      <c r="D336" s="28">
        <f>IF($B336="","",IFERROR(VLOOKUP($B336,'Incoming Inspection Log'!$A:$H,8,FALSE),""))</f>
        <v/>
      </c>
      <c r="E336" s="30" t="n"/>
      <c r="F336" s="30" t="n"/>
      <c r="G336" s="30" t="n"/>
      <c r="H336" s="93" t="n"/>
      <c r="I336" s="93" t="n"/>
      <c r="J336" s="30" t="n"/>
      <c r="K336" s="90" t="n"/>
      <c r="L336" s="93" t="n"/>
      <c r="M336" s="93" t="n"/>
      <c r="N336" s="93" t="n"/>
      <c r="O336" s="90" t="n"/>
      <c r="P336" s="30" t="n"/>
      <c r="Q336" s="30" t="n"/>
      <c r="R336" s="30" t="n"/>
      <c r="S336" s="28">
        <f>IF($B336="","",IF($R336&lt;&gt;"",$R336,IF($F336="Numeric",IF($L336="","Pending Inspection",IF(AND(OR($H336="",$L336&gt;=$H336),OR($I336="",$L336&lt;=$I336)),"Passed","Failed")),IF($O336&gt;0,"Failed",IF($K336&gt;0,"Passed","Pending Inspection")))))</f>
        <v/>
      </c>
      <c r="T336" s="30" t="n"/>
    </row>
    <row r="337">
      <c r="A337" s="28">
        <f>IF(B337="","",B337&amp;"-I"&amp;TEXT(ROW()-4,"000"))</f>
        <v/>
      </c>
      <c r="B337" s="30" t="n"/>
      <c r="C337" s="92">
        <f>IF($B337="","",IFERROR(VLOOKUP($B337,'Incoming Inspection Log'!$A:$H,3,FALSE),""))</f>
        <v/>
      </c>
      <c r="D337" s="28">
        <f>IF($B337="","",IFERROR(VLOOKUP($B337,'Incoming Inspection Log'!$A:$H,8,FALSE),""))</f>
        <v/>
      </c>
      <c r="E337" s="30" t="n"/>
      <c r="F337" s="30" t="n"/>
      <c r="G337" s="30" t="n"/>
      <c r="H337" s="93" t="n"/>
      <c r="I337" s="93" t="n"/>
      <c r="J337" s="30" t="n"/>
      <c r="K337" s="90" t="n"/>
      <c r="L337" s="93" t="n"/>
      <c r="M337" s="93" t="n"/>
      <c r="N337" s="93" t="n"/>
      <c r="O337" s="90" t="n"/>
      <c r="P337" s="30" t="n"/>
      <c r="Q337" s="30" t="n"/>
      <c r="R337" s="30" t="n"/>
      <c r="S337" s="28">
        <f>IF($B337="","",IF($R337&lt;&gt;"",$R337,IF($F337="Numeric",IF($L337="","Pending Inspection",IF(AND(OR($H337="",$L337&gt;=$H337),OR($I337="",$L337&lt;=$I337)),"Passed","Failed")),IF($O337&gt;0,"Failed",IF($K337&gt;0,"Passed","Pending Inspection")))))</f>
        <v/>
      </c>
      <c r="T337" s="30" t="n"/>
    </row>
    <row r="338">
      <c r="A338" s="28">
        <f>IF(B338="","",B338&amp;"-I"&amp;TEXT(ROW()-4,"000"))</f>
        <v/>
      </c>
      <c r="B338" s="30" t="n"/>
      <c r="C338" s="92">
        <f>IF($B338="","",IFERROR(VLOOKUP($B338,'Incoming Inspection Log'!$A:$H,3,FALSE),""))</f>
        <v/>
      </c>
      <c r="D338" s="28">
        <f>IF($B338="","",IFERROR(VLOOKUP($B338,'Incoming Inspection Log'!$A:$H,8,FALSE),""))</f>
        <v/>
      </c>
      <c r="E338" s="30" t="n"/>
      <c r="F338" s="30" t="n"/>
      <c r="G338" s="30" t="n"/>
      <c r="H338" s="93" t="n"/>
      <c r="I338" s="93" t="n"/>
      <c r="J338" s="30" t="n"/>
      <c r="K338" s="90" t="n"/>
      <c r="L338" s="93" t="n"/>
      <c r="M338" s="93" t="n"/>
      <c r="N338" s="93" t="n"/>
      <c r="O338" s="90" t="n"/>
      <c r="P338" s="30" t="n"/>
      <c r="Q338" s="30" t="n"/>
      <c r="R338" s="30" t="n"/>
      <c r="S338" s="28">
        <f>IF($B338="","",IF($R338&lt;&gt;"",$R338,IF($F338="Numeric",IF($L338="","Pending Inspection",IF(AND(OR($H338="",$L338&gt;=$H338),OR($I338="",$L338&lt;=$I338)),"Passed","Failed")),IF($O338&gt;0,"Failed",IF($K338&gt;0,"Passed","Pending Inspection")))))</f>
        <v/>
      </c>
      <c r="T338" s="30" t="n"/>
    </row>
    <row r="339">
      <c r="A339" s="28">
        <f>IF(B339="","",B339&amp;"-I"&amp;TEXT(ROW()-4,"000"))</f>
        <v/>
      </c>
      <c r="B339" s="30" t="n"/>
      <c r="C339" s="92">
        <f>IF($B339="","",IFERROR(VLOOKUP($B339,'Incoming Inspection Log'!$A:$H,3,FALSE),""))</f>
        <v/>
      </c>
      <c r="D339" s="28">
        <f>IF($B339="","",IFERROR(VLOOKUP($B339,'Incoming Inspection Log'!$A:$H,8,FALSE),""))</f>
        <v/>
      </c>
      <c r="E339" s="30" t="n"/>
      <c r="F339" s="30" t="n"/>
      <c r="G339" s="30" t="n"/>
      <c r="H339" s="93" t="n"/>
      <c r="I339" s="93" t="n"/>
      <c r="J339" s="30" t="n"/>
      <c r="K339" s="90" t="n"/>
      <c r="L339" s="93" t="n"/>
      <c r="M339" s="93" t="n"/>
      <c r="N339" s="93" t="n"/>
      <c r="O339" s="90" t="n"/>
      <c r="P339" s="30" t="n"/>
      <c r="Q339" s="30" t="n"/>
      <c r="R339" s="30" t="n"/>
      <c r="S339" s="28">
        <f>IF($B339="","",IF($R339&lt;&gt;"",$R339,IF($F339="Numeric",IF($L339="","Pending Inspection",IF(AND(OR($H339="",$L339&gt;=$H339),OR($I339="",$L339&lt;=$I339)),"Passed","Failed")),IF($O339&gt;0,"Failed",IF($K339&gt;0,"Passed","Pending Inspection")))))</f>
        <v/>
      </c>
      <c r="T339" s="30" t="n"/>
    </row>
    <row r="340">
      <c r="A340" s="28">
        <f>IF(B340="","",B340&amp;"-I"&amp;TEXT(ROW()-4,"000"))</f>
        <v/>
      </c>
      <c r="B340" s="30" t="n"/>
      <c r="C340" s="92">
        <f>IF($B340="","",IFERROR(VLOOKUP($B340,'Incoming Inspection Log'!$A:$H,3,FALSE),""))</f>
        <v/>
      </c>
      <c r="D340" s="28">
        <f>IF($B340="","",IFERROR(VLOOKUP($B340,'Incoming Inspection Log'!$A:$H,8,FALSE),""))</f>
        <v/>
      </c>
      <c r="E340" s="30" t="n"/>
      <c r="F340" s="30" t="n"/>
      <c r="G340" s="30" t="n"/>
      <c r="H340" s="93" t="n"/>
      <c r="I340" s="93" t="n"/>
      <c r="J340" s="30" t="n"/>
      <c r="K340" s="90" t="n"/>
      <c r="L340" s="93" t="n"/>
      <c r="M340" s="93" t="n"/>
      <c r="N340" s="93" t="n"/>
      <c r="O340" s="90" t="n"/>
      <c r="P340" s="30" t="n"/>
      <c r="Q340" s="30" t="n"/>
      <c r="R340" s="30" t="n"/>
      <c r="S340" s="28">
        <f>IF($B340="","",IF($R340&lt;&gt;"",$R340,IF($F340="Numeric",IF($L340="","Pending Inspection",IF(AND(OR($H340="",$L340&gt;=$H340),OR($I340="",$L340&lt;=$I340)),"Passed","Failed")),IF($O340&gt;0,"Failed",IF($K340&gt;0,"Passed","Pending Inspection")))))</f>
        <v/>
      </c>
      <c r="T340" s="30" t="n"/>
    </row>
    <row r="341">
      <c r="A341" s="28">
        <f>IF(B341="","",B341&amp;"-I"&amp;TEXT(ROW()-4,"000"))</f>
        <v/>
      </c>
      <c r="B341" s="30" t="n"/>
      <c r="C341" s="92">
        <f>IF($B341="","",IFERROR(VLOOKUP($B341,'Incoming Inspection Log'!$A:$H,3,FALSE),""))</f>
        <v/>
      </c>
      <c r="D341" s="28">
        <f>IF($B341="","",IFERROR(VLOOKUP($B341,'Incoming Inspection Log'!$A:$H,8,FALSE),""))</f>
        <v/>
      </c>
      <c r="E341" s="30" t="n"/>
      <c r="F341" s="30" t="n"/>
      <c r="G341" s="30" t="n"/>
      <c r="H341" s="93" t="n"/>
      <c r="I341" s="93" t="n"/>
      <c r="J341" s="30" t="n"/>
      <c r="K341" s="90" t="n"/>
      <c r="L341" s="93" t="n"/>
      <c r="M341" s="93" t="n"/>
      <c r="N341" s="93" t="n"/>
      <c r="O341" s="90" t="n"/>
      <c r="P341" s="30" t="n"/>
      <c r="Q341" s="30" t="n"/>
      <c r="R341" s="30" t="n"/>
      <c r="S341" s="28">
        <f>IF($B341="","",IF($R341&lt;&gt;"",$R341,IF($F341="Numeric",IF($L341="","Pending Inspection",IF(AND(OR($H341="",$L341&gt;=$H341),OR($I341="",$L341&lt;=$I341)),"Passed","Failed")),IF($O341&gt;0,"Failed",IF($K341&gt;0,"Passed","Pending Inspection")))))</f>
        <v/>
      </c>
      <c r="T341" s="30" t="n"/>
    </row>
    <row r="342">
      <c r="A342" s="28">
        <f>IF(B342="","",B342&amp;"-I"&amp;TEXT(ROW()-4,"000"))</f>
        <v/>
      </c>
      <c r="B342" s="30" t="n"/>
      <c r="C342" s="92">
        <f>IF($B342="","",IFERROR(VLOOKUP($B342,'Incoming Inspection Log'!$A:$H,3,FALSE),""))</f>
        <v/>
      </c>
      <c r="D342" s="28">
        <f>IF($B342="","",IFERROR(VLOOKUP($B342,'Incoming Inspection Log'!$A:$H,8,FALSE),""))</f>
        <v/>
      </c>
      <c r="E342" s="30" t="n"/>
      <c r="F342" s="30" t="n"/>
      <c r="G342" s="30" t="n"/>
      <c r="H342" s="93" t="n"/>
      <c r="I342" s="93" t="n"/>
      <c r="J342" s="30" t="n"/>
      <c r="K342" s="90" t="n"/>
      <c r="L342" s="93" t="n"/>
      <c r="M342" s="93" t="n"/>
      <c r="N342" s="93" t="n"/>
      <c r="O342" s="90" t="n"/>
      <c r="P342" s="30" t="n"/>
      <c r="Q342" s="30" t="n"/>
      <c r="R342" s="30" t="n"/>
      <c r="S342" s="28">
        <f>IF($B342="","",IF($R342&lt;&gt;"",$R342,IF($F342="Numeric",IF($L342="","Pending Inspection",IF(AND(OR($H342="",$L342&gt;=$H342),OR($I342="",$L342&lt;=$I342)),"Passed","Failed")),IF($O342&gt;0,"Failed",IF($K342&gt;0,"Passed","Pending Inspection")))))</f>
        <v/>
      </c>
      <c r="T342" s="30" t="n"/>
    </row>
    <row r="343">
      <c r="A343" s="28">
        <f>IF(B343="","",B343&amp;"-I"&amp;TEXT(ROW()-4,"000"))</f>
        <v/>
      </c>
      <c r="B343" s="30" t="n"/>
      <c r="C343" s="92">
        <f>IF($B343="","",IFERROR(VLOOKUP($B343,'Incoming Inspection Log'!$A:$H,3,FALSE),""))</f>
        <v/>
      </c>
      <c r="D343" s="28">
        <f>IF($B343="","",IFERROR(VLOOKUP($B343,'Incoming Inspection Log'!$A:$H,8,FALSE),""))</f>
        <v/>
      </c>
      <c r="E343" s="30" t="n"/>
      <c r="F343" s="30" t="n"/>
      <c r="G343" s="30" t="n"/>
      <c r="H343" s="93" t="n"/>
      <c r="I343" s="93" t="n"/>
      <c r="J343" s="30" t="n"/>
      <c r="K343" s="90" t="n"/>
      <c r="L343" s="93" t="n"/>
      <c r="M343" s="93" t="n"/>
      <c r="N343" s="93" t="n"/>
      <c r="O343" s="90" t="n"/>
      <c r="P343" s="30" t="n"/>
      <c r="Q343" s="30" t="n"/>
      <c r="R343" s="30" t="n"/>
      <c r="S343" s="28">
        <f>IF($B343="","",IF($R343&lt;&gt;"",$R343,IF($F343="Numeric",IF($L343="","Pending Inspection",IF(AND(OR($H343="",$L343&gt;=$H343),OR($I343="",$L343&lt;=$I343)),"Passed","Failed")),IF($O343&gt;0,"Failed",IF($K343&gt;0,"Passed","Pending Inspection")))))</f>
        <v/>
      </c>
      <c r="T343" s="30" t="n"/>
    </row>
    <row r="344">
      <c r="A344" s="28">
        <f>IF(B344="","",B344&amp;"-I"&amp;TEXT(ROW()-4,"000"))</f>
        <v/>
      </c>
      <c r="B344" s="30" t="n"/>
      <c r="C344" s="92">
        <f>IF($B344="","",IFERROR(VLOOKUP($B344,'Incoming Inspection Log'!$A:$H,3,FALSE),""))</f>
        <v/>
      </c>
      <c r="D344" s="28">
        <f>IF($B344="","",IFERROR(VLOOKUP($B344,'Incoming Inspection Log'!$A:$H,8,FALSE),""))</f>
        <v/>
      </c>
      <c r="E344" s="30" t="n"/>
      <c r="F344" s="30" t="n"/>
      <c r="G344" s="30" t="n"/>
      <c r="H344" s="93" t="n"/>
      <c r="I344" s="93" t="n"/>
      <c r="J344" s="30" t="n"/>
      <c r="K344" s="90" t="n"/>
      <c r="L344" s="93" t="n"/>
      <c r="M344" s="93" t="n"/>
      <c r="N344" s="93" t="n"/>
      <c r="O344" s="90" t="n"/>
      <c r="P344" s="30" t="n"/>
      <c r="Q344" s="30" t="n"/>
      <c r="R344" s="30" t="n"/>
      <c r="S344" s="28">
        <f>IF($B344="","",IF($R344&lt;&gt;"",$R344,IF($F344="Numeric",IF($L344="","Pending Inspection",IF(AND(OR($H344="",$L344&gt;=$H344),OR($I344="",$L344&lt;=$I344)),"Passed","Failed")),IF($O344&gt;0,"Failed",IF($K344&gt;0,"Passed","Pending Inspection")))))</f>
        <v/>
      </c>
      <c r="T344" s="30" t="n"/>
    </row>
    <row r="345">
      <c r="A345" s="28">
        <f>IF(B345="","",B345&amp;"-I"&amp;TEXT(ROW()-4,"000"))</f>
        <v/>
      </c>
      <c r="B345" s="30" t="n"/>
      <c r="C345" s="92">
        <f>IF($B345="","",IFERROR(VLOOKUP($B345,'Incoming Inspection Log'!$A:$H,3,FALSE),""))</f>
        <v/>
      </c>
      <c r="D345" s="28">
        <f>IF($B345="","",IFERROR(VLOOKUP($B345,'Incoming Inspection Log'!$A:$H,8,FALSE),""))</f>
        <v/>
      </c>
      <c r="E345" s="30" t="n"/>
      <c r="F345" s="30" t="n"/>
      <c r="G345" s="30" t="n"/>
      <c r="H345" s="93" t="n"/>
      <c r="I345" s="93" t="n"/>
      <c r="J345" s="30" t="n"/>
      <c r="K345" s="90" t="n"/>
      <c r="L345" s="93" t="n"/>
      <c r="M345" s="93" t="n"/>
      <c r="N345" s="93" t="n"/>
      <c r="O345" s="90" t="n"/>
      <c r="P345" s="30" t="n"/>
      <c r="Q345" s="30" t="n"/>
      <c r="R345" s="30" t="n"/>
      <c r="S345" s="28">
        <f>IF($B345="","",IF($R345&lt;&gt;"",$R345,IF($F345="Numeric",IF($L345="","Pending Inspection",IF(AND(OR($H345="",$L345&gt;=$H345),OR($I345="",$L345&lt;=$I345)),"Passed","Failed")),IF($O345&gt;0,"Failed",IF($K345&gt;0,"Passed","Pending Inspection")))))</f>
        <v/>
      </c>
      <c r="T345" s="30" t="n"/>
    </row>
    <row r="346">
      <c r="A346" s="28">
        <f>IF(B346="","",B346&amp;"-I"&amp;TEXT(ROW()-4,"000"))</f>
        <v/>
      </c>
      <c r="B346" s="30" t="n"/>
      <c r="C346" s="92">
        <f>IF($B346="","",IFERROR(VLOOKUP($B346,'Incoming Inspection Log'!$A:$H,3,FALSE),""))</f>
        <v/>
      </c>
      <c r="D346" s="28">
        <f>IF($B346="","",IFERROR(VLOOKUP($B346,'Incoming Inspection Log'!$A:$H,8,FALSE),""))</f>
        <v/>
      </c>
      <c r="E346" s="30" t="n"/>
      <c r="F346" s="30" t="n"/>
      <c r="G346" s="30" t="n"/>
      <c r="H346" s="93" t="n"/>
      <c r="I346" s="93" t="n"/>
      <c r="J346" s="30" t="n"/>
      <c r="K346" s="90" t="n"/>
      <c r="L346" s="93" t="n"/>
      <c r="M346" s="93" t="n"/>
      <c r="N346" s="93" t="n"/>
      <c r="O346" s="90" t="n"/>
      <c r="P346" s="30" t="n"/>
      <c r="Q346" s="30" t="n"/>
      <c r="R346" s="30" t="n"/>
      <c r="S346" s="28">
        <f>IF($B346="","",IF($R346&lt;&gt;"",$R346,IF($F346="Numeric",IF($L346="","Pending Inspection",IF(AND(OR($H346="",$L346&gt;=$H346),OR($I346="",$L346&lt;=$I346)),"Passed","Failed")),IF($O346&gt;0,"Failed",IF($K346&gt;0,"Passed","Pending Inspection")))))</f>
        <v/>
      </c>
      <c r="T346" s="30" t="n"/>
    </row>
    <row r="347">
      <c r="A347" s="28">
        <f>IF(B347="","",B347&amp;"-I"&amp;TEXT(ROW()-4,"000"))</f>
        <v/>
      </c>
      <c r="B347" s="30" t="n"/>
      <c r="C347" s="92">
        <f>IF($B347="","",IFERROR(VLOOKUP($B347,'Incoming Inspection Log'!$A:$H,3,FALSE),""))</f>
        <v/>
      </c>
      <c r="D347" s="28">
        <f>IF($B347="","",IFERROR(VLOOKUP($B347,'Incoming Inspection Log'!$A:$H,8,FALSE),""))</f>
        <v/>
      </c>
      <c r="E347" s="30" t="n"/>
      <c r="F347" s="30" t="n"/>
      <c r="G347" s="30" t="n"/>
      <c r="H347" s="93" t="n"/>
      <c r="I347" s="93" t="n"/>
      <c r="J347" s="30" t="n"/>
      <c r="K347" s="90" t="n"/>
      <c r="L347" s="93" t="n"/>
      <c r="M347" s="93" t="n"/>
      <c r="N347" s="93" t="n"/>
      <c r="O347" s="90" t="n"/>
      <c r="P347" s="30" t="n"/>
      <c r="Q347" s="30" t="n"/>
      <c r="R347" s="30" t="n"/>
      <c r="S347" s="28">
        <f>IF($B347="","",IF($R347&lt;&gt;"",$R347,IF($F347="Numeric",IF($L347="","Pending Inspection",IF(AND(OR($H347="",$L347&gt;=$H347),OR($I347="",$L347&lt;=$I347)),"Passed","Failed")),IF($O347&gt;0,"Failed",IF($K347&gt;0,"Passed","Pending Inspection")))))</f>
        <v/>
      </c>
      <c r="T347" s="30" t="n"/>
    </row>
    <row r="348">
      <c r="A348" s="28">
        <f>IF(B348="","",B348&amp;"-I"&amp;TEXT(ROW()-4,"000"))</f>
        <v/>
      </c>
      <c r="B348" s="30" t="n"/>
      <c r="C348" s="92">
        <f>IF($B348="","",IFERROR(VLOOKUP($B348,'Incoming Inspection Log'!$A:$H,3,FALSE),""))</f>
        <v/>
      </c>
      <c r="D348" s="28">
        <f>IF($B348="","",IFERROR(VLOOKUP($B348,'Incoming Inspection Log'!$A:$H,8,FALSE),""))</f>
        <v/>
      </c>
      <c r="E348" s="30" t="n"/>
      <c r="F348" s="30" t="n"/>
      <c r="G348" s="30" t="n"/>
      <c r="H348" s="93" t="n"/>
      <c r="I348" s="93" t="n"/>
      <c r="J348" s="30" t="n"/>
      <c r="K348" s="90" t="n"/>
      <c r="L348" s="93" t="n"/>
      <c r="M348" s="93" t="n"/>
      <c r="N348" s="93" t="n"/>
      <c r="O348" s="90" t="n"/>
      <c r="P348" s="30" t="n"/>
      <c r="Q348" s="30" t="n"/>
      <c r="R348" s="30" t="n"/>
      <c r="S348" s="28">
        <f>IF($B348="","",IF($R348&lt;&gt;"",$R348,IF($F348="Numeric",IF($L348="","Pending Inspection",IF(AND(OR($H348="",$L348&gt;=$H348),OR($I348="",$L348&lt;=$I348)),"Passed","Failed")),IF($O348&gt;0,"Failed",IF($K348&gt;0,"Passed","Pending Inspection")))))</f>
        <v/>
      </c>
      <c r="T348" s="30" t="n"/>
    </row>
    <row r="349">
      <c r="A349" s="28">
        <f>IF(B349="","",B349&amp;"-I"&amp;TEXT(ROW()-4,"000"))</f>
        <v/>
      </c>
      <c r="B349" s="30" t="n"/>
      <c r="C349" s="92">
        <f>IF($B349="","",IFERROR(VLOOKUP($B349,'Incoming Inspection Log'!$A:$H,3,FALSE),""))</f>
        <v/>
      </c>
      <c r="D349" s="28">
        <f>IF($B349="","",IFERROR(VLOOKUP($B349,'Incoming Inspection Log'!$A:$H,8,FALSE),""))</f>
        <v/>
      </c>
      <c r="E349" s="30" t="n"/>
      <c r="F349" s="30" t="n"/>
      <c r="G349" s="30" t="n"/>
      <c r="H349" s="93" t="n"/>
      <c r="I349" s="93" t="n"/>
      <c r="J349" s="30" t="n"/>
      <c r="K349" s="90" t="n"/>
      <c r="L349" s="93" t="n"/>
      <c r="M349" s="93" t="n"/>
      <c r="N349" s="93" t="n"/>
      <c r="O349" s="90" t="n"/>
      <c r="P349" s="30" t="n"/>
      <c r="Q349" s="30" t="n"/>
      <c r="R349" s="30" t="n"/>
      <c r="S349" s="28">
        <f>IF($B349="","",IF($R349&lt;&gt;"",$R349,IF($F349="Numeric",IF($L349="","Pending Inspection",IF(AND(OR($H349="",$L349&gt;=$H349),OR($I349="",$L349&lt;=$I349)),"Passed","Failed")),IF($O349&gt;0,"Failed",IF($K349&gt;0,"Passed","Pending Inspection")))))</f>
        <v/>
      </c>
      <c r="T349" s="30" t="n"/>
    </row>
    <row r="350">
      <c r="A350" s="28">
        <f>IF(B350="","",B350&amp;"-I"&amp;TEXT(ROW()-4,"000"))</f>
        <v/>
      </c>
      <c r="B350" s="30" t="n"/>
      <c r="C350" s="92">
        <f>IF($B350="","",IFERROR(VLOOKUP($B350,'Incoming Inspection Log'!$A:$H,3,FALSE),""))</f>
        <v/>
      </c>
      <c r="D350" s="28">
        <f>IF($B350="","",IFERROR(VLOOKUP($B350,'Incoming Inspection Log'!$A:$H,8,FALSE),""))</f>
        <v/>
      </c>
      <c r="E350" s="30" t="n"/>
      <c r="F350" s="30" t="n"/>
      <c r="G350" s="30" t="n"/>
      <c r="H350" s="93" t="n"/>
      <c r="I350" s="93" t="n"/>
      <c r="J350" s="30" t="n"/>
      <c r="K350" s="90" t="n"/>
      <c r="L350" s="93" t="n"/>
      <c r="M350" s="93" t="n"/>
      <c r="N350" s="93" t="n"/>
      <c r="O350" s="90" t="n"/>
      <c r="P350" s="30" t="n"/>
      <c r="Q350" s="30" t="n"/>
      <c r="R350" s="30" t="n"/>
      <c r="S350" s="28">
        <f>IF($B350="","",IF($R350&lt;&gt;"",$R350,IF($F350="Numeric",IF($L350="","Pending Inspection",IF(AND(OR($H350="",$L350&gt;=$H350),OR($I350="",$L350&lt;=$I350)),"Passed","Failed")),IF($O350&gt;0,"Failed",IF($K350&gt;0,"Passed","Pending Inspection")))))</f>
        <v/>
      </c>
      <c r="T350" s="30" t="n"/>
    </row>
    <row r="351">
      <c r="A351" s="28">
        <f>IF(B351="","",B351&amp;"-I"&amp;TEXT(ROW()-4,"000"))</f>
        <v/>
      </c>
      <c r="B351" s="30" t="n"/>
      <c r="C351" s="92">
        <f>IF($B351="","",IFERROR(VLOOKUP($B351,'Incoming Inspection Log'!$A:$H,3,FALSE),""))</f>
        <v/>
      </c>
      <c r="D351" s="28">
        <f>IF($B351="","",IFERROR(VLOOKUP($B351,'Incoming Inspection Log'!$A:$H,8,FALSE),""))</f>
        <v/>
      </c>
      <c r="E351" s="30" t="n"/>
      <c r="F351" s="30" t="n"/>
      <c r="G351" s="30" t="n"/>
      <c r="H351" s="93" t="n"/>
      <c r="I351" s="93" t="n"/>
      <c r="J351" s="30" t="n"/>
      <c r="K351" s="90" t="n"/>
      <c r="L351" s="93" t="n"/>
      <c r="M351" s="93" t="n"/>
      <c r="N351" s="93" t="n"/>
      <c r="O351" s="90" t="n"/>
      <c r="P351" s="30" t="n"/>
      <c r="Q351" s="30" t="n"/>
      <c r="R351" s="30" t="n"/>
      <c r="S351" s="28">
        <f>IF($B351="","",IF($R351&lt;&gt;"",$R351,IF($F351="Numeric",IF($L351="","Pending Inspection",IF(AND(OR($H351="",$L351&gt;=$H351),OR($I351="",$L351&lt;=$I351)),"Passed","Failed")),IF($O351&gt;0,"Failed",IF($K351&gt;0,"Passed","Pending Inspection")))))</f>
        <v/>
      </c>
      <c r="T351" s="30" t="n"/>
    </row>
    <row r="352">
      <c r="A352" s="28">
        <f>IF(B352="","",B352&amp;"-I"&amp;TEXT(ROW()-4,"000"))</f>
        <v/>
      </c>
      <c r="B352" s="30" t="n"/>
      <c r="C352" s="92">
        <f>IF($B352="","",IFERROR(VLOOKUP($B352,'Incoming Inspection Log'!$A:$H,3,FALSE),""))</f>
        <v/>
      </c>
      <c r="D352" s="28">
        <f>IF($B352="","",IFERROR(VLOOKUP($B352,'Incoming Inspection Log'!$A:$H,8,FALSE),""))</f>
        <v/>
      </c>
      <c r="E352" s="30" t="n"/>
      <c r="F352" s="30" t="n"/>
      <c r="G352" s="30" t="n"/>
      <c r="H352" s="93" t="n"/>
      <c r="I352" s="93" t="n"/>
      <c r="J352" s="30" t="n"/>
      <c r="K352" s="90" t="n"/>
      <c r="L352" s="93" t="n"/>
      <c r="M352" s="93" t="n"/>
      <c r="N352" s="93" t="n"/>
      <c r="O352" s="90" t="n"/>
      <c r="P352" s="30" t="n"/>
      <c r="Q352" s="30" t="n"/>
      <c r="R352" s="30" t="n"/>
      <c r="S352" s="28">
        <f>IF($B352="","",IF($R352&lt;&gt;"",$R352,IF($F352="Numeric",IF($L352="","Pending Inspection",IF(AND(OR($H352="",$L352&gt;=$H352),OR($I352="",$L352&lt;=$I352)),"Passed","Failed")),IF($O352&gt;0,"Failed",IF($K352&gt;0,"Passed","Pending Inspection")))))</f>
        <v/>
      </c>
      <c r="T352" s="30" t="n"/>
    </row>
    <row r="353">
      <c r="A353" s="28">
        <f>IF(B353="","",B353&amp;"-I"&amp;TEXT(ROW()-4,"000"))</f>
        <v/>
      </c>
      <c r="B353" s="30" t="n"/>
      <c r="C353" s="92">
        <f>IF($B353="","",IFERROR(VLOOKUP($B353,'Incoming Inspection Log'!$A:$H,3,FALSE),""))</f>
        <v/>
      </c>
      <c r="D353" s="28">
        <f>IF($B353="","",IFERROR(VLOOKUP($B353,'Incoming Inspection Log'!$A:$H,8,FALSE),""))</f>
        <v/>
      </c>
      <c r="E353" s="30" t="n"/>
      <c r="F353" s="30" t="n"/>
      <c r="G353" s="30" t="n"/>
      <c r="H353" s="93" t="n"/>
      <c r="I353" s="93" t="n"/>
      <c r="J353" s="30" t="n"/>
      <c r="K353" s="90" t="n"/>
      <c r="L353" s="93" t="n"/>
      <c r="M353" s="93" t="n"/>
      <c r="N353" s="93" t="n"/>
      <c r="O353" s="90" t="n"/>
      <c r="P353" s="30" t="n"/>
      <c r="Q353" s="30" t="n"/>
      <c r="R353" s="30" t="n"/>
      <c r="S353" s="28">
        <f>IF($B353="","",IF($R353&lt;&gt;"",$R353,IF($F353="Numeric",IF($L353="","Pending Inspection",IF(AND(OR($H353="",$L353&gt;=$H353),OR($I353="",$L353&lt;=$I353)),"Passed","Failed")),IF($O353&gt;0,"Failed",IF($K353&gt;0,"Passed","Pending Inspection")))))</f>
        <v/>
      </c>
      <c r="T353" s="30" t="n"/>
    </row>
    <row r="354">
      <c r="A354" s="28">
        <f>IF(B354="","",B354&amp;"-I"&amp;TEXT(ROW()-4,"000"))</f>
        <v/>
      </c>
      <c r="B354" s="30" t="n"/>
      <c r="C354" s="92">
        <f>IF($B354="","",IFERROR(VLOOKUP($B354,'Incoming Inspection Log'!$A:$H,3,FALSE),""))</f>
        <v/>
      </c>
      <c r="D354" s="28">
        <f>IF($B354="","",IFERROR(VLOOKUP($B354,'Incoming Inspection Log'!$A:$H,8,FALSE),""))</f>
        <v/>
      </c>
      <c r="E354" s="30" t="n"/>
      <c r="F354" s="30" t="n"/>
      <c r="G354" s="30" t="n"/>
      <c r="H354" s="93" t="n"/>
      <c r="I354" s="93" t="n"/>
      <c r="J354" s="30" t="n"/>
      <c r="K354" s="90" t="n"/>
      <c r="L354" s="93" t="n"/>
      <c r="M354" s="93" t="n"/>
      <c r="N354" s="93" t="n"/>
      <c r="O354" s="90" t="n"/>
      <c r="P354" s="30" t="n"/>
      <c r="Q354" s="30" t="n"/>
      <c r="R354" s="30" t="n"/>
      <c r="S354" s="28">
        <f>IF($B354="","",IF($R354&lt;&gt;"",$R354,IF($F354="Numeric",IF($L354="","Pending Inspection",IF(AND(OR($H354="",$L354&gt;=$H354),OR($I354="",$L354&lt;=$I354)),"Passed","Failed")),IF($O354&gt;0,"Failed",IF($K354&gt;0,"Passed","Pending Inspection")))))</f>
        <v/>
      </c>
      <c r="T354" s="30" t="n"/>
    </row>
    <row r="355">
      <c r="A355" s="28">
        <f>IF(B355="","",B355&amp;"-I"&amp;TEXT(ROW()-4,"000"))</f>
        <v/>
      </c>
      <c r="B355" s="30" t="n"/>
      <c r="C355" s="92">
        <f>IF($B355="","",IFERROR(VLOOKUP($B355,'Incoming Inspection Log'!$A:$H,3,FALSE),""))</f>
        <v/>
      </c>
      <c r="D355" s="28">
        <f>IF($B355="","",IFERROR(VLOOKUP($B355,'Incoming Inspection Log'!$A:$H,8,FALSE),""))</f>
        <v/>
      </c>
      <c r="E355" s="30" t="n"/>
      <c r="F355" s="30" t="n"/>
      <c r="G355" s="30" t="n"/>
      <c r="H355" s="93" t="n"/>
      <c r="I355" s="93" t="n"/>
      <c r="J355" s="30" t="n"/>
      <c r="K355" s="90" t="n"/>
      <c r="L355" s="93" t="n"/>
      <c r="M355" s="93" t="n"/>
      <c r="N355" s="93" t="n"/>
      <c r="O355" s="90" t="n"/>
      <c r="P355" s="30" t="n"/>
      <c r="Q355" s="30" t="n"/>
      <c r="R355" s="30" t="n"/>
      <c r="S355" s="28">
        <f>IF($B355="","",IF($R355&lt;&gt;"",$R355,IF($F355="Numeric",IF($L355="","Pending Inspection",IF(AND(OR($H355="",$L355&gt;=$H355),OR($I355="",$L355&lt;=$I355)),"Passed","Failed")),IF($O355&gt;0,"Failed",IF($K355&gt;0,"Passed","Pending Inspection")))))</f>
        <v/>
      </c>
      <c r="T355" s="30" t="n"/>
    </row>
    <row r="356">
      <c r="A356" s="28">
        <f>IF(B356="","",B356&amp;"-I"&amp;TEXT(ROW()-4,"000"))</f>
        <v/>
      </c>
      <c r="B356" s="30" t="n"/>
      <c r="C356" s="92">
        <f>IF($B356="","",IFERROR(VLOOKUP($B356,'Incoming Inspection Log'!$A:$H,3,FALSE),""))</f>
        <v/>
      </c>
      <c r="D356" s="28">
        <f>IF($B356="","",IFERROR(VLOOKUP($B356,'Incoming Inspection Log'!$A:$H,8,FALSE),""))</f>
        <v/>
      </c>
      <c r="E356" s="30" t="n"/>
      <c r="F356" s="30" t="n"/>
      <c r="G356" s="30" t="n"/>
      <c r="H356" s="93" t="n"/>
      <c r="I356" s="93" t="n"/>
      <c r="J356" s="30" t="n"/>
      <c r="K356" s="90" t="n"/>
      <c r="L356" s="93" t="n"/>
      <c r="M356" s="93" t="n"/>
      <c r="N356" s="93" t="n"/>
      <c r="O356" s="90" t="n"/>
      <c r="P356" s="30" t="n"/>
      <c r="Q356" s="30" t="n"/>
      <c r="R356" s="30" t="n"/>
      <c r="S356" s="28">
        <f>IF($B356="","",IF($R356&lt;&gt;"",$R356,IF($F356="Numeric",IF($L356="","Pending Inspection",IF(AND(OR($H356="",$L356&gt;=$H356),OR($I356="",$L356&lt;=$I356)),"Passed","Failed")),IF($O356&gt;0,"Failed",IF($K356&gt;0,"Passed","Pending Inspection")))))</f>
        <v/>
      </c>
      <c r="T356" s="30" t="n"/>
    </row>
    <row r="357">
      <c r="A357" s="28">
        <f>IF(B357="","",B357&amp;"-I"&amp;TEXT(ROW()-4,"000"))</f>
        <v/>
      </c>
      <c r="B357" s="30" t="n"/>
      <c r="C357" s="92">
        <f>IF($B357="","",IFERROR(VLOOKUP($B357,'Incoming Inspection Log'!$A:$H,3,FALSE),""))</f>
        <v/>
      </c>
      <c r="D357" s="28">
        <f>IF($B357="","",IFERROR(VLOOKUP($B357,'Incoming Inspection Log'!$A:$H,8,FALSE),""))</f>
        <v/>
      </c>
      <c r="E357" s="30" t="n"/>
      <c r="F357" s="30" t="n"/>
      <c r="G357" s="30" t="n"/>
      <c r="H357" s="93" t="n"/>
      <c r="I357" s="93" t="n"/>
      <c r="J357" s="30" t="n"/>
      <c r="K357" s="90" t="n"/>
      <c r="L357" s="93" t="n"/>
      <c r="M357" s="93" t="n"/>
      <c r="N357" s="93" t="n"/>
      <c r="O357" s="90" t="n"/>
      <c r="P357" s="30" t="n"/>
      <c r="Q357" s="30" t="n"/>
      <c r="R357" s="30" t="n"/>
      <c r="S357" s="28">
        <f>IF($B357="","",IF($R357&lt;&gt;"",$R357,IF($F357="Numeric",IF($L357="","Pending Inspection",IF(AND(OR($H357="",$L357&gt;=$H357),OR($I357="",$L357&lt;=$I357)),"Passed","Failed")),IF($O357&gt;0,"Failed",IF($K357&gt;0,"Passed","Pending Inspection")))))</f>
        <v/>
      </c>
      <c r="T357" s="30" t="n"/>
    </row>
    <row r="358">
      <c r="A358" s="28">
        <f>IF(B358="","",B358&amp;"-I"&amp;TEXT(ROW()-4,"000"))</f>
        <v/>
      </c>
      <c r="B358" s="30" t="n"/>
      <c r="C358" s="92">
        <f>IF($B358="","",IFERROR(VLOOKUP($B358,'Incoming Inspection Log'!$A:$H,3,FALSE),""))</f>
        <v/>
      </c>
      <c r="D358" s="28">
        <f>IF($B358="","",IFERROR(VLOOKUP($B358,'Incoming Inspection Log'!$A:$H,8,FALSE),""))</f>
        <v/>
      </c>
      <c r="E358" s="30" t="n"/>
      <c r="F358" s="30" t="n"/>
      <c r="G358" s="30" t="n"/>
      <c r="H358" s="93" t="n"/>
      <c r="I358" s="93" t="n"/>
      <c r="J358" s="30" t="n"/>
      <c r="K358" s="90" t="n"/>
      <c r="L358" s="93" t="n"/>
      <c r="M358" s="93" t="n"/>
      <c r="N358" s="93" t="n"/>
      <c r="O358" s="90" t="n"/>
      <c r="P358" s="30" t="n"/>
      <c r="Q358" s="30" t="n"/>
      <c r="R358" s="30" t="n"/>
      <c r="S358" s="28">
        <f>IF($B358="","",IF($R358&lt;&gt;"",$R358,IF($F358="Numeric",IF($L358="","Pending Inspection",IF(AND(OR($H358="",$L358&gt;=$H358),OR($I358="",$L358&lt;=$I358)),"Passed","Failed")),IF($O358&gt;0,"Failed",IF($K358&gt;0,"Passed","Pending Inspection")))))</f>
        <v/>
      </c>
      <c r="T358" s="30" t="n"/>
    </row>
    <row r="359">
      <c r="A359" s="28">
        <f>IF(B359="","",B359&amp;"-I"&amp;TEXT(ROW()-4,"000"))</f>
        <v/>
      </c>
      <c r="B359" s="30" t="n"/>
      <c r="C359" s="92">
        <f>IF($B359="","",IFERROR(VLOOKUP($B359,'Incoming Inspection Log'!$A:$H,3,FALSE),""))</f>
        <v/>
      </c>
      <c r="D359" s="28">
        <f>IF($B359="","",IFERROR(VLOOKUP($B359,'Incoming Inspection Log'!$A:$H,8,FALSE),""))</f>
        <v/>
      </c>
      <c r="E359" s="30" t="n"/>
      <c r="F359" s="30" t="n"/>
      <c r="G359" s="30" t="n"/>
      <c r="H359" s="93" t="n"/>
      <c r="I359" s="93" t="n"/>
      <c r="J359" s="30" t="n"/>
      <c r="K359" s="90" t="n"/>
      <c r="L359" s="93" t="n"/>
      <c r="M359" s="93" t="n"/>
      <c r="N359" s="93" t="n"/>
      <c r="O359" s="90" t="n"/>
      <c r="P359" s="30" t="n"/>
      <c r="Q359" s="30" t="n"/>
      <c r="R359" s="30" t="n"/>
      <c r="S359" s="28">
        <f>IF($B359="","",IF($R359&lt;&gt;"",$R359,IF($F359="Numeric",IF($L359="","Pending Inspection",IF(AND(OR($H359="",$L359&gt;=$H359),OR($I359="",$L359&lt;=$I359)),"Passed","Failed")),IF($O359&gt;0,"Failed",IF($K359&gt;0,"Passed","Pending Inspection")))))</f>
        <v/>
      </c>
      <c r="T359" s="30" t="n"/>
    </row>
    <row r="360">
      <c r="A360" s="28">
        <f>IF(B360="","",B360&amp;"-I"&amp;TEXT(ROW()-4,"000"))</f>
        <v/>
      </c>
      <c r="B360" s="30" t="n"/>
      <c r="C360" s="92">
        <f>IF($B360="","",IFERROR(VLOOKUP($B360,'Incoming Inspection Log'!$A:$H,3,FALSE),""))</f>
        <v/>
      </c>
      <c r="D360" s="28">
        <f>IF($B360="","",IFERROR(VLOOKUP($B360,'Incoming Inspection Log'!$A:$H,8,FALSE),""))</f>
        <v/>
      </c>
      <c r="E360" s="30" t="n"/>
      <c r="F360" s="30" t="n"/>
      <c r="G360" s="30" t="n"/>
      <c r="H360" s="93" t="n"/>
      <c r="I360" s="93" t="n"/>
      <c r="J360" s="30" t="n"/>
      <c r="K360" s="90" t="n"/>
      <c r="L360" s="93" t="n"/>
      <c r="M360" s="93" t="n"/>
      <c r="N360" s="93" t="n"/>
      <c r="O360" s="90" t="n"/>
      <c r="P360" s="30" t="n"/>
      <c r="Q360" s="30" t="n"/>
      <c r="R360" s="30" t="n"/>
      <c r="S360" s="28">
        <f>IF($B360="","",IF($R360&lt;&gt;"",$R360,IF($F360="Numeric",IF($L360="","Pending Inspection",IF(AND(OR($H360="",$L360&gt;=$H360),OR($I360="",$L360&lt;=$I360)),"Passed","Failed")),IF($O360&gt;0,"Failed",IF($K360&gt;0,"Passed","Pending Inspection")))))</f>
        <v/>
      </c>
      <c r="T360" s="30" t="n"/>
    </row>
    <row r="361">
      <c r="A361" s="28">
        <f>IF(B361="","",B361&amp;"-I"&amp;TEXT(ROW()-4,"000"))</f>
        <v/>
      </c>
      <c r="B361" s="30" t="n"/>
      <c r="C361" s="92">
        <f>IF($B361="","",IFERROR(VLOOKUP($B361,'Incoming Inspection Log'!$A:$H,3,FALSE),""))</f>
        <v/>
      </c>
      <c r="D361" s="28">
        <f>IF($B361="","",IFERROR(VLOOKUP($B361,'Incoming Inspection Log'!$A:$H,8,FALSE),""))</f>
        <v/>
      </c>
      <c r="E361" s="30" t="n"/>
      <c r="F361" s="30" t="n"/>
      <c r="G361" s="30" t="n"/>
      <c r="H361" s="93" t="n"/>
      <c r="I361" s="93" t="n"/>
      <c r="J361" s="30" t="n"/>
      <c r="K361" s="90" t="n"/>
      <c r="L361" s="93" t="n"/>
      <c r="M361" s="93" t="n"/>
      <c r="N361" s="93" t="n"/>
      <c r="O361" s="90" t="n"/>
      <c r="P361" s="30" t="n"/>
      <c r="Q361" s="30" t="n"/>
      <c r="R361" s="30" t="n"/>
      <c r="S361" s="28">
        <f>IF($B361="","",IF($R361&lt;&gt;"",$R361,IF($F361="Numeric",IF($L361="","Pending Inspection",IF(AND(OR($H361="",$L361&gt;=$H361),OR($I361="",$L361&lt;=$I361)),"Passed","Failed")),IF($O361&gt;0,"Failed",IF($K361&gt;0,"Passed","Pending Inspection")))))</f>
        <v/>
      </c>
      <c r="T361" s="30" t="n"/>
    </row>
    <row r="362">
      <c r="A362" s="28">
        <f>IF(B362="","",B362&amp;"-I"&amp;TEXT(ROW()-4,"000"))</f>
        <v/>
      </c>
      <c r="B362" s="30" t="n"/>
      <c r="C362" s="92">
        <f>IF($B362="","",IFERROR(VLOOKUP($B362,'Incoming Inspection Log'!$A:$H,3,FALSE),""))</f>
        <v/>
      </c>
      <c r="D362" s="28">
        <f>IF($B362="","",IFERROR(VLOOKUP($B362,'Incoming Inspection Log'!$A:$H,8,FALSE),""))</f>
        <v/>
      </c>
      <c r="E362" s="30" t="n"/>
      <c r="F362" s="30" t="n"/>
      <c r="G362" s="30" t="n"/>
      <c r="H362" s="93" t="n"/>
      <c r="I362" s="93" t="n"/>
      <c r="J362" s="30" t="n"/>
      <c r="K362" s="90" t="n"/>
      <c r="L362" s="93" t="n"/>
      <c r="M362" s="93" t="n"/>
      <c r="N362" s="93" t="n"/>
      <c r="O362" s="90" t="n"/>
      <c r="P362" s="30" t="n"/>
      <c r="Q362" s="30" t="n"/>
      <c r="R362" s="30" t="n"/>
      <c r="S362" s="28">
        <f>IF($B362="","",IF($R362&lt;&gt;"",$R362,IF($F362="Numeric",IF($L362="","Pending Inspection",IF(AND(OR($H362="",$L362&gt;=$H362),OR($I362="",$L362&lt;=$I362)),"Passed","Failed")),IF($O362&gt;0,"Failed",IF($K362&gt;0,"Passed","Pending Inspection")))))</f>
        <v/>
      </c>
      <c r="T362" s="30" t="n"/>
    </row>
    <row r="363">
      <c r="A363" s="28">
        <f>IF(B363="","",B363&amp;"-I"&amp;TEXT(ROW()-4,"000"))</f>
        <v/>
      </c>
      <c r="B363" s="30" t="n"/>
      <c r="C363" s="92">
        <f>IF($B363="","",IFERROR(VLOOKUP($B363,'Incoming Inspection Log'!$A:$H,3,FALSE),""))</f>
        <v/>
      </c>
      <c r="D363" s="28">
        <f>IF($B363="","",IFERROR(VLOOKUP($B363,'Incoming Inspection Log'!$A:$H,8,FALSE),""))</f>
        <v/>
      </c>
      <c r="E363" s="30" t="n"/>
      <c r="F363" s="30" t="n"/>
      <c r="G363" s="30" t="n"/>
      <c r="H363" s="93" t="n"/>
      <c r="I363" s="93" t="n"/>
      <c r="J363" s="30" t="n"/>
      <c r="K363" s="90" t="n"/>
      <c r="L363" s="93" t="n"/>
      <c r="M363" s="93" t="n"/>
      <c r="N363" s="93" t="n"/>
      <c r="O363" s="90" t="n"/>
      <c r="P363" s="30" t="n"/>
      <c r="Q363" s="30" t="n"/>
      <c r="R363" s="30" t="n"/>
      <c r="S363" s="28">
        <f>IF($B363="","",IF($R363&lt;&gt;"",$R363,IF($F363="Numeric",IF($L363="","Pending Inspection",IF(AND(OR($H363="",$L363&gt;=$H363),OR($I363="",$L363&lt;=$I363)),"Passed","Failed")),IF($O363&gt;0,"Failed",IF($K363&gt;0,"Passed","Pending Inspection")))))</f>
        <v/>
      </c>
      <c r="T363" s="30" t="n"/>
    </row>
    <row r="364">
      <c r="A364" s="28">
        <f>IF(B364="","",B364&amp;"-I"&amp;TEXT(ROW()-4,"000"))</f>
        <v/>
      </c>
      <c r="B364" s="30" t="n"/>
      <c r="C364" s="92">
        <f>IF($B364="","",IFERROR(VLOOKUP($B364,'Incoming Inspection Log'!$A:$H,3,FALSE),""))</f>
        <v/>
      </c>
      <c r="D364" s="28">
        <f>IF($B364="","",IFERROR(VLOOKUP($B364,'Incoming Inspection Log'!$A:$H,8,FALSE),""))</f>
        <v/>
      </c>
      <c r="E364" s="30" t="n"/>
      <c r="F364" s="30" t="n"/>
      <c r="G364" s="30" t="n"/>
      <c r="H364" s="93" t="n"/>
      <c r="I364" s="93" t="n"/>
      <c r="J364" s="30" t="n"/>
      <c r="K364" s="90" t="n"/>
      <c r="L364" s="93" t="n"/>
      <c r="M364" s="93" t="n"/>
      <c r="N364" s="93" t="n"/>
      <c r="O364" s="90" t="n"/>
      <c r="P364" s="30" t="n"/>
      <c r="Q364" s="30" t="n"/>
      <c r="R364" s="30" t="n"/>
      <c r="S364" s="28">
        <f>IF($B364="","",IF($R364&lt;&gt;"",$R364,IF($F364="Numeric",IF($L364="","Pending Inspection",IF(AND(OR($H364="",$L364&gt;=$H364),OR($I364="",$L364&lt;=$I364)),"Passed","Failed")),IF($O364&gt;0,"Failed",IF($K364&gt;0,"Passed","Pending Inspection")))))</f>
        <v/>
      </c>
      <c r="T364" s="30" t="n"/>
    </row>
    <row r="365">
      <c r="A365" s="28">
        <f>IF(B365="","",B365&amp;"-I"&amp;TEXT(ROW()-4,"000"))</f>
        <v/>
      </c>
      <c r="B365" s="30" t="n"/>
      <c r="C365" s="92">
        <f>IF($B365="","",IFERROR(VLOOKUP($B365,'Incoming Inspection Log'!$A:$H,3,FALSE),""))</f>
        <v/>
      </c>
      <c r="D365" s="28">
        <f>IF($B365="","",IFERROR(VLOOKUP($B365,'Incoming Inspection Log'!$A:$H,8,FALSE),""))</f>
        <v/>
      </c>
      <c r="E365" s="30" t="n"/>
      <c r="F365" s="30" t="n"/>
      <c r="G365" s="30" t="n"/>
      <c r="H365" s="93" t="n"/>
      <c r="I365" s="93" t="n"/>
      <c r="J365" s="30" t="n"/>
      <c r="K365" s="90" t="n"/>
      <c r="L365" s="93" t="n"/>
      <c r="M365" s="93" t="n"/>
      <c r="N365" s="93" t="n"/>
      <c r="O365" s="90" t="n"/>
      <c r="P365" s="30" t="n"/>
      <c r="Q365" s="30" t="n"/>
      <c r="R365" s="30" t="n"/>
      <c r="S365" s="28">
        <f>IF($B365="","",IF($R365&lt;&gt;"",$R365,IF($F365="Numeric",IF($L365="","Pending Inspection",IF(AND(OR($H365="",$L365&gt;=$H365),OR($I365="",$L365&lt;=$I365)),"Passed","Failed")),IF($O365&gt;0,"Failed",IF($K365&gt;0,"Passed","Pending Inspection")))))</f>
        <v/>
      </c>
      <c r="T365" s="30" t="n"/>
    </row>
    <row r="366">
      <c r="A366" s="28">
        <f>IF(B366="","",B366&amp;"-I"&amp;TEXT(ROW()-4,"000"))</f>
        <v/>
      </c>
      <c r="B366" s="30" t="n"/>
      <c r="C366" s="92">
        <f>IF($B366="","",IFERROR(VLOOKUP($B366,'Incoming Inspection Log'!$A:$H,3,FALSE),""))</f>
        <v/>
      </c>
      <c r="D366" s="28">
        <f>IF($B366="","",IFERROR(VLOOKUP($B366,'Incoming Inspection Log'!$A:$H,8,FALSE),""))</f>
        <v/>
      </c>
      <c r="E366" s="30" t="n"/>
      <c r="F366" s="30" t="n"/>
      <c r="G366" s="30" t="n"/>
      <c r="H366" s="93" t="n"/>
      <c r="I366" s="93" t="n"/>
      <c r="J366" s="30" t="n"/>
      <c r="K366" s="90" t="n"/>
      <c r="L366" s="93" t="n"/>
      <c r="M366" s="93" t="n"/>
      <c r="N366" s="93" t="n"/>
      <c r="O366" s="90" t="n"/>
      <c r="P366" s="30" t="n"/>
      <c r="Q366" s="30" t="n"/>
      <c r="R366" s="30" t="n"/>
      <c r="S366" s="28">
        <f>IF($B366="","",IF($R366&lt;&gt;"",$R366,IF($F366="Numeric",IF($L366="","Pending Inspection",IF(AND(OR($H366="",$L366&gt;=$H366),OR($I366="",$L366&lt;=$I366)),"Passed","Failed")),IF($O366&gt;0,"Failed",IF($K366&gt;0,"Passed","Pending Inspection")))))</f>
        <v/>
      </c>
      <c r="T366" s="30" t="n"/>
    </row>
    <row r="367">
      <c r="A367" s="28">
        <f>IF(B367="","",B367&amp;"-I"&amp;TEXT(ROW()-4,"000"))</f>
        <v/>
      </c>
      <c r="B367" s="30" t="n"/>
      <c r="C367" s="92">
        <f>IF($B367="","",IFERROR(VLOOKUP($B367,'Incoming Inspection Log'!$A:$H,3,FALSE),""))</f>
        <v/>
      </c>
      <c r="D367" s="28">
        <f>IF($B367="","",IFERROR(VLOOKUP($B367,'Incoming Inspection Log'!$A:$H,8,FALSE),""))</f>
        <v/>
      </c>
      <c r="E367" s="30" t="n"/>
      <c r="F367" s="30" t="n"/>
      <c r="G367" s="30" t="n"/>
      <c r="H367" s="93" t="n"/>
      <c r="I367" s="93" t="n"/>
      <c r="J367" s="30" t="n"/>
      <c r="K367" s="90" t="n"/>
      <c r="L367" s="93" t="n"/>
      <c r="M367" s="93" t="n"/>
      <c r="N367" s="93" t="n"/>
      <c r="O367" s="90" t="n"/>
      <c r="P367" s="30" t="n"/>
      <c r="Q367" s="30" t="n"/>
      <c r="R367" s="30" t="n"/>
      <c r="S367" s="28">
        <f>IF($B367="","",IF($R367&lt;&gt;"",$R367,IF($F367="Numeric",IF($L367="","Pending Inspection",IF(AND(OR($H367="",$L367&gt;=$H367),OR($I367="",$L367&lt;=$I367)),"Passed","Failed")),IF($O367&gt;0,"Failed",IF($K367&gt;0,"Passed","Pending Inspection")))))</f>
        <v/>
      </c>
      <c r="T367" s="30" t="n"/>
    </row>
    <row r="368">
      <c r="A368" s="28">
        <f>IF(B368="","",B368&amp;"-I"&amp;TEXT(ROW()-4,"000"))</f>
        <v/>
      </c>
      <c r="B368" s="30" t="n"/>
      <c r="C368" s="92">
        <f>IF($B368="","",IFERROR(VLOOKUP($B368,'Incoming Inspection Log'!$A:$H,3,FALSE),""))</f>
        <v/>
      </c>
      <c r="D368" s="28">
        <f>IF($B368="","",IFERROR(VLOOKUP($B368,'Incoming Inspection Log'!$A:$H,8,FALSE),""))</f>
        <v/>
      </c>
      <c r="E368" s="30" t="n"/>
      <c r="F368" s="30" t="n"/>
      <c r="G368" s="30" t="n"/>
      <c r="H368" s="93" t="n"/>
      <c r="I368" s="93" t="n"/>
      <c r="J368" s="30" t="n"/>
      <c r="K368" s="90" t="n"/>
      <c r="L368" s="93" t="n"/>
      <c r="M368" s="93" t="n"/>
      <c r="N368" s="93" t="n"/>
      <c r="O368" s="90" t="n"/>
      <c r="P368" s="30" t="n"/>
      <c r="Q368" s="30" t="n"/>
      <c r="R368" s="30" t="n"/>
      <c r="S368" s="28">
        <f>IF($B368="","",IF($R368&lt;&gt;"",$R368,IF($F368="Numeric",IF($L368="","Pending Inspection",IF(AND(OR($H368="",$L368&gt;=$H368),OR($I368="",$L368&lt;=$I368)),"Passed","Failed")),IF($O368&gt;0,"Failed",IF($K368&gt;0,"Passed","Pending Inspection")))))</f>
        <v/>
      </c>
      <c r="T368" s="30" t="n"/>
    </row>
    <row r="369">
      <c r="A369" s="28">
        <f>IF(B369="","",B369&amp;"-I"&amp;TEXT(ROW()-4,"000"))</f>
        <v/>
      </c>
      <c r="B369" s="30" t="n"/>
      <c r="C369" s="92">
        <f>IF($B369="","",IFERROR(VLOOKUP($B369,'Incoming Inspection Log'!$A:$H,3,FALSE),""))</f>
        <v/>
      </c>
      <c r="D369" s="28">
        <f>IF($B369="","",IFERROR(VLOOKUP($B369,'Incoming Inspection Log'!$A:$H,8,FALSE),""))</f>
        <v/>
      </c>
      <c r="E369" s="30" t="n"/>
      <c r="F369" s="30" t="n"/>
      <c r="G369" s="30" t="n"/>
      <c r="H369" s="93" t="n"/>
      <c r="I369" s="93" t="n"/>
      <c r="J369" s="30" t="n"/>
      <c r="K369" s="90" t="n"/>
      <c r="L369" s="93" t="n"/>
      <c r="M369" s="93" t="n"/>
      <c r="N369" s="93" t="n"/>
      <c r="O369" s="90" t="n"/>
      <c r="P369" s="30" t="n"/>
      <c r="Q369" s="30" t="n"/>
      <c r="R369" s="30" t="n"/>
      <c r="S369" s="28">
        <f>IF($B369="","",IF($R369&lt;&gt;"",$R369,IF($F369="Numeric",IF($L369="","Pending Inspection",IF(AND(OR($H369="",$L369&gt;=$H369),OR($I369="",$L369&lt;=$I369)),"Passed","Failed")),IF($O369&gt;0,"Failed",IF($K369&gt;0,"Passed","Pending Inspection")))))</f>
        <v/>
      </c>
      <c r="T369" s="30" t="n"/>
    </row>
    <row r="370">
      <c r="A370" s="28">
        <f>IF(B370="","",B370&amp;"-I"&amp;TEXT(ROW()-4,"000"))</f>
        <v/>
      </c>
      <c r="B370" s="30" t="n"/>
      <c r="C370" s="92">
        <f>IF($B370="","",IFERROR(VLOOKUP($B370,'Incoming Inspection Log'!$A:$H,3,FALSE),""))</f>
        <v/>
      </c>
      <c r="D370" s="28">
        <f>IF($B370="","",IFERROR(VLOOKUP($B370,'Incoming Inspection Log'!$A:$H,8,FALSE),""))</f>
        <v/>
      </c>
      <c r="E370" s="30" t="n"/>
      <c r="F370" s="30" t="n"/>
      <c r="G370" s="30" t="n"/>
      <c r="H370" s="93" t="n"/>
      <c r="I370" s="93" t="n"/>
      <c r="J370" s="30" t="n"/>
      <c r="K370" s="90" t="n"/>
      <c r="L370" s="93" t="n"/>
      <c r="M370" s="93" t="n"/>
      <c r="N370" s="93" t="n"/>
      <c r="O370" s="90" t="n"/>
      <c r="P370" s="30" t="n"/>
      <c r="Q370" s="30" t="n"/>
      <c r="R370" s="30" t="n"/>
      <c r="S370" s="28">
        <f>IF($B370="","",IF($R370&lt;&gt;"",$R370,IF($F370="Numeric",IF($L370="","Pending Inspection",IF(AND(OR($H370="",$L370&gt;=$H370),OR($I370="",$L370&lt;=$I370)),"Passed","Failed")),IF($O370&gt;0,"Failed",IF($K370&gt;0,"Passed","Pending Inspection")))))</f>
        <v/>
      </c>
      <c r="T370" s="30" t="n"/>
    </row>
    <row r="371">
      <c r="A371" s="28">
        <f>IF(B371="","",B371&amp;"-I"&amp;TEXT(ROW()-4,"000"))</f>
        <v/>
      </c>
      <c r="B371" s="30" t="n"/>
      <c r="C371" s="92">
        <f>IF($B371="","",IFERROR(VLOOKUP($B371,'Incoming Inspection Log'!$A:$H,3,FALSE),""))</f>
        <v/>
      </c>
      <c r="D371" s="28">
        <f>IF($B371="","",IFERROR(VLOOKUP($B371,'Incoming Inspection Log'!$A:$H,8,FALSE),""))</f>
        <v/>
      </c>
      <c r="E371" s="30" t="n"/>
      <c r="F371" s="30" t="n"/>
      <c r="G371" s="30" t="n"/>
      <c r="H371" s="93" t="n"/>
      <c r="I371" s="93" t="n"/>
      <c r="J371" s="30" t="n"/>
      <c r="K371" s="90" t="n"/>
      <c r="L371" s="93" t="n"/>
      <c r="M371" s="93" t="n"/>
      <c r="N371" s="93" t="n"/>
      <c r="O371" s="90" t="n"/>
      <c r="P371" s="30" t="n"/>
      <c r="Q371" s="30" t="n"/>
      <c r="R371" s="30" t="n"/>
      <c r="S371" s="28">
        <f>IF($B371="","",IF($R371&lt;&gt;"",$R371,IF($F371="Numeric",IF($L371="","Pending Inspection",IF(AND(OR($H371="",$L371&gt;=$H371),OR($I371="",$L371&lt;=$I371)),"Passed","Failed")),IF($O371&gt;0,"Failed",IF($K371&gt;0,"Passed","Pending Inspection")))))</f>
        <v/>
      </c>
      <c r="T371" s="30" t="n"/>
    </row>
    <row r="372">
      <c r="A372" s="28">
        <f>IF(B372="","",B372&amp;"-I"&amp;TEXT(ROW()-4,"000"))</f>
        <v/>
      </c>
      <c r="B372" s="30" t="n"/>
      <c r="C372" s="92">
        <f>IF($B372="","",IFERROR(VLOOKUP($B372,'Incoming Inspection Log'!$A:$H,3,FALSE),""))</f>
        <v/>
      </c>
      <c r="D372" s="28">
        <f>IF($B372="","",IFERROR(VLOOKUP($B372,'Incoming Inspection Log'!$A:$H,8,FALSE),""))</f>
        <v/>
      </c>
      <c r="E372" s="30" t="n"/>
      <c r="F372" s="30" t="n"/>
      <c r="G372" s="30" t="n"/>
      <c r="H372" s="93" t="n"/>
      <c r="I372" s="93" t="n"/>
      <c r="J372" s="30" t="n"/>
      <c r="K372" s="90" t="n"/>
      <c r="L372" s="93" t="n"/>
      <c r="M372" s="93" t="n"/>
      <c r="N372" s="93" t="n"/>
      <c r="O372" s="90" t="n"/>
      <c r="P372" s="30" t="n"/>
      <c r="Q372" s="30" t="n"/>
      <c r="R372" s="30" t="n"/>
      <c r="S372" s="28">
        <f>IF($B372="","",IF($R372&lt;&gt;"",$R372,IF($F372="Numeric",IF($L372="","Pending Inspection",IF(AND(OR($H372="",$L372&gt;=$H372),OR($I372="",$L372&lt;=$I372)),"Passed","Failed")),IF($O372&gt;0,"Failed",IF($K372&gt;0,"Passed","Pending Inspection")))))</f>
        <v/>
      </c>
      <c r="T372" s="30" t="n"/>
    </row>
    <row r="373">
      <c r="A373" s="28">
        <f>IF(B373="","",B373&amp;"-I"&amp;TEXT(ROW()-4,"000"))</f>
        <v/>
      </c>
      <c r="B373" s="30" t="n"/>
      <c r="C373" s="92">
        <f>IF($B373="","",IFERROR(VLOOKUP($B373,'Incoming Inspection Log'!$A:$H,3,FALSE),""))</f>
        <v/>
      </c>
      <c r="D373" s="28">
        <f>IF($B373="","",IFERROR(VLOOKUP($B373,'Incoming Inspection Log'!$A:$H,8,FALSE),""))</f>
        <v/>
      </c>
      <c r="E373" s="30" t="n"/>
      <c r="F373" s="30" t="n"/>
      <c r="G373" s="30" t="n"/>
      <c r="H373" s="93" t="n"/>
      <c r="I373" s="93" t="n"/>
      <c r="J373" s="30" t="n"/>
      <c r="K373" s="90" t="n"/>
      <c r="L373" s="93" t="n"/>
      <c r="M373" s="93" t="n"/>
      <c r="N373" s="93" t="n"/>
      <c r="O373" s="90" t="n"/>
      <c r="P373" s="30" t="n"/>
      <c r="Q373" s="30" t="n"/>
      <c r="R373" s="30" t="n"/>
      <c r="S373" s="28">
        <f>IF($B373="","",IF($R373&lt;&gt;"",$R373,IF($F373="Numeric",IF($L373="","Pending Inspection",IF(AND(OR($H373="",$L373&gt;=$H373),OR($I373="",$L373&lt;=$I373)),"Passed","Failed")),IF($O373&gt;0,"Failed",IF($K373&gt;0,"Passed","Pending Inspection")))))</f>
        <v/>
      </c>
      <c r="T373" s="30" t="n"/>
    </row>
    <row r="374">
      <c r="A374" s="28">
        <f>IF(B374="","",B374&amp;"-I"&amp;TEXT(ROW()-4,"000"))</f>
        <v/>
      </c>
      <c r="B374" s="30" t="n"/>
      <c r="C374" s="92">
        <f>IF($B374="","",IFERROR(VLOOKUP($B374,'Incoming Inspection Log'!$A:$H,3,FALSE),""))</f>
        <v/>
      </c>
      <c r="D374" s="28">
        <f>IF($B374="","",IFERROR(VLOOKUP($B374,'Incoming Inspection Log'!$A:$H,8,FALSE),""))</f>
        <v/>
      </c>
      <c r="E374" s="30" t="n"/>
      <c r="F374" s="30" t="n"/>
      <c r="G374" s="30" t="n"/>
      <c r="H374" s="93" t="n"/>
      <c r="I374" s="93" t="n"/>
      <c r="J374" s="30" t="n"/>
      <c r="K374" s="90" t="n"/>
      <c r="L374" s="93" t="n"/>
      <c r="M374" s="93" t="n"/>
      <c r="N374" s="93" t="n"/>
      <c r="O374" s="90" t="n"/>
      <c r="P374" s="30" t="n"/>
      <c r="Q374" s="30" t="n"/>
      <c r="R374" s="30" t="n"/>
      <c r="S374" s="28">
        <f>IF($B374="","",IF($R374&lt;&gt;"",$R374,IF($F374="Numeric",IF($L374="","Pending Inspection",IF(AND(OR($H374="",$L374&gt;=$H374),OR($I374="",$L374&lt;=$I374)),"Passed","Failed")),IF($O374&gt;0,"Failed",IF($K374&gt;0,"Passed","Pending Inspection")))))</f>
        <v/>
      </c>
      <c r="T374" s="30" t="n"/>
    </row>
    <row r="375">
      <c r="A375" s="28">
        <f>IF(B375="","",B375&amp;"-I"&amp;TEXT(ROW()-4,"000"))</f>
        <v/>
      </c>
      <c r="B375" s="30" t="n"/>
      <c r="C375" s="92">
        <f>IF($B375="","",IFERROR(VLOOKUP($B375,'Incoming Inspection Log'!$A:$H,3,FALSE),""))</f>
        <v/>
      </c>
      <c r="D375" s="28">
        <f>IF($B375="","",IFERROR(VLOOKUP($B375,'Incoming Inspection Log'!$A:$H,8,FALSE),""))</f>
        <v/>
      </c>
      <c r="E375" s="30" t="n"/>
      <c r="F375" s="30" t="n"/>
      <c r="G375" s="30" t="n"/>
      <c r="H375" s="93" t="n"/>
      <c r="I375" s="93" t="n"/>
      <c r="J375" s="30" t="n"/>
      <c r="K375" s="90" t="n"/>
      <c r="L375" s="93" t="n"/>
      <c r="M375" s="93" t="n"/>
      <c r="N375" s="93" t="n"/>
      <c r="O375" s="90" t="n"/>
      <c r="P375" s="30" t="n"/>
      <c r="Q375" s="30" t="n"/>
      <c r="R375" s="30" t="n"/>
      <c r="S375" s="28">
        <f>IF($B375="","",IF($R375&lt;&gt;"",$R375,IF($F375="Numeric",IF($L375="","Pending Inspection",IF(AND(OR($H375="",$L375&gt;=$H375),OR($I375="",$L375&lt;=$I375)),"Passed","Failed")),IF($O375&gt;0,"Failed",IF($K375&gt;0,"Passed","Pending Inspection")))))</f>
        <v/>
      </c>
      <c r="T375" s="30" t="n"/>
    </row>
    <row r="376">
      <c r="A376" s="28">
        <f>IF(B376="","",B376&amp;"-I"&amp;TEXT(ROW()-4,"000"))</f>
        <v/>
      </c>
      <c r="B376" s="30" t="n"/>
      <c r="C376" s="92">
        <f>IF($B376="","",IFERROR(VLOOKUP($B376,'Incoming Inspection Log'!$A:$H,3,FALSE),""))</f>
        <v/>
      </c>
      <c r="D376" s="28">
        <f>IF($B376="","",IFERROR(VLOOKUP($B376,'Incoming Inspection Log'!$A:$H,8,FALSE),""))</f>
        <v/>
      </c>
      <c r="E376" s="30" t="n"/>
      <c r="F376" s="30" t="n"/>
      <c r="G376" s="30" t="n"/>
      <c r="H376" s="93" t="n"/>
      <c r="I376" s="93" t="n"/>
      <c r="J376" s="30" t="n"/>
      <c r="K376" s="90" t="n"/>
      <c r="L376" s="93" t="n"/>
      <c r="M376" s="93" t="n"/>
      <c r="N376" s="93" t="n"/>
      <c r="O376" s="90" t="n"/>
      <c r="P376" s="30" t="n"/>
      <c r="Q376" s="30" t="n"/>
      <c r="R376" s="30" t="n"/>
      <c r="S376" s="28">
        <f>IF($B376="","",IF($R376&lt;&gt;"",$R376,IF($F376="Numeric",IF($L376="","Pending Inspection",IF(AND(OR($H376="",$L376&gt;=$H376),OR($I376="",$L376&lt;=$I376)),"Passed","Failed")),IF($O376&gt;0,"Failed",IF($K376&gt;0,"Passed","Pending Inspection")))))</f>
        <v/>
      </c>
      <c r="T376" s="30" t="n"/>
    </row>
    <row r="377">
      <c r="A377" s="28">
        <f>IF(B377="","",B377&amp;"-I"&amp;TEXT(ROW()-4,"000"))</f>
        <v/>
      </c>
      <c r="B377" s="30" t="n"/>
      <c r="C377" s="92">
        <f>IF($B377="","",IFERROR(VLOOKUP($B377,'Incoming Inspection Log'!$A:$H,3,FALSE),""))</f>
        <v/>
      </c>
      <c r="D377" s="28">
        <f>IF($B377="","",IFERROR(VLOOKUP($B377,'Incoming Inspection Log'!$A:$H,8,FALSE),""))</f>
        <v/>
      </c>
      <c r="E377" s="30" t="n"/>
      <c r="F377" s="30" t="n"/>
      <c r="G377" s="30" t="n"/>
      <c r="H377" s="93" t="n"/>
      <c r="I377" s="93" t="n"/>
      <c r="J377" s="30" t="n"/>
      <c r="K377" s="90" t="n"/>
      <c r="L377" s="93" t="n"/>
      <c r="M377" s="93" t="n"/>
      <c r="N377" s="93" t="n"/>
      <c r="O377" s="90" t="n"/>
      <c r="P377" s="30" t="n"/>
      <c r="Q377" s="30" t="n"/>
      <c r="R377" s="30" t="n"/>
      <c r="S377" s="28">
        <f>IF($B377="","",IF($R377&lt;&gt;"",$R377,IF($F377="Numeric",IF($L377="","Pending Inspection",IF(AND(OR($H377="",$L377&gt;=$H377),OR($I377="",$L377&lt;=$I377)),"Passed","Failed")),IF($O377&gt;0,"Failed",IF($K377&gt;0,"Passed","Pending Inspection")))))</f>
        <v/>
      </c>
      <c r="T377" s="30" t="n"/>
    </row>
    <row r="378">
      <c r="A378" s="28">
        <f>IF(B378="","",B378&amp;"-I"&amp;TEXT(ROW()-4,"000"))</f>
        <v/>
      </c>
      <c r="B378" s="30" t="n"/>
      <c r="C378" s="92">
        <f>IF($B378="","",IFERROR(VLOOKUP($B378,'Incoming Inspection Log'!$A:$H,3,FALSE),""))</f>
        <v/>
      </c>
      <c r="D378" s="28">
        <f>IF($B378="","",IFERROR(VLOOKUP($B378,'Incoming Inspection Log'!$A:$H,8,FALSE),""))</f>
        <v/>
      </c>
      <c r="E378" s="30" t="n"/>
      <c r="F378" s="30" t="n"/>
      <c r="G378" s="30" t="n"/>
      <c r="H378" s="93" t="n"/>
      <c r="I378" s="93" t="n"/>
      <c r="J378" s="30" t="n"/>
      <c r="K378" s="90" t="n"/>
      <c r="L378" s="93" t="n"/>
      <c r="M378" s="93" t="n"/>
      <c r="N378" s="93" t="n"/>
      <c r="O378" s="90" t="n"/>
      <c r="P378" s="30" t="n"/>
      <c r="Q378" s="30" t="n"/>
      <c r="R378" s="30" t="n"/>
      <c r="S378" s="28">
        <f>IF($B378="","",IF($R378&lt;&gt;"",$R378,IF($F378="Numeric",IF($L378="","Pending Inspection",IF(AND(OR($H378="",$L378&gt;=$H378),OR($I378="",$L378&lt;=$I378)),"Passed","Failed")),IF($O378&gt;0,"Failed",IF($K378&gt;0,"Passed","Pending Inspection")))))</f>
        <v/>
      </c>
      <c r="T378" s="30" t="n"/>
    </row>
    <row r="379">
      <c r="A379" s="28">
        <f>IF(B379="","",B379&amp;"-I"&amp;TEXT(ROW()-4,"000"))</f>
        <v/>
      </c>
      <c r="B379" s="30" t="n"/>
      <c r="C379" s="92">
        <f>IF($B379="","",IFERROR(VLOOKUP($B379,'Incoming Inspection Log'!$A:$H,3,FALSE),""))</f>
        <v/>
      </c>
      <c r="D379" s="28">
        <f>IF($B379="","",IFERROR(VLOOKUP($B379,'Incoming Inspection Log'!$A:$H,8,FALSE),""))</f>
        <v/>
      </c>
      <c r="E379" s="30" t="n"/>
      <c r="F379" s="30" t="n"/>
      <c r="G379" s="30" t="n"/>
      <c r="H379" s="93" t="n"/>
      <c r="I379" s="93" t="n"/>
      <c r="J379" s="30" t="n"/>
      <c r="K379" s="90" t="n"/>
      <c r="L379" s="93" t="n"/>
      <c r="M379" s="93" t="n"/>
      <c r="N379" s="93" t="n"/>
      <c r="O379" s="90" t="n"/>
      <c r="P379" s="30" t="n"/>
      <c r="Q379" s="30" t="n"/>
      <c r="R379" s="30" t="n"/>
      <c r="S379" s="28">
        <f>IF($B379="","",IF($R379&lt;&gt;"",$R379,IF($F379="Numeric",IF($L379="","Pending Inspection",IF(AND(OR($H379="",$L379&gt;=$H379),OR($I379="",$L379&lt;=$I379)),"Passed","Failed")),IF($O379&gt;0,"Failed",IF($K379&gt;0,"Passed","Pending Inspection")))))</f>
        <v/>
      </c>
      <c r="T379" s="30" t="n"/>
    </row>
    <row r="380">
      <c r="A380" s="28">
        <f>IF(B380="","",B380&amp;"-I"&amp;TEXT(ROW()-4,"000"))</f>
        <v/>
      </c>
      <c r="B380" s="30" t="n"/>
      <c r="C380" s="92">
        <f>IF($B380="","",IFERROR(VLOOKUP($B380,'Incoming Inspection Log'!$A:$H,3,FALSE),""))</f>
        <v/>
      </c>
      <c r="D380" s="28">
        <f>IF($B380="","",IFERROR(VLOOKUP($B380,'Incoming Inspection Log'!$A:$H,8,FALSE),""))</f>
        <v/>
      </c>
      <c r="E380" s="30" t="n"/>
      <c r="F380" s="30" t="n"/>
      <c r="G380" s="30" t="n"/>
      <c r="H380" s="93" t="n"/>
      <c r="I380" s="93" t="n"/>
      <c r="J380" s="30" t="n"/>
      <c r="K380" s="90" t="n"/>
      <c r="L380" s="93" t="n"/>
      <c r="M380" s="93" t="n"/>
      <c r="N380" s="93" t="n"/>
      <c r="O380" s="90" t="n"/>
      <c r="P380" s="30" t="n"/>
      <c r="Q380" s="30" t="n"/>
      <c r="R380" s="30" t="n"/>
      <c r="S380" s="28">
        <f>IF($B380="","",IF($R380&lt;&gt;"",$R380,IF($F380="Numeric",IF($L380="","Pending Inspection",IF(AND(OR($H380="",$L380&gt;=$H380),OR($I380="",$L380&lt;=$I380)),"Passed","Failed")),IF($O380&gt;0,"Failed",IF($K380&gt;0,"Passed","Pending Inspection")))))</f>
        <v/>
      </c>
      <c r="T380" s="30" t="n"/>
    </row>
    <row r="381">
      <c r="A381" s="28">
        <f>IF(B381="","",B381&amp;"-I"&amp;TEXT(ROW()-4,"000"))</f>
        <v/>
      </c>
      <c r="B381" s="30" t="n"/>
      <c r="C381" s="92">
        <f>IF($B381="","",IFERROR(VLOOKUP($B381,'Incoming Inspection Log'!$A:$H,3,FALSE),""))</f>
        <v/>
      </c>
      <c r="D381" s="28">
        <f>IF($B381="","",IFERROR(VLOOKUP($B381,'Incoming Inspection Log'!$A:$H,8,FALSE),""))</f>
        <v/>
      </c>
      <c r="E381" s="30" t="n"/>
      <c r="F381" s="30" t="n"/>
      <c r="G381" s="30" t="n"/>
      <c r="H381" s="93" t="n"/>
      <c r="I381" s="93" t="n"/>
      <c r="J381" s="30" t="n"/>
      <c r="K381" s="90" t="n"/>
      <c r="L381" s="93" t="n"/>
      <c r="M381" s="93" t="n"/>
      <c r="N381" s="93" t="n"/>
      <c r="O381" s="90" t="n"/>
      <c r="P381" s="30" t="n"/>
      <c r="Q381" s="30" t="n"/>
      <c r="R381" s="30" t="n"/>
      <c r="S381" s="28">
        <f>IF($B381="","",IF($R381&lt;&gt;"",$R381,IF($F381="Numeric",IF($L381="","Pending Inspection",IF(AND(OR($H381="",$L381&gt;=$H381),OR($I381="",$L381&lt;=$I381)),"Passed","Failed")),IF($O381&gt;0,"Failed",IF($K381&gt;0,"Passed","Pending Inspection")))))</f>
        <v/>
      </c>
      <c r="T381" s="30" t="n"/>
    </row>
    <row r="382">
      <c r="A382" s="28">
        <f>IF(B382="","",B382&amp;"-I"&amp;TEXT(ROW()-4,"000"))</f>
        <v/>
      </c>
      <c r="B382" s="30" t="n"/>
      <c r="C382" s="92">
        <f>IF($B382="","",IFERROR(VLOOKUP($B382,'Incoming Inspection Log'!$A:$H,3,FALSE),""))</f>
        <v/>
      </c>
      <c r="D382" s="28">
        <f>IF($B382="","",IFERROR(VLOOKUP($B382,'Incoming Inspection Log'!$A:$H,8,FALSE),""))</f>
        <v/>
      </c>
      <c r="E382" s="30" t="n"/>
      <c r="F382" s="30" t="n"/>
      <c r="G382" s="30" t="n"/>
      <c r="H382" s="93" t="n"/>
      <c r="I382" s="93" t="n"/>
      <c r="J382" s="30" t="n"/>
      <c r="K382" s="90" t="n"/>
      <c r="L382" s="93" t="n"/>
      <c r="M382" s="93" t="n"/>
      <c r="N382" s="93" t="n"/>
      <c r="O382" s="90" t="n"/>
      <c r="P382" s="30" t="n"/>
      <c r="Q382" s="30" t="n"/>
      <c r="R382" s="30" t="n"/>
      <c r="S382" s="28">
        <f>IF($B382="","",IF($R382&lt;&gt;"",$R382,IF($F382="Numeric",IF($L382="","Pending Inspection",IF(AND(OR($H382="",$L382&gt;=$H382),OR($I382="",$L382&lt;=$I382)),"Passed","Failed")),IF($O382&gt;0,"Failed",IF($K382&gt;0,"Passed","Pending Inspection")))))</f>
        <v/>
      </c>
      <c r="T382" s="30" t="n"/>
    </row>
    <row r="383">
      <c r="A383" s="28">
        <f>IF(B383="","",B383&amp;"-I"&amp;TEXT(ROW()-4,"000"))</f>
        <v/>
      </c>
      <c r="B383" s="30" t="n"/>
      <c r="C383" s="92">
        <f>IF($B383="","",IFERROR(VLOOKUP($B383,'Incoming Inspection Log'!$A:$H,3,FALSE),""))</f>
        <v/>
      </c>
      <c r="D383" s="28">
        <f>IF($B383="","",IFERROR(VLOOKUP($B383,'Incoming Inspection Log'!$A:$H,8,FALSE),""))</f>
        <v/>
      </c>
      <c r="E383" s="30" t="n"/>
      <c r="F383" s="30" t="n"/>
      <c r="G383" s="30" t="n"/>
      <c r="H383" s="93" t="n"/>
      <c r="I383" s="93" t="n"/>
      <c r="J383" s="30" t="n"/>
      <c r="K383" s="90" t="n"/>
      <c r="L383" s="93" t="n"/>
      <c r="M383" s="93" t="n"/>
      <c r="N383" s="93" t="n"/>
      <c r="O383" s="90" t="n"/>
      <c r="P383" s="30" t="n"/>
      <c r="Q383" s="30" t="n"/>
      <c r="R383" s="30" t="n"/>
      <c r="S383" s="28">
        <f>IF($B383="","",IF($R383&lt;&gt;"",$R383,IF($F383="Numeric",IF($L383="","Pending Inspection",IF(AND(OR($H383="",$L383&gt;=$H383),OR($I383="",$L383&lt;=$I383)),"Passed","Failed")),IF($O383&gt;0,"Failed",IF($K383&gt;0,"Passed","Pending Inspection")))))</f>
        <v/>
      </c>
      <c r="T383" s="30" t="n"/>
    </row>
    <row r="384">
      <c r="A384" s="28">
        <f>IF(B384="","",B384&amp;"-I"&amp;TEXT(ROW()-4,"000"))</f>
        <v/>
      </c>
      <c r="B384" s="30" t="n"/>
      <c r="C384" s="92">
        <f>IF($B384="","",IFERROR(VLOOKUP($B384,'Incoming Inspection Log'!$A:$H,3,FALSE),""))</f>
        <v/>
      </c>
      <c r="D384" s="28">
        <f>IF($B384="","",IFERROR(VLOOKUP($B384,'Incoming Inspection Log'!$A:$H,8,FALSE),""))</f>
        <v/>
      </c>
      <c r="E384" s="30" t="n"/>
      <c r="F384" s="30" t="n"/>
      <c r="G384" s="30" t="n"/>
      <c r="H384" s="93" t="n"/>
      <c r="I384" s="93" t="n"/>
      <c r="J384" s="30" t="n"/>
      <c r="K384" s="90" t="n"/>
      <c r="L384" s="93" t="n"/>
      <c r="M384" s="93" t="n"/>
      <c r="N384" s="93" t="n"/>
      <c r="O384" s="90" t="n"/>
      <c r="P384" s="30" t="n"/>
      <c r="Q384" s="30" t="n"/>
      <c r="R384" s="30" t="n"/>
      <c r="S384" s="28">
        <f>IF($B384="","",IF($R384&lt;&gt;"",$R384,IF($F384="Numeric",IF($L384="","Pending Inspection",IF(AND(OR($H384="",$L384&gt;=$H384),OR($I384="",$L384&lt;=$I384)),"Passed","Failed")),IF($O384&gt;0,"Failed",IF($K384&gt;0,"Passed","Pending Inspection")))))</f>
        <v/>
      </c>
      <c r="T384" s="30" t="n"/>
    </row>
    <row r="385">
      <c r="A385" s="28">
        <f>IF(B385="","",B385&amp;"-I"&amp;TEXT(ROW()-4,"000"))</f>
        <v/>
      </c>
      <c r="B385" s="30" t="n"/>
      <c r="C385" s="92">
        <f>IF($B385="","",IFERROR(VLOOKUP($B385,'Incoming Inspection Log'!$A:$H,3,FALSE),""))</f>
        <v/>
      </c>
      <c r="D385" s="28">
        <f>IF($B385="","",IFERROR(VLOOKUP($B385,'Incoming Inspection Log'!$A:$H,8,FALSE),""))</f>
        <v/>
      </c>
      <c r="E385" s="30" t="n"/>
      <c r="F385" s="30" t="n"/>
      <c r="G385" s="30" t="n"/>
      <c r="H385" s="93" t="n"/>
      <c r="I385" s="93" t="n"/>
      <c r="J385" s="30" t="n"/>
      <c r="K385" s="90" t="n"/>
      <c r="L385" s="93" t="n"/>
      <c r="M385" s="93" t="n"/>
      <c r="N385" s="93" t="n"/>
      <c r="O385" s="90" t="n"/>
      <c r="P385" s="30" t="n"/>
      <c r="Q385" s="30" t="n"/>
      <c r="R385" s="30" t="n"/>
      <c r="S385" s="28">
        <f>IF($B385="","",IF($R385&lt;&gt;"",$R385,IF($F385="Numeric",IF($L385="","Pending Inspection",IF(AND(OR($H385="",$L385&gt;=$H385),OR($I385="",$L385&lt;=$I385)),"Passed","Failed")),IF($O385&gt;0,"Failed",IF($K385&gt;0,"Passed","Pending Inspection")))))</f>
        <v/>
      </c>
      <c r="T385" s="30" t="n"/>
    </row>
    <row r="386">
      <c r="A386" s="28">
        <f>IF(B386="","",B386&amp;"-I"&amp;TEXT(ROW()-4,"000"))</f>
        <v/>
      </c>
      <c r="B386" s="30" t="n"/>
      <c r="C386" s="92">
        <f>IF($B386="","",IFERROR(VLOOKUP($B386,'Incoming Inspection Log'!$A:$H,3,FALSE),""))</f>
        <v/>
      </c>
      <c r="D386" s="28">
        <f>IF($B386="","",IFERROR(VLOOKUP($B386,'Incoming Inspection Log'!$A:$H,8,FALSE),""))</f>
        <v/>
      </c>
      <c r="E386" s="30" t="n"/>
      <c r="F386" s="30" t="n"/>
      <c r="G386" s="30" t="n"/>
      <c r="H386" s="93" t="n"/>
      <c r="I386" s="93" t="n"/>
      <c r="J386" s="30" t="n"/>
      <c r="K386" s="90" t="n"/>
      <c r="L386" s="93" t="n"/>
      <c r="M386" s="93" t="n"/>
      <c r="N386" s="93" t="n"/>
      <c r="O386" s="90" t="n"/>
      <c r="P386" s="30" t="n"/>
      <c r="Q386" s="30" t="n"/>
      <c r="R386" s="30" t="n"/>
      <c r="S386" s="28">
        <f>IF($B386="","",IF($R386&lt;&gt;"",$R386,IF($F386="Numeric",IF($L386="","Pending Inspection",IF(AND(OR($H386="",$L386&gt;=$H386),OR($I386="",$L386&lt;=$I386)),"Passed","Failed")),IF($O386&gt;0,"Failed",IF($K386&gt;0,"Passed","Pending Inspection")))))</f>
        <v/>
      </c>
      <c r="T386" s="30" t="n"/>
    </row>
    <row r="387">
      <c r="A387" s="28">
        <f>IF(B387="","",B387&amp;"-I"&amp;TEXT(ROW()-4,"000"))</f>
        <v/>
      </c>
      <c r="B387" s="30" t="n"/>
      <c r="C387" s="92">
        <f>IF($B387="","",IFERROR(VLOOKUP($B387,'Incoming Inspection Log'!$A:$H,3,FALSE),""))</f>
        <v/>
      </c>
      <c r="D387" s="28">
        <f>IF($B387="","",IFERROR(VLOOKUP($B387,'Incoming Inspection Log'!$A:$H,8,FALSE),""))</f>
        <v/>
      </c>
      <c r="E387" s="30" t="n"/>
      <c r="F387" s="30" t="n"/>
      <c r="G387" s="30" t="n"/>
      <c r="H387" s="93" t="n"/>
      <c r="I387" s="93" t="n"/>
      <c r="J387" s="30" t="n"/>
      <c r="K387" s="90" t="n"/>
      <c r="L387" s="93" t="n"/>
      <c r="M387" s="93" t="n"/>
      <c r="N387" s="93" t="n"/>
      <c r="O387" s="90" t="n"/>
      <c r="P387" s="30" t="n"/>
      <c r="Q387" s="30" t="n"/>
      <c r="R387" s="30" t="n"/>
      <c r="S387" s="28">
        <f>IF($B387="","",IF($R387&lt;&gt;"",$R387,IF($F387="Numeric",IF($L387="","Pending Inspection",IF(AND(OR($H387="",$L387&gt;=$H387),OR($I387="",$L387&lt;=$I387)),"Passed","Failed")),IF($O387&gt;0,"Failed",IF($K387&gt;0,"Passed","Pending Inspection")))))</f>
        <v/>
      </c>
      <c r="T387" s="30" t="n"/>
    </row>
    <row r="388">
      <c r="A388" s="28">
        <f>IF(B388="","",B388&amp;"-I"&amp;TEXT(ROW()-4,"000"))</f>
        <v/>
      </c>
      <c r="B388" s="30" t="n"/>
      <c r="C388" s="92">
        <f>IF($B388="","",IFERROR(VLOOKUP($B388,'Incoming Inspection Log'!$A:$H,3,FALSE),""))</f>
        <v/>
      </c>
      <c r="D388" s="28">
        <f>IF($B388="","",IFERROR(VLOOKUP($B388,'Incoming Inspection Log'!$A:$H,8,FALSE),""))</f>
        <v/>
      </c>
      <c r="E388" s="30" t="n"/>
      <c r="F388" s="30" t="n"/>
      <c r="G388" s="30" t="n"/>
      <c r="H388" s="93" t="n"/>
      <c r="I388" s="93" t="n"/>
      <c r="J388" s="30" t="n"/>
      <c r="K388" s="90" t="n"/>
      <c r="L388" s="93" t="n"/>
      <c r="M388" s="93" t="n"/>
      <c r="N388" s="93" t="n"/>
      <c r="O388" s="90" t="n"/>
      <c r="P388" s="30" t="n"/>
      <c r="Q388" s="30" t="n"/>
      <c r="R388" s="30" t="n"/>
      <c r="S388" s="28">
        <f>IF($B388="","",IF($R388&lt;&gt;"",$R388,IF($F388="Numeric",IF($L388="","Pending Inspection",IF(AND(OR($H388="",$L388&gt;=$H388),OR($I388="",$L388&lt;=$I388)),"Passed","Failed")),IF($O388&gt;0,"Failed",IF($K388&gt;0,"Passed","Pending Inspection")))))</f>
        <v/>
      </c>
      <c r="T388" s="30" t="n"/>
    </row>
    <row r="389">
      <c r="A389" s="28">
        <f>IF(B389="","",B389&amp;"-I"&amp;TEXT(ROW()-4,"000"))</f>
        <v/>
      </c>
      <c r="B389" s="30" t="n"/>
      <c r="C389" s="92">
        <f>IF($B389="","",IFERROR(VLOOKUP($B389,'Incoming Inspection Log'!$A:$H,3,FALSE),""))</f>
        <v/>
      </c>
      <c r="D389" s="28">
        <f>IF($B389="","",IFERROR(VLOOKUP($B389,'Incoming Inspection Log'!$A:$H,8,FALSE),""))</f>
        <v/>
      </c>
      <c r="E389" s="30" t="n"/>
      <c r="F389" s="30" t="n"/>
      <c r="G389" s="30" t="n"/>
      <c r="H389" s="93" t="n"/>
      <c r="I389" s="93" t="n"/>
      <c r="J389" s="30" t="n"/>
      <c r="K389" s="90" t="n"/>
      <c r="L389" s="93" t="n"/>
      <c r="M389" s="93" t="n"/>
      <c r="N389" s="93" t="n"/>
      <c r="O389" s="90" t="n"/>
      <c r="P389" s="30" t="n"/>
      <c r="Q389" s="30" t="n"/>
      <c r="R389" s="30" t="n"/>
      <c r="S389" s="28">
        <f>IF($B389="","",IF($R389&lt;&gt;"",$R389,IF($F389="Numeric",IF($L389="","Pending Inspection",IF(AND(OR($H389="",$L389&gt;=$H389),OR($I389="",$L389&lt;=$I389)),"Passed","Failed")),IF($O389&gt;0,"Failed",IF($K389&gt;0,"Passed","Pending Inspection")))))</f>
        <v/>
      </c>
      <c r="T389" s="30" t="n"/>
    </row>
    <row r="390">
      <c r="A390" s="28">
        <f>IF(B390="","",B390&amp;"-I"&amp;TEXT(ROW()-4,"000"))</f>
        <v/>
      </c>
      <c r="B390" s="30" t="n"/>
      <c r="C390" s="92">
        <f>IF($B390="","",IFERROR(VLOOKUP($B390,'Incoming Inspection Log'!$A:$H,3,FALSE),""))</f>
        <v/>
      </c>
      <c r="D390" s="28">
        <f>IF($B390="","",IFERROR(VLOOKUP($B390,'Incoming Inspection Log'!$A:$H,8,FALSE),""))</f>
        <v/>
      </c>
      <c r="E390" s="30" t="n"/>
      <c r="F390" s="30" t="n"/>
      <c r="G390" s="30" t="n"/>
      <c r="H390" s="93" t="n"/>
      <c r="I390" s="93" t="n"/>
      <c r="J390" s="30" t="n"/>
      <c r="K390" s="90" t="n"/>
      <c r="L390" s="93" t="n"/>
      <c r="M390" s="93" t="n"/>
      <c r="N390" s="93" t="n"/>
      <c r="O390" s="90" t="n"/>
      <c r="P390" s="30" t="n"/>
      <c r="Q390" s="30" t="n"/>
      <c r="R390" s="30" t="n"/>
      <c r="S390" s="28">
        <f>IF($B390="","",IF($R390&lt;&gt;"",$R390,IF($F390="Numeric",IF($L390="","Pending Inspection",IF(AND(OR($H390="",$L390&gt;=$H390),OR($I390="",$L390&lt;=$I390)),"Passed","Failed")),IF($O390&gt;0,"Failed",IF($K390&gt;0,"Passed","Pending Inspection")))))</f>
        <v/>
      </c>
      <c r="T390" s="30" t="n"/>
    </row>
    <row r="391">
      <c r="A391" s="28">
        <f>IF(B391="","",B391&amp;"-I"&amp;TEXT(ROW()-4,"000"))</f>
        <v/>
      </c>
      <c r="B391" s="30" t="n"/>
      <c r="C391" s="92">
        <f>IF($B391="","",IFERROR(VLOOKUP($B391,'Incoming Inspection Log'!$A:$H,3,FALSE),""))</f>
        <v/>
      </c>
      <c r="D391" s="28">
        <f>IF($B391="","",IFERROR(VLOOKUP($B391,'Incoming Inspection Log'!$A:$H,8,FALSE),""))</f>
        <v/>
      </c>
      <c r="E391" s="30" t="n"/>
      <c r="F391" s="30" t="n"/>
      <c r="G391" s="30" t="n"/>
      <c r="H391" s="93" t="n"/>
      <c r="I391" s="93" t="n"/>
      <c r="J391" s="30" t="n"/>
      <c r="K391" s="90" t="n"/>
      <c r="L391" s="93" t="n"/>
      <c r="M391" s="93" t="n"/>
      <c r="N391" s="93" t="n"/>
      <c r="O391" s="90" t="n"/>
      <c r="P391" s="30" t="n"/>
      <c r="Q391" s="30" t="n"/>
      <c r="R391" s="30" t="n"/>
      <c r="S391" s="28">
        <f>IF($B391="","",IF($R391&lt;&gt;"",$R391,IF($F391="Numeric",IF($L391="","Pending Inspection",IF(AND(OR($H391="",$L391&gt;=$H391),OR($I391="",$L391&lt;=$I391)),"Passed","Failed")),IF($O391&gt;0,"Failed",IF($K391&gt;0,"Passed","Pending Inspection")))))</f>
        <v/>
      </c>
      <c r="T391" s="30" t="n"/>
    </row>
    <row r="392">
      <c r="A392" s="28">
        <f>IF(B392="","",B392&amp;"-I"&amp;TEXT(ROW()-4,"000"))</f>
        <v/>
      </c>
      <c r="B392" s="30" t="n"/>
      <c r="C392" s="92">
        <f>IF($B392="","",IFERROR(VLOOKUP($B392,'Incoming Inspection Log'!$A:$H,3,FALSE),""))</f>
        <v/>
      </c>
      <c r="D392" s="28">
        <f>IF($B392="","",IFERROR(VLOOKUP($B392,'Incoming Inspection Log'!$A:$H,8,FALSE),""))</f>
        <v/>
      </c>
      <c r="E392" s="30" t="n"/>
      <c r="F392" s="30" t="n"/>
      <c r="G392" s="30" t="n"/>
      <c r="H392" s="93" t="n"/>
      <c r="I392" s="93" t="n"/>
      <c r="J392" s="30" t="n"/>
      <c r="K392" s="90" t="n"/>
      <c r="L392" s="93" t="n"/>
      <c r="M392" s="93" t="n"/>
      <c r="N392" s="93" t="n"/>
      <c r="O392" s="90" t="n"/>
      <c r="P392" s="30" t="n"/>
      <c r="Q392" s="30" t="n"/>
      <c r="R392" s="30" t="n"/>
      <c r="S392" s="28">
        <f>IF($B392="","",IF($R392&lt;&gt;"",$R392,IF($F392="Numeric",IF($L392="","Pending Inspection",IF(AND(OR($H392="",$L392&gt;=$H392),OR($I392="",$L392&lt;=$I392)),"Passed","Failed")),IF($O392&gt;0,"Failed",IF($K392&gt;0,"Passed","Pending Inspection")))))</f>
        <v/>
      </c>
      <c r="T392" s="30" t="n"/>
    </row>
    <row r="393">
      <c r="A393" s="28">
        <f>IF(B393="","",B393&amp;"-I"&amp;TEXT(ROW()-4,"000"))</f>
        <v/>
      </c>
      <c r="B393" s="30" t="n"/>
      <c r="C393" s="92">
        <f>IF($B393="","",IFERROR(VLOOKUP($B393,'Incoming Inspection Log'!$A:$H,3,FALSE),""))</f>
        <v/>
      </c>
      <c r="D393" s="28">
        <f>IF($B393="","",IFERROR(VLOOKUP($B393,'Incoming Inspection Log'!$A:$H,8,FALSE),""))</f>
        <v/>
      </c>
      <c r="E393" s="30" t="n"/>
      <c r="F393" s="30" t="n"/>
      <c r="G393" s="30" t="n"/>
      <c r="H393" s="93" t="n"/>
      <c r="I393" s="93" t="n"/>
      <c r="J393" s="30" t="n"/>
      <c r="K393" s="90" t="n"/>
      <c r="L393" s="93" t="n"/>
      <c r="M393" s="93" t="n"/>
      <c r="N393" s="93" t="n"/>
      <c r="O393" s="90" t="n"/>
      <c r="P393" s="30" t="n"/>
      <c r="Q393" s="30" t="n"/>
      <c r="R393" s="30" t="n"/>
      <c r="S393" s="28">
        <f>IF($B393="","",IF($R393&lt;&gt;"",$R393,IF($F393="Numeric",IF($L393="","Pending Inspection",IF(AND(OR($H393="",$L393&gt;=$H393),OR($I393="",$L393&lt;=$I393)),"Passed","Failed")),IF($O393&gt;0,"Failed",IF($K393&gt;0,"Passed","Pending Inspection")))))</f>
        <v/>
      </c>
      <c r="T393" s="30" t="n"/>
    </row>
    <row r="394">
      <c r="A394" s="28">
        <f>IF(B394="","",B394&amp;"-I"&amp;TEXT(ROW()-4,"000"))</f>
        <v/>
      </c>
      <c r="B394" s="30" t="n"/>
      <c r="C394" s="92">
        <f>IF($B394="","",IFERROR(VLOOKUP($B394,'Incoming Inspection Log'!$A:$H,3,FALSE),""))</f>
        <v/>
      </c>
      <c r="D394" s="28">
        <f>IF($B394="","",IFERROR(VLOOKUP($B394,'Incoming Inspection Log'!$A:$H,8,FALSE),""))</f>
        <v/>
      </c>
      <c r="E394" s="30" t="n"/>
      <c r="F394" s="30" t="n"/>
      <c r="G394" s="30" t="n"/>
      <c r="H394" s="93" t="n"/>
      <c r="I394" s="93" t="n"/>
      <c r="J394" s="30" t="n"/>
      <c r="K394" s="90" t="n"/>
      <c r="L394" s="93" t="n"/>
      <c r="M394" s="93" t="n"/>
      <c r="N394" s="93" t="n"/>
      <c r="O394" s="90" t="n"/>
      <c r="P394" s="30" t="n"/>
      <c r="Q394" s="30" t="n"/>
      <c r="R394" s="30" t="n"/>
      <c r="S394" s="28">
        <f>IF($B394="","",IF($R394&lt;&gt;"",$R394,IF($F394="Numeric",IF($L394="","Pending Inspection",IF(AND(OR($H394="",$L394&gt;=$H394),OR($I394="",$L394&lt;=$I394)),"Passed","Failed")),IF($O394&gt;0,"Failed",IF($K394&gt;0,"Passed","Pending Inspection")))))</f>
        <v/>
      </c>
      <c r="T394" s="30" t="n"/>
    </row>
    <row r="395">
      <c r="A395" s="28">
        <f>IF(B395="","",B395&amp;"-I"&amp;TEXT(ROW()-4,"000"))</f>
        <v/>
      </c>
      <c r="B395" s="30" t="n"/>
      <c r="C395" s="92">
        <f>IF($B395="","",IFERROR(VLOOKUP($B395,'Incoming Inspection Log'!$A:$H,3,FALSE),""))</f>
        <v/>
      </c>
      <c r="D395" s="28">
        <f>IF($B395="","",IFERROR(VLOOKUP($B395,'Incoming Inspection Log'!$A:$H,8,FALSE),""))</f>
        <v/>
      </c>
      <c r="E395" s="30" t="n"/>
      <c r="F395" s="30" t="n"/>
      <c r="G395" s="30" t="n"/>
      <c r="H395" s="93" t="n"/>
      <c r="I395" s="93" t="n"/>
      <c r="J395" s="30" t="n"/>
      <c r="K395" s="90" t="n"/>
      <c r="L395" s="93" t="n"/>
      <c r="M395" s="93" t="n"/>
      <c r="N395" s="93" t="n"/>
      <c r="O395" s="90" t="n"/>
      <c r="P395" s="30" t="n"/>
      <c r="Q395" s="30" t="n"/>
      <c r="R395" s="30" t="n"/>
      <c r="S395" s="28">
        <f>IF($B395="","",IF($R395&lt;&gt;"",$R395,IF($F395="Numeric",IF($L395="","Pending Inspection",IF(AND(OR($H395="",$L395&gt;=$H395),OR($I395="",$L395&lt;=$I395)),"Passed","Failed")),IF($O395&gt;0,"Failed",IF($K395&gt;0,"Passed","Pending Inspection")))))</f>
        <v/>
      </c>
      <c r="T395" s="30" t="n"/>
    </row>
    <row r="396">
      <c r="A396" s="28">
        <f>IF(B396="","",B396&amp;"-I"&amp;TEXT(ROW()-4,"000"))</f>
        <v/>
      </c>
      <c r="B396" s="30" t="n"/>
      <c r="C396" s="92">
        <f>IF($B396="","",IFERROR(VLOOKUP($B396,'Incoming Inspection Log'!$A:$H,3,FALSE),""))</f>
        <v/>
      </c>
      <c r="D396" s="28">
        <f>IF($B396="","",IFERROR(VLOOKUP($B396,'Incoming Inspection Log'!$A:$H,8,FALSE),""))</f>
        <v/>
      </c>
      <c r="E396" s="30" t="n"/>
      <c r="F396" s="30" t="n"/>
      <c r="G396" s="30" t="n"/>
      <c r="H396" s="93" t="n"/>
      <c r="I396" s="93" t="n"/>
      <c r="J396" s="30" t="n"/>
      <c r="K396" s="90" t="n"/>
      <c r="L396" s="93" t="n"/>
      <c r="M396" s="93" t="n"/>
      <c r="N396" s="93" t="n"/>
      <c r="O396" s="90" t="n"/>
      <c r="P396" s="30" t="n"/>
      <c r="Q396" s="30" t="n"/>
      <c r="R396" s="30" t="n"/>
      <c r="S396" s="28">
        <f>IF($B396="","",IF($R396&lt;&gt;"",$R396,IF($F396="Numeric",IF($L396="","Pending Inspection",IF(AND(OR($H396="",$L396&gt;=$H396),OR($I396="",$L396&lt;=$I396)),"Passed","Failed")),IF($O396&gt;0,"Failed",IF($K396&gt;0,"Passed","Pending Inspection")))))</f>
        <v/>
      </c>
      <c r="T396" s="30" t="n"/>
    </row>
    <row r="397">
      <c r="A397" s="28">
        <f>IF(B397="","",B397&amp;"-I"&amp;TEXT(ROW()-4,"000"))</f>
        <v/>
      </c>
      <c r="B397" s="30" t="n"/>
      <c r="C397" s="92">
        <f>IF($B397="","",IFERROR(VLOOKUP($B397,'Incoming Inspection Log'!$A:$H,3,FALSE),""))</f>
        <v/>
      </c>
      <c r="D397" s="28">
        <f>IF($B397="","",IFERROR(VLOOKUP($B397,'Incoming Inspection Log'!$A:$H,8,FALSE),""))</f>
        <v/>
      </c>
      <c r="E397" s="30" t="n"/>
      <c r="F397" s="30" t="n"/>
      <c r="G397" s="30" t="n"/>
      <c r="H397" s="93" t="n"/>
      <c r="I397" s="93" t="n"/>
      <c r="J397" s="30" t="n"/>
      <c r="K397" s="90" t="n"/>
      <c r="L397" s="93" t="n"/>
      <c r="M397" s="93" t="n"/>
      <c r="N397" s="93" t="n"/>
      <c r="O397" s="90" t="n"/>
      <c r="P397" s="30" t="n"/>
      <c r="Q397" s="30" t="n"/>
      <c r="R397" s="30" t="n"/>
      <c r="S397" s="28">
        <f>IF($B397="","",IF($R397&lt;&gt;"",$R397,IF($F397="Numeric",IF($L397="","Pending Inspection",IF(AND(OR($H397="",$L397&gt;=$H397),OR($I397="",$L397&lt;=$I397)),"Passed","Failed")),IF($O397&gt;0,"Failed",IF($K397&gt;0,"Passed","Pending Inspection")))))</f>
        <v/>
      </c>
      <c r="T397" s="30" t="n"/>
    </row>
    <row r="398">
      <c r="A398" s="28">
        <f>IF(B398="","",B398&amp;"-I"&amp;TEXT(ROW()-4,"000"))</f>
        <v/>
      </c>
      <c r="B398" s="30" t="n"/>
      <c r="C398" s="92">
        <f>IF($B398="","",IFERROR(VLOOKUP($B398,'Incoming Inspection Log'!$A:$H,3,FALSE),""))</f>
        <v/>
      </c>
      <c r="D398" s="28">
        <f>IF($B398="","",IFERROR(VLOOKUP($B398,'Incoming Inspection Log'!$A:$H,8,FALSE),""))</f>
        <v/>
      </c>
      <c r="E398" s="30" t="n"/>
      <c r="F398" s="30" t="n"/>
      <c r="G398" s="30" t="n"/>
      <c r="H398" s="93" t="n"/>
      <c r="I398" s="93" t="n"/>
      <c r="J398" s="30" t="n"/>
      <c r="K398" s="90" t="n"/>
      <c r="L398" s="93" t="n"/>
      <c r="M398" s="93" t="n"/>
      <c r="N398" s="93" t="n"/>
      <c r="O398" s="90" t="n"/>
      <c r="P398" s="30" t="n"/>
      <c r="Q398" s="30" t="n"/>
      <c r="R398" s="30" t="n"/>
      <c r="S398" s="28">
        <f>IF($B398="","",IF($R398&lt;&gt;"",$R398,IF($F398="Numeric",IF($L398="","Pending Inspection",IF(AND(OR($H398="",$L398&gt;=$H398),OR($I398="",$L398&lt;=$I398)),"Passed","Failed")),IF($O398&gt;0,"Failed",IF($K398&gt;0,"Passed","Pending Inspection")))))</f>
        <v/>
      </c>
      <c r="T398" s="30" t="n"/>
    </row>
    <row r="399">
      <c r="A399" s="28">
        <f>IF(B399="","",B399&amp;"-I"&amp;TEXT(ROW()-4,"000"))</f>
        <v/>
      </c>
      <c r="B399" s="30" t="n"/>
      <c r="C399" s="92">
        <f>IF($B399="","",IFERROR(VLOOKUP($B399,'Incoming Inspection Log'!$A:$H,3,FALSE),""))</f>
        <v/>
      </c>
      <c r="D399" s="28">
        <f>IF($B399="","",IFERROR(VLOOKUP($B399,'Incoming Inspection Log'!$A:$H,8,FALSE),""))</f>
        <v/>
      </c>
      <c r="E399" s="30" t="n"/>
      <c r="F399" s="30" t="n"/>
      <c r="G399" s="30" t="n"/>
      <c r="H399" s="93" t="n"/>
      <c r="I399" s="93" t="n"/>
      <c r="J399" s="30" t="n"/>
      <c r="K399" s="90" t="n"/>
      <c r="L399" s="93" t="n"/>
      <c r="M399" s="93" t="n"/>
      <c r="N399" s="93" t="n"/>
      <c r="O399" s="90" t="n"/>
      <c r="P399" s="30" t="n"/>
      <c r="Q399" s="30" t="n"/>
      <c r="R399" s="30" t="n"/>
      <c r="S399" s="28">
        <f>IF($B399="","",IF($R399&lt;&gt;"",$R399,IF($F399="Numeric",IF($L399="","Pending Inspection",IF(AND(OR($H399="",$L399&gt;=$H399),OR($I399="",$L399&lt;=$I399)),"Passed","Failed")),IF($O399&gt;0,"Failed",IF($K399&gt;0,"Passed","Pending Inspection")))))</f>
        <v/>
      </c>
      <c r="T399" s="30" t="n"/>
    </row>
    <row r="400">
      <c r="A400" s="28">
        <f>IF(B400="","",B400&amp;"-I"&amp;TEXT(ROW()-4,"000"))</f>
        <v/>
      </c>
      <c r="B400" s="30" t="n"/>
      <c r="C400" s="92">
        <f>IF($B400="","",IFERROR(VLOOKUP($B400,'Incoming Inspection Log'!$A:$H,3,FALSE),""))</f>
        <v/>
      </c>
      <c r="D400" s="28">
        <f>IF($B400="","",IFERROR(VLOOKUP($B400,'Incoming Inspection Log'!$A:$H,8,FALSE),""))</f>
        <v/>
      </c>
      <c r="E400" s="30" t="n"/>
      <c r="F400" s="30" t="n"/>
      <c r="G400" s="30" t="n"/>
      <c r="H400" s="93" t="n"/>
      <c r="I400" s="93" t="n"/>
      <c r="J400" s="30" t="n"/>
      <c r="K400" s="90" t="n"/>
      <c r="L400" s="93" t="n"/>
      <c r="M400" s="93" t="n"/>
      <c r="N400" s="93" t="n"/>
      <c r="O400" s="90" t="n"/>
      <c r="P400" s="30" t="n"/>
      <c r="Q400" s="30" t="n"/>
      <c r="R400" s="30" t="n"/>
      <c r="S400" s="28">
        <f>IF($B400="","",IF($R400&lt;&gt;"",$R400,IF($F400="Numeric",IF($L400="","Pending Inspection",IF(AND(OR($H400="",$L400&gt;=$H400),OR($I400="",$L400&lt;=$I400)),"Passed","Failed")),IF($O400&gt;0,"Failed",IF($K400&gt;0,"Passed","Pending Inspection")))))</f>
        <v/>
      </c>
      <c r="T400" s="30" t="n"/>
    </row>
    <row r="401">
      <c r="A401" s="28">
        <f>IF(B401="","",B401&amp;"-I"&amp;TEXT(ROW()-4,"000"))</f>
        <v/>
      </c>
      <c r="B401" s="30" t="n"/>
      <c r="C401" s="92">
        <f>IF($B401="","",IFERROR(VLOOKUP($B401,'Incoming Inspection Log'!$A:$H,3,FALSE),""))</f>
        <v/>
      </c>
      <c r="D401" s="28">
        <f>IF($B401="","",IFERROR(VLOOKUP($B401,'Incoming Inspection Log'!$A:$H,8,FALSE),""))</f>
        <v/>
      </c>
      <c r="E401" s="30" t="n"/>
      <c r="F401" s="30" t="n"/>
      <c r="G401" s="30" t="n"/>
      <c r="H401" s="93" t="n"/>
      <c r="I401" s="93" t="n"/>
      <c r="J401" s="30" t="n"/>
      <c r="K401" s="90" t="n"/>
      <c r="L401" s="93" t="n"/>
      <c r="M401" s="93" t="n"/>
      <c r="N401" s="93" t="n"/>
      <c r="O401" s="90" t="n"/>
      <c r="P401" s="30" t="n"/>
      <c r="Q401" s="30" t="n"/>
      <c r="R401" s="30" t="n"/>
      <c r="S401" s="28">
        <f>IF($B401="","",IF($R401&lt;&gt;"",$R401,IF($F401="Numeric",IF($L401="","Pending Inspection",IF(AND(OR($H401="",$L401&gt;=$H401),OR($I401="",$L401&lt;=$I401)),"Passed","Failed")),IF($O401&gt;0,"Failed",IF($K401&gt;0,"Passed","Pending Inspection")))))</f>
        <v/>
      </c>
      <c r="T401" s="30" t="n"/>
    </row>
    <row r="402">
      <c r="A402" s="28">
        <f>IF(B402="","",B402&amp;"-I"&amp;TEXT(ROW()-4,"000"))</f>
        <v/>
      </c>
      <c r="B402" s="30" t="n"/>
      <c r="C402" s="92">
        <f>IF($B402="","",IFERROR(VLOOKUP($B402,'Incoming Inspection Log'!$A:$H,3,FALSE),""))</f>
        <v/>
      </c>
      <c r="D402" s="28">
        <f>IF($B402="","",IFERROR(VLOOKUP($B402,'Incoming Inspection Log'!$A:$H,8,FALSE),""))</f>
        <v/>
      </c>
      <c r="E402" s="30" t="n"/>
      <c r="F402" s="30" t="n"/>
      <c r="G402" s="30" t="n"/>
      <c r="H402" s="93" t="n"/>
      <c r="I402" s="93" t="n"/>
      <c r="J402" s="30" t="n"/>
      <c r="K402" s="90" t="n"/>
      <c r="L402" s="93" t="n"/>
      <c r="M402" s="93" t="n"/>
      <c r="N402" s="93" t="n"/>
      <c r="O402" s="90" t="n"/>
      <c r="P402" s="30" t="n"/>
      <c r="Q402" s="30" t="n"/>
      <c r="R402" s="30" t="n"/>
      <c r="S402" s="28">
        <f>IF($B402="","",IF($R402&lt;&gt;"",$R402,IF($F402="Numeric",IF($L402="","Pending Inspection",IF(AND(OR($H402="",$L402&gt;=$H402),OR($I402="",$L402&lt;=$I402)),"Passed","Failed")),IF($O402&gt;0,"Failed",IF($K402&gt;0,"Passed","Pending Inspection")))))</f>
        <v/>
      </c>
      <c r="T402" s="30" t="n"/>
    </row>
    <row r="403">
      <c r="A403" s="28">
        <f>IF(B403="","",B403&amp;"-I"&amp;TEXT(ROW()-4,"000"))</f>
        <v/>
      </c>
      <c r="B403" s="30" t="n"/>
      <c r="C403" s="92">
        <f>IF($B403="","",IFERROR(VLOOKUP($B403,'Incoming Inspection Log'!$A:$H,3,FALSE),""))</f>
        <v/>
      </c>
      <c r="D403" s="28">
        <f>IF($B403="","",IFERROR(VLOOKUP($B403,'Incoming Inspection Log'!$A:$H,8,FALSE),""))</f>
        <v/>
      </c>
      <c r="E403" s="30" t="n"/>
      <c r="F403" s="30" t="n"/>
      <c r="G403" s="30" t="n"/>
      <c r="H403" s="93" t="n"/>
      <c r="I403" s="93" t="n"/>
      <c r="J403" s="30" t="n"/>
      <c r="K403" s="90" t="n"/>
      <c r="L403" s="93" t="n"/>
      <c r="M403" s="93" t="n"/>
      <c r="N403" s="93" t="n"/>
      <c r="O403" s="90" t="n"/>
      <c r="P403" s="30" t="n"/>
      <c r="Q403" s="30" t="n"/>
      <c r="R403" s="30" t="n"/>
      <c r="S403" s="28">
        <f>IF($B403="","",IF($R403&lt;&gt;"",$R403,IF($F403="Numeric",IF($L403="","Pending Inspection",IF(AND(OR($H403="",$L403&gt;=$H403),OR($I403="",$L403&lt;=$I403)),"Passed","Failed")),IF($O403&gt;0,"Failed",IF($K403&gt;0,"Passed","Pending Inspection")))))</f>
        <v/>
      </c>
      <c r="T403" s="30" t="n"/>
    </row>
    <row r="404">
      <c r="A404" s="28">
        <f>IF(B404="","",B404&amp;"-I"&amp;TEXT(ROW()-4,"000"))</f>
        <v/>
      </c>
      <c r="B404" s="30" t="n"/>
      <c r="C404" s="92">
        <f>IF($B404="","",IFERROR(VLOOKUP($B404,'Incoming Inspection Log'!$A:$H,3,FALSE),""))</f>
        <v/>
      </c>
      <c r="D404" s="28">
        <f>IF($B404="","",IFERROR(VLOOKUP($B404,'Incoming Inspection Log'!$A:$H,8,FALSE),""))</f>
        <v/>
      </c>
      <c r="E404" s="30" t="n"/>
      <c r="F404" s="30" t="n"/>
      <c r="G404" s="30" t="n"/>
      <c r="H404" s="93" t="n"/>
      <c r="I404" s="93" t="n"/>
      <c r="J404" s="30" t="n"/>
      <c r="K404" s="90" t="n"/>
      <c r="L404" s="93" t="n"/>
      <c r="M404" s="93" t="n"/>
      <c r="N404" s="93" t="n"/>
      <c r="O404" s="90" t="n"/>
      <c r="P404" s="30" t="n"/>
      <c r="Q404" s="30" t="n"/>
      <c r="R404" s="30" t="n"/>
      <c r="S404" s="28">
        <f>IF($B404="","",IF($R404&lt;&gt;"",$R404,IF($F404="Numeric",IF($L404="","Pending Inspection",IF(AND(OR($H404="",$L404&gt;=$H404),OR($I404="",$L404&lt;=$I404)),"Passed","Failed")),IF($O404&gt;0,"Failed",IF($K404&gt;0,"Passed","Pending Inspection")))))</f>
        <v/>
      </c>
      <c r="T404" s="30" t="n"/>
    </row>
    <row r="405">
      <c r="A405" s="28">
        <f>IF(B405="","",B405&amp;"-I"&amp;TEXT(ROW()-4,"000"))</f>
        <v/>
      </c>
      <c r="B405" s="30" t="n"/>
      <c r="C405" s="92">
        <f>IF($B405="","",IFERROR(VLOOKUP($B405,'Incoming Inspection Log'!$A:$H,3,FALSE),""))</f>
        <v/>
      </c>
      <c r="D405" s="28">
        <f>IF($B405="","",IFERROR(VLOOKUP($B405,'Incoming Inspection Log'!$A:$H,8,FALSE),""))</f>
        <v/>
      </c>
      <c r="E405" s="30" t="n"/>
      <c r="F405" s="30" t="n"/>
      <c r="G405" s="30" t="n"/>
      <c r="H405" s="93" t="n"/>
      <c r="I405" s="93" t="n"/>
      <c r="J405" s="30" t="n"/>
      <c r="K405" s="90" t="n"/>
      <c r="L405" s="93" t="n"/>
      <c r="M405" s="93" t="n"/>
      <c r="N405" s="93" t="n"/>
      <c r="O405" s="90" t="n"/>
      <c r="P405" s="30" t="n"/>
      <c r="Q405" s="30" t="n"/>
      <c r="R405" s="30" t="n"/>
      <c r="S405" s="28">
        <f>IF($B405="","",IF($R405&lt;&gt;"",$R405,IF($F405="Numeric",IF($L405="","Pending Inspection",IF(AND(OR($H405="",$L405&gt;=$H405),OR($I405="",$L405&lt;=$I405)),"Passed","Failed")),IF($O405&gt;0,"Failed",IF($K405&gt;0,"Passed","Pending Inspection")))))</f>
        <v/>
      </c>
      <c r="T405" s="30" t="n"/>
    </row>
    <row r="406">
      <c r="A406" s="28">
        <f>IF(B406="","",B406&amp;"-I"&amp;TEXT(ROW()-4,"000"))</f>
        <v/>
      </c>
      <c r="B406" s="30" t="n"/>
      <c r="C406" s="92">
        <f>IF($B406="","",IFERROR(VLOOKUP($B406,'Incoming Inspection Log'!$A:$H,3,FALSE),""))</f>
        <v/>
      </c>
      <c r="D406" s="28">
        <f>IF($B406="","",IFERROR(VLOOKUP($B406,'Incoming Inspection Log'!$A:$H,8,FALSE),""))</f>
        <v/>
      </c>
      <c r="E406" s="30" t="n"/>
      <c r="F406" s="30" t="n"/>
      <c r="G406" s="30" t="n"/>
      <c r="H406" s="93" t="n"/>
      <c r="I406" s="93" t="n"/>
      <c r="J406" s="30" t="n"/>
      <c r="K406" s="90" t="n"/>
      <c r="L406" s="93" t="n"/>
      <c r="M406" s="93" t="n"/>
      <c r="N406" s="93" t="n"/>
      <c r="O406" s="90" t="n"/>
      <c r="P406" s="30" t="n"/>
      <c r="Q406" s="30" t="n"/>
      <c r="R406" s="30" t="n"/>
      <c r="S406" s="28">
        <f>IF($B406="","",IF($R406&lt;&gt;"",$R406,IF($F406="Numeric",IF($L406="","Pending Inspection",IF(AND(OR($H406="",$L406&gt;=$H406),OR($I406="",$L406&lt;=$I406)),"Passed","Failed")),IF($O406&gt;0,"Failed",IF($K406&gt;0,"Passed","Pending Inspection")))))</f>
        <v/>
      </c>
      <c r="T406" s="30" t="n"/>
    </row>
    <row r="407">
      <c r="A407" s="28">
        <f>IF(B407="","",B407&amp;"-I"&amp;TEXT(ROW()-4,"000"))</f>
        <v/>
      </c>
      <c r="B407" s="30" t="n"/>
      <c r="C407" s="92">
        <f>IF($B407="","",IFERROR(VLOOKUP($B407,'Incoming Inspection Log'!$A:$H,3,FALSE),""))</f>
        <v/>
      </c>
      <c r="D407" s="28">
        <f>IF($B407="","",IFERROR(VLOOKUP($B407,'Incoming Inspection Log'!$A:$H,8,FALSE),""))</f>
        <v/>
      </c>
      <c r="E407" s="30" t="n"/>
      <c r="F407" s="30" t="n"/>
      <c r="G407" s="30" t="n"/>
      <c r="H407" s="93" t="n"/>
      <c r="I407" s="93" t="n"/>
      <c r="J407" s="30" t="n"/>
      <c r="K407" s="90" t="n"/>
      <c r="L407" s="93" t="n"/>
      <c r="M407" s="93" t="n"/>
      <c r="N407" s="93" t="n"/>
      <c r="O407" s="90" t="n"/>
      <c r="P407" s="30" t="n"/>
      <c r="Q407" s="30" t="n"/>
      <c r="R407" s="30" t="n"/>
      <c r="S407" s="28">
        <f>IF($B407="","",IF($R407&lt;&gt;"",$R407,IF($F407="Numeric",IF($L407="","Pending Inspection",IF(AND(OR($H407="",$L407&gt;=$H407),OR($I407="",$L407&lt;=$I407)),"Passed","Failed")),IF($O407&gt;0,"Failed",IF($K407&gt;0,"Passed","Pending Inspection")))))</f>
        <v/>
      </c>
      <c r="T407" s="30" t="n"/>
    </row>
    <row r="408">
      <c r="A408" s="28">
        <f>IF(B408="","",B408&amp;"-I"&amp;TEXT(ROW()-4,"000"))</f>
        <v/>
      </c>
      <c r="B408" s="30" t="n"/>
      <c r="C408" s="92">
        <f>IF($B408="","",IFERROR(VLOOKUP($B408,'Incoming Inspection Log'!$A:$H,3,FALSE),""))</f>
        <v/>
      </c>
      <c r="D408" s="28">
        <f>IF($B408="","",IFERROR(VLOOKUP($B408,'Incoming Inspection Log'!$A:$H,8,FALSE),""))</f>
        <v/>
      </c>
      <c r="E408" s="30" t="n"/>
      <c r="F408" s="30" t="n"/>
      <c r="G408" s="30" t="n"/>
      <c r="H408" s="93" t="n"/>
      <c r="I408" s="93" t="n"/>
      <c r="J408" s="30" t="n"/>
      <c r="K408" s="90" t="n"/>
      <c r="L408" s="93" t="n"/>
      <c r="M408" s="93" t="n"/>
      <c r="N408" s="93" t="n"/>
      <c r="O408" s="90" t="n"/>
      <c r="P408" s="30" t="n"/>
      <c r="Q408" s="30" t="n"/>
      <c r="R408" s="30" t="n"/>
      <c r="S408" s="28">
        <f>IF($B408="","",IF($R408&lt;&gt;"",$R408,IF($F408="Numeric",IF($L408="","Pending Inspection",IF(AND(OR($H408="",$L408&gt;=$H408),OR($I408="",$L408&lt;=$I408)),"Passed","Failed")),IF($O408&gt;0,"Failed",IF($K408&gt;0,"Passed","Pending Inspection")))))</f>
        <v/>
      </c>
      <c r="T408" s="30" t="n"/>
    </row>
    <row r="409">
      <c r="A409" s="28">
        <f>IF(B409="","",B409&amp;"-I"&amp;TEXT(ROW()-4,"000"))</f>
        <v/>
      </c>
      <c r="B409" s="30" t="n"/>
      <c r="C409" s="92">
        <f>IF($B409="","",IFERROR(VLOOKUP($B409,'Incoming Inspection Log'!$A:$H,3,FALSE),""))</f>
        <v/>
      </c>
      <c r="D409" s="28">
        <f>IF($B409="","",IFERROR(VLOOKUP($B409,'Incoming Inspection Log'!$A:$H,8,FALSE),""))</f>
        <v/>
      </c>
      <c r="E409" s="30" t="n"/>
      <c r="F409" s="30" t="n"/>
      <c r="G409" s="30" t="n"/>
      <c r="H409" s="93" t="n"/>
      <c r="I409" s="93" t="n"/>
      <c r="J409" s="30" t="n"/>
      <c r="K409" s="90" t="n"/>
      <c r="L409" s="93" t="n"/>
      <c r="M409" s="93" t="n"/>
      <c r="N409" s="93" t="n"/>
      <c r="O409" s="90" t="n"/>
      <c r="P409" s="30" t="n"/>
      <c r="Q409" s="30" t="n"/>
      <c r="R409" s="30" t="n"/>
      <c r="S409" s="28">
        <f>IF($B409="","",IF($R409&lt;&gt;"",$R409,IF($F409="Numeric",IF($L409="","Pending Inspection",IF(AND(OR($H409="",$L409&gt;=$H409),OR($I409="",$L409&lt;=$I409)),"Passed","Failed")),IF($O409&gt;0,"Failed",IF($K409&gt;0,"Passed","Pending Inspection")))))</f>
        <v/>
      </c>
      <c r="T409" s="30" t="n"/>
    </row>
    <row r="410">
      <c r="A410" s="28">
        <f>IF(B410="","",B410&amp;"-I"&amp;TEXT(ROW()-4,"000"))</f>
        <v/>
      </c>
      <c r="B410" s="30" t="n"/>
      <c r="C410" s="92">
        <f>IF($B410="","",IFERROR(VLOOKUP($B410,'Incoming Inspection Log'!$A:$H,3,FALSE),""))</f>
        <v/>
      </c>
      <c r="D410" s="28">
        <f>IF($B410="","",IFERROR(VLOOKUP($B410,'Incoming Inspection Log'!$A:$H,8,FALSE),""))</f>
        <v/>
      </c>
      <c r="E410" s="30" t="n"/>
      <c r="F410" s="30" t="n"/>
      <c r="G410" s="30" t="n"/>
      <c r="H410" s="93" t="n"/>
      <c r="I410" s="93" t="n"/>
      <c r="J410" s="30" t="n"/>
      <c r="K410" s="90" t="n"/>
      <c r="L410" s="93" t="n"/>
      <c r="M410" s="93" t="n"/>
      <c r="N410" s="93" t="n"/>
      <c r="O410" s="90" t="n"/>
      <c r="P410" s="30" t="n"/>
      <c r="Q410" s="30" t="n"/>
      <c r="R410" s="30" t="n"/>
      <c r="S410" s="28">
        <f>IF($B410="","",IF($R410&lt;&gt;"",$R410,IF($F410="Numeric",IF($L410="","Pending Inspection",IF(AND(OR($H410="",$L410&gt;=$H410),OR($I410="",$L410&lt;=$I410)),"Passed","Failed")),IF($O410&gt;0,"Failed",IF($K410&gt;0,"Passed","Pending Inspection")))))</f>
        <v/>
      </c>
      <c r="T410" s="30" t="n"/>
    </row>
    <row r="411">
      <c r="A411" s="28">
        <f>IF(B411="","",B411&amp;"-I"&amp;TEXT(ROW()-4,"000"))</f>
        <v/>
      </c>
      <c r="B411" s="30" t="n"/>
      <c r="C411" s="92">
        <f>IF($B411="","",IFERROR(VLOOKUP($B411,'Incoming Inspection Log'!$A:$H,3,FALSE),""))</f>
        <v/>
      </c>
      <c r="D411" s="28">
        <f>IF($B411="","",IFERROR(VLOOKUP($B411,'Incoming Inspection Log'!$A:$H,8,FALSE),""))</f>
        <v/>
      </c>
      <c r="E411" s="30" t="n"/>
      <c r="F411" s="30" t="n"/>
      <c r="G411" s="30" t="n"/>
      <c r="H411" s="93" t="n"/>
      <c r="I411" s="93" t="n"/>
      <c r="J411" s="30" t="n"/>
      <c r="K411" s="90" t="n"/>
      <c r="L411" s="93" t="n"/>
      <c r="M411" s="93" t="n"/>
      <c r="N411" s="93" t="n"/>
      <c r="O411" s="90" t="n"/>
      <c r="P411" s="30" t="n"/>
      <c r="Q411" s="30" t="n"/>
      <c r="R411" s="30" t="n"/>
      <c r="S411" s="28">
        <f>IF($B411="","",IF($R411&lt;&gt;"",$R411,IF($F411="Numeric",IF($L411="","Pending Inspection",IF(AND(OR($H411="",$L411&gt;=$H411),OR($I411="",$L411&lt;=$I411)),"Passed","Failed")),IF($O411&gt;0,"Failed",IF($K411&gt;0,"Passed","Pending Inspection")))))</f>
        <v/>
      </c>
      <c r="T411" s="30" t="n"/>
    </row>
    <row r="412">
      <c r="A412" s="28">
        <f>IF(B412="","",B412&amp;"-I"&amp;TEXT(ROW()-4,"000"))</f>
        <v/>
      </c>
      <c r="B412" s="30" t="n"/>
      <c r="C412" s="92">
        <f>IF($B412="","",IFERROR(VLOOKUP($B412,'Incoming Inspection Log'!$A:$H,3,FALSE),""))</f>
        <v/>
      </c>
      <c r="D412" s="28">
        <f>IF($B412="","",IFERROR(VLOOKUP($B412,'Incoming Inspection Log'!$A:$H,8,FALSE),""))</f>
        <v/>
      </c>
      <c r="E412" s="30" t="n"/>
      <c r="F412" s="30" t="n"/>
      <c r="G412" s="30" t="n"/>
      <c r="H412" s="93" t="n"/>
      <c r="I412" s="93" t="n"/>
      <c r="J412" s="30" t="n"/>
      <c r="K412" s="90" t="n"/>
      <c r="L412" s="93" t="n"/>
      <c r="M412" s="93" t="n"/>
      <c r="N412" s="93" t="n"/>
      <c r="O412" s="90" t="n"/>
      <c r="P412" s="30" t="n"/>
      <c r="Q412" s="30" t="n"/>
      <c r="R412" s="30" t="n"/>
      <c r="S412" s="28">
        <f>IF($B412="","",IF($R412&lt;&gt;"",$R412,IF($F412="Numeric",IF($L412="","Pending Inspection",IF(AND(OR($H412="",$L412&gt;=$H412),OR($I412="",$L412&lt;=$I412)),"Passed","Failed")),IF($O412&gt;0,"Failed",IF($K412&gt;0,"Passed","Pending Inspection")))))</f>
        <v/>
      </c>
      <c r="T412" s="30" t="n"/>
    </row>
    <row r="413">
      <c r="A413" s="28">
        <f>IF(B413="","",B413&amp;"-I"&amp;TEXT(ROW()-4,"000"))</f>
        <v/>
      </c>
      <c r="B413" s="30" t="n"/>
      <c r="C413" s="92">
        <f>IF($B413="","",IFERROR(VLOOKUP($B413,'Incoming Inspection Log'!$A:$H,3,FALSE),""))</f>
        <v/>
      </c>
      <c r="D413" s="28">
        <f>IF($B413="","",IFERROR(VLOOKUP($B413,'Incoming Inspection Log'!$A:$H,8,FALSE),""))</f>
        <v/>
      </c>
      <c r="E413" s="30" t="n"/>
      <c r="F413" s="30" t="n"/>
      <c r="G413" s="30" t="n"/>
      <c r="H413" s="93" t="n"/>
      <c r="I413" s="93" t="n"/>
      <c r="J413" s="30" t="n"/>
      <c r="K413" s="90" t="n"/>
      <c r="L413" s="93" t="n"/>
      <c r="M413" s="93" t="n"/>
      <c r="N413" s="93" t="n"/>
      <c r="O413" s="90" t="n"/>
      <c r="P413" s="30" t="n"/>
      <c r="Q413" s="30" t="n"/>
      <c r="R413" s="30" t="n"/>
      <c r="S413" s="28">
        <f>IF($B413="","",IF($R413&lt;&gt;"",$R413,IF($F413="Numeric",IF($L413="","Pending Inspection",IF(AND(OR($H413="",$L413&gt;=$H413),OR($I413="",$L413&lt;=$I413)),"Passed","Failed")),IF($O413&gt;0,"Failed",IF($K413&gt;0,"Passed","Pending Inspection")))))</f>
        <v/>
      </c>
      <c r="T413" s="30" t="n"/>
    </row>
    <row r="414">
      <c r="A414" s="28">
        <f>IF(B414="","",B414&amp;"-I"&amp;TEXT(ROW()-4,"000"))</f>
        <v/>
      </c>
      <c r="B414" s="30" t="n"/>
      <c r="C414" s="92">
        <f>IF($B414="","",IFERROR(VLOOKUP($B414,'Incoming Inspection Log'!$A:$H,3,FALSE),""))</f>
        <v/>
      </c>
      <c r="D414" s="28">
        <f>IF($B414="","",IFERROR(VLOOKUP($B414,'Incoming Inspection Log'!$A:$H,8,FALSE),""))</f>
        <v/>
      </c>
      <c r="E414" s="30" t="n"/>
      <c r="F414" s="30" t="n"/>
      <c r="G414" s="30" t="n"/>
      <c r="H414" s="93" t="n"/>
      <c r="I414" s="93" t="n"/>
      <c r="J414" s="30" t="n"/>
      <c r="K414" s="90" t="n"/>
      <c r="L414" s="93" t="n"/>
      <c r="M414" s="93" t="n"/>
      <c r="N414" s="93" t="n"/>
      <c r="O414" s="90" t="n"/>
      <c r="P414" s="30" t="n"/>
      <c r="Q414" s="30" t="n"/>
      <c r="R414" s="30" t="n"/>
      <c r="S414" s="28">
        <f>IF($B414="","",IF($R414&lt;&gt;"",$R414,IF($F414="Numeric",IF($L414="","Pending Inspection",IF(AND(OR($H414="",$L414&gt;=$H414),OR($I414="",$L414&lt;=$I414)),"Passed","Failed")),IF($O414&gt;0,"Failed",IF($K414&gt;0,"Passed","Pending Inspection")))))</f>
        <v/>
      </c>
      <c r="T414" s="30" t="n"/>
    </row>
    <row r="415">
      <c r="A415" s="28">
        <f>IF(B415="","",B415&amp;"-I"&amp;TEXT(ROW()-4,"000"))</f>
        <v/>
      </c>
      <c r="B415" s="30" t="n"/>
      <c r="C415" s="92">
        <f>IF($B415="","",IFERROR(VLOOKUP($B415,'Incoming Inspection Log'!$A:$H,3,FALSE),""))</f>
        <v/>
      </c>
      <c r="D415" s="28">
        <f>IF($B415="","",IFERROR(VLOOKUP($B415,'Incoming Inspection Log'!$A:$H,8,FALSE),""))</f>
        <v/>
      </c>
      <c r="E415" s="30" t="n"/>
      <c r="F415" s="30" t="n"/>
      <c r="G415" s="30" t="n"/>
      <c r="H415" s="93" t="n"/>
      <c r="I415" s="93" t="n"/>
      <c r="J415" s="30" t="n"/>
      <c r="K415" s="90" t="n"/>
      <c r="L415" s="93" t="n"/>
      <c r="M415" s="93" t="n"/>
      <c r="N415" s="93" t="n"/>
      <c r="O415" s="90" t="n"/>
      <c r="P415" s="30" t="n"/>
      <c r="Q415" s="30" t="n"/>
      <c r="R415" s="30" t="n"/>
      <c r="S415" s="28">
        <f>IF($B415="","",IF($R415&lt;&gt;"",$R415,IF($F415="Numeric",IF($L415="","Pending Inspection",IF(AND(OR($H415="",$L415&gt;=$H415),OR($I415="",$L415&lt;=$I415)),"Passed","Failed")),IF($O415&gt;0,"Failed",IF($K415&gt;0,"Passed","Pending Inspection")))))</f>
        <v/>
      </c>
      <c r="T415" s="30" t="n"/>
    </row>
    <row r="416">
      <c r="A416" s="28">
        <f>IF(B416="","",B416&amp;"-I"&amp;TEXT(ROW()-4,"000"))</f>
        <v/>
      </c>
      <c r="B416" s="30" t="n"/>
      <c r="C416" s="92">
        <f>IF($B416="","",IFERROR(VLOOKUP($B416,'Incoming Inspection Log'!$A:$H,3,FALSE),""))</f>
        <v/>
      </c>
      <c r="D416" s="28">
        <f>IF($B416="","",IFERROR(VLOOKUP($B416,'Incoming Inspection Log'!$A:$H,8,FALSE),""))</f>
        <v/>
      </c>
      <c r="E416" s="30" t="n"/>
      <c r="F416" s="30" t="n"/>
      <c r="G416" s="30" t="n"/>
      <c r="H416" s="93" t="n"/>
      <c r="I416" s="93" t="n"/>
      <c r="J416" s="30" t="n"/>
      <c r="K416" s="90" t="n"/>
      <c r="L416" s="93" t="n"/>
      <c r="M416" s="93" t="n"/>
      <c r="N416" s="93" t="n"/>
      <c r="O416" s="90" t="n"/>
      <c r="P416" s="30" t="n"/>
      <c r="Q416" s="30" t="n"/>
      <c r="R416" s="30" t="n"/>
      <c r="S416" s="28">
        <f>IF($B416="","",IF($R416&lt;&gt;"",$R416,IF($F416="Numeric",IF($L416="","Pending Inspection",IF(AND(OR($H416="",$L416&gt;=$H416),OR($I416="",$L416&lt;=$I416)),"Passed","Failed")),IF($O416&gt;0,"Failed",IF($K416&gt;0,"Passed","Pending Inspection")))))</f>
        <v/>
      </c>
      <c r="T416" s="30" t="n"/>
    </row>
    <row r="417">
      <c r="A417" s="28">
        <f>IF(B417="","",B417&amp;"-I"&amp;TEXT(ROW()-4,"000"))</f>
        <v/>
      </c>
      <c r="B417" s="30" t="n"/>
      <c r="C417" s="92">
        <f>IF($B417="","",IFERROR(VLOOKUP($B417,'Incoming Inspection Log'!$A:$H,3,FALSE),""))</f>
        <v/>
      </c>
      <c r="D417" s="28">
        <f>IF($B417="","",IFERROR(VLOOKUP($B417,'Incoming Inspection Log'!$A:$H,8,FALSE),""))</f>
        <v/>
      </c>
      <c r="E417" s="30" t="n"/>
      <c r="F417" s="30" t="n"/>
      <c r="G417" s="30" t="n"/>
      <c r="H417" s="93" t="n"/>
      <c r="I417" s="93" t="n"/>
      <c r="J417" s="30" t="n"/>
      <c r="K417" s="90" t="n"/>
      <c r="L417" s="93" t="n"/>
      <c r="M417" s="93" t="n"/>
      <c r="N417" s="93" t="n"/>
      <c r="O417" s="90" t="n"/>
      <c r="P417" s="30" t="n"/>
      <c r="Q417" s="30" t="n"/>
      <c r="R417" s="30" t="n"/>
      <c r="S417" s="28">
        <f>IF($B417="","",IF($R417&lt;&gt;"",$R417,IF($F417="Numeric",IF($L417="","Pending Inspection",IF(AND(OR($H417="",$L417&gt;=$H417),OR($I417="",$L417&lt;=$I417)),"Passed","Failed")),IF($O417&gt;0,"Failed",IF($K417&gt;0,"Passed","Pending Inspection")))))</f>
        <v/>
      </c>
      <c r="T417" s="30" t="n"/>
    </row>
    <row r="418">
      <c r="A418" s="28">
        <f>IF(B418="","",B418&amp;"-I"&amp;TEXT(ROW()-4,"000"))</f>
        <v/>
      </c>
      <c r="B418" s="30" t="n"/>
      <c r="C418" s="92">
        <f>IF($B418="","",IFERROR(VLOOKUP($B418,'Incoming Inspection Log'!$A:$H,3,FALSE),""))</f>
        <v/>
      </c>
      <c r="D418" s="28">
        <f>IF($B418="","",IFERROR(VLOOKUP($B418,'Incoming Inspection Log'!$A:$H,8,FALSE),""))</f>
        <v/>
      </c>
      <c r="E418" s="30" t="n"/>
      <c r="F418" s="30" t="n"/>
      <c r="G418" s="30" t="n"/>
      <c r="H418" s="93" t="n"/>
      <c r="I418" s="93" t="n"/>
      <c r="J418" s="30" t="n"/>
      <c r="K418" s="90" t="n"/>
      <c r="L418" s="93" t="n"/>
      <c r="M418" s="93" t="n"/>
      <c r="N418" s="93" t="n"/>
      <c r="O418" s="90" t="n"/>
      <c r="P418" s="30" t="n"/>
      <c r="Q418" s="30" t="n"/>
      <c r="R418" s="30" t="n"/>
      <c r="S418" s="28">
        <f>IF($B418="","",IF($R418&lt;&gt;"",$R418,IF($F418="Numeric",IF($L418="","Pending Inspection",IF(AND(OR($H418="",$L418&gt;=$H418),OR($I418="",$L418&lt;=$I418)),"Passed","Failed")),IF($O418&gt;0,"Failed",IF($K418&gt;0,"Passed","Pending Inspection")))))</f>
        <v/>
      </c>
      <c r="T418" s="30" t="n"/>
    </row>
    <row r="419">
      <c r="A419" s="28">
        <f>IF(B419="","",B419&amp;"-I"&amp;TEXT(ROW()-4,"000"))</f>
        <v/>
      </c>
      <c r="B419" s="30" t="n"/>
      <c r="C419" s="92">
        <f>IF($B419="","",IFERROR(VLOOKUP($B419,'Incoming Inspection Log'!$A:$H,3,FALSE),""))</f>
        <v/>
      </c>
      <c r="D419" s="28">
        <f>IF($B419="","",IFERROR(VLOOKUP($B419,'Incoming Inspection Log'!$A:$H,8,FALSE),""))</f>
        <v/>
      </c>
      <c r="E419" s="30" t="n"/>
      <c r="F419" s="30" t="n"/>
      <c r="G419" s="30" t="n"/>
      <c r="H419" s="93" t="n"/>
      <c r="I419" s="93" t="n"/>
      <c r="J419" s="30" t="n"/>
      <c r="K419" s="90" t="n"/>
      <c r="L419" s="93" t="n"/>
      <c r="M419" s="93" t="n"/>
      <c r="N419" s="93" t="n"/>
      <c r="O419" s="90" t="n"/>
      <c r="P419" s="30" t="n"/>
      <c r="Q419" s="30" t="n"/>
      <c r="R419" s="30" t="n"/>
      <c r="S419" s="28">
        <f>IF($B419="","",IF($R419&lt;&gt;"",$R419,IF($F419="Numeric",IF($L419="","Pending Inspection",IF(AND(OR($H419="",$L419&gt;=$H419),OR($I419="",$L419&lt;=$I419)),"Passed","Failed")),IF($O419&gt;0,"Failed",IF($K419&gt;0,"Passed","Pending Inspection")))))</f>
        <v/>
      </c>
      <c r="T419" s="30" t="n"/>
    </row>
    <row r="420">
      <c r="A420" s="28">
        <f>IF(B420="","",B420&amp;"-I"&amp;TEXT(ROW()-4,"000"))</f>
        <v/>
      </c>
      <c r="B420" s="30" t="n"/>
      <c r="C420" s="92">
        <f>IF($B420="","",IFERROR(VLOOKUP($B420,'Incoming Inspection Log'!$A:$H,3,FALSE),""))</f>
        <v/>
      </c>
      <c r="D420" s="28">
        <f>IF($B420="","",IFERROR(VLOOKUP($B420,'Incoming Inspection Log'!$A:$H,8,FALSE),""))</f>
        <v/>
      </c>
      <c r="E420" s="30" t="n"/>
      <c r="F420" s="30" t="n"/>
      <c r="G420" s="30" t="n"/>
      <c r="H420" s="93" t="n"/>
      <c r="I420" s="93" t="n"/>
      <c r="J420" s="30" t="n"/>
      <c r="K420" s="90" t="n"/>
      <c r="L420" s="93" t="n"/>
      <c r="M420" s="93" t="n"/>
      <c r="N420" s="93" t="n"/>
      <c r="O420" s="90" t="n"/>
      <c r="P420" s="30" t="n"/>
      <c r="Q420" s="30" t="n"/>
      <c r="R420" s="30" t="n"/>
      <c r="S420" s="28">
        <f>IF($B420="","",IF($R420&lt;&gt;"",$R420,IF($F420="Numeric",IF($L420="","Pending Inspection",IF(AND(OR($H420="",$L420&gt;=$H420),OR($I420="",$L420&lt;=$I420)),"Passed","Failed")),IF($O420&gt;0,"Failed",IF($K420&gt;0,"Passed","Pending Inspection")))))</f>
        <v/>
      </c>
      <c r="T420" s="30" t="n"/>
    </row>
    <row r="421">
      <c r="A421" s="28">
        <f>IF(B421="","",B421&amp;"-I"&amp;TEXT(ROW()-4,"000"))</f>
        <v/>
      </c>
      <c r="B421" s="30" t="n"/>
      <c r="C421" s="92">
        <f>IF($B421="","",IFERROR(VLOOKUP($B421,'Incoming Inspection Log'!$A:$H,3,FALSE),""))</f>
        <v/>
      </c>
      <c r="D421" s="28">
        <f>IF($B421="","",IFERROR(VLOOKUP($B421,'Incoming Inspection Log'!$A:$H,8,FALSE),""))</f>
        <v/>
      </c>
      <c r="E421" s="30" t="n"/>
      <c r="F421" s="30" t="n"/>
      <c r="G421" s="30" t="n"/>
      <c r="H421" s="93" t="n"/>
      <c r="I421" s="93" t="n"/>
      <c r="J421" s="30" t="n"/>
      <c r="K421" s="90" t="n"/>
      <c r="L421" s="93" t="n"/>
      <c r="M421" s="93" t="n"/>
      <c r="N421" s="93" t="n"/>
      <c r="O421" s="90" t="n"/>
      <c r="P421" s="30" t="n"/>
      <c r="Q421" s="30" t="n"/>
      <c r="R421" s="30" t="n"/>
      <c r="S421" s="28">
        <f>IF($B421="","",IF($R421&lt;&gt;"",$R421,IF($F421="Numeric",IF($L421="","Pending Inspection",IF(AND(OR($H421="",$L421&gt;=$H421),OR($I421="",$L421&lt;=$I421)),"Passed","Failed")),IF($O421&gt;0,"Failed",IF($K421&gt;0,"Passed","Pending Inspection")))))</f>
        <v/>
      </c>
      <c r="T421" s="30" t="n"/>
    </row>
    <row r="422">
      <c r="A422" s="28">
        <f>IF(B422="","",B422&amp;"-I"&amp;TEXT(ROW()-4,"000"))</f>
        <v/>
      </c>
      <c r="B422" s="30" t="n"/>
      <c r="C422" s="92">
        <f>IF($B422="","",IFERROR(VLOOKUP($B422,'Incoming Inspection Log'!$A:$H,3,FALSE),""))</f>
        <v/>
      </c>
      <c r="D422" s="28">
        <f>IF($B422="","",IFERROR(VLOOKUP($B422,'Incoming Inspection Log'!$A:$H,8,FALSE),""))</f>
        <v/>
      </c>
      <c r="E422" s="30" t="n"/>
      <c r="F422" s="30" t="n"/>
      <c r="G422" s="30" t="n"/>
      <c r="H422" s="93" t="n"/>
      <c r="I422" s="93" t="n"/>
      <c r="J422" s="30" t="n"/>
      <c r="K422" s="90" t="n"/>
      <c r="L422" s="93" t="n"/>
      <c r="M422" s="93" t="n"/>
      <c r="N422" s="93" t="n"/>
      <c r="O422" s="90" t="n"/>
      <c r="P422" s="30" t="n"/>
      <c r="Q422" s="30" t="n"/>
      <c r="R422" s="30" t="n"/>
      <c r="S422" s="28">
        <f>IF($B422="","",IF($R422&lt;&gt;"",$R422,IF($F422="Numeric",IF($L422="","Pending Inspection",IF(AND(OR($H422="",$L422&gt;=$H422),OR($I422="",$L422&lt;=$I422)),"Passed","Failed")),IF($O422&gt;0,"Failed",IF($K422&gt;0,"Passed","Pending Inspection")))))</f>
        <v/>
      </c>
      <c r="T422" s="30" t="n"/>
    </row>
    <row r="423">
      <c r="A423" s="28">
        <f>IF(B423="","",B423&amp;"-I"&amp;TEXT(ROW()-4,"000"))</f>
        <v/>
      </c>
      <c r="B423" s="30" t="n"/>
      <c r="C423" s="92">
        <f>IF($B423="","",IFERROR(VLOOKUP($B423,'Incoming Inspection Log'!$A:$H,3,FALSE),""))</f>
        <v/>
      </c>
      <c r="D423" s="28">
        <f>IF($B423="","",IFERROR(VLOOKUP($B423,'Incoming Inspection Log'!$A:$H,8,FALSE),""))</f>
        <v/>
      </c>
      <c r="E423" s="30" t="n"/>
      <c r="F423" s="30" t="n"/>
      <c r="G423" s="30" t="n"/>
      <c r="H423" s="93" t="n"/>
      <c r="I423" s="93" t="n"/>
      <c r="J423" s="30" t="n"/>
      <c r="K423" s="90" t="n"/>
      <c r="L423" s="93" t="n"/>
      <c r="M423" s="93" t="n"/>
      <c r="N423" s="93" t="n"/>
      <c r="O423" s="90" t="n"/>
      <c r="P423" s="30" t="n"/>
      <c r="Q423" s="30" t="n"/>
      <c r="R423" s="30" t="n"/>
      <c r="S423" s="28">
        <f>IF($B423="","",IF($R423&lt;&gt;"",$R423,IF($F423="Numeric",IF($L423="","Pending Inspection",IF(AND(OR($H423="",$L423&gt;=$H423),OR($I423="",$L423&lt;=$I423)),"Passed","Failed")),IF($O423&gt;0,"Failed",IF($K423&gt;0,"Passed","Pending Inspection")))))</f>
        <v/>
      </c>
      <c r="T423" s="30" t="n"/>
    </row>
    <row r="424">
      <c r="A424" s="28">
        <f>IF(B424="","",B424&amp;"-I"&amp;TEXT(ROW()-4,"000"))</f>
        <v/>
      </c>
      <c r="B424" s="30" t="n"/>
      <c r="C424" s="92">
        <f>IF($B424="","",IFERROR(VLOOKUP($B424,'Incoming Inspection Log'!$A:$H,3,FALSE),""))</f>
        <v/>
      </c>
      <c r="D424" s="28">
        <f>IF($B424="","",IFERROR(VLOOKUP($B424,'Incoming Inspection Log'!$A:$H,8,FALSE),""))</f>
        <v/>
      </c>
      <c r="E424" s="30" t="n"/>
      <c r="F424" s="30" t="n"/>
      <c r="G424" s="30" t="n"/>
      <c r="H424" s="93" t="n"/>
      <c r="I424" s="93" t="n"/>
      <c r="J424" s="30" t="n"/>
      <c r="K424" s="90" t="n"/>
      <c r="L424" s="93" t="n"/>
      <c r="M424" s="93" t="n"/>
      <c r="N424" s="93" t="n"/>
      <c r="O424" s="90" t="n"/>
      <c r="P424" s="30" t="n"/>
      <c r="Q424" s="30" t="n"/>
      <c r="R424" s="30" t="n"/>
      <c r="S424" s="28">
        <f>IF($B424="","",IF($R424&lt;&gt;"",$R424,IF($F424="Numeric",IF($L424="","Pending Inspection",IF(AND(OR($H424="",$L424&gt;=$H424),OR($I424="",$L424&lt;=$I424)),"Passed","Failed")),IF($O424&gt;0,"Failed",IF($K424&gt;0,"Passed","Pending Inspection")))))</f>
        <v/>
      </c>
      <c r="T424" s="30" t="n"/>
    </row>
    <row r="425">
      <c r="A425" s="28">
        <f>IF(B425="","",B425&amp;"-I"&amp;TEXT(ROW()-4,"000"))</f>
        <v/>
      </c>
      <c r="B425" s="30" t="n"/>
      <c r="C425" s="92">
        <f>IF($B425="","",IFERROR(VLOOKUP($B425,'Incoming Inspection Log'!$A:$H,3,FALSE),""))</f>
        <v/>
      </c>
      <c r="D425" s="28">
        <f>IF($B425="","",IFERROR(VLOOKUP($B425,'Incoming Inspection Log'!$A:$H,8,FALSE),""))</f>
        <v/>
      </c>
      <c r="E425" s="30" t="n"/>
      <c r="F425" s="30" t="n"/>
      <c r="G425" s="30" t="n"/>
      <c r="H425" s="93" t="n"/>
      <c r="I425" s="93" t="n"/>
      <c r="J425" s="30" t="n"/>
      <c r="K425" s="90" t="n"/>
      <c r="L425" s="93" t="n"/>
      <c r="M425" s="93" t="n"/>
      <c r="N425" s="93" t="n"/>
      <c r="O425" s="90" t="n"/>
      <c r="P425" s="30" t="n"/>
      <c r="Q425" s="30" t="n"/>
      <c r="R425" s="30" t="n"/>
      <c r="S425" s="28">
        <f>IF($B425="","",IF($R425&lt;&gt;"",$R425,IF($F425="Numeric",IF($L425="","Pending Inspection",IF(AND(OR($H425="",$L425&gt;=$H425),OR($I425="",$L425&lt;=$I425)),"Passed","Failed")),IF($O425&gt;0,"Failed",IF($K425&gt;0,"Passed","Pending Inspection")))))</f>
        <v/>
      </c>
      <c r="T425" s="30" t="n"/>
    </row>
    <row r="426">
      <c r="A426" s="28">
        <f>IF(B426="","",B426&amp;"-I"&amp;TEXT(ROW()-4,"000"))</f>
        <v/>
      </c>
      <c r="B426" s="30" t="n"/>
      <c r="C426" s="92">
        <f>IF($B426="","",IFERROR(VLOOKUP($B426,'Incoming Inspection Log'!$A:$H,3,FALSE),""))</f>
        <v/>
      </c>
      <c r="D426" s="28">
        <f>IF($B426="","",IFERROR(VLOOKUP($B426,'Incoming Inspection Log'!$A:$H,8,FALSE),""))</f>
        <v/>
      </c>
      <c r="E426" s="30" t="n"/>
      <c r="F426" s="30" t="n"/>
      <c r="G426" s="30" t="n"/>
      <c r="H426" s="93" t="n"/>
      <c r="I426" s="93" t="n"/>
      <c r="J426" s="30" t="n"/>
      <c r="K426" s="90" t="n"/>
      <c r="L426" s="93" t="n"/>
      <c r="M426" s="93" t="n"/>
      <c r="N426" s="93" t="n"/>
      <c r="O426" s="90" t="n"/>
      <c r="P426" s="30" t="n"/>
      <c r="Q426" s="30" t="n"/>
      <c r="R426" s="30" t="n"/>
      <c r="S426" s="28">
        <f>IF($B426="","",IF($R426&lt;&gt;"",$R426,IF($F426="Numeric",IF($L426="","Pending Inspection",IF(AND(OR($H426="",$L426&gt;=$H426),OR($I426="",$L426&lt;=$I426)),"Passed","Failed")),IF($O426&gt;0,"Failed",IF($K426&gt;0,"Passed","Pending Inspection")))))</f>
        <v/>
      </c>
      <c r="T426" s="30" t="n"/>
    </row>
    <row r="427">
      <c r="A427" s="28">
        <f>IF(B427="","",B427&amp;"-I"&amp;TEXT(ROW()-4,"000"))</f>
        <v/>
      </c>
      <c r="B427" s="30" t="n"/>
      <c r="C427" s="92">
        <f>IF($B427="","",IFERROR(VLOOKUP($B427,'Incoming Inspection Log'!$A:$H,3,FALSE),""))</f>
        <v/>
      </c>
      <c r="D427" s="28">
        <f>IF($B427="","",IFERROR(VLOOKUP($B427,'Incoming Inspection Log'!$A:$H,8,FALSE),""))</f>
        <v/>
      </c>
      <c r="E427" s="30" t="n"/>
      <c r="F427" s="30" t="n"/>
      <c r="G427" s="30" t="n"/>
      <c r="H427" s="93" t="n"/>
      <c r="I427" s="93" t="n"/>
      <c r="J427" s="30" t="n"/>
      <c r="K427" s="90" t="n"/>
      <c r="L427" s="93" t="n"/>
      <c r="M427" s="93" t="n"/>
      <c r="N427" s="93" t="n"/>
      <c r="O427" s="90" t="n"/>
      <c r="P427" s="30" t="n"/>
      <c r="Q427" s="30" t="n"/>
      <c r="R427" s="30" t="n"/>
      <c r="S427" s="28">
        <f>IF($B427="","",IF($R427&lt;&gt;"",$R427,IF($F427="Numeric",IF($L427="","Pending Inspection",IF(AND(OR($H427="",$L427&gt;=$H427),OR($I427="",$L427&lt;=$I427)),"Passed","Failed")),IF($O427&gt;0,"Failed",IF($K427&gt;0,"Passed","Pending Inspection")))))</f>
        <v/>
      </c>
      <c r="T427" s="30" t="n"/>
    </row>
    <row r="428">
      <c r="A428" s="28">
        <f>IF(B428="","",B428&amp;"-I"&amp;TEXT(ROW()-4,"000"))</f>
        <v/>
      </c>
      <c r="B428" s="30" t="n"/>
      <c r="C428" s="92">
        <f>IF($B428="","",IFERROR(VLOOKUP($B428,'Incoming Inspection Log'!$A:$H,3,FALSE),""))</f>
        <v/>
      </c>
      <c r="D428" s="28">
        <f>IF($B428="","",IFERROR(VLOOKUP($B428,'Incoming Inspection Log'!$A:$H,8,FALSE),""))</f>
        <v/>
      </c>
      <c r="E428" s="30" t="n"/>
      <c r="F428" s="30" t="n"/>
      <c r="G428" s="30" t="n"/>
      <c r="H428" s="93" t="n"/>
      <c r="I428" s="93" t="n"/>
      <c r="J428" s="30" t="n"/>
      <c r="K428" s="90" t="n"/>
      <c r="L428" s="93" t="n"/>
      <c r="M428" s="93" t="n"/>
      <c r="N428" s="93" t="n"/>
      <c r="O428" s="90" t="n"/>
      <c r="P428" s="30" t="n"/>
      <c r="Q428" s="30" t="n"/>
      <c r="R428" s="30" t="n"/>
      <c r="S428" s="28">
        <f>IF($B428="","",IF($R428&lt;&gt;"",$R428,IF($F428="Numeric",IF($L428="","Pending Inspection",IF(AND(OR($H428="",$L428&gt;=$H428),OR($I428="",$L428&lt;=$I428)),"Passed","Failed")),IF($O428&gt;0,"Failed",IF($K428&gt;0,"Passed","Pending Inspection")))))</f>
        <v/>
      </c>
      <c r="T428" s="30" t="n"/>
    </row>
    <row r="429">
      <c r="A429" s="28">
        <f>IF(B429="","",B429&amp;"-I"&amp;TEXT(ROW()-4,"000"))</f>
        <v/>
      </c>
      <c r="B429" s="30" t="n"/>
      <c r="C429" s="92">
        <f>IF($B429="","",IFERROR(VLOOKUP($B429,'Incoming Inspection Log'!$A:$H,3,FALSE),""))</f>
        <v/>
      </c>
      <c r="D429" s="28">
        <f>IF($B429="","",IFERROR(VLOOKUP($B429,'Incoming Inspection Log'!$A:$H,8,FALSE),""))</f>
        <v/>
      </c>
      <c r="E429" s="30" t="n"/>
      <c r="F429" s="30" t="n"/>
      <c r="G429" s="30" t="n"/>
      <c r="H429" s="93" t="n"/>
      <c r="I429" s="93" t="n"/>
      <c r="J429" s="30" t="n"/>
      <c r="K429" s="90" t="n"/>
      <c r="L429" s="93" t="n"/>
      <c r="M429" s="93" t="n"/>
      <c r="N429" s="93" t="n"/>
      <c r="O429" s="90" t="n"/>
      <c r="P429" s="30" t="n"/>
      <c r="Q429" s="30" t="n"/>
      <c r="R429" s="30" t="n"/>
      <c r="S429" s="28">
        <f>IF($B429="","",IF($R429&lt;&gt;"",$R429,IF($F429="Numeric",IF($L429="","Pending Inspection",IF(AND(OR($H429="",$L429&gt;=$H429),OR($I429="",$L429&lt;=$I429)),"Passed","Failed")),IF($O429&gt;0,"Failed",IF($K429&gt;0,"Passed","Pending Inspection")))))</f>
        <v/>
      </c>
      <c r="T429" s="30" t="n"/>
    </row>
    <row r="430">
      <c r="A430" s="28">
        <f>IF(B430="","",B430&amp;"-I"&amp;TEXT(ROW()-4,"000"))</f>
        <v/>
      </c>
      <c r="B430" s="30" t="n"/>
      <c r="C430" s="92">
        <f>IF($B430="","",IFERROR(VLOOKUP($B430,'Incoming Inspection Log'!$A:$H,3,FALSE),""))</f>
        <v/>
      </c>
      <c r="D430" s="28">
        <f>IF($B430="","",IFERROR(VLOOKUP($B430,'Incoming Inspection Log'!$A:$H,8,FALSE),""))</f>
        <v/>
      </c>
      <c r="E430" s="30" t="n"/>
      <c r="F430" s="30" t="n"/>
      <c r="G430" s="30" t="n"/>
      <c r="H430" s="93" t="n"/>
      <c r="I430" s="93" t="n"/>
      <c r="J430" s="30" t="n"/>
      <c r="K430" s="90" t="n"/>
      <c r="L430" s="93" t="n"/>
      <c r="M430" s="93" t="n"/>
      <c r="N430" s="93" t="n"/>
      <c r="O430" s="90" t="n"/>
      <c r="P430" s="30" t="n"/>
      <c r="Q430" s="30" t="n"/>
      <c r="R430" s="30" t="n"/>
      <c r="S430" s="28">
        <f>IF($B430="","",IF($R430&lt;&gt;"",$R430,IF($F430="Numeric",IF($L430="","Pending Inspection",IF(AND(OR($H430="",$L430&gt;=$H430),OR($I430="",$L430&lt;=$I430)),"Passed","Failed")),IF($O430&gt;0,"Failed",IF($K430&gt;0,"Passed","Pending Inspection")))))</f>
        <v/>
      </c>
      <c r="T430" s="30" t="n"/>
    </row>
    <row r="431">
      <c r="A431" s="28">
        <f>IF(B431="","",B431&amp;"-I"&amp;TEXT(ROW()-4,"000"))</f>
        <v/>
      </c>
      <c r="B431" s="30" t="n"/>
      <c r="C431" s="92">
        <f>IF($B431="","",IFERROR(VLOOKUP($B431,'Incoming Inspection Log'!$A:$H,3,FALSE),""))</f>
        <v/>
      </c>
      <c r="D431" s="28">
        <f>IF($B431="","",IFERROR(VLOOKUP($B431,'Incoming Inspection Log'!$A:$H,8,FALSE),""))</f>
        <v/>
      </c>
      <c r="E431" s="30" t="n"/>
      <c r="F431" s="30" t="n"/>
      <c r="G431" s="30" t="n"/>
      <c r="H431" s="93" t="n"/>
      <c r="I431" s="93" t="n"/>
      <c r="J431" s="30" t="n"/>
      <c r="K431" s="90" t="n"/>
      <c r="L431" s="93" t="n"/>
      <c r="M431" s="93" t="n"/>
      <c r="N431" s="93" t="n"/>
      <c r="O431" s="90" t="n"/>
      <c r="P431" s="30" t="n"/>
      <c r="Q431" s="30" t="n"/>
      <c r="R431" s="30" t="n"/>
      <c r="S431" s="28">
        <f>IF($B431="","",IF($R431&lt;&gt;"",$R431,IF($F431="Numeric",IF($L431="","Pending Inspection",IF(AND(OR($H431="",$L431&gt;=$H431),OR($I431="",$L431&lt;=$I431)),"Passed","Failed")),IF($O431&gt;0,"Failed",IF($K431&gt;0,"Passed","Pending Inspection")))))</f>
        <v/>
      </c>
      <c r="T431" s="30" t="n"/>
    </row>
    <row r="432">
      <c r="A432" s="28">
        <f>IF(B432="","",B432&amp;"-I"&amp;TEXT(ROW()-4,"000"))</f>
        <v/>
      </c>
      <c r="B432" s="30" t="n"/>
      <c r="C432" s="92">
        <f>IF($B432="","",IFERROR(VLOOKUP($B432,'Incoming Inspection Log'!$A:$H,3,FALSE),""))</f>
        <v/>
      </c>
      <c r="D432" s="28">
        <f>IF($B432="","",IFERROR(VLOOKUP($B432,'Incoming Inspection Log'!$A:$H,8,FALSE),""))</f>
        <v/>
      </c>
      <c r="E432" s="30" t="n"/>
      <c r="F432" s="30" t="n"/>
      <c r="G432" s="30" t="n"/>
      <c r="H432" s="93" t="n"/>
      <c r="I432" s="93" t="n"/>
      <c r="J432" s="30" t="n"/>
      <c r="K432" s="90" t="n"/>
      <c r="L432" s="93" t="n"/>
      <c r="M432" s="93" t="n"/>
      <c r="N432" s="93" t="n"/>
      <c r="O432" s="90" t="n"/>
      <c r="P432" s="30" t="n"/>
      <c r="Q432" s="30" t="n"/>
      <c r="R432" s="30" t="n"/>
      <c r="S432" s="28">
        <f>IF($B432="","",IF($R432&lt;&gt;"",$R432,IF($F432="Numeric",IF($L432="","Pending Inspection",IF(AND(OR($H432="",$L432&gt;=$H432),OR($I432="",$L432&lt;=$I432)),"Passed","Failed")),IF($O432&gt;0,"Failed",IF($K432&gt;0,"Passed","Pending Inspection")))))</f>
        <v/>
      </c>
      <c r="T432" s="30" t="n"/>
    </row>
    <row r="433">
      <c r="A433" s="28">
        <f>IF(B433="","",B433&amp;"-I"&amp;TEXT(ROW()-4,"000"))</f>
        <v/>
      </c>
      <c r="B433" s="30" t="n"/>
      <c r="C433" s="92">
        <f>IF($B433="","",IFERROR(VLOOKUP($B433,'Incoming Inspection Log'!$A:$H,3,FALSE),""))</f>
        <v/>
      </c>
      <c r="D433" s="28">
        <f>IF($B433="","",IFERROR(VLOOKUP($B433,'Incoming Inspection Log'!$A:$H,8,FALSE),""))</f>
        <v/>
      </c>
      <c r="E433" s="30" t="n"/>
      <c r="F433" s="30" t="n"/>
      <c r="G433" s="30" t="n"/>
      <c r="H433" s="93" t="n"/>
      <c r="I433" s="93" t="n"/>
      <c r="J433" s="30" t="n"/>
      <c r="K433" s="90" t="n"/>
      <c r="L433" s="93" t="n"/>
      <c r="M433" s="93" t="n"/>
      <c r="N433" s="93" t="n"/>
      <c r="O433" s="90" t="n"/>
      <c r="P433" s="30" t="n"/>
      <c r="Q433" s="30" t="n"/>
      <c r="R433" s="30" t="n"/>
      <c r="S433" s="28">
        <f>IF($B433="","",IF($R433&lt;&gt;"",$R433,IF($F433="Numeric",IF($L433="","Pending Inspection",IF(AND(OR($H433="",$L433&gt;=$H433),OR($I433="",$L433&lt;=$I433)),"Passed","Failed")),IF($O433&gt;0,"Failed",IF($K433&gt;0,"Passed","Pending Inspection")))))</f>
        <v/>
      </c>
      <c r="T433" s="30" t="n"/>
    </row>
    <row r="434">
      <c r="A434" s="28">
        <f>IF(B434="","",B434&amp;"-I"&amp;TEXT(ROW()-4,"000"))</f>
        <v/>
      </c>
      <c r="B434" s="30" t="n"/>
      <c r="C434" s="92">
        <f>IF($B434="","",IFERROR(VLOOKUP($B434,'Incoming Inspection Log'!$A:$H,3,FALSE),""))</f>
        <v/>
      </c>
      <c r="D434" s="28">
        <f>IF($B434="","",IFERROR(VLOOKUP($B434,'Incoming Inspection Log'!$A:$H,8,FALSE),""))</f>
        <v/>
      </c>
      <c r="E434" s="30" t="n"/>
      <c r="F434" s="30" t="n"/>
      <c r="G434" s="30" t="n"/>
      <c r="H434" s="93" t="n"/>
      <c r="I434" s="93" t="n"/>
      <c r="J434" s="30" t="n"/>
      <c r="K434" s="90" t="n"/>
      <c r="L434" s="93" t="n"/>
      <c r="M434" s="93" t="n"/>
      <c r="N434" s="93" t="n"/>
      <c r="O434" s="90" t="n"/>
      <c r="P434" s="30" t="n"/>
      <c r="Q434" s="30" t="n"/>
      <c r="R434" s="30" t="n"/>
      <c r="S434" s="28">
        <f>IF($B434="","",IF($R434&lt;&gt;"",$R434,IF($F434="Numeric",IF($L434="","Pending Inspection",IF(AND(OR($H434="",$L434&gt;=$H434),OR($I434="",$L434&lt;=$I434)),"Passed","Failed")),IF($O434&gt;0,"Failed",IF($K434&gt;0,"Passed","Pending Inspection")))))</f>
        <v/>
      </c>
      <c r="T434" s="30" t="n"/>
    </row>
    <row r="435">
      <c r="A435" s="28">
        <f>IF(B435="","",B435&amp;"-I"&amp;TEXT(ROW()-4,"000"))</f>
        <v/>
      </c>
      <c r="B435" s="30" t="n"/>
      <c r="C435" s="92">
        <f>IF($B435="","",IFERROR(VLOOKUP($B435,'Incoming Inspection Log'!$A:$H,3,FALSE),""))</f>
        <v/>
      </c>
      <c r="D435" s="28">
        <f>IF($B435="","",IFERROR(VLOOKUP($B435,'Incoming Inspection Log'!$A:$H,8,FALSE),""))</f>
        <v/>
      </c>
      <c r="E435" s="30" t="n"/>
      <c r="F435" s="30" t="n"/>
      <c r="G435" s="30" t="n"/>
      <c r="H435" s="93" t="n"/>
      <c r="I435" s="93" t="n"/>
      <c r="J435" s="30" t="n"/>
      <c r="K435" s="90" t="n"/>
      <c r="L435" s="93" t="n"/>
      <c r="M435" s="93" t="n"/>
      <c r="N435" s="93" t="n"/>
      <c r="O435" s="90" t="n"/>
      <c r="P435" s="30" t="n"/>
      <c r="Q435" s="30" t="n"/>
      <c r="R435" s="30" t="n"/>
      <c r="S435" s="28">
        <f>IF($B435="","",IF($R435&lt;&gt;"",$R435,IF($F435="Numeric",IF($L435="","Pending Inspection",IF(AND(OR($H435="",$L435&gt;=$H435),OR($I435="",$L435&lt;=$I435)),"Passed","Failed")),IF($O435&gt;0,"Failed",IF($K435&gt;0,"Passed","Pending Inspection")))))</f>
        <v/>
      </c>
      <c r="T435" s="30" t="n"/>
    </row>
    <row r="436">
      <c r="A436" s="28">
        <f>IF(B436="","",B436&amp;"-I"&amp;TEXT(ROW()-4,"000"))</f>
        <v/>
      </c>
      <c r="B436" s="30" t="n"/>
      <c r="C436" s="92">
        <f>IF($B436="","",IFERROR(VLOOKUP($B436,'Incoming Inspection Log'!$A:$H,3,FALSE),""))</f>
        <v/>
      </c>
      <c r="D436" s="28">
        <f>IF($B436="","",IFERROR(VLOOKUP($B436,'Incoming Inspection Log'!$A:$H,8,FALSE),""))</f>
        <v/>
      </c>
      <c r="E436" s="30" t="n"/>
      <c r="F436" s="30" t="n"/>
      <c r="G436" s="30" t="n"/>
      <c r="H436" s="93" t="n"/>
      <c r="I436" s="93" t="n"/>
      <c r="J436" s="30" t="n"/>
      <c r="K436" s="90" t="n"/>
      <c r="L436" s="93" t="n"/>
      <c r="M436" s="93" t="n"/>
      <c r="N436" s="93" t="n"/>
      <c r="O436" s="90" t="n"/>
      <c r="P436" s="30" t="n"/>
      <c r="Q436" s="30" t="n"/>
      <c r="R436" s="30" t="n"/>
      <c r="S436" s="28">
        <f>IF($B436="","",IF($R436&lt;&gt;"",$R436,IF($F436="Numeric",IF($L436="","Pending Inspection",IF(AND(OR($H436="",$L436&gt;=$H436),OR($I436="",$L436&lt;=$I436)),"Passed","Failed")),IF($O436&gt;0,"Failed",IF($K436&gt;0,"Passed","Pending Inspection")))))</f>
        <v/>
      </c>
      <c r="T436" s="30" t="n"/>
    </row>
    <row r="437">
      <c r="A437" s="28">
        <f>IF(B437="","",B437&amp;"-I"&amp;TEXT(ROW()-4,"000"))</f>
        <v/>
      </c>
      <c r="B437" s="30" t="n"/>
      <c r="C437" s="92">
        <f>IF($B437="","",IFERROR(VLOOKUP($B437,'Incoming Inspection Log'!$A:$H,3,FALSE),""))</f>
        <v/>
      </c>
      <c r="D437" s="28">
        <f>IF($B437="","",IFERROR(VLOOKUP($B437,'Incoming Inspection Log'!$A:$H,8,FALSE),""))</f>
        <v/>
      </c>
      <c r="E437" s="30" t="n"/>
      <c r="F437" s="30" t="n"/>
      <c r="G437" s="30" t="n"/>
      <c r="H437" s="93" t="n"/>
      <c r="I437" s="93" t="n"/>
      <c r="J437" s="30" t="n"/>
      <c r="K437" s="90" t="n"/>
      <c r="L437" s="93" t="n"/>
      <c r="M437" s="93" t="n"/>
      <c r="N437" s="93" t="n"/>
      <c r="O437" s="90" t="n"/>
      <c r="P437" s="30" t="n"/>
      <c r="Q437" s="30" t="n"/>
      <c r="R437" s="30" t="n"/>
      <c r="S437" s="28">
        <f>IF($B437="","",IF($R437&lt;&gt;"",$R437,IF($F437="Numeric",IF($L437="","Pending Inspection",IF(AND(OR($H437="",$L437&gt;=$H437),OR($I437="",$L437&lt;=$I437)),"Passed","Failed")),IF($O437&gt;0,"Failed",IF($K437&gt;0,"Passed","Pending Inspection")))))</f>
        <v/>
      </c>
      <c r="T437" s="30" t="n"/>
    </row>
    <row r="438">
      <c r="A438" s="28">
        <f>IF(B438="","",B438&amp;"-I"&amp;TEXT(ROW()-4,"000"))</f>
        <v/>
      </c>
      <c r="B438" s="30" t="n"/>
      <c r="C438" s="92">
        <f>IF($B438="","",IFERROR(VLOOKUP($B438,'Incoming Inspection Log'!$A:$H,3,FALSE),""))</f>
        <v/>
      </c>
      <c r="D438" s="28">
        <f>IF($B438="","",IFERROR(VLOOKUP($B438,'Incoming Inspection Log'!$A:$H,8,FALSE),""))</f>
        <v/>
      </c>
      <c r="E438" s="30" t="n"/>
      <c r="F438" s="30" t="n"/>
      <c r="G438" s="30" t="n"/>
      <c r="H438" s="93" t="n"/>
      <c r="I438" s="93" t="n"/>
      <c r="J438" s="30" t="n"/>
      <c r="K438" s="90" t="n"/>
      <c r="L438" s="93" t="n"/>
      <c r="M438" s="93" t="n"/>
      <c r="N438" s="93" t="n"/>
      <c r="O438" s="90" t="n"/>
      <c r="P438" s="30" t="n"/>
      <c r="Q438" s="30" t="n"/>
      <c r="R438" s="30" t="n"/>
      <c r="S438" s="28">
        <f>IF($B438="","",IF($R438&lt;&gt;"",$R438,IF($F438="Numeric",IF($L438="","Pending Inspection",IF(AND(OR($H438="",$L438&gt;=$H438),OR($I438="",$L438&lt;=$I438)),"Passed","Failed")),IF($O438&gt;0,"Failed",IF($K438&gt;0,"Passed","Pending Inspection")))))</f>
        <v/>
      </c>
      <c r="T438" s="30" t="n"/>
    </row>
    <row r="439">
      <c r="A439" s="28">
        <f>IF(B439="","",B439&amp;"-I"&amp;TEXT(ROW()-4,"000"))</f>
        <v/>
      </c>
      <c r="B439" s="30" t="n"/>
      <c r="C439" s="92">
        <f>IF($B439="","",IFERROR(VLOOKUP($B439,'Incoming Inspection Log'!$A:$H,3,FALSE),""))</f>
        <v/>
      </c>
      <c r="D439" s="28">
        <f>IF($B439="","",IFERROR(VLOOKUP($B439,'Incoming Inspection Log'!$A:$H,8,FALSE),""))</f>
        <v/>
      </c>
      <c r="E439" s="30" t="n"/>
      <c r="F439" s="30" t="n"/>
      <c r="G439" s="30" t="n"/>
      <c r="H439" s="93" t="n"/>
      <c r="I439" s="93" t="n"/>
      <c r="J439" s="30" t="n"/>
      <c r="K439" s="90" t="n"/>
      <c r="L439" s="93" t="n"/>
      <c r="M439" s="93" t="n"/>
      <c r="N439" s="93" t="n"/>
      <c r="O439" s="90" t="n"/>
      <c r="P439" s="30" t="n"/>
      <c r="Q439" s="30" t="n"/>
      <c r="R439" s="30" t="n"/>
      <c r="S439" s="28">
        <f>IF($B439="","",IF($R439&lt;&gt;"",$R439,IF($F439="Numeric",IF($L439="","Pending Inspection",IF(AND(OR($H439="",$L439&gt;=$H439),OR($I439="",$L439&lt;=$I439)),"Passed","Failed")),IF($O439&gt;0,"Failed",IF($K439&gt;0,"Passed","Pending Inspection")))))</f>
        <v/>
      </c>
      <c r="T439" s="30" t="n"/>
    </row>
    <row r="440">
      <c r="A440" s="28">
        <f>IF(B440="","",B440&amp;"-I"&amp;TEXT(ROW()-4,"000"))</f>
        <v/>
      </c>
      <c r="B440" s="30" t="n"/>
      <c r="C440" s="92">
        <f>IF($B440="","",IFERROR(VLOOKUP($B440,'Incoming Inspection Log'!$A:$H,3,FALSE),""))</f>
        <v/>
      </c>
      <c r="D440" s="28">
        <f>IF($B440="","",IFERROR(VLOOKUP($B440,'Incoming Inspection Log'!$A:$H,8,FALSE),""))</f>
        <v/>
      </c>
      <c r="E440" s="30" t="n"/>
      <c r="F440" s="30" t="n"/>
      <c r="G440" s="30" t="n"/>
      <c r="H440" s="93" t="n"/>
      <c r="I440" s="93" t="n"/>
      <c r="J440" s="30" t="n"/>
      <c r="K440" s="90" t="n"/>
      <c r="L440" s="93" t="n"/>
      <c r="M440" s="93" t="n"/>
      <c r="N440" s="93" t="n"/>
      <c r="O440" s="90" t="n"/>
      <c r="P440" s="30" t="n"/>
      <c r="Q440" s="30" t="n"/>
      <c r="R440" s="30" t="n"/>
      <c r="S440" s="28">
        <f>IF($B440="","",IF($R440&lt;&gt;"",$R440,IF($F440="Numeric",IF($L440="","Pending Inspection",IF(AND(OR($H440="",$L440&gt;=$H440),OR($I440="",$L440&lt;=$I440)),"Passed","Failed")),IF($O440&gt;0,"Failed",IF($K440&gt;0,"Passed","Pending Inspection")))))</f>
        <v/>
      </c>
      <c r="T440" s="30" t="n"/>
    </row>
    <row r="441">
      <c r="A441" s="28">
        <f>IF(B441="","",B441&amp;"-I"&amp;TEXT(ROW()-4,"000"))</f>
        <v/>
      </c>
      <c r="B441" s="30" t="n"/>
      <c r="C441" s="92">
        <f>IF($B441="","",IFERROR(VLOOKUP($B441,'Incoming Inspection Log'!$A:$H,3,FALSE),""))</f>
        <v/>
      </c>
      <c r="D441" s="28">
        <f>IF($B441="","",IFERROR(VLOOKUP($B441,'Incoming Inspection Log'!$A:$H,8,FALSE),""))</f>
        <v/>
      </c>
      <c r="E441" s="30" t="n"/>
      <c r="F441" s="30" t="n"/>
      <c r="G441" s="30" t="n"/>
      <c r="H441" s="93" t="n"/>
      <c r="I441" s="93" t="n"/>
      <c r="J441" s="30" t="n"/>
      <c r="K441" s="90" t="n"/>
      <c r="L441" s="93" t="n"/>
      <c r="M441" s="93" t="n"/>
      <c r="N441" s="93" t="n"/>
      <c r="O441" s="90" t="n"/>
      <c r="P441" s="30" t="n"/>
      <c r="Q441" s="30" t="n"/>
      <c r="R441" s="30" t="n"/>
      <c r="S441" s="28">
        <f>IF($B441="","",IF($R441&lt;&gt;"",$R441,IF($F441="Numeric",IF($L441="","Pending Inspection",IF(AND(OR($H441="",$L441&gt;=$H441),OR($I441="",$L441&lt;=$I441)),"Passed","Failed")),IF($O441&gt;0,"Failed",IF($K441&gt;0,"Passed","Pending Inspection")))))</f>
        <v/>
      </c>
      <c r="T441" s="30" t="n"/>
    </row>
    <row r="442">
      <c r="A442" s="28">
        <f>IF(B442="","",B442&amp;"-I"&amp;TEXT(ROW()-4,"000"))</f>
        <v/>
      </c>
      <c r="B442" s="30" t="n"/>
      <c r="C442" s="92">
        <f>IF($B442="","",IFERROR(VLOOKUP($B442,'Incoming Inspection Log'!$A:$H,3,FALSE),""))</f>
        <v/>
      </c>
      <c r="D442" s="28">
        <f>IF($B442="","",IFERROR(VLOOKUP($B442,'Incoming Inspection Log'!$A:$H,8,FALSE),""))</f>
        <v/>
      </c>
      <c r="E442" s="30" t="n"/>
      <c r="F442" s="30" t="n"/>
      <c r="G442" s="30" t="n"/>
      <c r="H442" s="93" t="n"/>
      <c r="I442" s="93" t="n"/>
      <c r="J442" s="30" t="n"/>
      <c r="K442" s="90" t="n"/>
      <c r="L442" s="93" t="n"/>
      <c r="M442" s="93" t="n"/>
      <c r="N442" s="93" t="n"/>
      <c r="O442" s="90" t="n"/>
      <c r="P442" s="30" t="n"/>
      <c r="Q442" s="30" t="n"/>
      <c r="R442" s="30" t="n"/>
      <c r="S442" s="28">
        <f>IF($B442="","",IF($R442&lt;&gt;"",$R442,IF($F442="Numeric",IF($L442="","Pending Inspection",IF(AND(OR($H442="",$L442&gt;=$H442),OR($I442="",$L442&lt;=$I442)),"Passed","Failed")),IF($O442&gt;0,"Failed",IF($K442&gt;0,"Passed","Pending Inspection")))))</f>
        <v/>
      </c>
      <c r="T442" s="30" t="n"/>
    </row>
    <row r="443">
      <c r="A443" s="28">
        <f>IF(B443="","",B443&amp;"-I"&amp;TEXT(ROW()-4,"000"))</f>
        <v/>
      </c>
      <c r="B443" s="30" t="n"/>
      <c r="C443" s="92">
        <f>IF($B443="","",IFERROR(VLOOKUP($B443,'Incoming Inspection Log'!$A:$H,3,FALSE),""))</f>
        <v/>
      </c>
      <c r="D443" s="28">
        <f>IF($B443="","",IFERROR(VLOOKUP($B443,'Incoming Inspection Log'!$A:$H,8,FALSE),""))</f>
        <v/>
      </c>
      <c r="E443" s="30" t="n"/>
      <c r="F443" s="30" t="n"/>
      <c r="G443" s="30" t="n"/>
      <c r="H443" s="93" t="n"/>
      <c r="I443" s="93" t="n"/>
      <c r="J443" s="30" t="n"/>
      <c r="K443" s="90" t="n"/>
      <c r="L443" s="93" t="n"/>
      <c r="M443" s="93" t="n"/>
      <c r="N443" s="93" t="n"/>
      <c r="O443" s="90" t="n"/>
      <c r="P443" s="30" t="n"/>
      <c r="Q443" s="30" t="n"/>
      <c r="R443" s="30" t="n"/>
      <c r="S443" s="28">
        <f>IF($B443="","",IF($R443&lt;&gt;"",$R443,IF($F443="Numeric",IF($L443="","Pending Inspection",IF(AND(OR($H443="",$L443&gt;=$H443),OR($I443="",$L443&lt;=$I443)),"Passed","Failed")),IF($O443&gt;0,"Failed",IF($K443&gt;0,"Passed","Pending Inspection")))))</f>
        <v/>
      </c>
      <c r="T443" s="30" t="n"/>
    </row>
    <row r="444">
      <c r="A444" s="28">
        <f>IF(B444="","",B444&amp;"-I"&amp;TEXT(ROW()-4,"000"))</f>
        <v/>
      </c>
      <c r="B444" s="30" t="n"/>
      <c r="C444" s="92">
        <f>IF($B444="","",IFERROR(VLOOKUP($B444,'Incoming Inspection Log'!$A:$H,3,FALSE),""))</f>
        <v/>
      </c>
      <c r="D444" s="28">
        <f>IF($B444="","",IFERROR(VLOOKUP($B444,'Incoming Inspection Log'!$A:$H,8,FALSE),""))</f>
        <v/>
      </c>
      <c r="E444" s="30" t="n"/>
      <c r="F444" s="30" t="n"/>
      <c r="G444" s="30" t="n"/>
      <c r="H444" s="93" t="n"/>
      <c r="I444" s="93" t="n"/>
      <c r="J444" s="30" t="n"/>
      <c r="K444" s="90" t="n"/>
      <c r="L444" s="93" t="n"/>
      <c r="M444" s="93" t="n"/>
      <c r="N444" s="93" t="n"/>
      <c r="O444" s="90" t="n"/>
      <c r="P444" s="30" t="n"/>
      <c r="Q444" s="30" t="n"/>
      <c r="R444" s="30" t="n"/>
      <c r="S444" s="28">
        <f>IF($B444="","",IF($R444&lt;&gt;"",$R444,IF($F444="Numeric",IF($L444="","Pending Inspection",IF(AND(OR($H444="",$L444&gt;=$H444),OR($I444="",$L444&lt;=$I444)),"Passed","Failed")),IF($O444&gt;0,"Failed",IF($K444&gt;0,"Passed","Pending Inspection")))))</f>
        <v/>
      </c>
      <c r="T444" s="30" t="n"/>
    </row>
    <row r="445">
      <c r="A445" s="28">
        <f>IF(B445="","",B445&amp;"-I"&amp;TEXT(ROW()-4,"000"))</f>
        <v/>
      </c>
      <c r="B445" s="30" t="n"/>
      <c r="C445" s="92">
        <f>IF($B445="","",IFERROR(VLOOKUP($B445,'Incoming Inspection Log'!$A:$H,3,FALSE),""))</f>
        <v/>
      </c>
      <c r="D445" s="28">
        <f>IF($B445="","",IFERROR(VLOOKUP($B445,'Incoming Inspection Log'!$A:$H,8,FALSE),""))</f>
        <v/>
      </c>
      <c r="E445" s="30" t="n"/>
      <c r="F445" s="30" t="n"/>
      <c r="G445" s="30" t="n"/>
      <c r="H445" s="93" t="n"/>
      <c r="I445" s="93" t="n"/>
      <c r="J445" s="30" t="n"/>
      <c r="K445" s="90" t="n"/>
      <c r="L445" s="93" t="n"/>
      <c r="M445" s="93" t="n"/>
      <c r="N445" s="93" t="n"/>
      <c r="O445" s="90" t="n"/>
      <c r="P445" s="30" t="n"/>
      <c r="Q445" s="30" t="n"/>
      <c r="R445" s="30" t="n"/>
      <c r="S445" s="28">
        <f>IF($B445="","",IF($R445&lt;&gt;"",$R445,IF($F445="Numeric",IF($L445="","Pending Inspection",IF(AND(OR($H445="",$L445&gt;=$H445),OR($I445="",$L445&lt;=$I445)),"Passed","Failed")),IF($O445&gt;0,"Failed",IF($K445&gt;0,"Passed","Pending Inspection")))))</f>
        <v/>
      </c>
      <c r="T445" s="30" t="n"/>
    </row>
    <row r="446">
      <c r="A446" s="28">
        <f>IF(B446="","",B446&amp;"-I"&amp;TEXT(ROW()-4,"000"))</f>
        <v/>
      </c>
      <c r="B446" s="30" t="n"/>
      <c r="C446" s="92">
        <f>IF($B446="","",IFERROR(VLOOKUP($B446,'Incoming Inspection Log'!$A:$H,3,FALSE),""))</f>
        <v/>
      </c>
      <c r="D446" s="28">
        <f>IF($B446="","",IFERROR(VLOOKUP($B446,'Incoming Inspection Log'!$A:$H,8,FALSE),""))</f>
        <v/>
      </c>
      <c r="E446" s="30" t="n"/>
      <c r="F446" s="30" t="n"/>
      <c r="G446" s="30" t="n"/>
      <c r="H446" s="93" t="n"/>
      <c r="I446" s="93" t="n"/>
      <c r="J446" s="30" t="n"/>
      <c r="K446" s="90" t="n"/>
      <c r="L446" s="93" t="n"/>
      <c r="M446" s="93" t="n"/>
      <c r="N446" s="93" t="n"/>
      <c r="O446" s="90" t="n"/>
      <c r="P446" s="30" t="n"/>
      <c r="Q446" s="30" t="n"/>
      <c r="R446" s="30" t="n"/>
      <c r="S446" s="28">
        <f>IF($B446="","",IF($R446&lt;&gt;"",$R446,IF($F446="Numeric",IF($L446="","Pending Inspection",IF(AND(OR($H446="",$L446&gt;=$H446),OR($I446="",$L446&lt;=$I446)),"Passed","Failed")),IF($O446&gt;0,"Failed",IF($K446&gt;0,"Passed","Pending Inspection")))))</f>
        <v/>
      </c>
      <c r="T446" s="30" t="n"/>
    </row>
    <row r="447">
      <c r="A447" s="28">
        <f>IF(B447="","",B447&amp;"-I"&amp;TEXT(ROW()-4,"000"))</f>
        <v/>
      </c>
      <c r="B447" s="30" t="n"/>
      <c r="C447" s="92">
        <f>IF($B447="","",IFERROR(VLOOKUP($B447,'Incoming Inspection Log'!$A:$H,3,FALSE),""))</f>
        <v/>
      </c>
      <c r="D447" s="28">
        <f>IF($B447="","",IFERROR(VLOOKUP($B447,'Incoming Inspection Log'!$A:$H,8,FALSE),""))</f>
        <v/>
      </c>
      <c r="E447" s="30" t="n"/>
      <c r="F447" s="30" t="n"/>
      <c r="G447" s="30" t="n"/>
      <c r="H447" s="93" t="n"/>
      <c r="I447" s="93" t="n"/>
      <c r="J447" s="30" t="n"/>
      <c r="K447" s="90" t="n"/>
      <c r="L447" s="93" t="n"/>
      <c r="M447" s="93" t="n"/>
      <c r="N447" s="93" t="n"/>
      <c r="O447" s="90" t="n"/>
      <c r="P447" s="30" t="n"/>
      <c r="Q447" s="30" t="n"/>
      <c r="R447" s="30" t="n"/>
      <c r="S447" s="28">
        <f>IF($B447="","",IF($R447&lt;&gt;"",$R447,IF($F447="Numeric",IF($L447="","Pending Inspection",IF(AND(OR($H447="",$L447&gt;=$H447),OR($I447="",$L447&lt;=$I447)),"Passed","Failed")),IF($O447&gt;0,"Failed",IF($K447&gt;0,"Passed","Pending Inspection")))))</f>
        <v/>
      </c>
      <c r="T447" s="30" t="n"/>
    </row>
    <row r="448">
      <c r="A448" s="28">
        <f>IF(B448="","",B448&amp;"-I"&amp;TEXT(ROW()-4,"000"))</f>
        <v/>
      </c>
      <c r="B448" s="30" t="n"/>
      <c r="C448" s="92">
        <f>IF($B448="","",IFERROR(VLOOKUP($B448,'Incoming Inspection Log'!$A:$H,3,FALSE),""))</f>
        <v/>
      </c>
      <c r="D448" s="28">
        <f>IF($B448="","",IFERROR(VLOOKUP($B448,'Incoming Inspection Log'!$A:$H,8,FALSE),""))</f>
        <v/>
      </c>
      <c r="E448" s="30" t="n"/>
      <c r="F448" s="30" t="n"/>
      <c r="G448" s="30" t="n"/>
      <c r="H448" s="93" t="n"/>
      <c r="I448" s="93" t="n"/>
      <c r="J448" s="30" t="n"/>
      <c r="K448" s="90" t="n"/>
      <c r="L448" s="93" t="n"/>
      <c r="M448" s="93" t="n"/>
      <c r="N448" s="93" t="n"/>
      <c r="O448" s="90" t="n"/>
      <c r="P448" s="30" t="n"/>
      <c r="Q448" s="30" t="n"/>
      <c r="R448" s="30" t="n"/>
      <c r="S448" s="28">
        <f>IF($B448="","",IF($R448&lt;&gt;"",$R448,IF($F448="Numeric",IF($L448="","Pending Inspection",IF(AND(OR($H448="",$L448&gt;=$H448),OR($I448="",$L448&lt;=$I448)),"Passed","Failed")),IF($O448&gt;0,"Failed",IF($K448&gt;0,"Passed","Pending Inspection")))))</f>
        <v/>
      </c>
      <c r="T448" s="30" t="n"/>
    </row>
    <row r="449">
      <c r="A449" s="28">
        <f>IF(B449="","",B449&amp;"-I"&amp;TEXT(ROW()-4,"000"))</f>
        <v/>
      </c>
      <c r="B449" s="30" t="n"/>
      <c r="C449" s="92">
        <f>IF($B449="","",IFERROR(VLOOKUP($B449,'Incoming Inspection Log'!$A:$H,3,FALSE),""))</f>
        <v/>
      </c>
      <c r="D449" s="28">
        <f>IF($B449="","",IFERROR(VLOOKUP($B449,'Incoming Inspection Log'!$A:$H,8,FALSE),""))</f>
        <v/>
      </c>
      <c r="E449" s="30" t="n"/>
      <c r="F449" s="30" t="n"/>
      <c r="G449" s="30" t="n"/>
      <c r="H449" s="93" t="n"/>
      <c r="I449" s="93" t="n"/>
      <c r="J449" s="30" t="n"/>
      <c r="K449" s="90" t="n"/>
      <c r="L449" s="93" t="n"/>
      <c r="M449" s="93" t="n"/>
      <c r="N449" s="93" t="n"/>
      <c r="O449" s="90" t="n"/>
      <c r="P449" s="30" t="n"/>
      <c r="Q449" s="30" t="n"/>
      <c r="R449" s="30" t="n"/>
      <c r="S449" s="28">
        <f>IF($B449="","",IF($R449&lt;&gt;"",$R449,IF($F449="Numeric",IF($L449="","Pending Inspection",IF(AND(OR($H449="",$L449&gt;=$H449),OR($I449="",$L449&lt;=$I449)),"Passed","Failed")),IF($O449&gt;0,"Failed",IF($K449&gt;0,"Passed","Pending Inspection")))))</f>
        <v/>
      </c>
      <c r="T449" s="30" t="n"/>
    </row>
    <row r="450">
      <c r="A450" s="28">
        <f>IF(B450="","",B450&amp;"-I"&amp;TEXT(ROW()-4,"000"))</f>
        <v/>
      </c>
      <c r="B450" s="30" t="n"/>
      <c r="C450" s="92">
        <f>IF($B450="","",IFERROR(VLOOKUP($B450,'Incoming Inspection Log'!$A:$H,3,FALSE),""))</f>
        <v/>
      </c>
      <c r="D450" s="28">
        <f>IF($B450="","",IFERROR(VLOOKUP($B450,'Incoming Inspection Log'!$A:$H,8,FALSE),""))</f>
        <v/>
      </c>
      <c r="E450" s="30" t="n"/>
      <c r="F450" s="30" t="n"/>
      <c r="G450" s="30" t="n"/>
      <c r="H450" s="93" t="n"/>
      <c r="I450" s="93" t="n"/>
      <c r="J450" s="30" t="n"/>
      <c r="K450" s="90" t="n"/>
      <c r="L450" s="93" t="n"/>
      <c r="M450" s="93" t="n"/>
      <c r="N450" s="93" t="n"/>
      <c r="O450" s="90" t="n"/>
      <c r="P450" s="30" t="n"/>
      <c r="Q450" s="30" t="n"/>
      <c r="R450" s="30" t="n"/>
      <c r="S450" s="28">
        <f>IF($B450="","",IF($R450&lt;&gt;"",$R450,IF($F450="Numeric",IF($L450="","Pending Inspection",IF(AND(OR($H450="",$L450&gt;=$H450),OR($I450="",$L450&lt;=$I450)),"Passed","Failed")),IF($O450&gt;0,"Failed",IF($K450&gt;0,"Passed","Pending Inspection")))))</f>
        <v/>
      </c>
      <c r="T450" s="30" t="n"/>
    </row>
    <row r="451">
      <c r="A451" s="28">
        <f>IF(B451="","",B451&amp;"-I"&amp;TEXT(ROW()-4,"000"))</f>
        <v/>
      </c>
      <c r="B451" s="30" t="n"/>
      <c r="C451" s="92">
        <f>IF($B451="","",IFERROR(VLOOKUP($B451,'Incoming Inspection Log'!$A:$H,3,FALSE),""))</f>
        <v/>
      </c>
      <c r="D451" s="28">
        <f>IF($B451="","",IFERROR(VLOOKUP($B451,'Incoming Inspection Log'!$A:$H,8,FALSE),""))</f>
        <v/>
      </c>
      <c r="E451" s="30" t="n"/>
      <c r="F451" s="30" t="n"/>
      <c r="G451" s="30" t="n"/>
      <c r="H451" s="93" t="n"/>
      <c r="I451" s="93" t="n"/>
      <c r="J451" s="30" t="n"/>
      <c r="K451" s="90" t="n"/>
      <c r="L451" s="93" t="n"/>
      <c r="M451" s="93" t="n"/>
      <c r="N451" s="93" t="n"/>
      <c r="O451" s="90" t="n"/>
      <c r="P451" s="30" t="n"/>
      <c r="Q451" s="30" t="n"/>
      <c r="R451" s="30" t="n"/>
      <c r="S451" s="28">
        <f>IF($B451="","",IF($R451&lt;&gt;"",$R451,IF($F451="Numeric",IF($L451="","Pending Inspection",IF(AND(OR($H451="",$L451&gt;=$H451),OR($I451="",$L451&lt;=$I451)),"Passed","Failed")),IF($O451&gt;0,"Failed",IF($K451&gt;0,"Passed","Pending Inspection")))))</f>
        <v/>
      </c>
      <c r="T451" s="30" t="n"/>
    </row>
    <row r="452">
      <c r="A452" s="28">
        <f>IF(B452="","",B452&amp;"-I"&amp;TEXT(ROW()-4,"000"))</f>
        <v/>
      </c>
      <c r="B452" s="30" t="n"/>
      <c r="C452" s="92">
        <f>IF($B452="","",IFERROR(VLOOKUP($B452,'Incoming Inspection Log'!$A:$H,3,FALSE),""))</f>
        <v/>
      </c>
      <c r="D452" s="28">
        <f>IF($B452="","",IFERROR(VLOOKUP($B452,'Incoming Inspection Log'!$A:$H,8,FALSE),""))</f>
        <v/>
      </c>
      <c r="E452" s="30" t="n"/>
      <c r="F452" s="30" t="n"/>
      <c r="G452" s="30" t="n"/>
      <c r="H452" s="93" t="n"/>
      <c r="I452" s="93" t="n"/>
      <c r="J452" s="30" t="n"/>
      <c r="K452" s="90" t="n"/>
      <c r="L452" s="93" t="n"/>
      <c r="M452" s="93" t="n"/>
      <c r="N452" s="93" t="n"/>
      <c r="O452" s="90" t="n"/>
      <c r="P452" s="30" t="n"/>
      <c r="Q452" s="30" t="n"/>
      <c r="R452" s="30" t="n"/>
      <c r="S452" s="28">
        <f>IF($B452="","",IF($R452&lt;&gt;"",$R452,IF($F452="Numeric",IF($L452="","Pending Inspection",IF(AND(OR($H452="",$L452&gt;=$H452),OR($I452="",$L452&lt;=$I452)),"Passed","Failed")),IF($O452&gt;0,"Failed",IF($K452&gt;0,"Passed","Pending Inspection")))))</f>
        <v/>
      </c>
      <c r="T452" s="30" t="n"/>
    </row>
    <row r="453">
      <c r="A453" s="28">
        <f>IF(B453="","",B453&amp;"-I"&amp;TEXT(ROW()-4,"000"))</f>
        <v/>
      </c>
      <c r="B453" s="30" t="n"/>
      <c r="C453" s="92">
        <f>IF($B453="","",IFERROR(VLOOKUP($B453,'Incoming Inspection Log'!$A:$H,3,FALSE),""))</f>
        <v/>
      </c>
      <c r="D453" s="28">
        <f>IF($B453="","",IFERROR(VLOOKUP($B453,'Incoming Inspection Log'!$A:$H,8,FALSE),""))</f>
        <v/>
      </c>
      <c r="E453" s="30" t="n"/>
      <c r="F453" s="30" t="n"/>
      <c r="G453" s="30" t="n"/>
      <c r="H453" s="93" t="n"/>
      <c r="I453" s="93" t="n"/>
      <c r="J453" s="30" t="n"/>
      <c r="K453" s="90" t="n"/>
      <c r="L453" s="93" t="n"/>
      <c r="M453" s="93" t="n"/>
      <c r="N453" s="93" t="n"/>
      <c r="O453" s="90" t="n"/>
      <c r="P453" s="30" t="n"/>
      <c r="Q453" s="30" t="n"/>
      <c r="R453" s="30" t="n"/>
      <c r="S453" s="28">
        <f>IF($B453="","",IF($R453&lt;&gt;"",$R453,IF($F453="Numeric",IF($L453="","Pending Inspection",IF(AND(OR($H453="",$L453&gt;=$H453),OR($I453="",$L453&lt;=$I453)),"Passed","Failed")),IF($O453&gt;0,"Failed",IF($K453&gt;0,"Passed","Pending Inspection")))))</f>
        <v/>
      </c>
      <c r="T453" s="30" t="n"/>
    </row>
    <row r="454">
      <c r="A454" s="28">
        <f>IF(B454="","",B454&amp;"-I"&amp;TEXT(ROW()-4,"000"))</f>
        <v/>
      </c>
      <c r="B454" s="30" t="n"/>
      <c r="C454" s="92">
        <f>IF($B454="","",IFERROR(VLOOKUP($B454,'Incoming Inspection Log'!$A:$H,3,FALSE),""))</f>
        <v/>
      </c>
      <c r="D454" s="28">
        <f>IF($B454="","",IFERROR(VLOOKUP($B454,'Incoming Inspection Log'!$A:$H,8,FALSE),""))</f>
        <v/>
      </c>
      <c r="E454" s="30" t="n"/>
      <c r="F454" s="30" t="n"/>
      <c r="G454" s="30" t="n"/>
      <c r="H454" s="93" t="n"/>
      <c r="I454" s="93" t="n"/>
      <c r="J454" s="30" t="n"/>
      <c r="K454" s="90" t="n"/>
      <c r="L454" s="93" t="n"/>
      <c r="M454" s="93" t="n"/>
      <c r="N454" s="93" t="n"/>
      <c r="O454" s="90" t="n"/>
      <c r="P454" s="30" t="n"/>
      <c r="Q454" s="30" t="n"/>
      <c r="R454" s="30" t="n"/>
      <c r="S454" s="28">
        <f>IF($B454="","",IF($R454&lt;&gt;"",$R454,IF($F454="Numeric",IF($L454="","Pending Inspection",IF(AND(OR($H454="",$L454&gt;=$H454),OR($I454="",$L454&lt;=$I454)),"Passed","Failed")),IF($O454&gt;0,"Failed",IF($K454&gt;0,"Passed","Pending Inspection")))))</f>
        <v/>
      </c>
      <c r="T454" s="30" t="n"/>
    </row>
    <row r="455">
      <c r="A455" s="28">
        <f>IF(B455="","",B455&amp;"-I"&amp;TEXT(ROW()-4,"000"))</f>
        <v/>
      </c>
      <c r="B455" s="30" t="n"/>
      <c r="C455" s="92">
        <f>IF($B455="","",IFERROR(VLOOKUP($B455,'Incoming Inspection Log'!$A:$H,3,FALSE),""))</f>
        <v/>
      </c>
      <c r="D455" s="28">
        <f>IF($B455="","",IFERROR(VLOOKUP($B455,'Incoming Inspection Log'!$A:$H,8,FALSE),""))</f>
        <v/>
      </c>
      <c r="E455" s="30" t="n"/>
      <c r="F455" s="30" t="n"/>
      <c r="G455" s="30" t="n"/>
      <c r="H455" s="93" t="n"/>
      <c r="I455" s="93" t="n"/>
      <c r="J455" s="30" t="n"/>
      <c r="K455" s="90" t="n"/>
      <c r="L455" s="93" t="n"/>
      <c r="M455" s="93" t="n"/>
      <c r="N455" s="93" t="n"/>
      <c r="O455" s="90" t="n"/>
      <c r="P455" s="30" t="n"/>
      <c r="Q455" s="30" t="n"/>
      <c r="R455" s="30" t="n"/>
      <c r="S455" s="28">
        <f>IF($B455="","",IF($R455&lt;&gt;"",$R455,IF($F455="Numeric",IF($L455="","Pending Inspection",IF(AND(OR($H455="",$L455&gt;=$H455),OR($I455="",$L455&lt;=$I455)),"Passed","Failed")),IF($O455&gt;0,"Failed",IF($K455&gt;0,"Passed","Pending Inspection")))))</f>
        <v/>
      </c>
      <c r="T455" s="30" t="n"/>
    </row>
    <row r="456">
      <c r="A456" s="28">
        <f>IF(B456="","",B456&amp;"-I"&amp;TEXT(ROW()-4,"000"))</f>
        <v/>
      </c>
      <c r="B456" s="30" t="n"/>
      <c r="C456" s="92">
        <f>IF($B456="","",IFERROR(VLOOKUP($B456,'Incoming Inspection Log'!$A:$H,3,FALSE),""))</f>
        <v/>
      </c>
      <c r="D456" s="28">
        <f>IF($B456="","",IFERROR(VLOOKUP($B456,'Incoming Inspection Log'!$A:$H,8,FALSE),""))</f>
        <v/>
      </c>
      <c r="E456" s="30" t="n"/>
      <c r="F456" s="30" t="n"/>
      <c r="G456" s="30" t="n"/>
      <c r="H456" s="93" t="n"/>
      <c r="I456" s="93" t="n"/>
      <c r="J456" s="30" t="n"/>
      <c r="K456" s="90" t="n"/>
      <c r="L456" s="93" t="n"/>
      <c r="M456" s="93" t="n"/>
      <c r="N456" s="93" t="n"/>
      <c r="O456" s="90" t="n"/>
      <c r="P456" s="30" t="n"/>
      <c r="Q456" s="30" t="n"/>
      <c r="R456" s="30" t="n"/>
      <c r="S456" s="28">
        <f>IF($B456="","",IF($R456&lt;&gt;"",$R456,IF($F456="Numeric",IF($L456="","Pending Inspection",IF(AND(OR($H456="",$L456&gt;=$H456),OR($I456="",$L456&lt;=$I456)),"Passed","Failed")),IF($O456&gt;0,"Failed",IF($K456&gt;0,"Passed","Pending Inspection")))))</f>
        <v/>
      </c>
      <c r="T456" s="30" t="n"/>
    </row>
    <row r="457">
      <c r="A457" s="28">
        <f>IF(B457="","",B457&amp;"-I"&amp;TEXT(ROW()-4,"000"))</f>
        <v/>
      </c>
      <c r="B457" s="30" t="n"/>
      <c r="C457" s="92">
        <f>IF($B457="","",IFERROR(VLOOKUP($B457,'Incoming Inspection Log'!$A:$H,3,FALSE),""))</f>
        <v/>
      </c>
      <c r="D457" s="28">
        <f>IF($B457="","",IFERROR(VLOOKUP($B457,'Incoming Inspection Log'!$A:$H,8,FALSE),""))</f>
        <v/>
      </c>
      <c r="E457" s="30" t="n"/>
      <c r="F457" s="30" t="n"/>
      <c r="G457" s="30" t="n"/>
      <c r="H457" s="93" t="n"/>
      <c r="I457" s="93" t="n"/>
      <c r="J457" s="30" t="n"/>
      <c r="K457" s="90" t="n"/>
      <c r="L457" s="93" t="n"/>
      <c r="M457" s="93" t="n"/>
      <c r="N457" s="93" t="n"/>
      <c r="O457" s="90" t="n"/>
      <c r="P457" s="30" t="n"/>
      <c r="Q457" s="30" t="n"/>
      <c r="R457" s="30" t="n"/>
      <c r="S457" s="28">
        <f>IF($B457="","",IF($R457&lt;&gt;"",$R457,IF($F457="Numeric",IF($L457="","Pending Inspection",IF(AND(OR($H457="",$L457&gt;=$H457),OR($I457="",$L457&lt;=$I457)),"Passed","Failed")),IF($O457&gt;0,"Failed",IF($K457&gt;0,"Passed","Pending Inspection")))))</f>
        <v/>
      </c>
      <c r="T457" s="30" t="n"/>
    </row>
    <row r="458">
      <c r="A458" s="28">
        <f>IF(B458="","",B458&amp;"-I"&amp;TEXT(ROW()-4,"000"))</f>
        <v/>
      </c>
      <c r="B458" s="30" t="n"/>
      <c r="C458" s="92">
        <f>IF($B458="","",IFERROR(VLOOKUP($B458,'Incoming Inspection Log'!$A:$H,3,FALSE),""))</f>
        <v/>
      </c>
      <c r="D458" s="28">
        <f>IF($B458="","",IFERROR(VLOOKUP($B458,'Incoming Inspection Log'!$A:$H,8,FALSE),""))</f>
        <v/>
      </c>
      <c r="E458" s="30" t="n"/>
      <c r="F458" s="30" t="n"/>
      <c r="G458" s="30" t="n"/>
      <c r="H458" s="93" t="n"/>
      <c r="I458" s="93" t="n"/>
      <c r="J458" s="30" t="n"/>
      <c r="K458" s="90" t="n"/>
      <c r="L458" s="93" t="n"/>
      <c r="M458" s="93" t="n"/>
      <c r="N458" s="93" t="n"/>
      <c r="O458" s="90" t="n"/>
      <c r="P458" s="30" t="n"/>
      <c r="Q458" s="30" t="n"/>
      <c r="R458" s="30" t="n"/>
      <c r="S458" s="28">
        <f>IF($B458="","",IF($R458&lt;&gt;"",$R458,IF($F458="Numeric",IF($L458="","Pending Inspection",IF(AND(OR($H458="",$L458&gt;=$H458),OR($I458="",$L458&lt;=$I458)),"Passed","Failed")),IF($O458&gt;0,"Failed",IF($K458&gt;0,"Passed","Pending Inspection")))))</f>
        <v/>
      </c>
      <c r="T458" s="30" t="n"/>
    </row>
    <row r="459">
      <c r="A459" s="28">
        <f>IF(B459="","",B459&amp;"-I"&amp;TEXT(ROW()-4,"000"))</f>
        <v/>
      </c>
      <c r="B459" s="30" t="n"/>
      <c r="C459" s="92">
        <f>IF($B459="","",IFERROR(VLOOKUP($B459,'Incoming Inspection Log'!$A:$H,3,FALSE),""))</f>
        <v/>
      </c>
      <c r="D459" s="28">
        <f>IF($B459="","",IFERROR(VLOOKUP($B459,'Incoming Inspection Log'!$A:$H,8,FALSE),""))</f>
        <v/>
      </c>
      <c r="E459" s="30" t="n"/>
      <c r="F459" s="30" t="n"/>
      <c r="G459" s="30" t="n"/>
      <c r="H459" s="93" t="n"/>
      <c r="I459" s="93" t="n"/>
      <c r="J459" s="30" t="n"/>
      <c r="K459" s="90" t="n"/>
      <c r="L459" s="93" t="n"/>
      <c r="M459" s="93" t="n"/>
      <c r="N459" s="93" t="n"/>
      <c r="O459" s="90" t="n"/>
      <c r="P459" s="30" t="n"/>
      <c r="Q459" s="30" t="n"/>
      <c r="R459" s="30" t="n"/>
      <c r="S459" s="28">
        <f>IF($B459="","",IF($R459&lt;&gt;"",$R459,IF($F459="Numeric",IF($L459="","Pending Inspection",IF(AND(OR($H459="",$L459&gt;=$H459),OR($I459="",$L459&lt;=$I459)),"Passed","Failed")),IF($O459&gt;0,"Failed",IF($K459&gt;0,"Passed","Pending Inspection")))))</f>
        <v/>
      </c>
      <c r="T459" s="30" t="n"/>
    </row>
    <row r="460">
      <c r="A460" s="28">
        <f>IF(B460="","",B460&amp;"-I"&amp;TEXT(ROW()-4,"000"))</f>
        <v/>
      </c>
      <c r="B460" s="30" t="n"/>
      <c r="C460" s="92">
        <f>IF($B460="","",IFERROR(VLOOKUP($B460,'Incoming Inspection Log'!$A:$H,3,FALSE),""))</f>
        <v/>
      </c>
      <c r="D460" s="28">
        <f>IF($B460="","",IFERROR(VLOOKUP($B460,'Incoming Inspection Log'!$A:$H,8,FALSE),""))</f>
        <v/>
      </c>
      <c r="E460" s="30" t="n"/>
      <c r="F460" s="30" t="n"/>
      <c r="G460" s="30" t="n"/>
      <c r="H460" s="93" t="n"/>
      <c r="I460" s="93" t="n"/>
      <c r="J460" s="30" t="n"/>
      <c r="K460" s="90" t="n"/>
      <c r="L460" s="93" t="n"/>
      <c r="M460" s="93" t="n"/>
      <c r="N460" s="93" t="n"/>
      <c r="O460" s="90" t="n"/>
      <c r="P460" s="30" t="n"/>
      <c r="Q460" s="30" t="n"/>
      <c r="R460" s="30" t="n"/>
      <c r="S460" s="28">
        <f>IF($B460="","",IF($R460&lt;&gt;"",$R460,IF($F460="Numeric",IF($L460="","Pending Inspection",IF(AND(OR($H460="",$L460&gt;=$H460),OR($I460="",$L460&lt;=$I460)),"Passed","Failed")),IF($O460&gt;0,"Failed",IF($K460&gt;0,"Passed","Pending Inspection")))))</f>
        <v/>
      </c>
      <c r="T460" s="30" t="n"/>
    </row>
    <row r="461">
      <c r="A461" s="28">
        <f>IF(B461="","",B461&amp;"-I"&amp;TEXT(ROW()-4,"000"))</f>
        <v/>
      </c>
      <c r="B461" s="30" t="n"/>
      <c r="C461" s="92">
        <f>IF($B461="","",IFERROR(VLOOKUP($B461,'Incoming Inspection Log'!$A:$H,3,FALSE),""))</f>
        <v/>
      </c>
      <c r="D461" s="28">
        <f>IF($B461="","",IFERROR(VLOOKUP($B461,'Incoming Inspection Log'!$A:$H,8,FALSE),""))</f>
        <v/>
      </c>
      <c r="E461" s="30" t="n"/>
      <c r="F461" s="30" t="n"/>
      <c r="G461" s="30" t="n"/>
      <c r="H461" s="93" t="n"/>
      <c r="I461" s="93" t="n"/>
      <c r="J461" s="30" t="n"/>
      <c r="K461" s="90" t="n"/>
      <c r="L461" s="93" t="n"/>
      <c r="M461" s="93" t="n"/>
      <c r="N461" s="93" t="n"/>
      <c r="O461" s="90" t="n"/>
      <c r="P461" s="30" t="n"/>
      <c r="Q461" s="30" t="n"/>
      <c r="R461" s="30" t="n"/>
      <c r="S461" s="28">
        <f>IF($B461="","",IF($R461&lt;&gt;"",$R461,IF($F461="Numeric",IF($L461="","Pending Inspection",IF(AND(OR($H461="",$L461&gt;=$H461),OR($I461="",$L461&lt;=$I461)),"Passed","Failed")),IF($O461&gt;0,"Failed",IF($K461&gt;0,"Passed","Pending Inspection")))))</f>
        <v/>
      </c>
      <c r="T461" s="30" t="n"/>
    </row>
    <row r="462">
      <c r="A462" s="28">
        <f>IF(B462="","",B462&amp;"-I"&amp;TEXT(ROW()-4,"000"))</f>
        <v/>
      </c>
      <c r="B462" s="30" t="n"/>
      <c r="C462" s="92">
        <f>IF($B462="","",IFERROR(VLOOKUP($B462,'Incoming Inspection Log'!$A:$H,3,FALSE),""))</f>
        <v/>
      </c>
      <c r="D462" s="28">
        <f>IF($B462="","",IFERROR(VLOOKUP($B462,'Incoming Inspection Log'!$A:$H,8,FALSE),""))</f>
        <v/>
      </c>
      <c r="E462" s="30" t="n"/>
      <c r="F462" s="30" t="n"/>
      <c r="G462" s="30" t="n"/>
      <c r="H462" s="93" t="n"/>
      <c r="I462" s="93" t="n"/>
      <c r="J462" s="30" t="n"/>
      <c r="K462" s="90" t="n"/>
      <c r="L462" s="93" t="n"/>
      <c r="M462" s="93" t="n"/>
      <c r="N462" s="93" t="n"/>
      <c r="O462" s="90" t="n"/>
      <c r="P462" s="30" t="n"/>
      <c r="Q462" s="30" t="n"/>
      <c r="R462" s="30" t="n"/>
      <c r="S462" s="28">
        <f>IF($B462="","",IF($R462&lt;&gt;"",$R462,IF($F462="Numeric",IF($L462="","Pending Inspection",IF(AND(OR($H462="",$L462&gt;=$H462),OR($I462="",$L462&lt;=$I462)),"Passed","Failed")),IF($O462&gt;0,"Failed",IF($K462&gt;0,"Passed","Pending Inspection")))))</f>
        <v/>
      </c>
      <c r="T462" s="30" t="n"/>
    </row>
    <row r="463">
      <c r="A463" s="28">
        <f>IF(B463="","",B463&amp;"-I"&amp;TEXT(ROW()-4,"000"))</f>
        <v/>
      </c>
      <c r="B463" s="30" t="n"/>
      <c r="C463" s="92">
        <f>IF($B463="","",IFERROR(VLOOKUP($B463,'Incoming Inspection Log'!$A:$H,3,FALSE),""))</f>
        <v/>
      </c>
      <c r="D463" s="28">
        <f>IF($B463="","",IFERROR(VLOOKUP($B463,'Incoming Inspection Log'!$A:$H,8,FALSE),""))</f>
        <v/>
      </c>
      <c r="E463" s="30" t="n"/>
      <c r="F463" s="30" t="n"/>
      <c r="G463" s="30" t="n"/>
      <c r="H463" s="93" t="n"/>
      <c r="I463" s="93" t="n"/>
      <c r="J463" s="30" t="n"/>
      <c r="K463" s="90" t="n"/>
      <c r="L463" s="93" t="n"/>
      <c r="M463" s="93" t="n"/>
      <c r="N463" s="93" t="n"/>
      <c r="O463" s="90" t="n"/>
      <c r="P463" s="30" t="n"/>
      <c r="Q463" s="30" t="n"/>
      <c r="R463" s="30" t="n"/>
      <c r="S463" s="28">
        <f>IF($B463="","",IF($R463&lt;&gt;"",$R463,IF($F463="Numeric",IF($L463="","Pending Inspection",IF(AND(OR($H463="",$L463&gt;=$H463),OR($I463="",$L463&lt;=$I463)),"Passed","Failed")),IF($O463&gt;0,"Failed",IF($K463&gt;0,"Passed","Pending Inspection")))))</f>
        <v/>
      </c>
      <c r="T463" s="30" t="n"/>
    </row>
    <row r="464">
      <c r="A464" s="28">
        <f>IF(B464="","",B464&amp;"-I"&amp;TEXT(ROW()-4,"000"))</f>
        <v/>
      </c>
      <c r="B464" s="30" t="n"/>
      <c r="C464" s="92">
        <f>IF($B464="","",IFERROR(VLOOKUP($B464,'Incoming Inspection Log'!$A:$H,3,FALSE),""))</f>
        <v/>
      </c>
      <c r="D464" s="28">
        <f>IF($B464="","",IFERROR(VLOOKUP($B464,'Incoming Inspection Log'!$A:$H,8,FALSE),""))</f>
        <v/>
      </c>
      <c r="E464" s="30" t="n"/>
      <c r="F464" s="30" t="n"/>
      <c r="G464" s="30" t="n"/>
      <c r="H464" s="93" t="n"/>
      <c r="I464" s="93" t="n"/>
      <c r="J464" s="30" t="n"/>
      <c r="K464" s="90" t="n"/>
      <c r="L464" s="93" t="n"/>
      <c r="M464" s="93" t="n"/>
      <c r="N464" s="93" t="n"/>
      <c r="O464" s="90" t="n"/>
      <c r="P464" s="30" t="n"/>
      <c r="Q464" s="30" t="n"/>
      <c r="R464" s="30" t="n"/>
      <c r="S464" s="28">
        <f>IF($B464="","",IF($R464&lt;&gt;"",$R464,IF($F464="Numeric",IF($L464="","Pending Inspection",IF(AND(OR($H464="",$L464&gt;=$H464),OR($I464="",$L464&lt;=$I464)),"Passed","Failed")),IF($O464&gt;0,"Failed",IF($K464&gt;0,"Passed","Pending Inspection")))))</f>
        <v/>
      </c>
      <c r="T464" s="30" t="n"/>
    </row>
    <row r="465">
      <c r="A465" s="28">
        <f>IF(B465="","",B465&amp;"-I"&amp;TEXT(ROW()-4,"000"))</f>
        <v/>
      </c>
      <c r="B465" s="30" t="n"/>
      <c r="C465" s="92">
        <f>IF($B465="","",IFERROR(VLOOKUP($B465,'Incoming Inspection Log'!$A:$H,3,FALSE),""))</f>
        <v/>
      </c>
      <c r="D465" s="28">
        <f>IF($B465="","",IFERROR(VLOOKUP($B465,'Incoming Inspection Log'!$A:$H,8,FALSE),""))</f>
        <v/>
      </c>
      <c r="E465" s="30" t="n"/>
      <c r="F465" s="30" t="n"/>
      <c r="G465" s="30" t="n"/>
      <c r="H465" s="93" t="n"/>
      <c r="I465" s="93" t="n"/>
      <c r="J465" s="30" t="n"/>
      <c r="K465" s="90" t="n"/>
      <c r="L465" s="93" t="n"/>
      <c r="M465" s="93" t="n"/>
      <c r="N465" s="93" t="n"/>
      <c r="O465" s="90" t="n"/>
      <c r="P465" s="30" t="n"/>
      <c r="Q465" s="30" t="n"/>
      <c r="R465" s="30" t="n"/>
      <c r="S465" s="28">
        <f>IF($B465="","",IF($R465&lt;&gt;"",$R465,IF($F465="Numeric",IF($L465="","Pending Inspection",IF(AND(OR($H465="",$L465&gt;=$H465),OR($I465="",$L465&lt;=$I465)),"Passed","Failed")),IF($O465&gt;0,"Failed",IF($K465&gt;0,"Passed","Pending Inspection")))))</f>
        <v/>
      </c>
      <c r="T465" s="30" t="n"/>
    </row>
    <row r="466">
      <c r="A466" s="28">
        <f>IF(B466="","",B466&amp;"-I"&amp;TEXT(ROW()-4,"000"))</f>
        <v/>
      </c>
      <c r="B466" s="30" t="n"/>
      <c r="C466" s="92">
        <f>IF($B466="","",IFERROR(VLOOKUP($B466,'Incoming Inspection Log'!$A:$H,3,FALSE),""))</f>
        <v/>
      </c>
      <c r="D466" s="28">
        <f>IF($B466="","",IFERROR(VLOOKUP($B466,'Incoming Inspection Log'!$A:$H,8,FALSE),""))</f>
        <v/>
      </c>
      <c r="E466" s="30" t="n"/>
      <c r="F466" s="30" t="n"/>
      <c r="G466" s="30" t="n"/>
      <c r="H466" s="93" t="n"/>
      <c r="I466" s="93" t="n"/>
      <c r="J466" s="30" t="n"/>
      <c r="K466" s="90" t="n"/>
      <c r="L466" s="93" t="n"/>
      <c r="M466" s="93" t="n"/>
      <c r="N466" s="93" t="n"/>
      <c r="O466" s="90" t="n"/>
      <c r="P466" s="30" t="n"/>
      <c r="Q466" s="30" t="n"/>
      <c r="R466" s="30" t="n"/>
      <c r="S466" s="28">
        <f>IF($B466="","",IF($R466&lt;&gt;"",$R466,IF($F466="Numeric",IF($L466="","Pending Inspection",IF(AND(OR($H466="",$L466&gt;=$H466),OR($I466="",$L466&lt;=$I466)),"Passed","Failed")),IF($O466&gt;0,"Failed",IF($K466&gt;0,"Passed","Pending Inspection")))))</f>
        <v/>
      </c>
      <c r="T466" s="30" t="n"/>
    </row>
    <row r="467">
      <c r="A467" s="28">
        <f>IF(B467="","",B467&amp;"-I"&amp;TEXT(ROW()-4,"000"))</f>
        <v/>
      </c>
      <c r="B467" s="30" t="n"/>
      <c r="C467" s="92">
        <f>IF($B467="","",IFERROR(VLOOKUP($B467,'Incoming Inspection Log'!$A:$H,3,FALSE),""))</f>
        <v/>
      </c>
      <c r="D467" s="28">
        <f>IF($B467="","",IFERROR(VLOOKUP($B467,'Incoming Inspection Log'!$A:$H,8,FALSE),""))</f>
        <v/>
      </c>
      <c r="E467" s="30" t="n"/>
      <c r="F467" s="30" t="n"/>
      <c r="G467" s="30" t="n"/>
      <c r="H467" s="93" t="n"/>
      <c r="I467" s="93" t="n"/>
      <c r="J467" s="30" t="n"/>
      <c r="K467" s="90" t="n"/>
      <c r="L467" s="93" t="n"/>
      <c r="M467" s="93" t="n"/>
      <c r="N467" s="93" t="n"/>
      <c r="O467" s="90" t="n"/>
      <c r="P467" s="30" t="n"/>
      <c r="Q467" s="30" t="n"/>
      <c r="R467" s="30" t="n"/>
      <c r="S467" s="28">
        <f>IF($B467="","",IF($R467&lt;&gt;"",$R467,IF($F467="Numeric",IF($L467="","Pending Inspection",IF(AND(OR($H467="",$L467&gt;=$H467),OR($I467="",$L467&lt;=$I467)),"Passed","Failed")),IF($O467&gt;0,"Failed",IF($K467&gt;0,"Passed","Pending Inspection")))))</f>
        <v/>
      </c>
      <c r="T467" s="30" t="n"/>
    </row>
    <row r="468">
      <c r="A468" s="28">
        <f>IF(B468="","",B468&amp;"-I"&amp;TEXT(ROW()-4,"000"))</f>
        <v/>
      </c>
      <c r="B468" s="30" t="n"/>
      <c r="C468" s="92">
        <f>IF($B468="","",IFERROR(VLOOKUP($B468,'Incoming Inspection Log'!$A:$H,3,FALSE),""))</f>
        <v/>
      </c>
      <c r="D468" s="28">
        <f>IF($B468="","",IFERROR(VLOOKUP($B468,'Incoming Inspection Log'!$A:$H,8,FALSE),""))</f>
        <v/>
      </c>
      <c r="E468" s="30" t="n"/>
      <c r="F468" s="30" t="n"/>
      <c r="G468" s="30" t="n"/>
      <c r="H468" s="93" t="n"/>
      <c r="I468" s="93" t="n"/>
      <c r="J468" s="30" t="n"/>
      <c r="K468" s="90" t="n"/>
      <c r="L468" s="93" t="n"/>
      <c r="M468" s="93" t="n"/>
      <c r="N468" s="93" t="n"/>
      <c r="O468" s="90" t="n"/>
      <c r="P468" s="30" t="n"/>
      <c r="Q468" s="30" t="n"/>
      <c r="R468" s="30" t="n"/>
      <c r="S468" s="28">
        <f>IF($B468="","",IF($R468&lt;&gt;"",$R468,IF($F468="Numeric",IF($L468="","Pending Inspection",IF(AND(OR($H468="",$L468&gt;=$H468),OR($I468="",$L468&lt;=$I468)),"Passed","Failed")),IF($O468&gt;0,"Failed",IF($K468&gt;0,"Passed","Pending Inspection")))))</f>
        <v/>
      </c>
      <c r="T468" s="30" t="n"/>
    </row>
    <row r="469">
      <c r="A469" s="28">
        <f>IF(B469="","",B469&amp;"-I"&amp;TEXT(ROW()-4,"000"))</f>
        <v/>
      </c>
      <c r="B469" s="30" t="n"/>
      <c r="C469" s="92">
        <f>IF($B469="","",IFERROR(VLOOKUP($B469,'Incoming Inspection Log'!$A:$H,3,FALSE),""))</f>
        <v/>
      </c>
      <c r="D469" s="28">
        <f>IF($B469="","",IFERROR(VLOOKUP($B469,'Incoming Inspection Log'!$A:$H,8,FALSE),""))</f>
        <v/>
      </c>
      <c r="E469" s="30" t="n"/>
      <c r="F469" s="30" t="n"/>
      <c r="G469" s="30" t="n"/>
      <c r="H469" s="93" t="n"/>
      <c r="I469" s="93" t="n"/>
      <c r="J469" s="30" t="n"/>
      <c r="K469" s="90" t="n"/>
      <c r="L469" s="93" t="n"/>
      <c r="M469" s="93" t="n"/>
      <c r="N469" s="93" t="n"/>
      <c r="O469" s="90" t="n"/>
      <c r="P469" s="30" t="n"/>
      <c r="Q469" s="30" t="n"/>
      <c r="R469" s="30" t="n"/>
      <c r="S469" s="28">
        <f>IF($B469="","",IF($R469&lt;&gt;"",$R469,IF($F469="Numeric",IF($L469="","Pending Inspection",IF(AND(OR($H469="",$L469&gt;=$H469),OR($I469="",$L469&lt;=$I469)),"Passed","Failed")),IF($O469&gt;0,"Failed",IF($K469&gt;0,"Passed","Pending Inspection")))))</f>
        <v/>
      </c>
      <c r="T469" s="30" t="n"/>
    </row>
    <row r="470">
      <c r="A470" s="28">
        <f>IF(B470="","",B470&amp;"-I"&amp;TEXT(ROW()-4,"000"))</f>
        <v/>
      </c>
      <c r="B470" s="30" t="n"/>
      <c r="C470" s="92">
        <f>IF($B470="","",IFERROR(VLOOKUP($B470,'Incoming Inspection Log'!$A:$H,3,FALSE),""))</f>
        <v/>
      </c>
      <c r="D470" s="28">
        <f>IF($B470="","",IFERROR(VLOOKUP($B470,'Incoming Inspection Log'!$A:$H,8,FALSE),""))</f>
        <v/>
      </c>
      <c r="E470" s="30" t="n"/>
      <c r="F470" s="30" t="n"/>
      <c r="G470" s="30" t="n"/>
      <c r="H470" s="93" t="n"/>
      <c r="I470" s="93" t="n"/>
      <c r="J470" s="30" t="n"/>
      <c r="K470" s="90" t="n"/>
      <c r="L470" s="93" t="n"/>
      <c r="M470" s="93" t="n"/>
      <c r="N470" s="93" t="n"/>
      <c r="O470" s="90" t="n"/>
      <c r="P470" s="30" t="n"/>
      <c r="Q470" s="30" t="n"/>
      <c r="R470" s="30" t="n"/>
      <c r="S470" s="28">
        <f>IF($B470="","",IF($R470&lt;&gt;"",$R470,IF($F470="Numeric",IF($L470="","Pending Inspection",IF(AND(OR($H470="",$L470&gt;=$H470),OR($I470="",$L470&lt;=$I470)),"Passed","Failed")),IF($O470&gt;0,"Failed",IF($K470&gt;0,"Passed","Pending Inspection")))))</f>
        <v/>
      </c>
      <c r="T470" s="30" t="n"/>
    </row>
    <row r="471">
      <c r="A471" s="28">
        <f>IF(B471="","",B471&amp;"-I"&amp;TEXT(ROW()-4,"000"))</f>
        <v/>
      </c>
      <c r="B471" s="30" t="n"/>
      <c r="C471" s="92">
        <f>IF($B471="","",IFERROR(VLOOKUP($B471,'Incoming Inspection Log'!$A:$H,3,FALSE),""))</f>
        <v/>
      </c>
      <c r="D471" s="28">
        <f>IF($B471="","",IFERROR(VLOOKUP($B471,'Incoming Inspection Log'!$A:$H,8,FALSE),""))</f>
        <v/>
      </c>
      <c r="E471" s="30" t="n"/>
      <c r="F471" s="30" t="n"/>
      <c r="G471" s="30" t="n"/>
      <c r="H471" s="93" t="n"/>
      <c r="I471" s="93" t="n"/>
      <c r="J471" s="30" t="n"/>
      <c r="K471" s="90" t="n"/>
      <c r="L471" s="93" t="n"/>
      <c r="M471" s="93" t="n"/>
      <c r="N471" s="93" t="n"/>
      <c r="O471" s="90" t="n"/>
      <c r="P471" s="30" t="n"/>
      <c r="Q471" s="30" t="n"/>
      <c r="R471" s="30" t="n"/>
      <c r="S471" s="28">
        <f>IF($B471="","",IF($R471&lt;&gt;"",$R471,IF($F471="Numeric",IF($L471="","Pending Inspection",IF(AND(OR($H471="",$L471&gt;=$H471),OR($I471="",$L471&lt;=$I471)),"Passed","Failed")),IF($O471&gt;0,"Failed",IF($K471&gt;0,"Passed","Pending Inspection")))))</f>
        <v/>
      </c>
      <c r="T471" s="30" t="n"/>
    </row>
    <row r="472">
      <c r="A472" s="28">
        <f>IF(B472="","",B472&amp;"-I"&amp;TEXT(ROW()-4,"000"))</f>
        <v/>
      </c>
      <c r="B472" s="30" t="n"/>
      <c r="C472" s="92">
        <f>IF($B472="","",IFERROR(VLOOKUP($B472,'Incoming Inspection Log'!$A:$H,3,FALSE),""))</f>
        <v/>
      </c>
      <c r="D472" s="28">
        <f>IF($B472="","",IFERROR(VLOOKUP($B472,'Incoming Inspection Log'!$A:$H,8,FALSE),""))</f>
        <v/>
      </c>
      <c r="E472" s="30" t="n"/>
      <c r="F472" s="30" t="n"/>
      <c r="G472" s="30" t="n"/>
      <c r="H472" s="93" t="n"/>
      <c r="I472" s="93" t="n"/>
      <c r="J472" s="30" t="n"/>
      <c r="K472" s="90" t="n"/>
      <c r="L472" s="93" t="n"/>
      <c r="M472" s="93" t="n"/>
      <c r="N472" s="93" t="n"/>
      <c r="O472" s="90" t="n"/>
      <c r="P472" s="30" t="n"/>
      <c r="Q472" s="30" t="n"/>
      <c r="R472" s="30" t="n"/>
      <c r="S472" s="28">
        <f>IF($B472="","",IF($R472&lt;&gt;"",$R472,IF($F472="Numeric",IF($L472="","Pending Inspection",IF(AND(OR($H472="",$L472&gt;=$H472),OR($I472="",$L472&lt;=$I472)),"Passed","Failed")),IF($O472&gt;0,"Failed",IF($K472&gt;0,"Passed","Pending Inspection")))))</f>
        <v/>
      </c>
      <c r="T472" s="30" t="n"/>
    </row>
    <row r="473">
      <c r="A473" s="28">
        <f>IF(B473="","",B473&amp;"-I"&amp;TEXT(ROW()-4,"000"))</f>
        <v/>
      </c>
      <c r="B473" s="30" t="n"/>
      <c r="C473" s="92">
        <f>IF($B473="","",IFERROR(VLOOKUP($B473,'Incoming Inspection Log'!$A:$H,3,FALSE),""))</f>
        <v/>
      </c>
      <c r="D473" s="28">
        <f>IF($B473="","",IFERROR(VLOOKUP($B473,'Incoming Inspection Log'!$A:$H,8,FALSE),""))</f>
        <v/>
      </c>
      <c r="E473" s="30" t="n"/>
      <c r="F473" s="30" t="n"/>
      <c r="G473" s="30" t="n"/>
      <c r="H473" s="93" t="n"/>
      <c r="I473" s="93" t="n"/>
      <c r="J473" s="30" t="n"/>
      <c r="K473" s="90" t="n"/>
      <c r="L473" s="93" t="n"/>
      <c r="M473" s="93" t="n"/>
      <c r="N473" s="93" t="n"/>
      <c r="O473" s="90" t="n"/>
      <c r="P473" s="30" t="n"/>
      <c r="Q473" s="30" t="n"/>
      <c r="R473" s="30" t="n"/>
      <c r="S473" s="28">
        <f>IF($B473="","",IF($R473&lt;&gt;"",$R473,IF($F473="Numeric",IF($L473="","Pending Inspection",IF(AND(OR($H473="",$L473&gt;=$H473),OR($I473="",$L473&lt;=$I473)),"Passed","Failed")),IF($O473&gt;0,"Failed",IF($K473&gt;0,"Passed","Pending Inspection")))))</f>
        <v/>
      </c>
      <c r="T473" s="30" t="n"/>
    </row>
    <row r="474">
      <c r="A474" s="28">
        <f>IF(B474="","",B474&amp;"-I"&amp;TEXT(ROW()-4,"000"))</f>
        <v/>
      </c>
      <c r="B474" s="30" t="n"/>
      <c r="C474" s="92">
        <f>IF($B474="","",IFERROR(VLOOKUP($B474,'Incoming Inspection Log'!$A:$H,3,FALSE),""))</f>
        <v/>
      </c>
      <c r="D474" s="28">
        <f>IF($B474="","",IFERROR(VLOOKUP($B474,'Incoming Inspection Log'!$A:$H,8,FALSE),""))</f>
        <v/>
      </c>
      <c r="E474" s="30" t="n"/>
      <c r="F474" s="30" t="n"/>
      <c r="G474" s="30" t="n"/>
      <c r="H474" s="93" t="n"/>
      <c r="I474" s="93" t="n"/>
      <c r="J474" s="30" t="n"/>
      <c r="K474" s="90" t="n"/>
      <c r="L474" s="93" t="n"/>
      <c r="M474" s="93" t="n"/>
      <c r="N474" s="93" t="n"/>
      <c r="O474" s="90" t="n"/>
      <c r="P474" s="30" t="n"/>
      <c r="Q474" s="30" t="n"/>
      <c r="R474" s="30" t="n"/>
      <c r="S474" s="28">
        <f>IF($B474="","",IF($R474&lt;&gt;"",$R474,IF($F474="Numeric",IF($L474="","Pending Inspection",IF(AND(OR($H474="",$L474&gt;=$H474),OR($I474="",$L474&lt;=$I474)),"Passed","Failed")),IF($O474&gt;0,"Failed",IF($K474&gt;0,"Passed","Pending Inspection")))))</f>
        <v/>
      </c>
      <c r="T474" s="30" t="n"/>
    </row>
    <row r="475">
      <c r="A475" s="28">
        <f>IF(B475="","",B475&amp;"-I"&amp;TEXT(ROW()-4,"000"))</f>
        <v/>
      </c>
      <c r="B475" s="30" t="n"/>
      <c r="C475" s="92">
        <f>IF($B475="","",IFERROR(VLOOKUP($B475,'Incoming Inspection Log'!$A:$H,3,FALSE),""))</f>
        <v/>
      </c>
      <c r="D475" s="28">
        <f>IF($B475="","",IFERROR(VLOOKUP($B475,'Incoming Inspection Log'!$A:$H,8,FALSE),""))</f>
        <v/>
      </c>
      <c r="E475" s="30" t="n"/>
      <c r="F475" s="30" t="n"/>
      <c r="G475" s="30" t="n"/>
      <c r="H475" s="93" t="n"/>
      <c r="I475" s="93" t="n"/>
      <c r="J475" s="30" t="n"/>
      <c r="K475" s="90" t="n"/>
      <c r="L475" s="93" t="n"/>
      <c r="M475" s="93" t="n"/>
      <c r="N475" s="93" t="n"/>
      <c r="O475" s="90" t="n"/>
      <c r="P475" s="30" t="n"/>
      <c r="Q475" s="30" t="n"/>
      <c r="R475" s="30" t="n"/>
      <c r="S475" s="28">
        <f>IF($B475="","",IF($R475&lt;&gt;"",$R475,IF($F475="Numeric",IF($L475="","Pending Inspection",IF(AND(OR($H475="",$L475&gt;=$H475),OR($I475="",$L475&lt;=$I475)),"Passed","Failed")),IF($O475&gt;0,"Failed",IF($K475&gt;0,"Passed","Pending Inspection")))))</f>
        <v/>
      </c>
      <c r="T475" s="30" t="n"/>
    </row>
    <row r="476">
      <c r="A476" s="28">
        <f>IF(B476="","",B476&amp;"-I"&amp;TEXT(ROW()-4,"000"))</f>
        <v/>
      </c>
      <c r="B476" s="30" t="n"/>
      <c r="C476" s="92">
        <f>IF($B476="","",IFERROR(VLOOKUP($B476,'Incoming Inspection Log'!$A:$H,3,FALSE),""))</f>
        <v/>
      </c>
      <c r="D476" s="28">
        <f>IF($B476="","",IFERROR(VLOOKUP($B476,'Incoming Inspection Log'!$A:$H,8,FALSE),""))</f>
        <v/>
      </c>
      <c r="E476" s="30" t="n"/>
      <c r="F476" s="30" t="n"/>
      <c r="G476" s="30" t="n"/>
      <c r="H476" s="93" t="n"/>
      <c r="I476" s="93" t="n"/>
      <c r="J476" s="30" t="n"/>
      <c r="K476" s="90" t="n"/>
      <c r="L476" s="93" t="n"/>
      <c r="M476" s="93" t="n"/>
      <c r="N476" s="93" t="n"/>
      <c r="O476" s="90" t="n"/>
      <c r="P476" s="30" t="n"/>
      <c r="Q476" s="30" t="n"/>
      <c r="R476" s="30" t="n"/>
      <c r="S476" s="28">
        <f>IF($B476="","",IF($R476&lt;&gt;"",$R476,IF($F476="Numeric",IF($L476="","Pending Inspection",IF(AND(OR($H476="",$L476&gt;=$H476),OR($I476="",$L476&lt;=$I476)),"Passed","Failed")),IF($O476&gt;0,"Failed",IF($K476&gt;0,"Passed","Pending Inspection")))))</f>
        <v/>
      </c>
      <c r="T476" s="30" t="n"/>
    </row>
    <row r="477">
      <c r="A477" s="28">
        <f>IF(B477="","",B477&amp;"-I"&amp;TEXT(ROW()-4,"000"))</f>
        <v/>
      </c>
      <c r="B477" s="30" t="n"/>
      <c r="C477" s="92">
        <f>IF($B477="","",IFERROR(VLOOKUP($B477,'Incoming Inspection Log'!$A:$H,3,FALSE),""))</f>
        <v/>
      </c>
      <c r="D477" s="28">
        <f>IF($B477="","",IFERROR(VLOOKUP($B477,'Incoming Inspection Log'!$A:$H,8,FALSE),""))</f>
        <v/>
      </c>
      <c r="E477" s="30" t="n"/>
      <c r="F477" s="30" t="n"/>
      <c r="G477" s="30" t="n"/>
      <c r="H477" s="93" t="n"/>
      <c r="I477" s="93" t="n"/>
      <c r="J477" s="30" t="n"/>
      <c r="K477" s="90" t="n"/>
      <c r="L477" s="93" t="n"/>
      <c r="M477" s="93" t="n"/>
      <c r="N477" s="93" t="n"/>
      <c r="O477" s="90" t="n"/>
      <c r="P477" s="30" t="n"/>
      <c r="Q477" s="30" t="n"/>
      <c r="R477" s="30" t="n"/>
      <c r="S477" s="28">
        <f>IF($B477="","",IF($R477&lt;&gt;"",$R477,IF($F477="Numeric",IF($L477="","Pending Inspection",IF(AND(OR($H477="",$L477&gt;=$H477),OR($I477="",$L477&lt;=$I477)),"Passed","Failed")),IF($O477&gt;0,"Failed",IF($K477&gt;0,"Passed","Pending Inspection")))))</f>
        <v/>
      </c>
      <c r="T477" s="30" t="n"/>
    </row>
    <row r="478">
      <c r="A478" s="28">
        <f>IF(B478="","",B478&amp;"-I"&amp;TEXT(ROW()-4,"000"))</f>
        <v/>
      </c>
      <c r="B478" s="30" t="n"/>
      <c r="C478" s="92">
        <f>IF($B478="","",IFERROR(VLOOKUP($B478,'Incoming Inspection Log'!$A:$H,3,FALSE),""))</f>
        <v/>
      </c>
      <c r="D478" s="28">
        <f>IF($B478="","",IFERROR(VLOOKUP($B478,'Incoming Inspection Log'!$A:$H,8,FALSE),""))</f>
        <v/>
      </c>
      <c r="E478" s="30" t="n"/>
      <c r="F478" s="30" t="n"/>
      <c r="G478" s="30" t="n"/>
      <c r="H478" s="93" t="n"/>
      <c r="I478" s="93" t="n"/>
      <c r="J478" s="30" t="n"/>
      <c r="K478" s="90" t="n"/>
      <c r="L478" s="93" t="n"/>
      <c r="M478" s="93" t="n"/>
      <c r="N478" s="93" t="n"/>
      <c r="O478" s="90" t="n"/>
      <c r="P478" s="30" t="n"/>
      <c r="Q478" s="30" t="n"/>
      <c r="R478" s="30" t="n"/>
      <c r="S478" s="28">
        <f>IF($B478="","",IF($R478&lt;&gt;"",$R478,IF($F478="Numeric",IF($L478="","Pending Inspection",IF(AND(OR($H478="",$L478&gt;=$H478),OR($I478="",$L478&lt;=$I478)),"Passed","Failed")),IF($O478&gt;0,"Failed",IF($K478&gt;0,"Passed","Pending Inspection")))))</f>
        <v/>
      </c>
      <c r="T478" s="30" t="n"/>
    </row>
    <row r="479">
      <c r="A479" s="28">
        <f>IF(B479="","",B479&amp;"-I"&amp;TEXT(ROW()-4,"000"))</f>
        <v/>
      </c>
      <c r="B479" s="30" t="n"/>
      <c r="C479" s="92">
        <f>IF($B479="","",IFERROR(VLOOKUP($B479,'Incoming Inspection Log'!$A:$H,3,FALSE),""))</f>
        <v/>
      </c>
      <c r="D479" s="28">
        <f>IF($B479="","",IFERROR(VLOOKUP($B479,'Incoming Inspection Log'!$A:$H,8,FALSE),""))</f>
        <v/>
      </c>
      <c r="E479" s="30" t="n"/>
      <c r="F479" s="30" t="n"/>
      <c r="G479" s="30" t="n"/>
      <c r="H479" s="93" t="n"/>
      <c r="I479" s="93" t="n"/>
      <c r="J479" s="30" t="n"/>
      <c r="K479" s="90" t="n"/>
      <c r="L479" s="93" t="n"/>
      <c r="M479" s="93" t="n"/>
      <c r="N479" s="93" t="n"/>
      <c r="O479" s="90" t="n"/>
      <c r="P479" s="30" t="n"/>
      <c r="Q479" s="30" t="n"/>
      <c r="R479" s="30" t="n"/>
      <c r="S479" s="28">
        <f>IF($B479="","",IF($R479&lt;&gt;"",$R479,IF($F479="Numeric",IF($L479="","Pending Inspection",IF(AND(OR($H479="",$L479&gt;=$H479),OR($I479="",$L479&lt;=$I479)),"Passed","Failed")),IF($O479&gt;0,"Failed",IF($K479&gt;0,"Passed","Pending Inspection")))))</f>
        <v/>
      </c>
      <c r="T479" s="30" t="n"/>
    </row>
    <row r="480">
      <c r="A480" s="28">
        <f>IF(B480="","",B480&amp;"-I"&amp;TEXT(ROW()-4,"000"))</f>
        <v/>
      </c>
      <c r="B480" s="30" t="n"/>
      <c r="C480" s="92">
        <f>IF($B480="","",IFERROR(VLOOKUP($B480,'Incoming Inspection Log'!$A:$H,3,FALSE),""))</f>
        <v/>
      </c>
      <c r="D480" s="28">
        <f>IF($B480="","",IFERROR(VLOOKUP($B480,'Incoming Inspection Log'!$A:$H,8,FALSE),""))</f>
        <v/>
      </c>
      <c r="E480" s="30" t="n"/>
      <c r="F480" s="30" t="n"/>
      <c r="G480" s="30" t="n"/>
      <c r="H480" s="93" t="n"/>
      <c r="I480" s="93" t="n"/>
      <c r="J480" s="30" t="n"/>
      <c r="K480" s="90" t="n"/>
      <c r="L480" s="93" t="n"/>
      <c r="M480" s="93" t="n"/>
      <c r="N480" s="93" t="n"/>
      <c r="O480" s="90" t="n"/>
      <c r="P480" s="30" t="n"/>
      <c r="Q480" s="30" t="n"/>
      <c r="R480" s="30" t="n"/>
      <c r="S480" s="28">
        <f>IF($B480="","",IF($R480&lt;&gt;"",$R480,IF($F480="Numeric",IF($L480="","Pending Inspection",IF(AND(OR($H480="",$L480&gt;=$H480),OR($I480="",$L480&lt;=$I480)),"Passed","Failed")),IF($O480&gt;0,"Failed",IF($K480&gt;0,"Passed","Pending Inspection")))))</f>
        <v/>
      </c>
      <c r="T480" s="30" t="n"/>
    </row>
    <row r="481">
      <c r="A481" s="28">
        <f>IF(B481="","",B481&amp;"-I"&amp;TEXT(ROW()-4,"000"))</f>
        <v/>
      </c>
      <c r="B481" s="30" t="n"/>
      <c r="C481" s="92">
        <f>IF($B481="","",IFERROR(VLOOKUP($B481,'Incoming Inspection Log'!$A:$H,3,FALSE),""))</f>
        <v/>
      </c>
      <c r="D481" s="28">
        <f>IF($B481="","",IFERROR(VLOOKUP($B481,'Incoming Inspection Log'!$A:$H,8,FALSE),""))</f>
        <v/>
      </c>
      <c r="E481" s="30" t="n"/>
      <c r="F481" s="30" t="n"/>
      <c r="G481" s="30" t="n"/>
      <c r="H481" s="93" t="n"/>
      <c r="I481" s="93" t="n"/>
      <c r="J481" s="30" t="n"/>
      <c r="K481" s="90" t="n"/>
      <c r="L481" s="93" t="n"/>
      <c r="M481" s="93" t="n"/>
      <c r="N481" s="93" t="n"/>
      <c r="O481" s="90" t="n"/>
      <c r="P481" s="30" t="n"/>
      <c r="Q481" s="30" t="n"/>
      <c r="R481" s="30" t="n"/>
      <c r="S481" s="28">
        <f>IF($B481="","",IF($R481&lt;&gt;"",$R481,IF($F481="Numeric",IF($L481="","Pending Inspection",IF(AND(OR($H481="",$L481&gt;=$H481),OR($I481="",$L481&lt;=$I481)),"Passed","Failed")),IF($O481&gt;0,"Failed",IF($K481&gt;0,"Passed","Pending Inspection")))))</f>
        <v/>
      </c>
      <c r="T481" s="30" t="n"/>
    </row>
    <row r="482">
      <c r="A482" s="28">
        <f>IF(B482="","",B482&amp;"-I"&amp;TEXT(ROW()-4,"000"))</f>
        <v/>
      </c>
      <c r="B482" s="30" t="n"/>
      <c r="C482" s="92">
        <f>IF($B482="","",IFERROR(VLOOKUP($B482,'Incoming Inspection Log'!$A:$H,3,FALSE),""))</f>
        <v/>
      </c>
      <c r="D482" s="28">
        <f>IF($B482="","",IFERROR(VLOOKUP($B482,'Incoming Inspection Log'!$A:$H,8,FALSE),""))</f>
        <v/>
      </c>
      <c r="E482" s="30" t="n"/>
      <c r="F482" s="30" t="n"/>
      <c r="G482" s="30" t="n"/>
      <c r="H482" s="93" t="n"/>
      <c r="I482" s="93" t="n"/>
      <c r="J482" s="30" t="n"/>
      <c r="K482" s="90" t="n"/>
      <c r="L482" s="93" t="n"/>
      <c r="M482" s="93" t="n"/>
      <c r="N482" s="93" t="n"/>
      <c r="O482" s="90" t="n"/>
      <c r="P482" s="30" t="n"/>
      <c r="Q482" s="30" t="n"/>
      <c r="R482" s="30" t="n"/>
      <c r="S482" s="28">
        <f>IF($B482="","",IF($R482&lt;&gt;"",$R482,IF($F482="Numeric",IF($L482="","Pending Inspection",IF(AND(OR($H482="",$L482&gt;=$H482),OR($I482="",$L482&lt;=$I482)),"Passed","Failed")),IF($O482&gt;0,"Failed",IF($K482&gt;0,"Passed","Pending Inspection")))))</f>
        <v/>
      </c>
      <c r="T482" s="30" t="n"/>
    </row>
    <row r="483">
      <c r="A483" s="28">
        <f>IF(B483="","",B483&amp;"-I"&amp;TEXT(ROW()-4,"000"))</f>
        <v/>
      </c>
      <c r="B483" s="30" t="n"/>
      <c r="C483" s="92">
        <f>IF($B483="","",IFERROR(VLOOKUP($B483,'Incoming Inspection Log'!$A:$H,3,FALSE),""))</f>
        <v/>
      </c>
      <c r="D483" s="28">
        <f>IF($B483="","",IFERROR(VLOOKUP($B483,'Incoming Inspection Log'!$A:$H,8,FALSE),""))</f>
        <v/>
      </c>
      <c r="E483" s="30" t="n"/>
      <c r="F483" s="30" t="n"/>
      <c r="G483" s="30" t="n"/>
      <c r="H483" s="93" t="n"/>
      <c r="I483" s="93" t="n"/>
      <c r="J483" s="30" t="n"/>
      <c r="K483" s="90" t="n"/>
      <c r="L483" s="93" t="n"/>
      <c r="M483" s="93" t="n"/>
      <c r="N483" s="93" t="n"/>
      <c r="O483" s="90" t="n"/>
      <c r="P483" s="30" t="n"/>
      <c r="Q483" s="30" t="n"/>
      <c r="R483" s="30" t="n"/>
      <c r="S483" s="28">
        <f>IF($B483="","",IF($R483&lt;&gt;"",$R483,IF($F483="Numeric",IF($L483="","Pending Inspection",IF(AND(OR($H483="",$L483&gt;=$H483),OR($I483="",$L483&lt;=$I483)),"Passed","Failed")),IF($O483&gt;0,"Failed",IF($K483&gt;0,"Passed","Pending Inspection")))))</f>
        <v/>
      </c>
      <c r="T483" s="30" t="n"/>
    </row>
    <row r="484">
      <c r="A484" s="28">
        <f>IF(B484="","",B484&amp;"-I"&amp;TEXT(ROW()-4,"000"))</f>
        <v/>
      </c>
      <c r="B484" s="30" t="n"/>
      <c r="C484" s="92">
        <f>IF($B484="","",IFERROR(VLOOKUP($B484,'Incoming Inspection Log'!$A:$H,3,FALSE),""))</f>
        <v/>
      </c>
      <c r="D484" s="28">
        <f>IF($B484="","",IFERROR(VLOOKUP($B484,'Incoming Inspection Log'!$A:$H,8,FALSE),""))</f>
        <v/>
      </c>
      <c r="E484" s="30" t="n"/>
      <c r="F484" s="30" t="n"/>
      <c r="G484" s="30" t="n"/>
      <c r="H484" s="93" t="n"/>
      <c r="I484" s="93" t="n"/>
      <c r="J484" s="30" t="n"/>
      <c r="K484" s="90" t="n"/>
      <c r="L484" s="93" t="n"/>
      <c r="M484" s="93" t="n"/>
      <c r="N484" s="93" t="n"/>
      <c r="O484" s="90" t="n"/>
      <c r="P484" s="30" t="n"/>
      <c r="Q484" s="30" t="n"/>
      <c r="R484" s="30" t="n"/>
      <c r="S484" s="28">
        <f>IF($B484="","",IF($R484&lt;&gt;"",$R484,IF($F484="Numeric",IF($L484="","Pending Inspection",IF(AND(OR($H484="",$L484&gt;=$H484),OR($I484="",$L484&lt;=$I484)),"Passed","Failed")),IF($O484&gt;0,"Failed",IF($K484&gt;0,"Passed","Pending Inspection")))))</f>
        <v/>
      </c>
      <c r="T484" s="30" t="n"/>
    </row>
    <row r="485">
      <c r="A485" s="28">
        <f>IF(B485="","",B485&amp;"-I"&amp;TEXT(ROW()-4,"000"))</f>
        <v/>
      </c>
      <c r="B485" s="30" t="n"/>
      <c r="C485" s="92">
        <f>IF($B485="","",IFERROR(VLOOKUP($B485,'Incoming Inspection Log'!$A:$H,3,FALSE),""))</f>
        <v/>
      </c>
      <c r="D485" s="28">
        <f>IF($B485="","",IFERROR(VLOOKUP($B485,'Incoming Inspection Log'!$A:$H,8,FALSE),""))</f>
        <v/>
      </c>
      <c r="E485" s="30" t="n"/>
      <c r="F485" s="30" t="n"/>
      <c r="G485" s="30" t="n"/>
      <c r="H485" s="93" t="n"/>
      <c r="I485" s="93" t="n"/>
      <c r="J485" s="30" t="n"/>
      <c r="K485" s="90" t="n"/>
      <c r="L485" s="93" t="n"/>
      <c r="M485" s="93" t="n"/>
      <c r="N485" s="93" t="n"/>
      <c r="O485" s="90" t="n"/>
      <c r="P485" s="30" t="n"/>
      <c r="Q485" s="30" t="n"/>
      <c r="R485" s="30" t="n"/>
      <c r="S485" s="28">
        <f>IF($B485="","",IF($R485&lt;&gt;"",$R485,IF($F485="Numeric",IF($L485="","Pending Inspection",IF(AND(OR($H485="",$L485&gt;=$H485),OR($I485="",$L485&lt;=$I485)),"Passed","Failed")),IF($O485&gt;0,"Failed",IF($K485&gt;0,"Passed","Pending Inspection")))))</f>
        <v/>
      </c>
      <c r="T485" s="30" t="n"/>
    </row>
    <row r="486">
      <c r="A486" s="28">
        <f>IF(B486="","",B486&amp;"-I"&amp;TEXT(ROW()-4,"000"))</f>
        <v/>
      </c>
      <c r="B486" s="30" t="n"/>
      <c r="C486" s="92">
        <f>IF($B486="","",IFERROR(VLOOKUP($B486,'Incoming Inspection Log'!$A:$H,3,FALSE),""))</f>
        <v/>
      </c>
      <c r="D486" s="28">
        <f>IF($B486="","",IFERROR(VLOOKUP($B486,'Incoming Inspection Log'!$A:$H,8,FALSE),""))</f>
        <v/>
      </c>
      <c r="E486" s="30" t="n"/>
      <c r="F486" s="30" t="n"/>
      <c r="G486" s="30" t="n"/>
      <c r="H486" s="93" t="n"/>
      <c r="I486" s="93" t="n"/>
      <c r="J486" s="30" t="n"/>
      <c r="K486" s="90" t="n"/>
      <c r="L486" s="93" t="n"/>
      <c r="M486" s="93" t="n"/>
      <c r="N486" s="93" t="n"/>
      <c r="O486" s="90" t="n"/>
      <c r="P486" s="30" t="n"/>
      <c r="Q486" s="30" t="n"/>
      <c r="R486" s="30" t="n"/>
      <c r="S486" s="28">
        <f>IF($B486="","",IF($R486&lt;&gt;"",$R486,IF($F486="Numeric",IF($L486="","Pending Inspection",IF(AND(OR($H486="",$L486&gt;=$H486),OR($I486="",$L486&lt;=$I486)),"Passed","Failed")),IF($O486&gt;0,"Failed",IF($K486&gt;0,"Passed","Pending Inspection")))))</f>
        <v/>
      </c>
      <c r="T486" s="30" t="n"/>
    </row>
    <row r="487">
      <c r="A487" s="28">
        <f>IF(B487="","",B487&amp;"-I"&amp;TEXT(ROW()-4,"000"))</f>
        <v/>
      </c>
      <c r="B487" s="30" t="n"/>
      <c r="C487" s="92">
        <f>IF($B487="","",IFERROR(VLOOKUP($B487,'Incoming Inspection Log'!$A:$H,3,FALSE),""))</f>
        <v/>
      </c>
      <c r="D487" s="28">
        <f>IF($B487="","",IFERROR(VLOOKUP($B487,'Incoming Inspection Log'!$A:$H,8,FALSE),""))</f>
        <v/>
      </c>
      <c r="E487" s="30" t="n"/>
      <c r="F487" s="30" t="n"/>
      <c r="G487" s="30" t="n"/>
      <c r="H487" s="93" t="n"/>
      <c r="I487" s="93" t="n"/>
      <c r="J487" s="30" t="n"/>
      <c r="K487" s="90" t="n"/>
      <c r="L487" s="93" t="n"/>
      <c r="M487" s="93" t="n"/>
      <c r="N487" s="93" t="n"/>
      <c r="O487" s="90" t="n"/>
      <c r="P487" s="30" t="n"/>
      <c r="Q487" s="30" t="n"/>
      <c r="R487" s="30" t="n"/>
      <c r="S487" s="28">
        <f>IF($B487="","",IF($R487&lt;&gt;"",$R487,IF($F487="Numeric",IF($L487="","Pending Inspection",IF(AND(OR($H487="",$L487&gt;=$H487),OR($I487="",$L487&lt;=$I487)),"Passed","Failed")),IF($O487&gt;0,"Failed",IF($K487&gt;0,"Passed","Pending Inspection")))))</f>
        <v/>
      </c>
      <c r="T487" s="30" t="n"/>
    </row>
    <row r="488">
      <c r="A488" s="28">
        <f>IF(B488="","",B488&amp;"-I"&amp;TEXT(ROW()-4,"000"))</f>
        <v/>
      </c>
      <c r="B488" s="30" t="n"/>
      <c r="C488" s="92">
        <f>IF($B488="","",IFERROR(VLOOKUP($B488,'Incoming Inspection Log'!$A:$H,3,FALSE),""))</f>
        <v/>
      </c>
      <c r="D488" s="28">
        <f>IF($B488="","",IFERROR(VLOOKUP($B488,'Incoming Inspection Log'!$A:$H,8,FALSE),""))</f>
        <v/>
      </c>
      <c r="E488" s="30" t="n"/>
      <c r="F488" s="30" t="n"/>
      <c r="G488" s="30" t="n"/>
      <c r="H488" s="93" t="n"/>
      <c r="I488" s="93" t="n"/>
      <c r="J488" s="30" t="n"/>
      <c r="K488" s="90" t="n"/>
      <c r="L488" s="93" t="n"/>
      <c r="M488" s="93" t="n"/>
      <c r="N488" s="93" t="n"/>
      <c r="O488" s="90" t="n"/>
      <c r="P488" s="30" t="n"/>
      <c r="Q488" s="30" t="n"/>
      <c r="R488" s="30" t="n"/>
      <c r="S488" s="28">
        <f>IF($B488="","",IF($R488&lt;&gt;"",$R488,IF($F488="Numeric",IF($L488="","Pending Inspection",IF(AND(OR($H488="",$L488&gt;=$H488),OR($I488="",$L488&lt;=$I488)),"Passed","Failed")),IF($O488&gt;0,"Failed",IF($K488&gt;0,"Passed","Pending Inspection")))))</f>
        <v/>
      </c>
      <c r="T488" s="30" t="n"/>
    </row>
    <row r="489">
      <c r="A489" s="28">
        <f>IF(B489="","",B489&amp;"-I"&amp;TEXT(ROW()-4,"000"))</f>
        <v/>
      </c>
      <c r="B489" s="30" t="n"/>
      <c r="C489" s="92">
        <f>IF($B489="","",IFERROR(VLOOKUP($B489,'Incoming Inspection Log'!$A:$H,3,FALSE),""))</f>
        <v/>
      </c>
      <c r="D489" s="28">
        <f>IF($B489="","",IFERROR(VLOOKUP($B489,'Incoming Inspection Log'!$A:$H,8,FALSE),""))</f>
        <v/>
      </c>
      <c r="E489" s="30" t="n"/>
      <c r="F489" s="30" t="n"/>
      <c r="G489" s="30" t="n"/>
      <c r="H489" s="93" t="n"/>
      <c r="I489" s="93" t="n"/>
      <c r="J489" s="30" t="n"/>
      <c r="K489" s="90" t="n"/>
      <c r="L489" s="93" t="n"/>
      <c r="M489" s="93" t="n"/>
      <c r="N489" s="93" t="n"/>
      <c r="O489" s="90" t="n"/>
      <c r="P489" s="30" t="n"/>
      <c r="Q489" s="30" t="n"/>
      <c r="R489" s="30" t="n"/>
      <c r="S489" s="28">
        <f>IF($B489="","",IF($R489&lt;&gt;"",$R489,IF($F489="Numeric",IF($L489="","Pending Inspection",IF(AND(OR($H489="",$L489&gt;=$H489),OR($I489="",$L489&lt;=$I489)),"Passed","Failed")),IF($O489&gt;0,"Failed",IF($K489&gt;0,"Passed","Pending Inspection")))))</f>
        <v/>
      </c>
      <c r="T489" s="30" t="n"/>
    </row>
    <row r="490">
      <c r="A490" s="28">
        <f>IF(B490="","",B490&amp;"-I"&amp;TEXT(ROW()-4,"000"))</f>
        <v/>
      </c>
      <c r="B490" s="30" t="n"/>
      <c r="C490" s="92">
        <f>IF($B490="","",IFERROR(VLOOKUP($B490,'Incoming Inspection Log'!$A:$H,3,FALSE),""))</f>
        <v/>
      </c>
      <c r="D490" s="28">
        <f>IF($B490="","",IFERROR(VLOOKUP($B490,'Incoming Inspection Log'!$A:$H,8,FALSE),""))</f>
        <v/>
      </c>
      <c r="E490" s="30" t="n"/>
      <c r="F490" s="30" t="n"/>
      <c r="G490" s="30" t="n"/>
      <c r="H490" s="93" t="n"/>
      <c r="I490" s="93" t="n"/>
      <c r="J490" s="30" t="n"/>
      <c r="K490" s="90" t="n"/>
      <c r="L490" s="93" t="n"/>
      <c r="M490" s="93" t="n"/>
      <c r="N490" s="93" t="n"/>
      <c r="O490" s="90" t="n"/>
      <c r="P490" s="30" t="n"/>
      <c r="Q490" s="30" t="n"/>
      <c r="R490" s="30" t="n"/>
      <c r="S490" s="28">
        <f>IF($B490="","",IF($R490&lt;&gt;"",$R490,IF($F490="Numeric",IF($L490="","Pending Inspection",IF(AND(OR($H490="",$L490&gt;=$H490),OR($I490="",$L490&lt;=$I490)),"Passed","Failed")),IF($O490&gt;0,"Failed",IF($K490&gt;0,"Passed","Pending Inspection")))))</f>
        <v/>
      </c>
      <c r="T490" s="30" t="n"/>
    </row>
    <row r="491">
      <c r="A491" s="28">
        <f>IF(B491="","",B491&amp;"-I"&amp;TEXT(ROW()-4,"000"))</f>
        <v/>
      </c>
      <c r="B491" s="30" t="n"/>
      <c r="C491" s="92">
        <f>IF($B491="","",IFERROR(VLOOKUP($B491,'Incoming Inspection Log'!$A:$H,3,FALSE),""))</f>
        <v/>
      </c>
      <c r="D491" s="28">
        <f>IF($B491="","",IFERROR(VLOOKUP($B491,'Incoming Inspection Log'!$A:$H,8,FALSE),""))</f>
        <v/>
      </c>
      <c r="E491" s="30" t="n"/>
      <c r="F491" s="30" t="n"/>
      <c r="G491" s="30" t="n"/>
      <c r="H491" s="93" t="n"/>
      <c r="I491" s="93" t="n"/>
      <c r="J491" s="30" t="n"/>
      <c r="K491" s="90" t="n"/>
      <c r="L491" s="93" t="n"/>
      <c r="M491" s="93" t="n"/>
      <c r="N491" s="93" t="n"/>
      <c r="O491" s="90" t="n"/>
      <c r="P491" s="30" t="n"/>
      <c r="Q491" s="30" t="n"/>
      <c r="R491" s="30" t="n"/>
      <c r="S491" s="28">
        <f>IF($B491="","",IF($R491&lt;&gt;"",$R491,IF($F491="Numeric",IF($L491="","Pending Inspection",IF(AND(OR($H491="",$L491&gt;=$H491),OR($I491="",$L491&lt;=$I491)),"Passed","Failed")),IF($O491&gt;0,"Failed",IF($K491&gt;0,"Passed","Pending Inspection")))))</f>
        <v/>
      </c>
      <c r="T491" s="30" t="n"/>
    </row>
    <row r="492">
      <c r="A492" s="28">
        <f>IF(B492="","",B492&amp;"-I"&amp;TEXT(ROW()-4,"000"))</f>
        <v/>
      </c>
      <c r="B492" s="30" t="n"/>
      <c r="C492" s="92">
        <f>IF($B492="","",IFERROR(VLOOKUP($B492,'Incoming Inspection Log'!$A:$H,3,FALSE),""))</f>
        <v/>
      </c>
      <c r="D492" s="28">
        <f>IF($B492="","",IFERROR(VLOOKUP($B492,'Incoming Inspection Log'!$A:$H,8,FALSE),""))</f>
        <v/>
      </c>
      <c r="E492" s="30" t="n"/>
      <c r="F492" s="30" t="n"/>
      <c r="G492" s="30" t="n"/>
      <c r="H492" s="93" t="n"/>
      <c r="I492" s="93" t="n"/>
      <c r="J492" s="30" t="n"/>
      <c r="K492" s="90" t="n"/>
      <c r="L492" s="93" t="n"/>
      <c r="M492" s="93" t="n"/>
      <c r="N492" s="93" t="n"/>
      <c r="O492" s="90" t="n"/>
      <c r="P492" s="30" t="n"/>
      <c r="Q492" s="30" t="n"/>
      <c r="R492" s="30" t="n"/>
      <c r="S492" s="28">
        <f>IF($B492="","",IF($R492&lt;&gt;"",$R492,IF($F492="Numeric",IF($L492="","Pending Inspection",IF(AND(OR($H492="",$L492&gt;=$H492),OR($I492="",$L492&lt;=$I492)),"Passed","Failed")),IF($O492&gt;0,"Failed",IF($K492&gt;0,"Passed","Pending Inspection")))))</f>
        <v/>
      </c>
      <c r="T492" s="30" t="n"/>
    </row>
    <row r="493">
      <c r="A493" s="28">
        <f>IF(B493="","",B493&amp;"-I"&amp;TEXT(ROW()-4,"000"))</f>
        <v/>
      </c>
      <c r="B493" s="30" t="n"/>
      <c r="C493" s="92">
        <f>IF($B493="","",IFERROR(VLOOKUP($B493,'Incoming Inspection Log'!$A:$H,3,FALSE),""))</f>
        <v/>
      </c>
      <c r="D493" s="28">
        <f>IF($B493="","",IFERROR(VLOOKUP($B493,'Incoming Inspection Log'!$A:$H,8,FALSE),""))</f>
        <v/>
      </c>
      <c r="E493" s="30" t="n"/>
      <c r="F493" s="30" t="n"/>
      <c r="G493" s="30" t="n"/>
      <c r="H493" s="93" t="n"/>
      <c r="I493" s="93" t="n"/>
      <c r="J493" s="30" t="n"/>
      <c r="K493" s="90" t="n"/>
      <c r="L493" s="93" t="n"/>
      <c r="M493" s="93" t="n"/>
      <c r="N493" s="93" t="n"/>
      <c r="O493" s="90" t="n"/>
      <c r="P493" s="30" t="n"/>
      <c r="Q493" s="30" t="n"/>
      <c r="R493" s="30" t="n"/>
      <c r="S493" s="28">
        <f>IF($B493="","",IF($R493&lt;&gt;"",$R493,IF($F493="Numeric",IF($L493="","Pending Inspection",IF(AND(OR($H493="",$L493&gt;=$H493),OR($I493="",$L493&lt;=$I493)),"Passed","Failed")),IF($O493&gt;0,"Failed",IF($K493&gt;0,"Passed","Pending Inspection")))))</f>
        <v/>
      </c>
      <c r="T493" s="30" t="n"/>
    </row>
    <row r="494">
      <c r="A494" s="28">
        <f>IF(B494="","",B494&amp;"-I"&amp;TEXT(ROW()-4,"000"))</f>
        <v/>
      </c>
      <c r="B494" s="30" t="n"/>
      <c r="C494" s="92">
        <f>IF($B494="","",IFERROR(VLOOKUP($B494,'Incoming Inspection Log'!$A:$H,3,FALSE),""))</f>
        <v/>
      </c>
      <c r="D494" s="28">
        <f>IF($B494="","",IFERROR(VLOOKUP($B494,'Incoming Inspection Log'!$A:$H,8,FALSE),""))</f>
        <v/>
      </c>
      <c r="E494" s="30" t="n"/>
      <c r="F494" s="30" t="n"/>
      <c r="G494" s="30" t="n"/>
      <c r="H494" s="93" t="n"/>
      <c r="I494" s="93" t="n"/>
      <c r="J494" s="30" t="n"/>
      <c r="K494" s="90" t="n"/>
      <c r="L494" s="93" t="n"/>
      <c r="M494" s="93" t="n"/>
      <c r="N494" s="93" t="n"/>
      <c r="O494" s="90" t="n"/>
      <c r="P494" s="30" t="n"/>
      <c r="Q494" s="30" t="n"/>
      <c r="R494" s="30" t="n"/>
      <c r="S494" s="28">
        <f>IF($B494="","",IF($R494&lt;&gt;"",$R494,IF($F494="Numeric",IF($L494="","Pending Inspection",IF(AND(OR($H494="",$L494&gt;=$H494),OR($I494="",$L494&lt;=$I494)),"Passed","Failed")),IF($O494&gt;0,"Failed",IF($K494&gt;0,"Passed","Pending Inspection")))))</f>
        <v/>
      </c>
      <c r="T494" s="30" t="n"/>
    </row>
    <row r="495">
      <c r="A495" s="28">
        <f>IF(B495="","",B495&amp;"-I"&amp;TEXT(ROW()-4,"000"))</f>
        <v/>
      </c>
      <c r="B495" s="30" t="n"/>
      <c r="C495" s="92">
        <f>IF($B495="","",IFERROR(VLOOKUP($B495,'Incoming Inspection Log'!$A:$H,3,FALSE),""))</f>
        <v/>
      </c>
      <c r="D495" s="28">
        <f>IF($B495="","",IFERROR(VLOOKUP($B495,'Incoming Inspection Log'!$A:$H,8,FALSE),""))</f>
        <v/>
      </c>
      <c r="E495" s="30" t="n"/>
      <c r="F495" s="30" t="n"/>
      <c r="G495" s="30" t="n"/>
      <c r="H495" s="93" t="n"/>
      <c r="I495" s="93" t="n"/>
      <c r="J495" s="30" t="n"/>
      <c r="K495" s="90" t="n"/>
      <c r="L495" s="93" t="n"/>
      <c r="M495" s="93" t="n"/>
      <c r="N495" s="93" t="n"/>
      <c r="O495" s="90" t="n"/>
      <c r="P495" s="30" t="n"/>
      <c r="Q495" s="30" t="n"/>
      <c r="R495" s="30" t="n"/>
      <c r="S495" s="28">
        <f>IF($B495="","",IF($R495&lt;&gt;"",$R495,IF($F495="Numeric",IF($L495="","Pending Inspection",IF(AND(OR($H495="",$L495&gt;=$H495),OR($I495="",$L495&lt;=$I495)),"Passed","Failed")),IF($O495&gt;0,"Failed",IF($K495&gt;0,"Passed","Pending Inspection")))))</f>
        <v/>
      </c>
      <c r="T495" s="30" t="n"/>
    </row>
    <row r="496">
      <c r="A496" s="28">
        <f>IF(B496="","",B496&amp;"-I"&amp;TEXT(ROW()-4,"000"))</f>
        <v/>
      </c>
      <c r="B496" s="30" t="n"/>
      <c r="C496" s="92">
        <f>IF($B496="","",IFERROR(VLOOKUP($B496,'Incoming Inspection Log'!$A:$H,3,FALSE),""))</f>
        <v/>
      </c>
      <c r="D496" s="28">
        <f>IF($B496="","",IFERROR(VLOOKUP($B496,'Incoming Inspection Log'!$A:$H,8,FALSE),""))</f>
        <v/>
      </c>
      <c r="E496" s="30" t="n"/>
      <c r="F496" s="30" t="n"/>
      <c r="G496" s="30" t="n"/>
      <c r="H496" s="93" t="n"/>
      <c r="I496" s="93" t="n"/>
      <c r="J496" s="30" t="n"/>
      <c r="K496" s="90" t="n"/>
      <c r="L496" s="93" t="n"/>
      <c r="M496" s="93" t="n"/>
      <c r="N496" s="93" t="n"/>
      <c r="O496" s="90" t="n"/>
      <c r="P496" s="30" t="n"/>
      <c r="Q496" s="30" t="n"/>
      <c r="R496" s="30" t="n"/>
      <c r="S496" s="28">
        <f>IF($B496="","",IF($R496&lt;&gt;"",$R496,IF($F496="Numeric",IF($L496="","Pending Inspection",IF(AND(OR($H496="",$L496&gt;=$H496),OR($I496="",$L496&lt;=$I496)),"Passed","Failed")),IF($O496&gt;0,"Failed",IF($K496&gt;0,"Passed","Pending Inspection")))))</f>
        <v/>
      </c>
      <c r="T496" s="30" t="n"/>
    </row>
    <row r="497">
      <c r="A497" s="28">
        <f>IF(B497="","",B497&amp;"-I"&amp;TEXT(ROW()-4,"000"))</f>
        <v/>
      </c>
      <c r="B497" s="30" t="n"/>
      <c r="C497" s="92">
        <f>IF($B497="","",IFERROR(VLOOKUP($B497,'Incoming Inspection Log'!$A:$H,3,FALSE),""))</f>
        <v/>
      </c>
      <c r="D497" s="28">
        <f>IF($B497="","",IFERROR(VLOOKUP($B497,'Incoming Inspection Log'!$A:$H,8,FALSE),""))</f>
        <v/>
      </c>
      <c r="E497" s="30" t="n"/>
      <c r="F497" s="30" t="n"/>
      <c r="G497" s="30" t="n"/>
      <c r="H497" s="93" t="n"/>
      <c r="I497" s="93" t="n"/>
      <c r="J497" s="30" t="n"/>
      <c r="K497" s="90" t="n"/>
      <c r="L497" s="93" t="n"/>
      <c r="M497" s="93" t="n"/>
      <c r="N497" s="93" t="n"/>
      <c r="O497" s="90" t="n"/>
      <c r="P497" s="30" t="n"/>
      <c r="Q497" s="30" t="n"/>
      <c r="R497" s="30" t="n"/>
      <c r="S497" s="28">
        <f>IF($B497="","",IF($R497&lt;&gt;"",$R497,IF($F497="Numeric",IF($L497="","Pending Inspection",IF(AND(OR($H497="",$L497&gt;=$H497),OR($I497="",$L497&lt;=$I497)),"Passed","Failed")),IF($O497&gt;0,"Failed",IF($K497&gt;0,"Passed","Pending Inspection")))))</f>
        <v/>
      </c>
      <c r="T497" s="30" t="n"/>
    </row>
    <row r="498">
      <c r="A498" s="28">
        <f>IF(B498="","",B498&amp;"-I"&amp;TEXT(ROW()-4,"000"))</f>
        <v/>
      </c>
      <c r="B498" s="30" t="n"/>
      <c r="C498" s="92">
        <f>IF($B498="","",IFERROR(VLOOKUP($B498,'Incoming Inspection Log'!$A:$H,3,FALSE),""))</f>
        <v/>
      </c>
      <c r="D498" s="28">
        <f>IF($B498="","",IFERROR(VLOOKUP($B498,'Incoming Inspection Log'!$A:$H,8,FALSE),""))</f>
        <v/>
      </c>
      <c r="E498" s="30" t="n"/>
      <c r="F498" s="30" t="n"/>
      <c r="G498" s="30" t="n"/>
      <c r="H498" s="93" t="n"/>
      <c r="I498" s="93" t="n"/>
      <c r="J498" s="30" t="n"/>
      <c r="K498" s="90" t="n"/>
      <c r="L498" s="93" t="n"/>
      <c r="M498" s="93" t="n"/>
      <c r="N498" s="93" t="n"/>
      <c r="O498" s="90" t="n"/>
      <c r="P498" s="30" t="n"/>
      <c r="Q498" s="30" t="n"/>
      <c r="R498" s="30" t="n"/>
      <c r="S498" s="28">
        <f>IF($B498="","",IF($R498&lt;&gt;"",$R498,IF($F498="Numeric",IF($L498="","Pending Inspection",IF(AND(OR($H498="",$L498&gt;=$H498),OR($I498="",$L498&lt;=$I498)),"Passed","Failed")),IF($O498&gt;0,"Failed",IF($K498&gt;0,"Passed","Pending Inspection")))))</f>
        <v/>
      </c>
      <c r="T498" s="30" t="n"/>
    </row>
    <row r="499">
      <c r="A499" s="28">
        <f>IF(B499="","",B499&amp;"-I"&amp;TEXT(ROW()-4,"000"))</f>
        <v/>
      </c>
      <c r="B499" s="30" t="n"/>
      <c r="C499" s="92">
        <f>IF($B499="","",IFERROR(VLOOKUP($B499,'Incoming Inspection Log'!$A:$H,3,FALSE),""))</f>
        <v/>
      </c>
      <c r="D499" s="28">
        <f>IF($B499="","",IFERROR(VLOOKUP($B499,'Incoming Inspection Log'!$A:$H,8,FALSE),""))</f>
        <v/>
      </c>
      <c r="E499" s="30" t="n"/>
      <c r="F499" s="30" t="n"/>
      <c r="G499" s="30" t="n"/>
      <c r="H499" s="93" t="n"/>
      <c r="I499" s="93" t="n"/>
      <c r="J499" s="30" t="n"/>
      <c r="K499" s="90" t="n"/>
      <c r="L499" s="93" t="n"/>
      <c r="M499" s="93" t="n"/>
      <c r="N499" s="93" t="n"/>
      <c r="O499" s="90" t="n"/>
      <c r="P499" s="30" t="n"/>
      <c r="Q499" s="30" t="n"/>
      <c r="R499" s="30" t="n"/>
      <c r="S499" s="28">
        <f>IF($B499="","",IF($R499&lt;&gt;"",$R499,IF($F499="Numeric",IF($L499="","Pending Inspection",IF(AND(OR($H499="",$L499&gt;=$H499),OR($I499="",$L499&lt;=$I499)),"Passed","Failed")),IF($O499&gt;0,"Failed",IF($K499&gt;0,"Passed","Pending Inspection")))))</f>
        <v/>
      </c>
      <c r="T499" s="30" t="n"/>
    </row>
    <row r="500">
      <c r="A500" s="28">
        <f>IF(B500="","",B500&amp;"-I"&amp;TEXT(ROW()-4,"000"))</f>
        <v/>
      </c>
      <c r="B500" s="30" t="n"/>
      <c r="C500" s="92">
        <f>IF($B500="","",IFERROR(VLOOKUP($B500,'Incoming Inspection Log'!$A:$H,3,FALSE),""))</f>
        <v/>
      </c>
      <c r="D500" s="28">
        <f>IF($B500="","",IFERROR(VLOOKUP($B500,'Incoming Inspection Log'!$A:$H,8,FALSE),""))</f>
        <v/>
      </c>
      <c r="E500" s="30" t="n"/>
      <c r="F500" s="30" t="n"/>
      <c r="G500" s="30" t="n"/>
      <c r="H500" s="93" t="n"/>
      <c r="I500" s="93" t="n"/>
      <c r="J500" s="30" t="n"/>
      <c r="K500" s="90" t="n"/>
      <c r="L500" s="93" t="n"/>
      <c r="M500" s="93" t="n"/>
      <c r="N500" s="93" t="n"/>
      <c r="O500" s="90" t="n"/>
      <c r="P500" s="30" t="n"/>
      <c r="Q500" s="30" t="n"/>
      <c r="R500" s="30" t="n"/>
      <c r="S500" s="28">
        <f>IF($B500="","",IF($R500&lt;&gt;"",$R500,IF($F500="Numeric",IF($L500="","Pending Inspection",IF(AND(OR($H500="",$L500&gt;=$H500),OR($I500="",$L500&lt;=$I500)),"Passed","Failed")),IF($O500&gt;0,"Failed",IF($K500&gt;0,"Passed","Pending Inspection")))))</f>
        <v/>
      </c>
      <c r="T500" s="30" t="n"/>
    </row>
    <row r="501">
      <c r="A501" s="28">
        <f>IF(B501="","",B501&amp;"-I"&amp;TEXT(ROW()-4,"000"))</f>
        <v/>
      </c>
      <c r="B501" s="30" t="n"/>
      <c r="C501" s="92">
        <f>IF($B501="","",IFERROR(VLOOKUP($B501,'Incoming Inspection Log'!$A:$H,3,FALSE),""))</f>
        <v/>
      </c>
      <c r="D501" s="28">
        <f>IF($B501="","",IFERROR(VLOOKUP($B501,'Incoming Inspection Log'!$A:$H,8,FALSE),""))</f>
        <v/>
      </c>
      <c r="E501" s="30" t="n"/>
      <c r="F501" s="30" t="n"/>
      <c r="G501" s="30" t="n"/>
      <c r="H501" s="93" t="n"/>
      <c r="I501" s="93" t="n"/>
      <c r="J501" s="30" t="n"/>
      <c r="K501" s="90" t="n"/>
      <c r="L501" s="93" t="n"/>
      <c r="M501" s="93" t="n"/>
      <c r="N501" s="93" t="n"/>
      <c r="O501" s="90" t="n"/>
      <c r="P501" s="30" t="n"/>
      <c r="Q501" s="30" t="n"/>
      <c r="R501" s="30" t="n"/>
      <c r="S501" s="28">
        <f>IF($B501="","",IF($R501&lt;&gt;"",$R501,IF($F501="Numeric",IF($L501="","Pending Inspection",IF(AND(OR($H501="",$L501&gt;=$H501),OR($I501="",$L501&lt;=$I501)),"Passed","Failed")),IF($O501&gt;0,"Failed",IF($K501&gt;0,"Passed","Pending Inspection")))))</f>
        <v/>
      </c>
      <c r="T501" s="30" t="n"/>
    </row>
    <row r="502">
      <c r="A502" s="28">
        <f>IF(B502="","",B502&amp;"-I"&amp;TEXT(ROW()-4,"000"))</f>
        <v/>
      </c>
      <c r="B502" s="30" t="n"/>
      <c r="C502" s="92">
        <f>IF($B502="","",IFERROR(VLOOKUP($B502,'Incoming Inspection Log'!$A:$H,3,FALSE),""))</f>
        <v/>
      </c>
      <c r="D502" s="28">
        <f>IF($B502="","",IFERROR(VLOOKUP($B502,'Incoming Inspection Log'!$A:$H,8,FALSE),""))</f>
        <v/>
      </c>
      <c r="E502" s="30" t="n"/>
      <c r="F502" s="30" t="n"/>
      <c r="G502" s="30" t="n"/>
      <c r="H502" s="93" t="n"/>
      <c r="I502" s="93" t="n"/>
      <c r="J502" s="30" t="n"/>
      <c r="K502" s="90" t="n"/>
      <c r="L502" s="93" t="n"/>
      <c r="M502" s="93" t="n"/>
      <c r="N502" s="93" t="n"/>
      <c r="O502" s="90" t="n"/>
      <c r="P502" s="30" t="n"/>
      <c r="Q502" s="30" t="n"/>
      <c r="R502" s="30" t="n"/>
      <c r="S502" s="28">
        <f>IF($B502="","",IF($R502&lt;&gt;"",$R502,IF($F502="Numeric",IF($L502="","Pending Inspection",IF(AND(OR($H502="",$L502&gt;=$H502),OR($I502="",$L502&lt;=$I502)),"Passed","Failed")),IF($O502&gt;0,"Failed",IF($K502&gt;0,"Passed","Pending Inspection")))))</f>
        <v/>
      </c>
      <c r="T502" s="30" t="n"/>
    </row>
    <row r="503">
      <c r="A503" s="28">
        <f>IF(B503="","",B503&amp;"-I"&amp;TEXT(ROW()-4,"000"))</f>
        <v/>
      </c>
      <c r="B503" s="30" t="n"/>
      <c r="C503" s="92">
        <f>IF($B503="","",IFERROR(VLOOKUP($B503,'Incoming Inspection Log'!$A:$H,3,FALSE),""))</f>
        <v/>
      </c>
      <c r="D503" s="28">
        <f>IF($B503="","",IFERROR(VLOOKUP($B503,'Incoming Inspection Log'!$A:$H,8,FALSE),""))</f>
        <v/>
      </c>
      <c r="E503" s="30" t="n"/>
      <c r="F503" s="30" t="n"/>
      <c r="G503" s="30" t="n"/>
      <c r="H503" s="93" t="n"/>
      <c r="I503" s="93" t="n"/>
      <c r="J503" s="30" t="n"/>
      <c r="K503" s="90" t="n"/>
      <c r="L503" s="93" t="n"/>
      <c r="M503" s="93" t="n"/>
      <c r="N503" s="93" t="n"/>
      <c r="O503" s="90" t="n"/>
      <c r="P503" s="30" t="n"/>
      <c r="Q503" s="30" t="n"/>
      <c r="R503" s="30" t="n"/>
      <c r="S503" s="28">
        <f>IF($B503="","",IF($R503&lt;&gt;"",$R503,IF($F503="Numeric",IF($L503="","Pending Inspection",IF(AND(OR($H503="",$L503&gt;=$H503),OR($I503="",$L503&lt;=$I503)),"Passed","Failed")),IF($O503&gt;0,"Failed",IF($K503&gt;0,"Passed","Pending Inspection")))))</f>
        <v/>
      </c>
      <c r="T503" s="30" t="n"/>
    </row>
    <row r="504">
      <c r="A504" s="28">
        <f>IF(B504="","",B504&amp;"-I"&amp;TEXT(ROW()-4,"000"))</f>
        <v/>
      </c>
      <c r="B504" s="30" t="n"/>
      <c r="C504" s="92">
        <f>IF($B504="","",IFERROR(VLOOKUP($B504,'Incoming Inspection Log'!$A:$H,3,FALSE),""))</f>
        <v/>
      </c>
      <c r="D504" s="28">
        <f>IF($B504="","",IFERROR(VLOOKUP($B504,'Incoming Inspection Log'!$A:$H,8,FALSE),""))</f>
        <v/>
      </c>
      <c r="E504" s="30" t="n"/>
      <c r="F504" s="30" t="n"/>
      <c r="G504" s="30" t="n"/>
      <c r="H504" s="93" t="n"/>
      <c r="I504" s="93" t="n"/>
      <c r="J504" s="30" t="n"/>
      <c r="K504" s="90" t="n"/>
      <c r="L504" s="93" t="n"/>
      <c r="M504" s="93" t="n"/>
      <c r="N504" s="93" t="n"/>
      <c r="O504" s="90" t="n"/>
      <c r="P504" s="30" t="n"/>
      <c r="Q504" s="30" t="n"/>
      <c r="R504" s="30" t="n"/>
      <c r="S504" s="28">
        <f>IF($B504="","",IF($R504&lt;&gt;"",$R504,IF($F504="Numeric",IF($L504="","Pending Inspection",IF(AND(OR($H504="",$L504&gt;=$H504),OR($I504="",$L504&lt;=$I504)),"Passed","Failed")),IF($O504&gt;0,"Failed",IF($K504&gt;0,"Passed","Pending Inspection")))))</f>
        <v/>
      </c>
      <c r="T504" s="30" t="n"/>
    </row>
  </sheetData>
  <mergeCells count="2">
    <mergeCell ref="A1:T1"/>
    <mergeCell ref="A2:T2"/>
  </mergeCells>
  <conditionalFormatting sqref="S5:S504">
    <cfRule type="expression" priority="1" dxfId="0">
      <formula>S5="不合格"</formula>
    </cfRule>
    <cfRule type="expression" priority="2" dxfId="2">
      <formula>S5="合格"</formula>
    </cfRule>
    <cfRule type="expression" priority="3" dxfId="4">
      <formula>S5="待检"</formula>
    </cfRule>
  </conditionalFormatting>
  <dataValidations count="6">
    <dataValidation sqref="B5:B504" showDropDown="0" showInputMessage="0" showErrorMessage="0" allowBlank="0" type="list">
      <formula1>'Incoming Inspection Log'!$A$5:$A$304</formula1>
    </dataValidation>
    <dataValidation sqref="F5:F504" showDropDown="0" showInputMessage="0" showErrorMessage="0" allowBlank="0" type="list">
      <formula1>'Master Data'!$P$3:$P$30</formula1>
    </dataValidation>
    <dataValidation sqref="J5:J504" showDropDown="0" showInputMessage="0" showErrorMessage="0" allowBlank="0" type="list">
      <formula1>'Master Data'!$E$3:$E$30</formula1>
    </dataValidation>
    <dataValidation sqref="P5:P504" showDropDown="0" showInputMessage="0" showErrorMessage="0" allowBlank="0" type="list">
      <formula1>'Master Data'!$M$3:$M$20</formula1>
    </dataValidation>
    <dataValidation sqref="Q5:Q504" showDropDown="0" showInputMessage="0" showErrorMessage="0" allowBlank="0" type="list">
      <formula1>'Master Data'!$G$3:$G$30</formula1>
    </dataValidation>
    <dataValidation sqref="R5:R504" showDropDown="0" showInputMessage="0" showErrorMessage="0" allowBlank="0" type="list">
      <formula1>'Master Data'!$L$3:$L$20</formula1>
    </dataValidation>
  </dataValidations>
  <pageMargins left="0.7" right="0.7" top="0.75" bottom="0.75" header="0.3" footer="0.3"/>
  <tableParts count="1">
    <tablePart xmlns:r="http://schemas.openxmlformats.org/officeDocument/2006/relationships" r:id="rId1"/>
  </tableParts>
</worksheet>
</file>

<file path=xl/worksheets/sheet5.xml><?xml version="1.0" encoding="utf-8"?>
<worksheet xmlns="http://schemas.openxmlformats.org/spreadsheetml/2006/main">
  <sheetPr>
    <outlinePr summaryBelow="1" summaryRight="1"/>
    <pageSetUpPr/>
  </sheetPr>
  <dimension ref="A1:U204"/>
  <sheetViews>
    <sheetView workbookViewId="0">
      <selection activeCell="A1" sqref="A1"/>
    </sheetView>
  </sheetViews>
  <sheetFormatPr baseColWidth="8" defaultRowHeight="15"/>
  <cols>
    <col width="18" customWidth="1" min="1" max="1"/>
    <col width="18" customWidth="1" min="2" max="2"/>
    <col width="12" customWidth="1" min="3" max="3"/>
    <col width="16" customWidth="1" min="4" max="4"/>
    <col width="14" customWidth="1" min="5" max="5"/>
    <col width="18" customWidth="1" min="6" max="6"/>
    <col width="34" customWidth="1" min="7" max="7"/>
    <col width="14" customWidth="1" min="8" max="8"/>
    <col width="12" customWidth="1" min="9" max="9"/>
    <col width="16" customWidth="1" min="10" max="10"/>
    <col width="28" customWidth="1" min="11" max="11"/>
    <col width="30" customWidth="1" min="12" max="12"/>
    <col width="34" customWidth="1" min="13" max="13"/>
    <col width="16" customWidth="1" min="14" max="14"/>
    <col width="14" customWidth="1" min="15" max="15"/>
    <col width="14" customWidth="1" min="16" max="16"/>
    <col width="16" customWidth="1" min="17" max="17"/>
    <col width="20" customWidth="1" min="18" max="18"/>
    <col width="16" customWidth="1" min="19" max="19"/>
    <col width="14" customWidth="1" min="20" max="20"/>
    <col width="28" customWidth="1" min="21" max="21"/>
  </cols>
  <sheetData>
    <row r="1" ht="30" customHeight="1">
      <c r="A1" s="9" t="inlineStr">
        <is>
          <t>Nonconformance Actions / NCR-CAPA Tracking</t>
        </is>
      </c>
      <c r="B1" s="1" t="n"/>
      <c r="C1" s="1" t="n"/>
      <c r="D1" s="1" t="n"/>
      <c r="E1" s="1" t="n"/>
      <c r="F1" s="1" t="n"/>
      <c r="G1" s="1" t="n"/>
      <c r="H1" s="1" t="n"/>
      <c r="I1" s="1" t="n"/>
      <c r="J1" s="1" t="n"/>
      <c r="K1" s="1" t="n"/>
      <c r="L1" s="1" t="n"/>
      <c r="M1" s="1" t="n"/>
      <c r="N1" s="1" t="n"/>
      <c r="O1" s="1" t="n"/>
      <c r="P1" s="1" t="n"/>
      <c r="Q1" s="1" t="n"/>
      <c r="R1" s="1" t="n"/>
      <c r="S1" s="1" t="n"/>
      <c r="T1" s="1" t="n"/>
      <c r="U1" s="1" t="n"/>
    </row>
    <row r="2" ht="24" customHeight="1">
      <c r="A2" s="27" t="inlineStr">
        <is>
          <t>Use this sheet to record incoming nonconformance, quarantine, returns, concession acceptance, corrective and preventive actions (CAPA), and closure verification.</t>
        </is>
      </c>
      <c r="B2" s="1" t="n"/>
      <c r="C2" s="1" t="n"/>
      <c r="D2" s="1" t="n"/>
      <c r="E2" s="1" t="n"/>
      <c r="F2" s="1" t="n"/>
      <c r="G2" s="1" t="n"/>
      <c r="H2" s="1" t="n"/>
      <c r="I2" s="1" t="n"/>
      <c r="J2" s="1" t="n"/>
      <c r="K2" s="1" t="n"/>
      <c r="L2" s="1" t="n"/>
      <c r="M2" s="1" t="n"/>
      <c r="N2" s="1" t="n"/>
      <c r="O2" s="1" t="n"/>
      <c r="P2" s="1" t="n"/>
      <c r="Q2" s="1" t="n"/>
      <c r="R2" s="1" t="n"/>
      <c r="S2" s="1" t="n"/>
      <c r="T2" s="1" t="n"/>
      <c r="U2" s="1" t="n"/>
    </row>
    <row r="3"/>
    <row r="4">
      <c r="A4" s="14" t="inlineStr">
        <is>
          <t>NCR/CAPA No.</t>
        </is>
      </c>
      <c r="B4" s="14" t="inlineStr">
        <is>
          <t>Record No.</t>
        </is>
      </c>
      <c r="C4" s="14" t="inlineStr">
        <is>
          <t>Found Date</t>
        </is>
      </c>
      <c r="D4" s="14" t="inlineStr">
        <is>
          <t>Supplier</t>
        </is>
      </c>
      <c r="E4" s="14" t="inlineStr">
        <is>
          <t>Material Code</t>
        </is>
      </c>
      <c r="F4" s="14" t="inlineStr">
        <is>
          <t>Material Name</t>
        </is>
      </c>
      <c r="G4" s="14" t="inlineStr">
        <is>
          <t>Issue Description</t>
        </is>
      </c>
      <c r="H4" s="14" t="inlineStr">
        <is>
          <t>Severity</t>
        </is>
      </c>
      <c r="I4" s="14" t="inlineStr">
        <is>
          <t>Responsible Party</t>
        </is>
      </c>
      <c r="J4" s="14" t="inlineStr">
        <is>
          <t>Disposition Method</t>
        </is>
      </c>
      <c r="K4" s="14" t="inlineStr">
        <is>
          <t>Containment Action</t>
        </is>
      </c>
      <c r="L4" s="14" t="inlineStr">
        <is>
          <t>Root Cause Analysis</t>
        </is>
      </c>
      <c r="M4" s="14" t="inlineStr">
        <is>
          <t>Corrective / Preventive Action</t>
        </is>
      </c>
      <c r="N4" s="14" t="inlineStr">
        <is>
          <t>Owner</t>
        </is>
      </c>
      <c r="O4" s="14" t="inlineStr">
        <is>
          <t>Planned Completion Date</t>
        </is>
      </c>
      <c r="P4" s="14" t="inlineStr">
        <is>
          <t>Actual Completion Date</t>
        </is>
      </c>
      <c r="Q4" s="14" t="inlineStr">
        <is>
          <t>status</t>
        </is>
      </c>
      <c r="R4" s="14" t="inlineStr">
        <is>
          <t>Closure Verification</t>
        </is>
      </c>
      <c r="S4" s="14" t="inlineStr">
        <is>
          <t>Affected Lot / Quantity</t>
        </is>
      </c>
      <c r="T4" s="14" t="inlineStr">
        <is>
          <t>Cost / Claim</t>
        </is>
      </c>
      <c r="U4" s="14" t="inlineStr">
        <is>
          <t>Notes</t>
        </is>
      </c>
    </row>
    <row r="5">
      <c r="A5" s="28">
        <f>IF(B5="","",IF(C5="","NCR-"&amp;TEXT(ROW()-4,"000"),"NCR-"&amp;TEXT(C5,"yyyymmdd")&amp;"-"&amp;TEXT(ROW()-4,"000")))</f>
        <v/>
      </c>
      <c r="B5" s="30" t="inlineStr">
        <is>
          <t>IQC-20260501-002</t>
        </is>
      </c>
      <c r="C5" s="88" t="n">
        <v>46143</v>
      </c>
      <c r="D5" s="28">
        <f>IF($B5="","",IFERROR(VLOOKUP($B5,'Incoming Inspection Log'!$A:$AD,5,FALSE),""))</f>
        <v/>
      </c>
      <c r="E5" s="28">
        <f>IF($B5="","",IFERROR(VLOOKUP($B5,'Incoming Inspection Log'!$A:$AD,9,FALSE),""))</f>
        <v/>
      </c>
      <c r="F5" s="28">
        <f>IF($B5="","",IFERROR(VLOOKUP($B5,'Incoming Inspection Log'!$A:$AD,10,FALSE),""))</f>
        <v/>
      </c>
      <c r="G5" s="30" t="inlineStr">
        <is>
          <t>Three retail boxes have print ghosting; sorting and an improvement report are required</t>
        </is>
      </c>
      <c r="H5" s="30" t="inlineStr">
        <is>
          <t>Minor/Minor</t>
        </is>
      </c>
      <c r="I5" s="30" t="inlineStr">
        <is>
          <t>Supplier</t>
        </is>
      </c>
      <c r="J5" s="30" t="inlineStr">
        <is>
          <t>Sorting</t>
        </is>
      </c>
      <c r="K5" s="30" t="inlineStr">
        <is>
          <t>Quarantine the exception lot and sort before production release</t>
        </is>
      </c>
      <c r="L5" s="30" t="inlineStr">
        <is>
          <t>Printing registration settings drifted, and first-piece confirmation was insufficient</t>
        </is>
      </c>
      <c r="M5" s="30" t="inlineStr">
        <is>
          <t>Supplier recalibrated equipment and added first-piece confirmation and outgoing sample inspection</t>
        </is>
      </c>
      <c r="N5" s="30" t="inlineStr">
        <is>
          <t>Supplier Quality Engineer</t>
        </is>
      </c>
      <c r="O5" s="88" t="n">
        <v>46150</v>
      </c>
      <c r="P5" s="88" t="n"/>
      <c r="Q5" s="30" t="inlineStr">
        <is>
          <t>In Progress</t>
        </is>
      </c>
      <c r="R5" s="30" t="inlineStr">
        <is>
          <t>Pending Verification</t>
        </is>
      </c>
      <c r="S5" s="30" t="inlineStr">
        <is>
          <t>3/125</t>
        </is>
      </c>
      <c r="T5" s="89" t="n">
        <v>0</v>
      </c>
      <c r="U5" s="30" t="inlineStr">
        <is>
          <t>Example: minor exception, accept after sorting</t>
        </is>
      </c>
    </row>
    <row r="6">
      <c r="A6" s="28">
        <f>IF(B6="","",IF(C6="","NCR-"&amp;TEXT(ROW()-4,"000"),"NCR-"&amp;TEXT(C6,"yyyymmdd")&amp;"-"&amp;TEXT(ROW()-4,"000")))</f>
        <v/>
      </c>
      <c r="B6" s="30" t="inlineStr">
        <is>
          <t>IQC-20260502-003</t>
        </is>
      </c>
      <c r="C6" s="88" t="n">
        <v>46144</v>
      </c>
      <c r="D6" s="28">
        <f>IF($B6="","",IFERROR(VLOOKUP($B6,'Incoming Inspection Log'!$A:$AD,5,FALSE),""))</f>
        <v/>
      </c>
      <c r="E6" s="28">
        <f>IF($B6="","",IFERROR(VLOOKUP($B6,'Incoming Inspection Log'!$A:$AD,9,FALSE),""))</f>
        <v/>
      </c>
      <c r="F6" s="28">
        <f>IF($B6="","",IFERROR(VLOOKUP($B6,'Incoming Inspection Log'!$A:$AD,10,FALSE),""))</f>
        <v/>
      </c>
      <c r="G6" s="30" t="inlineStr">
        <is>
          <t>Five chip resistors failed the functional sample test, exceeding the AQL requirement</t>
        </is>
      </c>
      <c r="H6" s="30" t="inlineStr">
        <is>
          <t>Major/Major</t>
        </is>
      </c>
      <c r="I6" s="30" t="inlineStr">
        <is>
          <t>Supplier</t>
        </is>
      </c>
      <c r="J6" s="30" t="inlineStr">
        <is>
          <t>Return</t>
        </is>
      </c>
      <c r="K6" s="30" t="inlineStr">
        <is>
          <t>LotsQuarantine, 暂停入库</t>
        </is>
      </c>
      <c r="L6" s="30" t="inlineStr">
        <is>
          <t>Waiting for supplier 8D report</t>
        </is>
      </c>
      <c r="M6" s="30" t="inlineStr">
        <is>
          <t>Return to supplier; require an 8D report and replenishment plan</t>
        </is>
      </c>
      <c r="N6" s="30" t="inlineStr">
        <is>
          <t>Supplier Quality Engineer</t>
        </is>
      </c>
      <c r="O6" s="88" t="n">
        <v>46151</v>
      </c>
      <c r="P6" s="88" t="n"/>
      <c r="Q6" s="30" t="inlineStr">
        <is>
          <t>Waiting for supplier response</t>
        </is>
      </c>
      <c r="R6" s="30" t="inlineStr">
        <is>
          <t>Pending Verification</t>
        </is>
      </c>
      <c r="S6" s="30" t="inlineStr">
        <is>
          <t>5/200</t>
        </is>
      </c>
      <c r="T6" s="89" t="n">
        <v>0</v>
      </c>
      <c r="U6" s="30" t="inlineStr">
        <is>
          <t>Example: serious exception, reject and return</t>
        </is>
      </c>
    </row>
    <row r="7">
      <c r="A7" s="28">
        <f>IF(B7="","",IF(C7="","NCR-"&amp;TEXT(ROW()-4,"000"),"NCR-"&amp;TEXT(C7,"yyyymmdd")&amp;"-"&amp;TEXT(ROW()-4,"000")))</f>
        <v/>
      </c>
      <c r="B7" s="30" t="n"/>
      <c r="C7" s="88" t="n"/>
      <c r="D7" s="28">
        <f>IF($B7="","",IFERROR(VLOOKUP($B7,'Incoming Inspection Log'!$A:$AD,5,FALSE),""))</f>
        <v/>
      </c>
      <c r="E7" s="28">
        <f>IF($B7="","",IFERROR(VLOOKUP($B7,'Incoming Inspection Log'!$A:$AD,9,FALSE),""))</f>
        <v/>
      </c>
      <c r="F7" s="28">
        <f>IF($B7="","",IFERROR(VLOOKUP($B7,'Incoming Inspection Log'!$A:$AD,10,FALSE),""))</f>
        <v/>
      </c>
      <c r="G7" s="30" t="n"/>
      <c r="H7" s="30" t="n"/>
      <c r="I7" s="30" t="n"/>
      <c r="J7" s="30" t="n"/>
      <c r="K7" s="30" t="n"/>
      <c r="L7" s="30" t="n"/>
      <c r="M7" s="30" t="n"/>
      <c r="N7" s="30" t="n"/>
      <c r="O7" s="88" t="n"/>
      <c r="P7" s="88" t="n"/>
      <c r="Q7" s="30" t="n"/>
      <c r="R7" s="30" t="n"/>
      <c r="S7" s="30" t="n"/>
      <c r="T7" s="89" t="n"/>
      <c r="U7" s="30" t="n"/>
    </row>
    <row r="8">
      <c r="A8" s="28">
        <f>IF(B8="","",IF(C8="","NCR-"&amp;TEXT(ROW()-4,"000"),"NCR-"&amp;TEXT(C8,"yyyymmdd")&amp;"-"&amp;TEXT(ROW()-4,"000")))</f>
        <v/>
      </c>
      <c r="B8" s="30" t="n"/>
      <c r="C8" s="88" t="n"/>
      <c r="D8" s="28">
        <f>IF($B8="","",IFERROR(VLOOKUP($B8,'Incoming Inspection Log'!$A:$AD,5,FALSE),""))</f>
        <v/>
      </c>
      <c r="E8" s="28">
        <f>IF($B8="","",IFERROR(VLOOKUP($B8,'Incoming Inspection Log'!$A:$AD,9,FALSE),""))</f>
        <v/>
      </c>
      <c r="F8" s="28">
        <f>IF($B8="","",IFERROR(VLOOKUP($B8,'Incoming Inspection Log'!$A:$AD,10,FALSE),""))</f>
        <v/>
      </c>
      <c r="G8" s="30" t="n"/>
      <c r="H8" s="30" t="n"/>
      <c r="I8" s="30" t="n"/>
      <c r="J8" s="30" t="n"/>
      <c r="K8" s="30" t="n"/>
      <c r="L8" s="30" t="n"/>
      <c r="M8" s="30" t="n"/>
      <c r="N8" s="30" t="n"/>
      <c r="O8" s="88" t="n"/>
      <c r="P8" s="88" t="n"/>
      <c r="Q8" s="30" t="n"/>
      <c r="R8" s="30" t="n"/>
      <c r="S8" s="30" t="n"/>
      <c r="T8" s="89" t="n"/>
      <c r="U8" s="30" t="n"/>
    </row>
    <row r="9">
      <c r="A9" s="28">
        <f>IF(B9="","",IF(C9="","NCR-"&amp;TEXT(ROW()-4,"000"),"NCR-"&amp;TEXT(C9,"yyyymmdd")&amp;"-"&amp;TEXT(ROW()-4,"000")))</f>
        <v/>
      </c>
      <c r="B9" s="30" t="n"/>
      <c r="C9" s="88" t="n"/>
      <c r="D9" s="28">
        <f>IF($B9="","",IFERROR(VLOOKUP($B9,'Incoming Inspection Log'!$A:$AD,5,FALSE),""))</f>
        <v/>
      </c>
      <c r="E9" s="28">
        <f>IF($B9="","",IFERROR(VLOOKUP($B9,'Incoming Inspection Log'!$A:$AD,9,FALSE),""))</f>
        <v/>
      </c>
      <c r="F9" s="28">
        <f>IF($B9="","",IFERROR(VLOOKUP($B9,'Incoming Inspection Log'!$A:$AD,10,FALSE),""))</f>
        <v/>
      </c>
      <c r="G9" s="30" t="n"/>
      <c r="H9" s="30" t="n"/>
      <c r="I9" s="30" t="n"/>
      <c r="J9" s="30" t="n"/>
      <c r="K9" s="30" t="n"/>
      <c r="L9" s="30" t="n"/>
      <c r="M9" s="30" t="n"/>
      <c r="N9" s="30" t="n"/>
      <c r="O9" s="88" t="n"/>
      <c r="P9" s="88" t="n"/>
      <c r="Q9" s="30" t="n"/>
      <c r="R9" s="30" t="n"/>
      <c r="S9" s="30" t="n"/>
      <c r="T9" s="89" t="n"/>
      <c r="U9" s="30" t="n"/>
    </row>
    <row r="10">
      <c r="A10" s="28">
        <f>IF(B10="","",IF(C10="","NCR-"&amp;TEXT(ROW()-4,"000"),"NCR-"&amp;TEXT(C10,"yyyymmdd")&amp;"-"&amp;TEXT(ROW()-4,"000")))</f>
        <v/>
      </c>
      <c r="B10" s="30" t="n"/>
      <c r="C10" s="88" t="n"/>
      <c r="D10" s="28">
        <f>IF($B10="","",IFERROR(VLOOKUP($B10,'Incoming Inspection Log'!$A:$AD,5,FALSE),""))</f>
        <v/>
      </c>
      <c r="E10" s="28">
        <f>IF($B10="","",IFERROR(VLOOKUP($B10,'Incoming Inspection Log'!$A:$AD,9,FALSE),""))</f>
        <v/>
      </c>
      <c r="F10" s="28">
        <f>IF($B10="","",IFERROR(VLOOKUP($B10,'Incoming Inspection Log'!$A:$AD,10,FALSE),""))</f>
        <v/>
      </c>
      <c r="G10" s="30" t="n"/>
      <c r="H10" s="30" t="n"/>
      <c r="I10" s="30" t="n"/>
      <c r="J10" s="30" t="n"/>
      <c r="K10" s="30" t="n"/>
      <c r="L10" s="30" t="n"/>
      <c r="M10" s="30" t="n"/>
      <c r="N10" s="30" t="n"/>
      <c r="O10" s="88" t="n"/>
      <c r="P10" s="88" t="n"/>
      <c r="Q10" s="30" t="n"/>
      <c r="R10" s="30" t="n"/>
      <c r="S10" s="30" t="n"/>
      <c r="T10" s="89" t="n"/>
      <c r="U10" s="30" t="n"/>
    </row>
    <row r="11">
      <c r="A11" s="28">
        <f>IF(B11="","",IF(C11="","NCR-"&amp;TEXT(ROW()-4,"000"),"NCR-"&amp;TEXT(C11,"yyyymmdd")&amp;"-"&amp;TEXT(ROW()-4,"000")))</f>
        <v/>
      </c>
      <c r="B11" s="30" t="n"/>
      <c r="C11" s="88" t="n"/>
      <c r="D11" s="28">
        <f>IF($B11="","",IFERROR(VLOOKUP($B11,'Incoming Inspection Log'!$A:$AD,5,FALSE),""))</f>
        <v/>
      </c>
      <c r="E11" s="28">
        <f>IF($B11="","",IFERROR(VLOOKUP($B11,'Incoming Inspection Log'!$A:$AD,9,FALSE),""))</f>
        <v/>
      </c>
      <c r="F11" s="28">
        <f>IF($B11="","",IFERROR(VLOOKUP($B11,'Incoming Inspection Log'!$A:$AD,10,FALSE),""))</f>
        <v/>
      </c>
      <c r="G11" s="30" t="n"/>
      <c r="H11" s="30" t="n"/>
      <c r="I11" s="30" t="n"/>
      <c r="J11" s="30" t="n"/>
      <c r="K11" s="30" t="n"/>
      <c r="L11" s="30" t="n"/>
      <c r="M11" s="30" t="n"/>
      <c r="N11" s="30" t="n"/>
      <c r="O11" s="88" t="n"/>
      <c r="P11" s="88" t="n"/>
      <c r="Q11" s="30" t="n"/>
      <c r="R11" s="30" t="n"/>
      <c r="S11" s="30" t="n"/>
      <c r="T11" s="89" t="n"/>
      <c r="U11" s="30" t="n"/>
    </row>
    <row r="12">
      <c r="A12" s="28">
        <f>IF(B12="","",IF(C12="","NCR-"&amp;TEXT(ROW()-4,"000"),"NCR-"&amp;TEXT(C12,"yyyymmdd")&amp;"-"&amp;TEXT(ROW()-4,"000")))</f>
        <v/>
      </c>
      <c r="B12" s="30" t="n"/>
      <c r="C12" s="88" t="n"/>
      <c r="D12" s="28">
        <f>IF($B12="","",IFERROR(VLOOKUP($B12,'Incoming Inspection Log'!$A:$AD,5,FALSE),""))</f>
        <v/>
      </c>
      <c r="E12" s="28">
        <f>IF($B12="","",IFERROR(VLOOKUP($B12,'Incoming Inspection Log'!$A:$AD,9,FALSE),""))</f>
        <v/>
      </c>
      <c r="F12" s="28">
        <f>IF($B12="","",IFERROR(VLOOKUP($B12,'Incoming Inspection Log'!$A:$AD,10,FALSE),""))</f>
        <v/>
      </c>
      <c r="G12" s="30" t="n"/>
      <c r="H12" s="30" t="n"/>
      <c r="I12" s="30" t="n"/>
      <c r="J12" s="30" t="n"/>
      <c r="K12" s="30" t="n"/>
      <c r="L12" s="30" t="n"/>
      <c r="M12" s="30" t="n"/>
      <c r="N12" s="30" t="n"/>
      <c r="O12" s="88" t="n"/>
      <c r="P12" s="88" t="n"/>
      <c r="Q12" s="30" t="n"/>
      <c r="R12" s="30" t="n"/>
      <c r="S12" s="30" t="n"/>
      <c r="T12" s="89" t="n"/>
      <c r="U12" s="30" t="n"/>
    </row>
    <row r="13">
      <c r="A13" s="28">
        <f>IF(B13="","",IF(C13="","NCR-"&amp;TEXT(ROW()-4,"000"),"NCR-"&amp;TEXT(C13,"yyyymmdd")&amp;"-"&amp;TEXT(ROW()-4,"000")))</f>
        <v/>
      </c>
      <c r="B13" s="30" t="n"/>
      <c r="C13" s="88" t="n"/>
      <c r="D13" s="28">
        <f>IF($B13="","",IFERROR(VLOOKUP($B13,'Incoming Inspection Log'!$A:$AD,5,FALSE),""))</f>
        <v/>
      </c>
      <c r="E13" s="28">
        <f>IF($B13="","",IFERROR(VLOOKUP($B13,'Incoming Inspection Log'!$A:$AD,9,FALSE),""))</f>
        <v/>
      </c>
      <c r="F13" s="28">
        <f>IF($B13="","",IFERROR(VLOOKUP($B13,'Incoming Inspection Log'!$A:$AD,10,FALSE),""))</f>
        <v/>
      </c>
      <c r="G13" s="30" t="n"/>
      <c r="H13" s="30" t="n"/>
      <c r="I13" s="30" t="n"/>
      <c r="J13" s="30" t="n"/>
      <c r="K13" s="30" t="n"/>
      <c r="L13" s="30" t="n"/>
      <c r="M13" s="30" t="n"/>
      <c r="N13" s="30" t="n"/>
      <c r="O13" s="88" t="n"/>
      <c r="P13" s="88" t="n"/>
      <c r="Q13" s="30" t="n"/>
      <c r="R13" s="30" t="n"/>
      <c r="S13" s="30" t="n"/>
      <c r="T13" s="89" t="n"/>
      <c r="U13" s="30" t="n"/>
    </row>
    <row r="14">
      <c r="A14" s="28">
        <f>IF(B14="","",IF(C14="","NCR-"&amp;TEXT(ROW()-4,"000"),"NCR-"&amp;TEXT(C14,"yyyymmdd")&amp;"-"&amp;TEXT(ROW()-4,"000")))</f>
        <v/>
      </c>
      <c r="B14" s="30" t="n"/>
      <c r="C14" s="88" t="n"/>
      <c r="D14" s="28">
        <f>IF($B14="","",IFERROR(VLOOKUP($B14,'Incoming Inspection Log'!$A:$AD,5,FALSE),""))</f>
        <v/>
      </c>
      <c r="E14" s="28">
        <f>IF($B14="","",IFERROR(VLOOKUP($B14,'Incoming Inspection Log'!$A:$AD,9,FALSE),""))</f>
        <v/>
      </c>
      <c r="F14" s="28">
        <f>IF($B14="","",IFERROR(VLOOKUP($B14,'Incoming Inspection Log'!$A:$AD,10,FALSE),""))</f>
        <v/>
      </c>
      <c r="G14" s="30" t="n"/>
      <c r="H14" s="30" t="n"/>
      <c r="I14" s="30" t="n"/>
      <c r="J14" s="30" t="n"/>
      <c r="K14" s="30" t="n"/>
      <c r="L14" s="30" t="n"/>
      <c r="M14" s="30" t="n"/>
      <c r="N14" s="30" t="n"/>
      <c r="O14" s="88" t="n"/>
      <c r="P14" s="88" t="n"/>
      <c r="Q14" s="30" t="n"/>
      <c r="R14" s="30" t="n"/>
      <c r="S14" s="30" t="n"/>
      <c r="T14" s="89" t="n"/>
      <c r="U14" s="30" t="n"/>
    </row>
    <row r="15">
      <c r="A15" s="28">
        <f>IF(B15="","",IF(C15="","NCR-"&amp;TEXT(ROW()-4,"000"),"NCR-"&amp;TEXT(C15,"yyyymmdd")&amp;"-"&amp;TEXT(ROW()-4,"000")))</f>
        <v/>
      </c>
      <c r="B15" s="30" t="n"/>
      <c r="C15" s="88" t="n"/>
      <c r="D15" s="28">
        <f>IF($B15="","",IFERROR(VLOOKUP($B15,'Incoming Inspection Log'!$A:$AD,5,FALSE),""))</f>
        <v/>
      </c>
      <c r="E15" s="28">
        <f>IF($B15="","",IFERROR(VLOOKUP($B15,'Incoming Inspection Log'!$A:$AD,9,FALSE),""))</f>
        <v/>
      </c>
      <c r="F15" s="28">
        <f>IF($B15="","",IFERROR(VLOOKUP($B15,'Incoming Inspection Log'!$A:$AD,10,FALSE),""))</f>
        <v/>
      </c>
      <c r="G15" s="30" t="n"/>
      <c r="H15" s="30" t="n"/>
      <c r="I15" s="30" t="n"/>
      <c r="J15" s="30" t="n"/>
      <c r="K15" s="30" t="n"/>
      <c r="L15" s="30" t="n"/>
      <c r="M15" s="30" t="n"/>
      <c r="N15" s="30" t="n"/>
      <c r="O15" s="88" t="n"/>
      <c r="P15" s="88" t="n"/>
      <c r="Q15" s="30" t="n"/>
      <c r="R15" s="30" t="n"/>
      <c r="S15" s="30" t="n"/>
      <c r="T15" s="89" t="n"/>
      <c r="U15" s="30" t="n"/>
    </row>
    <row r="16">
      <c r="A16" s="28">
        <f>IF(B16="","",IF(C16="","NCR-"&amp;TEXT(ROW()-4,"000"),"NCR-"&amp;TEXT(C16,"yyyymmdd")&amp;"-"&amp;TEXT(ROW()-4,"000")))</f>
        <v/>
      </c>
      <c r="B16" s="30" t="n"/>
      <c r="C16" s="88" t="n"/>
      <c r="D16" s="28">
        <f>IF($B16="","",IFERROR(VLOOKUP($B16,'Incoming Inspection Log'!$A:$AD,5,FALSE),""))</f>
        <v/>
      </c>
      <c r="E16" s="28">
        <f>IF($B16="","",IFERROR(VLOOKUP($B16,'Incoming Inspection Log'!$A:$AD,9,FALSE),""))</f>
        <v/>
      </c>
      <c r="F16" s="28">
        <f>IF($B16="","",IFERROR(VLOOKUP($B16,'Incoming Inspection Log'!$A:$AD,10,FALSE),""))</f>
        <v/>
      </c>
      <c r="G16" s="30" t="n"/>
      <c r="H16" s="30" t="n"/>
      <c r="I16" s="30" t="n"/>
      <c r="J16" s="30" t="n"/>
      <c r="K16" s="30" t="n"/>
      <c r="L16" s="30" t="n"/>
      <c r="M16" s="30" t="n"/>
      <c r="N16" s="30" t="n"/>
      <c r="O16" s="88" t="n"/>
      <c r="P16" s="88" t="n"/>
      <c r="Q16" s="30" t="n"/>
      <c r="R16" s="30" t="n"/>
      <c r="S16" s="30" t="n"/>
      <c r="T16" s="89" t="n"/>
      <c r="U16" s="30" t="n"/>
    </row>
    <row r="17">
      <c r="A17" s="28">
        <f>IF(B17="","",IF(C17="","NCR-"&amp;TEXT(ROW()-4,"000"),"NCR-"&amp;TEXT(C17,"yyyymmdd")&amp;"-"&amp;TEXT(ROW()-4,"000")))</f>
        <v/>
      </c>
      <c r="B17" s="30" t="n"/>
      <c r="C17" s="88" t="n"/>
      <c r="D17" s="28">
        <f>IF($B17="","",IFERROR(VLOOKUP($B17,'Incoming Inspection Log'!$A:$AD,5,FALSE),""))</f>
        <v/>
      </c>
      <c r="E17" s="28">
        <f>IF($B17="","",IFERROR(VLOOKUP($B17,'Incoming Inspection Log'!$A:$AD,9,FALSE),""))</f>
        <v/>
      </c>
      <c r="F17" s="28">
        <f>IF($B17="","",IFERROR(VLOOKUP($B17,'Incoming Inspection Log'!$A:$AD,10,FALSE),""))</f>
        <v/>
      </c>
      <c r="G17" s="30" t="n"/>
      <c r="H17" s="30" t="n"/>
      <c r="I17" s="30" t="n"/>
      <c r="J17" s="30" t="n"/>
      <c r="K17" s="30" t="n"/>
      <c r="L17" s="30" t="n"/>
      <c r="M17" s="30" t="n"/>
      <c r="N17" s="30" t="n"/>
      <c r="O17" s="88" t="n"/>
      <c r="P17" s="88" t="n"/>
      <c r="Q17" s="30" t="n"/>
      <c r="R17" s="30" t="n"/>
      <c r="S17" s="30" t="n"/>
      <c r="T17" s="89" t="n"/>
      <c r="U17" s="30" t="n"/>
    </row>
    <row r="18">
      <c r="A18" s="28">
        <f>IF(B18="","",IF(C18="","NCR-"&amp;TEXT(ROW()-4,"000"),"NCR-"&amp;TEXT(C18,"yyyymmdd")&amp;"-"&amp;TEXT(ROW()-4,"000")))</f>
        <v/>
      </c>
      <c r="B18" s="30" t="n"/>
      <c r="C18" s="88" t="n"/>
      <c r="D18" s="28">
        <f>IF($B18="","",IFERROR(VLOOKUP($B18,'Incoming Inspection Log'!$A:$AD,5,FALSE),""))</f>
        <v/>
      </c>
      <c r="E18" s="28">
        <f>IF($B18="","",IFERROR(VLOOKUP($B18,'Incoming Inspection Log'!$A:$AD,9,FALSE),""))</f>
        <v/>
      </c>
      <c r="F18" s="28">
        <f>IF($B18="","",IFERROR(VLOOKUP($B18,'Incoming Inspection Log'!$A:$AD,10,FALSE),""))</f>
        <v/>
      </c>
      <c r="G18" s="30" t="n"/>
      <c r="H18" s="30" t="n"/>
      <c r="I18" s="30" t="n"/>
      <c r="J18" s="30" t="n"/>
      <c r="K18" s="30" t="n"/>
      <c r="L18" s="30" t="n"/>
      <c r="M18" s="30" t="n"/>
      <c r="N18" s="30" t="n"/>
      <c r="O18" s="88" t="n"/>
      <c r="P18" s="88" t="n"/>
      <c r="Q18" s="30" t="n"/>
      <c r="R18" s="30" t="n"/>
      <c r="S18" s="30" t="n"/>
      <c r="T18" s="89" t="n"/>
      <c r="U18" s="30" t="n"/>
    </row>
    <row r="19">
      <c r="A19" s="28">
        <f>IF(B19="","",IF(C19="","NCR-"&amp;TEXT(ROW()-4,"000"),"NCR-"&amp;TEXT(C19,"yyyymmdd")&amp;"-"&amp;TEXT(ROW()-4,"000")))</f>
        <v/>
      </c>
      <c r="B19" s="30" t="n"/>
      <c r="C19" s="88" t="n"/>
      <c r="D19" s="28">
        <f>IF($B19="","",IFERROR(VLOOKUP($B19,'Incoming Inspection Log'!$A:$AD,5,FALSE),""))</f>
        <v/>
      </c>
      <c r="E19" s="28">
        <f>IF($B19="","",IFERROR(VLOOKUP($B19,'Incoming Inspection Log'!$A:$AD,9,FALSE),""))</f>
        <v/>
      </c>
      <c r="F19" s="28">
        <f>IF($B19="","",IFERROR(VLOOKUP($B19,'Incoming Inspection Log'!$A:$AD,10,FALSE),""))</f>
        <v/>
      </c>
      <c r="G19" s="30" t="n"/>
      <c r="H19" s="30" t="n"/>
      <c r="I19" s="30" t="n"/>
      <c r="J19" s="30" t="n"/>
      <c r="K19" s="30" t="n"/>
      <c r="L19" s="30" t="n"/>
      <c r="M19" s="30" t="n"/>
      <c r="N19" s="30" t="n"/>
      <c r="O19" s="88" t="n"/>
      <c r="P19" s="88" t="n"/>
      <c r="Q19" s="30" t="n"/>
      <c r="R19" s="30" t="n"/>
      <c r="S19" s="30" t="n"/>
      <c r="T19" s="89" t="n"/>
      <c r="U19" s="30" t="n"/>
    </row>
    <row r="20">
      <c r="A20" s="28">
        <f>IF(B20="","",IF(C20="","NCR-"&amp;TEXT(ROW()-4,"000"),"NCR-"&amp;TEXT(C20,"yyyymmdd")&amp;"-"&amp;TEXT(ROW()-4,"000")))</f>
        <v/>
      </c>
      <c r="B20" s="30" t="n"/>
      <c r="C20" s="88" t="n"/>
      <c r="D20" s="28">
        <f>IF($B20="","",IFERROR(VLOOKUP($B20,'Incoming Inspection Log'!$A:$AD,5,FALSE),""))</f>
        <v/>
      </c>
      <c r="E20" s="28">
        <f>IF($B20="","",IFERROR(VLOOKUP($B20,'Incoming Inspection Log'!$A:$AD,9,FALSE),""))</f>
        <v/>
      </c>
      <c r="F20" s="28">
        <f>IF($B20="","",IFERROR(VLOOKUP($B20,'Incoming Inspection Log'!$A:$AD,10,FALSE),""))</f>
        <v/>
      </c>
      <c r="G20" s="30" t="n"/>
      <c r="H20" s="30" t="n"/>
      <c r="I20" s="30" t="n"/>
      <c r="J20" s="30" t="n"/>
      <c r="K20" s="30" t="n"/>
      <c r="L20" s="30" t="n"/>
      <c r="M20" s="30" t="n"/>
      <c r="N20" s="30" t="n"/>
      <c r="O20" s="88" t="n"/>
      <c r="P20" s="88" t="n"/>
      <c r="Q20" s="30" t="n"/>
      <c r="R20" s="30" t="n"/>
      <c r="S20" s="30" t="n"/>
      <c r="T20" s="89" t="n"/>
      <c r="U20" s="30" t="n"/>
    </row>
    <row r="21">
      <c r="A21" s="28">
        <f>IF(B21="","",IF(C21="","NCR-"&amp;TEXT(ROW()-4,"000"),"NCR-"&amp;TEXT(C21,"yyyymmdd")&amp;"-"&amp;TEXT(ROW()-4,"000")))</f>
        <v/>
      </c>
      <c r="B21" s="30" t="n"/>
      <c r="C21" s="88" t="n"/>
      <c r="D21" s="28">
        <f>IF($B21="","",IFERROR(VLOOKUP($B21,'Incoming Inspection Log'!$A:$AD,5,FALSE),""))</f>
        <v/>
      </c>
      <c r="E21" s="28">
        <f>IF($B21="","",IFERROR(VLOOKUP($B21,'Incoming Inspection Log'!$A:$AD,9,FALSE),""))</f>
        <v/>
      </c>
      <c r="F21" s="28">
        <f>IF($B21="","",IFERROR(VLOOKUP($B21,'Incoming Inspection Log'!$A:$AD,10,FALSE),""))</f>
        <v/>
      </c>
      <c r="G21" s="30" t="n"/>
      <c r="H21" s="30" t="n"/>
      <c r="I21" s="30" t="n"/>
      <c r="J21" s="30" t="n"/>
      <c r="K21" s="30" t="n"/>
      <c r="L21" s="30" t="n"/>
      <c r="M21" s="30" t="n"/>
      <c r="N21" s="30" t="n"/>
      <c r="O21" s="88" t="n"/>
      <c r="P21" s="88" t="n"/>
      <c r="Q21" s="30" t="n"/>
      <c r="R21" s="30" t="n"/>
      <c r="S21" s="30" t="n"/>
      <c r="T21" s="89" t="n"/>
      <c r="U21" s="30" t="n"/>
    </row>
    <row r="22">
      <c r="A22" s="28">
        <f>IF(B22="","",IF(C22="","NCR-"&amp;TEXT(ROW()-4,"000"),"NCR-"&amp;TEXT(C22,"yyyymmdd")&amp;"-"&amp;TEXT(ROW()-4,"000")))</f>
        <v/>
      </c>
      <c r="B22" s="30" t="n"/>
      <c r="C22" s="88" t="n"/>
      <c r="D22" s="28">
        <f>IF($B22="","",IFERROR(VLOOKUP($B22,'Incoming Inspection Log'!$A:$AD,5,FALSE),""))</f>
        <v/>
      </c>
      <c r="E22" s="28">
        <f>IF($B22="","",IFERROR(VLOOKUP($B22,'Incoming Inspection Log'!$A:$AD,9,FALSE),""))</f>
        <v/>
      </c>
      <c r="F22" s="28">
        <f>IF($B22="","",IFERROR(VLOOKUP($B22,'Incoming Inspection Log'!$A:$AD,10,FALSE),""))</f>
        <v/>
      </c>
      <c r="G22" s="30" t="n"/>
      <c r="H22" s="30" t="n"/>
      <c r="I22" s="30" t="n"/>
      <c r="J22" s="30" t="n"/>
      <c r="K22" s="30" t="n"/>
      <c r="L22" s="30" t="n"/>
      <c r="M22" s="30" t="n"/>
      <c r="N22" s="30" t="n"/>
      <c r="O22" s="88" t="n"/>
      <c r="P22" s="88" t="n"/>
      <c r="Q22" s="30" t="n"/>
      <c r="R22" s="30" t="n"/>
      <c r="S22" s="30" t="n"/>
      <c r="T22" s="89" t="n"/>
      <c r="U22" s="30" t="n"/>
    </row>
    <row r="23">
      <c r="A23" s="28">
        <f>IF(B23="","",IF(C23="","NCR-"&amp;TEXT(ROW()-4,"000"),"NCR-"&amp;TEXT(C23,"yyyymmdd")&amp;"-"&amp;TEXT(ROW()-4,"000")))</f>
        <v/>
      </c>
      <c r="B23" s="30" t="n"/>
      <c r="C23" s="88" t="n"/>
      <c r="D23" s="28">
        <f>IF($B23="","",IFERROR(VLOOKUP($B23,'Incoming Inspection Log'!$A:$AD,5,FALSE),""))</f>
        <v/>
      </c>
      <c r="E23" s="28">
        <f>IF($B23="","",IFERROR(VLOOKUP($B23,'Incoming Inspection Log'!$A:$AD,9,FALSE),""))</f>
        <v/>
      </c>
      <c r="F23" s="28">
        <f>IF($B23="","",IFERROR(VLOOKUP($B23,'Incoming Inspection Log'!$A:$AD,10,FALSE),""))</f>
        <v/>
      </c>
      <c r="G23" s="30" t="n"/>
      <c r="H23" s="30" t="n"/>
      <c r="I23" s="30" t="n"/>
      <c r="J23" s="30" t="n"/>
      <c r="K23" s="30" t="n"/>
      <c r="L23" s="30" t="n"/>
      <c r="M23" s="30" t="n"/>
      <c r="N23" s="30" t="n"/>
      <c r="O23" s="88" t="n"/>
      <c r="P23" s="88" t="n"/>
      <c r="Q23" s="30" t="n"/>
      <c r="R23" s="30" t="n"/>
      <c r="S23" s="30" t="n"/>
      <c r="T23" s="89" t="n"/>
      <c r="U23" s="30" t="n"/>
    </row>
    <row r="24">
      <c r="A24" s="28">
        <f>IF(B24="","",IF(C24="","NCR-"&amp;TEXT(ROW()-4,"000"),"NCR-"&amp;TEXT(C24,"yyyymmdd")&amp;"-"&amp;TEXT(ROW()-4,"000")))</f>
        <v/>
      </c>
      <c r="B24" s="30" t="n"/>
      <c r="C24" s="88" t="n"/>
      <c r="D24" s="28">
        <f>IF($B24="","",IFERROR(VLOOKUP($B24,'Incoming Inspection Log'!$A:$AD,5,FALSE),""))</f>
        <v/>
      </c>
      <c r="E24" s="28">
        <f>IF($B24="","",IFERROR(VLOOKUP($B24,'Incoming Inspection Log'!$A:$AD,9,FALSE),""))</f>
        <v/>
      </c>
      <c r="F24" s="28">
        <f>IF($B24="","",IFERROR(VLOOKUP($B24,'Incoming Inspection Log'!$A:$AD,10,FALSE),""))</f>
        <v/>
      </c>
      <c r="G24" s="30" t="n"/>
      <c r="H24" s="30" t="n"/>
      <c r="I24" s="30" t="n"/>
      <c r="J24" s="30" t="n"/>
      <c r="K24" s="30" t="n"/>
      <c r="L24" s="30" t="n"/>
      <c r="M24" s="30" t="n"/>
      <c r="N24" s="30" t="n"/>
      <c r="O24" s="88" t="n"/>
      <c r="P24" s="88" t="n"/>
      <c r="Q24" s="30" t="n"/>
      <c r="R24" s="30" t="n"/>
      <c r="S24" s="30" t="n"/>
      <c r="T24" s="89" t="n"/>
      <c r="U24" s="30" t="n"/>
    </row>
    <row r="25">
      <c r="A25" s="28">
        <f>IF(B25="","",IF(C25="","NCR-"&amp;TEXT(ROW()-4,"000"),"NCR-"&amp;TEXT(C25,"yyyymmdd")&amp;"-"&amp;TEXT(ROW()-4,"000")))</f>
        <v/>
      </c>
      <c r="B25" s="30" t="n"/>
      <c r="C25" s="88" t="n"/>
      <c r="D25" s="28">
        <f>IF($B25="","",IFERROR(VLOOKUP($B25,'Incoming Inspection Log'!$A:$AD,5,FALSE),""))</f>
        <v/>
      </c>
      <c r="E25" s="28">
        <f>IF($B25="","",IFERROR(VLOOKUP($B25,'Incoming Inspection Log'!$A:$AD,9,FALSE),""))</f>
        <v/>
      </c>
      <c r="F25" s="28">
        <f>IF($B25="","",IFERROR(VLOOKUP($B25,'Incoming Inspection Log'!$A:$AD,10,FALSE),""))</f>
        <v/>
      </c>
      <c r="G25" s="30" t="n"/>
      <c r="H25" s="30" t="n"/>
      <c r="I25" s="30" t="n"/>
      <c r="J25" s="30" t="n"/>
      <c r="K25" s="30" t="n"/>
      <c r="L25" s="30" t="n"/>
      <c r="M25" s="30" t="n"/>
      <c r="N25" s="30" t="n"/>
      <c r="O25" s="88" t="n"/>
      <c r="P25" s="88" t="n"/>
      <c r="Q25" s="30" t="n"/>
      <c r="R25" s="30" t="n"/>
      <c r="S25" s="30" t="n"/>
      <c r="T25" s="89" t="n"/>
      <c r="U25" s="30" t="n"/>
    </row>
    <row r="26">
      <c r="A26" s="28">
        <f>IF(B26="","",IF(C26="","NCR-"&amp;TEXT(ROW()-4,"000"),"NCR-"&amp;TEXT(C26,"yyyymmdd")&amp;"-"&amp;TEXT(ROW()-4,"000")))</f>
        <v/>
      </c>
      <c r="B26" s="30" t="n"/>
      <c r="C26" s="88" t="n"/>
      <c r="D26" s="28">
        <f>IF($B26="","",IFERROR(VLOOKUP($B26,'Incoming Inspection Log'!$A:$AD,5,FALSE),""))</f>
        <v/>
      </c>
      <c r="E26" s="28">
        <f>IF($B26="","",IFERROR(VLOOKUP($B26,'Incoming Inspection Log'!$A:$AD,9,FALSE),""))</f>
        <v/>
      </c>
      <c r="F26" s="28">
        <f>IF($B26="","",IFERROR(VLOOKUP($B26,'Incoming Inspection Log'!$A:$AD,10,FALSE),""))</f>
        <v/>
      </c>
      <c r="G26" s="30" t="n"/>
      <c r="H26" s="30" t="n"/>
      <c r="I26" s="30" t="n"/>
      <c r="J26" s="30" t="n"/>
      <c r="K26" s="30" t="n"/>
      <c r="L26" s="30" t="n"/>
      <c r="M26" s="30" t="n"/>
      <c r="N26" s="30" t="n"/>
      <c r="O26" s="88" t="n"/>
      <c r="P26" s="88" t="n"/>
      <c r="Q26" s="30" t="n"/>
      <c r="R26" s="30" t="n"/>
      <c r="S26" s="30" t="n"/>
      <c r="T26" s="89" t="n"/>
      <c r="U26" s="30" t="n"/>
    </row>
    <row r="27">
      <c r="A27" s="28">
        <f>IF(B27="","",IF(C27="","NCR-"&amp;TEXT(ROW()-4,"000"),"NCR-"&amp;TEXT(C27,"yyyymmdd")&amp;"-"&amp;TEXT(ROW()-4,"000")))</f>
        <v/>
      </c>
      <c r="B27" s="30" t="n"/>
      <c r="C27" s="88" t="n"/>
      <c r="D27" s="28">
        <f>IF($B27="","",IFERROR(VLOOKUP($B27,'Incoming Inspection Log'!$A:$AD,5,FALSE),""))</f>
        <v/>
      </c>
      <c r="E27" s="28">
        <f>IF($B27="","",IFERROR(VLOOKUP($B27,'Incoming Inspection Log'!$A:$AD,9,FALSE),""))</f>
        <v/>
      </c>
      <c r="F27" s="28">
        <f>IF($B27="","",IFERROR(VLOOKUP($B27,'Incoming Inspection Log'!$A:$AD,10,FALSE),""))</f>
        <v/>
      </c>
      <c r="G27" s="30" t="n"/>
      <c r="H27" s="30" t="n"/>
      <c r="I27" s="30" t="n"/>
      <c r="J27" s="30" t="n"/>
      <c r="K27" s="30" t="n"/>
      <c r="L27" s="30" t="n"/>
      <c r="M27" s="30" t="n"/>
      <c r="N27" s="30" t="n"/>
      <c r="O27" s="88" t="n"/>
      <c r="P27" s="88" t="n"/>
      <c r="Q27" s="30" t="n"/>
      <c r="R27" s="30" t="n"/>
      <c r="S27" s="30" t="n"/>
      <c r="T27" s="89" t="n"/>
      <c r="U27" s="30" t="n"/>
    </row>
    <row r="28">
      <c r="A28" s="28">
        <f>IF(B28="","",IF(C28="","NCR-"&amp;TEXT(ROW()-4,"000"),"NCR-"&amp;TEXT(C28,"yyyymmdd")&amp;"-"&amp;TEXT(ROW()-4,"000")))</f>
        <v/>
      </c>
      <c r="B28" s="30" t="n"/>
      <c r="C28" s="88" t="n"/>
      <c r="D28" s="28">
        <f>IF($B28="","",IFERROR(VLOOKUP($B28,'Incoming Inspection Log'!$A:$AD,5,FALSE),""))</f>
        <v/>
      </c>
      <c r="E28" s="28">
        <f>IF($B28="","",IFERROR(VLOOKUP($B28,'Incoming Inspection Log'!$A:$AD,9,FALSE),""))</f>
        <v/>
      </c>
      <c r="F28" s="28">
        <f>IF($B28="","",IFERROR(VLOOKUP($B28,'Incoming Inspection Log'!$A:$AD,10,FALSE),""))</f>
        <v/>
      </c>
      <c r="G28" s="30" t="n"/>
      <c r="H28" s="30" t="n"/>
      <c r="I28" s="30" t="n"/>
      <c r="J28" s="30" t="n"/>
      <c r="K28" s="30" t="n"/>
      <c r="L28" s="30" t="n"/>
      <c r="M28" s="30" t="n"/>
      <c r="N28" s="30" t="n"/>
      <c r="O28" s="88" t="n"/>
      <c r="P28" s="88" t="n"/>
      <c r="Q28" s="30" t="n"/>
      <c r="R28" s="30" t="n"/>
      <c r="S28" s="30" t="n"/>
      <c r="T28" s="89" t="n"/>
      <c r="U28" s="30" t="n"/>
    </row>
    <row r="29">
      <c r="A29" s="28">
        <f>IF(B29="","",IF(C29="","NCR-"&amp;TEXT(ROW()-4,"000"),"NCR-"&amp;TEXT(C29,"yyyymmdd")&amp;"-"&amp;TEXT(ROW()-4,"000")))</f>
        <v/>
      </c>
      <c r="B29" s="30" t="n"/>
      <c r="C29" s="88" t="n"/>
      <c r="D29" s="28">
        <f>IF($B29="","",IFERROR(VLOOKUP($B29,'Incoming Inspection Log'!$A:$AD,5,FALSE),""))</f>
        <v/>
      </c>
      <c r="E29" s="28">
        <f>IF($B29="","",IFERROR(VLOOKUP($B29,'Incoming Inspection Log'!$A:$AD,9,FALSE),""))</f>
        <v/>
      </c>
      <c r="F29" s="28">
        <f>IF($B29="","",IFERROR(VLOOKUP($B29,'Incoming Inspection Log'!$A:$AD,10,FALSE),""))</f>
        <v/>
      </c>
      <c r="G29" s="30" t="n"/>
      <c r="H29" s="30" t="n"/>
      <c r="I29" s="30" t="n"/>
      <c r="J29" s="30" t="n"/>
      <c r="K29" s="30" t="n"/>
      <c r="L29" s="30" t="n"/>
      <c r="M29" s="30" t="n"/>
      <c r="N29" s="30" t="n"/>
      <c r="O29" s="88" t="n"/>
      <c r="P29" s="88" t="n"/>
      <c r="Q29" s="30" t="n"/>
      <c r="R29" s="30" t="n"/>
      <c r="S29" s="30" t="n"/>
      <c r="T29" s="89" t="n"/>
      <c r="U29" s="30" t="n"/>
    </row>
    <row r="30">
      <c r="A30" s="28">
        <f>IF(B30="","",IF(C30="","NCR-"&amp;TEXT(ROW()-4,"000"),"NCR-"&amp;TEXT(C30,"yyyymmdd")&amp;"-"&amp;TEXT(ROW()-4,"000")))</f>
        <v/>
      </c>
      <c r="B30" s="30" t="n"/>
      <c r="C30" s="88" t="n"/>
      <c r="D30" s="28">
        <f>IF($B30="","",IFERROR(VLOOKUP($B30,'Incoming Inspection Log'!$A:$AD,5,FALSE),""))</f>
        <v/>
      </c>
      <c r="E30" s="28">
        <f>IF($B30="","",IFERROR(VLOOKUP($B30,'Incoming Inspection Log'!$A:$AD,9,FALSE),""))</f>
        <v/>
      </c>
      <c r="F30" s="28">
        <f>IF($B30="","",IFERROR(VLOOKUP($B30,'Incoming Inspection Log'!$A:$AD,10,FALSE),""))</f>
        <v/>
      </c>
      <c r="G30" s="30" t="n"/>
      <c r="H30" s="30" t="n"/>
      <c r="I30" s="30" t="n"/>
      <c r="J30" s="30" t="n"/>
      <c r="K30" s="30" t="n"/>
      <c r="L30" s="30" t="n"/>
      <c r="M30" s="30" t="n"/>
      <c r="N30" s="30" t="n"/>
      <c r="O30" s="88" t="n"/>
      <c r="P30" s="88" t="n"/>
      <c r="Q30" s="30" t="n"/>
      <c r="R30" s="30" t="n"/>
      <c r="S30" s="30" t="n"/>
      <c r="T30" s="89" t="n"/>
      <c r="U30" s="30" t="n"/>
    </row>
    <row r="31">
      <c r="A31" s="28">
        <f>IF(B31="","",IF(C31="","NCR-"&amp;TEXT(ROW()-4,"000"),"NCR-"&amp;TEXT(C31,"yyyymmdd")&amp;"-"&amp;TEXT(ROW()-4,"000")))</f>
        <v/>
      </c>
      <c r="B31" s="30" t="n"/>
      <c r="C31" s="88" t="n"/>
      <c r="D31" s="28">
        <f>IF($B31="","",IFERROR(VLOOKUP($B31,'Incoming Inspection Log'!$A:$AD,5,FALSE),""))</f>
        <v/>
      </c>
      <c r="E31" s="28">
        <f>IF($B31="","",IFERROR(VLOOKUP($B31,'Incoming Inspection Log'!$A:$AD,9,FALSE),""))</f>
        <v/>
      </c>
      <c r="F31" s="28">
        <f>IF($B31="","",IFERROR(VLOOKUP($B31,'Incoming Inspection Log'!$A:$AD,10,FALSE),""))</f>
        <v/>
      </c>
      <c r="G31" s="30" t="n"/>
      <c r="H31" s="30" t="n"/>
      <c r="I31" s="30" t="n"/>
      <c r="J31" s="30" t="n"/>
      <c r="K31" s="30" t="n"/>
      <c r="L31" s="30" t="n"/>
      <c r="M31" s="30" t="n"/>
      <c r="N31" s="30" t="n"/>
      <c r="O31" s="88" t="n"/>
      <c r="P31" s="88" t="n"/>
      <c r="Q31" s="30" t="n"/>
      <c r="R31" s="30" t="n"/>
      <c r="S31" s="30" t="n"/>
      <c r="T31" s="89" t="n"/>
      <c r="U31" s="30" t="n"/>
    </row>
    <row r="32">
      <c r="A32" s="28">
        <f>IF(B32="","",IF(C32="","NCR-"&amp;TEXT(ROW()-4,"000"),"NCR-"&amp;TEXT(C32,"yyyymmdd")&amp;"-"&amp;TEXT(ROW()-4,"000")))</f>
        <v/>
      </c>
      <c r="B32" s="30" t="n"/>
      <c r="C32" s="88" t="n"/>
      <c r="D32" s="28">
        <f>IF($B32="","",IFERROR(VLOOKUP($B32,'Incoming Inspection Log'!$A:$AD,5,FALSE),""))</f>
        <v/>
      </c>
      <c r="E32" s="28">
        <f>IF($B32="","",IFERROR(VLOOKUP($B32,'Incoming Inspection Log'!$A:$AD,9,FALSE),""))</f>
        <v/>
      </c>
      <c r="F32" s="28">
        <f>IF($B32="","",IFERROR(VLOOKUP($B32,'Incoming Inspection Log'!$A:$AD,10,FALSE),""))</f>
        <v/>
      </c>
      <c r="G32" s="30" t="n"/>
      <c r="H32" s="30" t="n"/>
      <c r="I32" s="30" t="n"/>
      <c r="J32" s="30" t="n"/>
      <c r="K32" s="30" t="n"/>
      <c r="L32" s="30" t="n"/>
      <c r="M32" s="30" t="n"/>
      <c r="N32" s="30" t="n"/>
      <c r="O32" s="88" t="n"/>
      <c r="P32" s="88" t="n"/>
      <c r="Q32" s="30" t="n"/>
      <c r="R32" s="30" t="n"/>
      <c r="S32" s="30" t="n"/>
      <c r="T32" s="89" t="n"/>
      <c r="U32" s="30" t="n"/>
    </row>
    <row r="33">
      <c r="A33" s="28">
        <f>IF(B33="","",IF(C33="","NCR-"&amp;TEXT(ROW()-4,"000"),"NCR-"&amp;TEXT(C33,"yyyymmdd")&amp;"-"&amp;TEXT(ROW()-4,"000")))</f>
        <v/>
      </c>
      <c r="B33" s="30" t="n"/>
      <c r="C33" s="88" t="n"/>
      <c r="D33" s="28">
        <f>IF($B33="","",IFERROR(VLOOKUP($B33,'Incoming Inspection Log'!$A:$AD,5,FALSE),""))</f>
        <v/>
      </c>
      <c r="E33" s="28">
        <f>IF($B33="","",IFERROR(VLOOKUP($B33,'Incoming Inspection Log'!$A:$AD,9,FALSE),""))</f>
        <v/>
      </c>
      <c r="F33" s="28">
        <f>IF($B33="","",IFERROR(VLOOKUP($B33,'Incoming Inspection Log'!$A:$AD,10,FALSE),""))</f>
        <v/>
      </c>
      <c r="G33" s="30" t="n"/>
      <c r="H33" s="30" t="n"/>
      <c r="I33" s="30" t="n"/>
      <c r="J33" s="30" t="n"/>
      <c r="K33" s="30" t="n"/>
      <c r="L33" s="30" t="n"/>
      <c r="M33" s="30" t="n"/>
      <c r="N33" s="30" t="n"/>
      <c r="O33" s="88" t="n"/>
      <c r="P33" s="88" t="n"/>
      <c r="Q33" s="30" t="n"/>
      <c r="R33" s="30" t="n"/>
      <c r="S33" s="30" t="n"/>
      <c r="T33" s="89" t="n"/>
      <c r="U33" s="30" t="n"/>
    </row>
    <row r="34">
      <c r="A34" s="28">
        <f>IF(B34="","",IF(C34="","NCR-"&amp;TEXT(ROW()-4,"000"),"NCR-"&amp;TEXT(C34,"yyyymmdd")&amp;"-"&amp;TEXT(ROW()-4,"000")))</f>
        <v/>
      </c>
      <c r="B34" s="30" t="n"/>
      <c r="C34" s="88" t="n"/>
      <c r="D34" s="28">
        <f>IF($B34="","",IFERROR(VLOOKUP($B34,'Incoming Inspection Log'!$A:$AD,5,FALSE),""))</f>
        <v/>
      </c>
      <c r="E34" s="28">
        <f>IF($B34="","",IFERROR(VLOOKUP($B34,'Incoming Inspection Log'!$A:$AD,9,FALSE),""))</f>
        <v/>
      </c>
      <c r="F34" s="28">
        <f>IF($B34="","",IFERROR(VLOOKUP($B34,'Incoming Inspection Log'!$A:$AD,10,FALSE),""))</f>
        <v/>
      </c>
      <c r="G34" s="30" t="n"/>
      <c r="H34" s="30" t="n"/>
      <c r="I34" s="30" t="n"/>
      <c r="J34" s="30" t="n"/>
      <c r="K34" s="30" t="n"/>
      <c r="L34" s="30" t="n"/>
      <c r="M34" s="30" t="n"/>
      <c r="N34" s="30" t="n"/>
      <c r="O34" s="88" t="n"/>
      <c r="P34" s="88" t="n"/>
      <c r="Q34" s="30" t="n"/>
      <c r="R34" s="30" t="n"/>
      <c r="S34" s="30" t="n"/>
      <c r="T34" s="89" t="n"/>
      <c r="U34" s="30" t="n"/>
    </row>
    <row r="35">
      <c r="A35" s="28">
        <f>IF(B35="","",IF(C35="","NCR-"&amp;TEXT(ROW()-4,"000"),"NCR-"&amp;TEXT(C35,"yyyymmdd")&amp;"-"&amp;TEXT(ROW()-4,"000")))</f>
        <v/>
      </c>
      <c r="B35" s="30" t="n"/>
      <c r="C35" s="88" t="n"/>
      <c r="D35" s="28">
        <f>IF($B35="","",IFERROR(VLOOKUP($B35,'Incoming Inspection Log'!$A:$AD,5,FALSE),""))</f>
        <v/>
      </c>
      <c r="E35" s="28">
        <f>IF($B35="","",IFERROR(VLOOKUP($B35,'Incoming Inspection Log'!$A:$AD,9,FALSE),""))</f>
        <v/>
      </c>
      <c r="F35" s="28">
        <f>IF($B35="","",IFERROR(VLOOKUP($B35,'Incoming Inspection Log'!$A:$AD,10,FALSE),""))</f>
        <v/>
      </c>
      <c r="G35" s="30" t="n"/>
      <c r="H35" s="30" t="n"/>
      <c r="I35" s="30" t="n"/>
      <c r="J35" s="30" t="n"/>
      <c r="K35" s="30" t="n"/>
      <c r="L35" s="30" t="n"/>
      <c r="M35" s="30" t="n"/>
      <c r="N35" s="30" t="n"/>
      <c r="O35" s="88" t="n"/>
      <c r="P35" s="88" t="n"/>
      <c r="Q35" s="30" t="n"/>
      <c r="R35" s="30" t="n"/>
      <c r="S35" s="30" t="n"/>
      <c r="T35" s="89" t="n"/>
      <c r="U35" s="30" t="n"/>
    </row>
    <row r="36">
      <c r="A36" s="28">
        <f>IF(B36="","",IF(C36="","NCR-"&amp;TEXT(ROW()-4,"000"),"NCR-"&amp;TEXT(C36,"yyyymmdd")&amp;"-"&amp;TEXT(ROW()-4,"000")))</f>
        <v/>
      </c>
      <c r="B36" s="30" t="n"/>
      <c r="C36" s="88" t="n"/>
      <c r="D36" s="28">
        <f>IF($B36="","",IFERROR(VLOOKUP($B36,'Incoming Inspection Log'!$A:$AD,5,FALSE),""))</f>
        <v/>
      </c>
      <c r="E36" s="28">
        <f>IF($B36="","",IFERROR(VLOOKUP($B36,'Incoming Inspection Log'!$A:$AD,9,FALSE),""))</f>
        <v/>
      </c>
      <c r="F36" s="28">
        <f>IF($B36="","",IFERROR(VLOOKUP($B36,'Incoming Inspection Log'!$A:$AD,10,FALSE),""))</f>
        <v/>
      </c>
      <c r="G36" s="30" t="n"/>
      <c r="H36" s="30" t="n"/>
      <c r="I36" s="30" t="n"/>
      <c r="J36" s="30" t="n"/>
      <c r="K36" s="30" t="n"/>
      <c r="L36" s="30" t="n"/>
      <c r="M36" s="30" t="n"/>
      <c r="N36" s="30" t="n"/>
      <c r="O36" s="88" t="n"/>
      <c r="P36" s="88" t="n"/>
      <c r="Q36" s="30" t="n"/>
      <c r="R36" s="30" t="n"/>
      <c r="S36" s="30" t="n"/>
      <c r="T36" s="89" t="n"/>
      <c r="U36" s="30" t="n"/>
    </row>
    <row r="37">
      <c r="A37" s="28">
        <f>IF(B37="","",IF(C37="","NCR-"&amp;TEXT(ROW()-4,"000"),"NCR-"&amp;TEXT(C37,"yyyymmdd")&amp;"-"&amp;TEXT(ROW()-4,"000")))</f>
        <v/>
      </c>
      <c r="B37" s="30" t="n"/>
      <c r="C37" s="88" t="n"/>
      <c r="D37" s="28">
        <f>IF($B37="","",IFERROR(VLOOKUP($B37,'Incoming Inspection Log'!$A:$AD,5,FALSE),""))</f>
        <v/>
      </c>
      <c r="E37" s="28">
        <f>IF($B37="","",IFERROR(VLOOKUP($B37,'Incoming Inspection Log'!$A:$AD,9,FALSE),""))</f>
        <v/>
      </c>
      <c r="F37" s="28">
        <f>IF($B37="","",IFERROR(VLOOKUP($B37,'Incoming Inspection Log'!$A:$AD,10,FALSE),""))</f>
        <v/>
      </c>
      <c r="G37" s="30" t="n"/>
      <c r="H37" s="30" t="n"/>
      <c r="I37" s="30" t="n"/>
      <c r="J37" s="30" t="n"/>
      <c r="K37" s="30" t="n"/>
      <c r="L37" s="30" t="n"/>
      <c r="M37" s="30" t="n"/>
      <c r="N37" s="30" t="n"/>
      <c r="O37" s="88" t="n"/>
      <c r="P37" s="88" t="n"/>
      <c r="Q37" s="30" t="n"/>
      <c r="R37" s="30" t="n"/>
      <c r="S37" s="30" t="n"/>
      <c r="T37" s="89" t="n"/>
      <c r="U37" s="30" t="n"/>
    </row>
    <row r="38">
      <c r="A38" s="28">
        <f>IF(B38="","",IF(C38="","NCR-"&amp;TEXT(ROW()-4,"000"),"NCR-"&amp;TEXT(C38,"yyyymmdd")&amp;"-"&amp;TEXT(ROW()-4,"000")))</f>
        <v/>
      </c>
      <c r="B38" s="30" t="n"/>
      <c r="C38" s="88" t="n"/>
      <c r="D38" s="28">
        <f>IF($B38="","",IFERROR(VLOOKUP($B38,'Incoming Inspection Log'!$A:$AD,5,FALSE),""))</f>
        <v/>
      </c>
      <c r="E38" s="28">
        <f>IF($B38="","",IFERROR(VLOOKUP($B38,'Incoming Inspection Log'!$A:$AD,9,FALSE),""))</f>
        <v/>
      </c>
      <c r="F38" s="28">
        <f>IF($B38="","",IFERROR(VLOOKUP($B38,'Incoming Inspection Log'!$A:$AD,10,FALSE),""))</f>
        <v/>
      </c>
      <c r="G38" s="30" t="n"/>
      <c r="H38" s="30" t="n"/>
      <c r="I38" s="30" t="n"/>
      <c r="J38" s="30" t="n"/>
      <c r="K38" s="30" t="n"/>
      <c r="L38" s="30" t="n"/>
      <c r="M38" s="30" t="n"/>
      <c r="N38" s="30" t="n"/>
      <c r="O38" s="88" t="n"/>
      <c r="P38" s="88" t="n"/>
      <c r="Q38" s="30" t="n"/>
      <c r="R38" s="30" t="n"/>
      <c r="S38" s="30" t="n"/>
      <c r="T38" s="89" t="n"/>
      <c r="U38" s="30" t="n"/>
    </row>
    <row r="39">
      <c r="A39" s="28">
        <f>IF(B39="","",IF(C39="","NCR-"&amp;TEXT(ROW()-4,"000"),"NCR-"&amp;TEXT(C39,"yyyymmdd")&amp;"-"&amp;TEXT(ROW()-4,"000")))</f>
        <v/>
      </c>
      <c r="B39" s="30" t="n"/>
      <c r="C39" s="88" t="n"/>
      <c r="D39" s="28">
        <f>IF($B39="","",IFERROR(VLOOKUP($B39,'Incoming Inspection Log'!$A:$AD,5,FALSE),""))</f>
        <v/>
      </c>
      <c r="E39" s="28">
        <f>IF($B39="","",IFERROR(VLOOKUP($B39,'Incoming Inspection Log'!$A:$AD,9,FALSE),""))</f>
        <v/>
      </c>
      <c r="F39" s="28">
        <f>IF($B39="","",IFERROR(VLOOKUP($B39,'Incoming Inspection Log'!$A:$AD,10,FALSE),""))</f>
        <v/>
      </c>
      <c r="G39" s="30" t="n"/>
      <c r="H39" s="30" t="n"/>
      <c r="I39" s="30" t="n"/>
      <c r="J39" s="30" t="n"/>
      <c r="K39" s="30" t="n"/>
      <c r="L39" s="30" t="n"/>
      <c r="M39" s="30" t="n"/>
      <c r="N39" s="30" t="n"/>
      <c r="O39" s="88" t="n"/>
      <c r="P39" s="88" t="n"/>
      <c r="Q39" s="30" t="n"/>
      <c r="R39" s="30" t="n"/>
      <c r="S39" s="30" t="n"/>
      <c r="T39" s="89" t="n"/>
      <c r="U39" s="30" t="n"/>
    </row>
    <row r="40">
      <c r="A40" s="28">
        <f>IF(B40="","",IF(C40="","NCR-"&amp;TEXT(ROW()-4,"000"),"NCR-"&amp;TEXT(C40,"yyyymmdd")&amp;"-"&amp;TEXT(ROW()-4,"000")))</f>
        <v/>
      </c>
      <c r="B40" s="30" t="n"/>
      <c r="C40" s="88" t="n"/>
      <c r="D40" s="28">
        <f>IF($B40="","",IFERROR(VLOOKUP($B40,'Incoming Inspection Log'!$A:$AD,5,FALSE),""))</f>
        <v/>
      </c>
      <c r="E40" s="28">
        <f>IF($B40="","",IFERROR(VLOOKUP($B40,'Incoming Inspection Log'!$A:$AD,9,FALSE),""))</f>
        <v/>
      </c>
      <c r="F40" s="28">
        <f>IF($B40="","",IFERROR(VLOOKUP($B40,'Incoming Inspection Log'!$A:$AD,10,FALSE),""))</f>
        <v/>
      </c>
      <c r="G40" s="30" t="n"/>
      <c r="H40" s="30" t="n"/>
      <c r="I40" s="30" t="n"/>
      <c r="J40" s="30" t="n"/>
      <c r="K40" s="30" t="n"/>
      <c r="L40" s="30" t="n"/>
      <c r="M40" s="30" t="n"/>
      <c r="N40" s="30" t="n"/>
      <c r="O40" s="88" t="n"/>
      <c r="P40" s="88" t="n"/>
      <c r="Q40" s="30" t="n"/>
      <c r="R40" s="30" t="n"/>
      <c r="S40" s="30" t="n"/>
      <c r="T40" s="89" t="n"/>
      <c r="U40" s="30" t="n"/>
    </row>
    <row r="41">
      <c r="A41" s="28">
        <f>IF(B41="","",IF(C41="","NCR-"&amp;TEXT(ROW()-4,"000"),"NCR-"&amp;TEXT(C41,"yyyymmdd")&amp;"-"&amp;TEXT(ROW()-4,"000")))</f>
        <v/>
      </c>
      <c r="B41" s="30" t="n"/>
      <c r="C41" s="88" t="n"/>
      <c r="D41" s="28">
        <f>IF($B41="","",IFERROR(VLOOKUP($B41,'Incoming Inspection Log'!$A:$AD,5,FALSE),""))</f>
        <v/>
      </c>
      <c r="E41" s="28">
        <f>IF($B41="","",IFERROR(VLOOKUP($B41,'Incoming Inspection Log'!$A:$AD,9,FALSE),""))</f>
        <v/>
      </c>
      <c r="F41" s="28">
        <f>IF($B41="","",IFERROR(VLOOKUP($B41,'Incoming Inspection Log'!$A:$AD,10,FALSE),""))</f>
        <v/>
      </c>
      <c r="G41" s="30" t="n"/>
      <c r="H41" s="30" t="n"/>
      <c r="I41" s="30" t="n"/>
      <c r="J41" s="30" t="n"/>
      <c r="K41" s="30" t="n"/>
      <c r="L41" s="30" t="n"/>
      <c r="M41" s="30" t="n"/>
      <c r="N41" s="30" t="n"/>
      <c r="O41" s="88" t="n"/>
      <c r="P41" s="88" t="n"/>
      <c r="Q41" s="30" t="n"/>
      <c r="R41" s="30" t="n"/>
      <c r="S41" s="30" t="n"/>
      <c r="T41" s="89" t="n"/>
      <c r="U41" s="30" t="n"/>
    </row>
    <row r="42">
      <c r="A42" s="28">
        <f>IF(B42="","",IF(C42="","NCR-"&amp;TEXT(ROW()-4,"000"),"NCR-"&amp;TEXT(C42,"yyyymmdd")&amp;"-"&amp;TEXT(ROW()-4,"000")))</f>
        <v/>
      </c>
      <c r="B42" s="30" t="n"/>
      <c r="C42" s="88" t="n"/>
      <c r="D42" s="28">
        <f>IF($B42="","",IFERROR(VLOOKUP($B42,'Incoming Inspection Log'!$A:$AD,5,FALSE),""))</f>
        <v/>
      </c>
      <c r="E42" s="28">
        <f>IF($B42="","",IFERROR(VLOOKUP($B42,'Incoming Inspection Log'!$A:$AD,9,FALSE),""))</f>
        <v/>
      </c>
      <c r="F42" s="28">
        <f>IF($B42="","",IFERROR(VLOOKUP($B42,'Incoming Inspection Log'!$A:$AD,10,FALSE),""))</f>
        <v/>
      </c>
      <c r="G42" s="30" t="n"/>
      <c r="H42" s="30" t="n"/>
      <c r="I42" s="30" t="n"/>
      <c r="J42" s="30" t="n"/>
      <c r="K42" s="30" t="n"/>
      <c r="L42" s="30" t="n"/>
      <c r="M42" s="30" t="n"/>
      <c r="N42" s="30" t="n"/>
      <c r="O42" s="88" t="n"/>
      <c r="P42" s="88" t="n"/>
      <c r="Q42" s="30" t="n"/>
      <c r="R42" s="30" t="n"/>
      <c r="S42" s="30" t="n"/>
      <c r="T42" s="89" t="n"/>
      <c r="U42" s="30" t="n"/>
    </row>
    <row r="43">
      <c r="A43" s="28">
        <f>IF(B43="","",IF(C43="","NCR-"&amp;TEXT(ROW()-4,"000"),"NCR-"&amp;TEXT(C43,"yyyymmdd")&amp;"-"&amp;TEXT(ROW()-4,"000")))</f>
        <v/>
      </c>
      <c r="B43" s="30" t="n"/>
      <c r="C43" s="88" t="n"/>
      <c r="D43" s="28">
        <f>IF($B43="","",IFERROR(VLOOKUP($B43,'Incoming Inspection Log'!$A:$AD,5,FALSE),""))</f>
        <v/>
      </c>
      <c r="E43" s="28">
        <f>IF($B43="","",IFERROR(VLOOKUP($B43,'Incoming Inspection Log'!$A:$AD,9,FALSE),""))</f>
        <v/>
      </c>
      <c r="F43" s="28">
        <f>IF($B43="","",IFERROR(VLOOKUP($B43,'Incoming Inspection Log'!$A:$AD,10,FALSE),""))</f>
        <v/>
      </c>
      <c r="G43" s="30" t="n"/>
      <c r="H43" s="30" t="n"/>
      <c r="I43" s="30" t="n"/>
      <c r="J43" s="30" t="n"/>
      <c r="K43" s="30" t="n"/>
      <c r="L43" s="30" t="n"/>
      <c r="M43" s="30" t="n"/>
      <c r="N43" s="30" t="n"/>
      <c r="O43" s="88" t="n"/>
      <c r="P43" s="88" t="n"/>
      <c r="Q43" s="30" t="n"/>
      <c r="R43" s="30" t="n"/>
      <c r="S43" s="30" t="n"/>
      <c r="T43" s="89" t="n"/>
      <c r="U43" s="30" t="n"/>
    </row>
    <row r="44">
      <c r="A44" s="28">
        <f>IF(B44="","",IF(C44="","NCR-"&amp;TEXT(ROW()-4,"000"),"NCR-"&amp;TEXT(C44,"yyyymmdd")&amp;"-"&amp;TEXT(ROW()-4,"000")))</f>
        <v/>
      </c>
      <c r="B44" s="30" t="n"/>
      <c r="C44" s="88" t="n"/>
      <c r="D44" s="28">
        <f>IF($B44="","",IFERROR(VLOOKUP($B44,'Incoming Inspection Log'!$A:$AD,5,FALSE),""))</f>
        <v/>
      </c>
      <c r="E44" s="28">
        <f>IF($B44="","",IFERROR(VLOOKUP($B44,'Incoming Inspection Log'!$A:$AD,9,FALSE),""))</f>
        <v/>
      </c>
      <c r="F44" s="28">
        <f>IF($B44="","",IFERROR(VLOOKUP($B44,'Incoming Inspection Log'!$A:$AD,10,FALSE),""))</f>
        <v/>
      </c>
      <c r="G44" s="30" t="n"/>
      <c r="H44" s="30" t="n"/>
      <c r="I44" s="30" t="n"/>
      <c r="J44" s="30" t="n"/>
      <c r="K44" s="30" t="n"/>
      <c r="L44" s="30" t="n"/>
      <c r="M44" s="30" t="n"/>
      <c r="N44" s="30" t="n"/>
      <c r="O44" s="88" t="n"/>
      <c r="P44" s="88" t="n"/>
      <c r="Q44" s="30" t="n"/>
      <c r="R44" s="30" t="n"/>
      <c r="S44" s="30" t="n"/>
      <c r="T44" s="89" t="n"/>
      <c r="U44" s="30" t="n"/>
    </row>
    <row r="45">
      <c r="A45" s="28">
        <f>IF(B45="","",IF(C45="","NCR-"&amp;TEXT(ROW()-4,"000"),"NCR-"&amp;TEXT(C45,"yyyymmdd")&amp;"-"&amp;TEXT(ROW()-4,"000")))</f>
        <v/>
      </c>
      <c r="B45" s="30" t="n"/>
      <c r="C45" s="88" t="n"/>
      <c r="D45" s="28">
        <f>IF($B45="","",IFERROR(VLOOKUP($B45,'Incoming Inspection Log'!$A:$AD,5,FALSE),""))</f>
        <v/>
      </c>
      <c r="E45" s="28">
        <f>IF($B45="","",IFERROR(VLOOKUP($B45,'Incoming Inspection Log'!$A:$AD,9,FALSE),""))</f>
        <v/>
      </c>
      <c r="F45" s="28">
        <f>IF($B45="","",IFERROR(VLOOKUP($B45,'Incoming Inspection Log'!$A:$AD,10,FALSE),""))</f>
        <v/>
      </c>
      <c r="G45" s="30" t="n"/>
      <c r="H45" s="30" t="n"/>
      <c r="I45" s="30" t="n"/>
      <c r="J45" s="30" t="n"/>
      <c r="K45" s="30" t="n"/>
      <c r="L45" s="30" t="n"/>
      <c r="M45" s="30" t="n"/>
      <c r="N45" s="30" t="n"/>
      <c r="O45" s="88" t="n"/>
      <c r="P45" s="88" t="n"/>
      <c r="Q45" s="30" t="n"/>
      <c r="R45" s="30" t="n"/>
      <c r="S45" s="30" t="n"/>
      <c r="T45" s="89" t="n"/>
      <c r="U45" s="30" t="n"/>
    </row>
    <row r="46">
      <c r="A46" s="28">
        <f>IF(B46="","",IF(C46="","NCR-"&amp;TEXT(ROW()-4,"000"),"NCR-"&amp;TEXT(C46,"yyyymmdd")&amp;"-"&amp;TEXT(ROW()-4,"000")))</f>
        <v/>
      </c>
      <c r="B46" s="30" t="n"/>
      <c r="C46" s="88" t="n"/>
      <c r="D46" s="28">
        <f>IF($B46="","",IFERROR(VLOOKUP($B46,'Incoming Inspection Log'!$A:$AD,5,FALSE),""))</f>
        <v/>
      </c>
      <c r="E46" s="28">
        <f>IF($B46="","",IFERROR(VLOOKUP($B46,'Incoming Inspection Log'!$A:$AD,9,FALSE),""))</f>
        <v/>
      </c>
      <c r="F46" s="28">
        <f>IF($B46="","",IFERROR(VLOOKUP($B46,'Incoming Inspection Log'!$A:$AD,10,FALSE),""))</f>
        <v/>
      </c>
      <c r="G46" s="30" t="n"/>
      <c r="H46" s="30" t="n"/>
      <c r="I46" s="30" t="n"/>
      <c r="J46" s="30" t="n"/>
      <c r="K46" s="30" t="n"/>
      <c r="L46" s="30" t="n"/>
      <c r="M46" s="30" t="n"/>
      <c r="N46" s="30" t="n"/>
      <c r="O46" s="88" t="n"/>
      <c r="P46" s="88" t="n"/>
      <c r="Q46" s="30" t="n"/>
      <c r="R46" s="30" t="n"/>
      <c r="S46" s="30" t="n"/>
      <c r="T46" s="89" t="n"/>
      <c r="U46" s="30" t="n"/>
    </row>
    <row r="47">
      <c r="A47" s="28">
        <f>IF(B47="","",IF(C47="","NCR-"&amp;TEXT(ROW()-4,"000"),"NCR-"&amp;TEXT(C47,"yyyymmdd")&amp;"-"&amp;TEXT(ROW()-4,"000")))</f>
        <v/>
      </c>
      <c r="B47" s="30" t="n"/>
      <c r="C47" s="88" t="n"/>
      <c r="D47" s="28">
        <f>IF($B47="","",IFERROR(VLOOKUP($B47,'Incoming Inspection Log'!$A:$AD,5,FALSE),""))</f>
        <v/>
      </c>
      <c r="E47" s="28">
        <f>IF($B47="","",IFERROR(VLOOKUP($B47,'Incoming Inspection Log'!$A:$AD,9,FALSE),""))</f>
        <v/>
      </c>
      <c r="F47" s="28">
        <f>IF($B47="","",IFERROR(VLOOKUP($B47,'Incoming Inspection Log'!$A:$AD,10,FALSE),""))</f>
        <v/>
      </c>
      <c r="G47" s="30" t="n"/>
      <c r="H47" s="30" t="n"/>
      <c r="I47" s="30" t="n"/>
      <c r="J47" s="30" t="n"/>
      <c r="K47" s="30" t="n"/>
      <c r="L47" s="30" t="n"/>
      <c r="M47" s="30" t="n"/>
      <c r="N47" s="30" t="n"/>
      <c r="O47" s="88" t="n"/>
      <c r="P47" s="88" t="n"/>
      <c r="Q47" s="30" t="n"/>
      <c r="R47" s="30" t="n"/>
      <c r="S47" s="30" t="n"/>
      <c r="T47" s="89" t="n"/>
      <c r="U47" s="30" t="n"/>
    </row>
    <row r="48">
      <c r="A48" s="28">
        <f>IF(B48="","",IF(C48="","NCR-"&amp;TEXT(ROW()-4,"000"),"NCR-"&amp;TEXT(C48,"yyyymmdd")&amp;"-"&amp;TEXT(ROW()-4,"000")))</f>
        <v/>
      </c>
      <c r="B48" s="30" t="n"/>
      <c r="C48" s="88" t="n"/>
      <c r="D48" s="28">
        <f>IF($B48="","",IFERROR(VLOOKUP($B48,'Incoming Inspection Log'!$A:$AD,5,FALSE),""))</f>
        <v/>
      </c>
      <c r="E48" s="28">
        <f>IF($B48="","",IFERROR(VLOOKUP($B48,'Incoming Inspection Log'!$A:$AD,9,FALSE),""))</f>
        <v/>
      </c>
      <c r="F48" s="28">
        <f>IF($B48="","",IFERROR(VLOOKUP($B48,'Incoming Inspection Log'!$A:$AD,10,FALSE),""))</f>
        <v/>
      </c>
      <c r="G48" s="30" t="n"/>
      <c r="H48" s="30" t="n"/>
      <c r="I48" s="30" t="n"/>
      <c r="J48" s="30" t="n"/>
      <c r="K48" s="30" t="n"/>
      <c r="L48" s="30" t="n"/>
      <c r="M48" s="30" t="n"/>
      <c r="N48" s="30" t="n"/>
      <c r="O48" s="88" t="n"/>
      <c r="P48" s="88" t="n"/>
      <c r="Q48" s="30" t="n"/>
      <c r="R48" s="30" t="n"/>
      <c r="S48" s="30" t="n"/>
      <c r="T48" s="89" t="n"/>
      <c r="U48" s="30" t="n"/>
    </row>
    <row r="49">
      <c r="A49" s="28">
        <f>IF(B49="","",IF(C49="","NCR-"&amp;TEXT(ROW()-4,"000"),"NCR-"&amp;TEXT(C49,"yyyymmdd")&amp;"-"&amp;TEXT(ROW()-4,"000")))</f>
        <v/>
      </c>
      <c r="B49" s="30" t="n"/>
      <c r="C49" s="88" t="n"/>
      <c r="D49" s="28">
        <f>IF($B49="","",IFERROR(VLOOKUP($B49,'Incoming Inspection Log'!$A:$AD,5,FALSE),""))</f>
        <v/>
      </c>
      <c r="E49" s="28">
        <f>IF($B49="","",IFERROR(VLOOKUP($B49,'Incoming Inspection Log'!$A:$AD,9,FALSE),""))</f>
        <v/>
      </c>
      <c r="F49" s="28">
        <f>IF($B49="","",IFERROR(VLOOKUP($B49,'Incoming Inspection Log'!$A:$AD,10,FALSE),""))</f>
        <v/>
      </c>
      <c r="G49" s="30" t="n"/>
      <c r="H49" s="30" t="n"/>
      <c r="I49" s="30" t="n"/>
      <c r="J49" s="30" t="n"/>
      <c r="K49" s="30" t="n"/>
      <c r="L49" s="30" t="n"/>
      <c r="M49" s="30" t="n"/>
      <c r="N49" s="30" t="n"/>
      <c r="O49" s="88" t="n"/>
      <c r="P49" s="88" t="n"/>
      <c r="Q49" s="30" t="n"/>
      <c r="R49" s="30" t="n"/>
      <c r="S49" s="30" t="n"/>
      <c r="T49" s="89" t="n"/>
      <c r="U49" s="30" t="n"/>
    </row>
    <row r="50">
      <c r="A50" s="28">
        <f>IF(B50="","",IF(C50="","NCR-"&amp;TEXT(ROW()-4,"000"),"NCR-"&amp;TEXT(C50,"yyyymmdd")&amp;"-"&amp;TEXT(ROW()-4,"000")))</f>
        <v/>
      </c>
      <c r="B50" s="30" t="n"/>
      <c r="C50" s="88" t="n"/>
      <c r="D50" s="28">
        <f>IF($B50="","",IFERROR(VLOOKUP($B50,'Incoming Inspection Log'!$A:$AD,5,FALSE),""))</f>
        <v/>
      </c>
      <c r="E50" s="28">
        <f>IF($B50="","",IFERROR(VLOOKUP($B50,'Incoming Inspection Log'!$A:$AD,9,FALSE),""))</f>
        <v/>
      </c>
      <c r="F50" s="28">
        <f>IF($B50="","",IFERROR(VLOOKUP($B50,'Incoming Inspection Log'!$A:$AD,10,FALSE),""))</f>
        <v/>
      </c>
      <c r="G50" s="30" t="n"/>
      <c r="H50" s="30" t="n"/>
      <c r="I50" s="30" t="n"/>
      <c r="J50" s="30" t="n"/>
      <c r="K50" s="30" t="n"/>
      <c r="L50" s="30" t="n"/>
      <c r="M50" s="30" t="n"/>
      <c r="N50" s="30" t="n"/>
      <c r="O50" s="88" t="n"/>
      <c r="P50" s="88" t="n"/>
      <c r="Q50" s="30" t="n"/>
      <c r="R50" s="30" t="n"/>
      <c r="S50" s="30" t="n"/>
      <c r="T50" s="89" t="n"/>
      <c r="U50" s="30" t="n"/>
    </row>
    <row r="51">
      <c r="A51" s="28">
        <f>IF(B51="","",IF(C51="","NCR-"&amp;TEXT(ROW()-4,"000"),"NCR-"&amp;TEXT(C51,"yyyymmdd")&amp;"-"&amp;TEXT(ROW()-4,"000")))</f>
        <v/>
      </c>
      <c r="B51" s="30" t="n"/>
      <c r="C51" s="88" t="n"/>
      <c r="D51" s="28">
        <f>IF($B51="","",IFERROR(VLOOKUP($B51,'Incoming Inspection Log'!$A:$AD,5,FALSE),""))</f>
        <v/>
      </c>
      <c r="E51" s="28">
        <f>IF($B51="","",IFERROR(VLOOKUP($B51,'Incoming Inspection Log'!$A:$AD,9,FALSE),""))</f>
        <v/>
      </c>
      <c r="F51" s="28">
        <f>IF($B51="","",IFERROR(VLOOKUP($B51,'Incoming Inspection Log'!$A:$AD,10,FALSE),""))</f>
        <v/>
      </c>
      <c r="G51" s="30" t="n"/>
      <c r="H51" s="30" t="n"/>
      <c r="I51" s="30" t="n"/>
      <c r="J51" s="30" t="n"/>
      <c r="K51" s="30" t="n"/>
      <c r="L51" s="30" t="n"/>
      <c r="M51" s="30" t="n"/>
      <c r="N51" s="30" t="n"/>
      <c r="O51" s="88" t="n"/>
      <c r="P51" s="88" t="n"/>
      <c r="Q51" s="30" t="n"/>
      <c r="R51" s="30" t="n"/>
      <c r="S51" s="30" t="n"/>
      <c r="T51" s="89" t="n"/>
      <c r="U51" s="30" t="n"/>
    </row>
    <row r="52">
      <c r="A52" s="28">
        <f>IF(B52="","",IF(C52="","NCR-"&amp;TEXT(ROW()-4,"000"),"NCR-"&amp;TEXT(C52,"yyyymmdd")&amp;"-"&amp;TEXT(ROW()-4,"000")))</f>
        <v/>
      </c>
      <c r="B52" s="30" t="n"/>
      <c r="C52" s="88" t="n"/>
      <c r="D52" s="28">
        <f>IF($B52="","",IFERROR(VLOOKUP($B52,'Incoming Inspection Log'!$A:$AD,5,FALSE),""))</f>
        <v/>
      </c>
      <c r="E52" s="28">
        <f>IF($B52="","",IFERROR(VLOOKUP($B52,'Incoming Inspection Log'!$A:$AD,9,FALSE),""))</f>
        <v/>
      </c>
      <c r="F52" s="28">
        <f>IF($B52="","",IFERROR(VLOOKUP($B52,'Incoming Inspection Log'!$A:$AD,10,FALSE),""))</f>
        <v/>
      </c>
      <c r="G52" s="30" t="n"/>
      <c r="H52" s="30" t="n"/>
      <c r="I52" s="30" t="n"/>
      <c r="J52" s="30" t="n"/>
      <c r="K52" s="30" t="n"/>
      <c r="L52" s="30" t="n"/>
      <c r="M52" s="30" t="n"/>
      <c r="N52" s="30" t="n"/>
      <c r="O52" s="88" t="n"/>
      <c r="P52" s="88" t="n"/>
      <c r="Q52" s="30" t="n"/>
      <c r="R52" s="30" t="n"/>
      <c r="S52" s="30" t="n"/>
      <c r="T52" s="89" t="n"/>
      <c r="U52" s="30" t="n"/>
    </row>
    <row r="53">
      <c r="A53" s="28">
        <f>IF(B53="","",IF(C53="","NCR-"&amp;TEXT(ROW()-4,"000"),"NCR-"&amp;TEXT(C53,"yyyymmdd")&amp;"-"&amp;TEXT(ROW()-4,"000")))</f>
        <v/>
      </c>
      <c r="B53" s="30" t="n"/>
      <c r="C53" s="88" t="n"/>
      <c r="D53" s="28">
        <f>IF($B53="","",IFERROR(VLOOKUP($B53,'Incoming Inspection Log'!$A:$AD,5,FALSE),""))</f>
        <v/>
      </c>
      <c r="E53" s="28">
        <f>IF($B53="","",IFERROR(VLOOKUP($B53,'Incoming Inspection Log'!$A:$AD,9,FALSE),""))</f>
        <v/>
      </c>
      <c r="F53" s="28">
        <f>IF($B53="","",IFERROR(VLOOKUP($B53,'Incoming Inspection Log'!$A:$AD,10,FALSE),""))</f>
        <v/>
      </c>
      <c r="G53" s="30" t="n"/>
      <c r="H53" s="30" t="n"/>
      <c r="I53" s="30" t="n"/>
      <c r="J53" s="30" t="n"/>
      <c r="K53" s="30" t="n"/>
      <c r="L53" s="30" t="n"/>
      <c r="M53" s="30" t="n"/>
      <c r="N53" s="30" t="n"/>
      <c r="O53" s="88" t="n"/>
      <c r="P53" s="88" t="n"/>
      <c r="Q53" s="30" t="n"/>
      <c r="R53" s="30" t="n"/>
      <c r="S53" s="30" t="n"/>
      <c r="T53" s="89" t="n"/>
      <c r="U53" s="30" t="n"/>
    </row>
    <row r="54">
      <c r="A54" s="28">
        <f>IF(B54="","",IF(C54="","NCR-"&amp;TEXT(ROW()-4,"000"),"NCR-"&amp;TEXT(C54,"yyyymmdd")&amp;"-"&amp;TEXT(ROW()-4,"000")))</f>
        <v/>
      </c>
      <c r="B54" s="30" t="n"/>
      <c r="C54" s="88" t="n"/>
      <c r="D54" s="28">
        <f>IF($B54="","",IFERROR(VLOOKUP($B54,'Incoming Inspection Log'!$A:$AD,5,FALSE),""))</f>
        <v/>
      </c>
      <c r="E54" s="28">
        <f>IF($B54="","",IFERROR(VLOOKUP($B54,'Incoming Inspection Log'!$A:$AD,9,FALSE),""))</f>
        <v/>
      </c>
      <c r="F54" s="28">
        <f>IF($B54="","",IFERROR(VLOOKUP($B54,'Incoming Inspection Log'!$A:$AD,10,FALSE),""))</f>
        <v/>
      </c>
      <c r="G54" s="30" t="n"/>
      <c r="H54" s="30" t="n"/>
      <c r="I54" s="30" t="n"/>
      <c r="J54" s="30" t="n"/>
      <c r="K54" s="30" t="n"/>
      <c r="L54" s="30" t="n"/>
      <c r="M54" s="30" t="n"/>
      <c r="N54" s="30" t="n"/>
      <c r="O54" s="88" t="n"/>
      <c r="P54" s="88" t="n"/>
      <c r="Q54" s="30" t="n"/>
      <c r="R54" s="30" t="n"/>
      <c r="S54" s="30" t="n"/>
      <c r="T54" s="89" t="n"/>
      <c r="U54" s="30" t="n"/>
    </row>
    <row r="55">
      <c r="A55" s="28">
        <f>IF(B55="","",IF(C55="","NCR-"&amp;TEXT(ROW()-4,"000"),"NCR-"&amp;TEXT(C55,"yyyymmdd")&amp;"-"&amp;TEXT(ROW()-4,"000")))</f>
        <v/>
      </c>
      <c r="B55" s="30" t="n"/>
      <c r="C55" s="88" t="n"/>
      <c r="D55" s="28">
        <f>IF($B55="","",IFERROR(VLOOKUP($B55,'Incoming Inspection Log'!$A:$AD,5,FALSE),""))</f>
        <v/>
      </c>
      <c r="E55" s="28">
        <f>IF($B55="","",IFERROR(VLOOKUP($B55,'Incoming Inspection Log'!$A:$AD,9,FALSE),""))</f>
        <v/>
      </c>
      <c r="F55" s="28">
        <f>IF($B55="","",IFERROR(VLOOKUP($B55,'Incoming Inspection Log'!$A:$AD,10,FALSE),""))</f>
        <v/>
      </c>
      <c r="G55" s="30" t="n"/>
      <c r="H55" s="30" t="n"/>
      <c r="I55" s="30" t="n"/>
      <c r="J55" s="30" t="n"/>
      <c r="K55" s="30" t="n"/>
      <c r="L55" s="30" t="n"/>
      <c r="M55" s="30" t="n"/>
      <c r="N55" s="30" t="n"/>
      <c r="O55" s="88" t="n"/>
      <c r="P55" s="88" t="n"/>
      <c r="Q55" s="30" t="n"/>
      <c r="R55" s="30" t="n"/>
      <c r="S55" s="30" t="n"/>
      <c r="T55" s="89" t="n"/>
      <c r="U55" s="30" t="n"/>
    </row>
    <row r="56">
      <c r="A56" s="28">
        <f>IF(B56="","",IF(C56="","NCR-"&amp;TEXT(ROW()-4,"000"),"NCR-"&amp;TEXT(C56,"yyyymmdd")&amp;"-"&amp;TEXT(ROW()-4,"000")))</f>
        <v/>
      </c>
      <c r="B56" s="30" t="n"/>
      <c r="C56" s="88" t="n"/>
      <c r="D56" s="28">
        <f>IF($B56="","",IFERROR(VLOOKUP($B56,'Incoming Inspection Log'!$A:$AD,5,FALSE),""))</f>
        <v/>
      </c>
      <c r="E56" s="28">
        <f>IF($B56="","",IFERROR(VLOOKUP($B56,'Incoming Inspection Log'!$A:$AD,9,FALSE),""))</f>
        <v/>
      </c>
      <c r="F56" s="28">
        <f>IF($B56="","",IFERROR(VLOOKUP($B56,'Incoming Inspection Log'!$A:$AD,10,FALSE),""))</f>
        <v/>
      </c>
      <c r="G56" s="30" t="n"/>
      <c r="H56" s="30" t="n"/>
      <c r="I56" s="30" t="n"/>
      <c r="J56" s="30" t="n"/>
      <c r="K56" s="30" t="n"/>
      <c r="L56" s="30" t="n"/>
      <c r="M56" s="30" t="n"/>
      <c r="N56" s="30" t="n"/>
      <c r="O56" s="88" t="n"/>
      <c r="P56" s="88" t="n"/>
      <c r="Q56" s="30" t="n"/>
      <c r="R56" s="30" t="n"/>
      <c r="S56" s="30" t="n"/>
      <c r="T56" s="89" t="n"/>
      <c r="U56" s="30" t="n"/>
    </row>
    <row r="57">
      <c r="A57" s="28">
        <f>IF(B57="","",IF(C57="","NCR-"&amp;TEXT(ROW()-4,"000"),"NCR-"&amp;TEXT(C57,"yyyymmdd")&amp;"-"&amp;TEXT(ROW()-4,"000")))</f>
        <v/>
      </c>
      <c r="B57" s="30" t="n"/>
      <c r="C57" s="88" t="n"/>
      <c r="D57" s="28">
        <f>IF($B57="","",IFERROR(VLOOKUP($B57,'Incoming Inspection Log'!$A:$AD,5,FALSE),""))</f>
        <v/>
      </c>
      <c r="E57" s="28">
        <f>IF($B57="","",IFERROR(VLOOKUP($B57,'Incoming Inspection Log'!$A:$AD,9,FALSE),""))</f>
        <v/>
      </c>
      <c r="F57" s="28">
        <f>IF($B57="","",IFERROR(VLOOKUP($B57,'Incoming Inspection Log'!$A:$AD,10,FALSE),""))</f>
        <v/>
      </c>
      <c r="G57" s="30" t="n"/>
      <c r="H57" s="30" t="n"/>
      <c r="I57" s="30" t="n"/>
      <c r="J57" s="30" t="n"/>
      <c r="K57" s="30" t="n"/>
      <c r="L57" s="30" t="n"/>
      <c r="M57" s="30" t="n"/>
      <c r="N57" s="30" t="n"/>
      <c r="O57" s="88" t="n"/>
      <c r="P57" s="88" t="n"/>
      <c r="Q57" s="30" t="n"/>
      <c r="R57" s="30" t="n"/>
      <c r="S57" s="30" t="n"/>
      <c r="T57" s="89" t="n"/>
      <c r="U57" s="30" t="n"/>
    </row>
    <row r="58">
      <c r="A58" s="28">
        <f>IF(B58="","",IF(C58="","NCR-"&amp;TEXT(ROW()-4,"000"),"NCR-"&amp;TEXT(C58,"yyyymmdd")&amp;"-"&amp;TEXT(ROW()-4,"000")))</f>
        <v/>
      </c>
      <c r="B58" s="30" t="n"/>
      <c r="C58" s="88" t="n"/>
      <c r="D58" s="28">
        <f>IF($B58="","",IFERROR(VLOOKUP($B58,'Incoming Inspection Log'!$A:$AD,5,FALSE),""))</f>
        <v/>
      </c>
      <c r="E58" s="28">
        <f>IF($B58="","",IFERROR(VLOOKUP($B58,'Incoming Inspection Log'!$A:$AD,9,FALSE),""))</f>
        <v/>
      </c>
      <c r="F58" s="28">
        <f>IF($B58="","",IFERROR(VLOOKUP($B58,'Incoming Inspection Log'!$A:$AD,10,FALSE),""))</f>
        <v/>
      </c>
      <c r="G58" s="30" t="n"/>
      <c r="H58" s="30" t="n"/>
      <c r="I58" s="30" t="n"/>
      <c r="J58" s="30" t="n"/>
      <c r="K58" s="30" t="n"/>
      <c r="L58" s="30" t="n"/>
      <c r="M58" s="30" t="n"/>
      <c r="N58" s="30" t="n"/>
      <c r="O58" s="88" t="n"/>
      <c r="P58" s="88" t="n"/>
      <c r="Q58" s="30" t="n"/>
      <c r="R58" s="30" t="n"/>
      <c r="S58" s="30" t="n"/>
      <c r="T58" s="89" t="n"/>
      <c r="U58" s="30" t="n"/>
    </row>
    <row r="59">
      <c r="A59" s="28">
        <f>IF(B59="","",IF(C59="","NCR-"&amp;TEXT(ROW()-4,"000"),"NCR-"&amp;TEXT(C59,"yyyymmdd")&amp;"-"&amp;TEXT(ROW()-4,"000")))</f>
        <v/>
      </c>
      <c r="B59" s="30" t="n"/>
      <c r="C59" s="88" t="n"/>
      <c r="D59" s="28">
        <f>IF($B59="","",IFERROR(VLOOKUP($B59,'Incoming Inspection Log'!$A:$AD,5,FALSE),""))</f>
        <v/>
      </c>
      <c r="E59" s="28">
        <f>IF($B59="","",IFERROR(VLOOKUP($B59,'Incoming Inspection Log'!$A:$AD,9,FALSE),""))</f>
        <v/>
      </c>
      <c r="F59" s="28">
        <f>IF($B59="","",IFERROR(VLOOKUP($B59,'Incoming Inspection Log'!$A:$AD,10,FALSE),""))</f>
        <v/>
      </c>
      <c r="G59" s="30" t="n"/>
      <c r="H59" s="30" t="n"/>
      <c r="I59" s="30" t="n"/>
      <c r="J59" s="30" t="n"/>
      <c r="K59" s="30" t="n"/>
      <c r="L59" s="30" t="n"/>
      <c r="M59" s="30" t="n"/>
      <c r="N59" s="30" t="n"/>
      <c r="O59" s="88" t="n"/>
      <c r="P59" s="88" t="n"/>
      <c r="Q59" s="30" t="n"/>
      <c r="R59" s="30" t="n"/>
      <c r="S59" s="30" t="n"/>
      <c r="T59" s="89" t="n"/>
      <c r="U59" s="30" t="n"/>
    </row>
    <row r="60">
      <c r="A60" s="28">
        <f>IF(B60="","",IF(C60="","NCR-"&amp;TEXT(ROW()-4,"000"),"NCR-"&amp;TEXT(C60,"yyyymmdd")&amp;"-"&amp;TEXT(ROW()-4,"000")))</f>
        <v/>
      </c>
      <c r="B60" s="30" t="n"/>
      <c r="C60" s="88" t="n"/>
      <c r="D60" s="28">
        <f>IF($B60="","",IFERROR(VLOOKUP($B60,'Incoming Inspection Log'!$A:$AD,5,FALSE),""))</f>
        <v/>
      </c>
      <c r="E60" s="28">
        <f>IF($B60="","",IFERROR(VLOOKUP($B60,'Incoming Inspection Log'!$A:$AD,9,FALSE),""))</f>
        <v/>
      </c>
      <c r="F60" s="28">
        <f>IF($B60="","",IFERROR(VLOOKUP($B60,'Incoming Inspection Log'!$A:$AD,10,FALSE),""))</f>
        <v/>
      </c>
      <c r="G60" s="30" t="n"/>
      <c r="H60" s="30" t="n"/>
      <c r="I60" s="30" t="n"/>
      <c r="J60" s="30" t="n"/>
      <c r="K60" s="30" t="n"/>
      <c r="L60" s="30" t="n"/>
      <c r="M60" s="30" t="n"/>
      <c r="N60" s="30" t="n"/>
      <c r="O60" s="88" t="n"/>
      <c r="P60" s="88" t="n"/>
      <c r="Q60" s="30" t="n"/>
      <c r="R60" s="30" t="n"/>
      <c r="S60" s="30" t="n"/>
      <c r="T60" s="89" t="n"/>
      <c r="U60" s="30" t="n"/>
    </row>
    <row r="61">
      <c r="A61" s="28">
        <f>IF(B61="","",IF(C61="","NCR-"&amp;TEXT(ROW()-4,"000"),"NCR-"&amp;TEXT(C61,"yyyymmdd")&amp;"-"&amp;TEXT(ROW()-4,"000")))</f>
        <v/>
      </c>
      <c r="B61" s="30" t="n"/>
      <c r="C61" s="88" t="n"/>
      <c r="D61" s="28">
        <f>IF($B61="","",IFERROR(VLOOKUP($B61,'Incoming Inspection Log'!$A:$AD,5,FALSE),""))</f>
        <v/>
      </c>
      <c r="E61" s="28">
        <f>IF($B61="","",IFERROR(VLOOKUP($B61,'Incoming Inspection Log'!$A:$AD,9,FALSE),""))</f>
        <v/>
      </c>
      <c r="F61" s="28">
        <f>IF($B61="","",IFERROR(VLOOKUP($B61,'Incoming Inspection Log'!$A:$AD,10,FALSE),""))</f>
        <v/>
      </c>
      <c r="G61" s="30" t="n"/>
      <c r="H61" s="30" t="n"/>
      <c r="I61" s="30" t="n"/>
      <c r="J61" s="30" t="n"/>
      <c r="K61" s="30" t="n"/>
      <c r="L61" s="30" t="n"/>
      <c r="M61" s="30" t="n"/>
      <c r="N61" s="30" t="n"/>
      <c r="O61" s="88" t="n"/>
      <c r="P61" s="88" t="n"/>
      <c r="Q61" s="30" t="n"/>
      <c r="R61" s="30" t="n"/>
      <c r="S61" s="30" t="n"/>
      <c r="T61" s="89" t="n"/>
      <c r="U61" s="30" t="n"/>
    </row>
    <row r="62">
      <c r="A62" s="28">
        <f>IF(B62="","",IF(C62="","NCR-"&amp;TEXT(ROW()-4,"000"),"NCR-"&amp;TEXT(C62,"yyyymmdd")&amp;"-"&amp;TEXT(ROW()-4,"000")))</f>
        <v/>
      </c>
      <c r="B62" s="30" t="n"/>
      <c r="C62" s="88" t="n"/>
      <c r="D62" s="28">
        <f>IF($B62="","",IFERROR(VLOOKUP($B62,'Incoming Inspection Log'!$A:$AD,5,FALSE),""))</f>
        <v/>
      </c>
      <c r="E62" s="28">
        <f>IF($B62="","",IFERROR(VLOOKUP($B62,'Incoming Inspection Log'!$A:$AD,9,FALSE),""))</f>
        <v/>
      </c>
      <c r="F62" s="28">
        <f>IF($B62="","",IFERROR(VLOOKUP($B62,'Incoming Inspection Log'!$A:$AD,10,FALSE),""))</f>
        <v/>
      </c>
      <c r="G62" s="30" t="n"/>
      <c r="H62" s="30" t="n"/>
      <c r="I62" s="30" t="n"/>
      <c r="J62" s="30" t="n"/>
      <c r="K62" s="30" t="n"/>
      <c r="L62" s="30" t="n"/>
      <c r="M62" s="30" t="n"/>
      <c r="N62" s="30" t="n"/>
      <c r="O62" s="88" t="n"/>
      <c r="P62" s="88" t="n"/>
      <c r="Q62" s="30" t="n"/>
      <c r="R62" s="30" t="n"/>
      <c r="S62" s="30" t="n"/>
      <c r="T62" s="89" t="n"/>
      <c r="U62" s="30" t="n"/>
    </row>
    <row r="63">
      <c r="A63" s="28">
        <f>IF(B63="","",IF(C63="","NCR-"&amp;TEXT(ROW()-4,"000"),"NCR-"&amp;TEXT(C63,"yyyymmdd")&amp;"-"&amp;TEXT(ROW()-4,"000")))</f>
        <v/>
      </c>
      <c r="B63" s="30" t="n"/>
      <c r="C63" s="88" t="n"/>
      <c r="D63" s="28">
        <f>IF($B63="","",IFERROR(VLOOKUP($B63,'Incoming Inspection Log'!$A:$AD,5,FALSE),""))</f>
        <v/>
      </c>
      <c r="E63" s="28">
        <f>IF($B63="","",IFERROR(VLOOKUP($B63,'Incoming Inspection Log'!$A:$AD,9,FALSE),""))</f>
        <v/>
      </c>
      <c r="F63" s="28">
        <f>IF($B63="","",IFERROR(VLOOKUP($B63,'Incoming Inspection Log'!$A:$AD,10,FALSE),""))</f>
        <v/>
      </c>
      <c r="G63" s="30" t="n"/>
      <c r="H63" s="30" t="n"/>
      <c r="I63" s="30" t="n"/>
      <c r="J63" s="30" t="n"/>
      <c r="K63" s="30" t="n"/>
      <c r="L63" s="30" t="n"/>
      <c r="M63" s="30" t="n"/>
      <c r="N63" s="30" t="n"/>
      <c r="O63" s="88" t="n"/>
      <c r="P63" s="88" t="n"/>
      <c r="Q63" s="30" t="n"/>
      <c r="R63" s="30" t="n"/>
      <c r="S63" s="30" t="n"/>
      <c r="T63" s="89" t="n"/>
      <c r="U63" s="30" t="n"/>
    </row>
    <row r="64">
      <c r="A64" s="28">
        <f>IF(B64="","",IF(C64="","NCR-"&amp;TEXT(ROW()-4,"000"),"NCR-"&amp;TEXT(C64,"yyyymmdd")&amp;"-"&amp;TEXT(ROW()-4,"000")))</f>
        <v/>
      </c>
      <c r="B64" s="30" t="n"/>
      <c r="C64" s="88" t="n"/>
      <c r="D64" s="28">
        <f>IF($B64="","",IFERROR(VLOOKUP($B64,'Incoming Inspection Log'!$A:$AD,5,FALSE),""))</f>
        <v/>
      </c>
      <c r="E64" s="28">
        <f>IF($B64="","",IFERROR(VLOOKUP($B64,'Incoming Inspection Log'!$A:$AD,9,FALSE),""))</f>
        <v/>
      </c>
      <c r="F64" s="28">
        <f>IF($B64="","",IFERROR(VLOOKUP($B64,'Incoming Inspection Log'!$A:$AD,10,FALSE),""))</f>
        <v/>
      </c>
      <c r="G64" s="30" t="n"/>
      <c r="H64" s="30" t="n"/>
      <c r="I64" s="30" t="n"/>
      <c r="J64" s="30" t="n"/>
      <c r="K64" s="30" t="n"/>
      <c r="L64" s="30" t="n"/>
      <c r="M64" s="30" t="n"/>
      <c r="N64" s="30" t="n"/>
      <c r="O64" s="88" t="n"/>
      <c r="P64" s="88" t="n"/>
      <c r="Q64" s="30" t="n"/>
      <c r="R64" s="30" t="n"/>
      <c r="S64" s="30" t="n"/>
      <c r="T64" s="89" t="n"/>
      <c r="U64" s="30" t="n"/>
    </row>
    <row r="65">
      <c r="A65" s="28">
        <f>IF(B65="","",IF(C65="","NCR-"&amp;TEXT(ROW()-4,"000"),"NCR-"&amp;TEXT(C65,"yyyymmdd")&amp;"-"&amp;TEXT(ROW()-4,"000")))</f>
        <v/>
      </c>
      <c r="B65" s="30" t="n"/>
      <c r="C65" s="88" t="n"/>
      <c r="D65" s="28">
        <f>IF($B65="","",IFERROR(VLOOKUP($B65,'Incoming Inspection Log'!$A:$AD,5,FALSE),""))</f>
        <v/>
      </c>
      <c r="E65" s="28">
        <f>IF($B65="","",IFERROR(VLOOKUP($B65,'Incoming Inspection Log'!$A:$AD,9,FALSE),""))</f>
        <v/>
      </c>
      <c r="F65" s="28">
        <f>IF($B65="","",IFERROR(VLOOKUP($B65,'Incoming Inspection Log'!$A:$AD,10,FALSE),""))</f>
        <v/>
      </c>
      <c r="G65" s="30" t="n"/>
      <c r="H65" s="30" t="n"/>
      <c r="I65" s="30" t="n"/>
      <c r="J65" s="30" t="n"/>
      <c r="K65" s="30" t="n"/>
      <c r="L65" s="30" t="n"/>
      <c r="M65" s="30" t="n"/>
      <c r="N65" s="30" t="n"/>
      <c r="O65" s="88" t="n"/>
      <c r="P65" s="88" t="n"/>
      <c r="Q65" s="30" t="n"/>
      <c r="R65" s="30" t="n"/>
      <c r="S65" s="30" t="n"/>
      <c r="T65" s="89" t="n"/>
      <c r="U65" s="30" t="n"/>
    </row>
    <row r="66">
      <c r="A66" s="28">
        <f>IF(B66="","",IF(C66="","NCR-"&amp;TEXT(ROW()-4,"000"),"NCR-"&amp;TEXT(C66,"yyyymmdd")&amp;"-"&amp;TEXT(ROW()-4,"000")))</f>
        <v/>
      </c>
      <c r="B66" s="30" t="n"/>
      <c r="C66" s="88" t="n"/>
      <c r="D66" s="28">
        <f>IF($B66="","",IFERROR(VLOOKUP($B66,'Incoming Inspection Log'!$A:$AD,5,FALSE),""))</f>
        <v/>
      </c>
      <c r="E66" s="28">
        <f>IF($B66="","",IFERROR(VLOOKUP($B66,'Incoming Inspection Log'!$A:$AD,9,FALSE),""))</f>
        <v/>
      </c>
      <c r="F66" s="28">
        <f>IF($B66="","",IFERROR(VLOOKUP($B66,'Incoming Inspection Log'!$A:$AD,10,FALSE),""))</f>
        <v/>
      </c>
      <c r="G66" s="30" t="n"/>
      <c r="H66" s="30" t="n"/>
      <c r="I66" s="30" t="n"/>
      <c r="J66" s="30" t="n"/>
      <c r="K66" s="30" t="n"/>
      <c r="L66" s="30" t="n"/>
      <c r="M66" s="30" t="n"/>
      <c r="N66" s="30" t="n"/>
      <c r="O66" s="88" t="n"/>
      <c r="P66" s="88" t="n"/>
      <c r="Q66" s="30" t="n"/>
      <c r="R66" s="30" t="n"/>
      <c r="S66" s="30" t="n"/>
      <c r="T66" s="89" t="n"/>
      <c r="U66" s="30" t="n"/>
    </row>
    <row r="67">
      <c r="A67" s="28">
        <f>IF(B67="","",IF(C67="","NCR-"&amp;TEXT(ROW()-4,"000"),"NCR-"&amp;TEXT(C67,"yyyymmdd")&amp;"-"&amp;TEXT(ROW()-4,"000")))</f>
        <v/>
      </c>
      <c r="B67" s="30" t="n"/>
      <c r="C67" s="88" t="n"/>
      <c r="D67" s="28">
        <f>IF($B67="","",IFERROR(VLOOKUP($B67,'Incoming Inspection Log'!$A:$AD,5,FALSE),""))</f>
        <v/>
      </c>
      <c r="E67" s="28">
        <f>IF($B67="","",IFERROR(VLOOKUP($B67,'Incoming Inspection Log'!$A:$AD,9,FALSE),""))</f>
        <v/>
      </c>
      <c r="F67" s="28">
        <f>IF($B67="","",IFERROR(VLOOKUP($B67,'Incoming Inspection Log'!$A:$AD,10,FALSE),""))</f>
        <v/>
      </c>
      <c r="G67" s="30" t="n"/>
      <c r="H67" s="30" t="n"/>
      <c r="I67" s="30" t="n"/>
      <c r="J67" s="30" t="n"/>
      <c r="K67" s="30" t="n"/>
      <c r="L67" s="30" t="n"/>
      <c r="M67" s="30" t="n"/>
      <c r="N67" s="30" t="n"/>
      <c r="O67" s="88" t="n"/>
      <c r="P67" s="88" t="n"/>
      <c r="Q67" s="30" t="n"/>
      <c r="R67" s="30" t="n"/>
      <c r="S67" s="30" t="n"/>
      <c r="T67" s="89" t="n"/>
      <c r="U67" s="30" t="n"/>
    </row>
    <row r="68">
      <c r="A68" s="28">
        <f>IF(B68="","",IF(C68="","NCR-"&amp;TEXT(ROW()-4,"000"),"NCR-"&amp;TEXT(C68,"yyyymmdd")&amp;"-"&amp;TEXT(ROW()-4,"000")))</f>
        <v/>
      </c>
      <c r="B68" s="30" t="n"/>
      <c r="C68" s="88" t="n"/>
      <c r="D68" s="28">
        <f>IF($B68="","",IFERROR(VLOOKUP($B68,'Incoming Inspection Log'!$A:$AD,5,FALSE),""))</f>
        <v/>
      </c>
      <c r="E68" s="28">
        <f>IF($B68="","",IFERROR(VLOOKUP($B68,'Incoming Inspection Log'!$A:$AD,9,FALSE),""))</f>
        <v/>
      </c>
      <c r="F68" s="28">
        <f>IF($B68="","",IFERROR(VLOOKUP($B68,'Incoming Inspection Log'!$A:$AD,10,FALSE),""))</f>
        <v/>
      </c>
      <c r="G68" s="30" t="n"/>
      <c r="H68" s="30" t="n"/>
      <c r="I68" s="30" t="n"/>
      <c r="J68" s="30" t="n"/>
      <c r="K68" s="30" t="n"/>
      <c r="L68" s="30" t="n"/>
      <c r="M68" s="30" t="n"/>
      <c r="N68" s="30" t="n"/>
      <c r="O68" s="88" t="n"/>
      <c r="P68" s="88" t="n"/>
      <c r="Q68" s="30" t="n"/>
      <c r="R68" s="30" t="n"/>
      <c r="S68" s="30" t="n"/>
      <c r="T68" s="89" t="n"/>
      <c r="U68" s="30" t="n"/>
    </row>
    <row r="69">
      <c r="A69" s="28">
        <f>IF(B69="","",IF(C69="","NCR-"&amp;TEXT(ROW()-4,"000"),"NCR-"&amp;TEXT(C69,"yyyymmdd")&amp;"-"&amp;TEXT(ROW()-4,"000")))</f>
        <v/>
      </c>
      <c r="B69" s="30" t="n"/>
      <c r="C69" s="88" t="n"/>
      <c r="D69" s="28">
        <f>IF($B69="","",IFERROR(VLOOKUP($B69,'Incoming Inspection Log'!$A:$AD,5,FALSE),""))</f>
        <v/>
      </c>
      <c r="E69" s="28">
        <f>IF($B69="","",IFERROR(VLOOKUP($B69,'Incoming Inspection Log'!$A:$AD,9,FALSE),""))</f>
        <v/>
      </c>
      <c r="F69" s="28">
        <f>IF($B69="","",IFERROR(VLOOKUP($B69,'Incoming Inspection Log'!$A:$AD,10,FALSE),""))</f>
        <v/>
      </c>
      <c r="G69" s="30" t="n"/>
      <c r="H69" s="30" t="n"/>
      <c r="I69" s="30" t="n"/>
      <c r="J69" s="30" t="n"/>
      <c r="K69" s="30" t="n"/>
      <c r="L69" s="30" t="n"/>
      <c r="M69" s="30" t="n"/>
      <c r="N69" s="30" t="n"/>
      <c r="O69" s="88" t="n"/>
      <c r="P69" s="88" t="n"/>
      <c r="Q69" s="30" t="n"/>
      <c r="R69" s="30" t="n"/>
      <c r="S69" s="30" t="n"/>
      <c r="T69" s="89" t="n"/>
      <c r="U69" s="30" t="n"/>
    </row>
    <row r="70">
      <c r="A70" s="28">
        <f>IF(B70="","",IF(C70="","NCR-"&amp;TEXT(ROW()-4,"000"),"NCR-"&amp;TEXT(C70,"yyyymmdd")&amp;"-"&amp;TEXT(ROW()-4,"000")))</f>
        <v/>
      </c>
      <c r="B70" s="30" t="n"/>
      <c r="C70" s="88" t="n"/>
      <c r="D70" s="28">
        <f>IF($B70="","",IFERROR(VLOOKUP($B70,'Incoming Inspection Log'!$A:$AD,5,FALSE),""))</f>
        <v/>
      </c>
      <c r="E70" s="28">
        <f>IF($B70="","",IFERROR(VLOOKUP($B70,'Incoming Inspection Log'!$A:$AD,9,FALSE),""))</f>
        <v/>
      </c>
      <c r="F70" s="28">
        <f>IF($B70="","",IFERROR(VLOOKUP($B70,'Incoming Inspection Log'!$A:$AD,10,FALSE),""))</f>
        <v/>
      </c>
      <c r="G70" s="30" t="n"/>
      <c r="H70" s="30" t="n"/>
      <c r="I70" s="30" t="n"/>
      <c r="J70" s="30" t="n"/>
      <c r="K70" s="30" t="n"/>
      <c r="L70" s="30" t="n"/>
      <c r="M70" s="30" t="n"/>
      <c r="N70" s="30" t="n"/>
      <c r="O70" s="88" t="n"/>
      <c r="P70" s="88" t="n"/>
      <c r="Q70" s="30" t="n"/>
      <c r="R70" s="30" t="n"/>
      <c r="S70" s="30" t="n"/>
      <c r="T70" s="89" t="n"/>
      <c r="U70" s="30" t="n"/>
    </row>
    <row r="71">
      <c r="A71" s="28">
        <f>IF(B71="","",IF(C71="","NCR-"&amp;TEXT(ROW()-4,"000"),"NCR-"&amp;TEXT(C71,"yyyymmdd")&amp;"-"&amp;TEXT(ROW()-4,"000")))</f>
        <v/>
      </c>
      <c r="B71" s="30" t="n"/>
      <c r="C71" s="88" t="n"/>
      <c r="D71" s="28">
        <f>IF($B71="","",IFERROR(VLOOKUP($B71,'Incoming Inspection Log'!$A:$AD,5,FALSE),""))</f>
        <v/>
      </c>
      <c r="E71" s="28">
        <f>IF($B71="","",IFERROR(VLOOKUP($B71,'Incoming Inspection Log'!$A:$AD,9,FALSE),""))</f>
        <v/>
      </c>
      <c r="F71" s="28">
        <f>IF($B71="","",IFERROR(VLOOKUP($B71,'Incoming Inspection Log'!$A:$AD,10,FALSE),""))</f>
        <v/>
      </c>
      <c r="G71" s="30" t="n"/>
      <c r="H71" s="30" t="n"/>
      <c r="I71" s="30" t="n"/>
      <c r="J71" s="30" t="n"/>
      <c r="K71" s="30" t="n"/>
      <c r="L71" s="30" t="n"/>
      <c r="M71" s="30" t="n"/>
      <c r="N71" s="30" t="n"/>
      <c r="O71" s="88" t="n"/>
      <c r="P71" s="88" t="n"/>
      <c r="Q71" s="30" t="n"/>
      <c r="R71" s="30" t="n"/>
      <c r="S71" s="30" t="n"/>
      <c r="T71" s="89" t="n"/>
      <c r="U71" s="30" t="n"/>
    </row>
    <row r="72">
      <c r="A72" s="28">
        <f>IF(B72="","",IF(C72="","NCR-"&amp;TEXT(ROW()-4,"000"),"NCR-"&amp;TEXT(C72,"yyyymmdd")&amp;"-"&amp;TEXT(ROW()-4,"000")))</f>
        <v/>
      </c>
      <c r="B72" s="30" t="n"/>
      <c r="C72" s="88" t="n"/>
      <c r="D72" s="28">
        <f>IF($B72="","",IFERROR(VLOOKUP($B72,'Incoming Inspection Log'!$A:$AD,5,FALSE),""))</f>
        <v/>
      </c>
      <c r="E72" s="28">
        <f>IF($B72="","",IFERROR(VLOOKUP($B72,'Incoming Inspection Log'!$A:$AD,9,FALSE),""))</f>
        <v/>
      </c>
      <c r="F72" s="28">
        <f>IF($B72="","",IFERROR(VLOOKUP($B72,'Incoming Inspection Log'!$A:$AD,10,FALSE),""))</f>
        <v/>
      </c>
      <c r="G72" s="30" t="n"/>
      <c r="H72" s="30" t="n"/>
      <c r="I72" s="30" t="n"/>
      <c r="J72" s="30" t="n"/>
      <c r="K72" s="30" t="n"/>
      <c r="L72" s="30" t="n"/>
      <c r="M72" s="30" t="n"/>
      <c r="N72" s="30" t="n"/>
      <c r="O72" s="88" t="n"/>
      <c r="P72" s="88" t="n"/>
      <c r="Q72" s="30" t="n"/>
      <c r="R72" s="30" t="n"/>
      <c r="S72" s="30" t="n"/>
      <c r="T72" s="89" t="n"/>
      <c r="U72" s="30" t="n"/>
    </row>
    <row r="73">
      <c r="A73" s="28">
        <f>IF(B73="","",IF(C73="","NCR-"&amp;TEXT(ROW()-4,"000"),"NCR-"&amp;TEXT(C73,"yyyymmdd")&amp;"-"&amp;TEXT(ROW()-4,"000")))</f>
        <v/>
      </c>
      <c r="B73" s="30" t="n"/>
      <c r="C73" s="88" t="n"/>
      <c r="D73" s="28">
        <f>IF($B73="","",IFERROR(VLOOKUP($B73,'Incoming Inspection Log'!$A:$AD,5,FALSE),""))</f>
        <v/>
      </c>
      <c r="E73" s="28">
        <f>IF($B73="","",IFERROR(VLOOKUP($B73,'Incoming Inspection Log'!$A:$AD,9,FALSE),""))</f>
        <v/>
      </c>
      <c r="F73" s="28">
        <f>IF($B73="","",IFERROR(VLOOKUP($B73,'Incoming Inspection Log'!$A:$AD,10,FALSE),""))</f>
        <v/>
      </c>
      <c r="G73" s="30" t="n"/>
      <c r="H73" s="30" t="n"/>
      <c r="I73" s="30" t="n"/>
      <c r="J73" s="30" t="n"/>
      <c r="K73" s="30" t="n"/>
      <c r="L73" s="30" t="n"/>
      <c r="M73" s="30" t="n"/>
      <c r="N73" s="30" t="n"/>
      <c r="O73" s="88" t="n"/>
      <c r="P73" s="88" t="n"/>
      <c r="Q73" s="30" t="n"/>
      <c r="R73" s="30" t="n"/>
      <c r="S73" s="30" t="n"/>
      <c r="T73" s="89" t="n"/>
      <c r="U73" s="30" t="n"/>
    </row>
    <row r="74">
      <c r="A74" s="28">
        <f>IF(B74="","",IF(C74="","NCR-"&amp;TEXT(ROW()-4,"000"),"NCR-"&amp;TEXT(C74,"yyyymmdd")&amp;"-"&amp;TEXT(ROW()-4,"000")))</f>
        <v/>
      </c>
      <c r="B74" s="30" t="n"/>
      <c r="C74" s="88" t="n"/>
      <c r="D74" s="28">
        <f>IF($B74="","",IFERROR(VLOOKUP($B74,'Incoming Inspection Log'!$A:$AD,5,FALSE),""))</f>
        <v/>
      </c>
      <c r="E74" s="28">
        <f>IF($B74="","",IFERROR(VLOOKUP($B74,'Incoming Inspection Log'!$A:$AD,9,FALSE),""))</f>
        <v/>
      </c>
      <c r="F74" s="28">
        <f>IF($B74="","",IFERROR(VLOOKUP($B74,'Incoming Inspection Log'!$A:$AD,10,FALSE),""))</f>
        <v/>
      </c>
      <c r="G74" s="30" t="n"/>
      <c r="H74" s="30" t="n"/>
      <c r="I74" s="30" t="n"/>
      <c r="J74" s="30" t="n"/>
      <c r="K74" s="30" t="n"/>
      <c r="L74" s="30" t="n"/>
      <c r="M74" s="30" t="n"/>
      <c r="N74" s="30" t="n"/>
      <c r="O74" s="88" t="n"/>
      <c r="P74" s="88" t="n"/>
      <c r="Q74" s="30" t="n"/>
      <c r="R74" s="30" t="n"/>
      <c r="S74" s="30" t="n"/>
      <c r="T74" s="89" t="n"/>
      <c r="U74" s="30" t="n"/>
    </row>
    <row r="75">
      <c r="A75" s="28">
        <f>IF(B75="","",IF(C75="","NCR-"&amp;TEXT(ROW()-4,"000"),"NCR-"&amp;TEXT(C75,"yyyymmdd")&amp;"-"&amp;TEXT(ROW()-4,"000")))</f>
        <v/>
      </c>
      <c r="B75" s="30" t="n"/>
      <c r="C75" s="88" t="n"/>
      <c r="D75" s="28">
        <f>IF($B75="","",IFERROR(VLOOKUP($B75,'Incoming Inspection Log'!$A:$AD,5,FALSE),""))</f>
        <v/>
      </c>
      <c r="E75" s="28">
        <f>IF($B75="","",IFERROR(VLOOKUP($B75,'Incoming Inspection Log'!$A:$AD,9,FALSE),""))</f>
        <v/>
      </c>
      <c r="F75" s="28">
        <f>IF($B75="","",IFERROR(VLOOKUP($B75,'Incoming Inspection Log'!$A:$AD,10,FALSE),""))</f>
        <v/>
      </c>
      <c r="G75" s="30" t="n"/>
      <c r="H75" s="30" t="n"/>
      <c r="I75" s="30" t="n"/>
      <c r="J75" s="30" t="n"/>
      <c r="K75" s="30" t="n"/>
      <c r="L75" s="30" t="n"/>
      <c r="M75" s="30" t="n"/>
      <c r="N75" s="30" t="n"/>
      <c r="O75" s="88" t="n"/>
      <c r="P75" s="88" t="n"/>
      <c r="Q75" s="30" t="n"/>
      <c r="R75" s="30" t="n"/>
      <c r="S75" s="30" t="n"/>
      <c r="T75" s="89" t="n"/>
      <c r="U75" s="30" t="n"/>
    </row>
    <row r="76">
      <c r="A76" s="28">
        <f>IF(B76="","",IF(C76="","NCR-"&amp;TEXT(ROW()-4,"000"),"NCR-"&amp;TEXT(C76,"yyyymmdd")&amp;"-"&amp;TEXT(ROW()-4,"000")))</f>
        <v/>
      </c>
      <c r="B76" s="30" t="n"/>
      <c r="C76" s="88" t="n"/>
      <c r="D76" s="28">
        <f>IF($B76="","",IFERROR(VLOOKUP($B76,'Incoming Inspection Log'!$A:$AD,5,FALSE),""))</f>
        <v/>
      </c>
      <c r="E76" s="28">
        <f>IF($B76="","",IFERROR(VLOOKUP($B76,'Incoming Inspection Log'!$A:$AD,9,FALSE),""))</f>
        <v/>
      </c>
      <c r="F76" s="28">
        <f>IF($B76="","",IFERROR(VLOOKUP($B76,'Incoming Inspection Log'!$A:$AD,10,FALSE),""))</f>
        <v/>
      </c>
      <c r="G76" s="30" t="n"/>
      <c r="H76" s="30" t="n"/>
      <c r="I76" s="30" t="n"/>
      <c r="J76" s="30" t="n"/>
      <c r="K76" s="30" t="n"/>
      <c r="L76" s="30" t="n"/>
      <c r="M76" s="30" t="n"/>
      <c r="N76" s="30" t="n"/>
      <c r="O76" s="88" t="n"/>
      <c r="P76" s="88" t="n"/>
      <c r="Q76" s="30" t="n"/>
      <c r="R76" s="30" t="n"/>
      <c r="S76" s="30" t="n"/>
      <c r="T76" s="89" t="n"/>
      <c r="U76" s="30" t="n"/>
    </row>
    <row r="77">
      <c r="A77" s="28">
        <f>IF(B77="","",IF(C77="","NCR-"&amp;TEXT(ROW()-4,"000"),"NCR-"&amp;TEXT(C77,"yyyymmdd")&amp;"-"&amp;TEXT(ROW()-4,"000")))</f>
        <v/>
      </c>
      <c r="B77" s="30" t="n"/>
      <c r="C77" s="88" t="n"/>
      <c r="D77" s="28">
        <f>IF($B77="","",IFERROR(VLOOKUP($B77,'Incoming Inspection Log'!$A:$AD,5,FALSE),""))</f>
        <v/>
      </c>
      <c r="E77" s="28">
        <f>IF($B77="","",IFERROR(VLOOKUP($B77,'Incoming Inspection Log'!$A:$AD,9,FALSE),""))</f>
        <v/>
      </c>
      <c r="F77" s="28">
        <f>IF($B77="","",IFERROR(VLOOKUP($B77,'Incoming Inspection Log'!$A:$AD,10,FALSE),""))</f>
        <v/>
      </c>
      <c r="G77" s="30" t="n"/>
      <c r="H77" s="30" t="n"/>
      <c r="I77" s="30" t="n"/>
      <c r="J77" s="30" t="n"/>
      <c r="K77" s="30" t="n"/>
      <c r="L77" s="30" t="n"/>
      <c r="M77" s="30" t="n"/>
      <c r="N77" s="30" t="n"/>
      <c r="O77" s="88" t="n"/>
      <c r="P77" s="88" t="n"/>
      <c r="Q77" s="30" t="n"/>
      <c r="R77" s="30" t="n"/>
      <c r="S77" s="30" t="n"/>
      <c r="T77" s="89" t="n"/>
      <c r="U77" s="30" t="n"/>
    </row>
    <row r="78">
      <c r="A78" s="28">
        <f>IF(B78="","",IF(C78="","NCR-"&amp;TEXT(ROW()-4,"000"),"NCR-"&amp;TEXT(C78,"yyyymmdd")&amp;"-"&amp;TEXT(ROW()-4,"000")))</f>
        <v/>
      </c>
      <c r="B78" s="30" t="n"/>
      <c r="C78" s="88" t="n"/>
      <c r="D78" s="28">
        <f>IF($B78="","",IFERROR(VLOOKUP($B78,'Incoming Inspection Log'!$A:$AD,5,FALSE),""))</f>
        <v/>
      </c>
      <c r="E78" s="28">
        <f>IF($B78="","",IFERROR(VLOOKUP($B78,'Incoming Inspection Log'!$A:$AD,9,FALSE),""))</f>
        <v/>
      </c>
      <c r="F78" s="28">
        <f>IF($B78="","",IFERROR(VLOOKUP($B78,'Incoming Inspection Log'!$A:$AD,10,FALSE),""))</f>
        <v/>
      </c>
      <c r="G78" s="30" t="n"/>
      <c r="H78" s="30" t="n"/>
      <c r="I78" s="30" t="n"/>
      <c r="J78" s="30" t="n"/>
      <c r="K78" s="30" t="n"/>
      <c r="L78" s="30" t="n"/>
      <c r="M78" s="30" t="n"/>
      <c r="N78" s="30" t="n"/>
      <c r="O78" s="88" t="n"/>
      <c r="P78" s="88" t="n"/>
      <c r="Q78" s="30" t="n"/>
      <c r="R78" s="30" t="n"/>
      <c r="S78" s="30" t="n"/>
      <c r="T78" s="89" t="n"/>
      <c r="U78" s="30" t="n"/>
    </row>
    <row r="79">
      <c r="A79" s="28">
        <f>IF(B79="","",IF(C79="","NCR-"&amp;TEXT(ROW()-4,"000"),"NCR-"&amp;TEXT(C79,"yyyymmdd")&amp;"-"&amp;TEXT(ROW()-4,"000")))</f>
        <v/>
      </c>
      <c r="B79" s="30" t="n"/>
      <c r="C79" s="88" t="n"/>
      <c r="D79" s="28">
        <f>IF($B79="","",IFERROR(VLOOKUP($B79,'Incoming Inspection Log'!$A:$AD,5,FALSE),""))</f>
        <v/>
      </c>
      <c r="E79" s="28">
        <f>IF($B79="","",IFERROR(VLOOKUP($B79,'Incoming Inspection Log'!$A:$AD,9,FALSE),""))</f>
        <v/>
      </c>
      <c r="F79" s="28">
        <f>IF($B79="","",IFERROR(VLOOKUP($B79,'Incoming Inspection Log'!$A:$AD,10,FALSE),""))</f>
        <v/>
      </c>
      <c r="G79" s="30" t="n"/>
      <c r="H79" s="30" t="n"/>
      <c r="I79" s="30" t="n"/>
      <c r="J79" s="30" t="n"/>
      <c r="K79" s="30" t="n"/>
      <c r="L79" s="30" t="n"/>
      <c r="M79" s="30" t="n"/>
      <c r="N79" s="30" t="n"/>
      <c r="O79" s="88" t="n"/>
      <c r="P79" s="88" t="n"/>
      <c r="Q79" s="30" t="n"/>
      <c r="R79" s="30" t="n"/>
      <c r="S79" s="30" t="n"/>
      <c r="T79" s="89" t="n"/>
      <c r="U79" s="30" t="n"/>
    </row>
    <row r="80">
      <c r="A80" s="28">
        <f>IF(B80="","",IF(C80="","NCR-"&amp;TEXT(ROW()-4,"000"),"NCR-"&amp;TEXT(C80,"yyyymmdd")&amp;"-"&amp;TEXT(ROW()-4,"000")))</f>
        <v/>
      </c>
      <c r="B80" s="30" t="n"/>
      <c r="C80" s="88" t="n"/>
      <c r="D80" s="28">
        <f>IF($B80="","",IFERROR(VLOOKUP($B80,'Incoming Inspection Log'!$A:$AD,5,FALSE),""))</f>
        <v/>
      </c>
      <c r="E80" s="28">
        <f>IF($B80="","",IFERROR(VLOOKUP($B80,'Incoming Inspection Log'!$A:$AD,9,FALSE),""))</f>
        <v/>
      </c>
      <c r="F80" s="28">
        <f>IF($B80="","",IFERROR(VLOOKUP($B80,'Incoming Inspection Log'!$A:$AD,10,FALSE),""))</f>
        <v/>
      </c>
      <c r="G80" s="30" t="n"/>
      <c r="H80" s="30" t="n"/>
      <c r="I80" s="30" t="n"/>
      <c r="J80" s="30" t="n"/>
      <c r="K80" s="30" t="n"/>
      <c r="L80" s="30" t="n"/>
      <c r="M80" s="30" t="n"/>
      <c r="N80" s="30" t="n"/>
      <c r="O80" s="88" t="n"/>
      <c r="P80" s="88" t="n"/>
      <c r="Q80" s="30" t="n"/>
      <c r="R80" s="30" t="n"/>
      <c r="S80" s="30" t="n"/>
      <c r="T80" s="89" t="n"/>
      <c r="U80" s="30" t="n"/>
    </row>
    <row r="81">
      <c r="A81" s="28">
        <f>IF(B81="","",IF(C81="","NCR-"&amp;TEXT(ROW()-4,"000"),"NCR-"&amp;TEXT(C81,"yyyymmdd")&amp;"-"&amp;TEXT(ROW()-4,"000")))</f>
        <v/>
      </c>
      <c r="B81" s="30" t="n"/>
      <c r="C81" s="88" t="n"/>
      <c r="D81" s="28">
        <f>IF($B81="","",IFERROR(VLOOKUP($B81,'Incoming Inspection Log'!$A:$AD,5,FALSE),""))</f>
        <v/>
      </c>
      <c r="E81" s="28">
        <f>IF($B81="","",IFERROR(VLOOKUP($B81,'Incoming Inspection Log'!$A:$AD,9,FALSE),""))</f>
        <v/>
      </c>
      <c r="F81" s="28">
        <f>IF($B81="","",IFERROR(VLOOKUP($B81,'Incoming Inspection Log'!$A:$AD,10,FALSE),""))</f>
        <v/>
      </c>
      <c r="G81" s="30" t="n"/>
      <c r="H81" s="30" t="n"/>
      <c r="I81" s="30" t="n"/>
      <c r="J81" s="30" t="n"/>
      <c r="K81" s="30" t="n"/>
      <c r="L81" s="30" t="n"/>
      <c r="M81" s="30" t="n"/>
      <c r="N81" s="30" t="n"/>
      <c r="O81" s="88" t="n"/>
      <c r="P81" s="88" t="n"/>
      <c r="Q81" s="30" t="n"/>
      <c r="R81" s="30" t="n"/>
      <c r="S81" s="30" t="n"/>
      <c r="T81" s="89" t="n"/>
      <c r="U81" s="30" t="n"/>
    </row>
    <row r="82">
      <c r="A82" s="28">
        <f>IF(B82="","",IF(C82="","NCR-"&amp;TEXT(ROW()-4,"000"),"NCR-"&amp;TEXT(C82,"yyyymmdd")&amp;"-"&amp;TEXT(ROW()-4,"000")))</f>
        <v/>
      </c>
      <c r="B82" s="30" t="n"/>
      <c r="C82" s="88" t="n"/>
      <c r="D82" s="28">
        <f>IF($B82="","",IFERROR(VLOOKUP($B82,'Incoming Inspection Log'!$A:$AD,5,FALSE),""))</f>
        <v/>
      </c>
      <c r="E82" s="28">
        <f>IF($B82="","",IFERROR(VLOOKUP($B82,'Incoming Inspection Log'!$A:$AD,9,FALSE),""))</f>
        <v/>
      </c>
      <c r="F82" s="28">
        <f>IF($B82="","",IFERROR(VLOOKUP($B82,'Incoming Inspection Log'!$A:$AD,10,FALSE),""))</f>
        <v/>
      </c>
      <c r="G82" s="30" t="n"/>
      <c r="H82" s="30" t="n"/>
      <c r="I82" s="30" t="n"/>
      <c r="J82" s="30" t="n"/>
      <c r="K82" s="30" t="n"/>
      <c r="L82" s="30" t="n"/>
      <c r="M82" s="30" t="n"/>
      <c r="N82" s="30" t="n"/>
      <c r="O82" s="88" t="n"/>
      <c r="P82" s="88" t="n"/>
      <c r="Q82" s="30" t="n"/>
      <c r="R82" s="30" t="n"/>
      <c r="S82" s="30" t="n"/>
      <c r="T82" s="89" t="n"/>
      <c r="U82" s="30" t="n"/>
    </row>
    <row r="83">
      <c r="A83" s="28">
        <f>IF(B83="","",IF(C83="","NCR-"&amp;TEXT(ROW()-4,"000"),"NCR-"&amp;TEXT(C83,"yyyymmdd")&amp;"-"&amp;TEXT(ROW()-4,"000")))</f>
        <v/>
      </c>
      <c r="B83" s="30" t="n"/>
      <c r="C83" s="88" t="n"/>
      <c r="D83" s="28">
        <f>IF($B83="","",IFERROR(VLOOKUP($B83,'Incoming Inspection Log'!$A:$AD,5,FALSE),""))</f>
        <v/>
      </c>
      <c r="E83" s="28">
        <f>IF($B83="","",IFERROR(VLOOKUP($B83,'Incoming Inspection Log'!$A:$AD,9,FALSE),""))</f>
        <v/>
      </c>
      <c r="F83" s="28">
        <f>IF($B83="","",IFERROR(VLOOKUP($B83,'Incoming Inspection Log'!$A:$AD,10,FALSE),""))</f>
        <v/>
      </c>
      <c r="G83" s="30" t="n"/>
      <c r="H83" s="30" t="n"/>
      <c r="I83" s="30" t="n"/>
      <c r="J83" s="30" t="n"/>
      <c r="K83" s="30" t="n"/>
      <c r="L83" s="30" t="n"/>
      <c r="M83" s="30" t="n"/>
      <c r="N83" s="30" t="n"/>
      <c r="O83" s="88" t="n"/>
      <c r="P83" s="88" t="n"/>
      <c r="Q83" s="30" t="n"/>
      <c r="R83" s="30" t="n"/>
      <c r="S83" s="30" t="n"/>
      <c r="T83" s="89" t="n"/>
      <c r="U83" s="30" t="n"/>
    </row>
    <row r="84">
      <c r="A84" s="28">
        <f>IF(B84="","",IF(C84="","NCR-"&amp;TEXT(ROW()-4,"000"),"NCR-"&amp;TEXT(C84,"yyyymmdd")&amp;"-"&amp;TEXT(ROW()-4,"000")))</f>
        <v/>
      </c>
      <c r="B84" s="30" t="n"/>
      <c r="C84" s="88" t="n"/>
      <c r="D84" s="28">
        <f>IF($B84="","",IFERROR(VLOOKUP($B84,'Incoming Inspection Log'!$A:$AD,5,FALSE),""))</f>
        <v/>
      </c>
      <c r="E84" s="28">
        <f>IF($B84="","",IFERROR(VLOOKUP($B84,'Incoming Inspection Log'!$A:$AD,9,FALSE),""))</f>
        <v/>
      </c>
      <c r="F84" s="28">
        <f>IF($B84="","",IFERROR(VLOOKUP($B84,'Incoming Inspection Log'!$A:$AD,10,FALSE),""))</f>
        <v/>
      </c>
      <c r="G84" s="30" t="n"/>
      <c r="H84" s="30" t="n"/>
      <c r="I84" s="30" t="n"/>
      <c r="J84" s="30" t="n"/>
      <c r="K84" s="30" t="n"/>
      <c r="L84" s="30" t="n"/>
      <c r="M84" s="30" t="n"/>
      <c r="N84" s="30" t="n"/>
      <c r="O84" s="88" t="n"/>
      <c r="P84" s="88" t="n"/>
      <c r="Q84" s="30" t="n"/>
      <c r="R84" s="30" t="n"/>
      <c r="S84" s="30" t="n"/>
      <c r="T84" s="89" t="n"/>
      <c r="U84" s="30" t="n"/>
    </row>
    <row r="85">
      <c r="A85" s="28">
        <f>IF(B85="","",IF(C85="","NCR-"&amp;TEXT(ROW()-4,"000"),"NCR-"&amp;TEXT(C85,"yyyymmdd")&amp;"-"&amp;TEXT(ROW()-4,"000")))</f>
        <v/>
      </c>
      <c r="B85" s="30" t="n"/>
      <c r="C85" s="88" t="n"/>
      <c r="D85" s="28">
        <f>IF($B85="","",IFERROR(VLOOKUP($B85,'Incoming Inspection Log'!$A:$AD,5,FALSE),""))</f>
        <v/>
      </c>
      <c r="E85" s="28">
        <f>IF($B85="","",IFERROR(VLOOKUP($B85,'Incoming Inspection Log'!$A:$AD,9,FALSE),""))</f>
        <v/>
      </c>
      <c r="F85" s="28">
        <f>IF($B85="","",IFERROR(VLOOKUP($B85,'Incoming Inspection Log'!$A:$AD,10,FALSE),""))</f>
        <v/>
      </c>
      <c r="G85" s="30" t="n"/>
      <c r="H85" s="30" t="n"/>
      <c r="I85" s="30" t="n"/>
      <c r="J85" s="30" t="n"/>
      <c r="K85" s="30" t="n"/>
      <c r="L85" s="30" t="n"/>
      <c r="M85" s="30" t="n"/>
      <c r="N85" s="30" t="n"/>
      <c r="O85" s="88" t="n"/>
      <c r="P85" s="88" t="n"/>
      <c r="Q85" s="30" t="n"/>
      <c r="R85" s="30" t="n"/>
      <c r="S85" s="30" t="n"/>
      <c r="T85" s="89" t="n"/>
      <c r="U85" s="30" t="n"/>
    </row>
    <row r="86">
      <c r="A86" s="28">
        <f>IF(B86="","",IF(C86="","NCR-"&amp;TEXT(ROW()-4,"000"),"NCR-"&amp;TEXT(C86,"yyyymmdd")&amp;"-"&amp;TEXT(ROW()-4,"000")))</f>
        <v/>
      </c>
      <c r="B86" s="30" t="n"/>
      <c r="C86" s="88" t="n"/>
      <c r="D86" s="28">
        <f>IF($B86="","",IFERROR(VLOOKUP($B86,'Incoming Inspection Log'!$A:$AD,5,FALSE),""))</f>
        <v/>
      </c>
      <c r="E86" s="28">
        <f>IF($B86="","",IFERROR(VLOOKUP($B86,'Incoming Inspection Log'!$A:$AD,9,FALSE),""))</f>
        <v/>
      </c>
      <c r="F86" s="28">
        <f>IF($B86="","",IFERROR(VLOOKUP($B86,'Incoming Inspection Log'!$A:$AD,10,FALSE),""))</f>
        <v/>
      </c>
      <c r="G86" s="30" t="n"/>
      <c r="H86" s="30" t="n"/>
      <c r="I86" s="30" t="n"/>
      <c r="J86" s="30" t="n"/>
      <c r="K86" s="30" t="n"/>
      <c r="L86" s="30" t="n"/>
      <c r="M86" s="30" t="n"/>
      <c r="N86" s="30" t="n"/>
      <c r="O86" s="88" t="n"/>
      <c r="P86" s="88" t="n"/>
      <c r="Q86" s="30" t="n"/>
      <c r="R86" s="30" t="n"/>
      <c r="S86" s="30" t="n"/>
      <c r="T86" s="89" t="n"/>
      <c r="U86" s="30" t="n"/>
    </row>
    <row r="87">
      <c r="A87" s="28">
        <f>IF(B87="","",IF(C87="","NCR-"&amp;TEXT(ROW()-4,"000"),"NCR-"&amp;TEXT(C87,"yyyymmdd")&amp;"-"&amp;TEXT(ROW()-4,"000")))</f>
        <v/>
      </c>
      <c r="B87" s="30" t="n"/>
      <c r="C87" s="88" t="n"/>
      <c r="D87" s="28">
        <f>IF($B87="","",IFERROR(VLOOKUP($B87,'Incoming Inspection Log'!$A:$AD,5,FALSE),""))</f>
        <v/>
      </c>
      <c r="E87" s="28">
        <f>IF($B87="","",IFERROR(VLOOKUP($B87,'Incoming Inspection Log'!$A:$AD,9,FALSE),""))</f>
        <v/>
      </c>
      <c r="F87" s="28">
        <f>IF($B87="","",IFERROR(VLOOKUP($B87,'Incoming Inspection Log'!$A:$AD,10,FALSE),""))</f>
        <v/>
      </c>
      <c r="G87" s="30" t="n"/>
      <c r="H87" s="30" t="n"/>
      <c r="I87" s="30" t="n"/>
      <c r="J87" s="30" t="n"/>
      <c r="K87" s="30" t="n"/>
      <c r="L87" s="30" t="n"/>
      <c r="M87" s="30" t="n"/>
      <c r="N87" s="30" t="n"/>
      <c r="O87" s="88" t="n"/>
      <c r="P87" s="88" t="n"/>
      <c r="Q87" s="30" t="n"/>
      <c r="R87" s="30" t="n"/>
      <c r="S87" s="30" t="n"/>
      <c r="T87" s="89" t="n"/>
      <c r="U87" s="30" t="n"/>
    </row>
    <row r="88">
      <c r="A88" s="28">
        <f>IF(B88="","",IF(C88="","NCR-"&amp;TEXT(ROW()-4,"000"),"NCR-"&amp;TEXT(C88,"yyyymmdd")&amp;"-"&amp;TEXT(ROW()-4,"000")))</f>
        <v/>
      </c>
      <c r="B88" s="30" t="n"/>
      <c r="C88" s="88" t="n"/>
      <c r="D88" s="28">
        <f>IF($B88="","",IFERROR(VLOOKUP($B88,'Incoming Inspection Log'!$A:$AD,5,FALSE),""))</f>
        <v/>
      </c>
      <c r="E88" s="28">
        <f>IF($B88="","",IFERROR(VLOOKUP($B88,'Incoming Inspection Log'!$A:$AD,9,FALSE),""))</f>
        <v/>
      </c>
      <c r="F88" s="28">
        <f>IF($B88="","",IFERROR(VLOOKUP($B88,'Incoming Inspection Log'!$A:$AD,10,FALSE),""))</f>
        <v/>
      </c>
      <c r="G88" s="30" t="n"/>
      <c r="H88" s="30" t="n"/>
      <c r="I88" s="30" t="n"/>
      <c r="J88" s="30" t="n"/>
      <c r="K88" s="30" t="n"/>
      <c r="L88" s="30" t="n"/>
      <c r="M88" s="30" t="n"/>
      <c r="N88" s="30" t="n"/>
      <c r="O88" s="88" t="n"/>
      <c r="P88" s="88" t="n"/>
      <c r="Q88" s="30" t="n"/>
      <c r="R88" s="30" t="n"/>
      <c r="S88" s="30" t="n"/>
      <c r="T88" s="89" t="n"/>
      <c r="U88" s="30" t="n"/>
    </row>
    <row r="89">
      <c r="A89" s="28">
        <f>IF(B89="","",IF(C89="","NCR-"&amp;TEXT(ROW()-4,"000"),"NCR-"&amp;TEXT(C89,"yyyymmdd")&amp;"-"&amp;TEXT(ROW()-4,"000")))</f>
        <v/>
      </c>
      <c r="B89" s="30" t="n"/>
      <c r="C89" s="88" t="n"/>
      <c r="D89" s="28">
        <f>IF($B89="","",IFERROR(VLOOKUP($B89,'Incoming Inspection Log'!$A:$AD,5,FALSE),""))</f>
        <v/>
      </c>
      <c r="E89" s="28">
        <f>IF($B89="","",IFERROR(VLOOKUP($B89,'Incoming Inspection Log'!$A:$AD,9,FALSE),""))</f>
        <v/>
      </c>
      <c r="F89" s="28">
        <f>IF($B89="","",IFERROR(VLOOKUP($B89,'Incoming Inspection Log'!$A:$AD,10,FALSE),""))</f>
        <v/>
      </c>
      <c r="G89" s="30" t="n"/>
      <c r="H89" s="30" t="n"/>
      <c r="I89" s="30" t="n"/>
      <c r="J89" s="30" t="n"/>
      <c r="K89" s="30" t="n"/>
      <c r="L89" s="30" t="n"/>
      <c r="M89" s="30" t="n"/>
      <c r="N89" s="30" t="n"/>
      <c r="O89" s="88" t="n"/>
      <c r="P89" s="88" t="n"/>
      <c r="Q89" s="30" t="n"/>
      <c r="R89" s="30" t="n"/>
      <c r="S89" s="30" t="n"/>
      <c r="T89" s="89" t="n"/>
      <c r="U89" s="30" t="n"/>
    </row>
    <row r="90">
      <c r="A90" s="28">
        <f>IF(B90="","",IF(C90="","NCR-"&amp;TEXT(ROW()-4,"000"),"NCR-"&amp;TEXT(C90,"yyyymmdd")&amp;"-"&amp;TEXT(ROW()-4,"000")))</f>
        <v/>
      </c>
      <c r="B90" s="30" t="n"/>
      <c r="C90" s="88" t="n"/>
      <c r="D90" s="28">
        <f>IF($B90="","",IFERROR(VLOOKUP($B90,'Incoming Inspection Log'!$A:$AD,5,FALSE),""))</f>
        <v/>
      </c>
      <c r="E90" s="28">
        <f>IF($B90="","",IFERROR(VLOOKUP($B90,'Incoming Inspection Log'!$A:$AD,9,FALSE),""))</f>
        <v/>
      </c>
      <c r="F90" s="28">
        <f>IF($B90="","",IFERROR(VLOOKUP($B90,'Incoming Inspection Log'!$A:$AD,10,FALSE),""))</f>
        <v/>
      </c>
      <c r="G90" s="30" t="n"/>
      <c r="H90" s="30" t="n"/>
      <c r="I90" s="30" t="n"/>
      <c r="J90" s="30" t="n"/>
      <c r="K90" s="30" t="n"/>
      <c r="L90" s="30" t="n"/>
      <c r="M90" s="30" t="n"/>
      <c r="N90" s="30" t="n"/>
      <c r="O90" s="88" t="n"/>
      <c r="P90" s="88" t="n"/>
      <c r="Q90" s="30" t="n"/>
      <c r="R90" s="30" t="n"/>
      <c r="S90" s="30" t="n"/>
      <c r="T90" s="89" t="n"/>
      <c r="U90" s="30" t="n"/>
    </row>
    <row r="91">
      <c r="A91" s="28">
        <f>IF(B91="","",IF(C91="","NCR-"&amp;TEXT(ROW()-4,"000"),"NCR-"&amp;TEXT(C91,"yyyymmdd")&amp;"-"&amp;TEXT(ROW()-4,"000")))</f>
        <v/>
      </c>
      <c r="B91" s="30" t="n"/>
      <c r="C91" s="88" t="n"/>
      <c r="D91" s="28">
        <f>IF($B91="","",IFERROR(VLOOKUP($B91,'Incoming Inspection Log'!$A:$AD,5,FALSE),""))</f>
        <v/>
      </c>
      <c r="E91" s="28">
        <f>IF($B91="","",IFERROR(VLOOKUP($B91,'Incoming Inspection Log'!$A:$AD,9,FALSE),""))</f>
        <v/>
      </c>
      <c r="F91" s="28">
        <f>IF($B91="","",IFERROR(VLOOKUP($B91,'Incoming Inspection Log'!$A:$AD,10,FALSE),""))</f>
        <v/>
      </c>
      <c r="G91" s="30" t="n"/>
      <c r="H91" s="30" t="n"/>
      <c r="I91" s="30" t="n"/>
      <c r="J91" s="30" t="n"/>
      <c r="K91" s="30" t="n"/>
      <c r="L91" s="30" t="n"/>
      <c r="M91" s="30" t="n"/>
      <c r="N91" s="30" t="n"/>
      <c r="O91" s="88" t="n"/>
      <c r="P91" s="88" t="n"/>
      <c r="Q91" s="30" t="n"/>
      <c r="R91" s="30" t="n"/>
      <c r="S91" s="30" t="n"/>
      <c r="T91" s="89" t="n"/>
      <c r="U91" s="30" t="n"/>
    </row>
    <row r="92">
      <c r="A92" s="28">
        <f>IF(B92="","",IF(C92="","NCR-"&amp;TEXT(ROW()-4,"000"),"NCR-"&amp;TEXT(C92,"yyyymmdd")&amp;"-"&amp;TEXT(ROW()-4,"000")))</f>
        <v/>
      </c>
      <c r="B92" s="30" t="n"/>
      <c r="C92" s="88" t="n"/>
      <c r="D92" s="28">
        <f>IF($B92="","",IFERROR(VLOOKUP($B92,'Incoming Inspection Log'!$A:$AD,5,FALSE),""))</f>
        <v/>
      </c>
      <c r="E92" s="28">
        <f>IF($B92="","",IFERROR(VLOOKUP($B92,'Incoming Inspection Log'!$A:$AD,9,FALSE),""))</f>
        <v/>
      </c>
      <c r="F92" s="28">
        <f>IF($B92="","",IFERROR(VLOOKUP($B92,'Incoming Inspection Log'!$A:$AD,10,FALSE),""))</f>
        <v/>
      </c>
      <c r="G92" s="30" t="n"/>
      <c r="H92" s="30" t="n"/>
      <c r="I92" s="30" t="n"/>
      <c r="J92" s="30" t="n"/>
      <c r="K92" s="30" t="n"/>
      <c r="L92" s="30" t="n"/>
      <c r="M92" s="30" t="n"/>
      <c r="N92" s="30" t="n"/>
      <c r="O92" s="88" t="n"/>
      <c r="P92" s="88" t="n"/>
      <c r="Q92" s="30" t="n"/>
      <c r="R92" s="30" t="n"/>
      <c r="S92" s="30" t="n"/>
      <c r="T92" s="89" t="n"/>
      <c r="U92" s="30" t="n"/>
    </row>
    <row r="93">
      <c r="A93" s="28">
        <f>IF(B93="","",IF(C93="","NCR-"&amp;TEXT(ROW()-4,"000"),"NCR-"&amp;TEXT(C93,"yyyymmdd")&amp;"-"&amp;TEXT(ROW()-4,"000")))</f>
        <v/>
      </c>
      <c r="B93" s="30" t="n"/>
      <c r="C93" s="88" t="n"/>
      <c r="D93" s="28">
        <f>IF($B93="","",IFERROR(VLOOKUP($B93,'Incoming Inspection Log'!$A:$AD,5,FALSE),""))</f>
        <v/>
      </c>
      <c r="E93" s="28">
        <f>IF($B93="","",IFERROR(VLOOKUP($B93,'Incoming Inspection Log'!$A:$AD,9,FALSE),""))</f>
        <v/>
      </c>
      <c r="F93" s="28">
        <f>IF($B93="","",IFERROR(VLOOKUP($B93,'Incoming Inspection Log'!$A:$AD,10,FALSE),""))</f>
        <v/>
      </c>
      <c r="G93" s="30" t="n"/>
      <c r="H93" s="30" t="n"/>
      <c r="I93" s="30" t="n"/>
      <c r="J93" s="30" t="n"/>
      <c r="K93" s="30" t="n"/>
      <c r="L93" s="30" t="n"/>
      <c r="M93" s="30" t="n"/>
      <c r="N93" s="30" t="n"/>
      <c r="O93" s="88" t="n"/>
      <c r="P93" s="88" t="n"/>
      <c r="Q93" s="30" t="n"/>
      <c r="R93" s="30" t="n"/>
      <c r="S93" s="30" t="n"/>
      <c r="T93" s="89" t="n"/>
      <c r="U93" s="30" t="n"/>
    </row>
    <row r="94">
      <c r="A94" s="28">
        <f>IF(B94="","",IF(C94="","NCR-"&amp;TEXT(ROW()-4,"000"),"NCR-"&amp;TEXT(C94,"yyyymmdd")&amp;"-"&amp;TEXT(ROW()-4,"000")))</f>
        <v/>
      </c>
      <c r="B94" s="30" t="n"/>
      <c r="C94" s="88" t="n"/>
      <c r="D94" s="28">
        <f>IF($B94="","",IFERROR(VLOOKUP($B94,'Incoming Inspection Log'!$A:$AD,5,FALSE),""))</f>
        <v/>
      </c>
      <c r="E94" s="28">
        <f>IF($B94="","",IFERROR(VLOOKUP($B94,'Incoming Inspection Log'!$A:$AD,9,FALSE),""))</f>
        <v/>
      </c>
      <c r="F94" s="28">
        <f>IF($B94="","",IFERROR(VLOOKUP($B94,'Incoming Inspection Log'!$A:$AD,10,FALSE),""))</f>
        <v/>
      </c>
      <c r="G94" s="30" t="n"/>
      <c r="H94" s="30" t="n"/>
      <c r="I94" s="30" t="n"/>
      <c r="J94" s="30" t="n"/>
      <c r="K94" s="30" t="n"/>
      <c r="L94" s="30" t="n"/>
      <c r="M94" s="30" t="n"/>
      <c r="N94" s="30" t="n"/>
      <c r="O94" s="88" t="n"/>
      <c r="P94" s="88" t="n"/>
      <c r="Q94" s="30" t="n"/>
      <c r="R94" s="30" t="n"/>
      <c r="S94" s="30" t="n"/>
      <c r="T94" s="89" t="n"/>
      <c r="U94" s="30" t="n"/>
    </row>
    <row r="95">
      <c r="A95" s="28">
        <f>IF(B95="","",IF(C95="","NCR-"&amp;TEXT(ROW()-4,"000"),"NCR-"&amp;TEXT(C95,"yyyymmdd")&amp;"-"&amp;TEXT(ROW()-4,"000")))</f>
        <v/>
      </c>
      <c r="B95" s="30" t="n"/>
      <c r="C95" s="88" t="n"/>
      <c r="D95" s="28">
        <f>IF($B95="","",IFERROR(VLOOKUP($B95,'Incoming Inspection Log'!$A:$AD,5,FALSE),""))</f>
        <v/>
      </c>
      <c r="E95" s="28">
        <f>IF($B95="","",IFERROR(VLOOKUP($B95,'Incoming Inspection Log'!$A:$AD,9,FALSE),""))</f>
        <v/>
      </c>
      <c r="F95" s="28">
        <f>IF($B95="","",IFERROR(VLOOKUP($B95,'Incoming Inspection Log'!$A:$AD,10,FALSE),""))</f>
        <v/>
      </c>
      <c r="G95" s="30" t="n"/>
      <c r="H95" s="30" t="n"/>
      <c r="I95" s="30" t="n"/>
      <c r="J95" s="30" t="n"/>
      <c r="K95" s="30" t="n"/>
      <c r="L95" s="30" t="n"/>
      <c r="M95" s="30" t="n"/>
      <c r="N95" s="30" t="n"/>
      <c r="O95" s="88" t="n"/>
      <c r="P95" s="88" t="n"/>
      <c r="Q95" s="30" t="n"/>
      <c r="R95" s="30" t="n"/>
      <c r="S95" s="30" t="n"/>
      <c r="T95" s="89" t="n"/>
      <c r="U95" s="30" t="n"/>
    </row>
    <row r="96">
      <c r="A96" s="28">
        <f>IF(B96="","",IF(C96="","NCR-"&amp;TEXT(ROW()-4,"000"),"NCR-"&amp;TEXT(C96,"yyyymmdd")&amp;"-"&amp;TEXT(ROW()-4,"000")))</f>
        <v/>
      </c>
      <c r="B96" s="30" t="n"/>
      <c r="C96" s="88" t="n"/>
      <c r="D96" s="28">
        <f>IF($B96="","",IFERROR(VLOOKUP($B96,'Incoming Inspection Log'!$A:$AD,5,FALSE),""))</f>
        <v/>
      </c>
      <c r="E96" s="28">
        <f>IF($B96="","",IFERROR(VLOOKUP($B96,'Incoming Inspection Log'!$A:$AD,9,FALSE),""))</f>
        <v/>
      </c>
      <c r="F96" s="28">
        <f>IF($B96="","",IFERROR(VLOOKUP($B96,'Incoming Inspection Log'!$A:$AD,10,FALSE),""))</f>
        <v/>
      </c>
      <c r="G96" s="30" t="n"/>
      <c r="H96" s="30" t="n"/>
      <c r="I96" s="30" t="n"/>
      <c r="J96" s="30" t="n"/>
      <c r="K96" s="30" t="n"/>
      <c r="L96" s="30" t="n"/>
      <c r="M96" s="30" t="n"/>
      <c r="N96" s="30" t="n"/>
      <c r="O96" s="88" t="n"/>
      <c r="P96" s="88" t="n"/>
      <c r="Q96" s="30" t="n"/>
      <c r="R96" s="30" t="n"/>
      <c r="S96" s="30" t="n"/>
      <c r="T96" s="89" t="n"/>
      <c r="U96" s="30" t="n"/>
    </row>
    <row r="97">
      <c r="A97" s="28">
        <f>IF(B97="","",IF(C97="","NCR-"&amp;TEXT(ROW()-4,"000"),"NCR-"&amp;TEXT(C97,"yyyymmdd")&amp;"-"&amp;TEXT(ROW()-4,"000")))</f>
        <v/>
      </c>
      <c r="B97" s="30" t="n"/>
      <c r="C97" s="88" t="n"/>
      <c r="D97" s="28">
        <f>IF($B97="","",IFERROR(VLOOKUP($B97,'Incoming Inspection Log'!$A:$AD,5,FALSE),""))</f>
        <v/>
      </c>
      <c r="E97" s="28">
        <f>IF($B97="","",IFERROR(VLOOKUP($B97,'Incoming Inspection Log'!$A:$AD,9,FALSE),""))</f>
        <v/>
      </c>
      <c r="F97" s="28">
        <f>IF($B97="","",IFERROR(VLOOKUP($B97,'Incoming Inspection Log'!$A:$AD,10,FALSE),""))</f>
        <v/>
      </c>
      <c r="G97" s="30" t="n"/>
      <c r="H97" s="30" t="n"/>
      <c r="I97" s="30" t="n"/>
      <c r="J97" s="30" t="n"/>
      <c r="K97" s="30" t="n"/>
      <c r="L97" s="30" t="n"/>
      <c r="M97" s="30" t="n"/>
      <c r="N97" s="30" t="n"/>
      <c r="O97" s="88" t="n"/>
      <c r="P97" s="88" t="n"/>
      <c r="Q97" s="30" t="n"/>
      <c r="R97" s="30" t="n"/>
      <c r="S97" s="30" t="n"/>
      <c r="T97" s="89" t="n"/>
      <c r="U97" s="30" t="n"/>
    </row>
    <row r="98">
      <c r="A98" s="28">
        <f>IF(B98="","",IF(C98="","NCR-"&amp;TEXT(ROW()-4,"000"),"NCR-"&amp;TEXT(C98,"yyyymmdd")&amp;"-"&amp;TEXT(ROW()-4,"000")))</f>
        <v/>
      </c>
      <c r="B98" s="30" t="n"/>
      <c r="C98" s="88" t="n"/>
      <c r="D98" s="28">
        <f>IF($B98="","",IFERROR(VLOOKUP($B98,'Incoming Inspection Log'!$A:$AD,5,FALSE),""))</f>
        <v/>
      </c>
      <c r="E98" s="28">
        <f>IF($B98="","",IFERROR(VLOOKUP($B98,'Incoming Inspection Log'!$A:$AD,9,FALSE),""))</f>
        <v/>
      </c>
      <c r="F98" s="28">
        <f>IF($B98="","",IFERROR(VLOOKUP($B98,'Incoming Inspection Log'!$A:$AD,10,FALSE),""))</f>
        <v/>
      </c>
      <c r="G98" s="30" t="n"/>
      <c r="H98" s="30" t="n"/>
      <c r="I98" s="30" t="n"/>
      <c r="J98" s="30" t="n"/>
      <c r="K98" s="30" t="n"/>
      <c r="L98" s="30" t="n"/>
      <c r="M98" s="30" t="n"/>
      <c r="N98" s="30" t="n"/>
      <c r="O98" s="88" t="n"/>
      <c r="P98" s="88" t="n"/>
      <c r="Q98" s="30" t="n"/>
      <c r="R98" s="30" t="n"/>
      <c r="S98" s="30" t="n"/>
      <c r="T98" s="89" t="n"/>
      <c r="U98" s="30" t="n"/>
    </row>
    <row r="99">
      <c r="A99" s="28">
        <f>IF(B99="","",IF(C99="","NCR-"&amp;TEXT(ROW()-4,"000"),"NCR-"&amp;TEXT(C99,"yyyymmdd")&amp;"-"&amp;TEXT(ROW()-4,"000")))</f>
        <v/>
      </c>
      <c r="B99" s="30" t="n"/>
      <c r="C99" s="88" t="n"/>
      <c r="D99" s="28">
        <f>IF($B99="","",IFERROR(VLOOKUP($B99,'Incoming Inspection Log'!$A:$AD,5,FALSE),""))</f>
        <v/>
      </c>
      <c r="E99" s="28">
        <f>IF($B99="","",IFERROR(VLOOKUP($B99,'Incoming Inspection Log'!$A:$AD,9,FALSE),""))</f>
        <v/>
      </c>
      <c r="F99" s="28">
        <f>IF($B99="","",IFERROR(VLOOKUP($B99,'Incoming Inspection Log'!$A:$AD,10,FALSE),""))</f>
        <v/>
      </c>
      <c r="G99" s="30" t="n"/>
      <c r="H99" s="30" t="n"/>
      <c r="I99" s="30" t="n"/>
      <c r="J99" s="30" t="n"/>
      <c r="K99" s="30" t="n"/>
      <c r="L99" s="30" t="n"/>
      <c r="M99" s="30" t="n"/>
      <c r="N99" s="30" t="n"/>
      <c r="O99" s="88" t="n"/>
      <c r="P99" s="88" t="n"/>
      <c r="Q99" s="30" t="n"/>
      <c r="R99" s="30" t="n"/>
      <c r="S99" s="30" t="n"/>
      <c r="T99" s="89" t="n"/>
      <c r="U99" s="30" t="n"/>
    </row>
    <row r="100">
      <c r="A100" s="28">
        <f>IF(B100="","",IF(C100="","NCR-"&amp;TEXT(ROW()-4,"000"),"NCR-"&amp;TEXT(C100,"yyyymmdd")&amp;"-"&amp;TEXT(ROW()-4,"000")))</f>
        <v/>
      </c>
      <c r="B100" s="30" t="n"/>
      <c r="C100" s="88" t="n"/>
      <c r="D100" s="28">
        <f>IF($B100="","",IFERROR(VLOOKUP($B100,'Incoming Inspection Log'!$A:$AD,5,FALSE),""))</f>
        <v/>
      </c>
      <c r="E100" s="28">
        <f>IF($B100="","",IFERROR(VLOOKUP($B100,'Incoming Inspection Log'!$A:$AD,9,FALSE),""))</f>
        <v/>
      </c>
      <c r="F100" s="28">
        <f>IF($B100="","",IFERROR(VLOOKUP($B100,'Incoming Inspection Log'!$A:$AD,10,FALSE),""))</f>
        <v/>
      </c>
      <c r="G100" s="30" t="n"/>
      <c r="H100" s="30" t="n"/>
      <c r="I100" s="30" t="n"/>
      <c r="J100" s="30" t="n"/>
      <c r="K100" s="30" t="n"/>
      <c r="L100" s="30" t="n"/>
      <c r="M100" s="30" t="n"/>
      <c r="N100" s="30" t="n"/>
      <c r="O100" s="88" t="n"/>
      <c r="P100" s="88" t="n"/>
      <c r="Q100" s="30" t="n"/>
      <c r="R100" s="30" t="n"/>
      <c r="S100" s="30" t="n"/>
      <c r="T100" s="89" t="n"/>
      <c r="U100" s="30" t="n"/>
    </row>
    <row r="101">
      <c r="A101" s="28">
        <f>IF(B101="","",IF(C101="","NCR-"&amp;TEXT(ROW()-4,"000"),"NCR-"&amp;TEXT(C101,"yyyymmdd")&amp;"-"&amp;TEXT(ROW()-4,"000")))</f>
        <v/>
      </c>
      <c r="B101" s="30" t="n"/>
      <c r="C101" s="88" t="n"/>
      <c r="D101" s="28">
        <f>IF($B101="","",IFERROR(VLOOKUP($B101,'Incoming Inspection Log'!$A:$AD,5,FALSE),""))</f>
        <v/>
      </c>
      <c r="E101" s="28">
        <f>IF($B101="","",IFERROR(VLOOKUP($B101,'Incoming Inspection Log'!$A:$AD,9,FALSE),""))</f>
        <v/>
      </c>
      <c r="F101" s="28">
        <f>IF($B101="","",IFERROR(VLOOKUP($B101,'Incoming Inspection Log'!$A:$AD,10,FALSE),""))</f>
        <v/>
      </c>
      <c r="G101" s="30" t="n"/>
      <c r="H101" s="30" t="n"/>
      <c r="I101" s="30" t="n"/>
      <c r="J101" s="30" t="n"/>
      <c r="K101" s="30" t="n"/>
      <c r="L101" s="30" t="n"/>
      <c r="M101" s="30" t="n"/>
      <c r="N101" s="30" t="n"/>
      <c r="O101" s="88" t="n"/>
      <c r="P101" s="88" t="n"/>
      <c r="Q101" s="30" t="n"/>
      <c r="R101" s="30" t="n"/>
      <c r="S101" s="30" t="n"/>
      <c r="T101" s="89" t="n"/>
      <c r="U101" s="30" t="n"/>
    </row>
    <row r="102">
      <c r="A102" s="28">
        <f>IF(B102="","",IF(C102="","NCR-"&amp;TEXT(ROW()-4,"000"),"NCR-"&amp;TEXT(C102,"yyyymmdd")&amp;"-"&amp;TEXT(ROW()-4,"000")))</f>
        <v/>
      </c>
      <c r="B102" s="30" t="n"/>
      <c r="C102" s="88" t="n"/>
      <c r="D102" s="28">
        <f>IF($B102="","",IFERROR(VLOOKUP($B102,'Incoming Inspection Log'!$A:$AD,5,FALSE),""))</f>
        <v/>
      </c>
      <c r="E102" s="28">
        <f>IF($B102="","",IFERROR(VLOOKUP($B102,'Incoming Inspection Log'!$A:$AD,9,FALSE),""))</f>
        <v/>
      </c>
      <c r="F102" s="28">
        <f>IF($B102="","",IFERROR(VLOOKUP($B102,'Incoming Inspection Log'!$A:$AD,10,FALSE),""))</f>
        <v/>
      </c>
      <c r="G102" s="30" t="n"/>
      <c r="H102" s="30" t="n"/>
      <c r="I102" s="30" t="n"/>
      <c r="J102" s="30" t="n"/>
      <c r="K102" s="30" t="n"/>
      <c r="L102" s="30" t="n"/>
      <c r="M102" s="30" t="n"/>
      <c r="N102" s="30" t="n"/>
      <c r="O102" s="88" t="n"/>
      <c r="P102" s="88" t="n"/>
      <c r="Q102" s="30" t="n"/>
      <c r="R102" s="30" t="n"/>
      <c r="S102" s="30" t="n"/>
      <c r="T102" s="89" t="n"/>
      <c r="U102" s="30" t="n"/>
    </row>
    <row r="103">
      <c r="A103" s="28">
        <f>IF(B103="","",IF(C103="","NCR-"&amp;TEXT(ROW()-4,"000"),"NCR-"&amp;TEXT(C103,"yyyymmdd")&amp;"-"&amp;TEXT(ROW()-4,"000")))</f>
        <v/>
      </c>
      <c r="B103" s="30" t="n"/>
      <c r="C103" s="88" t="n"/>
      <c r="D103" s="28">
        <f>IF($B103="","",IFERROR(VLOOKUP($B103,'Incoming Inspection Log'!$A:$AD,5,FALSE),""))</f>
        <v/>
      </c>
      <c r="E103" s="28">
        <f>IF($B103="","",IFERROR(VLOOKUP($B103,'Incoming Inspection Log'!$A:$AD,9,FALSE),""))</f>
        <v/>
      </c>
      <c r="F103" s="28">
        <f>IF($B103="","",IFERROR(VLOOKUP($B103,'Incoming Inspection Log'!$A:$AD,10,FALSE),""))</f>
        <v/>
      </c>
      <c r="G103" s="30" t="n"/>
      <c r="H103" s="30" t="n"/>
      <c r="I103" s="30" t="n"/>
      <c r="J103" s="30" t="n"/>
      <c r="K103" s="30" t="n"/>
      <c r="L103" s="30" t="n"/>
      <c r="M103" s="30" t="n"/>
      <c r="N103" s="30" t="n"/>
      <c r="O103" s="88" t="n"/>
      <c r="P103" s="88" t="n"/>
      <c r="Q103" s="30" t="n"/>
      <c r="R103" s="30" t="n"/>
      <c r="S103" s="30" t="n"/>
      <c r="T103" s="89" t="n"/>
      <c r="U103" s="30" t="n"/>
    </row>
    <row r="104">
      <c r="A104" s="28">
        <f>IF(B104="","",IF(C104="","NCR-"&amp;TEXT(ROW()-4,"000"),"NCR-"&amp;TEXT(C104,"yyyymmdd")&amp;"-"&amp;TEXT(ROW()-4,"000")))</f>
        <v/>
      </c>
      <c r="B104" s="30" t="n"/>
      <c r="C104" s="88" t="n"/>
      <c r="D104" s="28">
        <f>IF($B104="","",IFERROR(VLOOKUP($B104,'Incoming Inspection Log'!$A:$AD,5,FALSE),""))</f>
        <v/>
      </c>
      <c r="E104" s="28">
        <f>IF($B104="","",IFERROR(VLOOKUP($B104,'Incoming Inspection Log'!$A:$AD,9,FALSE),""))</f>
        <v/>
      </c>
      <c r="F104" s="28">
        <f>IF($B104="","",IFERROR(VLOOKUP($B104,'Incoming Inspection Log'!$A:$AD,10,FALSE),""))</f>
        <v/>
      </c>
      <c r="G104" s="30" t="n"/>
      <c r="H104" s="30" t="n"/>
      <c r="I104" s="30" t="n"/>
      <c r="J104" s="30" t="n"/>
      <c r="K104" s="30" t="n"/>
      <c r="L104" s="30" t="n"/>
      <c r="M104" s="30" t="n"/>
      <c r="N104" s="30" t="n"/>
      <c r="O104" s="88" t="n"/>
      <c r="P104" s="88" t="n"/>
      <c r="Q104" s="30" t="n"/>
      <c r="R104" s="30" t="n"/>
      <c r="S104" s="30" t="n"/>
      <c r="T104" s="89" t="n"/>
      <c r="U104" s="30" t="n"/>
    </row>
    <row r="105">
      <c r="A105" s="28">
        <f>IF(B105="","",IF(C105="","NCR-"&amp;TEXT(ROW()-4,"000"),"NCR-"&amp;TEXT(C105,"yyyymmdd")&amp;"-"&amp;TEXT(ROW()-4,"000")))</f>
        <v/>
      </c>
      <c r="B105" s="30" t="n"/>
      <c r="C105" s="88" t="n"/>
      <c r="D105" s="28">
        <f>IF($B105="","",IFERROR(VLOOKUP($B105,'Incoming Inspection Log'!$A:$AD,5,FALSE),""))</f>
        <v/>
      </c>
      <c r="E105" s="28">
        <f>IF($B105="","",IFERROR(VLOOKUP($B105,'Incoming Inspection Log'!$A:$AD,9,FALSE),""))</f>
        <v/>
      </c>
      <c r="F105" s="28">
        <f>IF($B105="","",IFERROR(VLOOKUP($B105,'Incoming Inspection Log'!$A:$AD,10,FALSE),""))</f>
        <v/>
      </c>
      <c r="G105" s="30" t="n"/>
      <c r="H105" s="30" t="n"/>
      <c r="I105" s="30" t="n"/>
      <c r="J105" s="30" t="n"/>
      <c r="K105" s="30" t="n"/>
      <c r="L105" s="30" t="n"/>
      <c r="M105" s="30" t="n"/>
      <c r="N105" s="30" t="n"/>
      <c r="O105" s="88" t="n"/>
      <c r="P105" s="88" t="n"/>
      <c r="Q105" s="30" t="n"/>
      <c r="R105" s="30" t="n"/>
      <c r="S105" s="30" t="n"/>
      <c r="T105" s="89" t="n"/>
      <c r="U105" s="30" t="n"/>
    </row>
    <row r="106">
      <c r="A106" s="28">
        <f>IF(B106="","",IF(C106="","NCR-"&amp;TEXT(ROW()-4,"000"),"NCR-"&amp;TEXT(C106,"yyyymmdd")&amp;"-"&amp;TEXT(ROW()-4,"000")))</f>
        <v/>
      </c>
      <c r="B106" s="30" t="n"/>
      <c r="C106" s="88" t="n"/>
      <c r="D106" s="28">
        <f>IF($B106="","",IFERROR(VLOOKUP($B106,'Incoming Inspection Log'!$A:$AD,5,FALSE),""))</f>
        <v/>
      </c>
      <c r="E106" s="28">
        <f>IF($B106="","",IFERROR(VLOOKUP($B106,'Incoming Inspection Log'!$A:$AD,9,FALSE),""))</f>
        <v/>
      </c>
      <c r="F106" s="28">
        <f>IF($B106="","",IFERROR(VLOOKUP($B106,'Incoming Inspection Log'!$A:$AD,10,FALSE),""))</f>
        <v/>
      </c>
      <c r="G106" s="30" t="n"/>
      <c r="H106" s="30" t="n"/>
      <c r="I106" s="30" t="n"/>
      <c r="J106" s="30" t="n"/>
      <c r="K106" s="30" t="n"/>
      <c r="L106" s="30" t="n"/>
      <c r="M106" s="30" t="n"/>
      <c r="N106" s="30" t="n"/>
      <c r="O106" s="88" t="n"/>
      <c r="P106" s="88" t="n"/>
      <c r="Q106" s="30" t="n"/>
      <c r="R106" s="30" t="n"/>
      <c r="S106" s="30" t="n"/>
      <c r="T106" s="89" t="n"/>
      <c r="U106" s="30" t="n"/>
    </row>
    <row r="107">
      <c r="A107" s="28">
        <f>IF(B107="","",IF(C107="","NCR-"&amp;TEXT(ROW()-4,"000"),"NCR-"&amp;TEXT(C107,"yyyymmdd")&amp;"-"&amp;TEXT(ROW()-4,"000")))</f>
        <v/>
      </c>
      <c r="B107" s="30" t="n"/>
      <c r="C107" s="88" t="n"/>
      <c r="D107" s="28">
        <f>IF($B107="","",IFERROR(VLOOKUP($B107,'Incoming Inspection Log'!$A:$AD,5,FALSE),""))</f>
        <v/>
      </c>
      <c r="E107" s="28">
        <f>IF($B107="","",IFERROR(VLOOKUP($B107,'Incoming Inspection Log'!$A:$AD,9,FALSE),""))</f>
        <v/>
      </c>
      <c r="F107" s="28">
        <f>IF($B107="","",IFERROR(VLOOKUP($B107,'Incoming Inspection Log'!$A:$AD,10,FALSE),""))</f>
        <v/>
      </c>
      <c r="G107" s="30" t="n"/>
      <c r="H107" s="30" t="n"/>
      <c r="I107" s="30" t="n"/>
      <c r="J107" s="30" t="n"/>
      <c r="K107" s="30" t="n"/>
      <c r="L107" s="30" t="n"/>
      <c r="M107" s="30" t="n"/>
      <c r="N107" s="30" t="n"/>
      <c r="O107" s="88" t="n"/>
      <c r="P107" s="88" t="n"/>
      <c r="Q107" s="30" t="n"/>
      <c r="R107" s="30" t="n"/>
      <c r="S107" s="30" t="n"/>
      <c r="T107" s="89" t="n"/>
      <c r="U107" s="30" t="n"/>
    </row>
    <row r="108">
      <c r="A108" s="28">
        <f>IF(B108="","",IF(C108="","NCR-"&amp;TEXT(ROW()-4,"000"),"NCR-"&amp;TEXT(C108,"yyyymmdd")&amp;"-"&amp;TEXT(ROW()-4,"000")))</f>
        <v/>
      </c>
      <c r="B108" s="30" t="n"/>
      <c r="C108" s="88" t="n"/>
      <c r="D108" s="28">
        <f>IF($B108="","",IFERROR(VLOOKUP($B108,'Incoming Inspection Log'!$A:$AD,5,FALSE),""))</f>
        <v/>
      </c>
      <c r="E108" s="28">
        <f>IF($B108="","",IFERROR(VLOOKUP($B108,'Incoming Inspection Log'!$A:$AD,9,FALSE),""))</f>
        <v/>
      </c>
      <c r="F108" s="28">
        <f>IF($B108="","",IFERROR(VLOOKUP($B108,'Incoming Inspection Log'!$A:$AD,10,FALSE),""))</f>
        <v/>
      </c>
      <c r="G108" s="30" t="n"/>
      <c r="H108" s="30" t="n"/>
      <c r="I108" s="30" t="n"/>
      <c r="J108" s="30" t="n"/>
      <c r="K108" s="30" t="n"/>
      <c r="L108" s="30" t="n"/>
      <c r="M108" s="30" t="n"/>
      <c r="N108" s="30" t="n"/>
      <c r="O108" s="88" t="n"/>
      <c r="P108" s="88" t="n"/>
      <c r="Q108" s="30" t="n"/>
      <c r="R108" s="30" t="n"/>
      <c r="S108" s="30" t="n"/>
      <c r="T108" s="89" t="n"/>
      <c r="U108" s="30" t="n"/>
    </row>
    <row r="109">
      <c r="A109" s="28">
        <f>IF(B109="","",IF(C109="","NCR-"&amp;TEXT(ROW()-4,"000"),"NCR-"&amp;TEXT(C109,"yyyymmdd")&amp;"-"&amp;TEXT(ROW()-4,"000")))</f>
        <v/>
      </c>
      <c r="B109" s="30" t="n"/>
      <c r="C109" s="88" t="n"/>
      <c r="D109" s="28">
        <f>IF($B109="","",IFERROR(VLOOKUP($B109,'Incoming Inspection Log'!$A:$AD,5,FALSE),""))</f>
        <v/>
      </c>
      <c r="E109" s="28">
        <f>IF($B109="","",IFERROR(VLOOKUP($B109,'Incoming Inspection Log'!$A:$AD,9,FALSE),""))</f>
        <v/>
      </c>
      <c r="F109" s="28">
        <f>IF($B109="","",IFERROR(VLOOKUP($B109,'Incoming Inspection Log'!$A:$AD,10,FALSE),""))</f>
        <v/>
      </c>
      <c r="G109" s="30" t="n"/>
      <c r="H109" s="30" t="n"/>
      <c r="I109" s="30" t="n"/>
      <c r="J109" s="30" t="n"/>
      <c r="K109" s="30" t="n"/>
      <c r="L109" s="30" t="n"/>
      <c r="M109" s="30" t="n"/>
      <c r="N109" s="30" t="n"/>
      <c r="O109" s="88" t="n"/>
      <c r="P109" s="88" t="n"/>
      <c r="Q109" s="30" t="n"/>
      <c r="R109" s="30" t="n"/>
      <c r="S109" s="30" t="n"/>
      <c r="T109" s="89" t="n"/>
      <c r="U109" s="30" t="n"/>
    </row>
    <row r="110">
      <c r="A110" s="28">
        <f>IF(B110="","",IF(C110="","NCR-"&amp;TEXT(ROW()-4,"000"),"NCR-"&amp;TEXT(C110,"yyyymmdd")&amp;"-"&amp;TEXT(ROW()-4,"000")))</f>
        <v/>
      </c>
      <c r="B110" s="30" t="n"/>
      <c r="C110" s="88" t="n"/>
      <c r="D110" s="28">
        <f>IF($B110="","",IFERROR(VLOOKUP($B110,'Incoming Inspection Log'!$A:$AD,5,FALSE),""))</f>
        <v/>
      </c>
      <c r="E110" s="28">
        <f>IF($B110="","",IFERROR(VLOOKUP($B110,'Incoming Inspection Log'!$A:$AD,9,FALSE),""))</f>
        <v/>
      </c>
      <c r="F110" s="28">
        <f>IF($B110="","",IFERROR(VLOOKUP($B110,'Incoming Inspection Log'!$A:$AD,10,FALSE),""))</f>
        <v/>
      </c>
      <c r="G110" s="30" t="n"/>
      <c r="H110" s="30" t="n"/>
      <c r="I110" s="30" t="n"/>
      <c r="J110" s="30" t="n"/>
      <c r="K110" s="30" t="n"/>
      <c r="L110" s="30" t="n"/>
      <c r="M110" s="30" t="n"/>
      <c r="N110" s="30" t="n"/>
      <c r="O110" s="88" t="n"/>
      <c r="P110" s="88" t="n"/>
      <c r="Q110" s="30" t="n"/>
      <c r="R110" s="30" t="n"/>
      <c r="S110" s="30" t="n"/>
      <c r="T110" s="89" t="n"/>
      <c r="U110" s="30" t="n"/>
    </row>
    <row r="111">
      <c r="A111" s="28">
        <f>IF(B111="","",IF(C111="","NCR-"&amp;TEXT(ROW()-4,"000"),"NCR-"&amp;TEXT(C111,"yyyymmdd")&amp;"-"&amp;TEXT(ROW()-4,"000")))</f>
        <v/>
      </c>
      <c r="B111" s="30" t="n"/>
      <c r="C111" s="88" t="n"/>
      <c r="D111" s="28">
        <f>IF($B111="","",IFERROR(VLOOKUP($B111,'Incoming Inspection Log'!$A:$AD,5,FALSE),""))</f>
        <v/>
      </c>
      <c r="E111" s="28">
        <f>IF($B111="","",IFERROR(VLOOKUP($B111,'Incoming Inspection Log'!$A:$AD,9,FALSE),""))</f>
        <v/>
      </c>
      <c r="F111" s="28">
        <f>IF($B111="","",IFERROR(VLOOKUP($B111,'Incoming Inspection Log'!$A:$AD,10,FALSE),""))</f>
        <v/>
      </c>
      <c r="G111" s="30" t="n"/>
      <c r="H111" s="30" t="n"/>
      <c r="I111" s="30" t="n"/>
      <c r="J111" s="30" t="n"/>
      <c r="K111" s="30" t="n"/>
      <c r="L111" s="30" t="n"/>
      <c r="M111" s="30" t="n"/>
      <c r="N111" s="30" t="n"/>
      <c r="O111" s="88" t="n"/>
      <c r="P111" s="88" t="n"/>
      <c r="Q111" s="30" t="n"/>
      <c r="R111" s="30" t="n"/>
      <c r="S111" s="30" t="n"/>
      <c r="T111" s="89" t="n"/>
      <c r="U111" s="30" t="n"/>
    </row>
    <row r="112">
      <c r="A112" s="28">
        <f>IF(B112="","",IF(C112="","NCR-"&amp;TEXT(ROW()-4,"000"),"NCR-"&amp;TEXT(C112,"yyyymmdd")&amp;"-"&amp;TEXT(ROW()-4,"000")))</f>
        <v/>
      </c>
      <c r="B112" s="30" t="n"/>
      <c r="C112" s="88" t="n"/>
      <c r="D112" s="28">
        <f>IF($B112="","",IFERROR(VLOOKUP($B112,'Incoming Inspection Log'!$A:$AD,5,FALSE),""))</f>
        <v/>
      </c>
      <c r="E112" s="28">
        <f>IF($B112="","",IFERROR(VLOOKUP($B112,'Incoming Inspection Log'!$A:$AD,9,FALSE),""))</f>
        <v/>
      </c>
      <c r="F112" s="28">
        <f>IF($B112="","",IFERROR(VLOOKUP($B112,'Incoming Inspection Log'!$A:$AD,10,FALSE),""))</f>
        <v/>
      </c>
      <c r="G112" s="30" t="n"/>
      <c r="H112" s="30" t="n"/>
      <c r="I112" s="30" t="n"/>
      <c r="J112" s="30" t="n"/>
      <c r="K112" s="30" t="n"/>
      <c r="L112" s="30" t="n"/>
      <c r="M112" s="30" t="n"/>
      <c r="N112" s="30" t="n"/>
      <c r="O112" s="88" t="n"/>
      <c r="P112" s="88" t="n"/>
      <c r="Q112" s="30" t="n"/>
      <c r="R112" s="30" t="n"/>
      <c r="S112" s="30" t="n"/>
      <c r="T112" s="89" t="n"/>
      <c r="U112" s="30" t="n"/>
    </row>
    <row r="113">
      <c r="A113" s="28">
        <f>IF(B113="","",IF(C113="","NCR-"&amp;TEXT(ROW()-4,"000"),"NCR-"&amp;TEXT(C113,"yyyymmdd")&amp;"-"&amp;TEXT(ROW()-4,"000")))</f>
        <v/>
      </c>
      <c r="B113" s="30" t="n"/>
      <c r="C113" s="88" t="n"/>
      <c r="D113" s="28">
        <f>IF($B113="","",IFERROR(VLOOKUP($B113,'Incoming Inspection Log'!$A:$AD,5,FALSE),""))</f>
        <v/>
      </c>
      <c r="E113" s="28">
        <f>IF($B113="","",IFERROR(VLOOKUP($B113,'Incoming Inspection Log'!$A:$AD,9,FALSE),""))</f>
        <v/>
      </c>
      <c r="F113" s="28">
        <f>IF($B113="","",IFERROR(VLOOKUP($B113,'Incoming Inspection Log'!$A:$AD,10,FALSE),""))</f>
        <v/>
      </c>
      <c r="G113" s="30" t="n"/>
      <c r="H113" s="30" t="n"/>
      <c r="I113" s="30" t="n"/>
      <c r="J113" s="30" t="n"/>
      <c r="K113" s="30" t="n"/>
      <c r="L113" s="30" t="n"/>
      <c r="M113" s="30" t="n"/>
      <c r="N113" s="30" t="n"/>
      <c r="O113" s="88" t="n"/>
      <c r="P113" s="88" t="n"/>
      <c r="Q113" s="30" t="n"/>
      <c r="R113" s="30" t="n"/>
      <c r="S113" s="30" t="n"/>
      <c r="T113" s="89" t="n"/>
      <c r="U113" s="30" t="n"/>
    </row>
    <row r="114">
      <c r="A114" s="28">
        <f>IF(B114="","",IF(C114="","NCR-"&amp;TEXT(ROW()-4,"000"),"NCR-"&amp;TEXT(C114,"yyyymmdd")&amp;"-"&amp;TEXT(ROW()-4,"000")))</f>
        <v/>
      </c>
      <c r="B114" s="30" t="n"/>
      <c r="C114" s="88" t="n"/>
      <c r="D114" s="28">
        <f>IF($B114="","",IFERROR(VLOOKUP($B114,'Incoming Inspection Log'!$A:$AD,5,FALSE),""))</f>
        <v/>
      </c>
      <c r="E114" s="28">
        <f>IF($B114="","",IFERROR(VLOOKUP($B114,'Incoming Inspection Log'!$A:$AD,9,FALSE),""))</f>
        <v/>
      </c>
      <c r="F114" s="28">
        <f>IF($B114="","",IFERROR(VLOOKUP($B114,'Incoming Inspection Log'!$A:$AD,10,FALSE),""))</f>
        <v/>
      </c>
      <c r="G114" s="30" t="n"/>
      <c r="H114" s="30" t="n"/>
      <c r="I114" s="30" t="n"/>
      <c r="J114" s="30" t="n"/>
      <c r="K114" s="30" t="n"/>
      <c r="L114" s="30" t="n"/>
      <c r="M114" s="30" t="n"/>
      <c r="N114" s="30" t="n"/>
      <c r="O114" s="88" t="n"/>
      <c r="P114" s="88" t="n"/>
      <c r="Q114" s="30" t="n"/>
      <c r="R114" s="30" t="n"/>
      <c r="S114" s="30" t="n"/>
      <c r="T114" s="89" t="n"/>
      <c r="U114" s="30" t="n"/>
    </row>
    <row r="115">
      <c r="A115" s="28">
        <f>IF(B115="","",IF(C115="","NCR-"&amp;TEXT(ROW()-4,"000"),"NCR-"&amp;TEXT(C115,"yyyymmdd")&amp;"-"&amp;TEXT(ROW()-4,"000")))</f>
        <v/>
      </c>
      <c r="B115" s="30" t="n"/>
      <c r="C115" s="88" t="n"/>
      <c r="D115" s="28">
        <f>IF($B115="","",IFERROR(VLOOKUP($B115,'Incoming Inspection Log'!$A:$AD,5,FALSE),""))</f>
        <v/>
      </c>
      <c r="E115" s="28">
        <f>IF($B115="","",IFERROR(VLOOKUP($B115,'Incoming Inspection Log'!$A:$AD,9,FALSE),""))</f>
        <v/>
      </c>
      <c r="F115" s="28">
        <f>IF($B115="","",IFERROR(VLOOKUP($B115,'Incoming Inspection Log'!$A:$AD,10,FALSE),""))</f>
        <v/>
      </c>
      <c r="G115" s="30" t="n"/>
      <c r="H115" s="30" t="n"/>
      <c r="I115" s="30" t="n"/>
      <c r="J115" s="30" t="n"/>
      <c r="K115" s="30" t="n"/>
      <c r="L115" s="30" t="n"/>
      <c r="M115" s="30" t="n"/>
      <c r="N115" s="30" t="n"/>
      <c r="O115" s="88" t="n"/>
      <c r="P115" s="88" t="n"/>
      <c r="Q115" s="30" t="n"/>
      <c r="R115" s="30" t="n"/>
      <c r="S115" s="30" t="n"/>
      <c r="T115" s="89" t="n"/>
      <c r="U115" s="30" t="n"/>
    </row>
    <row r="116">
      <c r="A116" s="28">
        <f>IF(B116="","",IF(C116="","NCR-"&amp;TEXT(ROW()-4,"000"),"NCR-"&amp;TEXT(C116,"yyyymmdd")&amp;"-"&amp;TEXT(ROW()-4,"000")))</f>
        <v/>
      </c>
      <c r="B116" s="30" t="n"/>
      <c r="C116" s="88" t="n"/>
      <c r="D116" s="28">
        <f>IF($B116="","",IFERROR(VLOOKUP($B116,'Incoming Inspection Log'!$A:$AD,5,FALSE),""))</f>
        <v/>
      </c>
      <c r="E116" s="28">
        <f>IF($B116="","",IFERROR(VLOOKUP($B116,'Incoming Inspection Log'!$A:$AD,9,FALSE),""))</f>
        <v/>
      </c>
      <c r="F116" s="28">
        <f>IF($B116="","",IFERROR(VLOOKUP($B116,'Incoming Inspection Log'!$A:$AD,10,FALSE),""))</f>
        <v/>
      </c>
      <c r="G116" s="30" t="n"/>
      <c r="H116" s="30" t="n"/>
      <c r="I116" s="30" t="n"/>
      <c r="J116" s="30" t="n"/>
      <c r="K116" s="30" t="n"/>
      <c r="L116" s="30" t="n"/>
      <c r="M116" s="30" t="n"/>
      <c r="N116" s="30" t="n"/>
      <c r="O116" s="88" t="n"/>
      <c r="P116" s="88" t="n"/>
      <c r="Q116" s="30" t="n"/>
      <c r="R116" s="30" t="n"/>
      <c r="S116" s="30" t="n"/>
      <c r="T116" s="89" t="n"/>
      <c r="U116" s="30" t="n"/>
    </row>
    <row r="117">
      <c r="A117" s="28">
        <f>IF(B117="","",IF(C117="","NCR-"&amp;TEXT(ROW()-4,"000"),"NCR-"&amp;TEXT(C117,"yyyymmdd")&amp;"-"&amp;TEXT(ROW()-4,"000")))</f>
        <v/>
      </c>
      <c r="B117" s="30" t="n"/>
      <c r="C117" s="88" t="n"/>
      <c r="D117" s="28">
        <f>IF($B117="","",IFERROR(VLOOKUP($B117,'Incoming Inspection Log'!$A:$AD,5,FALSE),""))</f>
        <v/>
      </c>
      <c r="E117" s="28">
        <f>IF($B117="","",IFERROR(VLOOKUP($B117,'Incoming Inspection Log'!$A:$AD,9,FALSE),""))</f>
        <v/>
      </c>
      <c r="F117" s="28">
        <f>IF($B117="","",IFERROR(VLOOKUP($B117,'Incoming Inspection Log'!$A:$AD,10,FALSE),""))</f>
        <v/>
      </c>
      <c r="G117" s="30" t="n"/>
      <c r="H117" s="30" t="n"/>
      <c r="I117" s="30" t="n"/>
      <c r="J117" s="30" t="n"/>
      <c r="K117" s="30" t="n"/>
      <c r="L117" s="30" t="n"/>
      <c r="M117" s="30" t="n"/>
      <c r="N117" s="30" t="n"/>
      <c r="O117" s="88" t="n"/>
      <c r="P117" s="88" t="n"/>
      <c r="Q117" s="30" t="n"/>
      <c r="R117" s="30" t="n"/>
      <c r="S117" s="30" t="n"/>
      <c r="T117" s="89" t="n"/>
      <c r="U117" s="30" t="n"/>
    </row>
    <row r="118">
      <c r="A118" s="28">
        <f>IF(B118="","",IF(C118="","NCR-"&amp;TEXT(ROW()-4,"000"),"NCR-"&amp;TEXT(C118,"yyyymmdd")&amp;"-"&amp;TEXT(ROW()-4,"000")))</f>
        <v/>
      </c>
      <c r="B118" s="30" t="n"/>
      <c r="C118" s="88" t="n"/>
      <c r="D118" s="28">
        <f>IF($B118="","",IFERROR(VLOOKUP($B118,'Incoming Inspection Log'!$A:$AD,5,FALSE),""))</f>
        <v/>
      </c>
      <c r="E118" s="28">
        <f>IF($B118="","",IFERROR(VLOOKUP($B118,'Incoming Inspection Log'!$A:$AD,9,FALSE),""))</f>
        <v/>
      </c>
      <c r="F118" s="28">
        <f>IF($B118="","",IFERROR(VLOOKUP($B118,'Incoming Inspection Log'!$A:$AD,10,FALSE),""))</f>
        <v/>
      </c>
      <c r="G118" s="30" t="n"/>
      <c r="H118" s="30" t="n"/>
      <c r="I118" s="30" t="n"/>
      <c r="J118" s="30" t="n"/>
      <c r="K118" s="30" t="n"/>
      <c r="L118" s="30" t="n"/>
      <c r="M118" s="30" t="n"/>
      <c r="N118" s="30" t="n"/>
      <c r="O118" s="88" t="n"/>
      <c r="P118" s="88" t="n"/>
      <c r="Q118" s="30" t="n"/>
      <c r="R118" s="30" t="n"/>
      <c r="S118" s="30" t="n"/>
      <c r="T118" s="89" t="n"/>
      <c r="U118" s="30" t="n"/>
    </row>
    <row r="119">
      <c r="A119" s="28">
        <f>IF(B119="","",IF(C119="","NCR-"&amp;TEXT(ROW()-4,"000"),"NCR-"&amp;TEXT(C119,"yyyymmdd")&amp;"-"&amp;TEXT(ROW()-4,"000")))</f>
        <v/>
      </c>
      <c r="B119" s="30" t="n"/>
      <c r="C119" s="88" t="n"/>
      <c r="D119" s="28">
        <f>IF($B119="","",IFERROR(VLOOKUP($B119,'Incoming Inspection Log'!$A:$AD,5,FALSE),""))</f>
        <v/>
      </c>
      <c r="E119" s="28">
        <f>IF($B119="","",IFERROR(VLOOKUP($B119,'Incoming Inspection Log'!$A:$AD,9,FALSE),""))</f>
        <v/>
      </c>
      <c r="F119" s="28">
        <f>IF($B119="","",IFERROR(VLOOKUP($B119,'Incoming Inspection Log'!$A:$AD,10,FALSE),""))</f>
        <v/>
      </c>
      <c r="G119" s="30" t="n"/>
      <c r="H119" s="30" t="n"/>
      <c r="I119" s="30" t="n"/>
      <c r="J119" s="30" t="n"/>
      <c r="K119" s="30" t="n"/>
      <c r="L119" s="30" t="n"/>
      <c r="M119" s="30" t="n"/>
      <c r="N119" s="30" t="n"/>
      <c r="O119" s="88" t="n"/>
      <c r="P119" s="88" t="n"/>
      <c r="Q119" s="30" t="n"/>
      <c r="R119" s="30" t="n"/>
      <c r="S119" s="30" t="n"/>
      <c r="T119" s="89" t="n"/>
      <c r="U119" s="30" t="n"/>
    </row>
    <row r="120">
      <c r="A120" s="28">
        <f>IF(B120="","",IF(C120="","NCR-"&amp;TEXT(ROW()-4,"000"),"NCR-"&amp;TEXT(C120,"yyyymmdd")&amp;"-"&amp;TEXT(ROW()-4,"000")))</f>
        <v/>
      </c>
      <c r="B120" s="30" t="n"/>
      <c r="C120" s="88" t="n"/>
      <c r="D120" s="28">
        <f>IF($B120="","",IFERROR(VLOOKUP($B120,'Incoming Inspection Log'!$A:$AD,5,FALSE),""))</f>
        <v/>
      </c>
      <c r="E120" s="28">
        <f>IF($B120="","",IFERROR(VLOOKUP($B120,'Incoming Inspection Log'!$A:$AD,9,FALSE),""))</f>
        <v/>
      </c>
      <c r="F120" s="28">
        <f>IF($B120="","",IFERROR(VLOOKUP($B120,'Incoming Inspection Log'!$A:$AD,10,FALSE),""))</f>
        <v/>
      </c>
      <c r="G120" s="30" t="n"/>
      <c r="H120" s="30" t="n"/>
      <c r="I120" s="30" t="n"/>
      <c r="J120" s="30" t="n"/>
      <c r="K120" s="30" t="n"/>
      <c r="L120" s="30" t="n"/>
      <c r="M120" s="30" t="n"/>
      <c r="N120" s="30" t="n"/>
      <c r="O120" s="88" t="n"/>
      <c r="P120" s="88" t="n"/>
      <c r="Q120" s="30" t="n"/>
      <c r="R120" s="30" t="n"/>
      <c r="S120" s="30" t="n"/>
      <c r="T120" s="89" t="n"/>
      <c r="U120" s="30" t="n"/>
    </row>
    <row r="121">
      <c r="A121" s="28">
        <f>IF(B121="","",IF(C121="","NCR-"&amp;TEXT(ROW()-4,"000"),"NCR-"&amp;TEXT(C121,"yyyymmdd")&amp;"-"&amp;TEXT(ROW()-4,"000")))</f>
        <v/>
      </c>
      <c r="B121" s="30" t="n"/>
      <c r="C121" s="88" t="n"/>
      <c r="D121" s="28">
        <f>IF($B121="","",IFERROR(VLOOKUP($B121,'Incoming Inspection Log'!$A:$AD,5,FALSE),""))</f>
        <v/>
      </c>
      <c r="E121" s="28">
        <f>IF($B121="","",IFERROR(VLOOKUP($B121,'Incoming Inspection Log'!$A:$AD,9,FALSE),""))</f>
        <v/>
      </c>
      <c r="F121" s="28">
        <f>IF($B121="","",IFERROR(VLOOKUP($B121,'Incoming Inspection Log'!$A:$AD,10,FALSE),""))</f>
        <v/>
      </c>
      <c r="G121" s="30" t="n"/>
      <c r="H121" s="30" t="n"/>
      <c r="I121" s="30" t="n"/>
      <c r="J121" s="30" t="n"/>
      <c r="K121" s="30" t="n"/>
      <c r="L121" s="30" t="n"/>
      <c r="M121" s="30" t="n"/>
      <c r="N121" s="30" t="n"/>
      <c r="O121" s="88" t="n"/>
      <c r="P121" s="88" t="n"/>
      <c r="Q121" s="30" t="n"/>
      <c r="R121" s="30" t="n"/>
      <c r="S121" s="30" t="n"/>
      <c r="T121" s="89" t="n"/>
      <c r="U121" s="30" t="n"/>
    </row>
    <row r="122">
      <c r="A122" s="28">
        <f>IF(B122="","",IF(C122="","NCR-"&amp;TEXT(ROW()-4,"000"),"NCR-"&amp;TEXT(C122,"yyyymmdd")&amp;"-"&amp;TEXT(ROW()-4,"000")))</f>
        <v/>
      </c>
      <c r="B122" s="30" t="n"/>
      <c r="C122" s="88" t="n"/>
      <c r="D122" s="28">
        <f>IF($B122="","",IFERROR(VLOOKUP($B122,'Incoming Inspection Log'!$A:$AD,5,FALSE),""))</f>
        <v/>
      </c>
      <c r="E122" s="28">
        <f>IF($B122="","",IFERROR(VLOOKUP($B122,'Incoming Inspection Log'!$A:$AD,9,FALSE),""))</f>
        <v/>
      </c>
      <c r="F122" s="28">
        <f>IF($B122="","",IFERROR(VLOOKUP($B122,'Incoming Inspection Log'!$A:$AD,10,FALSE),""))</f>
        <v/>
      </c>
      <c r="G122" s="30" t="n"/>
      <c r="H122" s="30" t="n"/>
      <c r="I122" s="30" t="n"/>
      <c r="J122" s="30" t="n"/>
      <c r="K122" s="30" t="n"/>
      <c r="L122" s="30" t="n"/>
      <c r="M122" s="30" t="n"/>
      <c r="N122" s="30" t="n"/>
      <c r="O122" s="88" t="n"/>
      <c r="P122" s="88" t="n"/>
      <c r="Q122" s="30" t="n"/>
      <c r="R122" s="30" t="n"/>
      <c r="S122" s="30" t="n"/>
      <c r="T122" s="89" t="n"/>
      <c r="U122" s="30" t="n"/>
    </row>
    <row r="123">
      <c r="A123" s="28">
        <f>IF(B123="","",IF(C123="","NCR-"&amp;TEXT(ROW()-4,"000"),"NCR-"&amp;TEXT(C123,"yyyymmdd")&amp;"-"&amp;TEXT(ROW()-4,"000")))</f>
        <v/>
      </c>
      <c r="B123" s="30" t="n"/>
      <c r="C123" s="88" t="n"/>
      <c r="D123" s="28">
        <f>IF($B123="","",IFERROR(VLOOKUP($B123,'Incoming Inspection Log'!$A:$AD,5,FALSE),""))</f>
        <v/>
      </c>
      <c r="E123" s="28">
        <f>IF($B123="","",IFERROR(VLOOKUP($B123,'Incoming Inspection Log'!$A:$AD,9,FALSE),""))</f>
        <v/>
      </c>
      <c r="F123" s="28">
        <f>IF($B123="","",IFERROR(VLOOKUP($B123,'Incoming Inspection Log'!$A:$AD,10,FALSE),""))</f>
        <v/>
      </c>
      <c r="G123" s="30" t="n"/>
      <c r="H123" s="30" t="n"/>
      <c r="I123" s="30" t="n"/>
      <c r="J123" s="30" t="n"/>
      <c r="K123" s="30" t="n"/>
      <c r="L123" s="30" t="n"/>
      <c r="M123" s="30" t="n"/>
      <c r="N123" s="30" t="n"/>
      <c r="O123" s="88" t="n"/>
      <c r="P123" s="88" t="n"/>
      <c r="Q123" s="30" t="n"/>
      <c r="R123" s="30" t="n"/>
      <c r="S123" s="30" t="n"/>
      <c r="T123" s="89" t="n"/>
      <c r="U123" s="30" t="n"/>
    </row>
    <row r="124">
      <c r="A124" s="28">
        <f>IF(B124="","",IF(C124="","NCR-"&amp;TEXT(ROW()-4,"000"),"NCR-"&amp;TEXT(C124,"yyyymmdd")&amp;"-"&amp;TEXT(ROW()-4,"000")))</f>
        <v/>
      </c>
      <c r="B124" s="30" t="n"/>
      <c r="C124" s="88" t="n"/>
      <c r="D124" s="28">
        <f>IF($B124="","",IFERROR(VLOOKUP($B124,'Incoming Inspection Log'!$A:$AD,5,FALSE),""))</f>
        <v/>
      </c>
      <c r="E124" s="28">
        <f>IF($B124="","",IFERROR(VLOOKUP($B124,'Incoming Inspection Log'!$A:$AD,9,FALSE),""))</f>
        <v/>
      </c>
      <c r="F124" s="28">
        <f>IF($B124="","",IFERROR(VLOOKUP($B124,'Incoming Inspection Log'!$A:$AD,10,FALSE),""))</f>
        <v/>
      </c>
      <c r="G124" s="30" t="n"/>
      <c r="H124" s="30" t="n"/>
      <c r="I124" s="30" t="n"/>
      <c r="J124" s="30" t="n"/>
      <c r="K124" s="30" t="n"/>
      <c r="L124" s="30" t="n"/>
      <c r="M124" s="30" t="n"/>
      <c r="N124" s="30" t="n"/>
      <c r="O124" s="88" t="n"/>
      <c r="P124" s="88" t="n"/>
      <c r="Q124" s="30" t="n"/>
      <c r="R124" s="30" t="n"/>
      <c r="S124" s="30" t="n"/>
      <c r="T124" s="89" t="n"/>
      <c r="U124" s="30" t="n"/>
    </row>
    <row r="125">
      <c r="A125" s="28">
        <f>IF(B125="","",IF(C125="","NCR-"&amp;TEXT(ROW()-4,"000"),"NCR-"&amp;TEXT(C125,"yyyymmdd")&amp;"-"&amp;TEXT(ROW()-4,"000")))</f>
        <v/>
      </c>
      <c r="B125" s="30" t="n"/>
      <c r="C125" s="88" t="n"/>
      <c r="D125" s="28">
        <f>IF($B125="","",IFERROR(VLOOKUP($B125,'Incoming Inspection Log'!$A:$AD,5,FALSE),""))</f>
        <v/>
      </c>
      <c r="E125" s="28">
        <f>IF($B125="","",IFERROR(VLOOKUP($B125,'Incoming Inspection Log'!$A:$AD,9,FALSE),""))</f>
        <v/>
      </c>
      <c r="F125" s="28">
        <f>IF($B125="","",IFERROR(VLOOKUP($B125,'Incoming Inspection Log'!$A:$AD,10,FALSE),""))</f>
        <v/>
      </c>
      <c r="G125" s="30" t="n"/>
      <c r="H125" s="30" t="n"/>
      <c r="I125" s="30" t="n"/>
      <c r="J125" s="30" t="n"/>
      <c r="K125" s="30" t="n"/>
      <c r="L125" s="30" t="n"/>
      <c r="M125" s="30" t="n"/>
      <c r="N125" s="30" t="n"/>
      <c r="O125" s="88" t="n"/>
      <c r="P125" s="88" t="n"/>
      <c r="Q125" s="30" t="n"/>
      <c r="R125" s="30" t="n"/>
      <c r="S125" s="30" t="n"/>
      <c r="T125" s="89" t="n"/>
      <c r="U125" s="30" t="n"/>
    </row>
    <row r="126">
      <c r="A126" s="28">
        <f>IF(B126="","",IF(C126="","NCR-"&amp;TEXT(ROW()-4,"000"),"NCR-"&amp;TEXT(C126,"yyyymmdd")&amp;"-"&amp;TEXT(ROW()-4,"000")))</f>
        <v/>
      </c>
      <c r="B126" s="30" t="n"/>
      <c r="C126" s="88" t="n"/>
      <c r="D126" s="28">
        <f>IF($B126="","",IFERROR(VLOOKUP($B126,'Incoming Inspection Log'!$A:$AD,5,FALSE),""))</f>
        <v/>
      </c>
      <c r="E126" s="28">
        <f>IF($B126="","",IFERROR(VLOOKUP($B126,'Incoming Inspection Log'!$A:$AD,9,FALSE),""))</f>
        <v/>
      </c>
      <c r="F126" s="28">
        <f>IF($B126="","",IFERROR(VLOOKUP($B126,'Incoming Inspection Log'!$A:$AD,10,FALSE),""))</f>
        <v/>
      </c>
      <c r="G126" s="30" t="n"/>
      <c r="H126" s="30" t="n"/>
      <c r="I126" s="30" t="n"/>
      <c r="J126" s="30" t="n"/>
      <c r="K126" s="30" t="n"/>
      <c r="L126" s="30" t="n"/>
      <c r="M126" s="30" t="n"/>
      <c r="N126" s="30" t="n"/>
      <c r="O126" s="88" t="n"/>
      <c r="P126" s="88" t="n"/>
      <c r="Q126" s="30" t="n"/>
      <c r="R126" s="30" t="n"/>
      <c r="S126" s="30" t="n"/>
      <c r="T126" s="89" t="n"/>
      <c r="U126" s="30" t="n"/>
    </row>
    <row r="127">
      <c r="A127" s="28">
        <f>IF(B127="","",IF(C127="","NCR-"&amp;TEXT(ROW()-4,"000"),"NCR-"&amp;TEXT(C127,"yyyymmdd")&amp;"-"&amp;TEXT(ROW()-4,"000")))</f>
        <v/>
      </c>
      <c r="B127" s="30" t="n"/>
      <c r="C127" s="88" t="n"/>
      <c r="D127" s="28">
        <f>IF($B127="","",IFERROR(VLOOKUP($B127,'Incoming Inspection Log'!$A:$AD,5,FALSE),""))</f>
        <v/>
      </c>
      <c r="E127" s="28">
        <f>IF($B127="","",IFERROR(VLOOKUP($B127,'Incoming Inspection Log'!$A:$AD,9,FALSE),""))</f>
        <v/>
      </c>
      <c r="F127" s="28">
        <f>IF($B127="","",IFERROR(VLOOKUP($B127,'Incoming Inspection Log'!$A:$AD,10,FALSE),""))</f>
        <v/>
      </c>
      <c r="G127" s="30" t="n"/>
      <c r="H127" s="30" t="n"/>
      <c r="I127" s="30" t="n"/>
      <c r="J127" s="30" t="n"/>
      <c r="K127" s="30" t="n"/>
      <c r="L127" s="30" t="n"/>
      <c r="M127" s="30" t="n"/>
      <c r="N127" s="30" t="n"/>
      <c r="O127" s="88" t="n"/>
      <c r="P127" s="88" t="n"/>
      <c r="Q127" s="30" t="n"/>
      <c r="R127" s="30" t="n"/>
      <c r="S127" s="30" t="n"/>
      <c r="T127" s="89" t="n"/>
      <c r="U127" s="30" t="n"/>
    </row>
    <row r="128">
      <c r="A128" s="28">
        <f>IF(B128="","",IF(C128="","NCR-"&amp;TEXT(ROW()-4,"000"),"NCR-"&amp;TEXT(C128,"yyyymmdd")&amp;"-"&amp;TEXT(ROW()-4,"000")))</f>
        <v/>
      </c>
      <c r="B128" s="30" t="n"/>
      <c r="C128" s="88" t="n"/>
      <c r="D128" s="28">
        <f>IF($B128="","",IFERROR(VLOOKUP($B128,'Incoming Inspection Log'!$A:$AD,5,FALSE),""))</f>
        <v/>
      </c>
      <c r="E128" s="28">
        <f>IF($B128="","",IFERROR(VLOOKUP($B128,'Incoming Inspection Log'!$A:$AD,9,FALSE),""))</f>
        <v/>
      </c>
      <c r="F128" s="28">
        <f>IF($B128="","",IFERROR(VLOOKUP($B128,'Incoming Inspection Log'!$A:$AD,10,FALSE),""))</f>
        <v/>
      </c>
      <c r="G128" s="30" t="n"/>
      <c r="H128" s="30" t="n"/>
      <c r="I128" s="30" t="n"/>
      <c r="J128" s="30" t="n"/>
      <c r="K128" s="30" t="n"/>
      <c r="L128" s="30" t="n"/>
      <c r="M128" s="30" t="n"/>
      <c r="N128" s="30" t="n"/>
      <c r="O128" s="88" t="n"/>
      <c r="P128" s="88" t="n"/>
      <c r="Q128" s="30" t="n"/>
      <c r="R128" s="30" t="n"/>
      <c r="S128" s="30" t="n"/>
      <c r="T128" s="89" t="n"/>
      <c r="U128" s="30" t="n"/>
    </row>
    <row r="129">
      <c r="A129" s="28">
        <f>IF(B129="","",IF(C129="","NCR-"&amp;TEXT(ROW()-4,"000"),"NCR-"&amp;TEXT(C129,"yyyymmdd")&amp;"-"&amp;TEXT(ROW()-4,"000")))</f>
        <v/>
      </c>
      <c r="B129" s="30" t="n"/>
      <c r="C129" s="88" t="n"/>
      <c r="D129" s="28">
        <f>IF($B129="","",IFERROR(VLOOKUP($B129,'Incoming Inspection Log'!$A:$AD,5,FALSE),""))</f>
        <v/>
      </c>
      <c r="E129" s="28">
        <f>IF($B129="","",IFERROR(VLOOKUP($B129,'Incoming Inspection Log'!$A:$AD,9,FALSE),""))</f>
        <v/>
      </c>
      <c r="F129" s="28">
        <f>IF($B129="","",IFERROR(VLOOKUP($B129,'Incoming Inspection Log'!$A:$AD,10,FALSE),""))</f>
        <v/>
      </c>
      <c r="G129" s="30" t="n"/>
      <c r="H129" s="30" t="n"/>
      <c r="I129" s="30" t="n"/>
      <c r="J129" s="30" t="n"/>
      <c r="K129" s="30" t="n"/>
      <c r="L129" s="30" t="n"/>
      <c r="M129" s="30" t="n"/>
      <c r="N129" s="30" t="n"/>
      <c r="O129" s="88" t="n"/>
      <c r="P129" s="88" t="n"/>
      <c r="Q129" s="30" t="n"/>
      <c r="R129" s="30" t="n"/>
      <c r="S129" s="30" t="n"/>
      <c r="T129" s="89" t="n"/>
      <c r="U129" s="30" t="n"/>
    </row>
    <row r="130">
      <c r="A130" s="28">
        <f>IF(B130="","",IF(C130="","NCR-"&amp;TEXT(ROW()-4,"000"),"NCR-"&amp;TEXT(C130,"yyyymmdd")&amp;"-"&amp;TEXT(ROW()-4,"000")))</f>
        <v/>
      </c>
      <c r="B130" s="30" t="n"/>
      <c r="C130" s="88" t="n"/>
      <c r="D130" s="28">
        <f>IF($B130="","",IFERROR(VLOOKUP($B130,'Incoming Inspection Log'!$A:$AD,5,FALSE),""))</f>
        <v/>
      </c>
      <c r="E130" s="28">
        <f>IF($B130="","",IFERROR(VLOOKUP($B130,'Incoming Inspection Log'!$A:$AD,9,FALSE),""))</f>
        <v/>
      </c>
      <c r="F130" s="28">
        <f>IF($B130="","",IFERROR(VLOOKUP($B130,'Incoming Inspection Log'!$A:$AD,10,FALSE),""))</f>
        <v/>
      </c>
      <c r="G130" s="30" t="n"/>
      <c r="H130" s="30" t="n"/>
      <c r="I130" s="30" t="n"/>
      <c r="J130" s="30" t="n"/>
      <c r="K130" s="30" t="n"/>
      <c r="L130" s="30" t="n"/>
      <c r="M130" s="30" t="n"/>
      <c r="N130" s="30" t="n"/>
      <c r="O130" s="88" t="n"/>
      <c r="P130" s="88" t="n"/>
      <c r="Q130" s="30" t="n"/>
      <c r="R130" s="30" t="n"/>
      <c r="S130" s="30" t="n"/>
      <c r="T130" s="89" t="n"/>
      <c r="U130" s="30" t="n"/>
    </row>
    <row r="131">
      <c r="A131" s="28">
        <f>IF(B131="","",IF(C131="","NCR-"&amp;TEXT(ROW()-4,"000"),"NCR-"&amp;TEXT(C131,"yyyymmdd")&amp;"-"&amp;TEXT(ROW()-4,"000")))</f>
        <v/>
      </c>
      <c r="B131" s="30" t="n"/>
      <c r="C131" s="88" t="n"/>
      <c r="D131" s="28">
        <f>IF($B131="","",IFERROR(VLOOKUP($B131,'Incoming Inspection Log'!$A:$AD,5,FALSE),""))</f>
        <v/>
      </c>
      <c r="E131" s="28">
        <f>IF($B131="","",IFERROR(VLOOKUP($B131,'Incoming Inspection Log'!$A:$AD,9,FALSE),""))</f>
        <v/>
      </c>
      <c r="F131" s="28">
        <f>IF($B131="","",IFERROR(VLOOKUP($B131,'Incoming Inspection Log'!$A:$AD,10,FALSE),""))</f>
        <v/>
      </c>
      <c r="G131" s="30" t="n"/>
      <c r="H131" s="30" t="n"/>
      <c r="I131" s="30" t="n"/>
      <c r="J131" s="30" t="n"/>
      <c r="K131" s="30" t="n"/>
      <c r="L131" s="30" t="n"/>
      <c r="M131" s="30" t="n"/>
      <c r="N131" s="30" t="n"/>
      <c r="O131" s="88" t="n"/>
      <c r="P131" s="88" t="n"/>
      <c r="Q131" s="30" t="n"/>
      <c r="R131" s="30" t="n"/>
      <c r="S131" s="30" t="n"/>
      <c r="T131" s="89" t="n"/>
      <c r="U131" s="30" t="n"/>
    </row>
    <row r="132">
      <c r="A132" s="28">
        <f>IF(B132="","",IF(C132="","NCR-"&amp;TEXT(ROW()-4,"000"),"NCR-"&amp;TEXT(C132,"yyyymmdd")&amp;"-"&amp;TEXT(ROW()-4,"000")))</f>
        <v/>
      </c>
      <c r="B132" s="30" t="n"/>
      <c r="C132" s="88" t="n"/>
      <c r="D132" s="28">
        <f>IF($B132="","",IFERROR(VLOOKUP($B132,'Incoming Inspection Log'!$A:$AD,5,FALSE),""))</f>
        <v/>
      </c>
      <c r="E132" s="28">
        <f>IF($B132="","",IFERROR(VLOOKUP($B132,'Incoming Inspection Log'!$A:$AD,9,FALSE),""))</f>
        <v/>
      </c>
      <c r="F132" s="28">
        <f>IF($B132="","",IFERROR(VLOOKUP($B132,'Incoming Inspection Log'!$A:$AD,10,FALSE),""))</f>
        <v/>
      </c>
      <c r="G132" s="30" t="n"/>
      <c r="H132" s="30" t="n"/>
      <c r="I132" s="30" t="n"/>
      <c r="J132" s="30" t="n"/>
      <c r="K132" s="30" t="n"/>
      <c r="L132" s="30" t="n"/>
      <c r="M132" s="30" t="n"/>
      <c r="N132" s="30" t="n"/>
      <c r="O132" s="88" t="n"/>
      <c r="P132" s="88" t="n"/>
      <c r="Q132" s="30" t="n"/>
      <c r="R132" s="30" t="n"/>
      <c r="S132" s="30" t="n"/>
      <c r="T132" s="89" t="n"/>
      <c r="U132" s="30" t="n"/>
    </row>
    <row r="133">
      <c r="A133" s="28">
        <f>IF(B133="","",IF(C133="","NCR-"&amp;TEXT(ROW()-4,"000"),"NCR-"&amp;TEXT(C133,"yyyymmdd")&amp;"-"&amp;TEXT(ROW()-4,"000")))</f>
        <v/>
      </c>
      <c r="B133" s="30" t="n"/>
      <c r="C133" s="88" t="n"/>
      <c r="D133" s="28">
        <f>IF($B133="","",IFERROR(VLOOKUP($B133,'Incoming Inspection Log'!$A:$AD,5,FALSE),""))</f>
        <v/>
      </c>
      <c r="E133" s="28">
        <f>IF($B133="","",IFERROR(VLOOKUP($B133,'Incoming Inspection Log'!$A:$AD,9,FALSE),""))</f>
        <v/>
      </c>
      <c r="F133" s="28">
        <f>IF($B133="","",IFERROR(VLOOKUP($B133,'Incoming Inspection Log'!$A:$AD,10,FALSE),""))</f>
        <v/>
      </c>
      <c r="G133" s="30" t="n"/>
      <c r="H133" s="30" t="n"/>
      <c r="I133" s="30" t="n"/>
      <c r="J133" s="30" t="n"/>
      <c r="K133" s="30" t="n"/>
      <c r="L133" s="30" t="n"/>
      <c r="M133" s="30" t="n"/>
      <c r="N133" s="30" t="n"/>
      <c r="O133" s="88" t="n"/>
      <c r="P133" s="88" t="n"/>
      <c r="Q133" s="30" t="n"/>
      <c r="R133" s="30" t="n"/>
      <c r="S133" s="30" t="n"/>
      <c r="T133" s="89" t="n"/>
      <c r="U133" s="30" t="n"/>
    </row>
    <row r="134">
      <c r="A134" s="28">
        <f>IF(B134="","",IF(C134="","NCR-"&amp;TEXT(ROW()-4,"000"),"NCR-"&amp;TEXT(C134,"yyyymmdd")&amp;"-"&amp;TEXT(ROW()-4,"000")))</f>
        <v/>
      </c>
      <c r="B134" s="30" t="n"/>
      <c r="C134" s="88" t="n"/>
      <c r="D134" s="28">
        <f>IF($B134="","",IFERROR(VLOOKUP($B134,'Incoming Inspection Log'!$A:$AD,5,FALSE),""))</f>
        <v/>
      </c>
      <c r="E134" s="28">
        <f>IF($B134="","",IFERROR(VLOOKUP($B134,'Incoming Inspection Log'!$A:$AD,9,FALSE),""))</f>
        <v/>
      </c>
      <c r="F134" s="28">
        <f>IF($B134="","",IFERROR(VLOOKUP($B134,'Incoming Inspection Log'!$A:$AD,10,FALSE),""))</f>
        <v/>
      </c>
      <c r="G134" s="30" t="n"/>
      <c r="H134" s="30" t="n"/>
      <c r="I134" s="30" t="n"/>
      <c r="J134" s="30" t="n"/>
      <c r="K134" s="30" t="n"/>
      <c r="L134" s="30" t="n"/>
      <c r="M134" s="30" t="n"/>
      <c r="N134" s="30" t="n"/>
      <c r="O134" s="88" t="n"/>
      <c r="P134" s="88" t="n"/>
      <c r="Q134" s="30" t="n"/>
      <c r="R134" s="30" t="n"/>
      <c r="S134" s="30" t="n"/>
      <c r="T134" s="89" t="n"/>
      <c r="U134" s="30" t="n"/>
    </row>
    <row r="135">
      <c r="A135" s="28">
        <f>IF(B135="","",IF(C135="","NCR-"&amp;TEXT(ROW()-4,"000"),"NCR-"&amp;TEXT(C135,"yyyymmdd")&amp;"-"&amp;TEXT(ROW()-4,"000")))</f>
        <v/>
      </c>
      <c r="B135" s="30" t="n"/>
      <c r="C135" s="88" t="n"/>
      <c r="D135" s="28">
        <f>IF($B135="","",IFERROR(VLOOKUP($B135,'Incoming Inspection Log'!$A:$AD,5,FALSE),""))</f>
        <v/>
      </c>
      <c r="E135" s="28">
        <f>IF($B135="","",IFERROR(VLOOKUP($B135,'Incoming Inspection Log'!$A:$AD,9,FALSE),""))</f>
        <v/>
      </c>
      <c r="F135" s="28">
        <f>IF($B135="","",IFERROR(VLOOKUP($B135,'Incoming Inspection Log'!$A:$AD,10,FALSE),""))</f>
        <v/>
      </c>
      <c r="G135" s="30" t="n"/>
      <c r="H135" s="30" t="n"/>
      <c r="I135" s="30" t="n"/>
      <c r="J135" s="30" t="n"/>
      <c r="K135" s="30" t="n"/>
      <c r="L135" s="30" t="n"/>
      <c r="M135" s="30" t="n"/>
      <c r="N135" s="30" t="n"/>
      <c r="O135" s="88" t="n"/>
      <c r="P135" s="88" t="n"/>
      <c r="Q135" s="30" t="n"/>
      <c r="R135" s="30" t="n"/>
      <c r="S135" s="30" t="n"/>
      <c r="T135" s="89" t="n"/>
      <c r="U135" s="30" t="n"/>
    </row>
    <row r="136">
      <c r="A136" s="28">
        <f>IF(B136="","",IF(C136="","NCR-"&amp;TEXT(ROW()-4,"000"),"NCR-"&amp;TEXT(C136,"yyyymmdd")&amp;"-"&amp;TEXT(ROW()-4,"000")))</f>
        <v/>
      </c>
      <c r="B136" s="30" t="n"/>
      <c r="C136" s="88" t="n"/>
      <c r="D136" s="28">
        <f>IF($B136="","",IFERROR(VLOOKUP($B136,'Incoming Inspection Log'!$A:$AD,5,FALSE),""))</f>
        <v/>
      </c>
      <c r="E136" s="28">
        <f>IF($B136="","",IFERROR(VLOOKUP($B136,'Incoming Inspection Log'!$A:$AD,9,FALSE),""))</f>
        <v/>
      </c>
      <c r="F136" s="28">
        <f>IF($B136="","",IFERROR(VLOOKUP($B136,'Incoming Inspection Log'!$A:$AD,10,FALSE),""))</f>
        <v/>
      </c>
      <c r="G136" s="30" t="n"/>
      <c r="H136" s="30" t="n"/>
      <c r="I136" s="30" t="n"/>
      <c r="J136" s="30" t="n"/>
      <c r="K136" s="30" t="n"/>
      <c r="L136" s="30" t="n"/>
      <c r="M136" s="30" t="n"/>
      <c r="N136" s="30" t="n"/>
      <c r="O136" s="88" t="n"/>
      <c r="P136" s="88" t="n"/>
      <c r="Q136" s="30" t="n"/>
      <c r="R136" s="30" t="n"/>
      <c r="S136" s="30" t="n"/>
      <c r="T136" s="89" t="n"/>
      <c r="U136" s="30" t="n"/>
    </row>
    <row r="137">
      <c r="A137" s="28">
        <f>IF(B137="","",IF(C137="","NCR-"&amp;TEXT(ROW()-4,"000"),"NCR-"&amp;TEXT(C137,"yyyymmdd")&amp;"-"&amp;TEXT(ROW()-4,"000")))</f>
        <v/>
      </c>
      <c r="B137" s="30" t="n"/>
      <c r="C137" s="88" t="n"/>
      <c r="D137" s="28">
        <f>IF($B137="","",IFERROR(VLOOKUP($B137,'Incoming Inspection Log'!$A:$AD,5,FALSE),""))</f>
        <v/>
      </c>
      <c r="E137" s="28">
        <f>IF($B137="","",IFERROR(VLOOKUP($B137,'Incoming Inspection Log'!$A:$AD,9,FALSE),""))</f>
        <v/>
      </c>
      <c r="F137" s="28">
        <f>IF($B137="","",IFERROR(VLOOKUP($B137,'Incoming Inspection Log'!$A:$AD,10,FALSE),""))</f>
        <v/>
      </c>
      <c r="G137" s="30" t="n"/>
      <c r="H137" s="30" t="n"/>
      <c r="I137" s="30" t="n"/>
      <c r="J137" s="30" t="n"/>
      <c r="K137" s="30" t="n"/>
      <c r="L137" s="30" t="n"/>
      <c r="M137" s="30" t="n"/>
      <c r="N137" s="30" t="n"/>
      <c r="O137" s="88" t="n"/>
      <c r="P137" s="88" t="n"/>
      <c r="Q137" s="30" t="n"/>
      <c r="R137" s="30" t="n"/>
      <c r="S137" s="30" t="n"/>
      <c r="T137" s="89" t="n"/>
      <c r="U137" s="30" t="n"/>
    </row>
    <row r="138">
      <c r="A138" s="28">
        <f>IF(B138="","",IF(C138="","NCR-"&amp;TEXT(ROW()-4,"000"),"NCR-"&amp;TEXT(C138,"yyyymmdd")&amp;"-"&amp;TEXT(ROW()-4,"000")))</f>
        <v/>
      </c>
      <c r="B138" s="30" t="n"/>
      <c r="C138" s="88" t="n"/>
      <c r="D138" s="28">
        <f>IF($B138="","",IFERROR(VLOOKUP($B138,'Incoming Inspection Log'!$A:$AD,5,FALSE),""))</f>
        <v/>
      </c>
      <c r="E138" s="28">
        <f>IF($B138="","",IFERROR(VLOOKUP($B138,'Incoming Inspection Log'!$A:$AD,9,FALSE),""))</f>
        <v/>
      </c>
      <c r="F138" s="28">
        <f>IF($B138="","",IFERROR(VLOOKUP($B138,'Incoming Inspection Log'!$A:$AD,10,FALSE),""))</f>
        <v/>
      </c>
      <c r="G138" s="30" t="n"/>
      <c r="H138" s="30" t="n"/>
      <c r="I138" s="30" t="n"/>
      <c r="J138" s="30" t="n"/>
      <c r="K138" s="30" t="n"/>
      <c r="L138" s="30" t="n"/>
      <c r="M138" s="30" t="n"/>
      <c r="N138" s="30" t="n"/>
      <c r="O138" s="88" t="n"/>
      <c r="P138" s="88" t="n"/>
      <c r="Q138" s="30" t="n"/>
      <c r="R138" s="30" t="n"/>
      <c r="S138" s="30" t="n"/>
      <c r="T138" s="89" t="n"/>
      <c r="U138" s="30" t="n"/>
    </row>
    <row r="139">
      <c r="A139" s="28">
        <f>IF(B139="","",IF(C139="","NCR-"&amp;TEXT(ROW()-4,"000"),"NCR-"&amp;TEXT(C139,"yyyymmdd")&amp;"-"&amp;TEXT(ROW()-4,"000")))</f>
        <v/>
      </c>
      <c r="B139" s="30" t="n"/>
      <c r="C139" s="88" t="n"/>
      <c r="D139" s="28">
        <f>IF($B139="","",IFERROR(VLOOKUP($B139,'Incoming Inspection Log'!$A:$AD,5,FALSE),""))</f>
        <v/>
      </c>
      <c r="E139" s="28">
        <f>IF($B139="","",IFERROR(VLOOKUP($B139,'Incoming Inspection Log'!$A:$AD,9,FALSE),""))</f>
        <v/>
      </c>
      <c r="F139" s="28">
        <f>IF($B139="","",IFERROR(VLOOKUP($B139,'Incoming Inspection Log'!$A:$AD,10,FALSE),""))</f>
        <v/>
      </c>
      <c r="G139" s="30" t="n"/>
      <c r="H139" s="30" t="n"/>
      <c r="I139" s="30" t="n"/>
      <c r="J139" s="30" t="n"/>
      <c r="K139" s="30" t="n"/>
      <c r="L139" s="30" t="n"/>
      <c r="M139" s="30" t="n"/>
      <c r="N139" s="30" t="n"/>
      <c r="O139" s="88" t="n"/>
      <c r="P139" s="88" t="n"/>
      <c r="Q139" s="30" t="n"/>
      <c r="R139" s="30" t="n"/>
      <c r="S139" s="30" t="n"/>
      <c r="T139" s="89" t="n"/>
      <c r="U139" s="30" t="n"/>
    </row>
    <row r="140">
      <c r="A140" s="28">
        <f>IF(B140="","",IF(C140="","NCR-"&amp;TEXT(ROW()-4,"000"),"NCR-"&amp;TEXT(C140,"yyyymmdd")&amp;"-"&amp;TEXT(ROW()-4,"000")))</f>
        <v/>
      </c>
      <c r="B140" s="30" t="n"/>
      <c r="C140" s="88" t="n"/>
      <c r="D140" s="28">
        <f>IF($B140="","",IFERROR(VLOOKUP($B140,'Incoming Inspection Log'!$A:$AD,5,FALSE),""))</f>
        <v/>
      </c>
      <c r="E140" s="28">
        <f>IF($B140="","",IFERROR(VLOOKUP($B140,'Incoming Inspection Log'!$A:$AD,9,FALSE),""))</f>
        <v/>
      </c>
      <c r="F140" s="28">
        <f>IF($B140="","",IFERROR(VLOOKUP($B140,'Incoming Inspection Log'!$A:$AD,10,FALSE),""))</f>
        <v/>
      </c>
      <c r="G140" s="30" t="n"/>
      <c r="H140" s="30" t="n"/>
      <c r="I140" s="30" t="n"/>
      <c r="J140" s="30" t="n"/>
      <c r="K140" s="30" t="n"/>
      <c r="L140" s="30" t="n"/>
      <c r="M140" s="30" t="n"/>
      <c r="N140" s="30" t="n"/>
      <c r="O140" s="88" t="n"/>
      <c r="P140" s="88" t="n"/>
      <c r="Q140" s="30" t="n"/>
      <c r="R140" s="30" t="n"/>
      <c r="S140" s="30" t="n"/>
      <c r="T140" s="89" t="n"/>
      <c r="U140" s="30" t="n"/>
    </row>
    <row r="141">
      <c r="A141" s="28">
        <f>IF(B141="","",IF(C141="","NCR-"&amp;TEXT(ROW()-4,"000"),"NCR-"&amp;TEXT(C141,"yyyymmdd")&amp;"-"&amp;TEXT(ROW()-4,"000")))</f>
        <v/>
      </c>
      <c r="B141" s="30" t="n"/>
      <c r="C141" s="88" t="n"/>
      <c r="D141" s="28">
        <f>IF($B141="","",IFERROR(VLOOKUP($B141,'Incoming Inspection Log'!$A:$AD,5,FALSE),""))</f>
        <v/>
      </c>
      <c r="E141" s="28">
        <f>IF($B141="","",IFERROR(VLOOKUP($B141,'Incoming Inspection Log'!$A:$AD,9,FALSE),""))</f>
        <v/>
      </c>
      <c r="F141" s="28">
        <f>IF($B141="","",IFERROR(VLOOKUP($B141,'Incoming Inspection Log'!$A:$AD,10,FALSE),""))</f>
        <v/>
      </c>
      <c r="G141" s="30" t="n"/>
      <c r="H141" s="30" t="n"/>
      <c r="I141" s="30" t="n"/>
      <c r="J141" s="30" t="n"/>
      <c r="K141" s="30" t="n"/>
      <c r="L141" s="30" t="n"/>
      <c r="M141" s="30" t="n"/>
      <c r="N141" s="30" t="n"/>
      <c r="O141" s="88" t="n"/>
      <c r="P141" s="88" t="n"/>
      <c r="Q141" s="30" t="n"/>
      <c r="R141" s="30" t="n"/>
      <c r="S141" s="30" t="n"/>
      <c r="T141" s="89" t="n"/>
      <c r="U141" s="30" t="n"/>
    </row>
    <row r="142">
      <c r="A142" s="28">
        <f>IF(B142="","",IF(C142="","NCR-"&amp;TEXT(ROW()-4,"000"),"NCR-"&amp;TEXT(C142,"yyyymmdd")&amp;"-"&amp;TEXT(ROW()-4,"000")))</f>
        <v/>
      </c>
      <c r="B142" s="30" t="n"/>
      <c r="C142" s="88" t="n"/>
      <c r="D142" s="28">
        <f>IF($B142="","",IFERROR(VLOOKUP($B142,'Incoming Inspection Log'!$A:$AD,5,FALSE),""))</f>
        <v/>
      </c>
      <c r="E142" s="28">
        <f>IF($B142="","",IFERROR(VLOOKUP($B142,'Incoming Inspection Log'!$A:$AD,9,FALSE),""))</f>
        <v/>
      </c>
      <c r="F142" s="28">
        <f>IF($B142="","",IFERROR(VLOOKUP($B142,'Incoming Inspection Log'!$A:$AD,10,FALSE),""))</f>
        <v/>
      </c>
      <c r="G142" s="30" t="n"/>
      <c r="H142" s="30" t="n"/>
      <c r="I142" s="30" t="n"/>
      <c r="J142" s="30" t="n"/>
      <c r="K142" s="30" t="n"/>
      <c r="L142" s="30" t="n"/>
      <c r="M142" s="30" t="n"/>
      <c r="N142" s="30" t="n"/>
      <c r="O142" s="88" t="n"/>
      <c r="P142" s="88" t="n"/>
      <c r="Q142" s="30" t="n"/>
      <c r="R142" s="30" t="n"/>
      <c r="S142" s="30" t="n"/>
      <c r="T142" s="89" t="n"/>
      <c r="U142" s="30" t="n"/>
    </row>
    <row r="143">
      <c r="A143" s="28">
        <f>IF(B143="","",IF(C143="","NCR-"&amp;TEXT(ROW()-4,"000"),"NCR-"&amp;TEXT(C143,"yyyymmdd")&amp;"-"&amp;TEXT(ROW()-4,"000")))</f>
        <v/>
      </c>
      <c r="B143" s="30" t="n"/>
      <c r="C143" s="88" t="n"/>
      <c r="D143" s="28">
        <f>IF($B143="","",IFERROR(VLOOKUP($B143,'Incoming Inspection Log'!$A:$AD,5,FALSE),""))</f>
        <v/>
      </c>
      <c r="E143" s="28">
        <f>IF($B143="","",IFERROR(VLOOKUP($B143,'Incoming Inspection Log'!$A:$AD,9,FALSE),""))</f>
        <v/>
      </c>
      <c r="F143" s="28">
        <f>IF($B143="","",IFERROR(VLOOKUP($B143,'Incoming Inspection Log'!$A:$AD,10,FALSE),""))</f>
        <v/>
      </c>
      <c r="G143" s="30" t="n"/>
      <c r="H143" s="30" t="n"/>
      <c r="I143" s="30" t="n"/>
      <c r="J143" s="30" t="n"/>
      <c r="K143" s="30" t="n"/>
      <c r="L143" s="30" t="n"/>
      <c r="M143" s="30" t="n"/>
      <c r="N143" s="30" t="n"/>
      <c r="O143" s="88" t="n"/>
      <c r="P143" s="88" t="n"/>
      <c r="Q143" s="30" t="n"/>
      <c r="R143" s="30" t="n"/>
      <c r="S143" s="30" t="n"/>
      <c r="T143" s="89" t="n"/>
      <c r="U143" s="30" t="n"/>
    </row>
    <row r="144">
      <c r="A144" s="28">
        <f>IF(B144="","",IF(C144="","NCR-"&amp;TEXT(ROW()-4,"000"),"NCR-"&amp;TEXT(C144,"yyyymmdd")&amp;"-"&amp;TEXT(ROW()-4,"000")))</f>
        <v/>
      </c>
      <c r="B144" s="30" t="n"/>
      <c r="C144" s="88" t="n"/>
      <c r="D144" s="28">
        <f>IF($B144="","",IFERROR(VLOOKUP($B144,'Incoming Inspection Log'!$A:$AD,5,FALSE),""))</f>
        <v/>
      </c>
      <c r="E144" s="28">
        <f>IF($B144="","",IFERROR(VLOOKUP($B144,'Incoming Inspection Log'!$A:$AD,9,FALSE),""))</f>
        <v/>
      </c>
      <c r="F144" s="28">
        <f>IF($B144="","",IFERROR(VLOOKUP($B144,'Incoming Inspection Log'!$A:$AD,10,FALSE),""))</f>
        <v/>
      </c>
      <c r="G144" s="30" t="n"/>
      <c r="H144" s="30" t="n"/>
      <c r="I144" s="30" t="n"/>
      <c r="J144" s="30" t="n"/>
      <c r="K144" s="30" t="n"/>
      <c r="L144" s="30" t="n"/>
      <c r="M144" s="30" t="n"/>
      <c r="N144" s="30" t="n"/>
      <c r="O144" s="88" t="n"/>
      <c r="P144" s="88" t="n"/>
      <c r="Q144" s="30" t="n"/>
      <c r="R144" s="30" t="n"/>
      <c r="S144" s="30" t="n"/>
      <c r="T144" s="89" t="n"/>
      <c r="U144" s="30" t="n"/>
    </row>
    <row r="145">
      <c r="A145" s="28">
        <f>IF(B145="","",IF(C145="","NCR-"&amp;TEXT(ROW()-4,"000"),"NCR-"&amp;TEXT(C145,"yyyymmdd")&amp;"-"&amp;TEXT(ROW()-4,"000")))</f>
        <v/>
      </c>
      <c r="B145" s="30" t="n"/>
      <c r="C145" s="88" t="n"/>
      <c r="D145" s="28">
        <f>IF($B145="","",IFERROR(VLOOKUP($B145,'Incoming Inspection Log'!$A:$AD,5,FALSE),""))</f>
        <v/>
      </c>
      <c r="E145" s="28">
        <f>IF($B145="","",IFERROR(VLOOKUP($B145,'Incoming Inspection Log'!$A:$AD,9,FALSE),""))</f>
        <v/>
      </c>
      <c r="F145" s="28">
        <f>IF($B145="","",IFERROR(VLOOKUP($B145,'Incoming Inspection Log'!$A:$AD,10,FALSE),""))</f>
        <v/>
      </c>
      <c r="G145" s="30" t="n"/>
      <c r="H145" s="30" t="n"/>
      <c r="I145" s="30" t="n"/>
      <c r="J145" s="30" t="n"/>
      <c r="K145" s="30" t="n"/>
      <c r="L145" s="30" t="n"/>
      <c r="M145" s="30" t="n"/>
      <c r="N145" s="30" t="n"/>
      <c r="O145" s="88" t="n"/>
      <c r="P145" s="88" t="n"/>
      <c r="Q145" s="30" t="n"/>
      <c r="R145" s="30" t="n"/>
      <c r="S145" s="30" t="n"/>
      <c r="T145" s="89" t="n"/>
      <c r="U145" s="30" t="n"/>
    </row>
    <row r="146">
      <c r="A146" s="28">
        <f>IF(B146="","",IF(C146="","NCR-"&amp;TEXT(ROW()-4,"000"),"NCR-"&amp;TEXT(C146,"yyyymmdd")&amp;"-"&amp;TEXT(ROW()-4,"000")))</f>
        <v/>
      </c>
      <c r="B146" s="30" t="n"/>
      <c r="C146" s="88" t="n"/>
      <c r="D146" s="28">
        <f>IF($B146="","",IFERROR(VLOOKUP($B146,'Incoming Inspection Log'!$A:$AD,5,FALSE),""))</f>
        <v/>
      </c>
      <c r="E146" s="28">
        <f>IF($B146="","",IFERROR(VLOOKUP($B146,'Incoming Inspection Log'!$A:$AD,9,FALSE),""))</f>
        <v/>
      </c>
      <c r="F146" s="28">
        <f>IF($B146="","",IFERROR(VLOOKUP($B146,'Incoming Inspection Log'!$A:$AD,10,FALSE),""))</f>
        <v/>
      </c>
      <c r="G146" s="30" t="n"/>
      <c r="H146" s="30" t="n"/>
      <c r="I146" s="30" t="n"/>
      <c r="J146" s="30" t="n"/>
      <c r="K146" s="30" t="n"/>
      <c r="L146" s="30" t="n"/>
      <c r="M146" s="30" t="n"/>
      <c r="N146" s="30" t="n"/>
      <c r="O146" s="88" t="n"/>
      <c r="P146" s="88" t="n"/>
      <c r="Q146" s="30" t="n"/>
      <c r="R146" s="30" t="n"/>
      <c r="S146" s="30" t="n"/>
      <c r="T146" s="89" t="n"/>
      <c r="U146" s="30" t="n"/>
    </row>
    <row r="147">
      <c r="A147" s="28">
        <f>IF(B147="","",IF(C147="","NCR-"&amp;TEXT(ROW()-4,"000"),"NCR-"&amp;TEXT(C147,"yyyymmdd")&amp;"-"&amp;TEXT(ROW()-4,"000")))</f>
        <v/>
      </c>
      <c r="B147" s="30" t="n"/>
      <c r="C147" s="88" t="n"/>
      <c r="D147" s="28">
        <f>IF($B147="","",IFERROR(VLOOKUP($B147,'Incoming Inspection Log'!$A:$AD,5,FALSE),""))</f>
        <v/>
      </c>
      <c r="E147" s="28">
        <f>IF($B147="","",IFERROR(VLOOKUP($B147,'Incoming Inspection Log'!$A:$AD,9,FALSE),""))</f>
        <v/>
      </c>
      <c r="F147" s="28">
        <f>IF($B147="","",IFERROR(VLOOKUP($B147,'Incoming Inspection Log'!$A:$AD,10,FALSE),""))</f>
        <v/>
      </c>
      <c r="G147" s="30" t="n"/>
      <c r="H147" s="30" t="n"/>
      <c r="I147" s="30" t="n"/>
      <c r="J147" s="30" t="n"/>
      <c r="K147" s="30" t="n"/>
      <c r="L147" s="30" t="n"/>
      <c r="M147" s="30" t="n"/>
      <c r="N147" s="30" t="n"/>
      <c r="O147" s="88" t="n"/>
      <c r="P147" s="88" t="n"/>
      <c r="Q147" s="30" t="n"/>
      <c r="R147" s="30" t="n"/>
      <c r="S147" s="30" t="n"/>
      <c r="T147" s="89" t="n"/>
      <c r="U147" s="30" t="n"/>
    </row>
    <row r="148">
      <c r="A148" s="28">
        <f>IF(B148="","",IF(C148="","NCR-"&amp;TEXT(ROW()-4,"000"),"NCR-"&amp;TEXT(C148,"yyyymmdd")&amp;"-"&amp;TEXT(ROW()-4,"000")))</f>
        <v/>
      </c>
      <c r="B148" s="30" t="n"/>
      <c r="C148" s="88" t="n"/>
      <c r="D148" s="28">
        <f>IF($B148="","",IFERROR(VLOOKUP($B148,'Incoming Inspection Log'!$A:$AD,5,FALSE),""))</f>
        <v/>
      </c>
      <c r="E148" s="28">
        <f>IF($B148="","",IFERROR(VLOOKUP($B148,'Incoming Inspection Log'!$A:$AD,9,FALSE),""))</f>
        <v/>
      </c>
      <c r="F148" s="28">
        <f>IF($B148="","",IFERROR(VLOOKUP($B148,'Incoming Inspection Log'!$A:$AD,10,FALSE),""))</f>
        <v/>
      </c>
      <c r="G148" s="30" t="n"/>
      <c r="H148" s="30" t="n"/>
      <c r="I148" s="30" t="n"/>
      <c r="J148" s="30" t="n"/>
      <c r="K148" s="30" t="n"/>
      <c r="L148" s="30" t="n"/>
      <c r="M148" s="30" t="n"/>
      <c r="N148" s="30" t="n"/>
      <c r="O148" s="88" t="n"/>
      <c r="P148" s="88" t="n"/>
      <c r="Q148" s="30" t="n"/>
      <c r="R148" s="30" t="n"/>
      <c r="S148" s="30" t="n"/>
      <c r="T148" s="89" t="n"/>
      <c r="U148" s="30" t="n"/>
    </row>
    <row r="149">
      <c r="A149" s="28">
        <f>IF(B149="","",IF(C149="","NCR-"&amp;TEXT(ROW()-4,"000"),"NCR-"&amp;TEXT(C149,"yyyymmdd")&amp;"-"&amp;TEXT(ROW()-4,"000")))</f>
        <v/>
      </c>
      <c r="B149" s="30" t="n"/>
      <c r="C149" s="88" t="n"/>
      <c r="D149" s="28">
        <f>IF($B149="","",IFERROR(VLOOKUP($B149,'Incoming Inspection Log'!$A:$AD,5,FALSE),""))</f>
        <v/>
      </c>
      <c r="E149" s="28">
        <f>IF($B149="","",IFERROR(VLOOKUP($B149,'Incoming Inspection Log'!$A:$AD,9,FALSE),""))</f>
        <v/>
      </c>
      <c r="F149" s="28">
        <f>IF($B149="","",IFERROR(VLOOKUP($B149,'Incoming Inspection Log'!$A:$AD,10,FALSE),""))</f>
        <v/>
      </c>
      <c r="G149" s="30" t="n"/>
      <c r="H149" s="30" t="n"/>
      <c r="I149" s="30" t="n"/>
      <c r="J149" s="30" t="n"/>
      <c r="K149" s="30" t="n"/>
      <c r="L149" s="30" t="n"/>
      <c r="M149" s="30" t="n"/>
      <c r="N149" s="30" t="n"/>
      <c r="O149" s="88" t="n"/>
      <c r="P149" s="88" t="n"/>
      <c r="Q149" s="30" t="n"/>
      <c r="R149" s="30" t="n"/>
      <c r="S149" s="30" t="n"/>
      <c r="T149" s="89" t="n"/>
      <c r="U149" s="30" t="n"/>
    </row>
    <row r="150">
      <c r="A150" s="28">
        <f>IF(B150="","",IF(C150="","NCR-"&amp;TEXT(ROW()-4,"000"),"NCR-"&amp;TEXT(C150,"yyyymmdd")&amp;"-"&amp;TEXT(ROW()-4,"000")))</f>
        <v/>
      </c>
      <c r="B150" s="30" t="n"/>
      <c r="C150" s="88" t="n"/>
      <c r="D150" s="28">
        <f>IF($B150="","",IFERROR(VLOOKUP($B150,'Incoming Inspection Log'!$A:$AD,5,FALSE),""))</f>
        <v/>
      </c>
      <c r="E150" s="28">
        <f>IF($B150="","",IFERROR(VLOOKUP($B150,'Incoming Inspection Log'!$A:$AD,9,FALSE),""))</f>
        <v/>
      </c>
      <c r="F150" s="28">
        <f>IF($B150="","",IFERROR(VLOOKUP($B150,'Incoming Inspection Log'!$A:$AD,10,FALSE),""))</f>
        <v/>
      </c>
      <c r="G150" s="30" t="n"/>
      <c r="H150" s="30" t="n"/>
      <c r="I150" s="30" t="n"/>
      <c r="J150" s="30" t="n"/>
      <c r="K150" s="30" t="n"/>
      <c r="L150" s="30" t="n"/>
      <c r="M150" s="30" t="n"/>
      <c r="N150" s="30" t="n"/>
      <c r="O150" s="88" t="n"/>
      <c r="P150" s="88" t="n"/>
      <c r="Q150" s="30" t="n"/>
      <c r="R150" s="30" t="n"/>
      <c r="S150" s="30" t="n"/>
      <c r="T150" s="89" t="n"/>
      <c r="U150" s="30" t="n"/>
    </row>
    <row r="151">
      <c r="A151" s="28">
        <f>IF(B151="","",IF(C151="","NCR-"&amp;TEXT(ROW()-4,"000"),"NCR-"&amp;TEXT(C151,"yyyymmdd")&amp;"-"&amp;TEXT(ROW()-4,"000")))</f>
        <v/>
      </c>
      <c r="B151" s="30" t="n"/>
      <c r="C151" s="88" t="n"/>
      <c r="D151" s="28">
        <f>IF($B151="","",IFERROR(VLOOKUP($B151,'Incoming Inspection Log'!$A:$AD,5,FALSE),""))</f>
        <v/>
      </c>
      <c r="E151" s="28">
        <f>IF($B151="","",IFERROR(VLOOKUP($B151,'Incoming Inspection Log'!$A:$AD,9,FALSE),""))</f>
        <v/>
      </c>
      <c r="F151" s="28">
        <f>IF($B151="","",IFERROR(VLOOKUP($B151,'Incoming Inspection Log'!$A:$AD,10,FALSE),""))</f>
        <v/>
      </c>
      <c r="G151" s="30" t="n"/>
      <c r="H151" s="30" t="n"/>
      <c r="I151" s="30" t="n"/>
      <c r="J151" s="30" t="n"/>
      <c r="K151" s="30" t="n"/>
      <c r="L151" s="30" t="n"/>
      <c r="M151" s="30" t="n"/>
      <c r="N151" s="30" t="n"/>
      <c r="O151" s="88" t="n"/>
      <c r="P151" s="88" t="n"/>
      <c r="Q151" s="30" t="n"/>
      <c r="R151" s="30" t="n"/>
      <c r="S151" s="30" t="n"/>
      <c r="T151" s="89" t="n"/>
      <c r="U151" s="30" t="n"/>
    </row>
    <row r="152">
      <c r="A152" s="28">
        <f>IF(B152="","",IF(C152="","NCR-"&amp;TEXT(ROW()-4,"000"),"NCR-"&amp;TEXT(C152,"yyyymmdd")&amp;"-"&amp;TEXT(ROW()-4,"000")))</f>
        <v/>
      </c>
      <c r="B152" s="30" t="n"/>
      <c r="C152" s="88" t="n"/>
      <c r="D152" s="28">
        <f>IF($B152="","",IFERROR(VLOOKUP($B152,'Incoming Inspection Log'!$A:$AD,5,FALSE),""))</f>
        <v/>
      </c>
      <c r="E152" s="28">
        <f>IF($B152="","",IFERROR(VLOOKUP($B152,'Incoming Inspection Log'!$A:$AD,9,FALSE),""))</f>
        <v/>
      </c>
      <c r="F152" s="28">
        <f>IF($B152="","",IFERROR(VLOOKUP($B152,'Incoming Inspection Log'!$A:$AD,10,FALSE),""))</f>
        <v/>
      </c>
      <c r="G152" s="30" t="n"/>
      <c r="H152" s="30" t="n"/>
      <c r="I152" s="30" t="n"/>
      <c r="J152" s="30" t="n"/>
      <c r="K152" s="30" t="n"/>
      <c r="L152" s="30" t="n"/>
      <c r="M152" s="30" t="n"/>
      <c r="N152" s="30" t="n"/>
      <c r="O152" s="88" t="n"/>
      <c r="P152" s="88" t="n"/>
      <c r="Q152" s="30" t="n"/>
      <c r="R152" s="30" t="n"/>
      <c r="S152" s="30" t="n"/>
      <c r="T152" s="89" t="n"/>
      <c r="U152" s="30" t="n"/>
    </row>
    <row r="153">
      <c r="A153" s="28">
        <f>IF(B153="","",IF(C153="","NCR-"&amp;TEXT(ROW()-4,"000"),"NCR-"&amp;TEXT(C153,"yyyymmdd")&amp;"-"&amp;TEXT(ROW()-4,"000")))</f>
        <v/>
      </c>
      <c r="B153" s="30" t="n"/>
      <c r="C153" s="88" t="n"/>
      <c r="D153" s="28">
        <f>IF($B153="","",IFERROR(VLOOKUP($B153,'Incoming Inspection Log'!$A:$AD,5,FALSE),""))</f>
        <v/>
      </c>
      <c r="E153" s="28">
        <f>IF($B153="","",IFERROR(VLOOKUP($B153,'Incoming Inspection Log'!$A:$AD,9,FALSE),""))</f>
        <v/>
      </c>
      <c r="F153" s="28">
        <f>IF($B153="","",IFERROR(VLOOKUP($B153,'Incoming Inspection Log'!$A:$AD,10,FALSE),""))</f>
        <v/>
      </c>
      <c r="G153" s="30" t="n"/>
      <c r="H153" s="30" t="n"/>
      <c r="I153" s="30" t="n"/>
      <c r="J153" s="30" t="n"/>
      <c r="K153" s="30" t="n"/>
      <c r="L153" s="30" t="n"/>
      <c r="M153" s="30" t="n"/>
      <c r="N153" s="30" t="n"/>
      <c r="O153" s="88" t="n"/>
      <c r="P153" s="88" t="n"/>
      <c r="Q153" s="30" t="n"/>
      <c r="R153" s="30" t="n"/>
      <c r="S153" s="30" t="n"/>
      <c r="T153" s="89" t="n"/>
      <c r="U153" s="30" t="n"/>
    </row>
    <row r="154">
      <c r="A154" s="28">
        <f>IF(B154="","",IF(C154="","NCR-"&amp;TEXT(ROW()-4,"000"),"NCR-"&amp;TEXT(C154,"yyyymmdd")&amp;"-"&amp;TEXT(ROW()-4,"000")))</f>
        <v/>
      </c>
      <c r="B154" s="30" t="n"/>
      <c r="C154" s="88" t="n"/>
      <c r="D154" s="28">
        <f>IF($B154="","",IFERROR(VLOOKUP($B154,'Incoming Inspection Log'!$A:$AD,5,FALSE),""))</f>
        <v/>
      </c>
      <c r="E154" s="28">
        <f>IF($B154="","",IFERROR(VLOOKUP($B154,'Incoming Inspection Log'!$A:$AD,9,FALSE),""))</f>
        <v/>
      </c>
      <c r="F154" s="28">
        <f>IF($B154="","",IFERROR(VLOOKUP($B154,'Incoming Inspection Log'!$A:$AD,10,FALSE),""))</f>
        <v/>
      </c>
      <c r="G154" s="30" t="n"/>
      <c r="H154" s="30" t="n"/>
      <c r="I154" s="30" t="n"/>
      <c r="J154" s="30" t="n"/>
      <c r="K154" s="30" t="n"/>
      <c r="L154" s="30" t="n"/>
      <c r="M154" s="30" t="n"/>
      <c r="N154" s="30" t="n"/>
      <c r="O154" s="88" t="n"/>
      <c r="P154" s="88" t="n"/>
      <c r="Q154" s="30" t="n"/>
      <c r="R154" s="30" t="n"/>
      <c r="S154" s="30" t="n"/>
      <c r="T154" s="89" t="n"/>
      <c r="U154" s="30" t="n"/>
    </row>
    <row r="155">
      <c r="A155" s="28">
        <f>IF(B155="","",IF(C155="","NCR-"&amp;TEXT(ROW()-4,"000"),"NCR-"&amp;TEXT(C155,"yyyymmdd")&amp;"-"&amp;TEXT(ROW()-4,"000")))</f>
        <v/>
      </c>
      <c r="B155" s="30" t="n"/>
      <c r="C155" s="88" t="n"/>
      <c r="D155" s="28">
        <f>IF($B155="","",IFERROR(VLOOKUP($B155,'Incoming Inspection Log'!$A:$AD,5,FALSE),""))</f>
        <v/>
      </c>
      <c r="E155" s="28">
        <f>IF($B155="","",IFERROR(VLOOKUP($B155,'Incoming Inspection Log'!$A:$AD,9,FALSE),""))</f>
        <v/>
      </c>
      <c r="F155" s="28">
        <f>IF($B155="","",IFERROR(VLOOKUP($B155,'Incoming Inspection Log'!$A:$AD,10,FALSE),""))</f>
        <v/>
      </c>
      <c r="G155" s="30" t="n"/>
      <c r="H155" s="30" t="n"/>
      <c r="I155" s="30" t="n"/>
      <c r="J155" s="30" t="n"/>
      <c r="K155" s="30" t="n"/>
      <c r="L155" s="30" t="n"/>
      <c r="M155" s="30" t="n"/>
      <c r="N155" s="30" t="n"/>
      <c r="O155" s="88" t="n"/>
      <c r="P155" s="88" t="n"/>
      <c r="Q155" s="30" t="n"/>
      <c r="R155" s="30" t="n"/>
      <c r="S155" s="30" t="n"/>
      <c r="T155" s="89" t="n"/>
      <c r="U155" s="30" t="n"/>
    </row>
    <row r="156">
      <c r="A156" s="28">
        <f>IF(B156="","",IF(C156="","NCR-"&amp;TEXT(ROW()-4,"000"),"NCR-"&amp;TEXT(C156,"yyyymmdd")&amp;"-"&amp;TEXT(ROW()-4,"000")))</f>
        <v/>
      </c>
      <c r="B156" s="30" t="n"/>
      <c r="C156" s="88" t="n"/>
      <c r="D156" s="28">
        <f>IF($B156="","",IFERROR(VLOOKUP($B156,'Incoming Inspection Log'!$A:$AD,5,FALSE),""))</f>
        <v/>
      </c>
      <c r="E156" s="28">
        <f>IF($B156="","",IFERROR(VLOOKUP($B156,'Incoming Inspection Log'!$A:$AD,9,FALSE),""))</f>
        <v/>
      </c>
      <c r="F156" s="28">
        <f>IF($B156="","",IFERROR(VLOOKUP($B156,'Incoming Inspection Log'!$A:$AD,10,FALSE),""))</f>
        <v/>
      </c>
      <c r="G156" s="30" t="n"/>
      <c r="H156" s="30" t="n"/>
      <c r="I156" s="30" t="n"/>
      <c r="J156" s="30" t="n"/>
      <c r="K156" s="30" t="n"/>
      <c r="L156" s="30" t="n"/>
      <c r="M156" s="30" t="n"/>
      <c r="N156" s="30" t="n"/>
      <c r="O156" s="88" t="n"/>
      <c r="P156" s="88" t="n"/>
      <c r="Q156" s="30" t="n"/>
      <c r="R156" s="30" t="n"/>
      <c r="S156" s="30" t="n"/>
      <c r="T156" s="89" t="n"/>
      <c r="U156" s="30" t="n"/>
    </row>
    <row r="157">
      <c r="A157" s="28">
        <f>IF(B157="","",IF(C157="","NCR-"&amp;TEXT(ROW()-4,"000"),"NCR-"&amp;TEXT(C157,"yyyymmdd")&amp;"-"&amp;TEXT(ROW()-4,"000")))</f>
        <v/>
      </c>
      <c r="B157" s="30" t="n"/>
      <c r="C157" s="88" t="n"/>
      <c r="D157" s="28">
        <f>IF($B157="","",IFERROR(VLOOKUP($B157,'Incoming Inspection Log'!$A:$AD,5,FALSE),""))</f>
        <v/>
      </c>
      <c r="E157" s="28">
        <f>IF($B157="","",IFERROR(VLOOKUP($B157,'Incoming Inspection Log'!$A:$AD,9,FALSE),""))</f>
        <v/>
      </c>
      <c r="F157" s="28">
        <f>IF($B157="","",IFERROR(VLOOKUP($B157,'Incoming Inspection Log'!$A:$AD,10,FALSE),""))</f>
        <v/>
      </c>
      <c r="G157" s="30" t="n"/>
      <c r="H157" s="30" t="n"/>
      <c r="I157" s="30" t="n"/>
      <c r="J157" s="30" t="n"/>
      <c r="K157" s="30" t="n"/>
      <c r="L157" s="30" t="n"/>
      <c r="M157" s="30" t="n"/>
      <c r="N157" s="30" t="n"/>
      <c r="O157" s="88" t="n"/>
      <c r="P157" s="88" t="n"/>
      <c r="Q157" s="30" t="n"/>
      <c r="R157" s="30" t="n"/>
      <c r="S157" s="30" t="n"/>
      <c r="T157" s="89" t="n"/>
      <c r="U157" s="30" t="n"/>
    </row>
    <row r="158">
      <c r="A158" s="28">
        <f>IF(B158="","",IF(C158="","NCR-"&amp;TEXT(ROW()-4,"000"),"NCR-"&amp;TEXT(C158,"yyyymmdd")&amp;"-"&amp;TEXT(ROW()-4,"000")))</f>
        <v/>
      </c>
      <c r="B158" s="30" t="n"/>
      <c r="C158" s="88" t="n"/>
      <c r="D158" s="28">
        <f>IF($B158="","",IFERROR(VLOOKUP($B158,'Incoming Inspection Log'!$A:$AD,5,FALSE),""))</f>
        <v/>
      </c>
      <c r="E158" s="28">
        <f>IF($B158="","",IFERROR(VLOOKUP($B158,'Incoming Inspection Log'!$A:$AD,9,FALSE),""))</f>
        <v/>
      </c>
      <c r="F158" s="28">
        <f>IF($B158="","",IFERROR(VLOOKUP($B158,'Incoming Inspection Log'!$A:$AD,10,FALSE),""))</f>
        <v/>
      </c>
      <c r="G158" s="30" t="n"/>
      <c r="H158" s="30" t="n"/>
      <c r="I158" s="30" t="n"/>
      <c r="J158" s="30" t="n"/>
      <c r="K158" s="30" t="n"/>
      <c r="L158" s="30" t="n"/>
      <c r="M158" s="30" t="n"/>
      <c r="N158" s="30" t="n"/>
      <c r="O158" s="88" t="n"/>
      <c r="P158" s="88" t="n"/>
      <c r="Q158" s="30" t="n"/>
      <c r="R158" s="30" t="n"/>
      <c r="S158" s="30" t="n"/>
      <c r="T158" s="89" t="n"/>
      <c r="U158" s="30" t="n"/>
    </row>
    <row r="159">
      <c r="A159" s="28">
        <f>IF(B159="","",IF(C159="","NCR-"&amp;TEXT(ROW()-4,"000"),"NCR-"&amp;TEXT(C159,"yyyymmdd")&amp;"-"&amp;TEXT(ROW()-4,"000")))</f>
        <v/>
      </c>
      <c r="B159" s="30" t="n"/>
      <c r="C159" s="88" t="n"/>
      <c r="D159" s="28">
        <f>IF($B159="","",IFERROR(VLOOKUP($B159,'Incoming Inspection Log'!$A:$AD,5,FALSE),""))</f>
        <v/>
      </c>
      <c r="E159" s="28">
        <f>IF($B159="","",IFERROR(VLOOKUP($B159,'Incoming Inspection Log'!$A:$AD,9,FALSE),""))</f>
        <v/>
      </c>
      <c r="F159" s="28">
        <f>IF($B159="","",IFERROR(VLOOKUP($B159,'Incoming Inspection Log'!$A:$AD,10,FALSE),""))</f>
        <v/>
      </c>
      <c r="G159" s="30" t="n"/>
      <c r="H159" s="30" t="n"/>
      <c r="I159" s="30" t="n"/>
      <c r="J159" s="30" t="n"/>
      <c r="K159" s="30" t="n"/>
      <c r="L159" s="30" t="n"/>
      <c r="M159" s="30" t="n"/>
      <c r="N159" s="30" t="n"/>
      <c r="O159" s="88" t="n"/>
      <c r="P159" s="88" t="n"/>
      <c r="Q159" s="30" t="n"/>
      <c r="R159" s="30" t="n"/>
      <c r="S159" s="30" t="n"/>
      <c r="T159" s="89" t="n"/>
      <c r="U159" s="30" t="n"/>
    </row>
    <row r="160">
      <c r="A160" s="28">
        <f>IF(B160="","",IF(C160="","NCR-"&amp;TEXT(ROW()-4,"000"),"NCR-"&amp;TEXT(C160,"yyyymmdd")&amp;"-"&amp;TEXT(ROW()-4,"000")))</f>
        <v/>
      </c>
      <c r="B160" s="30" t="n"/>
      <c r="C160" s="88" t="n"/>
      <c r="D160" s="28">
        <f>IF($B160="","",IFERROR(VLOOKUP($B160,'Incoming Inspection Log'!$A:$AD,5,FALSE),""))</f>
        <v/>
      </c>
      <c r="E160" s="28">
        <f>IF($B160="","",IFERROR(VLOOKUP($B160,'Incoming Inspection Log'!$A:$AD,9,FALSE),""))</f>
        <v/>
      </c>
      <c r="F160" s="28">
        <f>IF($B160="","",IFERROR(VLOOKUP($B160,'Incoming Inspection Log'!$A:$AD,10,FALSE),""))</f>
        <v/>
      </c>
      <c r="G160" s="30" t="n"/>
      <c r="H160" s="30" t="n"/>
      <c r="I160" s="30" t="n"/>
      <c r="J160" s="30" t="n"/>
      <c r="K160" s="30" t="n"/>
      <c r="L160" s="30" t="n"/>
      <c r="M160" s="30" t="n"/>
      <c r="N160" s="30" t="n"/>
      <c r="O160" s="88" t="n"/>
      <c r="P160" s="88" t="n"/>
      <c r="Q160" s="30" t="n"/>
      <c r="R160" s="30" t="n"/>
      <c r="S160" s="30" t="n"/>
      <c r="T160" s="89" t="n"/>
      <c r="U160" s="30" t="n"/>
    </row>
    <row r="161">
      <c r="A161" s="28">
        <f>IF(B161="","",IF(C161="","NCR-"&amp;TEXT(ROW()-4,"000"),"NCR-"&amp;TEXT(C161,"yyyymmdd")&amp;"-"&amp;TEXT(ROW()-4,"000")))</f>
        <v/>
      </c>
      <c r="B161" s="30" t="n"/>
      <c r="C161" s="88" t="n"/>
      <c r="D161" s="28">
        <f>IF($B161="","",IFERROR(VLOOKUP($B161,'Incoming Inspection Log'!$A:$AD,5,FALSE),""))</f>
        <v/>
      </c>
      <c r="E161" s="28">
        <f>IF($B161="","",IFERROR(VLOOKUP($B161,'Incoming Inspection Log'!$A:$AD,9,FALSE),""))</f>
        <v/>
      </c>
      <c r="F161" s="28">
        <f>IF($B161="","",IFERROR(VLOOKUP($B161,'Incoming Inspection Log'!$A:$AD,10,FALSE),""))</f>
        <v/>
      </c>
      <c r="G161" s="30" t="n"/>
      <c r="H161" s="30" t="n"/>
      <c r="I161" s="30" t="n"/>
      <c r="J161" s="30" t="n"/>
      <c r="K161" s="30" t="n"/>
      <c r="L161" s="30" t="n"/>
      <c r="M161" s="30" t="n"/>
      <c r="N161" s="30" t="n"/>
      <c r="O161" s="88" t="n"/>
      <c r="P161" s="88" t="n"/>
      <c r="Q161" s="30" t="n"/>
      <c r="R161" s="30" t="n"/>
      <c r="S161" s="30" t="n"/>
      <c r="T161" s="89" t="n"/>
      <c r="U161" s="30" t="n"/>
    </row>
    <row r="162">
      <c r="A162" s="28">
        <f>IF(B162="","",IF(C162="","NCR-"&amp;TEXT(ROW()-4,"000"),"NCR-"&amp;TEXT(C162,"yyyymmdd")&amp;"-"&amp;TEXT(ROW()-4,"000")))</f>
        <v/>
      </c>
      <c r="B162" s="30" t="n"/>
      <c r="C162" s="88" t="n"/>
      <c r="D162" s="28">
        <f>IF($B162="","",IFERROR(VLOOKUP($B162,'Incoming Inspection Log'!$A:$AD,5,FALSE),""))</f>
        <v/>
      </c>
      <c r="E162" s="28">
        <f>IF($B162="","",IFERROR(VLOOKUP($B162,'Incoming Inspection Log'!$A:$AD,9,FALSE),""))</f>
        <v/>
      </c>
      <c r="F162" s="28">
        <f>IF($B162="","",IFERROR(VLOOKUP($B162,'Incoming Inspection Log'!$A:$AD,10,FALSE),""))</f>
        <v/>
      </c>
      <c r="G162" s="30" t="n"/>
      <c r="H162" s="30" t="n"/>
      <c r="I162" s="30" t="n"/>
      <c r="J162" s="30" t="n"/>
      <c r="K162" s="30" t="n"/>
      <c r="L162" s="30" t="n"/>
      <c r="M162" s="30" t="n"/>
      <c r="N162" s="30" t="n"/>
      <c r="O162" s="88" t="n"/>
      <c r="P162" s="88" t="n"/>
      <c r="Q162" s="30" t="n"/>
      <c r="R162" s="30" t="n"/>
      <c r="S162" s="30" t="n"/>
      <c r="T162" s="89" t="n"/>
      <c r="U162" s="30" t="n"/>
    </row>
    <row r="163">
      <c r="A163" s="28">
        <f>IF(B163="","",IF(C163="","NCR-"&amp;TEXT(ROW()-4,"000"),"NCR-"&amp;TEXT(C163,"yyyymmdd")&amp;"-"&amp;TEXT(ROW()-4,"000")))</f>
        <v/>
      </c>
      <c r="B163" s="30" t="n"/>
      <c r="C163" s="88" t="n"/>
      <c r="D163" s="28">
        <f>IF($B163="","",IFERROR(VLOOKUP($B163,'Incoming Inspection Log'!$A:$AD,5,FALSE),""))</f>
        <v/>
      </c>
      <c r="E163" s="28">
        <f>IF($B163="","",IFERROR(VLOOKUP($B163,'Incoming Inspection Log'!$A:$AD,9,FALSE),""))</f>
        <v/>
      </c>
      <c r="F163" s="28">
        <f>IF($B163="","",IFERROR(VLOOKUP($B163,'Incoming Inspection Log'!$A:$AD,10,FALSE),""))</f>
        <v/>
      </c>
      <c r="G163" s="30" t="n"/>
      <c r="H163" s="30" t="n"/>
      <c r="I163" s="30" t="n"/>
      <c r="J163" s="30" t="n"/>
      <c r="K163" s="30" t="n"/>
      <c r="L163" s="30" t="n"/>
      <c r="M163" s="30" t="n"/>
      <c r="N163" s="30" t="n"/>
      <c r="O163" s="88" t="n"/>
      <c r="P163" s="88" t="n"/>
      <c r="Q163" s="30" t="n"/>
      <c r="R163" s="30" t="n"/>
      <c r="S163" s="30" t="n"/>
      <c r="T163" s="89" t="n"/>
      <c r="U163" s="30" t="n"/>
    </row>
    <row r="164">
      <c r="A164" s="28">
        <f>IF(B164="","",IF(C164="","NCR-"&amp;TEXT(ROW()-4,"000"),"NCR-"&amp;TEXT(C164,"yyyymmdd")&amp;"-"&amp;TEXT(ROW()-4,"000")))</f>
        <v/>
      </c>
      <c r="B164" s="30" t="n"/>
      <c r="C164" s="88" t="n"/>
      <c r="D164" s="28">
        <f>IF($B164="","",IFERROR(VLOOKUP($B164,'Incoming Inspection Log'!$A:$AD,5,FALSE),""))</f>
        <v/>
      </c>
      <c r="E164" s="28">
        <f>IF($B164="","",IFERROR(VLOOKUP($B164,'Incoming Inspection Log'!$A:$AD,9,FALSE),""))</f>
        <v/>
      </c>
      <c r="F164" s="28">
        <f>IF($B164="","",IFERROR(VLOOKUP($B164,'Incoming Inspection Log'!$A:$AD,10,FALSE),""))</f>
        <v/>
      </c>
      <c r="G164" s="30" t="n"/>
      <c r="H164" s="30" t="n"/>
      <c r="I164" s="30" t="n"/>
      <c r="J164" s="30" t="n"/>
      <c r="K164" s="30" t="n"/>
      <c r="L164" s="30" t="n"/>
      <c r="M164" s="30" t="n"/>
      <c r="N164" s="30" t="n"/>
      <c r="O164" s="88" t="n"/>
      <c r="P164" s="88" t="n"/>
      <c r="Q164" s="30" t="n"/>
      <c r="R164" s="30" t="n"/>
      <c r="S164" s="30" t="n"/>
      <c r="T164" s="89" t="n"/>
      <c r="U164" s="30" t="n"/>
    </row>
    <row r="165">
      <c r="A165" s="28">
        <f>IF(B165="","",IF(C165="","NCR-"&amp;TEXT(ROW()-4,"000"),"NCR-"&amp;TEXT(C165,"yyyymmdd")&amp;"-"&amp;TEXT(ROW()-4,"000")))</f>
        <v/>
      </c>
      <c r="B165" s="30" t="n"/>
      <c r="C165" s="88" t="n"/>
      <c r="D165" s="28">
        <f>IF($B165="","",IFERROR(VLOOKUP($B165,'Incoming Inspection Log'!$A:$AD,5,FALSE),""))</f>
        <v/>
      </c>
      <c r="E165" s="28">
        <f>IF($B165="","",IFERROR(VLOOKUP($B165,'Incoming Inspection Log'!$A:$AD,9,FALSE),""))</f>
        <v/>
      </c>
      <c r="F165" s="28">
        <f>IF($B165="","",IFERROR(VLOOKUP($B165,'Incoming Inspection Log'!$A:$AD,10,FALSE),""))</f>
        <v/>
      </c>
      <c r="G165" s="30" t="n"/>
      <c r="H165" s="30" t="n"/>
      <c r="I165" s="30" t="n"/>
      <c r="J165" s="30" t="n"/>
      <c r="K165" s="30" t="n"/>
      <c r="L165" s="30" t="n"/>
      <c r="M165" s="30" t="n"/>
      <c r="N165" s="30" t="n"/>
      <c r="O165" s="88" t="n"/>
      <c r="P165" s="88" t="n"/>
      <c r="Q165" s="30" t="n"/>
      <c r="R165" s="30" t="n"/>
      <c r="S165" s="30" t="n"/>
      <c r="T165" s="89" t="n"/>
      <c r="U165" s="30" t="n"/>
    </row>
    <row r="166">
      <c r="A166" s="28">
        <f>IF(B166="","",IF(C166="","NCR-"&amp;TEXT(ROW()-4,"000"),"NCR-"&amp;TEXT(C166,"yyyymmdd")&amp;"-"&amp;TEXT(ROW()-4,"000")))</f>
        <v/>
      </c>
      <c r="B166" s="30" t="n"/>
      <c r="C166" s="88" t="n"/>
      <c r="D166" s="28">
        <f>IF($B166="","",IFERROR(VLOOKUP($B166,'Incoming Inspection Log'!$A:$AD,5,FALSE),""))</f>
        <v/>
      </c>
      <c r="E166" s="28">
        <f>IF($B166="","",IFERROR(VLOOKUP($B166,'Incoming Inspection Log'!$A:$AD,9,FALSE),""))</f>
        <v/>
      </c>
      <c r="F166" s="28">
        <f>IF($B166="","",IFERROR(VLOOKUP($B166,'Incoming Inspection Log'!$A:$AD,10,FALSE),""))</f>
        <v/>
      </c>
      <c r="G166" s="30" t="n"/>
      <c r="H166" s="30" t="n"/>
      <c r="I166" s="30" t="n"/>
      <c r="J166" s="30" t="n"/>
      <c r="K166" s="30" t="n"/>
      <c r="L166" s="30" t="n"/>
      <c r="M166" s="30" t="n"/>
      <c r="N166" s="30" t="n"/>
      <c r="O166" s="88" t="n"/>
      <c r="P166" s="88" t="n"/>
      <c r="Q166" s="30" t="n"/>
      <c r="R166" s="30" t="n"/>
      <c r="S166" s="30" t="n"/>
      <c r="T166" s="89" t="n"/>
      <c r="U166" s="30" t="n"/>
    </row>
    <row r="167">
      <c r="A167" s="28">
        <f>IF(B167="","",IF(C167="","NCR-"&amp;TEXT(ROW()-4,"000"),"NCR-"&amp;TEXT(C167,"yyyymmdd")&amp;"-"&amp;TEXT(ROW()-4,"000")))</f>
        <v/>
      </c>
      <c r="B167" s="30" t="n"/>
      <c r="C167" s="88" t="n"/>
      <c r="D167" s="28">
        <f>IF($B167="","",IFERROR(VLOOKUP($B167,'Incoming Inspection Log'!$A:$AD,5,FALSE),""))</f>
        <v/>
      </c>
      <c r="E167" s="28">
        <f>IF($B167="","",IFERROR(VLOOKUP($B167,'Incoming Inspection Log'!$A:$AD,9,FALSE),""))</f>
        <v/>
      </c>
      <c r="F167" s="28">
        <f>IF($B167="","",IFERROR(VLOOKUP($B167,'Incoming Inspection Log'!$A:$AD,10,FALSE),""))</f>
        <v/>
      </c>
      <c r="G167" s="30" t="n"/>
      <c r="H167" s="30" t="n"/>
      <c r="I167" s="30" t="n"/>
      <c r="J167" s="30" t="n"/>
      <c r="K167" s="30" t="n"/>
      <c r="L167" s="30" t="n"/>
      <c r="M167" s="30" t="n"/>
      <c r="N167" s="30" t="n"/>
      <c r="O167" s="88" t="n"/>
      <c r="P167" s="88" t="n"/>
      <c r="Q167" s="30" t="n"/>
      <c r="R167" s="30" t="n"/>
      <c r="S167" s="30" t="n"/>
      <c r="T167" s="89" t="n"/>
      <c r="U167" s="30" t="n"/>
    </row>
    <row r="168">
      <c r="A168" s="28">
        <f>IF(B168="","",IF(C168="","NCR-"&amp;TEXT(ROW()-4,"000"),"NCR-"&amp;TEXT(C168,"yyyymmdd")&amp;"-"&amp;TEXT(ROW()-4,"000")))</f>
        <v/>
      </c>
      <c r="B168" s="30" t="n"/>
      <c r="C168" s="88" t="n"/>
      <c r="D168" s="28">
        <f>IF($B168="","",IFERROR(VLOOKUP($B168,'Incoming Inspection Log'!$A:$AD,5,FALSE),""))</f>
        <v/>
      </c>
      <c r="E168" s="28">
        <f>IF($B168="","",IFERROR(VLOOKUP($B168,'Incoming Inspection Log'!$A:$AD,9,FALSE),""))</f>
        <v/>
      </c>
      <c r="F168" s="28">
        <f>IF($B168="","",IFERROR(VLOOKUP($B168,'Incoming Inspection Log'!$A:$AD,10,FALSE),""))</f>
        <v/>
      </c>
      <c r="G168" s="30" t="n"/>
      <c r="H168" s="30" t="n"/>
      <c r="I168" s="30" t="n"/>
      <c r="J168" s="30" t="n"/>
      <c r="K168" s="30" t="n"/>
      <c r="L168" s="30" t="n"/>
      <c r="M168" s="30" t="n"/>
      <c r="N168" s="30" t="n"/>
      <c r="O168" s="88" t="n"/>
      <c r="P168" s="88" t="n"/>
      <c r="Q168" s="30" t="n"/>
      <c r="R168" s="30" t="n"/>
      <c r="S168" s="30" t="n"/>
      <c r="T168" s="89" t="n"/>
      <c r="U168" s="30" t="n"/>
    </row>
    <row r="169">
      <c r="A169" s="28">
        <f>IF(B169="","",IF(C169="","NCR-"&amp;TEXT(ROW()-4,"000"),"NCR-"&amp;TEXT(C169,"yyyymmdd")&amp;"-"&amp;TEXT(ROW()-4,"000")))</f>
        <v/>
      </c>
      <c r="B169" s="30" t="n"/>
      <c r="C169" s="88" t="n"/>
      <c r="D169" s="28">
        <f>IF($B169="","",IFERROR(VLOOKUP($B169,'Incoming Inspection Log'!$A:$AD,5,FALSE),""))</f>
        <v/>
      </c>
      <c r="E169" s="28">
        <f>IF($B169="","",IFERROR(VLOOKUP($B169,'Incoming Inspection Log'!$A:$AD,9,FALSE),""))</f>
        <v/>
      </c>
      <c r="F169" s="28">
        <f>IF($B169="","",IFERROR(VLOOKUP($B169,'Incoming Inspection Log'!$A:$AD,10,FALSE),""))</f>
        <v/>
      </c>
      <c r="G169" s="30" t="n"/>
      <c r="H169" s="30" t="n"/>
      <c r="I169" s="30" t="n"/>
      <c r="J169" s="30" t="n"/>
      <c r="K169" s="30" t="n"/>
      <c r="L169" s="30" t="n"/>
      <c r="M169" s="30" t="n"/>
      <c r="N169" s="30" t="n"/>
      <c r="O169" s="88" t="n"/>
      <c r="P169" s="88" t="n"/>
      <c r="Q169" s="30" t="n"/>
      <c r="R169" s="30" t="n"/>
      <c r="S169" s="30" t="n"/>
      <c r="T169" s="89" t="n"/>
      <c r="U169" s="30" t="n"/>
    </row>
    <row r="170">
      <c r="A170" s="28">
        <f>IF(B170="","",IF(C170="","NCR-"&amp;TEXT(ROW()-4,"000"),"NCR-"&amp;TEXT(C170,"yyyymmdd")&amp;"-"&amp;TEXT(ROW()-4,"000")))</f>
        <v/>
      </c>
      <c r="B170" s="30" t="n"/>
      <c r="C170" s="88" t="n"/>
      <c r="D170" s="28">
        <f>IF($B170="","",IFERROR(VLOOKUP($B170,'Incoming Inspection Log'!$A:$AD,5,FALSE),""))</f>
        <v/>
      </c>
      <c r="E170" s="28">
        <f>IF($B170="","",IFERROR(VLOOKUP($B170,'Incoming Inspection Log'!$A:$AD,9,FALSE),""))</f>
        <v/>
      </c>
      <c r="F170" s="28">
        <f>IF($B170="","",IFERROR(VLOOKUP($B170,'Incoming Inspection Log'!$A:$AD,10,FALSE),""))</f>
        <v/>
      </c>
      <c r="G170" s="30" t="n"/>
      <c r="H170" s="30" t="n"/>
      <c r="I170" s="30" t="n"/>
      <c r="J170" s="30" t="n"/>
      <c r="K170" s="30" t="n"/>
      <c r="L170" s="30" t="n"/>
      <c r="M170" s="30" t="n"/>
      <c r="N170" s="30" t="n"/>
      <c r="O170" s="88" t="n"/>
      <c r="P170" s="88" t="n"/>
      <c r="Q170" s="30" t="n"/>
      <c r="R170" s="30" t="n"/>
      <c r="S170" s="30" t="n"/>
      <c r="T170" s="89" t="n"/>
      <c r="U170" s="30" t="n"/>
    </row>
    <row r="171">
      <c r="A171" s="28">
        <f>IF(B171="","",IF(C171="","NCR-"&amp;TEXT(ROW()-4,"000"),"NCR-"&amp;TEXT(C171,"yyyymmdd")&amp;"-"&amp;TEXT(ROW()-4,"000")))</f>
        <v/>
      </c>
      <c r="B171" s="30" t="n"/>
      <c r="C171" s="88" t="n"/>
      <c r="D171" s="28">
        <f>IF($B171="","",IFERROR(VLOOKUP($B171,'Incoming Inspection Log'!$A:$AD,5,FALSE),""))</f>
        <v/>
      </c>
      <c r="E171" s="28">
        <f>IF($B171="","",IFERROR(VLOOKUP($B171,'Incoming Inspection Log'!$A:$AD,9,FALSE),""))</f>
        <v/>
      </c>
      <c r="F171" s="28">
        <f>IF($B171="","",IFERROR(VLOOKUP($B171,'Incoming Inspection Log'!$A:$AD,10,FALSE),""))</f>
        <v/>
      </c>
      <c r="G171" s="30" t="n"/>
      <c r="H171" s="30" t="n"/>
      <c r="I171" s="30" t="n"/>
      <c r="J171" s="30" t="n"/>
      <c r="K171" s="30" t="n"/>
      <c r="L171" s="30" t="n"/>
      <c r="M171" s="30" t="n"/>
      <c r="N171" s="30" t="n"/>
      <c r="O171" s="88" t="n"/>
      <c r="P171" s="88" t="n"/>
      <c r="Q171" s="30" t="n"/>
      <c r="R171" s="30" t="n"/>
      <c r="S171" s="30" t="n"/>
      <c r="T171" s="89" t="n"/>
      <c r="U171" s="30" t="n"/>
    </row>
    <row r="172">
      <c r="A172" s="28">
        <f>IF(B172="","",IF(C172="","NCR-"&amp;TEXT(ROW()-4,"000"),"NCR-"&amp;TEXT(C172,"yyyymmdd")&amp;"-"&amp;TEXT(ROW()-4,"000")))</f>
        <v/>
      </c>
      <c r="B172" s="30" t="n"/>
      <c r="C172" s="88" t="n"/>
      <c r="D172" s="28">
        <f>IF($B172="","",IFERROR(VLOOKUP($B172,'Incoming Inspection Log'!$A:$AD,5,FALSE),""))</f>
        <v/>
      </c>
      <c r="E172" s="28">
        <f>IF($B172="","",IFERROR(VLOOKUP($B172,'Incoming Inspection Log'!$A:$AD,9,FALSE),""))</f>
        <v/>
      </c>
      <c r="F172" s="28">
        <f>IF($B172="","",IFERROR(VLOOKUP($B172,'Incoming Inspection Log'!$A:$AD,10,FALSE),""))</f>
        <v/>
      </c>
      <c r="G172" s="30" t="n"/>
      <c r="H172" s="30" t="n"/>
      <c r="I172" s="30" t="n"/>
      <c r="J172" s="30" t="n"/>
      <c r="K172" s="30" t="n"/>
      <c r="L172" s="30" t="n"/>
      <c r="M172" s="30" t="n"/>
      <c r="N172" s="30" t="n"/>
      <c r="O172" s="88" t="n"/>
      <c r="P172" s="88" t="n"/>
      <c r="Q172" s="30" t="n"/>
      <c r="R172" s="30" t="n"/>
      <c r="S172" s="30" t="n"/>
      <c r="T172" s="89" t="n"/>
      <c r="U172" s="30" t="n"/>
    </row>
    <row r="173">
      <c r="A173" s="28">
        <f>IF(B173="","",IF(C173="","NCR-"&amp;TEXT(ROW()-4,"000"),"NCR-"&amp;TEXT(C173,"yyyymmdd")&amp;"-"&amp;TEXT(ROW()-4,"000")))</f>
        <v/>
      </c>
      <c r="B173" s="30" t="n"/>
      <c r="C173" s="88" t="n"/>
      <c r="D173" s="28">
        <f>IF($B173="","",IFERROR(VLOOKUP($B173,'Incoming Inspection Log'!$A:$AD,5,FALSE),""))</f>
        <v/>
      </c>
      <c r="E173" s="28">
        <f>IF($B173="","",IFERROR(VLOOKUP($B173,'Incoming Inspection Log'!$A:$AD,9,FALSE),""))</f>
        <v/>
      </c>
      <c r="F173" s="28">
        <f>IF($B173="","",IFERROR(VLOOKUP($B173,'Incoming Inspection Log'!$A:$AD,10,FALSE),""))</f>
        <v/>
      </c>
      <c r="G173" s="30" t="n"/>
      <c r="H173" s="30" t="n"/>
      <c r="I173" s="30" t="n"/>
      <c r="J173" s="30" t="n"/>
      <c r="K173" s="30" t="n"/>
      <c r="L173" s="30" t="n"/>
      <c r="M173" s="30" t="n"/>
      <c r="N173" s="30" t="n"/>
      <c r="O173" s="88" t="n"/>
      <c r="P173" s="88" t="n"/>
      <c r="Q173" s="30" t="n"/>
      <c r="R173" s="30" t="n"/>
      <c r="S173" s="30" t="n"/>
      <c r="T173" s="89" t="n"/>
      <c r="U173" s="30" t="n"/>
    </row>
    <row r="174">
      <c r="A174" s="28">
        <f>IF(B174="","",IF(C174="","NCR-"&amp;TEXT(ROW()-4,"000"),"NCR-"&amp;TEXT(C174,"yyyymmdd")&amp;"-"&amp;TEXT(ROW()-4,"000")))</f>
        <v/>
      </c>
      <c r="B174" s="30" t="n"/>
      <c r="C174" s="88" t="n"/>
      <c r="D174" s="28">
        <f>IF($B174="","",IFERROR(VLOOKUP($B174,'Incoming Inspection Log'!$A:$AD,5,FALSE),""))</f>
        <v/>
      </c>
      <c r="E174" s="28">
        <f>IF($B174="","",IFERROR(VLOOKUP($B174,'Incoming Inspection Log'!$A:$AD,9,FALSE),""))</f>
        <v/>
      </c>
      <c r="F174" s="28">
        <f>IF($B174="","",IFERROR(VLOOKUP($B174,'Incoming Inspection Log'!$A:$AD,10,FALSE),""))</f>
        <v/>
      </c>
      <c r="G174" s="30" t="n"/>
      <c r="H174" s="30" t="n"/>
      <c r="I174" s="30" t="n"/>
      <c r="J174" s="30" t="n"/>
      <c r="K174" s="30" t="n"/>
      <c r="L174" s="30" t="n"/>
      <c r="M174" s="30" t="n"/>
      <c r="N174" s="30" t="n"/>
      <c r="O174" s="88" t="n"/>
      <c r="P174" s="88" t="n"/>
      <c r="Q174" s="30" t="n"/>
      <c r="R174" s="30" t="n"/>
      <c r="S174" s="30" t="n"/>
      <c r="T174" s="89" t="n"/>
      <c r="U174" s="30" t="n"/>
    </row>
    <row r="175">
      <c r="A175" s="28">
        <f>IF(B175="","",IF(C175="","NCR-"&amp;TEXT(ROW()-4,"000"),"NCR-"&amp;TEXT(C175,"yyyymmdd")&amp;"-"&amp;TEXT(ROW()-4,"000")))</f>
        <v/>
      </c>
      <c r="B175" s="30" t="n"/>
      <c r="C175" s="88" t="n"/>
      <c r="D175" s="28">
        <f>IF($B175="","",IFERROR(VLOOKUP($B175,'Incoming Inspection Log'!$A:$AD,5,FALSE),""))</f>
        <v/>
      </c>
      <c r="E175" s="28">
        <f>IF($B175="","",IFERROR(VLOOKUP($B175,'Incoming Inspection Log'!$A:$AD,9,FALSE),""))</f>
        <v/>
      </c>
      <c r="F175" s="28">
        <f>IF($B175="","",IFERROR(VLOOKUP($B175,'Incoming Inspection Log'!$A:$AD,10,FALSE),""))</f>
        <v/>
      </c>
      <c r="G175" s="30" t="n"/>
      <c r="H175" s="30" t="n"/>
      <c r="I175" s="30" t="n"/>
      <c r="J175" s="30" t="n"/>
      <c r="K175" s="30" t="n"/>
      <c r="L175" s="30" t="n"/>
      <c r="M175" s="30" t="n"/>
      <c r="N175" s="30" t="n"/>
      <c r="O175" s="88" t="n"/>
      <c r="P175" s="88" t="n"/>
      <c r="Q175" s="30" t="n"/>
      <c r="R175" s="30" t="n"/>
      <c r="S175" s="30" t="n"/>
      <c r="T175" s="89" t="n"/>
      <c r="U175" s="30" t="n"/>
    </row>
    <row r="176">
      <c r="A176" s="28">
        <f>IF(B176="","",IF(C176="","NCR-"&amp;TEXT(ROW()-4,"000"),"NCR-"&amp;TEXT(C176,"yyyymmdd")&amp;"-"&amp;TEXT(ROW()-4,"000")))</f>
        <v/>
      </c>
      <c r="B176" s="30" t="n"/>
      <c r="C176" s="88" t="n"/>
      <c r="D176" s="28">
        <f>IF($B176="","",IFERROR(VLOOKUP($B176,'Incoming Inspection Log'!$A:$AD,5,FALSE),""))</f>
        <v/>
      </c>
      <c r="E176" s="28">
        <f>IF($B176="","",IFERROR(VLOOKUP($B176,'Incoming Inspection Log'!$A:$AD,9,FALSE),""))</f>
        <v/>
      </c>
      <c r="F176" s="28">
        <f>IF($B176="","",IFERROR(VLOOKUP($B176,'Incoming Inspection Log'!$A:$AD,10,FALSE),""))</f>
        <v/>
      </c>
      <c r="G176" s="30" t="n"/>
      <c r="H176" s="30" t="n"/>
      <c r="I176" s="30" t="n"/>
      <c r="J176" s="30" t="n"/>
      <c r="K176" s="30" t="n"/>
      <c r="L176" s="30" t="n"/>
      <c r="M176" s="30" t="n"/>
      <c r="N176" s="30" t="n"/>
      <c r="O176" s="88" t="n"/>
      <c r="P176" s="88" t="n"/>
      <c r="Q176" s="30" t="n"/>
      <c r="R176" s="30" t="n"/>
      <c r="S176" s="30" t="n"/>
      <c r="T176" s="89" t="n"/>
      <c r="U176" s="30" t="n"/>
    </row>
    <row r="177">
      <c r="A177" s="28">
        <f>IF(B177="","",IF(C177="","NCR-"&amp;TEXT(ROW()-4,"000"),"NCR-"&amp;TEXT(C177,"yyyymmdd")&amp;"-"&amp;TEXT(ROW()-4,"000")))</f>
        <v/>
      </c>
      <c r="B177" s="30" t="n"/>
      <c r="C177" s="88" t="n"/>
      <c r="D177" s="28">
        <f>IF($B177="","",IFERROR(VLOOKUP($B177,'Incoming Inspection Log'!$A:$AD,5,FALSE),""))</f>
        <v/>
      </c>
      <c r="E177" s="28">
        <f>IF($B177="","",IFERROR(VLOOKUP($B177,'Incoming Inspection Log'!$A:$AD,9,FALSE),""))</f>
        <v/>
      </c>
      <c r="F177" s="28">
        <f>IF($B177="","",IFERROR(VLOOKUP($B177,'Incoming Inspection Log'!$A:$AD,10,FALSE),""))</f>
        <v/>
      </c>
      <c r="G177" s="30" t="n"/>
      <c r="H177" s="30" t="n"/>
      <c r="I177" s="30" t="n"/>
      <c r="J177" s="30" t="n"/>
      <c r="K177" s="30" t="n"/>
      <c r="L177" s="30" t="n"/>
      <c r="M177" s="30" t="n"/>
      <c r="N177" s="30" t="n"/>
      <c r="O177" s="88" t="n"/>
      <c r="P177" s="88" t="n"/>
      <c r="Q177" s="30" t="n"/>
      <c r="R177" s="30" t="n"/>
      <c r="S177" s="30" t="n"/>
      <c r="T177" s="89" t="n"/>
      <c r="U177" s="30" t="n"/>
    </row>
    <row r="178">
      <c r="A178" s="28">
        <f>IF(B178="","",IF(C178="","NCR-"&amp;TEXT(ROW()-4,"000"),"NCR-"&amp;TEXT(C178,"yyyymmdd")&amp;"-"&amp;TEXT(ROW()-4,"000")))</f>
        <v/>
      </c>
      <c r="B178" s="30" t="n"/>
      <c r="C178" s="88" t="n"/>
      <c r="D178" s="28">
        <f>IF($B178="","",IFERROR(VLOOKUP($B178,'Incoming Inspection Log'!$A:$AD,5,FALSE),""))</f>
        <v/>
      </c>
      <c r="E178" s="28">
        <f>IF($B178="","",IFERROR(VLOOKUP($B178,'Incoming Inspection Log'!$A:$AD,9,FALSE),""))</f>
        <v/>
      </c>
      <c r="F178" s="28">
        <f>IF($B178="","",IFERROR(VLOOKUP($B178,'Incoming Inspection Log'!$A:$AD,10,FALSE),""))</f>
        <v/>
      </c>
      <c r="G178" s="30" t="n"/>
      <c r="H178" s="30" t="n"/>
      <c r="I178" s="30" t="n"/>
      <c r="J178" s="30" t="n"/>
      <c r="K178" s="30" t="n"/>
      <c r="L178" s="30" t="n"/>
      <c r="M178" s="30" t="n"/>
      <c r="N178" s="30" t="n"/>
      <c r="O178" s="88" t="n"/>
      <c r="P178" s="88" t="n"/>
      <c r="Q178" s="30" t="n"/>
      <c r="R178" s="30" t="n"/>
      <c r="S178" s="30" t="n"/>
      <c r="T178" s="89" t="n"/>
      <c r="U178" s="30" t="n"/>
    </row>
    <row r="179">
      <c r="A179" s="28">
        <f>IF(B179="","",IF(C179="","NCR-"&amp;TEXT(ROW()-4,"000"),"NCR-"&amp;TEXT(C179,"yyyymmdd")&amp;"-"&amp;TEXT(ROW()-4,"000")))</f>
        <v/>
      </c>
      <c r="B179" s="30" t="n"/>
      <c r="C179" s="88" t="n"/>
      <c r="D179" s="28">
        <f>IF($B179="","",IFERROR(VLOOKUP($B179,'Incoming Inspection Log'!$A:$AD,5,FALSE),""))</f>
        <v/>
      </c>
      <c r="E179" s="28">
        <f>IF($B179="","",IFERROR(VLOOKUP($B179,'Incoming Inspection Log'!$A:$AD,9,FALSE),""))</f>
        <v/>
      </c>
      <c r="F179" s="28">
        <f>IF($B179="","",IFERROR(VLOOKUP($B179,'Incoming Inspection Log'!$A:$AD,10,FALSE),""))</f>
        <v/>
      </c>
      <c r="G179" s="30" t="n"/>
      <c r="H179" s="30" t="n"/>
      <c r="I179" s="30" t="n"/>
      <c r="J179" s="30" t="n"/>
      <c r="K179" s="30" t="n"/>
      <c r="L179" s="30" t="n"/>
      <c r="M179" s="30" t="n"/>
      <c r="N179" s="30" t="n"/>
      <c r="O179" s="88" t="n"/>
      <c r="P179" s="88" t="n"/>
      <c r="Q179" s="30" t="n"/>
      <c r="R179" s="30" t="n"/>
      <c r="S179" s="30" t="n"/>
      <c r="T179" s="89" t="n"/>
      <c r="U179" s="30" t="n"/>
    </row>
    <row r="180">
      <c r="A180" s="28">
        <f>IF(B180="","",IF(C180="","NCR-"&amp;TEXT(ROW()-4,"000"),"NCR-"&amp;TEXT(C180,"yyyymmdd")&amp;"-"&amp;TEXT(ROW()-4,"000")))</f>
        <v/>
      </c>
      <c r="B180" s="30" t="n"/>
      <c r="C180" s="88" t="n"/>
      <c r="D180" s="28">
        <f>IF($B180="","",IFERROR(VLOOKUP($B180,'Incoming Inspection Log'!$A:$AD,5,FALSE),""))</f>
        <v/>
      </c>
      <c r="E180" s="28">
        <f>IF($B180="","",IFERROR(VLOOKUP($B180,'Incoming Inspection Log'!$A:$AD,9,FALSE),""))</f>
        <v/>
      </c>
      <c r="F180" s="28">
        <f>IF($B180="","",IFERROR(VLOOKUP($B180,'Incoming Inspection Log'!$A:$AD,10,FALSE),""))</f>
        <v/>
      </c>
      <c r="G180" s="30" t="n"/>
      <c r="H180" s="30" t="n"/>
      <c r="I180" s="30" t="n"/>
      <c r="J180" s="30" t="n"/>
      <c r="K180" s="30" t="n"/>
      <c r="L180" s="30" t="n"/>
      <c r="M180" s="30" t="n"/>
      <c r="N180" s="30" t="n"/>
      <c r="O180" s="88" t="n"/>
      <c r="P180" s="88" t="n"/>
      <c r="Q180" s="30" t="n"/>
      <c r="R180" s="30" t="n"/>
      <c r="S180" s="30" t="n"/>
      <c r="T180" s="89" t="n"/>
      <c r="U180" s="30" t="n"/>
    </row>
    <row r="181">
      <c r="A181" s="28">
        <f>IF(B181="","",IF(C181="","NCR-"&amp;TEXT(ROW()-4,"000"),"NCR-"&amp;TEXT(C181,"yyyymmdd")&amp;"-"&amp;TEXT(ROW()-4,"000")))</f>
        <v/>
      </c>
      <c r="B181" s="30" t="n"/>
      <c r="C181" s="88" t="n"/>
      <c r="D181" s="28">
        <f>IF($B181="","",IFERROR(VLOOKUP($B181,'Incoming Inspection Log'!$A:$AD,5,FALSE),""))</f>
        <v/>
      </c>
      <c r="E181" s="28">
        <f>IF($B181="","",IFERROR(VLOOKUP($B181,'Incoming Inspection Log'!$A:$AD,9,FALSE),""))</f>
        <v/>
      </c>
      <c r="F181" s="28">
        <f>IF($B181="","",IFERROR(VLOOKUP($B181,'Incoming Inspection Log'!$A:$AD,10,FALSE),""))</f>
        <v/>
      </c>
      <c r="G181" s="30" t="n"/>
      <c r="H181" s="30" t="n"/>
      <c r="I181" s="30" t="n"/>
      <c r="J181" s="30" t="n"/>
      <c r="K181" s="30" t="n"/>
      <c r="L181" s="30" t="n"/>
      <c r="M181" s="30" t="n"/>
      <c r="N181" s="30" t="n"/>
      <c r="O181" s="88" t="n"/>
      <c r="P181" s="88" t="n"/>
      <c r="Q181" s="30" t="n"/>
      <c r="R181" s="30" t="n"/>
      <c r="S181" s="30" t="n"/>
      <c r="T181" s="89" t="n"/>
      <c r="U181" s="30" t="n"/>
    </row>
    <row r="182">
      <c r="A182" s="28">
        <f>IF(B182="","",IF(C182="","NCR-"&amp;TEXT(ROW()-4,"000"),"NCR-"&amp;TEXT(C182,"yyyymmdd")&amp;"-"&amp;TEXT(ROW()-4,"000")))</f>
        <v/>
      </c>
      <c r="B182" s="30" t="n"/>
      <c r="C182" s="88" t="n"/>
      <c r="D182" s="28">
        <f>IF($B182="","",IFERROR(VLOOKUP($B182,'Incoming Inspection Log'!$A:$AD,5,FALSE),""))</f>
        <v/>
      </c>
      <c r="E182" s="28">
        <f>IF($B182="","",IFERROR(VLOOKUP($B182,'Incoming Inspection Log'!$A:$AD,9,FALSE),""))</f>
        <v/>
      </c>
      <c r="F182" s="28">
        <f>IF($B182="","",IFERROR(VLOOKUP($B182,'Incoming Inspection Log'!$A:$AD,10,FALSE),""))</f>
        <v/>
      </c>
      <c r="G182" s="30" t="n"/>
      <c r="H182" s="30" t="n"/>
      <c r="I182" s="30" t="n"/>
      <c r="J182" s="30" t="n"/>
      <c r="K182" s="30" t="n"/>
      <c r="L182" s="30" t="n"/>
      <c r="M182" s="30" t="n"/>
      <c r="N182" s="30" t="n"/>
      <c r="O182" s="88" t="n"/>
      <c r="P182" s="88" t="n"/>
      <c r="Q182" s="30" t="n"/>
      <c r="R182" s="30" t="n"/>
      <c r="S182" s="30" t="n"/>
      <c r="T182" s="89" t="n"/>
      <c r="U182" s="30" t="n"/>
    </row>
    <row r="183">
      <c r="A183" s="28">
        <f>IF(B183="","",IF(C183="","NCR-"&amp;TEXT(ROW()-4,"000"),"NCR-"&amp;TEXT(C183,"yyyymmdd")&amp;"-"&amp;TEXT(ROW()-4,"000")))</f>
        <v/>
      </c>
      <c r="B183" s="30" t="n"/>
      <c r="C183" s="88" t="n"/>
      <c r="D183" s="28">
        <f>IF($B183="","",IFERROR(VLOOKUP($B183,'Incoming Inspection Log'!$A:$AD,5,FALSE),""))</f>
        <v/>
      </c>
      <c r="E183" s="28">
        <f>IF($B183="","",IFERROR(VLOOKUP($B183,'Incoming Inspection Log'!$A:$AD,9,FALSE),""))</f>
        <v/>
      </c>
      <c r="F183" s="28">
        <f>IF($B183="","",IFERROR(VLOOKUP($B183,'Incoming Inspection Log'!$A:$AD,10,FALSE),""))</f>
        <v/>
      </c>
      <c r="G183" s="30" t="n"/>
      <c r="H183" s="30" t="n"/>
      <c r="I183" s="30" t="n"/>
      <c r="J183" s="30" t="n"/>
      <c r="K183" s="30" t="n"/>
      <c r="L183" s="30" t="n"/>
      <c r="M183" s="30" t="n"/>
      <c r="N183" s="30" t="n"/>
      <c r="O183" s="88" t="n"/>
      <c r="P183" s="88" t="n"/>
      <c r="Q183" s="30" t="n"/>
      <c r="R183" s="30" t="n"/>
      <c r="S183" s="30" t="n"/>
      <c r="T183" s="89" t="n"/>
      <c r="U183" s="30" t="n"/>
    </row>
    <row r="184">
      <c r="A184" s="28">
        <f>IF(B184="","",IF(C184="","NCR-"&amp;TEXT(ROW()-4,"000"),"NCR-"&amp;TEXT(C184,"yyyymmdd")&amp;"-"&amp;TEXT(ROW()-4,"000")))</f>
        <v/>
      </c>
      <c r="B184" s="30" t="n"/>
      <c r="C184" s="88" t="n"/>
      <c r="D184" s="28">
        <f>IF($B184="","",IFERROR(VLOOKUP($B184,'Incoming Inspection Log'!$A:$AD,5,FALSE),""))</f>
        <v/>
      </c>
      <c r="E184" s="28">
        <f>IF($B184="","",IFERROR(VLOOKUP($B184,'Incoming Inspection Log'!$A:$AD,9,FALSE),""))</f>
        <v/>
      </c>
      <c r="F184" s="28">
        <f>IF($B184="","",IFERROR(VLOOKUP($B184,'Incoming Inspection Log'!$A:$AD,10,FALSE),""))</f>
        <v/>
      </c>
      <c r="G184" s="30" t="n"/>
      <c r="H184" s="30" t="n"/>
      <c r="I184" s="30" t="n"/>
      <c r="J184" s="30" t="n"/>
      <c r="K184" s="30" t="n"/>
      <c r="L184" s="30" t="n"/>
      <c r="M184" s="30" t="n"/>
      <c r="N184" s="30" t="n"/>
      <c r="O184" s="88" t="n"/>
      <c r="P184" s="88" t="n"/>
      <c r="Q184" s="30" t="n"/>
      <c r="R184" s="30" t="n"/>
      <c r="S184" s="30" t="n"/>
      <c r="T184" s="89" t="n"/>
      <c r="U184" s="30" t="n"/>
    </row>
    <row r="185">
      <c r="A185" s="28">
        <f>IF(B185="","",IF(C185="","NCR-"&amp;TEXT(ROW()-4,"000"),"NCR-"&amp;TEXT(C185,"yyyymmdd")&amp;"-"&amp;TEXT(ROW()-4,"000")))</f>
        <v/>
      </c>
      <c r="B185" s="30" t="n"/>
      <c r="C185" s="88" t="n"/>
      <c r="D185" s="28">
        <f>IF($B185="","",IFERROR(VLOOKUP($B185,'Incoming Inspection Log'!$A:$AD,5,FALSE),""))</f>
        <v/>
      </c>
      <c r="E185" s="28">
        <f>IF($B185="","",IFERROR(VLOOKUP($B185,'Incoming Inspection Log'!$A:$AD,9,FALSE),""))</f>
        <v/>
      </c>
      <c r="F185" s="28">
        <f>IF($B185="","",IFERROR(VLOOKUP($B185,'Incoming Inspection Log'!$A:$AD,10,FALSE),""))</f>
        <v/>
      </c>
      <c r="G185" s="30" t="n"/>
      <c r="H185" s="30" t="n"/>
      <c r="I185" s="30" t="n"/>
      <c r="J185" s="30" t="n"/>
      <c r="K185" s="30" t="n"/>
      <c r="L185" s="30" t="n"/>
      <c r="M185" s="30" t="n"/>
      <c r="N185" s="30" t="n"/>
      <c r="O185" s="88" t="n"/>
      <c r="P185" s="88" t="n"/>
      <c r="Q185" s="30" t="n"/>
      <c r="R185" s="30" t="n"/>
      <c r="S185" s="30" t="n"/>
      <c r="T185" s="89" t="n"/>
      <c r="U185" s="30" t="n"/>
    </row>
    <row r="186">
      <c r="A186" s="28">
        <f>IF(B186="","",IF(C186="","NCR-"&amp;TEXT(ROW()-4,"000"),"NCR-"&amp;TEXT(C186,"yyyymmdd")&amp;"-"&amp;TEXT(ROW()-4,"000")))</f>
        <v/>
      </c>
      <c r="B186" s="30" t="n"/>
      <c r="C186" s="88" t="n"/>
      <c r="D186" s="28">
        <f>IF($B186="","",IFERROR(VLOOKUP($B186,'Incoming Inspection Log'!$A:$AD,5,FALSE),""))</f>
        <v/>
      </c>
      <c r="E186" s="28">
        <f>IF($B186="","",IFERROR(VLOOKUP($B186,'Incoming Inspection Log'!$A:$AD,9,FALSE),""))</f>
        <v/>
      </c>
      <c r="F186" s="28">
        <f>IF($B186="","",IFERROR(VLOOKUP($B186,'Incoming Inspection Log'!$A:$AD,10,FALSE),""))</f>
        <v/>
      </c>
      <c r="G186" s="30" t="n"/>
      <c r="H186" s="30" t="n"/>
      <c r="I186" s="30" t="n"/>
      <c r="J186" s="30" t="n"/>
      <c r="K186" s="30" t="n"/>
      <c r="L186" s="30" t="n"/>
      <c r="M186" s="30" t="n"/>
      <c r="N186" s="30" t="n"/>
      <c r="O186" s="88" t="n"/>
      <c r="P186" s="88" t="n"/>
      <c r="Q186" s="30" t="n"/>
      <c r="R186" s="30" t="n"/>
      <c r="S186" s="30" t="n"/>
      <c r="T186" s="89" t="n"/>
      <c r="U186" s="30" t="n"/>
    </row>
    <row r="187">
      <c r="A187" s="28">
        <f>IF(B187="","",IF(C187="","NCR-"&amp;TEXT(ROW()-4,"000"),"NCR-"&amp;TEXT(C187,"yyyymmdd")&amp;"-"&amp;TEXT(ROW()-4,"000")))</f>
        <v/>
      </c>
      <c r="B187" s="30" t="n"/>
      <c r="C187" s="88" t="n"/>
      <c r="D187" s="28">
        <f>IF($B187="","",IFERROR(VLOOKUP($B187,'Incoming Inspection Log'!$A:$AD,5,FALSE),""))</f>
        <v/>
      </c>
      <c r="E187" s="28">
        <f>IF($B187="","",IFERROR(VLOOKUP($B187,'Incoming Inspection Log'!$A:$AD,9,FALSE),""))</f>
        <v/>
      </c>
      <c r="F187" s="28">
        <f>IF($B187="","",IFERROR(VLOOKUP($B187,'Incoming Inspection Log'!$A:$AD,10,FALSE),""))</f>
        <v/>
      </c>
      <c r="G187" s="30" t="n"/>
      <c r="H187" s="30" t="n"/>
      <c r="I187" s="30" t="n"/>
      <c r="J187" s="30" t="n"/>
      <c r="K187" s="30" t="n"/>
      <c r="L187" s="30" t="n"/>
      <c r="M187" s="30" t="n"/>
      <c r="N187" s="30" t="n"/>
      <c r="O187" s="88" t="n"/>
      <c r="P187" s="88" t="n"/>
      <c r="Q187" s="30" t="n"/>
      <c r="R187" s="30" t="n"/>
      <c r="S187" s="30" t="n"/>
      <c r="T187" s="89" t="n"/>
      <c r="U187" s="30" t="n"/>
    </row>
    <row r="188">
      <c r="A188" s="28">
        <f>IF(B188="","",IF(C188="","NCR-"&amp;TEXT(ROW()-4,"000"),"NCR-"&amp;TEXT(C188,"yyyymmdd")&amp;"-"&amp;TEXT(ROW()-4,"000")))</f>
        <v/>
      </c>
      <c r="B188" s="30" t="n"/>
      <c r="C188" s="88" t="n"/>
      <c r="D188" s="28">
        <f>IF($B188="","",IFERROR(VLOOKUP($B188,'Incoming Inspection Log'!$A:$AD,5,FALSE),""))</f>
        <v/>
      </c>
      <c r="E188" s="28">
        <f>IF($B188="","",IFERROR(VLOOKUP($B188,'Incoming Inspection Log'!$A:$AD,9,FALSE),""))</f>
        <v/>
      </c>
      <c r="F188" s="28">
        <f>IF($B188="","",IFERROR(VLOOKUP($B188,'Incoming Inspection Log'!$A:$AD,10,FALSE),""))</f>
        <v/>
      </c>
      <c r="G188" s="30" t="n"/>
      <c r="H188" s="30" t="n"/>
      <c r="I188" s="30" t="n"/>
      <c r="J188" s="30" t="n"/>
      <c r="K188" s="30" t="n"/>
      <c r="L188" s="30" t="n"/>
      <c r="M188" s="30" t="n"/>
      <c r="N188" s="30" t="n"/>
      <c r="O188" s="88" t="n"/>
      <c r="P188" s="88" t="n"/>
      <c r="Q188" s="30" t="n"/>
      <c r="R188" s="30" t="n"/>
      <c r="S188" s="30" t="n"/>
      <c r="T188" s="89" t="n"/>
      <c r="U188" s="30" t="n"/>
    </row>
    <row r="189">
      <c r="A189" s="28">
        <f>IF(B189="","",IF(C189="","NCR-"&amp;TEXT(ROW()-4,"000"),"NCR-"&amp;TEXT(C189,"yyyymmdd")&amp;"-"&amp;TEXT(ROW()-4,"000")))</f>
        <v/>
      </c>
      <c r="B189" s="30" t="n"/>
      <c r="C189" s="88" t="n"/>
      <c r="D189" s="28">
        <f>IF($B189="","",IFERROR(VLOOKUP($B189,'Incoming Inspection Log'!$A:$AD,5,FALSE),""))</f>
        <v/>
      </c>
      <c r="E189" s="28">
        <f>IF($B189="","",IFERROR(VLOOKUP($B189,'Incoming Inspection Log'!$A:$AD,9,FALSE),""))</f>
        <v/>
      </c>
      <c r="F189" s="28">
        <f>IF($B189="","",IFERROR(VLOOKUP($B189,'Incoming Inspection Log'!$A:$AD,10,FALSE),""))</f>
        <v/>
      </c>
      <c r="G189" s="30" t="n"/>
      <c r="H189" s="30" t="n"/>
      <c r="I189" s="30" t="n"/>
      <c r="J189" s="30" t="n"/>
      <c r="K189" s="30" t="n"/>
      <c r="L189" s="30" t="n"/>
      <c r="M189" s="30" t="n"/>
      <c r="N189" s="30" t="n"/>
      <c r="O189" s="88" t="n"/>
      <c r="P189" s="88" t="n"/>
      <c r="Q189" s="30" t="n"/>
      <c r="R189" s="30" t="n"/>
      <c r="S189" s="30" t="n"/>
      <c r="T189" s="89" t="n"/>
      <c r="U189" s="30" t="n"/>
    </row>
    <row r="190">
      <c r="A190" s="28">
        <f>IF(B190="","",IF(C190="","NCR-"&amp;TEXT(ROW()-4,"000"),"NCR-"&amp;TEXT(C190,"yyyymmdd")&amp;"-"&amp;TEXT(ROW()-4,"000")))</f>
        <v/>
      </c>
      <c r="B190" s="30" t="n"/>
      <c r="C190" s="88" t="n"/>
      <c r="D190" s="28">
        <f>IF($B190="","",IFERROR(VLOOKUP($B190,'Incoming Inspection Log'!$A:$AD,5,FALSE),""))</f>
        <v/>
      </c>
      <c r="E190" s="28">
        <f>IF($B190="","",IFERROR(VLOOKUP($B190,'Incoming Inspection Log'!$A:$AD,9,FALSE),""))</f>
        <v/>
      </c>
      <c r="F190" s="28">
        <f>IF($B190="","",IFERROR(VLOOKUP($B190,'Incoming Inspection Log'!$A:$AD,10,FALSE),""))</f>
        <v/>
      </c>
      <c r="G190" s="30" t="n"/>
      <c r="H190" s="30" t="n"/>
      <c r="I190" s="30" t="n"/>
      <c r="J190" s="30" t="n"/>
      <c r="K190" s="30" t="n"/>
      <c r="L190" s="30" t="n"/>
      <c r="M190" s="30" t="n"/>
      <c r="N190" s="30" t="n"/>
      <c r="O190" s="88" t="n"/>
      <c r="P190" s="88" t="n"/>
      <c r="Q190" s="30" t="n"/>
      <c r="R190" s="30" t="n"/>
      <c r="S190" s="30" t="n"/>
      <c r="T190" s="89" t="n"/>
      <c r="U190" s="30" t="n"/>
    </row>
    <row r="191">
      <c r="A191" s="28">
        <f>IF(B191="","",IF(C191="","NCR-"&amp;TEXT(ROW()-4,"000"),"NCR-"&amp;TEXT(C191,"yyyymmdd")&amp;"-"&amp;TEXT(ROW()-4,"000")))</f>
        <v/>
      </c>
      <c r="B191" s="30" t="n"/>
      <c r="C191" s="88" t="n"/>
      <c r="D191" s="28">
        <f>IF($B191="","",IFERROR(VLOOKUP($B191,'Incoming Inspection Log'!$A:$AD,5,FALSE),""))</f>
        <v/>
      </c>
      <c r="E191" s="28">
        <f>IF($B191="","",IFERROR(VLOOKUP($B191,'Incoming Inspection Log'!$A:$AD,9,FALSE),""))</f>
        <v/>
      </c>
      <c r="F191" s="28">
        <f>IF($B191="","",IFERROR(VLOOKUP($B191,'Incoming Inspection Log'!$A:$AD,10,FALSE),""))</f>
        <v/>
      </c>
      <c r="G191" s="30" t="n"/>
      <c r="H191" s="30" t="n"/>
      <c r="I191" s="30" t="n"/>
      <c r="J191" s="30" t="n"/>
      <c r="K191" s="30" t="n"/>
      <c r="L191" s="30" t="n"/>
      <c r="M191" s="30" t="n"/>
      <c r="N191" s="30" t="n"/>
      <c r="O191" s="88" t="n"/>
      <c r="P191" s="88" t="n"/>
      <c r="Q191" s="30" t="n"/>
      <c r="R191" s="30" t="n"/>
      <c r="S191" s="30" t="n"/>
      <c r="T191" s="89" t="n"/>
      <c r="U191" s="30" t="n"/>
    </row>
    <row r="192">
      <c r="A192" s="28">
        <f>IF(B192="","",IF(C192="","NCR-"&amp;TEXT(ROW()-4,"000"),"NCR-"&amp;TEXT(C192,"yyyymmdd")&amp;"-"&amp;TEXT(ROW()-4,"000")))</f>
        <v/>
      </c>
      <c r="B192" s="30" t="n"/>
      <c r="C192" s="88" t="n"/>
      <c r="D192" s="28">
        <f>IF($B192="","",IFERROR(VLOOKUP($B192,'Incoming Inspection Log'!$A:$AD,5,FALSE),""))</f>
        <v/>
      </c>
      <c r="E192" s="28">
        <f>IF($B192="","",IFERROR(VLOOKUP($B192,'Incoming Inspection Log'!$A:$AD,9,FALSE),""))</f>
        <v/>
      </c>
      <c r="F192" s="28">
        <f>IF($B192="","",IFERROR(VLOOKUP($B192,'Incoming Inspection Log'!$A:$AD,10,FALSE),""))</f>
        <v/>
      </c>
      <c r="G192" s="30" t="n"/>
      <c r="H192" s="30" t="n"/>
      <c r="I192" s="30" t="n"/>
      <c r="J192" s="30" t="n"/>
      <c r="K192" s="30" t="n"/>
      <c r="L192" s="30" t="n"/>
      <c r="M192" s="30" t="n"/>
      <c r="N192" s="30" t="n"/>
      <c r="O192" s="88" t="n"/>
      <c r="P192" s="88" t="n"/>
      <c r="Q192" s="30" t="n"/>
      <c r="R192" s="30" t="n"/>
      <c r="S192" s="30" t="n"/>
      <c r="T192" s="89" t="n"/>
      <c r="U192" s="30" t="n"/>
    </row>
    <row r="193">
      <c r="A193" s="28">
        <f>IF(B193="","",IF(C193="","NCR-"&amp;TEXT(ROW()-4,"000"),"NCR-"&amp;TEXT(C193,"yyyymmdd")&amp;"-"&amp;TEXT(ROW()-4,"000")))</f>
        <v/>
      </c>
      <c r="B193" s="30" t="n"/>
      <c r="C193" s="88" t="n"/>
      <c r="D193" s="28">
        <f>IF($B193="","",IFERROR(VLOOKUP($B193,'Incoming Inspection Log'!$A:$AD,5,FALSE),""))</f>
        <v/>
      </c>
      <c r="E193" s="28">
        <f>IF($B193="","",IFERROR(VLOOKUP($B193,'Incoming Inspection Log'!$A:$AD,9,FALSE),""))</f>
        <v/>
      </c>
      <c r="F193" s="28">
        <f>IF($B193="","",IFERROR(VLOOKUP($B193,'Incoming Inspection Log'!$A:$AD,10,FALSE),""))</f>
        <v/>
      </c>
      <c r="G193" s="30" t="n"/>
      <c r="H193" s="30" t="n"/>
      <c r="I193" s="30" t="n"/>
      <c r="J193" s="30" t="n"/>
      <c r="K193" s="30" t="n"/>
      <c r="L193" s="30" t="n"/>
      <c r="M193" s="30" t="n"/>
      <c r="N193" s="30" t="n"/>
      <c r="O193" s="88" t="n"/>
      <c r="P193" s="88" t="n"/>
      <c r="Q193" s="30" t="n"/>
      <c r="R193" s="30" t="n"/>
      <c r="S193" s="30" t="n"/>
      <c r="T193" s="89" t="n"/>
      <c r="U193" s="30" t="n"/>
    </row>
    <row r="194">
      <c r="A194" s="28">
        <f>IF(B194="","",IF(C194="","NCR-"&amp;TEXT(ROW()-4,"000"),"NCR-"&amp;TEXT(C194,"yyyymmdd")&amp;"-"&amp;TEXT(ROW()-4,"000")))</f>
        <v/>
      </c>
      <c r="B194" s="30" t="n"/>
      <c r="C194" s="88" t="n"/>
      <c r="D194" s="28">
        <f>IF($B194="","",IFERROR(VLOOKUP($B194,'Incoming Inspection Log'!$A:$AD,5,FALSE),""))</f>
        <v/>
      </c>
      <c r="E194" s="28">
        <f>IF($B194="","",IFERROR(VLOOKUP($B194,'Incoming Inspection Log'!$A:$AD,9,FALSE),""))</f>
        <v/>
      </c>
      <c r="F194" s="28">
        <f>IF($B194="","",IFERROR(VLOOKUP($B194,'Incoming Inspection Log'!$A:$AD,10,FALSE),""))</f>
        <v/>
      </c>
      <c r="G194" s="30" t="n"/>
      <c r="H194" s="30" t="n"/>
      <c r="I194" s="30" t="n"/>
      <c r="J194" s="30" t="n"/>
      <c r="K194" s="30" t="n"/>
      <c r="L194" s="30" t="n"/>
      <c r="M194" s="30" t="n"/>
      <c r="N194" s="30" t="n"/>
      <c r="O194" s="88" t="n"/>
      <c r="P194" s="88" t="n"/>
      <c r="Q194" s="30" t="n"/>
      <c r="R194" s="30" t="n"/>
      <c r="S194" s="30" t="n"/>
      <c r="T194" s="89" t="n"/>
      <c r="U194" s="30" t="n"/>
    </row>
    <row r="195">
      <c r="A195" s="28">
        <f>IF(B195="","",IF(C195="","NCR-"&amp;TEXT(ROW()-4,"000"),"NCR-"&amp;TEXT(C195,"yyyymmdd")&amp;"-"&amp;TEXT(ROW()-4,"000")))</f>
        <v/>
      </c>
      <c r="B195" s="30" t="n"/>
      <c r="C195" s="88" t="n"/>
      <c r="D195" s="28">
        <f>IF($B195="","",IFERROR(VLOOKUP($B195,'Incoming Inspection Log'!$A:$AD,5,FALSE),""))</f>
        <v/>
      </c>
      <c r="E195" s="28">
        <f>IF($B195="","",IFERROR(VLOOKUP($B195,'Incoming Inspection Log'!$A:$AD,9,FALSE),""))</f>
        <v/>
      </c>
      <c r="F195" s="28">
        <f>IF($B195="","",IFERROR(VLOOKUP($B195,'Incoming Inspection Log'!$A:$AD,10,FALSE),""))</f>
        <v/>
      </c>
      <c r="G195" s="30" t="n"/>
      <c r="H195" s="30" t="n"/>
      <c r="I195" s="30" t="n"/>
      <c r="J195" s="30" t="n"/>
      <c r="K195" s="30" t="n"/>
      <c r="L195" s="30" t="n"/>
      <c r="M195" s="30" t="n"/>
      <c r="N195" s="30" t="n"/>
      <c r="O195" s="88" t="n"/>
      <c r="P195" s="88" t="n"/>
      <c r="Q195" s="30" t="n"/>
      <c r="R195" s="30" t="n"/>
      <c r="S195" s="30" t="n"/>
      <c r="T195" s="89" t="n"/>
      <c r="U195" s="30" t="n"/>
    </row>
    <row r="196">
      <c r="A196" s="28">
        <f>IF(B196="","",IF(C196="","NCR-"&amp;TEXT(ROW()-4,"000"),"NCR-"&amp;TEXT(C196,"yyyymmdd")&amp;"-"&amp;TEXT(ROW()-4,"000")))</f>
        <v/>
      </c>
      <c r="B196" s="30" t="n"/>
      <c r="C196" s="88" t="n"/>
      <c r="D196" s="28">
        <f>IF($B196="","",IFERROR(VLOOKUP($B196,'Incoming Inspection Log'!$A:$AD,5,FALSE),""))</f>
        <v/>
      </c>
      <c r="E196" s="28">
        <f>IF($B196="","",IFERROR(VLOOKUP($B196,'Incoming Inspection Log'!$A:$AD,9,FALSE),""))</f>
        <v/>
      </c>
      <c r="F196" s="28">
        <f>IF($B196="","",IFERROR(VLOOKUP($B196,'Incoming Inspection Log'!$A:$AD,10,FALSE),""))</f>
        <v/>
      </c>
      <c r="G196" s="30" t="n"/>
      <c r="H196" s="30" t="n"/>
      <c r="I196" s="30" t="n"/>
      <c r="J196" s="30" t="n"/>
      <c r="K196" s="30" t="n"/>
      <c r="L196" s="30" t="n"/>
      <c r="M196" s="30" t="n"/>
      <c r="N196" s="30" t="n"/>
      <c r="O196" s="88" t="n"/>
      <c r="P196" s="88" t="n"/>
      <c r="Q196" s="30" t="n"/>
      <c r="R196" s="30" t="n"/>
      <c r="S196" s="30" t="n"/>
      <c r="T196" s="89" t="n"/>
      <c r="U196" s="30" t="n"/>
    </row>
    <row r="197">
      <c r="A197" s="28">
        <f>IF(B197="","",IF(C197="","NCR-"&amp;TEXT(ROW()-4,"000"),"NCR-"&amp;TEXT(C197,"yyyymmdd")&amp;"-"&amp;TEXT(ROW()-4,"000")))</f>
        <v/>
      </c>
      <c r="B197" s="30" t="n"/>
      <c r="C197" s="88" t="n"/>
      <c r="D197" s="28">
        <f>IF($B197="","",IFERROR(VLOOKUP($B197,'Incoming Inspection Log'!$A:$AD,5,FALSE),""))</f>
        <v/>
      </c>
      <c r="E197" s="28">
        <f>IF($B197="","",IFERROR(VLOOKUP($B197,'Incoming Inspection Log'!$A:$AD,9,FALSE),""))</f>
        <v/>
      </c>
      <c r="F197" s="28">
        <f>IF($B197="","",IFERROR(VLOOKUP($B197,'Incoming Inspection Log'!$A:$AD,10,FALSE),""))</f>
        <v/>
      </c>
      <c r="G197" s="30" t="n"/>
      <c r="H197" s="30" t="n"/>
      <c r="I197" s="30" t="n"/>
      <c r="J197" s="30" t="n"/>
      <c r="K197" s="30" t="n"/>
      <c r="L197" s="30" t="n"/>
      <c r="M197" s="30" t="n"/>
      <c r="N197" s="30" t="n"/>
      <c r="O197" s="88" t="n"/>
      <c r="P197" s="88" t="n"/>
      <c r="Q197" s="30" t="n"/>
      <c r="R197" s="30" t="n"/>
      <c r="S197" s="30" t="n"/>
      <c r="T197" s="89" t="n"/>
      <c r="U197" s="30" t="n"/>
    </row>
    <row r="198">
      <c r="A198" s="28">
        <f>IF(B198="","",IF(C198="","NCR-"&amp;TEXT(ROW()-4,"000"),"NCR-"&amp;TEXT(C198,"yyyymmdd")&amp;"-"&amp;TEXT(ROW()-4,"000")))</f>
        <v/>
      </c>
      <c r="B198" s="30" t="n"/>
      <c r="C198" s="88" t="n"/>
      <c r="D198" s="28">
        <f>IF($B198="","",IFERROR(VLOOKUP($B198,'Incoming Inspection Log'!$A:$AD,5,FALSE),""))</f>
        <v/>
      </c>
      <c r="E198" s="28">
        <f>IF($B198="","",IFERROR(VLOOKUP($B198,'Incoming Inspection Log'!$A:$AD,9,FALSE),""))</f>
        <v/>
      </c>
      <c r="F198" s="28">
        <f>IF($B198="","",IFERROR(VLOOKUP($B198,'Incoming Inspection Log'!$A:$AD,10,FALSE),""))</f>
        <v/>
      </c>
      <c r="G198" s="30" t="n"/>
      <c r="H198" s="30" t="n"/>
      <c r="I198" s="30" t="n"/>
      <c r="J198" s="30" t="n"/>
      <c r="K198" s="30" t="n"/>
      <c r="L198" s="30" t="n"/>
      <c r="M198" s="30" t="n"/>
      <c r="N198" s="30" t="n"/>
      <c r="O198" s="88" t="n"/>
      <c r="P198" s="88" t="n"/>
      <c r="Q198" s="30" t="n"/>
      <c r="R198" s="30" t="n"/>
      <c r="S198" s="30" t="n"/>
      <c r="T198" s="89" t="n"/>
      <c r="U198" s="30" t="n"/>
    </row>
    <row r="199">
      <c r="A199" s="28">
        <f>IF(B199="","",IF(C199="","NCR-"&amp;TEXT(ROW()-4,"000"),"NCR-"&amp;TEXT(C199,"yyyymmdd")&amp;"-"&amp;TEXT(ROW()-4,"000")))</f>
        <v/>
      </c>
      <c r="B199" s="30" t="n"/>
      <c r="C199" s="88" t="n"/>
      <c r="D199" s="28">
        <f>IF($B199="","",IFERROR(VLOOKUP($B199,'Incoming Inspection Log'!$A:$AD,5,FALSE),""))</f>
        <v/>
      </c>
      <c r="E199" s="28">
        <f>IF($B199="","",IFERROR(VLOOKUP($B199,'Incoming Inspection Log'!$A:$AD,9,FALSE),""))</f>
        <v/>
      </c>
      <c r="F199" s="28">
        <f>IF($B199="","",IFERROR(VLOOKUP($B199,'Incoming Inspection Log'!$A:$AD,10,FALSE),""))</f>
        <v/>
      </c>
      <c r="G199" s="30" t="n"/>
      <c r="H199" s="30" t="n"/>
      <c r="I199" s="30" t="n"/>
      <c r="J199" s="30" t="n"/>
      <c r="K199" s="30" t="n"/>
      <c r="L199" s="30" t="n"/>
      <c r="M199" s="30" t="n"/>
      <c r="N199" s="30" t="n"/>
      <c r="O199" s="88" t="n"/>
      <c r="P199" s="88" t="n"/>
      <c r="Q199" s="30" t="n"/>
      <c r="R199" s="30" t="n"/>
      <c r="S199" s="30" t="n"/>
      <c r="T199" s="89" t="n"/>
      <c r="U199" s="30" t="n"/>
    </row>
    <row r="200">
      <c r="A200" s="28">
        <f>IF(B200="","",IF(C200="","NCR-"&amp;TEXT(ROW()-4,"000"),"NCR-"&amp;TEXT(C200,"yyyymmdd")&amp;"-"&amp;TEXT(ROW()-4,"000")))</f>
        <v/>
      </c>
      <c r="B200" s="30" t="n"/>
      <c r="C200" s="88" t="n"/>
      <c r="D200" s="28">
        <f>IF($B200="","",IFERROR(VLOOKUP($B200,'Incoming Inspection Log'!$A:$AD,5,FALSE),""))</f>
        <v/>
      </c>
      <c r="E200" s="28">
        <f>IF($B200="","",IFERROR(VLOOKUP($B200,'Incoming Inspection Log'!$A:$AD,9,FALSE),""))</f>
        <v/>
      </c>
      <c r="F200" s="28">
        <f>IF($B200="","",IFERROR(VLOOKUP($B200,'Incoming Inspection Log'!$A:$AD,10,FALSE),""))</f>
        <v/>
      </c>
      <c r="G200" s="30" t="n"/>
      <c r="H200" s="30" t="n"/>
      <c r="I200" s="30" t="n"/>
      <c r="J200" s="30" t="n"/>
      <c r="K200" s="30" t="n"/>
      <c r="L200" s="30" t="n"/>
      <c r="M200" s="30" t="n"/>
      <c r="N200" s="30" t="n"/>
      <c r="O200" s="88" t="n"/>
      <c r="P200" s="88" t="n"/>
      <c r="Q200" s="30" t="n"/>
      <c r="R200" s="30" t="n"/>
      <c r="S200" s="30" t="n"/>
      <c r="T200" s="89" t="n"/>
      <c r="U200" s="30" t="n"/>
    </row>
    <row r="201">
      <c r="A201" s="28">
        <f>IF(B201="","",IF(C201="","NCR-"&amp;TEXT(ROW()-4,"000"),"NCR-"&amp;TEXT(C201,"yyyymmdd")&amp;"-"&amp;TEXT(ROW()-4,"000")))</f>
        <v/>
      </c>
      <c r="B201" s="30" t="n"/>
      <c r="C201" s="88" t="n"/>
      <c r="D201" s="28">
        <f>IF($B201="","",IFERROR(VLOOKUP($B201,'Incoming Inspection Log'!$A:$AD,5,FALSE),""))</f>
        <v/>
      </c>
      <c r="E201" s="28">
        <f>IF($B201="","",IFERROR(VLOOKUP($B201,'Incoming Inspection Log'!$A:$AD,9,FALSE),""))</f>
        <v/>
      </c>
      <c r="F201" s="28">
        <f>IF($B201="","",IFERROR(VLOOKUP($B201,'Incoming Inspection Log'!$A:$AD,10,FALSE),""))</f>
        <v/>
      </c>
      <c r="G201" s="30" t="n"/>
      <c r="H201" s="30" t="n"/>
      <c r="I201" s="30" t="n"/>
      <c r="J201" s="30" t="n"/>
      <c r="K201" s="30" t="n"/>
      <c r="L201" s="30" t="n"/>
      <c r="M201" s="30" t="n"/>
      <c r="N201" s="30" t="n"/>
      <c r="O201" s="88" t="n"/>
      <c r="P201" s="88" t="n"/>
      <c r="Q201" s="30" t="n"/>
      <c r="R201" s="30" t="n"/>
      <c r="S201" s="30" t="n"/>
      <c r="T201" s="89" t="n"/>
      <c r="U201" s="30" t="n"/>
    </row>
    <row r="202">
      <c r="A202" s="28">
        <f>IF(B202="","",IF(C202="","NCR-"&amp;TEXT(ROW()-4,"000"),"NCR-"&amp;TEXT(C202,"yyyymmdd")&amp;"-"&amp;TEXT(ROW()-4,"000")))</f>
        <v/>
      </c>
      <c r="B202" s="30" t="n"/>
      <c r="C202" s="88" t="n"/>
      <c r="D202" s="28">
        <f>IF($B202="","",IFERROR(VLOOKUP($B202,'Incoming Inspection Log'!$A:$AD,5,FALSE),""))</f>
        <v/>
      </c>
      <c r="E202" s="28">
        <f>IF($B202="","",IFERROR(VLOOKUP($B202,'Incoming Inspection Log'!$A:$AD,9,FALSE),""))</f>
        <v/>
      </c>
      <c r="F202" s="28">
        <f>IF($B202="","",IFERROR(VLOOKUP($B202,'Incoming Inspection Log'!$A:$AD,10,FALSE),""))</f>
        <v/>
      </c>
      <c r="G202" s="30" t="n"/>
      <c r="H202" s="30" t="n"/>
      <c r="I202" s="30" t="n"/>
      <c r="J202" s="30" t="n"/>
      <c r="K202" s="30" t="n"/>
      <c r="L202" s="30" t="n"/>
      <c r="M202" s="30" t="n"/>
      <c r="N202" s="30" t="n"/>
      <c r="O202" s="88" t="n"/>
      <c r="P202" s="88" t="n"/>
      <c r="Q202" s="30" t="n"/>
      <c r="R202" s="30" t="n"/>
      <c r="S202" s="30" t="n"/>
      <c r="T202" s="89" t="n"/>
      <c r="U202" s="30" t="n"/>
    </row>
    <row r="203">
      <c r="A203" s="28">
        <f>IF(B203="","",IF(C203="","NCR-"&amp;TEXT(ROW()-4,"000"),"NCR-"&amp;TEXT(C203,"yyyymmdd")&amp;"-"&amp;TEXT(ROW()-4,"000")))</f>
        <v/>
      </c>
      <c r="B203" s="30" t="n"/>
      <c r="C203" s="88" t="n"/>
      <c r="D203" s="28">
        <f>IF($B203="","",IFERROR(VLOOKUP($B203,'Incoming Inspection Log'!$A:$AD,5,FALSE),""))</f>
        <v/>
      </c>
      <c r="E203" s="28">
        <f>IF($B203="","",IFERROR(VLOOKUP($B203,'Incoming Inspection Log'!$A:$AD,9,FALSE),""))</f>
        <v/>
      </c>
      <c r="F203" s="28">
        <f>IF($B203="","",IFERROR(VLOOKUP($B203,'Incoming Inspection Log'!$A:$AD,10,FALSE),""))</f>
        <v/>
      </c>
      <c r="G203" s="30" t="n"/>
      <c r="H203" s="30" t="n"/>
      <c r="I203" s="30" t="n"/>
      <c r="J203" s="30" t="n"/>
      <c r="K203" s="30" t="n"/>
      <c r="L203" s="30" t="n"/>
      <c r="M203" s="30" t="n"/>
      <c r="N203" s="30" t="n"/>
      <c r="O203" s="88" t="n"/>
      <c r="P203" s="88" t="n"/>
      <c r="Q203" s="30" t="n"/>
      <c r="R203" s="30" t="n"/>
      <c r="S203" s="30" t="n"/>
      <c r="T203" s="89" t="n"/>
      <c r="U203" s="30" t="n"/>
    </row>
    <row r="204">
      <c r="A204" s="28">
        <f>IF(B204="","",IF(C204="","NCR-"&amp;TEXT(ROW()-4,"000"),"NCR-"&amp;TEXT(C204,"yyyymmdd")&amp;"-"&amp;TEXT(ROW()-4,"000")))</f>
        <v/>
      </c>
      <c r="B204" s="30" t="n"/>
      <c r="C204" s="88" t="n"/>
      <c r="D204" s="28">
        <f>IF($B204="","",IFERROR(VLOOKUP($B204,'Incoming Inspection Log'!$A:$AD,5,FALSE),""))</f>
        <v/>
      </c>
      <c r="E204" s="28">
        <f>IF($B204="","",IFERROR(VLOOKUP($B204,'Incoming Inspection Log'!$A:$AD,9,FALSE),""))</f>
        <v/>
      </c>
      <c r="F204" s="28">
        <f>IF($B204="","",IFERROR(VLOOKUP($B204,'Incoming Inspection Log'!$A:$AD,10,FALSE),""))</f>
        <v/>
      </c>
      <c r="G204" s="30" t="n"/>
      <c r="H204" s="30" t="n"/>
      <c r="I204" s="30" t="n"/>
      <c r="J204" s="30" t="n"/>
      <c r="K204" s="30" t="n"/>
      <c r="L204" s="30" t="n"/>
      <c r="M204" s="30" t="n"/>
      <c r="N204" s="30" t="n"/>
      <c r="O204" s="88" t="n"/>
      <c r="P204" s="88" t="n"/>
      <c r="Q204" s="30" t="n"/>
      <c r="R204" s="30" t="n"/>
      <c r="S204" s="30" t="n"/>
      <c r="T204" s="89" t="n"/>
      <c r="U204" s="30" t="n"/>
    </row>
  </sheetData>
  <mergeCells count="2">
    <mergeCell ref="A1:U1"/>
    <mergeCell ref="A2:U2"/>
  </mergeCells>
  <conditionalFormatting sqref="Q5:Q204">
    <cfRule type="expression" priority="1" dxfId="2">
      <formula>Q5="已关闭"</formula>
    </cfRule>
    <cfRule type="expression" priority="2" dxfId="4">
      <formula>OR(Q5="处理中",Q5="等供应商回复",Q5="已完成待验证")</formula>
    </cfRule>
    <cfRule type="expression" priority="3" dxfId="0">
      <formula>OR(Q5="逾期",AND($O5&lt;TODAY(),$Q5&lt;&gt;"已关闭",$B5&lt;&gt;""))</formula>
    </cfRule>
  </conditionalFormatting>
  <dataValidations count="6">
    <dataValidation sqref="B5:B204" showDropDown="0" showInputMessage="0" showErrorMessage="0" allowBlank="0" type="list">
      <formula1>'Incoming Inspection Log'!$A$5:$A$304</formula1>
    </dataValidation>
    <dataValidation sqref="H5:H204" showDropDown="0" showInputMessage="0" showErrorMessage="0" allowBlank="0" type="list">
      <formula1>'Master Data'!$I$3:$I$20</formula1>
    </dataValidation>
    <dataValidation sqref="I5:I204" showDropDown="0" showInputMessage="0" showErrorMessage="0" allowBlank="0" type="list">
      <formula1>'Master Data'!$N$3:$N$20</formula1>
    </dataValidation>
    <dataValidation sqref="J5:J204" showDropDown="0" showInputMessage="0" showErrorMessage="0" allowBlank="0" type="list">
      <formula1>'Master Data'!$J$3:$J$30</formula1>
    </dataValidation>
    <dataValidation sqref="N5:N204" showDropDown="0" showInputMessage="0" showErrorMessage="0" allowBlank="0" type="list">
      <formula1>'Master Data'!$K$3:$K$30</formula1>
    </dataValidation>
    <dataValidation sqref="Q5:Q204" showDropDown="0" showInputMessage="0" showErrorMessage="0" allowBlank="0" type="list">
      <formula1>'Master Data'!$O$3:$O$20</formula1>
    </dataValidation>
  </dataValidations>
  <pageMargins left="0.7" right="0.7" top="0.75" bottom="0.75" header="0.3" footer="0.3"/>
  <tableParts count="1">
    <tablePart xmlns:r="http://schemas.openxmlformats.org/officeDocument/2006/relationships" r:id="rId1"/>
  </tableParts>
</worksheet>
</file>

<file path=xl/worksheets/sheet6.xml><?xml version="1.0" encoding="utf-8"?>
<worksheet xmlns="http://schemas.openxmlformats.org/spreadsheetml/2006/main">
  <sheetPr>
    <outlinePr summaryBelow="1" summaryRight="1"/>
    <pageSetUpPr/>
  </sheetPr>
  <dimension ref="A1:K54"/>
  <sheetViews>
    <sheetView workbookViewId="0">
      <selection activeCell="A1" sqref="A1"/>
    </sheetView>
  </sheetViews>
  <sheetFormatPr baseColWidth="8" defaultRowHeight="15"/>
  <cols>
    <col width="16" customWidth="1" min="1" max="1"/>
    <col width="12" customWidth="1" min="2" max="2"/>
    <col width="12" customWidth="1" min="3" max="3"/>
    <col width="12" customWidth="1" min="4" max="4"/>
    <col width="14" customWidth="1" min="5" max="5"/>
    <col width="12" customWidth="1" min="6" max="6"/>
    <col width="12" customWidth="1" min="7" max="7"/>
    <col width="12" customWidth="1" min="8" max="8"/>
    <col width="14" customWidth="1" min="9" max="9"/>
    <col width="18" customWidth="1" min="10" max="10"/>
    <col width="28" customWidth="1" min="11" max="11"/>
  </cols>
  <sheetData>
    <row r="1" ht="30" customHeight="1">
      <c r="A1" s="9" t="inlineStr">
        <is>
          <t>Supplier Quality Summary (automatically calculated from inspection records and NCR items)</t>
        </is>
      </c>
      <c r="B1" s="1" t="n"/>
      <c r="C1" s="1" t="n"/>
      <c r="D1" s="1" t="n"/>
      <c r="E1" s="1" t="n"/>
      <c r="F1" s="1" t="n"/>
      <c r="G1" s="1" t="n"/>
      <c r="H1" s="1" t="n"/>
      <c r="I1" s="1" t="n"/>
      <c r="J1" s="1" t="n"/>
      <c r="K1" s="1" t="n"/>
    </row>
    <row r="2" ht="24" customHeight="1">
      <c r="A2" s="27" t="inlineStr">
        <is>
          <t>Use this sheet for supplier performance meetings, annual evaluations, approval decisions, downgrade decisions, and improvement decisions. Add new suppliers in Master Data first.</t>
        </is>
      </c>
      <c r="B2" s="1" t="n"/>
      <c r="C2" s="1" t="n"/>
      <c r="D2" s="1" t="n"/>
      <c r="E2" s="1" t="n"/>
      <c r="F2" s="1" t="n"/>
      <c r="G2" s="1" t="n"/>
      <c r="H2" s="1" t="n"/>
      <c r="I2" s="1" t="n"/>
      <c r="J2" s="1" t="n"/>
      <c r="K2" s="1" t="n"/>
    </row>
    <row r="3"/>
    <row r="4">
      <c r="A4" s="14" t="inlineStr">
        <is>
          <t>Supplier</t>
        </is>
      </c>
      <c r="B4" s="14" t="inlineStr">
        <is>
          <t>Incoming Lots</t>
        </is>
      </c>
      <c r="C4" s="14" t="inlineStr">
        <is>
          <t>Passed Lots</t>
        </is>
      </c>
      <c r="D4" s="14" t="inlineStr">
        <is>
          <t>Failed Lots</t>
        </is>
      </c>
      <c r="E4" s="14" t="inlineStr">
        <is>
          <t>Exception / Concession Lots</t>
        </is>
      </c>
      <c r="F4" s="14" t="inlineStr">
        <is>
          <t>Pass Rate</t>
        </is>
      </c>
      <c r="G4" s="14" t="inlineStr">
        <is>
          <t>Total Defects</t>
        </is>
      </c>
      <c r="H4" s="14" t="inlineStr">
        <is>
          <t>Open NCR items</t>
        </is>
      </c>
      <c r="I4" s="14" t="inlineStr">
        <is>
          <t>Latest Receipt Date</t>
        </is>
      </c>
      <c r="J4" s="14" t="inlineStr">
        <is>
          <t>Status Recommendation</t>
        </is>
      </c>
      <c r="K4" s="14" t="inlineStr">
        <is>
          <t>Notes</t>
        </is>
      </c>
    </row>
    <row r="5">
      <c r="A5" s="30" t="inlineStr">
        <is>
          <t>Atlas Materials</t>
        </is>
      </c>
      <c r="B5" s="28">
        <f>IF(A5="","",COUNTIF('Incoming Inspection Log'!$E:$E,A5))</f>
        <v/>
      </c>
      <c r="C5" s="28">
        <f>IF(A5="","",COUNTIFS('Incoming Inspection Log'!$E:$E,A5,'Incoming Inspection Log'!$U:$U,"Passed"))</f>
        <v/>
      </c>
      <c r="D5" s="28">
        <f>IF(A5="","",COUNTIFS('Incoming Inspection Log'!$E:$E,A5,'Incoming Inspection Log'!$U:$U,"Failed / Action Required"))</f>
        <v/>
      </c>
      <c r="E5" s="28">
        <f>IF(A5="","",COUNTIFS('Incoming Inspection Log'!$E:$E,A5,'Incoming Inspection Log'!$U:$U,"Exception / Review Required")+COUNTIFS('Incoming Inspection Log'!$E:$E,A5,'Incoming Inspection Log'!$V:$V,"Concession Acceptance")+COUNTIFS('Incoming Inspection Log'!$E:$E,A5,'Incoming Inspection Log'!$V:$V,"Accepted After Sorting / Rework"))</f>
        <v/>
      </c>
      <c r="F5" s="91">
        <f>IF(B5=0,"",C5/B5)</f>
        <v/>
      </c>
      <c r="G5" s="28">
        <f>IF(A5="","",SUMIFS('Incoming Inspection Log'!$Q:$Q,'Incoming Inspection Log'!$E:$E,A5))</f>
        <v/>
      </c>
      <c r="H5" s="28">
        <f>IF(A5="","",COUNTIFS('Nonconformance Actions'!$D$5:$D$204,A5,'Nonconformance Actions'!$Q$5:$Q$204,"&lt;&gt;Closed",'Nonconformance Actions'!$B$5:$B$204,"&lt;&gt;"))</f>
        <v/>
      </c>
      <c r="I5" s="92">
        <f>IF(B5=0,"",MAXIFS('Incoming Inspection Log'!$B:$B,'Incoming Inspection Log'!$E:$E,A5))</f>
        <v/>
      </c>
      <c r="J5" s="28">
        <f>IF(A5="","",IF(B5=0,"No Occurrence",IF(F5&gt;=0.98,"Preferred / Stable",IF(F5&gt;=0.90,"Watch",IF(F5&gt;=0.80,"Priority Improvement","Suspend / Reassess")))))</f>
        <v/>
      </c>
      <c r="K5" s="30" t="n"/>
    </row>
    <row r="6">
      <c r="A6" s="30" t="inlineStr">
        <is>
          <t>Beacon Packaging</t>
        </is>
      </c>
      <c r="B6" s="28">
        <f>IF(A6="","",COUNTIF('Incoming Inspection Log'!$E:$E,A6))</f>
        <v/>
      </c>
      <c r="C6" s="28">
        <f>IF(A6="","",COUNTIFS('Incoming Inspection Log'!$E:$E,A6,'Incoming Inspection Log'!$U:$U,"Passed"))</f>
        <v/>
      </c>
      <c r="D6" s="28">
        <f>IF(A6="","",COUNTIFS('Incoming Inspection Log'!$E:$E,A6,'Incoming Inspection Log'!$U:$U,"Failed / Action Required"))</f>
        <v/>
      </c>
      <c r="E6" s="28">
        <f>IF(A6="","",COUNTIFS('Incoming Inspection Log'!$E:$E,A6,'Incoming Inspection Log'!$U:$U,"Exception / Review Required")+COUNTIFS('Incoming Inspection Log'!$E:$E,A6,'Incoming Inspection Log'!$V:$V,"Concession Acceptance")+COUNTIFS('Incoming Inspection Log'!$E:$E,A6,'Incoming Inspection Log'!$V:$V,"Accepted After Sorting / Rework"))</f>
        <v/>
      </c>
      <c r="F6" s="91">
        <f>IF(B6=0,"",C6/B6)</f>
        <v/>
      </c>
      <c r="G6" s="28">
        <f>IF(A6="","",SUMIFS('Incoming Inspection Log'!$Q:$Q,'Incoming Inspection Log'!$E:$E,A6))</f>
        <v/>
      </c>
      <c r="H6" s="28">
        <f>IF(A6="","",COUNTIFS('Nonconformance Actions'!$D$5:$D$204,A6,'Nonconformance Actions'!$Q$5:$Q$204,"&lt;&gt;Closed",'Nonconformance Actions'!$B$5:$B$204,"&lt;&gt;"))</f>
        <v/>
      </c>
      <c r="I6" s="92">
        <f>IF(B6=0,"",MAXIFS('Incoming Inspection Log'!$B:$B,'Incoming Inspection Log'!$E:$E,A6))</f>
        <v/>
      </c>
      <c r="J6" s="28">
        <f>IF(A6="","",IF(B6=0,"No Occurrence",IF(F6&gt;=0.98,"Preferred / Stable",IF(F6&gt;=0.90,"Watch",IF(F6&gt;=0.80,"Priority Improvement","Suspend / Reassess")))))</f>
        <v/>
      </c>
      <c r="K6" s="30" t="n"/>
    </row>
    <row r="7">
      <c r="A7" s="30" t="inlineStr">
        <is>
          <t>CircuitWorks Components</t>
        </is>
      </c>
      <c r="B7" s="28">
        <f>IF(A7="","",COUNTIF('Incoming Inspection Log'!$E:$E,A7))</f>
        <v/>
      </c>
      <c r="C7" s="28">
        <f>IF(A7="","",COUNTIFS('Incoming Inspection Log'!$E:$E,A7,'Incoming Inspection Log'!$U:$U,"Passed"))</f>
        <v/>
      </c>
      <c r="D7" s="28">
        <f>IF(A7="","",COUNTIFS('Incoming Inspection Log'!$E:$E,A7,'Incoming Inspection Log'!$U:$U,"Failed / Action Required"))</f>
        <v/>
      </c>
      <c r="E7" s="28">
        <f>IF(A7="","",COUNTIFS('Incoming Inspection Log'!$E:$E,A7,'Incoming Inspection Log'!$U:$U,"Exception / Review Required")+COUNTIFS('Incoming Inspection Log'!$E:$E,A7,'Incoming Inspection Log'!$V:$V,"Concession Acceptance")+COUNTIFS('Incoming Inspection Log'!$E:$E,A7,'Incoming Inspection Log'!$V:$V,"Accepted After Sorting / Rework"))</f>
        <v/>
      </c>
      <c r="F7" s="91">
        <f>IF(B7=0,"",C7/B7)</f>
        <v/>
      </c>
      <c r="G7" s="28">
        <f>IF(A7="","",SUMIFS('Incoming Inspection Log'!$Q:$Q,'Incoming Inspection Log'!$E:$E,A7))</f>
        <v/>
      </c>
      <c r="H7" s="28">
        <f>IF(A7="","",COUNTIFS('Nonconformance Actions'!$D$5:$D$204,A7,'Nonconformance Actions'!$Q$5:$Q$204,"&lt;&gt;Closed",'Nonconformance Actions'!$B$5:$B$204,"&lt;&gt;"))</f>
        <v/>
      </c>
      <c r="I7" s="92">
        <f>IF(B7=0,"",MAXIFS('Incoming Inspection Log'!$B:$B,'Incoming Inspection Log'!$E:$E,A7))</f>
        <v/>
      </c>
      <c r="J7" s="28">
        <f>IF(A7="","",IF(B7=0,"No Occurrence",IF(F7&gt;=0.98,"Preferred / Stable",IF(F7&gt;=0.90,"Watch",IF(F7&gt;=0.80,"Priority Improvement","Suspend / Reassess")))))</f>
        <v/>
      </c>
      <c r="K7" s="30" t="n"/>
    </row>
    <row r="8">
      <c r="A8" s="30" t="inlineStr">
        <is>
          <t>Delta Machining</t>
        </is>
      </c>
      <c r="B8" s="28">
        <f>IF(A8="","",COUNTIF('Incoming Inspection Log'!$E:$E,A8))</f>
        <v/>
      </c>
      <c r="C8" s="28">
        <f>IF(A8="","",COUNTIFS('Incoming Inspection Log'!$E:$E,A8,'Incoming Inspection Log'!$U:$U,"Passed"))</f>
        <v/>
      </c>
      <c r="D8" s="28">
        <f>IF(A8="","",COUNTIFS('Incoming Inspection Log'!$E:$E,A8,'Incoming Inspection Log'!$U:$U,"Failed / Action Required"))</f>
        <v/>
      </c>
      <c r="E8" s="28">
        <f>IF(A8="","",COUNTIFS('Incoming Inspection Log'!$E:$E,A8,'Incoming Inspection Log'!$U:$U,"Exception / Review Required")+COUNTIFS('Incoming Inspection Log'!$E:$E,A8,'Incoming Inspection Log'!$V:$V,"Concession Acceptance")+COUNTIFS('Incoming Inspection Log'!$E:$E,A8,'Incoming Inspection Log'!$V:$V,"Accepted After Sorting / Rework"))</f>
        <v/>
      </c>
      <c r="F8" s="91">
        <f>IF(B8=0,"",C8/B8)</f>
        <v/>
      </c>
      <c r="G8" s="28">
        <f>IF(A8="","",SUMIFS('Incoming Inspection Log'!$Q:$Q,'Incoming Inspection Log'!$E:$E,A8))</f>
        <v/>
      </c>
      <c r="H8" s="28">
        <f>IF(A8="","",COUNTIFS('Nonconformance Actions'!$D$5:$D$204,A8,'Nonconformance Actions'!$Q$5:$Q$204,"&lt;&gt;Closed",'Nonconformance Actions'!$B$5:$B$204,"&lt;&gt;"))</f>
        <v/>
      </c>
      <c r="I8" s="92">
        <f>IF(B8=0,"",MAXIFS('Incoming Inspection Log'!$B:$B,'Incoming Inspection Log'!$E:$E,A8))</f>
        <v/>
      </c>
      <c r="J8" s="28">
        <f>IF(A8="","",IF(B8=0,"No Occurrence",IF(F8&gt;=0.98,"Preferred / Stable",IF(F8&gt;=0.90,"Watch",IF(F8&gt;=0.80,"Priority Improvement","Suspend / Reassess")))))</f>
        <v/>
      </c>
      <c r="K8" s="30" t="n"/>
    </row>
    <row r="9">
      <c r="A9" s="30" t="inlineStr">
        <is>
          <t>Internal Transfer</t>
        </is>
      </c>
      <c r="B9" s="28">
        <f>IF(A9="","",COUNTIF('Incoming Inspection Log'!$E:$E,A9))</f>
        <v/>
      </c>
      <c r="C9" s="28">
        <f>IF(A9="","",COUNTIFS('Incoming Inspection Log'!$E:$E,A9,'Incoming Inspection Log'!$U:$U,"Passed"))</f>
        <v/>
      </c>
      <c r="D9" s="28">
        <f>IF(A9="","",COUNTIFS('Incoming Inspection Log'!$E:$E,A9,'Incoming Inspection Log'!$U:$U,"Failed / Action Required"))</f>
        <v/>
      </c>
      <c r="E9" s="28">
        <f>IF(A9="","",COUNTIFS('Incoming Inspection Log'!$E:$E,A9,'Incoming Inspection Log'!$U:$U,"Exception / Review Required")+COUNTIFS('Incoming Inspection Log'!$E:$E,A9,'Incoming Inspection Log'!$V:$V,"Concession Acceptance")+COUNTIFS('Incoming Inspection Log'!$E:$E,A9,'Incoming Inspection Log'!$V:$V,"Accepted After Sorting / Rework"))</f>
        <v/>
      </c>
      <c r="F9" s="91">
        <f>IF(B9=0,"",C9/B9)</f>
        <v/>
      </c>
      <c r="G9" s="28">
        <f>IF(A9="","",SUMIFS('Incoming Inspection Log'!$Q:$Q,'Incoming Inspection Log'!$E:$E,A9))</f>
        <v/>
      </c>
      <c r="H9" s="28">
        <f>IF(A9="","",COUNTIFS('Nonconformance Actions'!$D$5:$D$204,A9,'Nonconformance Actions'!$Q$5:$Q$204,"&lt;&gt;Closed",'Nonconformance Actions'!$B$5:$B$204,"&lt;&gt;"))</f>
        <v/>
      </c>
      <c r="I9" s="92">
        <f>IF(B9=0,"",MAXIFS('Incoming Inspection Log'!$B:$B,'Incoming Inspection Log'!$E:$E,A9))</f>
        <v/>
      </c>
      <c r="J9" s="28">
        <f>IF(A9="","",IF(B9=0,"No Occurrence",IF(F9&gt;=0.98,"Preferred / Stable",IF(F9&gt;=0.90,"Watch",IF(F9&gt;=0.80,"Priority Improvement","Suspend / Reassess")))))</f>
        <v/>
      </c>
      <c r="K9" s="30" t="n"/>
    </row>
    <row r="10">
      <c r="A10" s="30" t="inlineStr">
        <is>
          <t>New Supplier</t>
        </is>
      </c>
      <c r="B10" s="28">
        <f>IF(A10="","",COUNTIF('Incoming Inspection Log'!$E:$E,A10))</f>
        <v/>
      </c>
      <c r="C10" s="28">
        <f>IF(A10="","",COUNTIFS('Incoming Inspection Log'!$E:$E,A10,'Incoming Inspection Log'!$U:$U,"Passed"))</f>
        <v/>
      </c>
      <c r="D10" s="28">
        <f>IF(A10="","",COUNTIFS('Incoming Inspection Log'!$E:$E,A10,'Incoming Inspection Log'!$U:$U,"Failed / Action Required"))</f>
        <v/>
      </c>
      <c r="E10" s="28">
        <f>IF(A10="","",COUNTIFS('Incoming Inspection Log'!$E:$E,A10,'Incoming Inspection Log'!$U:$U,"Exception / Review Required")+COUNTIFS('Incoming Inspection Log'!$E:$E,A10,'Incoming Inspection Log'!$V:$V,"Concession Acceptance")+COUNTIFS('Incoming Inspection Log'!$E:$E,A10,'Incoming Inspection Log'!$V:$V,"Accepted After Sorting / Rework"))</f>
        <v/>
      </c>
      <c r="F10" s="91">
        <f>IF(B10=0,"",C10/B10)</f>
        <v/>
      </c>
      <c r="G10" s="28">
        <f>IF(A10="","",SUMIFS('Incoming Inspection Log'!$Q:$Q,'Incoming Inspection Log'!$E:$E,A10))</f>
        <v/>
      </c>
      <c r="H10" s="28">
        <f>IF(A10="","",COUNTIFS('Nonconformance Actions'!$D$5:$D$204,A10,'Nonconformance Actions'!$Q$5:$Q$204,"&lt;&gt;Closed",'Nonconformance Actions'!$B$5:$B$204,"&lt;&gt;"))</f>
        <v/>
      </c>
      <c r="I10" s="92">
        <f>IF(B10=0,"",MAXIFS('Incoming Inspection Log'!$B:$B,'Incoming Inspection Log'!$E:$E,A10))</f>
        <v/>
      </c>
      <c r="J10" s="28">
        <f>IF(A10="","",IF(B10=0,"No Occurrence",IF(F10&gt;=0.98,"Preferred / Stable",IF(F10&gt;=0.90,"Watch",IF(F10&gt;=0.80,"Priority Improvement","Suspend / Reassess")))))</f>
        <v/>
      </c>
      <c r="K10" s="30" t="n"/>
    </row>
    <row r="11">
      <c r="A11" s="30" t="inlineStr">
        <is>
          <t>Temporary Supplier</t>
        </is>
      </c>
      <c r="B11" s="28">
        <f>IF(A11="","",COUNTIF('Incoming Inspection Log'!$E:$E,A11))</f>
        <v/>
      </c>
      <c r="C11" s="28">
        <f>IF(A11="","",COUNTIFS('Incoming Inspection Log'!$E:$E,A11,'Incoming Inspection Log'!$U:$U,"Passed"))</f>
        <v/>
      </c>
      <c r="D11" s="28">
        <f>IF(A11="","",COUNTIFS('Incoming Inspection Log'!$E:$E,A11,'Incoming Inspection Log'!$U:$U,"Failed / Action Required"))</f>
        <v/>
      </c>
      <c r="E11" s="28">
        <f>IF(A11="","",COUNTIFS('Incoming Inspection Log'!$E:$E,A11,'Incoming Inspection Log'!$U:$U,"Exception / Review Required")+COUNTIFS('Incoming Inspection Log'!$E:$E,A11,'Incoming Inspection Log'!$V:$V,"Concession Acceptance")+COUNTIFS('Incoming Inspection Log'!$E:$E,A11,'Incoming Inspection Log'!$V:$V,"Accepted After Sorting / Rework"))</f>
        <v/>
      </c>
      <c r="F11" s="91">
        <f>IF(B11=0,"",C11/B11)</f>
        <v/>
      </c>
      <c r="G11" s="28">
        <f>IF(A11="","",SUMIFS('Incoming Inspection Log'!$Q:$Q,'Incoming Inspection Log'!$E:$E,A11))</f>
        <v/>
      </c>
      <c r="H11" s="28">
        <f>IF(A11="","",COUNTIFS('Nonconformance Actions'!$D$5:$D$204,A11,'Nonconformance Actions'!$Q$5:$Q$204,"&lt;&gt;Closed",'Nonconformance Actions'!$B$5:$B$204,"&lt;&gt;"))</f>
        <v/>
      </c>
      <c r="I11" s="92">
        <f>IF(B11=0,"",MAXIFS('Incoming Inspection Log'!$B:$B,'Incoming Inspection Log'!$E:$E,A11))</f>
        <v/>
      </c>
      <c r="J11" s="28">
        <f>IF(A11="","",IF(B11=0,"No Occurrence",IF(F11&gt;=0.98,"Preferred / Stable",IF(F11&gt;=0.90,"Watch",IF(F11&gt;=0.80,"Priority Improvement","Suspend / Reassess")))))</f>
        <v/>
      </c>
      <c r="K11" s="30" t="n"/>
    </row>
    <row r="12">
      <c r="A12" s="30" t="n"/>
      <c r="B12" s="28">
        <f>IF(A12="","",COUNTIF('Incoming Inspection Log'!$E:$E,A12))</f>
        <v/>
      </c>
      <c r="C12" s="28">
        <f>IF(A12="","",COUNTIFS('Incoming Inspection Log'!$E:$E,A12,'Incoming Inspection Log'!$U:$U,"Passed"))</f>
        <v/>
      </c>
      <c r="D12" s="28">
        <f>IF(A12="","",COUNTIFS('Incoming Inspection Log'!$E:$E,A12,'Incoming Inspection Log'!$U:$U,"Failed / Action Required"))</f>
        <v/>
      </c>
      <c r="E12" s="28">
        <f>IF(A12="","",COUNTIFS('Incoming Inspection Log'!$E:$E,A12,'Incoming Inspection Log'!$U:$U,"Exception / Review Required")+COUNTIFS('Incoming Inspection Log'!$E:$E,A12,'Incoming Inspection Log'!$V:$V,"Concession Acceptance")+COUNTIFS('Incoming Inspection Log'!$E:$E,A12,'Incoming Inspection Log'!$V:$V,"Accepted After Sorting / Rework"))</f>
        <v/>
      </c>
      <c r="F12" s="91">
        <f>IF(B12=0,"",C12/B12)</f>
        <v/>
      </c>
      <c r="G12" s="28">
        <f>IF(A12="","",SUMIFS('Incoming Inspection Log'!$Q:$Q,'Incoming Inspection Log'!$E:$E,A12))</f>
        <v/>
      </c>
      <c r="H12" s="28">
        <f>IF(A12="","",COUNTIFS('Nonconformance Actions'!$D$5:$D$204,A12,'Nonconformance Actions'!$Q$5:$Q$204,"&lt;&gt;Closed",'Nonconformance Actions'!$B$5:$B$204,"&lt;&gt;"))</f>
        <v/>
      </c>
      <c r="I12" s="92">
        <f>IF(B12=0,"",MAXIFS('Incoming Inspection Log'!$B:$B,'Incoming Inspection Log'!$E:$E,A12))</f>
        <v/>
      </c>
      <c r="J12" s="28">
        <f>IF(A12="","",IF(B12=0,"No Occurrence",IF(F12&gt;=0.98,"Preferred / Stable",IF(F12&gt;=0.90,"Watch",IF(F12&gt;=0.80,"Priority Improvement","Suspend / Reassess")))))</f>
        <v/>
      </c>
      <c r="K12" s="30" t="n"/>
    </row>
    <row r="13">
      <c r="A13" s="30" t="n"/>
      <c r="B13" s="28">
        <f>IF(A13="","",COUNTIF('Incoming Inspection Log'!$E:$E,A13))</f>
        <v/>
      </c>
      <c r="C13" s="28">
        <f>IF(A13="","",COUNTIFS('Incoming Inspection Log'!$E:$E,A13,'Incoming Inspection Log'!$U:$U,"Passed"))</f>
        <v/>
      </c>
      <c r="D13" s="28">
        <f>IF(A13="","",COUNTIFS('Incoming Inspection Log'!$E:$E,A13,'Incoming Inspection Log'!$U:$U,"Failed / Action Required"))</f>
        <v/>
      </c>
      <c r="E13" s="28">
        <f>IF(A13="","",COUNTIFS('Incoming Inspection Log'!$E:$E,A13,'Incoming Inspection Log'!$U:$U,"Exception / Review Required")+COUNTIFS('Incoming Inspection Log'!$E:$E,A13,'Incoming Inspection Log'!$V:$V,"Concession Acceptance")+COUNTIFS('Incoming Inspection Log'!$E:$E,A13,'Incoming Inspection Log'!$V:$V,"Accepted After Sorting / Rework"))</f>
        <v/>
      </c>
      <c r="F13" s="91">
        <f>IF(B13=0,"",C13/B13)</f>
        <v/>
      </c>
      <c r="G13" s="28">
        <f>IF(A13="","",SUMIFS('Incoming Inspection Log'!$Q:$Q,'Incoming Inspection Log'!$E:$E,A13))</f>
        <v/>
      </c>
      <c r="H13" s="28">
        <f>IF(A13="","",COUNTIFS('Nonconformance Actions'!$D$5:$D$204,A13,'Nonconformance Actions'!$Q$5:$Q$204,"&lt;&gt;Closed",'Nonconformance Actions'!$B$5:$B$204,"&lt;&gt;"))</f>
        <v/>
      </c>
      <c r="I13" s="92">
        <f>IF(B13=0,"",MAXIFS('Incoming Inspection Log'!$B:$B,'Incoming Inspection Log'!$E:$E,A13))</f>
        <v/>
      </c>
      <c r="J13" s="28">
        <f>IF(A13="","",IF(B13=0,"No Occurrence",IF(F13&gt;=0.98,"Preferred / Stable",IF(F13&gt;=0.90,"Watch",IF(F13&gt;=0.80,"Priority Improvement","Suspend / Reassess")))))</f>
        <v/>
      </c>
      <c r="K13" s="30" t="n"/>
    </row>
    <row r="14">
      <c r="A14" s="30" t="n"/>
      <c r="B14" s="28">
        <f>IF(A14="","",COUNTIF('Incoming Inspection Log'!$E:$E,A14))</f>
        <v/>
      </c>
      <c r="C14" s="28">
        <f>IF(A14="","",COUNTIFS('Incoming Inspection Log'!$E:$E,A14,'Incoming Inspection Log'!$U:$U,"Passed"))</f>
        <v/>
      </c>
      <c r="D14" s="28">
        <f>IF(A14="","",COUNTIFS('Incoming Inspection Log'!$E:$E,A14,'Incoming Inspection Log'!$U:$U,"Failed / Action Required"))</f>
        <v/>
      </c>
      <c r="E14" s="28">
        <f>IF(A14="","",COUNTIFS('Incoming Inspection Log'!$E:$E,A14,'Incoming Inspection Log'!$U:$U,"Exception / Review Required")+COUNTIFS('Incoming Inspection Log'!$E:$E,A14,'Incoming Inspection Log'!$V:$V,"Concession Acceptance")+COUNTIFS('Incoming Inspection Log'!$E:$E,A14,'Incoming Inspection Log'!$V:$V,"Accepted After Sorting / Rework"))</f>
        <v/>
      </c>
      <c r="F14" s="91">
        <f>IF(B14=0,"",C14/B14)</f>
        <v/>
      </c>
      <c r="G14" s="28">
        <f>IF(A14="","",SUMIFS('Incoming Inspection Log'!$Q:$Q,'Incoming Inspection Log'!$E:$E,A14))</f>
        <v/>
      </c>
      <c r="H14" s="28">
        <f>IF(A14="","",COUNTIFS('Nonconformance Actions'!$D$5:$D$204,A14,'Nonconformance Actions'!$Q$5:$Q$204,"&lt;&gt;Closed",'Nonconformance Actions'!$B$5:$B$204,"&lt;&gt;"))</f>
        <v/>
      </c>
      <c r="I14" s="92">
        <f>IF(B14=0,"",MAXIFS('Incoming Inspection Log'!$B:$B,'Incoming Inspection Log'!$E:$E,A14))</f>
        <v/>
      </c>
      <c r="J14" s="28">
        <f>IF(A14="","",IF(B14=0,"No Occurrence",IF(F14&gt;=0.98,"Preferred / Stable",IF(F14&gt;=0.90,"Watch",IF(F14&gt;=0.80,"Priority Improvement","Suspend / Reassess")))))</f>
        <v/>
      </c>
      <c r="K14" s="30" t="n"/>
    </row>
    <row r="15">
      <c r="A15" s="30" t="n"/>
      <c r="B15" s="28">
        <f>IF(A15="","",COUNTIF('Incoming Inspection Log'!$E:$E,A15))</f>
        <v/>
      </c>
      <c r="C15" s="28">
        <f>IF(A15="","",COUNTIFS('Incoming Inspection Log'!$E:$E,A15,'Incoming Inspection Log'!$U:$U,"Passed"))</f>
        <v/>
      </c>
      <c r="D15" s="28">
        <f>IF(A15="","",COUNTIFS('Incoming Inspection Log'!$E:$E,A15,'Incoming Inspection Log'!$U:$U,"Failed / Action Required"))</f>
        <v/>
      </c>
      <c r="E15" s="28">
        <f>IF(A15="","",COUNTIFS('Incoming Inspection Log'!$E:$E,A15,'Incoming Inspection Log'!$U:$U,"Exception / Review Required")+COUNTIFS('Incoming Inspection Log'!$E:$E,A15,'Incoming Inspection Log'!$V:$V,"Concession Acceptance")+COUNTIFS('Incoming Inspection Log'!$E:$E,A15,'Incoming Inspection Log'!$V:$V,"Accepted After Sorting / Rework"))</f>
        <v/>
      </c>
      <c r="F15" s="91">
        <f>IF(B15=0,"",C15/B15)</f>
        <v/>
      </c>
      <c r="G15" s="28">
        <f>IF(A15="","",SUMIFS('Incoming Inspection Log'!$Q:$Q,'Incoming Inspection Log'!$E:$E,A15))</f>
        <v/>
      </c>
      <c r="H15" s="28">
        <f>IF(A15="","",COUNTIFS('Nonconformance Actions'!$D$5:$D$204,A15,'Nonconformance Actions'!$Q$5:$Q$204,"&lt;&gt;Closed",'Nonconformance Actions'!$B$5:$B$204,"&lt;&gt;"))</f>
        <v/>
      </c>
      <c r="I15" s="92">
        <f>IF(B15=0,"",MAXIFS('Incoming Inspection Log'!$B:$B,'Incoming Inspection Log'!$E:$E,A15))</f>
        <v/>
      </c>
      <c r="J15" s="28">
        <f>IF(A15="","",IF(B15=0,"No Occurrence",IF(F15&gt;=0.98,"Preferred / Stable",IF(F15&gt;=0.90,"Watch",IF(F15&gt;=0.80,"Priority Improvement","Suspend / Reassess")))))</f>
        <v/>
      </c>
      <c r="K15" s="30" t="n"/>
    </row>
    <row r="16">
      <c r="A16" s="30" t="n"/>
      <c r="B16" s="28">
        <f>IF(A16="","",COUNTIF('Incoming Inspection Log'!$E:$E,A16))</f>
        <v/>
      </c>
      <c r="C16" s="28">
        <f>IF(A16="","",COUNTIFS('Incoming Inspection Log'!$E:$E,A16,'Incoming Inspection Log'!$U:$U,"Passed"))</f>
        <v/>
      </c>
      <c r="D16" s="28">
        <f>IF(A16="","",COUNTIFS('Incoming Inspection Log'!$E:$E,A16,'Incoming Inspection Log'!$U:$U,"Failed / Action Required"))</f>
        <v/>
      </c>
      <c r="E16" s="28">
        <f>IF(A16="","",COUNTIFS('Incoming Inspection Log'!$E:$E,A16,'Incoming Inspection Log'!$U:$U,"Exception / Review Required")+COUNTIFS('Incoming Inspection Log'!$E:$E,A16,'Incoming Inspection Log'!$V:$V,"Concession Acceptance")+COUNTIFS('Incoming Inspection Log'!$E:$E,A16,'Incoming Inspection Log'!$V:$V,"Accepted After Sorting / Rework"))</f>
        <v/>
      </c>
      <c r="F16" s="91">
        <f>IF(B16=0,"",C16/B16)</f>
        <v/>
      </c>
      <c r="G16" s="28">
        <f>IF(A16="","",SUMIFS('Incoming Inspection Log'!$Q:$Q,'Incoming Inspection Log'!$E:$E,A16))</f>
        <v/>
      </c>
      <c r="H16" s="28">
        <f>IF(A16="","",COUNTIFS('Nonconformance Actions'!$D$5:$D$204,A16,'Nonconformance Actions'!$Q$5:$Q$204,"&lt;&gt;Closed",'Nonconformance Actions'!$B$5:$B$204,"&lt;&gt;"))</f>
        <v/>
      </c>
      <c r="I16" s="92">
        <f>IF(B16=0,"",MAXIFS('Incoming Inspection Log'!$B:$B,'Incoming Inspection Log'!$E:$E,A16))</f>
        <v/>
      </c>
      <c r="J16" s="28">
        <f>IF(A16="","",IF(B16=0,"No Occurrence",IF(F16&gt;=0.98,"Preferred / Stable",IF(F16&gt;=0.90,"Watch",IF(F16&gt;=0.80,"Priority Improvement","Suspend / Reassess")))))</f>
        <v/>
      </c>
      <c r="K16" s="30" t="n"/>
    </row>
    <row r="17">
      <c r="A17" s="30" t="n"/>
      <c r="B17" s="28">
        <f>IF(A17="","",COUNTIF('Incoming Inspection Log'!$E:$E,A17))</f>
        <v/>
      </c>
      <c r="C17" s="28">
        <f>IF(A17="","",COUNTIFS('Incoming Inspection Log'!$E:$E,A17,'Incoming Inspection Log'!$U:$U,"Passed"))</f>
        <v/>
      </c>
      <c r="D17" s="28">
        <f>IF(A17="","",COUNTIFS('Incoming Inspection Log'!$E:$E,A17,'Incoming Inspection Log'!$U:$U,"Failed / Action Required"))</f>
        <v/>
      </c>
      <c r="E17" s="28">
        <f>IF(A17="","",COUNTIFS('Incoming Inspection Log'!$E:$E,A17,'Incoming Inspection Log'!$U:$U,"Exception / Review Required")+COUNTIFS('Incoming Inspection Log'!$E:$E,A17,'Incoming Inspection Log'!$V:$V,"Concession Acceptance")+COUNTIFS('Incoming Inspection Log'!$E:$E,A17,'Incoming Inspection Log'!$V:$V,"Accepted After Sorting / Rework"))</f>
        <v/>
      </c>
      <c r="F17" s="91">
        <f>IF(B17=0,"",C17/B17)</f>
        <v/>
      </c>
      <c r="G17" s="28">
        <f>IF(A17="","",SUMIFS('Incoming Inspection Log'!$Q:$Q,'Incoming Inspection Log'!$E:$E,A17))</f>
        <v/>
      </c>
      <c r="H17" s="28">
        <f>IF(A17="","",COUNTIFS('Nonconformance Actions'!$D$5:$D$204,A17,'Nonconformance Actions'!$Q$5:$Q$204,"&lt;&gt;Closed",'Nonconformance Actions'!$B$5:$B$204,"&lt;&gt;"))</f>
        <v/>
      </c>
      <c r="I17" s="92">
        <f>IF(B17=0,"",MAXIFS('Incoming Inspection Log'!$B:$B,'Incoming Inspection Log'!$E:$E,A17))</f>
        <v/>
      </c>
      <c r="J17" s="28">
        <f>IF(A17="","",IF(B17=0,"No Occurrence",IF(F17&gt;=0.98,"Preferred / Stable",IF(F17&gt;=0.90,"Watch",IF(F17&gt;=0.80,"Priority Improvement","Suspend / Reassess")))))</f>
        <v/>
      </c>
      <c r="K17" s="30" t="n"/>
    </row>
    <row r="18">
      <c r="A18" s="30" t="n"/>
      <c r="B18" s="28">
        <f>IF(A18="","",COUNTIF('Incoming Inspection Log'!$E:$E,A18))</f>
        <v/>
      </c>
      <c r="C18" s="28">
        <f>IF(A18="","",COUNTIFS('Incoming Inspection Log'!$E:$E,A18,'Incoming Inspection Log'!$U:$U,"Passed"))</f>
        <v/>
      </c>
      <c r="D18" s="28">
        <f>IF(A18="","",COUNTIFS('Incoming Inspection Log'!$E:$E,A18,'Incoming Inspection Log'!$U:$U,"Failed / Action Required"))</f>
        <v/>
      </c>
      <c r="E18" s="28">
        <f>IF(A18="","",COUNTIFS('Incoming Inspection Log'!$E:$E,A18,'Incoming Inspection Log'!$U:$U,"Exception / Review Required")+COUNTIFS('Incoming Inspection Log'!$E:$E,A18,'Incoming Inspection Log'!$V:$V,"Concession Acceptance")+COUNTIFS('Incoming Inspection Log'!$E:$E,A18,'Incoming Inspection Log'!$V:$V,"Accepted After Sorting / Rework"))</f>
        <v/>
      </c>
      <c r="F18" s="91">
        <f>IF(B18=0,"",C18/B18)</f>
        <v/>
      </c>
      <c r="G18" s="28">
        <f>IF(A18="","",SUMIFS('Incoming Inspection Log'!$Q:$Q,'Incoming Inspection Log'!$E:$E,A18))</f>
        <v/>
      </c>
      <c r="H18" s="28">
        <f>IF(A18="","",COUNTIFS('Nonconformance Actions'!$D$5:$D$204,A18,'Nonconformance Actions'!$Q$5:$Q$204,"&lt;&gt;Closed",'Nonconformance Actions'!$B$5:$B$204,"&lt;&gt;"))</f>
        <v/>
      </c>
      <c r="I18" s="92">
        <f>IF(B18=0,"",MAXIFS('Incoming Inspection Log'!$B:$B,'Incoming Inspection Log'!$E:$E,A18))</f>
        <v/>
      </c>
      <c r="J18" s="28">
        <f>IF(A18="","",IF(B18=0,"No Occurrence",IF(F18&gt;=0.98,"Preferred / Stable",IF(F18&gt;=0.90,"Watch",IF(F18&gt;=0.80,"Priority Improvement","Suspend / Reassess")))))</f>
        <v/>
      </c>
      <c r="K18" s="30" t="n"/>
    </row>
    <row r="19">
      <c r="A19" s="30" t="n"/>
      <c r="B19" s="28">
        <f>IF(A19="","",COUNTIF('Incoming Inspection Log'!$E:$E,A19))</f>
        <v/>
      </c>
      <c r="C19" s="28">
        <f>IF(A19="","",COUNTIFS('Incoming Inspection Log'!$E:$E,A19,'Incoming Inspection Log'!$U:$U,"Passed"))</f>
        <v/>
      </c>
      <c r="D19" s="28">
        <f>IF(A19="","",COUNTIFS('Incoming Inspection Log'!$E:$E,A19,'Incoming Inspection Log'!$U:$U,"Failed / Action Required"))</f>
        <v/>
      </c>
      <c r="E19" s="28">
        <f>IF(A19="","",COUNTIFS('Incoming Inspection Log'!$E:$E,A19,'Incoming Inspection Log'!$U:$U,"Exception / Review Required")+COUNTIFS('Incoming Inspection Log'!$E:$E,A19,'Incoming Inspection Log'!$V:$V,"Concession Acceptance")+COUNTIFS('Incoming Inspection Log'!$E:$E,A19,'Incoming Inspection Log'!$V:$V,"Accepted After Sorting / Rework"))</f>
        <v/>
      </c>
      <c r="F19" s="91">
        <f>IF(B19=0,"",C19/B19)</f>
        <v/>
      </c>
      <c r="G19" s="28">
        <f>IF(A19="","",SUMIFS('Incoming Inspection Log'!$Q:$Q,'Incoming Inspection Log'!$E:$E,A19))</f>
        <v/>
      </c>
      <c r="H19" s="28">
        <f>IF(A19="","",COUNTIFS('Nonconformance Actions'!$D$5:$D$204,A19,'Nonconformance Actions'!$Q$5:$Q$204,"&lt;&gt;Closed",'Nonconformance Actions'!$B$5:$B$204,"&lt;&gt;"))</f>
        <v/>
      </c>
      <c r="I19" s="92">
        <f>IF(B19=0,"",MAXIFS('Incoming Inspection Log'!$B:$B,'Incoming Inspection Log'!$E:$E,A19))</f>
        <v/>
      </c>
      <c r="J19" s="28">
        <f>IF(A19="","",IF(B19=0,"No Occurrence",IF(F19&gt;=0.98,"Preferred / Stable",IF(F19&gt;=0.90,"Watch",IF(F19&gt;=0.80,"Priority Improvement","Suspend / Reassess")))))</f>
        <v/>
      </c>
      <c r="K19" s="30" t="n"/>
    </row>
    <row r="20">
      <c r="A20" s="30" t="n"/>
      <c r="B20" s="28">
        <f>IF(A20="","",COUNTIF('Incoming Inspection Log'!$E:$E,A20))</f>
        <v/>
      </c>
      <c r="C20" s="28">
        <f>IF(A20="","",COUNTIFS('Incoming Inspection Log'!$E:$E,A20,'Incoming Inspection Log'!$U:$U,"Passed"))</f>
        <v/>
      </c>
      <c r="D20" s="28">
        <f>IF(A20="","",COUNTIFS('Incoming Inspection Log'!$E:$E,A20,'Incoming Inspection Log'!$U:$U,"Failed / Action Required"))</f>
        <v/>
      </c>
      <c r="E20" s="28">
        <f>IF(A20="","",COUNTIFS('Incoming Inspection Log'!$E:$E,A20,'Incoming Inspection Log'!$U:$U,"Exception / Review Required")+COUNTIFS('Incoming Inspection Log'!$E:$E,A20,'Incoming Inspection Log'!$V:$V,"Concession Acceptance")+COUNTIFS('Incoming Inspection Log'!$E:$E,A20,'Incoming Inspection Log'!$V:$V,"Accepted After Sorting / Rework"))</f>
        <v/>
      </c>
      <c r="F20" s="91">
        <f>IF(B20=0,"",C20/B20)</f>
        <v/>
      </c>
      <c r="G20" s="28">
        <f>IF(A20="","",SUMIFS('Incoming Inspection Log'!$Q:$Q,'Incoming Inspection Log'!$E:$E,A20))</f>
        <v/>
      </c>
      <c r="H20" s="28">
        <f>IF(A20="","",COUNTIFS('Nonconformance Actions'!$D$5:$D$204,A20,'Nonconformance Actions'!$Q$5:$Q$204,"&lt;&gt;Closed",'Nonconformance Actions'!$B$5:$B$204,"&lt;&gt;"))</f>
        <v/>
      </c>
      <c r="I20" s="92">
        <f>IF(B20=0,"",MAXIFS('Incoming Inspection Log'!$B:$B,'Incoming Inspection Log'!$E:$E,A20))</f>
        <v/>
      </c>
      <c r="J20" s="28">
        <f>IF(A20="","",IF(B20=0,"No Occurrence",IF(F20&gt;=0.98,"Preferred / Stable",IF(F20&gt;=0.90,"Watch",IF(F20&gt;=0.80,"Priority Improvement","Suspend / Reassess")))))</f>
        <v/>
      </c>
      <c r="K20" s="30" t="n"/>
    </row>
    <row r="21">
      <c r="A21" s="30" t="n"/>
      <c r="B21" s="28">
        <f>IF(A21="","",COUNTIF('Incoming Inspection Log'!$E:$E,A21))</f>
        <v/>
      </c>
      <c r="C21" s="28">
        <f>IF(A21="","",COUNTIFS('Incoming Inspection Log'!$E:$E,A21,'Incoming Inspection Log'!$U:$U,"Passed"))</f>
        <v/>
      </c>
      <c r="D21" s="28">
        <f>IF(A21="","",COUNTIFS('Incoming Inspection Log'!$E:$E,A21,'Incoming Inspection Log'!$U:$U,"Failed / Action Required"))</f>
        <v/>
      </c>
      <c r="E21" s="28">
        <f>IF(A21="","",COUNTIFS('Incoming Inspection Log'!$E:$E,A21,'Incoming Inspection Log'!$U:$U,"Exception / Review Required")+COUNTIFS('Incoming Inspection Log'!$E:$E,A21,'Incoming Inspection Log'!$V:$V,"Concession Acceptance")+COUNTIFS('Incoming Inspection Log'!$E:$E,A21,'Incoming Inspection Log'!$V:$V,"Accepted After Sorting / Rework"))</f>
        <v/>
      </c>
      <c r="F21" s="91">
        <f>IF(B21=0,"",C21/B21)</f>
        <v/>
      </c>
      <c r="G21" s="28">
        <f>IF(A21="","",SUMIFS('Incoming Inspection Log'!$Q:$Q,'Incoming Inspection Log'!$E:$E,A21))</f>
        <v/>
      </c>
      <c r="H21" s="28">
        <f>IF(A21="","",COUNTIFS('Nonconformance Actions'!$D$5:$D$204,A21,'Nonconformance Actions'!$Q$5:$Q$204,"&lt;&gt;Closed",'Nonconformance Actions'!$B$5:$B$204,"&lt;&gt;"))</f>
        <v/>
      </c>
      <c r="I21" s="92">
        <f>IF(B21=0,"",MAXIFS('Incoming Inspection Log'!$B:$B,'Incoming Inspection Log'!$E:$E,A21))</f>
        <v/>
      </c>
      <c r="J21" s="28">
        <f>IF(A21="","",IF(B21=0,"No Occurrence",IF(F21&gt;=0.98,"Preferred / Stable",IF(F21&gt;=0.90,"Watch",IF(F21&gt;=0.80,"Priority Improvement","Suspend / Reassess")))))</f>
        <v/>
      </c>
      <c r="K21" s="30" t="n"/>
    </row>
    <row r="22">
      <c r="A22" s="30" t="n"/>
      <c r="B22" s="28">
        <f>IF(A22="","",COUNTIF('Incoming Inspection Log'!$E:$E,A22))</f>
        <v/>
      </c>
      <c r="C22" s="28">
        <f>IF(A22="","",COUNTIFS('Incoming Inspection Log'!$E:$E,A22,'Incoming Inspection Log'!$U:$U,"Passed"))</f>
        <v/>
      </c>
      <c r="D22" s="28">
        <f>IF(A22="","",COUNTIFS('Incoming Inspection Log'!$E:$E,A22,'Incoming Inspection Log'!$U:$U,"Failed / Action Required"))</f>
        <v/>
      </c>
      <c r="E22" s="28">
        <f>IF(A22="","",COUNTIFS('Incoming Inspection Log'!$E:$E,A22,'Incoming Inspection Log'!$U:$U,"Exception / Review Required")+COUNTIFS('Incoming Inspection Log'!$E:$E,A22,'Incoming Inspection Log'!$V:$V,"Concession Acceptance")+COUNTIFS('Incoming Inspection Log'!$E:$E,A22,'Incoming Inspection Log'!$V:$V,"Accepted After Sorting / Rework"))</f>
        <v/>
      </c>
      <c r="F22" s="91">
        <f>IF(B22=0,"",C22/B22)</f>
        <v/>
      </c>
      <c r="G22" s="28">
        <f>IF(A22="","",SUMIFS('Incoming Inspection Log'!$Q:$Q,'Incoming Inspection Log'!$E:$E,A22))</f>
        <v/>
      </c>
      <c r="H22" s="28">
        <f>IF(A22="","",COUNTIFS('Nonconformance Actions'!$D$5:$D$204,A22,'Nonconformance Actions'!$Q$5:$Q$204,"&lt;&gt;Closed",'Nonconformance Actions'!$B$5:$B$204,"&lt;&gt;"))</f>
        <v/>
      </c>
      <c r="I22" s="92">
        <f>IF(B22=0,"",MAXIFS('Incoming Inspection Log'!$B:$B,'Incoming Inspection Log'!$E:$E,A22))</f>
        <v/>
      </c>
      <c r="J22" s="28">
        <f>IF(A22="","",IF(B22=0,"No Occurrence",IF(F22&gt;=0.98,"Preferred / Stable",IF(F22&gt;=0.90,"Watch",IF(F22&gt;=0.80,"Priority Improvement","Suspend / Reassess")))))</f>
        <v/>
      </c>
      <c r="K22" s="30" t="n"/>
    </row>
    <row r="23">
      <c r="A23" s="30" t="n"/>
      <c r="B23" s="28">
        <f>IF(A23="","",COUNTIF('Incoming Inspection Log'!$E:$E,A23))</f>
        <v/>
      </c>
      <c r="C23" s="28">
        <f>IF(A23="","",COUNTIFS('Incoming Inspection Log'!$E:$E,A23,'Incoming Inspection Log'!$U:$U,"Passed"))</f>
        <v/>
      </c>
      <c r="D23" s="28">
        <f>IF(A23="","",COUNTIFS('Incoming Inspection Log'!$E:$E,A23,'Incoming Inspection Log'!$U:$U,"Failed / Action Required"))</f>
        <v/>
      </c>
      <c r="E23" s="28">
        <f>IF(A23="","",COUNTIFS('Incoming Inspection Log'!$E:$E,A23,'Incoming Inspection Log'!$U:$U,"Exception / Review Required")+COUNTIFS('Incoming Inspection Log'!$E:$E,A23,'Incoming Inspection Log'!$V:$V,"Concession Acceptance")+COUNTIFS('Incoming Inspection Log'!$E:$E,A23,'Incoming Inspection Log'!$V:$V,"Accepted After Sorting / Rework"))</f>
        <v/>
      </c>
      <c r="F23" s="91">
        <f>IF(B23=0,"",C23/B23)</f>
        <v/>
      </c>
      <c r="G23" s="28">
        <f>IF(A23="","",SUMIFS('Incoming Inspection Log'!$Q:$Q,'Incoming Inspection Log'!$E:$E,A23))</f>
        <v/>
      </c>
      <c r="H23" s="28">
        <f>IF(A23="","",COUNTIFS('Nonconformance Actions'!$D$5:$D$204,A23,'Nonconformance Actions'!$Q$5:$Q$204,"&lt;&gt;Closed",'Nonconformance Actions'!$B$5:$B$204,"&lt;&gt;"))</f>
        <v/>
      </c>
      <c r="I23" s="92">
        <f>IF(B23=0,"",MAXIFS('Incoming Inspection Log'!$B:$B,'Incoming Inspection Log'!$E:$E,A23))</f>
        <v/>
      </c>
      <c r="J23" s="28">
        <f>IF(A23="","",IF(B23=0,"No Occurrence",IF(F23&gt;=0.98,"Preferred / Stable",IF(F23&gt;=0.90,"Watch",IF(F23&gt;=0.80,"Priority Improvement","Suspend / Reassess")))))</f>
        <v/>
      </c>
      <c r="K23" s="30" t="n"/>
    </row>
    <row r="24">
      <c r="A24" s="30" t="n"/>
      <c r="B24" s="28">
        <f>IF(A24="","",COUNTIF('Incoming Inspection Log'!$E:$E,A24))</f>
        <v/>
      </c>
      <c r="C24" s="28">
        <f>IF(A24="","",COUNTIFS('Incoming Inspection Log'!$E:$E,A24,'Incoming Inspection Log'!$U:$U,"Passed"))</f>
        <v/>
      </c>
      <c r="D24" s="28">
        <f>IF(A24="","",COUNTIFS('Incoming Inspection Log'!$E:$E,A24,'Incoming Inspection Log'!$U:$U,"Failed / Action Required"))</f>
        <v/>
      </c>
      <c r="E24" s="28">
        <f>IF(A24="","",COUNTIFS('Incoming Inspection Log'!$E:$E,A24,'Incoming Inspection Log'!$U:$U,"Exception / Review Required")+COUNTIFS('Incoming Inspection Log'!$E:$E,A24,'Incoming Inspection Log'!$V:$V,"Concession Acceptance")+COUNTIFS('Incoming Inspection Log'!$E:$E,A24,'Incoming Inspection Log'!$V:$V,"Accepted After Sorting / Rework"))</f>
        <v/>
      </c>
      <c r="F24" s="91">
        <f>IF(B24=0,"",C24/B24)</f>
        <v/>
      </c>
      <c r="G24" s="28">
        <f>IF(A24="","",SUMIFS('Incoming Inspection Log'!$Q:$Q,'Incoming Inspection Log'!$E:$E,A24))</f>
        <v/>
      </c>
      <c r="H24" s="28">
        <f>IF(A24="","",COUNTIFS('Nonconformance Actions'!$D$5:$D$204,A24,'Nonconformance Actions'!$Q$5:$Q$204,"&lt;&gt;Closed",'Nonconformance Actions'!$B$5:$B$204,"&lt;&gt;"))</f>
        <v/>
      </c>
      <c r="I24" s="92">
        <f>IF(B24=0,"",MAXIFS('Incoming Inspection Log'!$B:$B,'Incoming Inspection Log'!$E:$E,A24))</f>
        <v/>
      </c>
      <c r="J24" s="28">
        <f>IF(A24="","",IF(B24=0,"No Occurrence",IF(F24&gt;=0.98,"Preferred / Stable",IF(F24&gt;=0.90,"Watch",IF(F24&gt;=0.80,"Priority Improvement","Suspend / Reassess")))))</f>
        <v/>
      </c>
      <c r="K24" s="30" t="n"/>
    </row>
    <row r="25">
      <c r="A25" s="30" t="n"/>
      <c r="B25" s="28">
        <f>IF(A25="","",COUNTIF('Incoming Inspection Log'!$E:$E,A25))</f>
        <v/>
      </c>
      <c r="C25" s="28">
        <f>IF(A25="","",COUNTIFS('Incoming Inspection Log'!$E:$E,A25,'Incoming Inspection Log'!$U:$U,"Passed"))</f>
        <v/>
      </c>
      <c r="D25" s="28">
        <f>IF(A25="","",COUNTIFS('Incoming Inspection Log'!$E:$E,A25,'Incoming Inspection Log'!$U:$U,"Failed / Action Required"))</f>
        <v/>
      </c>
      <c r="E25" s="28">
        <f>IF(A25="","",COUNTIFS('Incoming Inspection Log'!$E:$E,A25,'Incoming Inspection Log'!$U:$U,"Exception / Review Required")+COUNTIFS('Incoming Inspection Log'!$E:$E,A25,'Incoming Inspection Log'!$V:$V,"Concession Acceptance")+COUNTIFS('Incoming Inspection Log'!$E:$E,A25,'Incoming Inspection Log'!$V:$V,"Accepted After Sorting / Rework"))</f>
        <v/>
      </c>
      <c r="F25" s="91">
        <f>IF(B25=0,"",C25/B25)</f>
        <v/>
      </c>
      <c r="G25" s="28">
        <f>IF(A25="","",SUMIFS('Incoming Inspection Log'!$Q:$Q,'Incoming Inspection Log'!$E:$E,A25))</f>
        <v/>
      </c>
      <c r="H25" s="28">
        <f>IF(A25="","",COUNTIFS('Nonconformance Actions'!$D$5:$D$204,A25,'Nonconformance Actions'!$Q$5:$Q$204,"&lt;&gt;Closed",'Nonconformance Actions'!$B$5:$B$204,"&lt;&gt;"))</f>
        <v/>
      </c>
      <c r="I25" s="92">
        <f>IF(B25=0,"",MAXIFS('Incoming Inspection Log'!$B:$B,'Incoming Inspection Log'!$E:$E,A25))</f>
        <v/>
      </c>
      <c r="J25" s="28">
        <f>IF(A25="","",IF(B25=0,"No Occurrence",IF(F25&gt;=0.98,"Preferred / Stable",IF(F25&gt;=0.90,"Watch",IF(F25&gt;=0.80,"Priority Improvement","Suspend / Reassess")))))</f>
        <v/>
      </c>
      <c r="K25" s="30" t="n"/>
    </row>
    <row r="26">
      <c r="A26" s="30" t="n"/>
      <c r="B26" s="28">
        <f>IF(A26="","",COUNTIF('Incoming Inspection Log'!$E:$E,A26))</f>
        <v/>
      </c>
      <c r="C26" s="28">
        <f>IF(A26="","",COUNTIFS('Incoming Inspection Log'!$E:$E,A26,'Incoming Inspection Log'!$U:$U,"Passed"))</f>
        <v/>
      </c>
      <c r="D26" s="28">
        <f>IF(A26="","",COUNTIFS('Incoming Inspection Log'!$E:$E,A26,'Incoming Inspection Log'!$U:$U,"Failed / Action Required"))</f>
        <v/>
      </c>
      <c r="E26" s="28">
        <f>IF(A26="","",COUNTIFS('Incoming Inspection Log'!$E:$E,A26,'Incoming Inspection Log'!$U:$U,"Exception / Review Required")+COUNTIFS('Incoming Inspection Log'!$E:$E,A26,'Incoming Inspection Log'!$V:$V,"Concession Acceptance")+COUNTIFS('Incoming Inspection Log'!$E:$E,A26,'Incoming Inspection Log'!$V:$V,"Accepted After Sorting / Rework"))</f>
        <v/>
      </c>
      <c r="F26" s="91">
        <f>IF(B26=0,"",C26/B26)</f>
        <v/>
      </c>
      <c r="G26" s="28">
        <f>IF(A26="","",SUMIFS('Incoming Inspection Log'!$Q:$Q,'Incoming Inspection Log'!$E:$E,A26))</f>
        <v/>
      </c>
      <c r="H26" s="28">
        <f>IF(A26="","",COUNTIFS('Nonconformance Actions'!$D$5:$D$204,A26,'Nonconformance Actions'!$Q$5:$Q$204,"&lt;&gt;Closed",'Nonconformance Actions'!$B$5:$B$204,"&lt;&gt;"))</f>
        <v/>
      </c>
      <c r="I26" s="92">
        <f>IF(B26=0,"",MAXIFS('Incoming Inspection Log'!$B:$B,'Incoming Inspection Log'!$E:$E,A26))</f>
        <v/>
      </c>
      <c r="J26" s="28">
        <f>IF(A26="","",IF(B26=0,"No Occurrence",IF(F26&gt;=0.98,"Preferred / Stable",IF(F26&gt;=0.90,"Watch",IF(F26&gt;=0.80,"Priority Improvement","Suspend / Reassess")))))</f>
        <v/>
      </c>
      <c r="K26" s="30" t="n"/>
    </row>
    <row r="27">
      <c r="A27" s="30" t="n"/>
      <c r="B27" s="28">
        <f>IF(A27="","",COUNTIF('Incoming Inspection Log'!$E:$E,A27))</f>
        <v/>
      </c>
      <c r="C27" s="28">
        <f>IF(A27="","",COUNTIFS('Incoming Inspection Log'!$E:$E,A27,'Incoming Inspection Log'!$U:$U,"Passed"))</f>
        <v/>
      </c>
      <c r="D27" s="28">
        <f>IF(A27="","",COUNTIFS('Incoming Inspection Log'!$E:$E,A27,'Incoming Inspection Log'!$U:$U,"Failed / Action Required"))</f>
        <v/>
      </c>
      <c r="E27" s="28">
        <f>IF(A27="","",COUNTIFS('Incoming Inspection Log'!$E:$E,A27,'Incoming Inspection Log'!$U:$U,"Exception / Review Required")+COUNTIFS('Incoming Inspection Log'!$E:$E,A27,'Incoming Inspection Log'!$V:$V,"Concession Acceptance")+COUNTIFS('Incoming Inspection Log'!$E:$E,A27,'Incoming Inspection Log'!$V:$V,"Accepted After Sorting / Rework"))</f>
        <v/>
      </c>
      <c r="F27" s="91">
        <f>IF(B27=0,"",C27/B27)</f>
        <v/>
      </c>
      <c r="G27" s="28">
        <f>IF(A27="","",SUMIFS('Incoming Inspection Log'!$Q:$Q,'Incoming Inspection Log'!$E:$E,A27))</f>
        <v/>
      </c>
      <c r="H27" s="28">
        <f>IF(A27="","",COUNTIFS('Nonconformance Actions'!$D$5:$D$204,A27,'Nonconformance Actions'!$Q$5:$Q$204,"&lt;&gt;Closed",'Nonconformance Actions'!$B$5:$B$204,"&lt;&gt;"))</f>
        <v/>
      </c>
      <c r="I27" s="92">
        <f>IF(B27=0,"",MAXIFS('Incoming Inspection Log'!$B:$B,'Incoming Inspection Log'!$E:$E,A27))</f>
        <v/>
      </c>
      <c r="J27" s="28">
        <f>IF(A27="","",IF(B27=0,"No Occurrence",IF(F27&gt;=0.98,"Preferred / Stable",IF(F27&gt;=0.90,"Watch",IF(F27&gt;=0.80,"Priority Improvement","Suspend / Reassess")))))</f>
        <v/>
      </c>
      <c r="K27" s="30" t="n"/>
    </row>
    <row r="28">
      <c r="A28" s="30" t="n"/>
      <c r="B28" s="28">
        <f>IF(A28="","",COUNTIF('Incoming Inspection Log'!$E:$E,A28))</f>
        <v/>
      </c>
      <c r="C28" s="28">
        <f>IF(A28="","",COUNTIFS('Incoming Inspection Log'!$E:$E,A28,'Incoming Inspection Log'!$U:$U,"Passed"))</f>
        <v/>
      </c>
      <c r="D28" s="28">
        <f>IF(A28="","",COUNTIFS('Incoming Inspection Log'!$E:$E,A28,'Incoming Inspection Log'!$U:$U,"Failed / Action Required"))</f>
        <v/>
      </c>
      <c r="E28" s="28">
        <f>IF(A28="","",COUNTIFS('Incoming Inspection Log'!$E:$E,A28,'Incoming Inspection Log'!$U:$U,"Exception / Review Required")+COUNTIFS('Incoming Inspection Log'!$E:$E,A28,'Incoming Inspection Log'!$V:$V,"Concession Acceptance")+COUNTIFS('Incoming Inspection Log'!$E:$E,A28,'Incoming Inspection Log'!$V:$V,"Accepted After Sorting / Rework"))</f>
        <v/>
      </c>
      <c r="F28" s="91">
        <f>IF(B28=0,"",C28/B28)</f>
        <v/>
      </c>
      <c r="G28" s="28">
        <f>IF(A28="","",SUMIFS('Incoming Inspection Log'!$Q:$Q,'Incoming Inspection Log'!$E:$E,A28))</f>
        <v/>
      </c>
      <c r="H28" s="28">
        <f>IF(A28="","",COUNTIFS('Nonconformance Actions'!$D$5:$D$204,A28,'Nonconformance Actions'!$Q$5:$Q$204,"&lt;&gt;Closed",'Nonconformance Actions'!$B$5:$B$204,"&lt;&gt;"))</f>
        <v/>
      </c>
      <c r="I28" s="92">
        <f>IF(B28=0,"",MAXIFS('Incoming Inspection Log'!$B:$B,'Incoming Inspection Log'!$E:$E,A28))</f>
        <v/>
      </c>
      <c r="J28" s="28">
        <f>IF(A28="","",IF(B28=0,"No Occurrence",IF(F28&gt;=0.98,"Preferred / Stable",IF(F28&gt;=0.90,"Watch",IF(F28&gt;=0.80,"Priority Improvement","Suspend / Reassess")))))</f>
        <v/>
      </c>
      <c r="K28" s="30" t="n"/>
    </row>
    <row r="29">
      <c r="A29" s="30" t="n"/>
      <c r="B29" s="28">
        <f>IF(A29="","",COUNTIF('Incoming Inspection Log'!$E:$E,A29))</f>
        <v/>
      </c>
      <c r="C29" s="28">
        <f>IF(A29="","",COUNTIFS('Incoming Inspection Log'!$E:$E,A29,'Incoming Inspection Log'!$U:$U,"Passed"))</f>
        <v/>
      </c>
      <c r="D29" s="28">
        <f>IF(A29="","",COUNTIFS('Incoming Inspection Log'!$E:$E,A29,'Incoming Inspection Log'!$U:$U,"Failed / Action Required"))</f>
        <v/>
      </c>
      <c r="E29" s="28">
        <f>IF(A29="","",COUNTIFS('Incoming Inspection Log'!$E:$E,A29,'Incoming Inspection Log'!$U:$U,"Exception / Review Required")+COUNTIFS('Incoming Inspection Log'!$E:$E,A29,'Incoming Inspection Log'!$V:$V,"Concession Acceptance")+COUNTIFS('Incoming Inspection Log'!$E:$E,A29,'Incoming Inspection Log'!$V:$V,"Accepted After Sorting / Rework"))</f>
        <v/>
      </c>
      <c r="F29" s="91">
        <f>IF(B29=0,"",C29/B29)</f>
        <v/>
      </c>
      <c r="G29" s="28">
        <f>IF(A29="","",SUMIFS('Incoming Inspection Log'!$Q:$Q,'Incoming Inspection Log'!$E:$E,A29))</f>
        <v/>
      </c>
      <c r="H29" s="28">
        <f>IF(A29="","",COUNTIFS('Nonconformance Actions'!$D$5:$D$204,A29,'Nonconformance Actions'!$Q$5:$Q$204,"&lt;&gt;Closed",'Nonconformance Actions'!$B$5:$B$204,"&lt;&gt;"))</f>
        <v/>
      </c>
      <c r="I29" s="92">
        <f>IF(B29=0,"",MAXIFS('Incoming Inspection Log'!$B:$B,'Incoming Inspection Log'!$E:$E,A29))</f>
        <v/>
      </c>
      <c r="J29" s="28">
        <f>IF(A29="","",IF(B29=0,"No Occurrence",IF(F29&gt;=0.98,"Preferred / Stable",IF(F29&gt;=0.90,"Watch",IF(F29&gt;=0.80,"Priority Improvement","Suspend / Reassess")))))</f>
        <v/>
      </c>
      <c r="K29" s="30" t="n"/>
    </row>
    <row r="30">
      <c r="A30" s="30" t="n"/>
      <c r="B30" s="28">
        <f>IF(A30="","",COUNTIF('Incoming Inspection Log'!$E:$E,A30))</f>
        <v/>
      </c>
      <c r="C30" s="28">
        <f>IF(A30="","",COUNTIFS('Incoming Inspection Log'!$E:$E,A30,'Incoming Inspection Log'!$U:$U,"Passed"))</f>
        <v/>
      </c>
      <c r="D30" s="28">
        <f>IF(A30="","",COUNTIFS('Incoming Inspection Log'!$E:$E,A30,'Incoming Inspection Log'!$U:$U,"Failed / Action Required"))</f>
        <v/>
      </c>
      <c r="E30" s="28">
        <f>IF(A30="","",COUNTIFS('Incoming Inspection Log'!$E:$E,A30,'Incoming Inspection Log'!$U:$U,"Exception / Review Required")+COUNTIFS('Incoming Inspection Log'!$E:$E,A30,'Incoming Inspection Log'!$V:$V,"Concession Acceptance")+COUNTIFS('Incoming Inspection Log'!$E:$E,A30,'Incoming Inspection Log'!$V:$V,"Accepted After Sorting / Rework"))</f>
        <v/>
      </c>
      <c r="F30" s="91">
        <f>IF(B30=0,"",C30/B30)</f>
        <v/>
      </c>
      <c r="G30" s="28">
        <f>IF(A30="","",SUMIFS('Incoming Inspection Log'!$Q:$Q,'Incoming Inspection Log'!$E:$E,A30))</f>
        <v/>
      </c>
      <c r="H30" s="28">
        <f>IF(A30="","",COUNTIFS('Nonconformance Actions'!$D$5:$D$204,A30,'Nonconformance Actions'!$Q$5:$Q$204,"&lt;&gt;Closed",'Nonconformance Actions'!$B$5:$B$204,"&lt;&gt;"))</f>
        <v/>
      </c>
      <c r="I30" s="92">
        <f>IF(B30=0,"",MAXIFS('Incoming Inspection Log'!$B:$B,'Incoming Inspection Log'!$E:$E,A30))</f>
        <v/>
      </c>
      <c r="J30" s="28">
        <f>IF(A30="","",IF(B30=0,"No Occurrence",IF(F30&gt;=0.98,"Preferred / Stable",IF(F30&gt;=0.90,"Watch",IF(F30&gt;=0.80,"Priority Improvement","Suspend / Reassess")))))</f>
        <v/>
      </c>
      <c r="K30" s="30" t="n"/>
    </row>
    <row r="31">
      <c r="A31" s="30" t="n"/>
      <c r="B31" s="28">
        <f>IF(A31="","",COUNTIF('Incoming Inspection Log'!$E:$E,A31))</f>
        <v/>
      </c>
      <c r="C31" s="28">
        <f>IF(A31="","",COUNTIFS('Incoming Inspection Log'!$E:$E,A31,'Incoming Inspection Log'!$U:$U,"Passed"))</f>
        <v/>
      </c>
      <c r="D31" s="28">
        <f>IF(A31="","",COUNTIFS('Incoming Inspection Log'!$E:$E,A31,'Incoming Inspection Log'!$U:$U,"Failed / Action Required"))</f>
        <v/>
      </c>
      <c r="E31" s="28">
        <f>IF(A31="","",COUNTIFS('Incoming Inspection Log'!$E:$E,A31,'Incoming Inspection Log'!$U:$U,"Exception / Review Required")+COUNTIFS('Incoming Inspection Log'!$E:$E,A31,'Incoming Inspection Log'!$V:$V,"Concession Acceptance")+COUNTIFS('Incoming Inspection Log'!$E:$E,A31,'Incoming Inspection Log'!$V:$V,"Accepted After Sorting / Rework"))</f>
        <v/>
      </c>
      <c r="F31" s="91">
        <f>IF(B31=0,"",C31/B31)</f>
        <v/>
      </c>
      <c r="G31" s="28">
        <f>IF(A31="","",SUMIFS('Incoming Inspection Log'!$Q:$Q,'Incoming Inspection Log'!$E:$E,A31))</f>
        <v/>
      </c>
      <c r="H31" s="28">
        <f>IF(A31="","",COUNTIFS('Nonconformance Actions'!$D$5:$D$204,A31,'Nonconformance Actions'!$Q$5:$Q$204,"&lt;&gt;Closed",'Nonconformance Actions'!$B$5:$B$204,"&lt;&gt;"))</f>
        <v/>
      </c>
      <c r="I31" s="92">
        <f>IF(B31=0,"",MAXIFS('Incoming Inspection Log'!$B:$B,'Incoming Inspection Log'!$E:$E,A31))</f>
        <v/>
      </c>
      <c r="J31" s="28">
        <f>IF(A31="","",IF(B31=0,"No Occurrence",IF(F31&gt;=0.98,"Preferred / Stable",IF(F31&gt;=0.90,"Watch",IF(F31&gt;=0.80,"Priority Improvement","Suspend / Reassess")))))</f>
        <v/>
      </c>
      <c r="K31" s="30" t="n"/>
    </row>
    <row r="32">
      <c r="A32" s="30" t="n"/>
      <c r="B32" s="28">
        <f>IF(A32="","",COUNTIF('Incoming Inspection Log'!$E:$E,A32))</f>
        <v/>
      </c>
      <c r="C32" s="28">
        <f>IF(A32="","",COUNTIFS('Incoming Inspection Log'!$E:$E,A32,'Incoming Inspection Log'!$U:$U,"Passed"))</f>
        <v/>
      </c>
      <c r="D32" s="28">
        <f>IF(A32="","",COUNTIFS('Incoming Inspection Log'!$E:$E,A32,'Incoming Inspection Log'!$U:$U,"Failed / Action Required"))</f>
        <v/>
      </c>
      <c r="E32" s="28">
        <f>IF(A32="","",COUNTIFS('Incoming Inspection Log'!$E:$E,A32,'Incoming Inspection Log'!$U:$U,"Exception / Review Required")+COUNTIFS('Incoming Inspection Log'!$E:$E,A32,'Incoming Inspection Log'!$V:$V,"Concession Acceptance")+COUNTIFS('Incoming Inspection Log'!$E:$E,A32,'Incoming Inspection Log'!$V:$V,"Accepted After Sorting / Rework"))</f>
        <v/>
      </c>
      <c r="F32" s="91">
        <f>IF(B32=0,"",C32/B32)</f>
        <v/>
      </c>
      <c r="G32" s="28">
        <f>IF(A32="","",SUMIFS('Incoming Inspection Log'!$Q:$Q,'Incoming Inspection Log'!$E:$E,A32))</f>
        <v/>
      </c>
      <c r="H32" s="28">
        <f>IF(A32="","",COUNTIFS('Nonconformance Actions'!$D$5:$D$204,A32,'Nonconformance Actions'!$Q$5:$Q$204,"&lt;&gt;Closed",'Nonconformance Actions'!$B$5:$B$204,"&lt;&gt;"))</f>
        <v/>
      </c>
      <c r="I32" s="92">
        <f>IF(B32=0,"",MAXIFS('Incoming Inspection Log'!$B:$B,'Incoming Inspection Log'!$E:$E,A32))</f>
        <v/>
      </c>
      <c r="J32" s="28">
        <f>IF(A32="","",IF(B32=0,"No Occurrence",IF(F32&gt;=0.98,"Preferred / Stable",IF(F32&gt;=0.90,"Watch",IF(F32&gt;=0.80,"Priority Improvement","Suspend / Reassess")))))</f>
        <v/>
      </c>
      <c r="K32" s="30" t="n"/>
    </row>
    <row r="33">
      <c r="A33" s="30" t="n"/>
      <c r="B33" s="28">
        <f>IF(A33="","",COUNTIF('Incoming Inspection Log'!$E:$E,A33))</f>
        <v/>
      </c>
      <c r="C33" s="28">
        <f>IF(A33="","",COUNTIFS('Incoming Inspection Log'!$E:$E,A33,'Incoming Inspection Log'!$U:$U,"Passed"))</f>
        <v/>
      </c>
      <c r="D33" s="28">
        <f>IF(A33="","",COUNTIFS('Incoming Inspection Log'!$E:$E,A33,'Incoming Inspection Log'!$U:$U,"Failed / Action Required"))</f>
        <v/>
      </c>
      <c r="E33" s="28">
        <f>IF(A33="","",COUNTIFS('Incoming Inspection Log'!$E:$E,A33,'Incoming Inspection Log'!$U:$U,"Exception / Review Required")+COUNTIFS('Incoming Inspection Log'!$E:$E,A33,'Incoming Inspection Log'!$V:$V,"Concession Acceptance")+COUNTIFS('Incoming Inspection Log'!$E:$E,A33,'Incoming Inspection Log'!$V:$V,"Accepted After Sorting / Rework"))</f>
        <v/>
      </c>
      <c r="F33" s="91">
        <f>IF(B33=0,"",C33/B33)</f>
        <v/>
      </c>
      <c r="G33" s="28">
        <f>IF(A33="","",SUMIFS('Incoming Inspection Log'!$Q:$Q,'Incoming Inspection Log'!$E:$E,A33))</f>
        <v/>
      </c>
      <c r="H33" s="28">
        <f>IF(A33="","",COUNTIFS('Nonconformance Actions'!$D$5:$D$204,A33,'Nonconformance Actions'!$Q$5:$Q$204,"&lt;&gt;Closed",'Nonconformance Actions'!$B$5:$B$204,"&lt;&gt;"))</f>
        <v/>
      </c>
      <c r="I33" s="92">
        <f>IF(B33=0,"",MAXIFS('Incoming Inspection Log'!$B:$B,'Incoming Inspection Log'!$E:$E,A33))</f>
        <v/>
      </c>
      <c r="J33" s="28">
        <f>IF(A33="","",IF(B33=0,"No Occurrence",IF(F33&gt;=0.98,"Preferred / Stable",IF(F33&gt;=0.90,"Watch",IF(F33&gt;=0.80,"Priority Improvement","Suspend / Reassess")))))</f>
        <v/>
      </c>
      <c r="K33" s="30" t="n"/>
    </row>
    <row r="34">
      <c r="A34" s="30" t="n"/>
      <c r="B34" s="28">
        <f>IF(A34="","",COUNTIF('Incoming Inspection Log'!$E:$E,A34))</f>
        <v/>
      </c>
      <c r="C34" s="28">
        <f>IF(A34="","",COUNTIFS('Incoming Inspection Log'!$E:$E,A34,'Incoming Inspection Log'!$U:$U,"Passed"))</f>
        <v/>
      </c>
      <c r="D34" s="28">
        <f>IF(A34="","",COUNTIFS('Incoming Inspection Log'!$E:$E,A34,'Incoming Inspection Log'!$U:$U,"Failed / Action Required"))</f>
        <v/>
      </c>
      <c r="E34" s="28">
        <f>IF(A34="","",COUNTIFS('Incoming Inspection Log'!$E:$E,A34,'Incoming Inspection Log'!$U:$U,"Exception / Review Required")+COUNTIFS('Incoming Inspection Log'!$E:$E,A34,'Incoming Inspection Log'!$V:$V,"Concession Acceptance")+COUNTIFS('Incoming Inspection Log'!$E:$E,A34,'Incoming Inspection Log'!$V:$V,"Accepted After Sorting / Rework"))</f>
        <v/>
      </c>
      <c r="F34" s="91">
        <f>IF(B34=0,"",C34/B34)</f>
        <v/>
      </c>
      <c r="G34" s="28">
        <f>IF(A34="","",SUMIFS('Incoming Inspection Log'!$Q:$Q,'Incoming Inspection Log'!$E:$E,A34))</f>
        <v/>
      </c>
      <c r="H34" s="28">
        <f>IF(A34="","",COUNTIFS('Nonconformance Actions'!$D$5:$D$204,A34,'Nonconformance Actions'!$Q$5:$Q$204,"&lt;&gt;Closed",'Nonconformance Actions'!$B$5:$B$204,"&lt;&gt;"))</f>
        <v/>
      </c>
      <c r="I34" s="92">
        <f>IF(B34=0,"",MAXIFS('Incoming Inspection Log'!$B:$B,'Incoming Inspection Log'!$E:$E,A34))</f>
        <v/>
      </c>
      <c r="J34" s="28">
        <f>IF(A34="","",IF(B34=0,"No Occurrence",IF(F34&gt;=0.98,"Preferred / Stable",IF(F34&gt;=0.90,"Watch",IF(F34&gt;=0.80,"Priority Improvement","Suspend / Reassess")))))</f>
        <v/>
      </c>
      <c r="K34" s="30" t="n"/>
    </row>
    <row r="35">
      <c r="A35" s="30" t="n"/>
      <c r="B35" s="28">
        <f>IF(A35="","",COUNTIF('Incoming Inspection Log'!$E:$E,A35))</f>
        <v/>
      </c>
      <c r="C35" s="28">
        <f>IF(A35="","",COUNTIFS('Incoming Inspection Log'!$E:$E,A35,'Incoming Inspection Log'!$U:$U,"Passed"))</f>
        <v/>
      </c>
      <c r="D35" s="28">
        <f>IF(A35="","",COUNTIFS('Incoming Inspection Log'!$E:$E,A35,'Incoming Inspection Log'!$U:$U,"Failed / Action Required"))</f>
        <v/>
      </c>
      <c r="E35" s="28">
        <f>IF(A35="","",COUNTIFS('Incoming Inspection Log'!$E:$E,A35,'Incoming Inspection Log'!$U:$U,"Exception / Review Required")+COUNTIFS('Incoming Inspection Log'!$E:$E,A35,'Incoming Inspection Log'!$V:$V,"Concession Acceptance")+COUNTIFS('Incoming Inspection Log'!$E:$E,A35,'Incoming Inspection Log'!$V:$V,"Accepted After Sorting / Rework"))</f>
        <v/>
      </c>
      <c r="F35" s="91">
        <f>IF(B35=0,"",C35/B35)</f>
        <v/>
      </c>
      <c r="G35" s="28">
        <f>IF(A35="","",SUMIFS('Incoming Inspection Log'!$Q:$Q,'Incoming Inspection Log'!$E:$E,A35))</f>
        <v/>
      </c>
      <c r="H35" s="28">
        <f>IF(A35="","",COUNTIFS('Nonconformance Actions'!$D$5:$D$204,A35,'Nonconformance Actions'!$Q$5:$Q$204,"&lt;&gt;Closed",'Nonconformance Actions'!$B$5:$B$204,"&lt;&gt;"))</f>
        <v/>
      </c>
      <c r="I35" s="92">
        <f>IF(B35=0,"",MAXIFS('Incoming Inspection Log'!$B:$B,'Incoming Inspection Log'!$E:$E,A35))</f>
        <v/>
      </c>
      <c r="J35" s="28">
        <f>IF(A35="","",IF(B35=0,"No Occurrence",IF(F35&gt;=0.98,"Preferred / Stable",IF(F35&gt;=0.90,"Watch",IF(F35&gt;=0.80,"Priority Improvement","Suspend / Reassess")))))</f>
        <v/>
      </c>
      <c r="K35" s="30" t="n"/>
    </row>
    <row r="36">
      <c r="A36" s="30" t="n"/>
      <c r="B36" s="28">
        <f>IF(A36="","",COUNTIF('Incoming Inspection Log'!$E:$E,A36))</f>
        <v/>
      </c>
      <c r="C36" s="28">
        <f>IF(A36="","",COUNTIFS('Incoming Inspection Log'!$E:$E,A36,'Incoming Inspection Log'!$U:$U,"Passed"))</f>
        <v/>
      </c>
      <c r="D36" s="28">
        <f>IF(A36="","",COUNTIFS('Incoming Inspection Log'!$E:$E,A36,'Incoming Inspection Log'!$U:$U,"Failed / Action Required"))</f>
        <v/>
      </c>
      <c r="E36" s="28">
        <f>IF(A36="","",COUNTIFS('Incoming Inspection Log'!$E:$E,A36,'Incoming Inspection Log'!$U:$U,"Exception / Review Required")+COUNTIFS('Incoming Inspection Log'!$E:$E,A36,'Incoming Inspection Log'!$V:$V,"Concession Acceptance")+COUNTIFS('Incoming Inspection Log'!$E:$E,A36,'Incoming Inspection Log'!$V:$V,"Accepted After Sorting / Rework"))</f>
        <v/>
      </c>
      <c r="F36" s="91">
        <f>IF(B36=0,"",C36/B36)</f>
        <v/>
      </c>
      <c r="G36" s="28">
        <f>IF(A36="","",SUMIFS('Incoming Inspection Log'!$Q:$Q,'Incoming Inspection Log'!$E:$E,A36))</f>
        <v/>
      </c>
      <c r="H36" s="28">
        <f>IF(A36="","",COUNTIFS('Nonconformance Actions'!$D$5:$D$204,A36,'Nonconformance Actions'!$Q$5:$Q$204,"&lt;&gt;Closed",'Nonconformance Actions'!$B$5:$B$204,"&lt;&gt;"))</f>
        <v/>
      </c>
      <c r="I36" s="92">
        <f>IF(B36=0,"",MAXIFS('Incoming Inspection Log'!$B:$B,'Incoming Inspection Log'!$E:$E,A36))</f>
        <v/>
      </c>
      <c r="J36" s="28">
        <f>IF(A36="","",IF(B36=0,"No Occurrence",IF(F36&gt;=0.98,"Preferred / Stable",IF(F36&gt;=0.90,"Watch",IF(F36&gt;=0.80,"Priority Improvement","Suspend / Reassess")))))</f>
        <v/>
      </c>
      <c r="K36" s="30" t="n"/>
    </row>
    <row r="37">
      <c r="A37" s="30" t="n"/>
      <c r="B37" s="28">
        <f>IF(A37="","",COUNTIF('Incoming Inspection Log'!$E:$E,A37))</f>
        <v/>
      </c>
      <c r="C37" s="28">
        <f>IF(A37="","",COUNTIFS('Incoming Inspection Log'!$E:$E,A37,'Incoming Inspection Log'!$U:$U,"Passed"))</f>
        <v/>
      </c>
      <c r="D37" s="28">
        <f>IF(A37="","",COUNTIFS('Incoming Inspection Log'!$E:$E,A37,'Incoming Inspection Log'!$U:$U,"Failed / Action Required"))</f>
        <v/>
      </c>
      <c r="E37" s="28">
        <f>IF(A37="","",COUNTIFS('Incoming Inspection Log'!$E:$E,A37,'Incoming Inspection Log'!$U:$U,"Exception / Review Required")+COUNTIFS('Incoming Inspection Log'!$E:$E,A37,'Incoming Inspection Log'!$V:$V,"Concession Acceptance")+COUNTIFS('Incoming Inspection Log'!$E:$E,A37,'Incoming Inspection Log'!$V:$V,"Accepted After Sorting / Rework"))</f>
        <v/>
      </c>
      <c r="F37" s="91">
        <f>IF(B37=0,"",C37/B37)</f>
        <v/>
      </c>
      <c r="G37" s="28">
        <f>IF(A37="","",SUMIFS('Incoming Inspection Log'!$Q:$Q,'Incoming Inspection Log'!$E:$E,A37))</f>
        <v/>
      </c>
      <c r="H37" s="28">
        <f>IF(A37="","",COUNTIFS('Nonconformance Actions'!$D$5:$D$204,A37,'Nonconformance Actions'!$Q$5:$Q$204,"&lt;&gt;Closed",'Nonconformance Actions'!$B$5:$B$204,"&lt;&gt;"))</f>
        <v/>
      </c>
      <c r="I37" s="92">
        <f>IF(B37=0,"",MAXIFS('Incoming Inspection Log'!$B:$B,'Incoming Inspection Log'!$E:$E,A37))</f>
        <v/>
      </c>
      <c r="J37" s="28">
        <f>IF(A37="","",IF(B37=0,"No Occurrence",IF(F37&gt;=0.98,"Preferred / Stable",IF(F37&gt;=0.90,"Watch",IF(F37&gt;=0.80,"Priority Improvement","Suspend / Reassess")))))</f>
        <v/>
      </c>
      <c r="K37" s="30" t="n"/>
    </row>
    <row r="38">
      <c r="A38" s="30" t="n"/>
      <c r="B38" s="28">
        <f>IF(A38="","",COUNTIF('Incoming Inspection Log'!$E:$E,A38))</f>
        <v/>
      </c>
      <c r="C38" s="28">
        <f>IF(A38="","",COUNTIFS('Incoming Inspection Log'!$E:$E,A38,'Incoming Inspection Log'!$U:$U,"Passed"))</f>
        <v/>
      </c>
      <c r="D38" s="28">
        <f>IF(A38="","",COUNTIFS('Incoming Inspection Log'!$E:$E,A38,'Incoming Inspection Log'!$U:$U,"Failed / Action Required"))</f>
        <v/>
      </c>
      <c r="E38" s="28">
        <f>IF(A38="","",COUNTIFS('Incoming Inspection Log'!$E:$E,A38,'Incoming Inspection Log'!$U:$U,"Exception / Review Required")+COUNTIFS('Incoming Inspection Log'!$E:$E,A38,'Incoming Inspection Log'!$V:$V,"Concession Acceptance")+COUNTIFS('Incoming Inspection Log'!$E:$E,A38,'Incoming Inspection Log'!$V:$V,"Accepted After Sorting / Rework"))</f>
        <v/>
      </c>
      <c r="F38" s="91">
        <f>IF(B38=0,"",C38/B38)</f>
        <v/>
      </c>
      <c r="G38" s="28">
        <f>IF(A38="","",SUMIFS('Incoming Inspection Log'!$Q:$Q,'Incoming Inspection Log'!$E:$E,A38))</f>
        <v/>
      </c>
      <c r="H38" s="28">
        <f>IF(A38="","",COUNTIFS('Nonconformance Actions'!$D$5:$D$204,A38,'Nonconformance Actions'!$Q$5:$Q$204,"&lt;&gt;Closed",'Nonconformance Actions'!$B$5:$B$204,"&lt;&gt;"))</f>
        <v/>
      </c>
      <c r="I38" s="92">
        <f>IF(B38=0,"",MAXIFS('Incoming Inspection Log'!$B:$B,'Incoming Inspection Log'!$E:$E,A38))</f>
        <v/>
      </c>
      <c r="J38" s="28">
        <f>IF(A38="","",IF(B38=0,"No Occurrence",IF(F38&gt;=0.98,"Preferred / Stable",IF(F38&gt;=0.90,"Watch",IF(F38&gt;=0.80,"Priority Improvement","Suspend / Reassess")))))</f>
        <v/>
      </c>
      <c r="K38" s="30" t="n"/>
    </row>
    <row r="39">
      <c r="A39" s="30" t="n"/>
      <c r="B39" s="28">
        <f>IF(A39="","",COUNTIF('Incoming Inspection Log'!$E:$E,A39))</f>
        <v/>
      </c>
      <c r="C39" s="28">
        <f>IF(A39="","",COUNTIFS('Incoming Inspection Log'!$E:$E,A39,'Incoming Inspection Log'!$U:$U,"Passed"))</f>
        <v/>
      </c>
      <c r="D39" s="28">
        <f>IF(A39="","",COUNTIFS('Incoming Inspection Log'!$E:$E,A39,'Incoming Inspection Log'!$U:$U,"Failed / Action Required"))</f>
        <v/>
      </c>
      <c r="E39" s="28">
        <f>IF(A39="","",COUNTIFS('Incoming Inspection Log'!$E:$E,A39,'Incoming Inspection Log'!$U:$U,"Exception / Review Required")+COUNTIFS('Incoming Inspection Log'!$E:$E,A39,'Incoming Inspection Log'!$V:$V,"Concession Acceptance")+COUNTIFS('Incoming Inspection Log'!$E:$E,A39,'Incoming Inspection Log'!$V:$V,"Accepted After Sorting / Rework"))</f>
        <v/>
      </c>
      <c r="F39" s="91">
        <f>IF(B39=0,"",C39/B39)</f>
        <v/>
      </c>
      <c r="G39" s="28">
        <f>IF(A39="","",SUMIFS('Incoming Inspection Log'!$Q:$Q,'Incoming Inspection Log'!$E:$E,A39))</f>
        <v/>
      </c>
      <c r="H39" s="28">
        <f>IF(A39="","",COUNTIFS('Nonconformance Actions'!$D$5:$D$204,A39,'Nonconformance Actions'!$Q$5:$Q$204,"&lt;&gt;Closed",'Nonconformance Actions'!$B$5:$B$204,"&lt;&gt;"))</f>
        <v/>
      </c>
      <c r="I39" s="92">
        <f>IF(B39=0,"",MAXIFS('Incoming Inspection Log'!$B:$B,'Incoming Inspection Log'!$E:$E,A39))</f>
        <v/>
      </c>
      <c r="J39" s="28">
        <f>IF(A39="","",IF(B39=0,"No Occurrence",IF(F39&gt;=0.98,"Preferred / Stable",IF(F39&gt;=0.90,"Watch",IF(F39&gt;=0.80,"Priority Improvement","Suspend / Reassess")))))</f>
        <v/>
      </c>
      <c r="K39" s="30" t="n"/>
    </row>
    <row r="40">
      <c r="A40" s="30" t="n"/>
      <c r="B40" s="28">
        <f>IF(A40="","",COUNTIF('Incoming Inspection Log'!$E:$E,A40))</f>
        <v/>
      </c>
      <c r="C40" s="28">
        <f>IF(A40="","",COUNTIFS('Incoming Inspection Log'!$E:$E,A40,'Incoming Inspection Log'!$U:$U,"Passed"))</f>
        <v/>
      </c>
      <c r="D40" s="28">
        <f>IF(A40="","",COUNTIFS('Incoming Inspection Log'!$E:$E,A40,'Incoming Inspection Log'!$U:$U,"Failed / Action Required"))</f>
        <v/>
      </c>
      <c r="E40" s="28">
        <f>IF(A40="","",COUNTIFS('Incoming Inspection Log'!$E:$E,A40,'Incoming Inspection Log'!$U:$U,"Exception / Review Required")+COUNTIFS('Incoming Inspection Log'!$E:$E,A40,'Incoming Inspection Log'!$V:$V,"Concession Acceptance")+COUNTIFS('Incoming Inspection Log'!$E:$E,A40,'Incoming Inspection Log'!$V:$V,"Accepted After Sorting / Rework"))</f>
        <v/>
      </c>
      <c r="F40" s="91">
        <f>IF(B40=0,"",C40/B40)</f>
        <v/>
      </c>
      <c r="G40" s="28">
        <f>IF(A40="","",SUMIFS('Incoming Inspection Log'!$Q:$Q,'Incoming Inspection Log'!$E:$E,A40))</f>
        <v/>
      </c>
      <c r="H40" s="28">
        <f>IF(A40="","",COUNTIFS('Nonconformance Actions'!$D$5:$D$204,A40,'Nonconformance Actions'!$Q$5:$Q$204,"&lt;&gt;Closed",'Nonconformance Actions'!$B$5:$B$204,"&lt;&gt;"))</f>
        <v/>
      </c>
      <c r="I40" s="92">
        <f>IF(B40=0,"",MAXIFS('Incoming Inspection Log'!$B:$B,'Incoming Inspection Log'!$E:$E,A40))</f>
        <v/>
      </c>
      <c r="J40" s="28">
        <f>IF(A40="","",IF(B40=0,"No Occurrence",IF(F40&gt;=0.98,"Preferred / Stable",IF(F40&gt;=0.90,"Watch",IF(F40&gt;=0.80,"Priority Improvement","Suspend / Reassess")))))</f>
        <v/>
      </c>
      <c r="K40" s="30" t="n"/>
    </row>
    <row r="41">
      <c r="A41" s="30" t="n"/>
      <c r="B41" s="28">
        <f>IF(A41="","",COUNTIF('Incoming Inspection Log'!$E:$E,A41))</f>
        <v/>
      </c>
      <c r="C41" s="28">
        <f>IF(A41="","",COUNTIFS('Incoming Inspection Log'!$E:$E,A41,'Incoming Inspection Log'!$U:$U,"Passed"))</f>
        <v/>
      </c>
      <c r="D41" s="28">
        <f>IF(A41="","",COUNTIFS('Incoming Inspection Log'!$E:$E,A41,'Incoming Inspection Log'!$U:$U,"Failed / Action Required"))</f>
        <v/>
      </c>
      <c r="E41" s="28">
        <f>IF(A41="","",COUNTIFS('Incoming Inspection Log'!$E:$E,A41,'Incoming Inspection Log'!$U:$U,"Exception / Review Required")+COUNTIFS('Incoming Inspection Log'!$E:$E,A41,'Incoming Inspection Log'!$V:$V,"Concession Acceptance")+COUNTIFS('Incoming Inspection Log'!$E:$E,A41,'Incoming Inspection Log'!$V:$V,"Accepted After Sorting / Rework"))</f>
        <v/>
      </c>
      <c r="F41" s="91">
        <f>IF(B41=0,"",C41/B41)</f>
        <v/>
      </c>
      <c r="G41" s="28">
        <f>IF(A41="","",SUMIFS('Incoming Inspection Log'!$Q:$Q,'Incoming Inspection Log'!$E:$E,A41))</f>
        <v/>
      </c>
      <c r="H41" s="28">
        <f>IF(A41="","",COUNTIFS('Nonconformance Actions'!$D$5:$D$204,A41,'Nonconformance Actions'!$Q$5:$Q$204,"&lt;&gt;Closed",'Nonconformance Actions'!$B$5:$B$204,"&lt;&gt;"))</f>
        <v/>
      </c>
      <c r="I41" s="92">
        <f>IF(B41=0,"",MAXIFS('Incoming Inspection Log'!$B:$B,'Incoming Inspection Log'!$E:$E,A41))</f>
        <v/>
      </c>
      <c r="J41" s="28">
        <f>IF(A41="","",IF(B41=0,"No Occurrence",IF(F41&gt;=0.98,"Preferred / Stable",IF(F41&gt;=0.90,"Watch",IF(F41&gt;=0.80,"Priority Improvement","Suspend / Reassess")))))</f>
        <v/>
      </c>
      <c r="K41" s="30" t="n"/>
    </row>
    <row r="42">
      <c r="A42" s="30" t="n"/>
      <c r="B42" s="28">
        <f>IF(A42="","",COUNTIF('Incoming Inspection Log'!$E:$E,A42))</f>
        <v/>
      </c>
      <c r="C42" s="28">
        <f>IF(A42="","",COUNTIFS('Incoming Inspection Log'!$E:$E,A42,'Incoming Inspection Log'!$U:$U,"Passed"))</f>
        <v/>
      </c>
      <c r="D42" s="28">
        <f>IF(A42="","",COUNTIFS('Incoming Inspection Log'!$E:$E,A42,'Incoming Inspection Log'!$U:$U,"Failed / Action Required"))</f>
        <v/>
      </c>
      <c r="E42" s="28">
        <f>IF(A42="","",COUNTIFS('Incoming Inspection Log'!$E:$E,A42,'Incoming Inspection Log'!$U:$U,"Exception / Review Required")+COUNTIFS('Incoming Inspection Log'!$E:$E,A42,'Incoming Inspection Log'!$V:$V,"Concession Acceptance")+COUNTIFS('Incoming Inspection Log'!$E:$E,A42,'Incoming Inspection Log'!$V:$V,"Accepted After Sorting / Rework"))</f>
        <v/>
      </c>
      <c r="F42" s="91">
        <f>IF(B42=0,"",C42/B42)</f>
        <v/>
      </c>
      <c r="G42" s="28">
        <f>IF(A42="","",SUMIFS('Incoming Inspection Log'!$Q:$Q,'Incoming Inspection Log'!$E:$E,A42))</f>
        <v/>
      </c>
      <c r="H42" s="28">
        <f>IF(A42="","",COUNTIFS('Nonconformance Actions'!$D$5:$D$204,A42,'Nonconformance Actions'!$Q$5:$Q$204,"&lt;&gt;Closed",'Nonconformance Actions'!$B$5:$B$204,"&lt;&gt;"))</f>
        <v/>
      </c>
      <c r="I42" s="92">
        <f>IF(B42=0,"",MAXIFS('Incoming Inspection Log'!$B:$B,'Incoming Inspection Log'!$E:$E,A42))</f>
        <v/>
      </c>
      <c r="J42" s="28">
        <f>IF(A42="","",IF(B42=0,"No Occurrence",IF(F42&gt;=0.98,"Preferred / Stable",IF(F42&gt;=0.90,"Watch",IF(F42&gt;=0.80,"Priority Improvement","Suspend / Reassess")))))</f>
        <v/>
      </c>
      <c r="K42" s="30" t="n"/>
    </row>
    <row r="43">
      <c r="A43" s="30" t="n"/>
      <c r="B43" s="28">
        <f>IF(A43="","",COUNTIF('Incoming Inspection Log'!$E:$E,A43))</f>
        <v/>
      </c>
      <c r="C43" s="28">
        <f>IF(A43="","",COUNTIFS('Incoming Inspection Log'!$E:$E,A43,'Incoming Inspection Log'!$U:$U,"Passed"))</f>
        <v/>
      </c>
      <c r="D43" s="28">
        <f>IF(A43="","",COUNTIFS('Incoming Inspection Log'!$E:$E,A43,'Incoming Inspection Log'!$U:$U,"Failed / Action Required"))</f>
        <v/>
      </c>
      <c r="E43" s="28">
        <f>IF(A43="","",COUNTIFS('Incoming Inspection Log'!$E:$E,A43,'Incoming Inspection Log'!$U:$U,"Exception / Review Required")+COUNTIFS('Incoming Inspection Log'!$E:$E,A43,'Incoming Inspection Log'!$V:$V,"Concession Acceptance")+COUNTIFS('Incoming Inspection Log'!$E:$E,A43,'Incoming Inspection Log'!$V:$V,"Accepted After Sorting / Rework"))</f>
        <v/>
      </c>
      <c r="F43" s="91">
        <f>IF(B43=0,"",C43/B43)</f>
        <v/>
      </c>
      <c r="G43" s="28">
        <f>IF(A43="","",SUMIFS('Incoming Inspection Log'!$Q:$Q,'Incoming Inspection Log'!$E:$E,A43))</f>
        <v/>
      </c>
      <c r="H43" s="28">
        <f>IF(A43="","",COUNTIFS('Nonconformance Actions'!$D$5:$D$204,A43,'Nonconformance Actions'!$Q$5:$Q$204,"&lt;&gt;Closed",'Nonconformance Actions'!$B$5:$B$204,"&lt;&gt;"))</f>
        <v/>
      </c>
      <c r="I43" s="92">
        <f>IF(B43=0,"",MAXIFS('Incoming Inspection Log'!$B:$B,'Incoming Inspection Log'!$E:$E,A43))</f>
        <v/>
      </c>
      <c r="J43" s="28">
        <f>IF(A43="","",IF(B43=0,"No Occurrence",IF(F43&gt;=0.98,"Preferred / Stable",IF(F43&gt;=0.90,"Watch",IF(F43&gt;=0.80,"Priority Improvement","Suspend / Reassess")))))</f>
        <v/>
      </c>
      <c r="K43" s="30" t="n"/>
    </row>
    <row r="44">
      <c r="A44" s="30" t="n"/>
      <c r="B44" s="28">
        <f>IF(A44="","",COUNTIF('Incoming Inspection Log'!$E:$E,A44))</f>
        <v/>
      </c>
      <c r="C44" s="28">
        <f>IF(A44="","",COUNTIFS('Incoming Inspection Log'!$E:$E,A44,'Incoming Inspection Log'!$U:$U,"Passed"))</f>
        <v/>
      </c>
      <c r="D44" s="28">
        <f>IF(A44="","",COUNTIFS('Incoming Inspection Log'!$E:$E,A44,'Incoming Inspection Log'!$U:$U,"Failed / Action Required"))</f>
        <v/>
      </c>
      <c r="E44" s="28">
        <f>IF(A44="","",COUNTIFS('Incoming Inspection Log'!$E:$E,A44,'Incoming Inspection Log'!$U:$U,"Exception / Review Required")+COUNTIFS('Incoming Inspection Log'!$E:$E,A44,'Incoming Inspection Log'!$V:$V,"Concession Acceptance")+COUNTIFS('Incoming Inspection Log'!$E:$E,A44,'Incoming Inspection Log'!$V:$V,"Accepted After Sorting / Rework"))</f>
        <v/>
      </c>
      <c r="F44" s="91">
        <f>IF(B44=0,"",C44/B44)</f>
        <v/>
      </c>
      <c r="G44" s="28">
        <f>IF(A44="","",SUMIFS('Incoming Inspection Log'!$Q:$Q,'Incoming Inspection Log'!$E:$E,A44))</f>
        <v/>
      </c>
      <c r="H44" s="28">
        <f>IF(A44="","",COUNTIFS('Nonconformance Actions'!$D$5:$D$204,A44,'Nonconformance Actions'!$Q$5:$Q$204,"&lt;&gt;Closed",'Nonconformance Actions'!$B$5:$B$204,"&lt;&gt;"))</f>
        <v/>
      </c>
      <c r="I44" s="92">
        <f>IF(B44=0,"",MAXIFS('Incoming Inspection Log'!$B:$B,'Incoming Inspection Log'!$E:$E,A44))</f>
        <v/>
      </c>
      <c r="J44" s="28">
        <f>IF(A44="","",IF(B44=0,"No Occurrence",IF(F44&gt;=0.98,"Preferred / Stable",IF(F44&gt;=0.90,"Watch",IF(F44&gt;=0.80,"Priority Improvement","Suspend / Reassess")))))</f>
        <v/>
      </c>
      <c r="K44" s="30" t="n"/>
    </row>
    <row r="45">
      <c r="A45" s="30" t="n"/>
      <c r="B45" s="28">
        <f>IF(A45="","",COUNTIF('Incoming Inspection Log'!$E:$E,A45))</f>
        <v/>
      </c>
      <c r="C45" s="28">
        <f>IF(A45="","",COUNTIFS('Incoming Inspection Log'!$E:$E,A45,'Incoming Inspection Log'!$U:$U,"Passed"))</f>
        <v/>
      </c>
      <c r="D45" s="28">
        <f>IF(A45="","",COUNTIFS('Incoming Inspection Log'!$E:$E,A45,'Incoming Inspection Log'!$U:$U,"Failed / Action Required"))</f>
        <v/>
      </c>
      <c r="E45" s="28">
        <f>IF(A45="","",COUNTIFS('Incoming Inspection Log'!$E:$E,A45,'Incoming Inspection Log'!$U:$U,"Exception / Review Required")+COUNTIFS('Incoming Inspection Log'!$E:$E,A45,'Incoming Inspection Log'!$V:$V,"Concession Acceptance")+COUNTIFS('Incoming Inspection Log'!$E:$E,A45,'Incoming Inspection Log'!$V:$V,"Accepted After Sorting / Rework"))</f>
        <v/>
      </c>
      <c r="F45" s="91">
        <f>IF(B45=0,"",C45/B45)</f>
        <v/>
      </c>
      <c r="G45" s="28">
        <f>IF(A45="","",SUMIFS('Incoming Inspection Log'!$Q:$Q,'Incoming Inspection Log'!$E:$E,A45))</f>
        <v/>
      </c>
      <c r="H45" s="28">
        <f>IF(A45="","",COUNTIFS('Nonconformance Actions'!$D$5:$D$204,A45,'Nonconformance Actions'!$Q$5:$Q$204,"&lt;&gt;Closed",'Nonconformance Actions'!$B$5:$B$204,"&lt;&gt;"))</f>
        <v/>
      </c>
      <c r="I45" s="92">
        <f>IF(B45=0,"",MAXIFS('Incoming Inspection Log'!$B:$B,'Incoming Inspection Log'!$E:$E,A45))</f>
        <v/>
      </c>
      <c r="J45" s="28">
        <f>IF(A45="","",IF(B45=0,"No Occurrence",IF(F45&gt;=0.98,"Preferred / Stable",IF(F45&gt;=0.90,"Watch",IF(F45&gt;=0.80,"Priority Improvement","Suspend / Reassess")))))</f>
        <v/>
      </c>
      <c r="K45" s="30" t="n"/>
    </row>
    <row r="46">
      <c r="A46" s="30" t="n"/>
      <c r="B46" s="28">
        <f>IF(A46="","",COUNTIF('Incoming Inspection Log'!$E:$E,A46))</f>
        <v/>
      </c>
      <c r="C46" s="28">
        <f>IF(A46="","",COUNTIFS('Incoming Inspection Log'!$E:$E,A46,'Incoming Inspection Log'!$U:$U,"Passed"))</f>
        <v/>
      </c>
      <c r="D46" s="28">
        <f>IF(A46="","",COUNTIFS('Incoming Inspection Log'!$E:$E,A46,'Incoming Inspection Log'!$U:$U,"Failed / Action Required"))</f>
        <v/>
      </c>
      <c r="E46" s="28">
        <f>IF(A46="","",COUNTIFS('Incoming Inspection Log'!$E:$E,A46,'Incoming Inspection Log'!$U:$U,"Exception / Review Required")+COUNTIFS('Incoming Inspection Log'!$E:$E,A46,'Incoming Inspection Log'!$V:$V,"Concession Acceptance")+COUNTIFS('Incoming Inspection Log'!$E:$E,A46,'Incoming Inspection Log'!$V:$V,"Accepted After Sorting / Rework"))</f>
        <v/>
      </c>
      <c r="F46" s="91">
        <f>IF(B46=0,"",C46/B46)</f>
        <v/>
      </c>
      <c r="G46" s="28">
        <f>IF(A46="","",SUMIFS('Incoming Inspection Log'!$Q:$Q,'Incoming Inspection Log'!$E:$E,A46))</f>
        <v/>
      </c>
      <c r="H46" s="28">
        <f>IF(A46="","",COUNTIFS('Nonconformance Actions'!$D$5:$D$204,A46,'Nonconformance Actions'!$Q$5:$Q$204,"&lt;&gt;Closed",'Nonconformance Actions'!$B$5:$B$204,"&lt;&gt;"))</f>
        <v/>
      </c>
      <c r="I46" s="92">
        <f>IF(B46=0,"",MAXIFS('Incoming Inspection Log'!$B:$B,'Incoming Inspection Log'!$E:$E,A46))</f>
        <v/>
      </c>
      <c r="J46" s="28">
        <f>IF(A46="","",IF(B46=0,"No Occurrence",IF(F46&gt;=0.98,"Preferred / Stable",IF(F46&gt;=0.90,"Watch",IF(F46&gt;=0.80,"Priority Improvement","Suspend / Reassess")))))</f>
        <v/>
      </c>
      <c r="K46" s="30" t="n"/>
    </row>
    <row r="47">
      <c r="A47" s="30" t="n"/>
      <c r="B47" s="28">
        <f>IF(A47="","",COUNTIF('Incoming Inspection Log'!$E:$E,A47))</f>
        <v/>
      </c>
      <c r="C47" s="28">
        <f>IF(A47="","",COUNTIFS('Incoming Inspection Log'!$E:$E,A47,'Incoming Inspection Log'!$U:$U,"Passed"))</f>
        <v/>
      </c>
      <c r="D47" s="28">
        <f>IF(A47="","",COUNTIFS('Incoming Inspection Log'!$E:$E,A47,'Incoming Inspection Log'!$U:$U,"Failed / Action Required"))</f>
        <v/>
      </c>
      <c r="E47" s="28">
        <f>IF(A47="","",COUNTIFS('Incoming Inspection Log'!$E:$E,A47,'Incoming Inspection Log'!$U:$U,"Exception / Review Required")+COUNTIFS('Incoming Inspection Log'!$E:$E,A47,'Incoming Inspection Log'!$V:$V,"Concession Acceptance")+COUNTIFS('Incoming Inspection Log'!$E:$E,A47,'Incoming Inspection Log'!$V:$V,"Accepted After Sorting / Rework"))</f>
        <v/>
      </c>
      <c r="F47" s="91">
        <f>IF(B47=0,"",C47/B47)</f>
        <v/>
      </c>
      <c r="G47" s="28">
        <f>IF(A47="","",SUMIFS('Incoming Inspection Log'!$Q:$Q,'Incoming Inspection Log'!$E:$E,A47))</f>
        <v/>
      </c>
      <c r="H47" s="28">
        <f>IF(A47="","",COUNTIFS('Nonconformance Actions'!$D$5:$D$204,A47,'Nonconformance Actions'!$Q$5:$Q$204,"&lt;&gt;Closed",'Nonconformance Actions'!$B$5:$B$204,"&lt;&gt;"))</f>
        <v/>
      </c>
      <c r="I47" s="92">
        <f>IF(B47=0,"",MAXIFS('Incoming Inspection Log'!$B:$B,'Incoming Inspection Log'!$E:$E,A47))</f>
        <v/>
      </c>
      <c r="J47" s="28">
        <f>IF(A47="","",IF(B47=0,"No Occurrence",IF(F47&gt;=0.98,"Preferred / Stable",IF(F47&gt;=0.90,"Watch",IF(F47&gt;=0.80,"Priority Improvement","Suspend / Reassess")))))</f>
        <v/>
      </c>
      <c r="K47" s="30" t="n"/>
    </row>
    <row r="48">
      <c r="A48" s="30" t="n"/>
      <c r="B48" s="28">
        <f>IF(A48="","",COUNTIF('Incoming Inspection Log'!$E:$E,A48))</f>
        <v/>
      </c>
      <c r="C48" s="28">
        <f>IF(A48="","",COUNTIFS('Incoming Inspection Log'!$E:$E,A48,'Incoming Inspection Log'!$U:$U,"Passed"))</f>
        <v/>
      </c>
      <c r="D48" s="28">
        <f>IF(A48="","",COUNTIFS('Incoming Inspection Log'!$E:$E,A48,'Incoming Inspection Log'!$U:$U,"Failed / Action Required"))</f>
        <v/>
      </c>
      <c r="E48" s="28">
        <f>IF(A48="","",COUNTIFS('Incoming Inspection Log'!$E:$E,A48,'Incoming Inspection Log'!$U:$U,"Exception / Review Required")+COUNTIFS('Incoming Inspection Log'!$E:$E,A48,'Incoming Inspection Log'!$V:$V,"Concession Acceptance")+COUNTIFS('Incoming Inspection Log'!$E:$E,A48,'Incoming Inspection Log'!$V:$V,"Accepted After Sorting / Rework"))</f>
        <v/>
      </c>
      <c r="F48" s="91">
        <f>IF(B48=0,"",C48/B48)</f>
        <v/>
      </c>
      <c r="G48" s="28">
        <f>IF(A48="","",SUMIFS('Incoming Inspection Log'!$Q:$Q,'Incoming Inspection Log'!$E:$E,A48))</f>
        <v/>
      </c>
      <c r="H48" s="28">
        <f>IF(A48="","",COUNTIFS('Nonconformance Actions'!$D$5:$D$204,A48,'Nonconformance Actions'!$Q$5:$Q$204,"&lt;&gt;Closed",'Nonconformance Actions'!$B$5:$B$204,"&lt;&gt;"))</f>
        <v/>
      </c>
      <c r="I48" s="92">
        <f>IF(B48=0,"",MAXIFS('Incoming Inspection Log'!$B:$B,'Incoming Inspection Log'!$E:$E,A48))</f>
        <v/>
      </c>
      <c r="J48" s="28">
        <f>IF(A48="","",IF(B48=0,"No Occurrence",IF(F48&gt;=0.98,"Preferred / Stable",IF(F48&gt;=0.90,"Watch",IF(F48&gt;=0.80,"Priority Improvement","Suspend / Reassess")))))</f>
        <v/>
      </c>
      <c r="K48" s="30" t="n"/>
    </row>
    <row r="49">
      <c r="A49" s="30" t="n"/>
      <c r="B49" s="28">
        <f>IF(A49="","",COUNTIF('Incoming Inspection Log'!$E:$E,A49))</f>
        <v/>
      </c>
      <c r="C49" s="28">
        <f>IF(A49="","",COUNTIFS('Incoming Inspection Log'!$E:$E,A49,'Incoming Inspection Log'!$U:$U,"Passed"))</f>
        <v/>
      </c>
      <c r="D49" s="28">
        <f>IF(A49="","",COUNTIFS('Incoming Inspection Log'!$E:$E,A49,'Incoming Inspection Log'!$U:$U,"Failed / Action Required"))</f>
        <v/>
      </c>
      <c r="E49" s="28">
        <f>IF(A49="","",COUNTIFS('Incoming Inspection Log'!$E:$E,A49,'Incoming Inspection Log'!$U:$U,"Exception / Review Required")+COUNTIFS('Incoming Inspection Log'!$E:$E,A49,'Incoming Inspection Log'!$V:$V,"Concession Acceptance")+COUNTIFS('Incoming Inspection Log'!$E:$E,A49,'Incoming Inspection Log'!$V:$V,"Accepted After Sorting / Rework"))</f>
        <v/>
      </c>
      <c r="F49" s="91">
        <f>IF(B49=0,"",C49/B49)</f>
        <v/>
      </c>
      <c r="G49" s="28">
        <f>IF(A49="","",SUMIFS('Incoming Inspection Log'!$Q:$Q,'Incoming Inspection Log'!$E:$E,A49))</f>
        <v/>
      </c>
      <c r="H49" s="28">
        <f>IF(A49="","",COUNTIFS('Nonconformance Actions'!$D$5:$D$204,A49,'Nonconformance Actions'!$Q$5:$Q$204,"&lt;&gt;Closed",'Nonconformance Actions'!$B$5:$B$204,"&lt;&gt;"))</f>
        <v/>
      </c>
      <c r="I49" s="92">
        <f>IF(B49=0,"",MAXIFS('Incoming Inspection Log'!$B:$B,'Incoming Inspection Log'!$E:$E,A49))</f>
        <v/>
      </c>
      <c r="J49" s="28">
        <f>IF(A49="","",IF(B49=0,"No Occurrence",IF(F49&gt;=0.98,"Preferred / Stable",IF(F49&gt;=0.90,"Watch",IF(F49&gt;=0.80,"Priority Improvement","Suspend / Reassess")))))</f>
        <v/>
      </c>
      <c r="K49" s="30" t="n"/>
    </row>
    <row r="50">
      <c r="A50" s="30" t="n"/>
      <c r="B50" s="28">
        <f>IF(A50="","",COUNTIF('Incoming Inspection Log'!$E:$E,A50))</f>
        <v/>
      </c>
      <c r="C50" s="28">
        <f>IF(A50="","",COUNTIFS('Incoming Inspection Log'!$E:$E,A50,'Incoming Inspection Log'!$U:$U,"Passed"))</f>
        <v/>
      </c>
      <c r="D50" s="28">
        <f>IF(A50="","",COUNTIFS('Incoming Inspection Log'!$E:$E,A50,'Incoming Inspection Log'!$U:$U,"Failed / Action Required"))</f>
        <v/>
      </c>
      <c r="E50" s="28">
        <f>IF(A50="","",COUNTIFS('Incoming Inspection Log'!$E:$E,A50,'Incoming Inspection Log'!$U:$U,"Exception / Review Required")+COUNTIFS('Incoming Inspection Log'!$E:$E,A50,'Incoming Inspection Log'!$V:$V,"Concession Acceptance")+COUNTIFS('Incoming Inspection Log'!$E:$E,A50,'Incoming Inspection Log'!$V:$V,"Accepted After Sorting / Rework"))</f>
        <v/>
      </c>
      <c r="F50" s="91">
        <f>IF(B50=0,"",C50/B50)</f>
        <v/>
      </c>
      <c r="G50" s="28">
        <f>IF(A50="","",SUMIFS('Incoming Inspection Log'!$Q:$Q,'Incoming Inspection Log'!$E:$E,A50))</f>
        <v/>
      </c>
      <c r="H50" s="28">
        <f>IF(A50="","",COUNTIFS('Nonconformance Actions'!$D$5:$D$204,A50,'Nonconformance Actions'!$Q$5:$Q$204,"&lt;&gt;Closed",'Nonconformance Actions'!$B$5:$B$204,"&lt;&gt;"))</f>
        <v/>
      </c>
      <c r="I50" s="92">
        <f>IF(B50=0,"",MAXIFS('Incoming Inspection Log'!$B:$B,'Incoming Inspection Log'!$E:$E,A50))</f>
        <v/>
      </c>
      <c r="J50" s="28">
        <f>IF(A50="","",IF(B50=0,"No Occurrence",IF(F50&gt;=0.98,"Preferred / Stable",IF(F50&gt;=0.90,"Watch",IF(F50&gt;=0.80,"Priority Improvement","Suspend / Reassess")))))</f>
        <v/>
      </c>
      <c r="K50" s="30" t="n"/>
    </row>
    <row r="51">
      <c r="A51" s="30" t="n"/>
      <c r="B51" s="28">
        <f>IF(A51="","",COUNTIF('Incoming Inspection Log'!$E:$E,A51))</f>
        <v/>
      </c>
      <c r="C51" s="28">
        <f>IF(A51="","",COUNTIFS('Incoming Inspection Log'!$E:$E,A51,'Incoming Inspection Log'!$U:$U,"Passed"))</f>
        <v/>
      </c>
      <c r="D51" s="28">
        <f>IF(A51="","",COUNTIFS('Incoming Inspection Log'!$E:$E,A51,'Incoming Inspection Log'!$U:$U,"Failed / Action Required"))</f>
        <v/>
      </c>
      <c r="E51" s="28">
        <f>IF(A51="","",COUNTIFS('Incoming Inspection Log'!$E:$E,A51,'Incoming Inspection Log'!$U:$U,"Exception / Review Required")+COUNTIFS('Incoming Inspection Log'!$E:$E,A51,'Incoming Inspection Log'!$V:$V,"Concession Acceptance")+COUNTIFS('Incoming Inspection Log'!$E:$E,A51,'Incoming Inspection Log'!$V:$V,"Accepted After Sorting / Rework"))</f>
        <v/>
      </c>
      <c r="F51" s="91">
        <f>IF(B51=0,"",C51/B51)</f>
        <v/>
      </c>
      <c r="G51" s="28">
        <f>IF(A51="","",SUMIFS('Incoming Inspection Log'!$Q:$Q,'Incoming Inspection Log'!$E:$E,A51))</f>
        <v/>
      </c>
      <c r="H51" s="28">
        <f>IF(A51="","",COUNTIFS('Nonconformance Actions'!$D$5:$D$204,A51,'Nonconformance Actions'!$Q$5:$Q$204,"&lt;&gt;Closed",'Nonconformance Actions'!$B$5:$B$204,"&lt;&gt;"))</f>
        <v/>
      </c>
      <c r="I51" s="92">
        <f>IF(B51=0,"",MAXIFS('Incoming Inspection Log'!$B:$B,'Incoming Inspection Log'!$E:$E,A51))</f>
        <v/>
      </c>
      <c r="J51" s="28">
        <f>IF(A51="","",IF(B51=0,"No Occurrence",IF(F51&gt;=0.98,"Preferred / Stable",IF(F51&gt;=0.90,"Watch",IF(F51&gt;=0.80,"Priority Improvement","Suspend / Reassess")))))</f>
        <v/>
      </c>
      <c r="K51" s="30" t="n"/>
    </row>
    <row r="52">
      <c r="A52" s="30" t="n"/>
      <c r="B52" s="28">
        <f>IF(A52="","",COUNTIF('Incoming Inspection Log'!$E:$E,A52))</f>
        <v/>
      </c>
      <c r="C52" s="28">
        <f>IF(A52="","",COUNTIFS('Incoming Inspection Log'!$E:$E,A52,'Incoming Inspection Log'!$U:$U,"Passed"))</f>
        <v/>
      </c>
      <c r="D52" s="28">
        <f>IF(A52="","",COUNTIFS('Incoming Inspection Log'!$E:$E,A52,'Incoming Inspection Log'!$U:$U,"Failed / Action Required"))</f>
        <v/>
      </c>
      <c r="E52" s="28">
        <f>IF(A52="","",COUNTIFS('Incoming Inspection Log'!$E:$E,A52,'Incoming Inspection Log'!$U:$U,"Exception / Review Required")+COUNTIFS('Incoming Inspection Log'!$E:$E,A52,'Incoming Inspection Log'!$V:$V,"Concession Acceptance")+COUNTIFS('Incoming Inspection Log'!$E:$E,A52,'Incoming Inspection Log'!$V:$V,"Accepted After Sorting / Rework"))</f>
        <v/>
      </c>
      <c r="F52" s="91">
        <f>IF(B52=0,"",C52/B52)</f>
        <v/>
      </c>
      <c r="G52" s="28">
        <f>IF(A52="","",SUMIFS('Incoming Inspection Log'!$Q:$Q,'Incoming Inspection Log'!$E:$E,A52))</f>
        <v/>
      </c>
      <c r="H52" s="28">
        <f>IF(A52="","",COUNTIFS('Nonconformance Actions'!$D$5:$D$204,A52,'Nonconformance Actions'!$Q$5:$Q$204,"&lt;&gt;Closed",'Nonconformance Actions'!$B$5:$B$204,"&lt;&gt;"))</f>
        <v/>
      </c>
      <c r="I52" s="92">
        <f>IF(B52=0,"",MAXIFS('Incoming Inspection Log'!$B:$B,'Incoming Inspection Log'!$E:$E,A52))</f>
        <v/>
      </c>
      <c r="J52" s="28">
        <f>IF(A52="","",IF(B52=0,"No Occurrence",IF(F52&gt;=0.98,"Preferred / Stable",IF(F52&gt;=0.90,"Watch",IF(F52&gt;=0.80,"Priority Improvement","Suspend / Reassess")))))</f>
        <v/>
      </c>
      <c r="K52" s="30" t="n"/>
    </row>
    <row r="53">
      <c r="A53" s="30" t="n"/>
      <c r="B53" s="28">
        <f>IF(A53="","",COUNTIF('Incoming Inspection Log'!$E:$E,A53))</f>
        <v/>
      </c>
      <c r="C53" s="28">
        <f>IF(A53="","",COUNTIFS('Incoming Inspection Log'!$E:$E,A53,'Incoming Inspection Log'!$U:$U,"Passed"))</f>
        <v/>
      </c>
      <c r="D53" s="28">
        <f>IF(A53="","",COUNTIFS('Incoming Inspection Log'!$E:$E,A53,'Incoming Inspection Log'!$U:$U,"Failed / Action Required"))</f>
        <v/>
      </c>
      <c r="E53" s="28">
        <f>IF(A53="","",COUNTIFS('Incoming Inspection Log'!$E:$E,A53,'Incoming Inspection Log'!$U:$U,"Exception / Review Required")+COUNTIFS('Incoming Inspection Log'!$E:$E,A53,'Incoming Inspection Log'!$V:$V,"Concession Acceptance")+COUNTIFS('Incoming Inspection Log'!$E:$E,A53,'Incoming Inspection Log'!$V:$V,"Accepted After Sorting / Rework"))</f>
        <v/>
      </c>
      <c r="F53" s="91">
        <f>IF(B53=0,"",C53/B53)</f>
        <v/>
      </c>
      <c r="G53" s="28">
        <f>IF(A53="","",SUMIFS('Incoming Inspection Log'!$Q:$Q,'Incoming Inspection Log'!$E:$E,A53))</f>
        <v/>
      </c>
      <c r="H53" s="28">
        <f>IF(A53="","",COUNTIFS('Nonconformance Actions'!$D$5:$D$204,A53,'Nonconformance Actions'!$Q$5:$Q$204,"&lt;&gt;Closed",'Nonconformance Actions'!$B$5:$B$204,"&lt;&gt;"))</f>
        <v/>
      </c>
      <c r="I53" s="92">
        <f>IF(B53=0,"",MAXIFS('Incoming Inspection Log'!$B:$B,'Incoming Inspection Log'!$E:$E,A53))</f>
        <v/>
      </c>
      <c r="J53" s="28">
        <f>IF(A53="","",IF(B53=0,"No Occurrence",IF(F53&gt;=0.98,"Preferred / Stable",IF(F53&gt;=0.90,"Watch",IF(F53&gt;=0.80,"Priority Improvement","Suspend / Reassess")))))</f>
        <v/>
      </c>
      <c r="K53" s="30" t="n"/>
    </row>
    <row r="54">
      <c r="A54" s="30" t="n"/>
      <c r="B54" s="28">
        <f>IF(A54="","",COUNTIF('Incoming Inspection Log'!$E:$E,A54))</f>
        <v/>
      </c>
      <c r="C54" s="28">
        <f>IF(A54="","",COUNTIFS('Incoming Inspection Log'!$E:$E,A54,'Incoming Inspection Log'!$U:$U,"Passed"))</f>
        <v/>
      </c>
      <c r="D54" s="28">
        <f>IF(A54="","",COUNTIFS('Incoming Inspection Log'!$E:$E,A54,'Incoming Inspection Log'!$U:$U,"Failed / Action Required"))</f>
        <v/>
      </c>
      <c r="E54" s="28">
        <f>IF(A54="","",COUNTIFS('Incoming Inspection Log'!$E:$E,A54,'Incoming Inspection Log'!$U:$U,"Exception / Review Required")+COUNTIFS('Incoming Inspection Log'!$E:$E,A54,'Incoming Inspection Log'!$V:$V,"Concession Acceptance")+COUNTIFS('Incoming Inspection Log'!$E:$E,A54,'Incoming Inspection Log'!$V:$V,"Accepted After Sorting / Rework"))</f>
        <v/>
      </c>
      <c r="F54" s="91">
        <f>IF(B54=0,"",C54/B54)</f>
        <v/>
      </c>
      <c r="G54" s="28">
        <f>IF(A54="","",SUMIFS('Incoming Inspection Log'!$Q:$Q,'Incoming Inspection Log'!$E:$E,A54))</f>
        <v/>
      </c>
      <c r="H54" s="28">
        <f>IF(A54="","",COUNTIFS('Nonconformance Actions'!$D$5:$D$204,A54,'Nonconformance Actions'!$Q$5:$Q$204,"&lt;&gt;Closed",'Nonconformance Actions'!$B$5:$B$204,"&lt;&gt;"))</f>
        <v/>
      </c>
      <c r="I54" s="92">
        <f>IF(B54=0,"",MAXIFS('Incoming Inspection Log'!$B:$B,'Incoming Inspection Log'!$E:$E,A54))</f>
        <v/>
      </c>
      <c r="J54" s="28">
        <f>IF(A54="","",IF(B54=0,"No Occurrence",IF(F54&gt;=0.98,"Preferred / Stable",IF(F54&gt;=0.90,"Watch",IF(F54&gt;=0.80,"Priority Improvement","Suspend / Reassess")))))</f>
        <v/>
      </c>
      <c r="K54" s="30" t="n"/>
    </row>
  </sheetData>
  <mergeCells count="2">
    <mergeCell ref="A2:K2"/>
    <mergeCell ref="A1:K1"/>
  </mergeCells>
  <conditionalFormatting sqref="F5:F54">
    <cfRule type="colorScale" priority="1">
      <colorScale>
        <cfvo type="min"/>
        <cfvo type="percentile" val="50"/>
        <cfvo type="max"/>
        <color rgb="00FECACA"/>
        <color rgb="00FEF3C7"/>
        <color rgb="00DCFCE7"/>
      </colorScale>
    </cfRule>
  </conditionalFormatting>
  <conditionalFormatting sqref="H5:H54">
    <cfRule type="cellIs" priority="2" operator="greaterThan" dxfId="0">
      <formula>0</formula>
    </cfRule>
  </conditionalFormatting>
  <conditionalFormatting sqref="J5:J54">
    <cfRule type="expression" priority="3" dxfId="0">
      <formula>J5="暂停/重新评估"</formula>
    </cfRule>
    <cfRule type="expression" priority="4" dxfId="2">
      <formula>J5="优先/稳定"</formula>
    </cfRule>
  </conditionalFormatting>
  <pageMargins left="0.7" right="0.7" top="0.75" bottom="0.75" header="0.3" footer="0.3"/>
  <tableParts count="1">
    <tablePart xmlns:r="http://schemas.openxmlformats.org/officeDocument/2006/relationships" r:id="rId1"/>
  </tableParts>
</worksheet>
</file>

<file path=xl/worksheets/sheet7.xml><?xml version="1.0" encoding="utf-8"?>
<worksheet xmlns="http://schemas.openxmlformats.org/spreadsheetml/2006/main">
  <sheetPr>
    <outlinePr summaryBelow="1" summaryRight="1"/>
    <pageSetUpPr/>
  </sheetPr>
  <dimension ref="A1:L29"/>
  <sheetViews>
    <sheetView workbookViewId="0">
      <selection activeCell="A1" sqref="A1"/>
    </sheetView>
  </sheetViews>
  <sheetFormatPr baseColWidth="8" defaultRowHeight="15"/>
  <cols>
    <col width="14" customWidth="1" min="1" max="1"/>
    <col width="18" customWidth="1" min="2" max="2"/>
    <col width="12" customWidth="1" min="3" max="3"/>
    <col width="34" customWidth="1" min="4" max="4"/>
    <col width="10" customWidth="1" min="5" max="5"/>
    <col width="10" customWidth="1" min="6" max="6"/>
    <col width="12" customWidth="1" min="7" max="7"/>
    <col width="16" customWidth="1" min="8" max="8"/>
    <col width="18" customWidth="1" min="9" max="9"/>
    <col width="12" customWidth="1" min="10" max="10"/>
    <col width="22" customWidth="1" min="11" max="11"/>
    <col width="24" customWidth="1" min="12" max="12"/>
  </cols>
  <sheetData>
    <row r="1" ht="30" customHeight="1">
      <c r="A1" s="9" t="inlineStr">
        <is>
          <t>Inspection Standards (maintained by material category and reusable in Inspection Item Details)</t>
        </is>
      </c>
      <c r="B1" s="1" t="n"/>
      <c r="C1" s="1" t="n"/>
      <c r="D1" s="1" t="n"/>
      <c r="E1" s="1" t="n"/>
      <c r="F1" s="1" t="n"/>
      <c r="G1" s="1" t="n"/>
      <c r="H1" s="1" t="n"/>
      <c r="I1" s="1" t="n"/>
      <c r="J1" s="1" t="n"/>
      <c r="K1" s="1" t="n"/>
      <c r="L1" s="1" t="n"/>
    </row>
    <row r="2"/>
    <row r="3"/>
    <row r="4">
      <c r="A4" s="14" t="inlineStr">
        <is>
          <t>Material Category</t>
        </is>
      </c>
      <c r="B4" s="14" t="inlineStr">
        <is>
          <t>Inspection Item</t>
        </is>
      </c>
      <c r="C4" s="14" t="inlineStr">
        <is>
          <t>Inspection Type</t>
        </is>
      </c>
      <c r="D4" s="14" t="inlineStr">
        <is>
          <t>Criteria Description</t>
        </is>
      </c>
      <c r="E4" s="14" t="inlineStr">
        <is>
          <t>Lower Limit</t>
        </is>
      </c>
      <c r="F4" s="14" t="inlineStr">
        <is>
          <t>Upper Limit</t>
        </is>
      </c>
      <c r="G4" s="14" t="inlineStr">
        <is>
          <t>Unit</t>
        </is>
      </c>
      <c r="H4" s="14" t="inlineStr">
        <is>
          <t>Recommended Sampling Plan</t>
        </is>
      </c>
      <c r="I4" s="14" t="inlineStr">
        <is>
          <t>Inspection Tool / Method</t>
        </is>
      </c>
      <c r="J4" s="14" t="inlineStr">
        <is>
          <t>Defect Severity</t>
        </is>
      </c>
      <c r="K4" s="14" t="inlineStr">
        <is>
          <t>Applicable Scenario</t>
        </is>
      </c>
      <c r="L4" s="14" t="inlineStr">
        <is>
          <t>Notes</t>
        </is>
      </c>
    </row>
    <row r="5">
      <c r="A5" s="20" t="inlineStr">
        <is>
          <t>General</t>
        </is>
      </c>
      <c r="B5" s="20" t="inlineStr">
        <is>
          <t>Packaging Integrity</t>
        </is>
      </c>
      <c r="C5" s="20" t="inlineStr">
        <is>
          <t>Appearance</t>
        </is>
      </c>
      <c r="D5" s="20" t="inlineStr">
        <is>
          <t>Outer packaging has no damage, moisture, or contamination; carton seal is intact</t>
        </is>
      </c>
      <c r="E5" s="20" t="n"/>
      <c r="F5" s="20" t="n"/>
      <c r="G5" s="20" t="inlineStr">
        <is>
          <t>NA</t>
        </is>
      </c>
      <c r="H5" s="20" t="inlineStr">
        <is>
          <t>Normal Inspection</t>
        </is>
      </c>
      <c r="I5" s="20" t="inlineStr">
        <is>
          <t>Visual Check / Photo</t>
        </is>
      </c>
      <c r="J5" s="20" t="inlineStr">
        <is>
          <t>Minor</t>
        </is>
      </c>
      <c r="K5" s="20" t="inlineStr">
        <is>
          <t>All incoming materials</t>
        </is>
      </c>
      <c r="L5" s="20" t="inlineStr">
        <is>
          <t>Photo evidence can be retained</t>
        </is>
      </c>
    </row>
    <row r="6">
      <c r="A6" s="20" t="inlineStr">
        <is>
          <t>General</t>
        </is>
      </c>
      <c r="B6" s="20" t="inlineStr">
        <is>
          <t>Label / Barcode</t>
        </is>
      </c>
      <c r="C6" s="20" t="inlineStr">
        <is>
          <t>Barcode</t>
        </is>
      </c>
      <c r="D6" s="20" t="inlineStr">
        <is>
          <t>Supplier, part number, lot number, quantity, and date match the PO and can be scanned</t>
        </is>
      </c>
      <c r="E6" s="20" t="n"/>
      <c r="F6" s="20" t="n"/>
      <c r="G6" s="20" t="inlineStr">
        <is>
          <t>NA</t>
        </is>
      </c>
      <c r="H6" s="20" t="inlineStr">
        <is>
          <t>Normal Inspection</t>
        </is>
      </c>
      <c r="I6" s="20" t="inlineStr">
        <is>
          <t>Barcode Check</t>
        </is>
      </c>
      <c r="J6" s="20" t="inlineStr">
        <is>
          <t>Major</t>
        </is>
      </c>
      <c r="K6" s="20" t="inlineStr">
        <is>
          <t>All incoming materials</t>
        </is>
      </c>
      <c r="L6" s="20" t="inlineStr">
        <is>
          <t>Quarantine if inconsistent</t>
        </is>
      </c>
    </row>
    <row r="7">
      <c r="A7" s="20" t="inlineStr">
        <is>
          <t>General</t>
        </is>
      </c>
      <c r="B7" s="20" t="inlineStr">
        <is>
          <t>Quantity Check</t>
        </is>
      </c>
      <c r="C7" s="20" t="inlineStr">
        <is>
          <t>Nonnumeric</t>
        </is>
      </c>
      <c r="D7" s="20" t="inlineStr">
        <is>
          <t>Received quantity matches the delivery note and purchase order</t>
        </is>
      </c>
      <c r="E7" s="20" t="n"/>
      <c r="F7" s="20" t="n"/>
      <c r="G7" s="20" t="inlineStr">
        <is>
          <t>PCS</t>
        </is>
      </c>
      <c r="H7" s="20" t="inlineStr">
        <is>
          <t>Normal Inspection</t>
        </is>
      </c>
      <c r="I7" s="20" t="inlineStr">
        <is>
          <t>Counting / Weighing</t>
        </is>
      </c>
      <c r="J7" s="20" t="inlineStr">
        <is>
          <t>Major</t>
        </is>
      </c>
      <c r="K7" s="20" t="inlineStr">
        <is>
          <t>All incoming materials</t>
        </is>
      </c>
      <c r="L7" s="20" t="inlineStr">
        <is>
          <t>Record shortages</t>
        </is>
      </c>
    </row>
    <row r="8">
      <c r="A8" s="20" t="inlineStr">
        <is>
          <t>General</t>
        </is>
      </c>
      <c r="B8" s="20" t="inlineStr">
        <is>
          <t>Certificate / COA</t>
        </is>
      </c>
      <c r="C8" s="20" t="inlineStr">
        <is>
          <t>Document</t>
        </is>
      </c>
      <c r="D8" s="20" t="inlineStr">
        <is>
          <t>Inspection report, COA, RoHS/REACH, and required certificates are included</t>
        </is>
      </c>
      <c r="E8" s="20" t="n"/>
      <c r="F8" s="20" t="n"/>
      <c r="G8" s="20" t="inlineStr">
        <is>
          <t>NA</t>
        </is>
      </c>
      <c r="H8" s="20" t="inlineStr">
        <is>
          <t>Normal Inspection</t>
        </is>
      </c>
      <c r="I8" s="20" t="inlineStr">
        <is>
          <t>Document Verification</t>
        </is>
      </c>
      <c r="J8" s="20" t="inlineStr">
        <is>
          <t>Minor</t>
        </is>
      </c>
      <c r="K8" s="20" t="inlineStr">
        <is>
          <t>Materials with regulatory or customer requirements</t>
        </is>
      </c>
      <c r="L8" s="20" t="inlineStr">
        <is>
          <t>Review if documents are missing</t>
        </is>
      </c>
    </row>
    <row r="9">
      <c r="A9" s="20" t="inlineStr">
        <is>
          <t>Raw Materials</t>
        </is>
      </c>
      <c r="B9" s="20" t="inlineStr">
        <is>
          <t>Material / Grade</t>
        </is>
      </c>
      <c r="C9" s="20" t="inlineStr">
        <is>
          <t>Document</t>
        </is>
      </c>
      <c r="D9" s="20" t="inlineStr">
        <is>
          <t>Material, grade, and specification meet purchasing technical requirements</t>
        </is>
      </c>
      <c r="E9" s="20" t="n"/>
      <c r="F9" s="20" t="n"/>
      <c r="G9" s="20" t="inlineStr">
        <is>
          <t>NA</t>
        </is>
      </c>
      <c r="H9" s="20" t="inlineStr">
        <is>
          <t>Normal Inspection</t>
        </is>
      </c>
      <c r="I9" s="20" t="inlineStr">
        <is>
          <t>COA Comparison</t>
        </is>
      </c>
      <c r="J9" s="20" t="inlineStr">
        <is>
          <t>Major</t>
        </is>
      </c>
      <c r="K9" s="20" t="inlineStr">
        <is>
          <t>Metal, plastic, and chemical raw materials</t>
        </is>
      </c>
      <c r="L9" s="20" t="inlineStr">
        <is>
          <t>Send for testing if needed</t>
        </is>
      </c>
    </row>
    <row r="10">
      <c r="A10" s="20" t="inlineStr">
        <is>
          <t>Raw Materials</t>
        </is>
      </c>
      <c r="B10" s="20" t="inlineStr">
        <is>
          <t>Moisture Content</t>
        </is>
      </c>
      <c r="C10" s="20" t="inlineStr">
        <is>
          <t>Numeric</t>
        </is>
      </c>
      <c r="D10" s="20" t="inlineStr">
        <is>
          <t>Moisture content meets process requirements</t>
        </is>
      </c>
      <c r="E10" s="20" t="n">
        <v>0</v>
      </c>
      <c r="F10" s="20" t="n">
        <v>0.1</v>
      </c>
      <c r="G10" s="20" t="inlineStr">
        <is>
          <t>%</t>
        </is>
      </c>
      <c r="H10" s="20" t="inlineStr">
        <is>
          <t>Sampling AQL 1.0</t>
        </is>
      </c>
      <c r="I10" s="20" t="inlineStr">
        <is>
          <t>Moisture Meter</t>
        </is>
      </c>
      <c r="J10" s="20" t="inlineStr">
        <is>
          <t>Major</t>
        </is>
      </c>
      <c r="K10" s="20" t="inlineStr">
        <is>
          <t>Powders, food, and plastics</t>
        </is>
      </c>
      <c r="L10" s="20" t="inlineStr">
        <is>
          <t>Example upper limit can be changed</t>
        </is>
      </c>
    </row>
    <row r="11">
      <c r="A11" s="20" t="inlineStr">
        <is>
          <t>Raw Materials</t>
        </is>
      </c>
      <c r="B11" s="20" t="inlineStr">
        <is>
          <t>Purity / Active Content</t>
        </is>
      </c>
      <c r="C11" s="20" t="inlineStr">
        <is>
          <t>Numeric</t>
        </is>
      </c>
      <c r="D11" s="20" t="inlineStr">
        <is>
          <t>Purity or active content meets specification</t>
        </is>
      </c>
      <c r="E11" s="20" t="n">
        <v>98</v>
      </c>
      <c r="F11" s="20" t="n">
        <v>100</v>
      </c>
      <c r="G11" s="20" t="inlineStr">
        <is>
          <t>%</t>
        </is>
      </c>
      <c r="H11" s="20" t="inlineStr">
        <is>
          <t>Sampling AQL 1.0</t>
        </is>
      </c>
      <c r="I11" s="20" t="inlineStr">
        <is>
          <t>Laboratory Test</t>
        </is>
      </c>
      <c r="J11" s="20" t="inlineStr">
        <is>
          <t>Major</t>
        </is>
      </c>
      <c r="K11" s="20" t="inlineStr">
        <is>
          <t>Chemicals and food ingredients</t>
        </is>
      </c>
      <c r="L11" s="20" t="inlineStr">
        <is>
          <t>Can be confirmed by COA</t>
        </is>
      </c>
    </row>
    <row r="12">
      <c r="A12" s="20" t="inlineStr">
        <is>
          <t>Electronic Components</t>
        </is>
      </c>
      <c r="B12" s="20" t="inlineStr">
        <is>
          <t>Model / Specification</t>
        </is>
      </c>
      <c r="C12" s="20" t="inlineStr">
        <is>
          <t>Barcode</t>
        </is>
      </c>
      <c r="D12" s="20" t="inlineStr">
        <is>
          <t>Model, package, and lot number match the BOM and purchase order</t>
        </is>
      </c>
      <c r="E12" s="20" t="n"/>
      <c r="F12" s="20" t="n"/>
      <c r="G12" s="20" t="inlineStr">
        <is>
          <t>NA</t>
        </is>
      </c>
      <c r="H12" s="20" t="inlineStr">
        <is>
          <t>Normal Inspection</t>
        </is>
      </c>
      <c r="I12" s="20" t="inlineStr">
        <is>
          <t>Scan / Visual Check</t>
        </is>
      </c>
      <c r="J12" s="20" t="inlineStr">
        <is>
          <t>Major</t>
        </is>
      </c>
      <c r="K12" s="20" t="inlineStr">
        <is>
          <t>ICs, resistors, capacitors, and similar items</t>
        </is>
      </c>
      <c r="L12" s="20" t="inlineStr">
        <is>
          <t>High mixed-material risk</t>
        </is>
      </c>
    </row>
    <row r="13">
      <c r="A13" s="20" t="inlineStr">
        <is>
          <t>Electronic Components</t>
        </is>
      </c>
      <c r="B13" s="20" t="inlineStr">
        <is>
          <t>Appearance / Pins</t>
        </is>
      </c>
      <c r="C13" s="20" t="inlineStr">
        <is>
          <t>Appearance</t>
        </is>
      </c>
      <c r="D13" s="20" t="inlineStr">
        <is>
          <t>No oxidation, bent pins, missing pins, cracks, or contamination</t>
        </is>
      </c>
      <c r="E13" s="20" t="n"/>
      <c r="F13" s="20" t="n"/>
      <c r="G13" s="20" t="inlineStr">
        <is>
          <t>NA</t>
        </is>
      </c>
      <c r="H13" s="20" t="inlineStr">
        <is>
          <t>Sampling AQL 1.0</t>
        </is>
      </c>
      <c r="I13" s="20" t="inlineStr">
        <is>
          <t>Microscope / Visual Check</t>
        </is>
      </c>
      <c r="J13" s="20" t="inlineStr">
        <is>
          <t>Major</t>
        </is>
      </c>
      <c r="K13" s="20" t="inlineStr">
        <is>
          <t>Electronic Components</t>
        </is>
      </c>
      <c r="L13" s="20" t="inlineStr">
        <is>
          <t>Can be recorded by severity</t>
        </is>
      </c>
    </row>
    <row r="14">
      <c r="A14" s="20" t="inlineStr">
        <is>
          <t>Electronic Components</t>
        </is>
      </c>
      <c r="B14" s="20" t="inlineStr">
        <is>
          <t>Functional Sampling</t>
        </is>
      </c>
      <c r="C14" s="20" t="inlineStr">
        <is>
          <t>Function</t>
        </is>
      </c>
      <c r="D14" s="20" t="inlineStr">
        <is>
          <t>Passes functional testing according to the specification or test procedure</t>
        </is>
      </c>
      <c r="E14" s="20" t="n"/>
      <c r="F14" s="20" t="n"/>
      <c r="G14" s="20" t="inlineStr">
        <is>
          <t>NA</t>
        </is>
      </c>
      <c r="H14" s="20" t="inlineStr">
        <is>
          <t>Sampling AQL 0.65</t>
        </is>
      </c>
      <c r="I14" s="20" t="inlineStr">
        <is>
          <t>Test Fixture</t>
        </is>
      </c>
      <c r="J14" s="20" t="inlineStr">
        <is>
          <t>Major</t>
        </is>
      </c>
      <c r="K14" s="20" t="inlineStr">
        <is>
          <t>Critical electronic parts</t>
        </is>
      </c>
      <c r="L14" s="20" t="inlineStr">
        <is>
          <t>Tightened inspection is recommended for new suppliers</t>
        </is>
      </c>
    </row>
    <row r="15">
      <c r="A15" s="20" t="inlineStr">
        <is>
          <t>Electronic Components</t>
        </is>
      </c>
      <c r="B15" s="20" t="inlineStr">
        <is>
          <t>ESD Packaging</t>
        </is>
      </c>
      <c r="C15" s="20" t="inlineStr">
        <is>
          <t>Appearance</t>
        </is>
      </c>
      <c r="D15" s="20" t="inlineStr">
        <is>
          <t>Anti-static packaging is intact, and MSL, desiccant, and humidity card meet requirements</t>
        </is>
      </c>
      <c r="E15" s="20" t="n"/>
      <c r="F15" s="20" t="n"/>
      <c r="G15" s="20" t="inlineStr">
        <is>
          <t>NA</t>
        </is>
      </c>
      <c r="H15" s="20" t="inlineStr">
        <is>
          <t>Normal Inspection</t>
        </is>
      </c>
      <c r="I15" s="20" t="inlineStr">
        <is>
          <t>目视</t>
        </is>
      </c>
      <c r="J15" s="20" t="inlineStr">
        <is>
          <t>Minor</t>
        </is>
      </c>
      <c r="K15" s="20" t="inlineStr">
        <is>
          <t>ESD/MSL materials</t>
        </is>
      </c>
      <c r="L15" s="20" t="inlineStr">
        <is>
          <t>Quarantine exceptions</t>
        </is>
      </c>
    </row>
    <row r="16">
      <c r="A16" s="20" t="inlineStr">
        <is>
          <t>Machined Metal Parts</t>
        </is>
      </c>
      <c r="B16" s="20" t="inlineStr">
        <is>
          <t>Critical Dimension</t>
        </is>
      </c>
      <c r="C16" s="20" t="inlineStr">
        <is>
          <t>Numeric</t>
        </is>
      </c>
      <c r="D16" s="20" t="inlineStr">
        <is>
          <t>Critical dimensions are within drawing tolerance</t>
        </is>
      </c>
      <c r="E16" s="20" t="n">
        <v>9.949999999999999</v>
      </c>
      <c r="F16" s="20" t="n">
        <v>10.05</v>
      </c>
      <c r="G16" s="20" t="inlineStr">
        <is>
          <t>mm</t>
        </is>
      </c>
      <c r="H16" s="20" t="inlineStr">
        <is>
          <t>Sampling AQL 1.0</t>
        </is>
      </c>
      <c r="I16" s="20" t="inlineStr">
        <is>
          <t>Caliper / CMM</t>
        </is>
      </c>
      <c r="J16" s="20" t="inlineStr">
        <is>
          <t>Major</t>
        </is>
      </c>
      <c r="K16" s="20" t="inlineStr">
        <is>
          <t>Machined and stamped parts</t>
        </is>
      </c>
      <c r="L16" s="20" t="inlineStr">
        <is>
          <t>Limits are examples</t>
        </is>
      </c>
    </row>
    <row r="17">
      <c r="A17" s="20" t="inlineStr">
        <is>
          <t>Machined Metal Parts</t>
        </is>
      </c>
      <c r="B17" s="20" t="inlineStr">
        <is>
          <t>Surface Defect</t>
        </is>
      </c>
      <c r="C17" s="20" t="inlineStr">
        <is>
          <t>Appearance</t>
        </is>
      </c>
      <c r="D17" s="20" t="inlineStr">
        <is>
          <t>No obvious scratches, burrs, rust, or deformation</t>
        </is>
      </c>
      <c r="E17" s="20" t="n"/>
      <c r="F17" s="20" t="n"/>
      <c r="G17" s="20" t="inlineStr">
        <is>
          <t>NA</t>
        </is>
      </c>
      <c r="H17" s="20" t="inlineStr">
        <is>
          <t>Sampling AQL 1.5</t>
        </is>
      </c>
      <c r="I17" s="20" t="inlineStr">
        <is>
          <t>Visual Check / Magnifier</t>
        </is>
      </c>
      <c r="J17" s="20" t="inlineStr">
        <is>
          <t>Minor</t>
        </is>
      </c>
      <c r="K17" s="20" t="inlineStr">
        <is>
          <t>Metal parts</t>
        </is>
      </c>
      <c r="L17" s="20" t="inlineStr">
        <is>
          <t>Judge by appearance limit sample</t>
        </is>
      </c>
    </row>
    <row r="18">
      <c r="A18" s="20" t="inlineStr">
        <is>
          <t>Machined Metal Parts</t>
        </is>
      </c>
      <c r="B18" s="20" t="inlineStr">
        <is>
          <t>Hardness</t>
        </is>
      </c>
      <c r="C18" s="20" t="inlineStr">
        <is>
          <t>Numeric</t>
        </is>
      </c>
      <c r="D18" s="20" t="inlineStr">
        <is>
          <t>Hardness meets drawing or process requirements</t>
        </is>
      </c>
      <c r="E18" s="20" t="n">
        <v>40</v>
      </c>
      <c r="F18" s="20" t="n">
        <v>45</v>
      </c>
      <c r="G18" s="20" t="inlineStr">
        <is>
          <t>HRC</t>
        </is>
      </c>
      <c r="H18" s="20" t="inlineStr">
        <is>
          <t>Sampling AQL 1.0</t>
        </is>
      </c>
      <c r="I18" s="20" t="inlineStr">
        <is>
          <t>Hardness Tester</t>
        </is>
      </c>
      <c r="J18" s="20" t="inlineStr">
        <is>
          <t>Major</t>
        </is>
      </c>
      <c r="K18" s="20" t="inlineStr">
        <is>
          <t>Heat-treated parts</t>
        </is>
      </c>
      <c r="L18" s="20" t="inlineStr">
        <is>
          <t>Adjust by material</t>
        </is>
      </c>
    </row>
    <row r="19">
      <c r="A19" s="20" t="inlineStr">
        <is>
          <t>Plastic Parts</t>
        </is>
      </c>
      <c r="B19" s="20" t="inlineStr">
        <is>
          <t>Color / Color Difference</t>
        </is>
      </c>
      <c r="C19" s="20" t="inlineStr">
        <is>
          <t>Appearance</t>
        </is>
      </c>
      <c r="D19" s="20" t="inlineStr">
        <is>
          <t>Color matches the approved sample and color difference is within specification</t>
        </is>
      </c>
      <c r="E19" s="20" t="n"/>
      <c r="F19" s="20" t="n"/>
      <c r="G19" s="20" t="inlineStr">
        <is>
          <t>NA</t>
        </is>
      </c>
      <c r="H19" s="20" t="inlineStr">
        <is>
          <t>Sampling AQL 1.5</t>
        </is>
      </c>
      <c r="I19" s="20" t="inlineStr">
        <is>
          <t>Visual Check / Colorimeter</t>
        </is>
      </c>
      <c r="J19" s="20" t="inlineStr">
        <is>
          <t>Minor</t>
        </is>
      </c>
      <c r="K19" s="20" t="inlineStr">
        <is>
          <t>Appearance plastic parts</t>
        </is>
      </c>
      <c r="L19" s="20" t="inlineStr">
        <is>
          <t>Use the limit sample as the basis</t>
        </is>
      </c>
    </row>
    <row r="20">
      <c r="A20" s="20" t="inlineStr">
        <is>
          <t>Plastic Parts</t>
        </is>
      </c>
      <c r="B20" s="20" t="inlineStr">
        <is>
          <t>Dimension / Assembly</t>
        </is>
      </c>
      <c r="C20" s="20" t="inlineStr">
        <is>
          <t>Numeric</t>
        </is>
      </c>
      <c r="D20" s="20" t="inlineStr">
        <is>
          <t>Critical dimensions and trial assembly meet drawing requirements</t>
        </is>
      </c>
      <c r="E20" s="20" t="n">
        <v>49.8</v>
      </c>
      <c r="F20" s="20" t="n">
        <v>50.2</v>
      </c>
      <c r="G20" s="20" t="inlineStr">
        <is>
          <t>mm</t>
        </is>
      </c>
      <c r="H20" s="20" t="inlineStr">
        <is>
          <t>Sampling AQL 1.0</t>
        </is>
      </c>
      <c r="I20" s="20" t="inlineStr">
        <is>
          <t>卡尺/治具</t>
        </is>
      </c>
      <c r="J20" s="20" t="inlineStr">
        <is>
          <t>Major</t>
        </is>
      </c>
      <c r="K20" s="20" t="inlineStr">
        <is>
          <t>Structural plastic parts</t>
        </is>
      </c>
      <c r="L20" s="20" t="inlineStr">
        <is>
          <t>Example range can be changed</t>
        </is>
      </c>
    </row>
    <row r="21">
      <c r="A21" s="20" t="inlineStr">
        <is>
          <t>Packaging Materials</t>
        </is>
      </c>
      <c r="B21" s="20" t="inlineStr">
        <is>
          <t>Print Clarity</t>
        </is>
      </c>
      <c r="C21" s="20" t="inlineStr">
        <is>
          <t>Appearance</t>
        </is>
      </c>
      <c r="D21" s="20" t="inlineStr">
        <is>
          <t>Graphics, colors, barcode, and version are correct, with no ghosting or missing print</t>
        </is>
      </c>
      <c r="E21" s="20" t="n"/>
      <c r="F21" s="20" t="n"/>
      <c r="G21" s="20" t="inlineStr">
        <is>
          <t>NA</t>
        </is>
      </c>
      <c r="H21" s="20" t="inlineStr">
        <is>
          <t>Sampling AQL 1.5</t>
        </is>
      </c>
      <c r="I21" s="20" t="inlineStr">
        <is>
          <t>Visual Check / Scan</t>
        </is>
      </c>
      <c r="J21" s="20" t="inlineStr">
        <is>
          <t>Minor</t>
        </is>
      </c>
      <c r="K21" s="20" t="inlineStr">
        <is>
          <t>Retail boxes, labels, and manuals</t>
        </is>
      </c>
      <c r="L21" s="20" t="inlineStr">
        <is>
          <t>Tighten checks for regulated text</t>
        </is>
      </c>
    </row>
    <row r="22">
      <c r="A22" s="20" t="inlineStr">
        <is>
          <t>Packaging Materials</t>
        </is>
      </c>
      <c r="B22" s="20" t="inlineStr">
        <is>
          <t>Carton Compression / Basis Weight</t>
        </is>
      </c>
      <c r="C22" s="20" t="inlineStr">
        <is>
          <t>Numeric</t>
        </is>
      </c>
      <c r="D22" s="20" t="inlineStr">
        <is>
          <t>Physical performance meets packaging specification</t>
        </is>
      </c>
      <c r="E22" s="20" t="n">
        <v>0</v>
      </c>
      <c r="F22" s="20" t="n">
        <v>999999</v>
      </c>
      <c r="G22" s="20" t="inlineStr">
        <is>
          <t>N或g/m²</t>
        </is>
      </c>
      <c r="H22" s="20" t="inlineStr">
        <is>
          <t>Sampling AQL 1.0</t>
        </is>
      </c>
      <c r="I22" s="20" t="inlineStr">
        <is>
          <t>Compression Tester / Weighing</t>
        </is>
      </c>
      <c r="J22" s="20" t="inlineStr">
        <is>
          <t>Major</t>
        </is>
      </c>
      <c r="K22" s="20" t="inlineStr">
        <is>
          <t>Cartons and paperboard</t>
        </is>
      </c>
      <c r="L22" s="20" t="inlineStr">
        <is>
          <t>Enter limits according to the specification</t>
        </is>
      </c>
    </row>
    <row r="23">
      <c r="A23" s="20" t="inlineStr">
        <is>
          <t>Packaging Materials</t>
        </is>
      </c>
      <c r="B23" s="20" t="inlineStr">
        <is>
          <t>Seal / Closure</t>
        </is>
      </c>
      <c r="C23" s="20" t="inlineStr">
        <is>
          <t>Function</t>
        </is>
      </c>
      <c r="D23" s="20" t="inlineStr">
        <is>
          <t>Seal is secure and drop or transport simulation shows no damage</t>
        </is>
      </c>
      <c r="E23" s="20" t="n"/>
      <c r="F23" s="20" t="n"/>
      <c r="G23" s="20" t="inlineStr">
        <is>
          <t>NA</t>
        </is>
      </c>
      <c r="H23" s="20" t="inlineStr">
        <is>
          <t>Sampling AQL 1.0</t>
        </is>
      </c>
      <c r="I23" s="20" t="inlineStr">
        <is>
          <t>Drop Test</t>
        </is>
      </c>
      <c r="J23" s="20" t="inlineStr">
        <is>
          <t>Major</t>
        </is>
      </c>
      <c r="K23" s="20" t="inlineStr">
        <is>
          <t>Bags, bottles, and outer cartons</t>
        </is>
      </c>
      <c r="L23" s="20" t="inlineStr">
        <is>
          <t>Applies to ecommerce and export</t>
        </is>
      </c>
    </row>
    <row r="24">
      <c r="A24" s="20" t="inlineStr">
        <is>
          <t>Chemicals</t>
        </is>
      </c>
      <c r="B24" s="20" t="inlineStr">
        <is>
          <t>Storage and Transport Temperature</t>
        </is>
      </c>
      <c r="C24" s="20" t="inlineStr">
        <is>
          <t>Numeric</t>
        </is>
      </c>
      <c r="D24" s="20" t="inlineStr">
        <is>
          <t>Arrival temperature or temperature control record meets requirements</t>
        </is>
      </c>
      <c r="E24" s="20" t="n">
        <v>2</v>
      </c>
      <c r="F24" s="20" t="n">
        <v>8</v>
      </c>
      <c r="G24" s="20" t="inlineStr">
        <is>
          <t>degrees C</t>
        </is>
      </c>
      <c r="H24" s="20" t="inlineStr">
        <is>
          <t>Normal Inspection</t>
        </is>
      </c>
      <c r="I24" s="20" t="inlineStr">
        <is>
          <t>Thermometer / Recorder</t>
        </is>
      </c>
      <c r="J24" s="20" t="inlineStr">
        <is>
          <t>Major</t>
        </is>
      </c>
      <c r="K24" s="20" t="inlineStr">
        <is>
          <t>Cold-chain and chemical materials</t>
        </is>
      </c>
      <c r="L24" s="20" t="inlineStr">
        <is>
          <t>Example is 2-8 degrees C</t>
        </is>
      </c>
    </row>
    <row r="25">
      <c r="A25" s="20" t="inlineStr">
        <is>
          <t>Chemicals</t>
        </is>
      </c>
      <c r="B25" s="20" t="inlineStr">
        <is>
          <t>Validity / Shelf Life</t>
        </is>
      </c>
      <c r="C25" s="20" t="inlineStr">
        <is>
          <t>Nonnumeric</t>
        </is>
      </c>
      <c r="D25" s="20" t="inlineStr">
        <is>
          <t>Remaining shelf life meets the company minimum requirement</t>
        </is>
      </c>
      <c r="E25" s="20" t="n"/>
      <c r="F25" s="20" t="n"/>
      <c r="G25" s="20" t="inlineStr">
        <is>
          <t>NA</t>
        </is>
      </c>
      <c r="H25" s="20" t="inlineStr">
        <is>
          <t>Normal Inspection</t>
        </is>
      </c>
      <c r="I25" s="20" t="inlineStr">
        <is>
          <t>Document Verification</t>
        </is>
      </c>
      <c r="J25" s="20" t="inlineStr">
        <is>
          <t>Major</t>
        </is>
      </c>
      <c r="K25" s="20" t="inlineStr">
        <is>
          <t>Chemicals, food, and pharmaceutical packaging materials</t>
        </is>
      </c>
      <c r="L25" s="20" t="inlineStr">
        <is>
          <t>Can be changed to months</t>
        </is>
      </c>
    </row>
    <row r="26">
      <c r="A26" s="20" t="inlineStr">
        <is>
          <t>Food Ingredients</t>
        </is>
      </c>
      <c r="B26" s="20" t="inlineStr">
        <is>
          <t>Sensory / Foreign Matter</t>
        </is>
      </c>
      <c r="C26" s="20" t="inlineStr">
        <is>
          <t>Appearance</t>
        </is>
      </c>
      <c r="D26" s="20" t="inlineStr">
        <is>
          <t>Color and odor are normal, with no foreign matter, mold, or broken packaging</t>
        </is>
      </c>
      <c r="E26" s="20" t="n"/>
      <c r="F26" s="20" t="n"/>
      <c r="G26" s="20" t="inlineStr">
        <is>
          <t>NA</t>
        </is>
      </c>
      <c r="H26" s="20" t="inlineStr">
        <is>
          <t>Sampling AQL 1.0</t>
        </is>
      </c>
      <c r="I26" s="20" t="inlineStr">
        <is>
          <t>Sensory Check</t>
        </is>
      </c>
      <c r="J26" s="20" t="inlineStr">
        <is>
          <t>Major</t>
        </is>
      </c>
      <c r="K26" s="20" t="inlineStr">
        <is>
          <t>Food Ingredients</t>
        </is>
      </c>
      <c r="L26" s="20" t="inlineStr">
        <is>
          <t>High-risk item</t>
        </is>
      </c>
    </row>
    <row r="27">
      <c r="A27" s="20" t="inlineStr">
        <is>
          <t>Food Ingredients</t>
        </is>
      </c>
      <c r="B27" s="20" t="inlineStr">
        <is>
          <t>Microbiology / Physical-Chemical Indicators</t>
        </is>
      </c>
      <c r="C27" s="20" t="inlineStr">
        <is>
          <t>Document</t>
        </is>
      </c>
      <c r="D27" s="20" t="inlineStr">
        <is>
          <t>COA indicators meet internal or regulatory standards; send for testing if required</t>
        </is>
      </c>
      <c r="E27" s="20" t="n"/>
      <c r="F27" s="20" t="n"/>
      <c r="G27" s="20" t="inlineStr">
        <is>
          <t>NA</t>
        </is>
      </c>
      <c r="H27" s="20" t="inlineStr">
        <is>
          <t>Sampling AQL 0.65</t>
        </is>
      </c>
      <c r="I27" s="20" t="inlineStr">
        <is>
          <t>COA / Laboratory Test</t>
        </is>
      </c>
      <c r="J27" s="20" t="inlineStr">
        <is>
          <t>Major</t>
        </is>
      </c>
      <c r="K27" s="20" t="inlineStr">
        <is>
          <t>Food Ingredients</t>
        </is>
      </c>
      <c r="L27" s="20" t="inlineStr">
        <is>
          <t>Update according to regulations</t>
        </is>
      </c>
    </row>
    <row r="28">
      <c r="A28" s="20" t="inlineStr">
        <is>
          <t>Outsourced Processing</t>
        </is>
      </c>
      <c r="B28" s="20" t="inlineStr">
        <is>
          <t>Process Conformity</t>
        </is>
      </c>
      <c r="C28" s="20" t="inlineStr">
        <is>
          <t>Function</t>
        </is>
      </c>
      <c r="D28" s="20" t="inlineStr">
        <is>
          <t>Inspect according to drawings, routing, and acceptance specifications</t>
        </is>
      </c>
      <c r="E28" s="20" t="n"/>
      <c r="F28" s="20" t="n"/>
      <c r="G28" s="20" t="inlineStr">
        <is>
          <t>NA</t>
        </is>
      </c>
      <c r="H28" s="20" t="inlineStr">
        <is>
          <t>Normal Inspection</t>
        </is>
      </c>
      <c r="I28" s="20" t="inlineStr">
        <is>
          <t>Process Documents / Sampling</t>
        </is>
      </c>
      <c r="J28" s="20" t="inlineStr">
        <is>
          <t>Major</t>
        </is>
      </c>
      <c r="K28" s="20" t="inlineStr">
        <is>
          <t>Outsourced processed parts</t>
        </is>
      </c>
      <c r="L28" s="20" t="inlineStr">
        <is>
          <t>Process records can be added</t>
        </is>
      </c>
    </row>
    <row r="29">
      <c r="A29" s="20" t="inlineStr">
        <is>
          <t>Services</t>
        </is>
      </c>
      <c r="B29" s="20" t="inlineStr">
        <is>
          <t>Delivery Documents</t>
        </is>
      </c>
      <c r="C29" s="20" t="inlineStr">
        <is>
          <t>Document</t>
        </is>
      </c>
      <c r="D29" s="20" t="inlineStr">
        <is>
          <t>Service deliverables, reports, and certificates are complete and meet contract requirements</t>
        </is>
      </c>
      <c r="E29" s="20" t="n"/>
      <c r="F29" s="20" t="n"/>
      <c r="G29" s="20" t="inlineStr">
        <is>
          <t>NA</t>
        </is>
      </c>
      <c r="H29" s="20" t="inlineStr">
        <is>
          <t>Normal Inspection</t>
        </is>
      </c>
      <c r="I29" s="20" t="inlineStr">
        <is>
          <t>Document Review</t>
        </is>
      </c>
      <c r="J29" s="20" t="inlineStr">
        <is>
          <t>Minor</t>
        </is>
      </c>
      <c r="K29" s="20" t="inlineStr">
        <is>
          <t>Testing, calibration, and repair services</t>
        </is>
      </c>
      <c r="L29" s="20" t="inlineStr">
        <is>
          <t>Applies to nonphysical purchases</t>
        </is>
      </c>
    </row>
  </sheetData>
  <mergeCells count="1">
    <mergeCell ref="A1:L1"/>
  </mergeCells>
  <pageMargins left="0.7" right="0.7" top="0.75" bottom="0.75" header="0.3" footer="0.3"/>
  <tableParts count="1">
    <tablePart xmlns:r="http://schemas.openxmlformats.org/officeDocument/2006/relationships" r:id="rId1"/>
  </tableParts>
</worksheet>
</file>

<file path=xl/worksheets/sheet8.xml><?xml version="1.0" encoding="utf-8"?>
<worksheet xmlns="http://schemas.openxmlformats.org/spreadsheetml/2006/main">
  <sheetPr>
    <outlinePr summaryBelow="1" summaryRight="1"/>
    <pageSetUpPr/>
  </sheetPr>
  <dimension ref="A1:P20"/>
  <sheetViews>
    <sheetView workbookViewId="0">
      <selection activeCell="A1" sqref="A1"/>
    </sheetView>
  </sheetViews>
  <sheetFormatPr baseColWidth="8" defaultRowHeight="15"/>
  <cols>
    <col width="16" customWidth="1" min="1" max="1"/>
    <col width="16" customWidth="1" min="2" max="2"/>
    <col width="16" customWidth="1" min="3" max="3"/>
    <col width="16" customWidth="1" min="4" max="4"/>
    <col width="16" customWidth="1" min="5" max="5"/>
    <col width="16" customWidth="1" min="6" max="6"/>
    <col width="16" customWidth="1" min="7" max="7"/>
    <col width="16" customWidth="1" min="8" max="8"/>
    <col width="16" customWidth="1" min="9" max="9"/>
    <col width="16" customWidth="1" min="10" max="10"/>
    <col width="16" customWidth="1" min="11" max="11"/>
    <col width="16" customWidth="1" min="12" max="12"/>
    <col width="16" customWidth="1" min="13" max="13"/>
    <col width="16" customWidth="1" min="14" max="14"/>
    <col width="16" customWidth="1" min="15" max="15"/>
    <col width="16" customWidth="1" min="16" max="16"/>
  </cols>
  <sheetData>
    <row r="1" ht="28" customHeight="1">
      <c r="A1" s="9" t="inlineStr">
        <is>
          <t>Master Data / Dropdown Options (update to match your company)</t>
        </is>
      </c>
      <c r="B1" s="1" t="n"/>
      <c r="C1" s="1" t="n"/>
      <c r="D1" s="1" t="n"/>
      <c r="E1" s="1" t="n"/>
      <c r="F1" s="1" t="n"/>
      <c r="G1" s="1" t="n"/>
      <c r="H1" s="1" t="n"/>
      <c r="I1" s="1" t="n"/>
      <c r="J1" s="1" t="n"/>
      <c r="K1" s="1" t="n"/>
      <c r="L1" s="1" t="n"/>
      <c r="M1" s="1" t="n"/>
      <c r="N1" s="1" t="n"/>
      <c r="O1" s="1" t="n"/>
      <c r="P1" s="1" t="n"/>
    </row>
    <row r="2">
      <c r="A2" s="14" t="inlineStr">
        <is>
          <t>Company / Plant</t>
        </is>
      </c>
      <c r="B2" s="14" t="inlineStr">
        <is>
          <t>Supplier</t>
        </is>
      </c>
      <c r="C2" s="14" t="inlineStr">
        <is>
          <t>Supplier Grade</t>
        </is>
      </c>
      <c r="D2" s="14" t="inlineStr">
        <is>
          <t>Material Category</t>
        </is>
      </c>
      <c r="E2" s="14" t="inlineStr">
        <is>
          <t>Unit</t>
        </is>
      </c>
      <c r="F2" s="14" t="inlineStr">
        <is>
          <t>Sampling Plan</t>
        </is>
      </c>
      <c r="G2" s="14" t="inlineStr">
        <is>
          <t>Inspection Method</t>
        </is>
      </c>
      <c r="H2" s="14" t="inlineStr">
        <is>
          <t>Disposition Status</t>
        </is>
      </c>
      <c r="I2" s="14" t="inlineStr">
        <is>
          <t>Severity</t>
        </is>
      </c>
      <c r="J2" s="14" t="inlineStr">
        <is>
          <t>Disposition Method</t>
        </is>
      </c>
      <c r="K2" s="14" t="inlineStr">
        <is>
          <t>People</t>
        </is>
      </c>
      <c r="L2" s="14" t="inlineStr">
        <is>
          <t>Inspection Result</t>
        </is>
      </c>
      <c r="M2" s="14" t="inlineStr">
        <is>
          <t>Defect Severity</t>
        </is>
      </c>
      <c r="N2" s="14" t="inlineStr">
        <is>
          <t>Responsible Party</t>
        </is>
      </c>
      <c r="O2" s="14" t="inlineStr">
        <is>
          <t>NCR Status</t>
        </is>
      </c>
      <c r="P2" s="14" t="inlineStr">
        <is>
          <t>Inspection Type</t>
        </is>
      </c>
    </row>
    <row r="3">
      <c r="A3" s="20" t="inlineStr">
        <is>
          <t>North Plant</t>
        </is>
      </c>
      <c r="B3" s="20" t="inlineStr">
        <is>
          <t>Atlas Materials</t>
        </is>
      </c>
      <c r="C3" s="20" t="inlineStr">
        <is>
          <t>A - Preferred</t>
        </is>
      </c>
      <c r="D3" s="20" t="inlineStr">
        <is>
          <t>Raw Materials</t>
        </is>
      </c>
      <c r="E3" s="20" t="inlineStr">
        <is>
          <t>PCS</t>
        </is>
      </c>
      <c r="F3" s="20" t="inlineStr">
        <is>
          <t>100% Inspection</t>
        </is>
      </c>
      <c r="G3" s="20" t="inlineStr">
        <is>
          <t>Appearance Check</t>
        </is>
      </c>
      <c r="H3" s="20" t="inlineStr">
        <is>
          <t>Pending Inspection</t>
        </is>
      </c>
      <c r="I3" s="20" t="inlineStr">
        <is>
          <t>Critical/Critical</t>
        </is>
      </c>
      <c r="J3" s="20" t="inlineStr">
        <is>
          <t>Release</t>
        </is>
      </c>
      <c r="K3" s="20" t="inlineStr">
        <is>
          <t>IQC John Smith</t>
        </is>
      </c>
      <c r="L3" s="20" t="inlineStr">
        <is>
          <t>Passed</t>
        </is>
      </c>
      <c r="M3" s="20" t="inlineStr">
        <is>
          <t>Critical</t>
        </is>
      </c>
      <c r="N3" s="20" t="inlineStr">
        <is>
          <t>Supplier</t>
        </is>
      </c>
      <c r="O3" s="20" t="inlineStr">
        <is>
          <t>Not Started</t>
        </is>
      </c>
      <c r="P3" s="20" t="inlineStr">
        <is>
          <t>Numeric</t>
        </is>
      </c>
    </row>
    <row r="4">
      <c r="A4" s="20" t="inlineStr">
        <is>
          <t>West Plant</t>
        </is>
      </c>
      <c r="B4" s="20" t="inlineStr">
        <is>
          <t>Beacon Packaging</t>
        </is>
      </c>
      <c r="C4" s="20" t="inlineStr">
        <is>
          <t>B - Approved</t>
        </is>
      </c>
      <c r="D4" s="20" t="inlineStr">
        <is>
          <t>Purchased Parts</t>
        </is>
      </c>
      <c r="E4" s="20" t="inlineStr">
        <is>
          <t>KG</t>
        </is>
      </c>
      <c r="F4" s="20" t="inlineStr">
        <is>
          <t>Sampling AQL 0.65</t>
        </is>
      </c>
      <c r="G4" s="20" t="inlineStr">
        <is>
          <t>Dimensional Measurement</t>
        </is>
      </c>
      <c r="H4" s="20" t="inlineStr">
        <is>
          <t>Released</t>
        </is>
      </c>
      <c r="I4" s="20" t="inlineStr">
        <is>
          <t>Major/Major</t>
        </is>
      </c>
      <c r="J4" s="20" t="inlineStr">
        <is>
          <t>Concession Acceptance</t>
        </is>
      </c>
      <c r="K4" s="20" t="inlineStr">
        <is>
          <t>IQC Sarah Johnson</t>
        </is>
      </c>
      <c r="L4" s="20" t="inlineStr">
        <is>
          <t>Failed</t>
        </is>
      </c>
      <c r="M4" s="20" t="inlineStr">
        <is>
          <t>Major</t>
        </is>
      </c>
      <c r="N4" s="20" t="inlineStr">
        <is>
          <t>Purchasing</t>
        </is>
      </c>
      <c r="O4" s="20" t="inlineStr">
        <is>
          <t>In Progress</t>
        </is>
      </c>
      <c r="P4" s="20" t="inlineStr">
        <is>
          <t>Nonnumeric</t>
        </is>
      </c>
    </row>
    <row r="5">
      <c r="A5" s="20" t="inlineStr">
        <is>
          <t>Division Warehouse</t>
        </is>
      </c>
      <c r="B5" s="20" t="inlineStr">
        <is>
          <t>CircuitWorks Components</t>
        </is>
      </c>
      <c r="C5" s="20" t="inlineStr">
        <is>
          <t>C - Watch</t>
        </is>
      </c>
      <c r="D5" s="20" t="inlineStr">
        <is>
          <t>Electronic Components</t>
        </is>
      </c>
      <c r="E5" s="20" t="inlineStr">
        <is>
          <t>G</t>
        </is>
      </c>
      <c r="F5" s="20" t="inlineStr">
        <is>
          <t>Sampling AQL 1.0</t>
        </is>
      </c>
      <c r="G5" s="20" t="inlineStr">
        <is>
          <t>Functional Test</t>
        </is>
      </c>
      <c r="H5" s="20" t="inlineStr">
        <is>
          <t>Concession Acceptance</t>
        </is>
      </c>
      <c r="I5" s="20" t="inlineStr">
        <is>
          <t>Minor/Minor</t>
        </is>
      </c>
      <c r="J5" s="20" t="inlineStr">
        <is>
          <t>Sorting</t>
        </is>
      </c>
      <c r="K5" s="20" t="inlineStr">
        <is>
          <t>Quality Manager</t>
        </is>
      </c>
      <c r="L5" s="20" t="inlineStr">
        <is>
          <t>NA</t>
        </is>
      </c>
      <c r="M5" s="20" t="inlineStr">
        <is>
          <t>Minor</t>
        </is>
      </c>
      <c r="N5" s="20" t="inlineStr">
        <is>
          <t>Logistics</t>
        </is>
      </c>
      <c r="O5" s="20" t="inlineStr">
        <is>
          <t>Waiting for supplier response</t>
        </is>
      </c>
      <c r="P5" s="20" t="inlineStr">
        <is>
          <t>Appearance</t>
        </is>
      </c>
    </row>
    <row r="6">
      <c r="A6" s="20" t="inlineStr">
        <is>
          <t>Project Site</t>
        </is>
      </c>
      <c r="B6" s="20" t="inlineStr">
        <is>
          <t>Delta Machining</t>
        </is>
      </c>
      <c r="C6" s="20" t="inlineStr">
        <is>
          <t>D - Restricted</t>
        </is>
      </c>
      <c r="D6" s="20" t="inlineStr">
        <is>
          <t>Machined Metal Parts</t>
        </is>
      </c>
      <c r="E6" s="20" t="inlineStr">
        <is>
          <t>M</t>
        </is>
      </c>
      <c r="F6" s="20" t="inlineStr">
        <is>
          <t>Sampling AQL 1.5</t>
        </is>
      </c>
      <c r="G6" s="20" t="inlineStr">
        <is>
          <t>Certificate Check</t>
        </is>
      </c>
      <c r="H6" s="20" t="inlineStr">
        <is>
          <t>Accepted After Sorting / Rework</t>
        </is>
      </c>
      <c r="I6" s="20" t="inlineStr">
        <is>
          <t>Observation</t>
        </is>
      </c>
      <c r="J6" s="20" t="inlineStr">
        <is>
          <t>Rework</t>
        </is>
      </c>
      <c r="K6" s="20" t="inlineStr">
        <is>
          <t>Purchasing Lead</t>
        </is>
      </c>
      <c r="L6" s="20" t="inlineStr">
        <is>
          <t>Pending Inspection</t>
        </is>
      </c>
      <c r="M6" s="20" t="inlineStr">
        <is>
          <t>Minor</t>
        </is>
      </c>
      <c r="N6" s="20" t="inlineStr">
        <is>
          <t>Warehouse</t>
        </is>
      </c>
      <c r="O6" s="20" t="inlineStr">
        <is>
          <t>Completed, Pending Verification</t>
        </is>
      </c>
      <c r="P6" s="20" t="inlineStr">
        <is>
          <t>Function</t>
        </is>
      </c>
    </row>
    <row r="7">
      <c r="A7" s="20" t="inlineStr">
        <is>
          <t>OEM Plant</t>
        </is>
      </c>
      <c r="B7" s="20" t="inlineStr">
        <is>
          <t>Internal Transfer</t>
        </is>
      </c>
      <c r="C7" s="20" t="inlineStr">
        <is>
          <t>Temporary</t>
        </is>
      </c>
      <c r="D7" s="20" t="inlineStr">
        <is>
          <t>Plastic Parts</t>
        </is>
      </c>
      <c r="E7" s="20" t="inlineStr">
        <is>
          <t>L</t>
        </is>
      </c>
      <c r="F7" s="20" t="inlineStr">
        <is>
          <t>Sampling AQL 2.5</t>
        </is>
      </c>
      <c r="G7" s="20" t="inlineStr">
        <is>
          <t>Laboratory Test</t>
        </is>
      </c>
      <c r="H7" s="20" t="inlineStr">
        <is>
          <t>Rejected and Returned</t>
        </is>
      </c>
      <c r="I7" s="20" t="inlineStr">
        <is>
          <t>NA</t>
        </is>
      </c>
      <c r="J7" s="20" t="inlineStr">
        <is>
          <t>Return</t>
        </is>
      </c>
      <c r="K7" s="20" t="inlineStr">
        <is>
          <t>Warehouse Receiving</t>
        </is>
      </c>
      <c r="L7" s="20" t="inlineStr">
        <is>
          <t>Concession Acceptance</t>
        </is>
      </c>
      <c r="M7" s="20" t="inlineStr">
        <is>
          <t>NA</t>
        </is>
      </c>
      <c r="N7" s="20" t="inlineStr">
        <is>
          <t>Design / R&amp;D</t>
        </is>
      </c>
      <c r="O7" s="20" t="inlineStr">
        <is>
          <t>Closed</t>
        </is>
      </c>
      <c r="P7" s="20" t="inlineStr">
        <is>
          <t>Document</t>
        </is>
      </c>
    </row>
    <row r="8">
      <c r="A8" s="20" t="inlineStr">
        <is>
          <t>Overseas Warehouse</t>
        </is>
      </c>
      <c r="B8" s="20" t="inlineStr">
        <is>
          <t>New Supplier</t>
        </is>
      </c>
      <c r="C8" s="20" t="inlineStr">
        <is>
          <t>Blacklisted</t>
        </is>
      </c>
      <c r="D8" s="20" t="inlineStr">
        <is>
          <t>Packaging Materials</t>
        </is>
      </c>
      <c r="E8" s="20" t="inlineStr">
        <is>
          <t>carton</t>
        </is>
      </c>
      <c r="F8" s="20" t="inlineStr">
        <is>
          <t>Skip-Lot Inspection</t>
        </is>
      </c>
      <c r="G8" s="20" t="inlineStr">
        <is>
          <t>Barcode Check</t>
        </is>
      </c>
      <c r="H8" s="20" t="inlineStr">
        <is>
          <t>On Hold / Quarantined</t>
        </is>
      </c>
      <c r="I8" s="20" t="n"/>
      <c r="J8" s="20" t="inlineStr">
        <is>
          <t>Scrap</t>
        </is>
      </c>
      <c r="K8" s="20" t="inlineStr">
        <is>
          <t>R&amp;D / Engineering</t>
        </is>
      </c>
      <c r="L8" s="20" t="n"/>
      <c r="M8" s="20" t="n"/>
      <c r="N8" s="20" t="inlineStr">
        <is>
          <t>Production</t>
        </is>
      </c>
      <c r="O8" s="20" t="inlineStr">
        <is>
          <t>Overdue</t>
        </is>
      </c>
      <c r="P8" s="20" t="inlineStr">
        <is>
          <t>Barcode</t>
        </is>
      </c>
    </row>
    <row r="9">
      <c r="A9" s="20" t="n"/>
      <c r="B9" s="20" t="inlineStr">
        <is>
          <t>Temporary Supplier</t>
        </is>
      </c>
      <c r="C9" s="20" t="n"/>
      <c r="D9" s="20" t="inlineStr">
        <is>
          <t>Chemicals</t>
        </is>
      </c>
      <c r="E9" s="20" t="inlineStr">
        <is>
          <t>roll</t>
        </is>
      </c>
      <c r="F9" s="20" t="inlineStr">
        <is>
          <t>Tightened First-Lot Inspection</t>
        </is>
      </c>
      <c r="G9" s="20" t="inlineStr">
        <is>
          <t>Weighing</t>
        </is>
      </c>
      <c r="H9" s="20" t="inlineStr">
        <is>
          <t>Supplier Replenishment</t>
        </is>
      </c>
      <c r="I9" s="20" t="n"/>
      <c r="J9" s="20" t="inlineStr">
        <is>
          <t>Quarantine</t>
        </is>
      </c>
      <c r="K9" s="20" t="inlineStr">
        <is>
          <t>Supplier Quality Engineer</t>
        </is>
      </c>
      <c r="L9" s="20" t="n"/>
      <c r="M9" s="20" t="n"/>
      <c r="N9" s="20" t="inlineStr">
        <is>
          <t>To Be Determined</t>
        </is>
      </c>
      <c r="O9" s="20" t="n"/>
      <c r="P9" s="20" t="inlineStr">
        <is>
          <t>Safety</t>
        </is>
      </c>
    </row>
    <row r="10">
      <c r="A10" s="20" t="n"/>
      <c r="B10" s="20" t="n"/>
      <c r="C10" s="20" t="n"/>
      <c r="D10" s="20" t="inlineStr">
        <is>
          <t>Food Ingredients</t>
        </is>
      </c>
      <c r="E10" s="20" t="inlineStr">
        <is>
          <t>lot</t>
        </is>
      </c>
      <c r="F10" s="20" t="inlineStr">
        <is>
          <t>Normal Inspection</t>
        </is>
      </c>
      <c r="G10" s="20" t="inlineStr">
        <is>
          <t>Sample Review</t>
        </is>
      </c>
      <c r="H10" s="20" t="inlineStr">
        <is>
          <t>Closed</t>
        </is>
      </c>
      <c r="I10" s="20" t="n"/>
      <c r="J10" s="20" t="inlineStr">
        <is>
          <t>Reinspection</t>
        </is>
      </c>
      <c r="K10" s="20" t="n"/>
      <c r="L10" s="20" t="n"/>
      <c r="M10" s="20" t="n"/>
      <c r="N10" s="20" t="n"/>
      <c r="O10" s="20" t="n"/>
      <c r="P10" s="20" t="inlineStr">
        <is>
          <t>Environment</t>
        </is>
      </c>
    </row>
    <row r="11">
      <c r="A11" s="20" t="n"/>
      <c r="B11" s="20" t="n"/>
      <c r="C11" s="20" t="n"/>
      <c r="D11" s="20" t="inlineStr">
        <is>
          <t>Work in Process</t>
        </is>
      </c>
      <c r="E11" s="20" t="inlineStr">
        <is>
          <t>pcs</t>
        </is>
      </c>
      <c r="F11" s="20" t="inlineStr">
        <is>
          <t>Reduced Inspection</t>
        </is>
      </c>
      <c r="G11" s="20" t="inlineStr">
        <is>
          <t>On-site Review</t>
        </is>
      </c>
      <c r="H11" s="20" t="n"/>
      <c r="I11" s="20" t="n"/>
      <c r="J11" s="20" t="inlineStr">
        <is>
          <t>Supplier Improvement</t>
        </is>
      </c>
      <c r="K11" s="20" t="n"/>
      <c r="L11" s="20" t="n"/>
      <c r="M11" s="20" t="n"/>
      <c r="N11" s="20" t="n"/>
      <c r="O11" s="20" t="n"/>
      <c r="P11" s="20" t="n"/>
    </row>
    <row r="12">
      <c r="A12" s="20" t="n"/>
      <c r="B12" s="20" t="n"/>
      <c r="C12" s="20" t="n"/>
      <c r="D12" s="20" t="inlineStr">
        <is>
          <t>Outsourced Processing</t>
        </is>
      </c>
      <c r="E12" s="20" t="inlineStr">
        <is>
          <t>set</t>
        </is>
      </c>
      <c r="F12" s="20" t="n"/>
      <c r="G12" s="20" t="inlineStr">
        <is>
          <t>COA Comparison</t>
        </is>
      </c>
      <c r="H12" s="20" t="n"/>
      <c r="I12" s="20" t="n"/>
      <c r="J12" s="20" t="inlineStr">
        <is>
          <t>Replenishment</t>
        </is>
      </c>
      <c r="K12" s="20" t="n"/>
      <c r="L12" s="20" t="n"/>
      <c r="M12" s="20" t="n"/>
      <c r="N12" s="20" t="n"/>
      <c r="O12" s="20" t="n"/>
      <c r="P12" s="20" t="n"/>
    </row>
    <row r="13">
      <c r="A13" s="20" t="n"/>
      <c r="B13" s="20" t="n"/>
      <c r="C13" s="20" t="n"/>
      <c r="D13" s="20" t="inlineStr">
        <is>
          <t>Services</t>
        </is>
      </c>
      <c r="E13" s="20" t="inlineStr">
        <is>
          <t>pallet</t>
        </is>
      </c>
      <c r="F13" s="20" t="n"/>
      <c r="G13" s="20" t="n"/>
      <c r="H13" s="20" t="n"/>
      <c r="I13" s="20" t="n"/>
      <c r="J13" s="20" t="n"/>
      <c r="K13" s="20" t="n"/>
      <c r="L13" s="20" t="n"/>
      <c r="M13" s="20" t="n"/>
      <c r="N13" s="20" t="n"/>
      <c r="O13" s="20" t="n"/>
      <c r="P13" s="20" t="n"/>
    </row>
    <row r="14">
      <c r="A14" s="20" t="n"/>
      <c r="B14" s="20" t="n"/>
      <c r="C14" s="20" t="n"/>
      <c r="D14" s="20" t="inlineStr">
        <is>
          <t>Other</t>
        </is>
      </c>
      <c r="E14" s="20" t="inlineStr">
        <is>
          <t>bottle</t>
        </is>
      </c>
      <c r="F14" s="20" t="n"/>
      <c r="G14" s="20" t="n"/>
      <c r="H14" s="20" t="n"/>
      <c r="I14" s="20" t="n"/>
      <c r="J14" s="20" t="n"/>
      <c r="K14" s="20" t="n"/>
      <c r="L14" s="20" t="n"/>
      <c r="M14" s="20" t="n"/>
      <c r="N14" s="20" t="n"/>
      <c r="O14" s="20" t="n"/>
      <c r="P14" s="20" t="n"/>
    </row>
    <row r="15">
      <c r="A15" s="20" t="n"/>
      <c r="B15" s="20" t="n"/>
      <c r="C15" s="20" t="n"/>
      <c r="D15" s="20" t="n"/>
      <c r="E15" s="20" t="n"/>
      <c r="F15" s="20" t="n"/>
      <c r="G15" s="20" t="n"/>
      <c r="H15" s="20" t="n"/>
      <c r="I15" s="20" t="n"/>
      <c r="J15" s="20" t="n"/>
      <c r="K15" s="20" t="n"/>
      <c r="L15" s="20" t="n"/>
      <c r="M15" s="20" t="n"/>
      <c r="N15" s="20" t="n"/>
      <c r="O15" s="20" t="n"/>
      <c r="P15" s="20" t="n"/>
    </row>
    <row r="16">
      <c r="A16" s="20" t="n"/>
      <c r="B16" s="20" t="n"/>
      <c r="C16" s="20" t="n"/>
      <c r="D16" s="20" t="n"/>
      <c r="E16" s="20" t="n"/>
      <c r="F16" s="20" t="n"/>
      <c r="G16" s="20" t="n"/>
      <c r="H16" s="20" t="n"/>
      <c r="I16" s="20" t="n"/>
      <c r="J16" s="20" t="n"/>
      <c r="K16" s="20" t="n"/>
      <c r="L16" s="20" t="n"/>
      <c r="M16" s="20" t="n"/>
      <c r="N16" s="20" t="n"/>
      <c r="O16" s="20" t="n"/>
      <c r="P16" s="20" t="n"/>
    </row>
    <row r="17">
      <c r="A17" s="20" t="n"/>
      <c r="B17" s="20" t="n"/>
      <c r="C17" s="20" t="n"/>
      <c r="D17" s="20" t="n"/>
      <c r="E17" s="20" t="n"/>
      <c r="F17" s="20" t="n"/>
      <c r="G17" s="20" t="n"/>
      <c r="H17" s="20" t="n"/>
      <c r="I17" s="20" t="n"/>
      <c r="J17" s="20" t="n"/>
      <c r="K17" s="20" t="n"/>
      <c r="L17" s="20" t="n"/>
      <c r="M17" s="20" t="n"/>
      <c r="N17" s="20" t="n"/>
      <c r="O17" s="20" t="n"/>
      <c r="P17" s="20" t="n"/>
    </row>
    <row r="18">
      <c r="A18" s="20" t="n"/>
      <c r="B18" s="20" t="n"/>
      <c r="C18" s="20" t="n"/>
      <c r="D18" s="20" t="n"/>
      <c r="E18" s="20" t="n"/>
      <c r="F18" s="20" t="n"/>
      <c r="G18" s="20" t="n"/>
      <c r="H18" s="20" t="n"/>
      <c r="I18" s="20" t="n"/>
      <c r="J18" s="20" t="n"/>
      <c r="K18" s="20" t="n"/>
      <c r="L18" s="20" t="n"/>
      <c r="M18" s="20" t="n"/>
      <c r="N18" s="20" t="n"/>
      <c r="O18" s="20" t="n"/>
      <c r="P18" s="20" t="n"/>
    </row>
    <row r="19">
      <c r="A19" s="20" t="n"/>
      <c r="B19" s="20" t="n"/>
      <c r="C19" s="20" t="n"/>
      <c r="D19" s="20" t="n"/>
      <c r="E19" s="20" t="n"/>
      <c r="F19" s="20" t="n"/>
      <c r="G19" s="20" t="n"/>
      <c r="H19" s="20" t="n"/>
      <c r="I19" s="20" t="n"/>
      <c r="J19" s="20" t="n"/>
      <c r="K19" s="20" t="n"/>
      <c r="L19" s="20" t="n"/>
      <c r="M19" s="20" t="n"/>
      <c r="N19" s="20" t="n"/>
      <c r="O19" s="20" t="n"/>
      <c r="P19" s="20" t="n"/>
    </row>
    <row r="20">
      <c r="A20" s="20" t="n"/>
      <c r="B20" s="20" t="n"/>
      <c r="C20" s="20" t="n"/>
      <c r="D20" s="20" t="n"/>
      <c r="E20" s="20" t="n"/>
      <c r="F20" s="20" t="n"/>
      <c r="G20" s="20" t="n"/>
      <c r="H20" s="20" t="n"/>
      <c r="I20" s="20" t="n"/>
      <c r="J20" s="20" t="n"/>
      <c r="K20" s="20" t="n"/>
      <c r="L20" s="20" t="n"/>
      <c r="M20" s="20" t="n"/>
      <c r="N20" s="20" t="n"/>
      <c r="O20" s="20" t="n"/>
      <c r="P20" s="20" t="n"/>
    </row>
  </sheetData>
  <mergeCells count="1">
    <mergeCell ref="A1:P1"/>
  </mergeCells>
  <pageMargins left="0.7" right="0.7" top="0.75" bottom="0.75" header="0.3" footer="0.3"/>
  <tableParts count="1">
    <tablePart xmlns:r="http://schemas.openxmlformats.org/officeDocument/2006/relationships" r:id="rId1"/>
  </tableParts>
</worksheet>
</file>

<file path=xl/worksheets/sheet9.xml><?xml version="1.0" encoding="utf-8"?>
<worksheet xmlns="http://schemas.openxmlformats.org/spreadsheetml/2006/main">
  <sheetPr>
    <outlinePr summaryBelow="1" summaryRight="1"/>
    <pageSetUpPr/>
  </sheetPr>
  <dimension ref="A1:F9"/>
  <sheetViews>
    <sheetView workbookViewId="0">
      <selection activeCell="A1" sqref="A1"/>
    </sheetView>
  </sheetViews>
  <sheetFormatPr baseColWidth="8" defaultRowHeight="15"/>
  <cols>
    <col width="14" customWidth="1" min="1" max="1"/>
    <col width="30" customWidth="1" min="2" max="2"/>
    <col width="65" customWidth="1" min="3" max="3"/>
    <col width="50" customWidth="1" min="4" max="4"/>
    <col width="14" customWidth="1" min="5" max="5"/>
    <col width="28" customWidth="1" min="6" max="6"/>
  </cols>
  <sheetData>
    <row r="1" ht="30" customHeight="1">
      <c r="A1" s="9" t="inlineStr">
        <is>
          <t>Sources and Version History</t>
        </is>
      </c>
      <c r="B1" s="1" t="n"/>
      <c r="C1" s="1" t="n"/>
      <c r="D1" s="1" t="n"/>
      <c r="E1" s="1" t="n"/>
      <c r="F1" s="1" t="n"/>
    </row>
    <row r="2"/>
    <row r="3">
      <c r="A3" s="14" t="inlineStr">
        <is>
          <t>Category</t>
        </is>
      </c>
      <c r="B3" s="14" t="inlineStr">
        <is>
          <t>Name / Description</t>
        </is>
      </c>
      <c r="C3" s="14" t="inlineStr">
        <is>
          <t>URL</t>
        </is>
      </c>
      <c r="D3" s="14" t="inlineStr">
        <is>
          <t>Usage</t>
        </is>
      </c>
      <c r="E3" s="14" t="inlineStr">
        <is>
          <t>Date</t>
        </is>
      </c>
      <c r="F3" s="14" t="inlineStr">
        <is>
          <t>Notes</t>
        </is>
      </c>
    </row>
    <row r="4">
      <c r="A4" s="20" t="inlineStr">
        <is>
          <t>User-provided Page</t>
        </is>
      </c>
      <c r="B4" s="20" t="inlineStr">
        <is>
          <t>Incoming quality inspection log template page</t>
        </is>
      </c>
      <c r="C4" s="20" t="inlineStr">
        <is>
          <t>http://localhost:2020/zh/excel-templates/quality-management/incoming-quality-inspection-log/</t>
        </is>
      </c>
      <c r="D4" s="20" t="inlineStr">
        <is>
          <t>Used as the request source and template topic</t>
        </is>
      </c>
      <c r="E4" s="94" t="n">
        <v>46144</v>
      </c>
      <c r="F4" s="20" t="inlineStr">
        <is>
          <t>The local URL is available only in the user environment</t>
        </is>
      </c>
    </row>
    <row r="5">
      <c r="A5" s="20" t="inlineStr">
        <is>
          <t>Public Reference</t>
        </is>
      </c>
      <c r="B5" s="20" t="inlineStr">
        <is>
          <t>Incoming inspection record query system field example</t>
        </is>
      </c>
      <c r="C5" s="20" t="inlineStr">
        <is>
          <t>https://www.zdsztech.com/blog/how-to-quickly-query-incoming-quality-inspection-records/</t>
        </is>
      </c>
      <c r="D5" s="20" t="inlineStr">
        <is>
          <t>References supplier, material, lot, inspection item, criteria, measurements, results, and photo fields</t>
        </is>
      </c>
      <c r="E5" s="94" t="n">
        <v>46144</v>
      </c>
      <c r="F5" s="20" t="str"/>
    </row>
    <row r="6">
      <c r="A6" s="20" t="inlineStr">
        <is>
          <t>Public Reference</t>
        </is>
      </c>
      <c r="B6" s="20" t="inlineStr">
        <is>
          <t>Incoming Inspection Report Excel Template</t>
        </is>
      </c>
      <c r="C6" s="20" t="inlineStr">
        <is>
          <t>https://www.kladana.com/blog/oms/incoming-inspection-report-excel-template/</t>
        </is>
      </c>
      <c r="D6" s="20" t="inlineStr">
        <is>
          <t>References supplier and lot fields, pass/fail, remarks, sign-off, automatic logic, and conditional formatting</t>
        </is>
      </c>
      <c r="E6" s="94" t="n">
        <v>46144</v>
      </c>
      <c r="F6" s="20" t="str"/>
    </row>
    <row r="7">
      <c r="A7" s="20" t="inlineStr">
        <is>
          <t>Public Reference</t>
        </is>
      </c>
      <c r="B7" s="20" t="inlineStr">
        <is>
          <t>Incoming inspection record archiving framework</t>
        </is>
      </c>
      <c r="C7" s="20" t="inlineStr">
        <is>
          <t>https://www.zdsztech.com/blog/how-to-efficiently-manage-incoming-material-quality-inspection-records-archiving/</t>
        </is>
      </c>
      <c r="D7" s="20" t="inlineStr">
        <is>
          <t>References standardized forms, AQL, judgment basis, linked fields, and structured data</t>
        </is>
      </c>
      <c r="E7" s="94" t="n">
        <v>46144</v>
      </c>
      <c r="F7" s="20" t="str"/>
    </row>
    <row r="8">
      <c r="A8" s="20" t="inlineStr">
        <is>
          <t>Public Reference</t>
        </is>
      </c>
      <c r="B8" s="20" t="inlineStr">
        <is>
          <t>Quality Management Template for Incoming Goods</t>
        </is>
      </c>
      <c r="C8" s="20" t="inlineStr">
        <is>
          <t>https://evaluationshub.com/_templates/quality-management-template-for-incoming-goods/</t>
        </is>
      </c>
      <c r="D8" s="20" t="inlineStr">
        <is>
          <t>References Incoming Inspection Log, Supplier Quality Summary, NCR, acceptance criteria, and checklist modules</t>
        </is>
      </c>
      <c r="E8" s="94" t="n">
        <v>46144</v>
      </c>
      <c r="F8" s="20" t="str"/>
    </row>
    <row r="9">
      <c r="A9" s="20" t="inlineStr">
        <is>
          <t>Version</t>
        </is>
      </c>
      <c r="B9" s="20" t="inlineStr">
        <is>
          <t>v1.0</t>
        </is>
      </c>
      <c r="C9" s="20" t="str"/>
      <c r="D9" s="20" t="inlineStr">
        <is>
          <t>Initial version: created a general multi-scenario IQC incoming quality inspection log template</t>
        </is>
      </c>
      <c r="E9" s="94" t="n">
        <v>46144</v>
      </c>
      <c r="F9" s="20" t="inlineStr">
        <is>
          <t>可按公司流程继续维护</t>
        </is>
      </c>
    </row>
  </sheetData>
  <mergeCells count="1">
    <mergeCell ref="A1:F1"/>
  </mergeCells>
  <pageMargins left="0.7" right="0.7" top="0.75" bottom="0.75" header="0.3" footer="0.3"/>
  <tableParts count="1">
    <tablePart xmlns:r="http://schemas.openxmlformats.org/officeDocument/2006/relationships" r:id="rId1"/>
  </tableParts>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Finite Field</dc:creator>
  <dc:title xmlns:dc="http://purl.org/dc/elements/1.1/">Incoming Quality Inspection Log Template</dc:title>
  <dc:description xmlns:dc="http://purl.org/dc/elements/1.1/">An Excel template for managing incoming lots, inspection results, nonconformance actions, and supplier quality performance.</dc:description>
  <dcterms:created xmlns:dcterms="http://purl.org/dc/terms/" xmlns:xsi="http://www.w3.org/2001/XMLSchema-instance" xsi:type="dcterms:W3CDTF">2026-05-02T14:09:36Z</dcterms:created>
  <dcterms:modified xmlns:dcterms="http://purl.org/dc/terms/" xmlns:xsi="http://www.w3.org/2001/XMLSchema-instance" xsi:type="dcterms:W3CDTF">2026-05-02T14:10:36Z</dcterms:modified>
  <cp:lastModifiedBy>Finite Field</cp:lastModifiedBy>
  <cp:category>Quality Management</cp:category>
</cp:coreProperties>
</file>