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Override PartName="/xl/worksheets/sheet7.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bookViews>
  <sheets>
    <sheet name="Instrucciones" sheetId="1" r:id="rId1" state="visible"/>
    <sheet name="Configuración del proyecto" sheetId="2" r:id="rId2" state="visible"/>
    <sheet name="Detalles de tareas" sheetId="3" r:id="rId3" state="visible"/>
    <sheet name="Hitos" sheetId="4" r:id="rId4" state="visible"/>
    <sheet name="Riesgos e incidencias" sheetId="5" r:id="rId5" state="visible"/>
    <sheet name="Informes semanales" sheetId="6" r:id="rId6" state="visible"/>
    <sheet name="Panel" sheetId="7" r:id="rId7" state="visible"/>
  </sheets>
</workbook>
</file>

<file path=xl/sharedStrings.xml><?xml version="1.0" encoding="utf-8"?>
<sst xmlns="http://schemas.openxmlformats.org/spreadsheetml/2006/main" count="351" uniqueCount="351">
  <si>
    <t>Registre puntos de control clave de entrega para que el panel pueda resumir la finalización de hitos.</t>
  </si>
  <si>
    <t>4. Riesgos e incidencias</t>
  </si>
  <si>
    <t>Registre riesgos, incidencias, bloqueos, respuestas y estado de cierre.</t>
  </si>
  <si>
    <t>5. Informes semanales</t>
  </si>
  <si>
    <t>Capture el progreso general, resultados clave, planes de la próxima semana y puntos de enfoque de gestión cada semana.</t>
  </si>
  <si>
    <t>6. Panel</t>
  </si>
  <si>
    <t>Muestra automáticamente métricas clave, mezcla de estados, mezcla de prioridades, progreso del proyecto y destacados de hitos.</t>
  </si>
  <si>
    <t>Mejor uso</t>
  </si>
  <si>
    <t>Entrega de software, construcción, campañas de marketing, aperturas de tiendas, mejora de manufactura, operaciones internas y proyectos de entrega a clientes.</t>
  </si>
  <si>
    <t>Consejo de mantenimiento</t>
  </si>
  <si>
    <t>Actualice semanalmente los detalles de tareas, hitos, riesgos e incidencias; antes de reuniones recurrentes, revise solo el panel y el informe semanal.</t>
  </si>
  <si>
    <t>Configuración del proyecto</t>
  </si>
  <si>
    <t>ID de proyecto</t>
  </si>
  <si>
    <t>Nombre del proyecto</t>
  </si>
  <si>
    <t>Contexto empresarial</t>
  </si>
  <si>
    <t>Gerente del proyecto</t>
  </si>
  <si>
    <t>Fecha de inicio</t>
  </si>
  <si>
    <t>Presupuesto</t>
  </si>
  <si>
    <t>Finalización objetivo</t>
  </si>
  <si>
    <t>Estado del proyecto</t>
  </si>
  <si>
    <t>Revisar el panel y reunirse</t>
  </si>
  <si>
    <t>Relanzamiento del sitio web</t>
  </si>
  <si>
    <t>Software y digital</t>
  </si>
  <si>
    <t>Mercadotecnia</t>
  </si>
  <si>
    <t>Uso típico</t>
  </si>
  <si>
    <t>En curso</t>
  </si>
  <si>
    <t>Trabajo entre equipos; la entrega de contenido requiere mucha atención.</t>
  </si>
  <si>
    <t>Software / TI</t>
  </si>
  <si>
    <t>Preparación de apertura de nueva tienda</t>
  </si>
  <si>
    <t>Comercio minorista y operaciones de tienda</t>
  </si>
  <si>
    <t>Operaciones minoristas</t>
  </si>
  <si>
    <t>Desarrollo de productos</t>
  </si>
  <si>
    <t>Incluye acondicionamiento, contratación y merchandising.</t>
  </si>
  <si>
    <t>Hitos, entregables, riesgos de calidad</t>
  </si>
  <si>
    <t>Mejora de eficiencia de la línea de producción</t>
  </si>
  <si>
    <t>Mejora de manufactura</t>
  </si>
  <si>
    <t>Producción</t>
  </si>
  <si>
    <t>Canales, presupuesto, responsable</t>
  </si>
  <si>
    <t>Enfoque en tiempo de inactividad y rendimiento.</t>
  </si>
  <si>
    <t>Trabajo de construcción</t>
  </si>
  <si>
    <t>Despliegue de entrega al cliente</t>
  </si>
  <si>
    <t>Relación con cliente</t>
  </si>
  <si>
    <t>Retrasos, escalación de riesgos, siguientes acciones</t>
  </si>
  <si>
    <t>Entrega al cliente</t>
  </si>
  <si>
    <t>Aceptado en fases de entrega.</t>
  </si>
  <si>
    <t>Cliente o departamento, informe semanal, necesidades de soporte</t>
  </si>
  <si>
    <t>Construcción del programa anual de formación</t>
  </si>
  <si>
    <t>Operaciones de personas</t>
  </si>
  <si>
    <t>Horas reales, presupuesto, tasa de finalización</t>
  </si>
  <si>
    <t>Planificado</t>
  </si>
  <si>
    <t>Diseño de cursos y programación de instructores.</t>
  </si>
  <si>
    <t>Detalles de tareas</t>
  </si>
  <si>
    <t>Mantenga planes de tareas, progreso real, estado, variación y salud elemento por elemento. La mayoría de las métricas del panel provienen de esta hoja.</t>
  </si>
  <si>
    <t>ID de tarea</t>
  </si>
  <si>
    <t>Nombre de tarea</t>
  </si>
  <si>
    <t>Etapa del flujo</t>
  </si>
  <si>
    <t>Responsable</t>
  </si>
  <si>
    <t>Prioridad</t>
  </si>
  <si>
    <t>Estado</t>
  </si>
  <si>
    <t>Inicio planificado</t>
  </si>
  <si>
    <t>Fin planificado</t>
  </si>
  <si>
    <t>Inicio real</t>
  </si>
  <si>
    <t>Fin real</t>
  </si>
  <si>
    <t>Horas planificadas</t>
  </si>
  <si>
    <t>Horas reales</t>
  </si>
  <si>
    <t>Tasa de finalización</t>
  </si>
  <si>
    <t>Días de retraso</t>
  </si>
  <si>
    <t>Salud</t>
  </si>
  <si>
    <t>Amarillo o naranja</t>
  </si>
  <si>
    <t>Entrevistas de descubrimiento y confirmación de alcance</t>
  </si>
  <si>
    <t>Inicio</t>
  </si>
  <si>
    <t>Alta</t>
  </si>
  <si>
    <t>Completado</t>
  </si>
  <si>
    <t>Según lo previsto</t>
  </si>
  <si>
    <t>Muy retrasado</t>
  </si>
  <si>
    <t>Requiere atención</t>
  </si>
  <si>
    <t>Se proporcionan listas desplegables para proyecto, fase, estado, prioridad, contexto empresarial y campos relacionados.</t>
  </si>
  <si>
    <t>Arquitectura de información e inventario de páginas</t>
  </si>
  <si>
    <t>Planificación</t>
  </si>
  <si>
    <t>Diseño visual y biblioteca de componentes</t>
  </si>
  <si>
    <t>Diseño</t>
  </si>
  <si>
    <t>Media</t>
  </si>
  <si>
    <t>Sin iniciar</t>
  </si>
  <si>
    <t>Fase actual</t>
  </si>
  <si>
    <t>Acondicionamiento de tienda</t>
  </si>
  <si>
    <t>Ejecución</t>
  </si>
  <si>
    <t>Próxima revisión</t>
  </si>
  <si>
    <t>Contratación y preparación de horarios</t>
  </si>
  <si>
    <t>Notas</t>
  </si>
  <si>
    <t>Lista de filtros de proyectos del panel</t>
  </si>
  <si>
    <t>Plan de merchandising</t>
  </si>
  <si>
    <t>Preparación</t>
  </si>
  <si>
    <t>Emily Carter</t>
  </si>
  <si>
    <t>Centro de ventas</t>
  </si>
  <si>
    <t>Recopilación de datos del estado actual</t>
  </si>
  <si>
    <t>Análisis</t>
  </si>
  <si>
    <t>Semanal</t>
  </si>
  <si>
    <t>Piloto de proceso de cuello de botella</t>
  </si>
  <si>
    <t>Las pruebas de integración de la interfaz están en la ruta crítica.</t>
  </si>
  <si>
    <t>Todos los proyectos</t>
  </si>
  <si>
    <t>Confirmación del plan de implementación</t>
  </si>
  <si>
    <t>Campaña de lanzamiento de nuevo producto</t>
  </si>
  <si>
    <t>Migración y validación de datos</t>
  </si>
  <si>
    <t>Modelo de competencias por rol</t>
  </si>
  <si>
    <t>Completar la publicación de lanzamiento, el contenido del canal y la preparación de la campaña.</t>
  </si>
  <si>
    <t>Diseño del curso de formación</t>
  </si>
  <si>
    <t>Baja</t>
  </si>
  <si>
    <t>Hitos</t>
  </si>
  <si>
    <t>Haga seguimiento de puntos de control clave, entregables, estado de aceptación y variación de hitos.</t>
  </si>
  <si>
    <t>ID de hito</t>
  </si>
  <si>
    <t>Nombre del hito</t>
  </si>
  <si>
    <t>Entregable</t>
  </si>
  <si>
    <t>Fecha planificada</t>
  </si>
  <si>
    <t>Fecha real</t>
  </si>
  <si>
    <t>Proyecto de entrega al cliente A</t>
  </si>
  <si>
    <t>Congelación de requisitos</t>
  </si>
  <si>
    <t>Aprobación de requisitos</t>
  </si>
  <si>
    <t>Lanzamiento / Entrega</t>
  </si>
  <si>
    <t>Revisión de diseño</t>
  </si>
  <si>
    <t>Diseños de alta fidelidad</t>
  </si>
  <si>
    <t>Incompleto</t>
  </si>
  <si>
    <t>Aceptación de acondicionamiento</t>
  </si>
  <si>
    <t>Registro de aceptación de tienda</t>
  </si>
  <si>
    <t>Planta de manufactura</t>
  </si>
  <si>
    <t>Piloto completado</t>
  </si>
  <si>
    <t>Informe del piloto</t>
  </si>
  <si>
    <t>Completar una renovación parcial de la línea de producción y pasar la aceptación de seguridad.</t>
  </si>
  <si>
    <t>Aprobación del plan</t>
  </si>
  <si>
    <t>Plan de implementación</t>
  </si>
  <si>
    <t>Seguimiento de remediación de cumplimiento</t>
  </si>
  <si>
    <t>Publicación del marco curricular</t>
  </si>
  <si>
    <t>Mapa curricular</t>
  </si>
  <si>
    <t>Riesgos e incidencias</t>
  </si>
  <si>
    <t>Registre riesgos, incidencias, bloqueos y acciones de respuesta que afectan el progreso del proyecto.</t>
  </si>
  <si>
    <t>Identificador</t>
  </si>
  <si>
    <t>Tipo</t>
  </si>
  <si>
    <t>Título</t>
  </si>
  <si>
    <t>Severidad</t>
  </si>
  <si>
    <t>Probabilidad</t>
  </si>
  <si>
    <t>Impacto</t>
  </si>
  <si>
    <t>Fecha detectada</t>
  </si>
  <si>
    <t>Fecha objetivo de cierre</t>
  </si>
  <si>
    <t>Respuesta o notas</t>
  </si>
  <si>
    <t>Riesgo</t>
  </si>
  <si>
    <t>Activos de contenido llegan tarde</t>
  </si>
  <si>
    <t>Puede retrasar el lanzamiento.</t>
  </si>
  <si>
    <t>En mitigación</t>
  </si>
  <si>
    <t>Crear una lista de activos y hacer seguimiento semanal.</t>
  </si>
  <si>
    <t>Costo real</t>
  </si>
  <si>
    <t>Incidencia</t>
  </si>
  <si>
    <t>Materiales de acondicionamiento retrasados</t>
  </si>
  <si>
    <t>Afecta los hitos de construcción.</t>
  </si>
  <si>
    <t>El proveedor debe confirmar el plan sustituto.</t>
  </si>
  <si>
    <t>Ventana limitada de inactividad para el piloto</t>
  </si>
  <si>
    <t>Afecta la validación de mejora.</t>
  </si>
  <si>
    <t>En supervisión</t>
  </si>
  <si>
    <t>Coordinar ventanas de turno nocturno con planificación de producción.</t>
  </si>
  <si>
    <t>Bloqueo</t>
  </si>
  <si>
    <t>Campos de interfaz del cliente no confirmados</t>
  </si>
  <si>
    <t>Afecta la migración de datos.</t>
  </si>
  <si>
    <t>En espera externa</t>
  </si>
  <si>
    <t>El equipo de TI del cliente debe confirmar la lista de campos.</t>
  </si>
  <si>
    <t>Conflicto de recursos de instructores</t>
  </si>
  <si>
    <t>Preparar una lista de respaldo de instructores externos.</t>
  </si>
  <si>
    <t>Informes semanales</t>
  </si>
  <si>
    <t>Use esto para reuniones de proyecto, actualizaciones semanales e informes de dirección. Capture las conclusiones clave por proyecto y semana.</t>
  </si>
  <si>
    <t>ID de informe semanal</t>
  </si>
  <si>
    <t>Inicio de semana</t>
  </si>
  <si>
    <t>Fin de semana</t>
  </si>
  <si>
    <t>Completado esta semana</t>
  </si>
  <si>
    <t>Plan de la próxima semana</t>
  </si>
  <si>
    <t>Principales riesgos o incidencias</t>
  </si>
  <si>
    <t>Estado general</t>
  </si>
  <si>
    <t>Informante</t>
  </si>
  <si>
    <t>Esperando aprobación de presupuesto</t>
  </si>
  <si>
    <t>Requisitos completados y primer borrador de estructura de páginas</t>
  </si>
  <si>
    <t>Avanzar borradores de diseño y preparación de contenido.</t>
  </si>
  <si>
    <t>Se debe confirmar la cadencia de entrega de activos.</t>
  </si>
  <si>
    <t>Mercadotecnia debe confirmar el responsable del texto.</t>
  </si>
  <si>
    <t>El acondicionamiento comenzó y los canales de contratación se activaron</t>
  </si>
  <si>
    <t>Hacer seguimiento de llegada de materiales y continuar entrevistas.</t>
  </si>
  <si>
    <t>El riesgo de retraso de materiales está aumentando.</t>
  </si>
  <si>
    <t>Plan sustituto del proveedor</t>
  </si>
  <si>
    <t>Reprogramar con el cliente</t>
  </si>
  <si>
    <t>Análisis del proceso de cuello de botella completado</t>
  </si>
  <si>
    <t>Iniciar el piloto de mejora.</t>
  </si>
  <si>
    <t>Las ventanas de inactividad son limitadas.</t>
  </si>
  <si>
    <t>Coordinar ventanas de turno nocturno.</t>
  </si>
  <si>
    <t>Borrador del plan de implementación completado</t>
  </si>
  <si>
    <t>Revisión del cliente y congelación de campos de interfaz.</t>
  </si>
  <si>
    <t>Los campos de interfaz no están confirmados.</t>
  </si>
  <si>
    <t>Dar seguimiento con la persona decisora del cliente.</t>
  </si>
  <si>
    <t>Panel</t>
  </si>
  <si>
    <t>Panel de progreso de proyectos</t>
  </si>
  <si>
    <t>Métrica</t>
  </si>
  <si>
    <t>Valor</t>
  </si>
  <si>
    <t>Mezcla de estados de tareas</t>
  </si>
  <si>
    <t>Cantidad</t>
  </si>
  <si>
    <t>Proporción</t>
  </si>
  <si>
    <t>Mezcla de prioridades</t>
  </si>
  <si>
    <t>Próximos hitos incompletos</t>
  </si>
  <si>
    <t>Proyectos totales</t>
  </si>
  <si>
    <t>Número de proyectos registrados actualmente en la plantilla.</t>
  </si>
  <si>
    <t>Proyectos en curso</t>
  </si>
  <si>
    <t>Proyectos cuyo estado está en curso.</t>
  </si>
  <si>
    <t>Tareas totales</t>
  </si>
  <si>
    <t>Número de todas las tareas.</t>
  </si>
  <si>
    <t>Finalización media</t>
  </si>
  <si>
    <t>Tasa media de finalización de tareas.</t>
  </si>
  <si>
    <t>Tareas retrasadas</t>
  </si>
  <si>
    <t>Tareas con más de cero días de retraso.</t>
  </si>
  <si>
    <t>Pausado</t>
  </si>
  <si>
    <t>Tareas cuya salud está muy retrasada.</t>
  </si>
  <si>
    <t>Cancelado</t>
  </si>
  <si>
    <t>Riesgos o incidencias abiertas</t>
  </si>
  <si>
    <t>Confirmación visual clave</t>
  </si>
  <si>
    <t>Riesgos, incidencias y bloqueos abiertos.</t>
  </si>
  <si>
    <t>Riesgos o incidencias de severidad alta</t>
  </si>
  <si>
    <t>Tareas</t>
  </si>
  <si>
    <t>Tareas completadas</t>
  </si>
  <si>
    <t>Riesgos abiertos</t>
  </si>
  <si>
    <t>Finalización de hitos</t>
  </si>
  <si>
    <t>Evaluación de salud</t>
  </si>
  <si>
    <t>Cerrado</t>
  </si>
  <si>
    <t>Datos de la segunda semana pendientes de recopilación</t>
  </si>
  <si>
    <t>Completar la comparación de eficiencia</t>
  </si>
  <si>
    <t>Capacitación de clientes completada</t>
  </si>
  <si>
    <t>Conflicto de programación del cliente</t>
  </si>
  <si>
    <t>Asistencia a capacitación y materiales</t>
  </si>
  <si>
    <t>Reprogramar capacitación</t>
  </si>
  <si>
    <t>Proveedor seleccionado</t>
  </si>
  <si>
    <t>Esperando cotizaciones</t>
  </si>
  <si>
    <t>Hoja de cotización del proveedor</t>
  </si>
  <si>
    <t>Recopilar todas las cotizaciones</t>
  </si>
  <si>
    <t>Congelación de la lista de remediación</t>
  </si>
  <si>
    <t>Departamentos responsables bajo confirmación</t>
  </si>
  <si>
    <t>Lista de remediación</t>
  </si>
  <si>
    <t>Enviar a los propietarios para aprobación</t>
  </si>
  <si>
    <t>Registre riesgos, incidencias, bloqueos y elementos de escalación en un solo lugar. Las columnas de fórmulas calculan la puntuación de riesgo, los días de retraso y la bandera de escalación automáticamente.</t>
  </si>
  <si>
    <t>Cómo rellenar: el tipo puede ser Riesgo, Incidencia, Bloqueo o Decisión. Las columnas N-O y R son áreas de fórmulas. Los elementos con puntuaciones altas o vencidos se marcan para escalación automáticamente.</t>
  </si>
  <si>
    <t>ID</t>
  </si>
  <si>
    <t>Descripción</t>
  </si>
  <si>
    <t>Nivel de impacto</t>
  </si>
  <si>
    <t>Fecha de registro</t>
  </si>
  <si>
    <t>Resolución objetivo</t>
  </si>
  <si>
    <t>Fecha de cierre</t>
  </si>
  <si>
    <t>Puntuación de riesgo</t>
  </si>
  <si>
    <t>Respuesta / Solución</t>
  </si>
  <si>
    <t>Última actualización</t>
  </si>
  <si>
    <t>Bandera de escalación</t>
  </si>
  <si>
    <t>Enfoque de gestión</t>
  </si>
  <si>
    <t>La documentación de la interfaz ha cambiado</t>
  </si>
  <si>
    <t>Los campos de retorno del proveedor cambiaron y pueden afectar las pruebas de integración.</t>
  </si>
  <si>
    <t>Mapear los nuevos campos y preparar un plan de compatibilidad.</t>
  </si>
  <si>
    <t>Último borrador recibido</t>
  </si>
  <si>
    <t>Aprobación de presupuesto retrasada</t>
  </si>
  <si>
    <t>El presupuesto de la campaña no está completamente aprobado, afectando la programación del canal.</t>
  </si>
  <si>
    <t>Ocurrido</t>
  </si>
  <si>
    <t>Abierto</t>
  </si>
  <si>
    <t>Escalar al director de marketing para aprobación</t>
  </si>
  <si>
    <t>Esperando reunión de aprobación</t>
  </si>
  <si>
    <t>Capacitación de clientes retrasada</t>
  </si>
  <si>
    <t>El administrador clave del cliente está de viaje, por lo que la capacitación no puede terminar según lo programado.</t>
  </si>
  <si>
    <t>Proporcionar una grabación y opciones de sesión de recuperación</t>
  </si>
  <si>
    <t>Confirmación del cliente en curso</t>
  </si>
  <si>
    <t>Muestra de datos de obra insuficiente</t>
  </si>
  <si>
    <t>Si la muestra piloto es demasiado pequeña, la conclusión de la mejora de eficiencia se vuelve menos confiable.</t>
  </si>
  <si>
    <t>Extender el piloto y añadir puntos de muestreo</t>
  </si>
  <si>
    <t>Muestreo de la segunda semana en curso</t>
  </si>
  <si>
    <t>Las plantillas de evidencia son inconsistentes</t>
  </si>
  <si>
    <t>Los departamentos envían materiales en diferentes formatos, afectando la calidad del archivo.</t>
  </si>
  <si>
    <t>Publicar una plantilla estándar y añadir una lista de comprobación de revisión</t>
  </si>
  <si>
    <t>Borrador completo</t>
  </si>
  <si>
    <t>Use esto para reuniones semanales de control, reuniones de proyecto e informes de progreso. Registre el progreso de esta semana, el plan de la próxima semana, riesgos, incidencias, decisiones y necesidades de soporte.</t>
  </si>
  <si>
    <t>Cómo rellenar: introduzca la fecha de inicio de la semana en la columna C; la columna D genera la fecha de fin de la semana automáticamente. Las columnas K-L alimentan la tendencia semanal del panel.</t>
  </si>
  <si>
    <t>Progreso de esta semana</t>
  </si>
  <si>
    <t>Elementos clave completados</t>
  </si>
  <si>
    <t>Resumen de riesgos / incidencias</t>
  </si>
  <si>
    <t>Decisión / Soporte necesario</t>
  </si>
  <si>
    <t>Tasa de finalización de esta semana</t>
  </si>
  <si>
    <t>Enlace de reunión / Notas</t>
  </si>
  <si>
    <t>El desarrollo de la interfaz entró en pruebas de integración y la matriz de permisos está completa.</t>
  </si>
  <si>
    <t>Requisitos congelados y permisos confirmados.</t>
  </si>
  <si>
    <t>Completar la lógica de reintento y preparar la UAT.</t>
  </si>
  <si>
    <t>La documentación de la interfaz del proveedor ha cambiado.</t>
  </si>
  <si>
    <t>El responsable técnico necesita confirmar el mapeo de campos.</t>
  </si>
  <si>
    <t>Observación</t>
  </si>
  <si>
    <t>Notas de la reunión semanal enviadas</t>
  </si>
  <si>
    <t>Primer borrador visual clave completado; calendario de canales no congelado.</t>
  </si>
  <si>
    <t>Tema de la campaña y lista de activos.</t>
  </si>
  <si>
    <t>Completar la aprobación de presupuesto y la programación de canales.</t>
  </si>
  <si>
    <t>Aprobación de presupuesto retrasada.</t>
  </si>
  <si>
    <t>Solicitar al director de marketing que confirme el presupuesto de la campaña.</t>
  </si>
  <si>
    <t>Piloto iniciado y muestreo de la primera semana completado.</t>
  </si>
  <si>
    <t>Muestreo del proceso y primer borrador de la ruta.</t>
  </si>
  <si>
    <t>Continuar con el muestreo y validar la eficiencia.</t>
  </si>
  <si>
    <t>Riesgo de tamaño de muestra insuficiente.</t>
  </si>
  <si>
    <t>Se necesita el soporte del supervisor de obra.</t>
  </si>
  <si>
    <t>Resume automáticamente proyectos, tareas, hitos, retrasos, riesgos, incidencias y estado de informes semanales para reuniones de dirección.</t>
  </si>
  <si>
    <t>La capacitación no se completó según lo programado, por lo que se pospone la aceptación.</t>
  </si>
  <si>
    <t>Entorno de implementación completado.</t>
  </si>
  <si>
    <t>Reprogramar capacitación del cliente.</t>
  </si>
  <si>
    <t>El propietario por parte del cliente está de viaje.</t>
  </si>
  <si>
    <t>El cliente necesita confirmar una nueva fecha/hora.</t>
  </si>
  <si>
    <t>Primer borrador de la lista de remediación completado.</t>
  </si>
  <si>
    <t>Lista de incidencias clasificada.</t>
  </si>
  <si>
    <t>Publicar plantilla de evidencia.</t>
  </si>
  <si>
    <t>El formato de la plantilla es inconsistente.</t>
  </si>
  <si>
    <t>Los responsables de departamento deben proporcionar comentarios.</t>
  </si>
  <si>
    <t>Mapeo de campos de interfaz confirmado y progreso de desarrollo recuperado.</t>
  </si>
  <si>
    <t>Primera versión de la lógica de reintento de excepciones.</t>
  </si>
  <si>
    <t>Preparar materiales de UAT.</t>
  </si>
  <si>
    <t>La ventana de pruebas de integración es estrecha.</t>
  </si>
  <si>
    <t>Coordinar recursos de pruebas.</t>
  </si>
  <si>
    <t>El visual clave principal espera la confirmación final y la aprobación del presupuesto sigue en curso.</t>
  </si>
  <si>
    <t>Borrador de activos completado.</t>
  </si>
  <si>
    <t>Bloquear canales de campaña.</t>
  </si>
  <si>
    <t>Presupuesto no aprobado.</t>
  </si>
  <si>
    <t>Se necesita una decisión en la reunión de aprobación.</t>
  </si>
  <si>
    <t>El cliente confirmó la fecha de la capacitación de recuperación; los documentos de aceptación están retrasados.</t>
  </si>
  <si>
    <t>Reprogramar el plan de capacitación.</t>
  </si>
  <si>
    <t>Completar la capacitación de recuperación e iniciar la aceptación.</t>
  </si>
  <si>
    <t>La disponibilidad del cliente es limitada.</t>
  </si>
  <si>
    <t>El gerente de proyecto se une a la comunicación con el cliente.</t>
  </si>
  <si>
    <t>Panel visual de progreso del proyecto</t>
  </si>
  <si>
    <t>Seleccione un proyecto o "Todos los proyectos" en B4. El panel resume las tareas, hitos, riesgos, incidencias, presupuesto, carga de trabajo del responsable y tendencias semanales automáticamente.</t>
  </si>
  <si>
    <t>Seleccionar proyecto</t>
  </si>
  <si>
    <t>Fecha de actualización</t>
  </si>
  <si>
    <t>Finalización media por fase</t>
  </si>
  <si>
    <t>Tasa de finalización media</t>
  </si>
  <si>
    <t>Riesgos / incidencias abiertas</t>
  </si>
  <si>
    <t>Tasa de finalización de hitos</t>
  </si>
  <si>
    <t>Revisión / Cierre</t>
  </si>
  <si>
    <t>Tareas activas por responsable</t>
  </si>
  <si>
    <t>Variación del presupuesto del proyecto</t>
  </si>
  <si>
    <t>Tareas activas</t>
  </si>
  <si>
    <t>Proyecto</t>
  </si>
  <si>
    <t>Variación</t>
  </si>
  <si>
    <t>Tendencia semanal de la tasa de finalización</t>
  </si>
  <si>
    <t>Ayudante de fecha semanal</t>
  </si>
  <si>
    <t>Fecha de la semana</t>
  </si>
  <si>
    <t>Lista de enfoque de la reunión: Resalta automáticamente las tareas retrasadas, los riesgos de escalación y las siguientes acciones</t>
  </si>
  <si>
    <t>Tareas retrasadas / en observación</t>
  </si>
  <si>
    <t>Riesgos de escalación</t>
  </si>
  <si>
    <t>Plan de respuesta</t>
  </si>
  <si>
    <t>Consejo de filtro: En Detalles de tareas, filtre el estado de salud a Retrasado, Riesgo u Observación y lleve esos elementos a la reunión semanal primero.</t>
  </si>
  <si>
    <t>Consejo de filtro: En Riesgos e incidencias, filtre la bandera de escalación a Escalar.</t>
  </si>
  <si>
    <t>Consejo de acción: Copie las tareas clave en esta área y registre el responsable, la fecha de vencimiento y las necesidades de soporte.</t>
  </si>
  <si>
    <t>Lógica de escalación: Los elementos con puntuaciones altas, P0 o vencidos se marcan para escalación automáticamente.</t>
  </si>
  <si>
    <t>Consejo de expansión: Cada empresa puede dividir aún más las tareas por departamento, cliente o portafolio de proyectos.</t>
  </si>
  <si>
    <t>Acción de reunión: Confirmar el plan de respuesta, el responsable, la fecha objetivo de resolución y las necesidades de soporte.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</si>
</sst>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yyyy-mm-dd"/>
    <numFmt numFmtId="165" formatCode="¥#,##0"/>
    <numFmt numFmtId="166" formatCode="¥#,##0;[Red]-¥#,##0"/>
  </numFmts>
  <fonts count="11">
    <font>
      <sz val="11"/>
      <name val="Carlito"/>
    </font>
    <font>
      <b val="1"/>
      <sz val="18"/>
      <color rgb="00FFFFFF"/>
      <name val="Microsoft YaHei"/>
    </font>
    <font>
      <i val="1"/>
      <sz val="11"/>
      <color rgb="00334155"/>
      <name val="Microsoft YaHei"/>
    </font>
    <font>
      <b val="1"/>
      <sz val="11"/>
      <color rgb="00FFFFFF"/>
      <name val="Microsoft YaHei"/>
    </font>
    <font>
      <b val="1"/>
      <sz val="11"/>
      <color rgb="000B1F3A"/>
      <name val="Microsoft YaHei"/>
    </font>
    <font>
      <sz val="11"/>
      <color rgb="00334155"/>
      <name val="Microsoft YaHei"/>
    </font>
    <font>
      <b val="1"/>
      <sz val="16"/>
      <color rgb="000B1F3A"/>
      <name val="Microsoft YaHei"/>
    </font>
    <font>
      <b val="1"/>
      <sz val="10"/>
      <color rgb="00FFFFFF"/>
      <name val="Microsoft YaHei"/>
    </font>
    <font>
      <b val="1"/>
      <sz val="10"/>
      <color rgb="000B1F3A"/>
      <name val="Microsoft YaHei"/>
    </font>
    <font>
      <sz val="10"/>
      <color rgb="00334155"/>
      <name val="Microsoft YaHei"/>
    </font>
    <font>
      <sz val="10"/>
      <name val="Microsoft YaHei"/>
    </font>
  </fonts>
  <fills count="11">
    <fill>
      <patternFill/>
    </fill>
    <fill>
      <patternFill patternType="gray125"/>
    </fill>
    <fill>
      <patternFill patternType="solid">
        <fgColor rgb="000B1F3A"/>
      </patternFill>
    </fill>
    <fill>
      <patternFill patternType="solid">
        <fgColor rgb="00E5E7EB"/>
      </patternFill>
    </fill>
    <fill>
      <patternFill patternType="solid">
        <fgColor rgb="000F766E"/>
      </patternFill>
    </fill>
    <fill>
      <patternFill patternType="solid">
        <fgColor rgb="00DBEAFE"/>
      </patternFill>
    </fill>
    <fill>
      <patternFill patternType="solid">
        <fgColor rgb="00FFFFFF"/>
      </patternFill>
    </fill>
    <fill>
      <patternFill patternType="solid">
        <fgColor rgb="00E0F2FE"/>
      </patternFill>
    </fill>
    <fill>
      <patternFill patternType="solid">
        <fgColor rgb="00FED7AA"/>
      </patternFill>
    </fill>
    <fill>
      <patternFill patternType="solid">
        <fgColor rgb="00FEE2E2"/>
      </patternFill>
    </fill>
    <fill>
      <patternFill patternType="solid">
        <fgColor rgb="00DCFCE7"/>
      </patternFill>
    </fill>
  </fills>
  <borders count="2">
    <border/>
    <border/>
  </borders>
  <cellStyleXfs count="1">
    <xf numFmtId="0" fontId="0" fillId="0" borderId="1"/>
  </cellStyleXfs>
  <cellXfs count="154">
    <xf numFmtId="0" fontId="0" fillId="0" borderId="0" xfId="0" quotePrefix="false" pivotButton="false"/>
    <xf numFmtId="0" fontId="0" fillId="0" borderId="1" xfId="0" quotePrefix="false" pivotButton="false"/>
    <xf numFmtId="0" fontId="0" fillId="2" borderId="0" xfId="0" quotePrefix="false" pivotButton="false"/>
    <xf numFmtId="0" fontId="1" fillId="2" borderId="0" xfId="0" quotePrefix="false" pivotButton="false"/>
    <xf numFmtId="0" fontId="1" fillId="2" borderId="0" xfId="0" quotePrefix="false" pivotButton="false" applyAlignment="true">
      <alignment horizontal="left"/>
    </xf>
    <xf numFmtId="0" fontId="1" fillId="2" borderId="0" xfId="0" quotePrefix="false" pivotButton="false" applyAlignment="true">
      <alignment horizontal="left" vertical="center"/>
    </xf>
    <xf numFmtId="0" fontId="0" fillId="2" borderId="1" xfId="0" quotePrefix="false" pivotButton="false"/>
    <xf numFmtId="0" fontId="1" fillId="2" borderId="1" xfId="0" quotePrefix="false" pivotButton="false"/>
    <xf numFmtId="0" fontId="1" fillId="2" borderId="1" xfId="0" quotePrefix="false" pivotButton="false" applyAlignment="true">
      <alignment horizontal="left"/>
    </xf>
    <xf numFmtId="0" fontId="1" fillId="2" borderId="1" xfId="0" quotePrefix="false" pivotButton="false" applyAlignment="true">
      <alignment horizontal="left" vertical="center"/>
    </xf>
    <xf numFmtId="0" fontId="0" fillId="3" borderId="0" xfId="0" quotePrefix="false" pivotButton="false"/>
    <xf numFmtId="0" fontId="2" fillId="3" borderId="0" xfId="0" quotePrefix="false" pivotButton="false"/>
    <xf numFmtId="0" fontId="2" fillId="3" borderId="0" xfId="0" quotePrefix="false" pivotButton="false" applyAlignment="true">
      <alignment wrapText="true"/>
    </xf>
    <xf numFmtId="0" fontId="2" fillId="3" borderId="0" xfId="0" quotePrefix="false" pivotButton="false" applyAlignment="true">
      <alignment horizontal="left" wrapText="true"/>
    </xf>
    <xf numFmtId="0" fontId="2" fillId="3" borderId="0" xfId="0" quotePrefix="false" pivotButton="false" applyAlignment="true">
      <alignment horizontal="left" vertical="center" wrapText="true"/>
    </xf>
    <xf numFmtId="0" fontId="0" fillId="3" borderId="1" xfId="0" quotePrefix="false" pivotButton="false"/>
    <xf numFmtId="0" fontId="2" fillId="3" borderId="1" xfId="0" quotePrefix="false" pivotButton="false"/>
    <xf numFmtId="0" fontId="2" fillId="3" borderId="1" xfId="0" quotePrefix="false" pivotButton="false" applyAlignment="true">
      <alignment wrapText="true"/>
    </xf>
    <xf numFmtId="0" fontId="2" fillId="3" borderId="1" xfId="0" quotePrefix="false" pivotButton="false" applyAlignment="true">
      <alignment horizontal="left" wrapText="true"/>
    </xf>
    <xf numFmtId="0" fontId="2" fillId="3" borderId="1" xfId="0" quotePrefix="false" pivotButton="false" applyAlignment="true">
      <alignment horizontal="left" vertical="center" wrapText="true"/>
    </xf>
    <xf numFmtId="0" fontId="0" fillId="4" borderId="0" xfId="0" quotePrefix="false" pivotButton="false"/>
    <xf numFmtId="0" fontId="3" fillId="4" borderId="0" xfId="0" quotePrefix="false" pivotButton="false"/>
    <xf numFmtId="0" fontId="3" fillId="4" borderId="0" xfId="0" quotePrefix="false" pivotButton="false" applyAlignment="true">
      <alignment horizontal="left"/>
    </xf>
    <xf numFmtId="0" fontId="3" fillId="4" borderId="0" xfId="0" quotePrefix="false" pivotButton="false" applyAlignment="true">
      <alignment horizontal="left" vertical="center"/>
    </xf>
    <xf numFmtId="0" fontId="0" fillId="4" borderId="1" xfId="0" quotePrefix="false" pivotButton="false"/>
    <xf numFmtId="0" fontId="3" fillId="4" borderId="1" xfId="0" quotePrefix="false" pivotButton="false"/>
    <xf numFmtId="0" fontId="3" fillId="4" borderId="1" xfId="0" quotePrefix="false" pivotButton="false" applyAlignment="true">
      <alignment horizontal="left"/>
    </xf>
    <xf numFmtId="0" fontId="3" fillId="4" borderId="1" xfId="0" quotePrefix="false" pivotButton="false" applyAlignment="true">
      <alignment horizontal="left" vertical="center"/>
    </xf>
    <xf numFmtId="0" fontId="0" fillId="5" borderId="0" xfId="0" quotePrefix="false" pivotButton="false"/>
    <xf numFmtId="0" fontId="4" fillId="5" borderId="0" xfId="0" quotePrefix="false" pivotButton="false"/>
    <xf numFmtId="0" fontId="4" fillId="5" borderId="0" xfId="0" quotePrefix="false" pivotButton="false" applyAlignment="true">
      <alignment wrapText="true"/>
    </xf>
    <xf numFmtId="0" fontId="4" fillId="5" borderId="0" xfId="0" quotePrefix="false" pivotButton="false" applyAlignment="true">
      <alignment horizontal="center" wrapText="true"/>
    </xf>
    <xf numFmtId="0" fontId="4" fillId="5" borderId="0" xfId="0" quotePrefix="false" pivotButton="false" applyAlignment="true">
      <alignment horizontal="center" vertical="center" wrapText="true"/>
    </xf>
    <xf numFmtId="0" fontId="0" fillId="5" borderId="1" xfId="0" quotePrefix="false" pivotButton="false"/>
    <xf numFmtId="0" fontId="4" fillId="5" borderId="1" xfId="0" quotePrefix="false" pivotButton="false"/>
    <xf numFmtId="0" fontId="4" fillId="5" borderId="1" xfId="0" quotePrefix="false" pivotButton="false" applyAlignment="true">
      <alignment wrapText="true"/>
    </xf>
    <xf numFmtId="0" fontId="4" fillId="5" borderId="1" xfId="0" quotePrefix="false" pivotButton="false" applyAlignment="true">
      <alignment horizontal="center" wrapText="true"/>
    </xf>
    <xf numFmtId="0" fontId="4" fillId="5" borderId="1" xfId="0" quotePrefix="false" pivotButton="false" applyAlignment="true">
      <alignment horizontal="center" vertical="center" wrapText="true"/>
    </xf>
    <xf numFmtId="0" fontId="0" fillId="6" borderId="0" xfId="0" quotePrefix="false" pivotButton="false"/>
    <xf numFmtId="0" fontId="5" fillId="6" borderId="0" xfId="0" quotePrefix="false" pivotButton="false"/>
    <xf numFmtId="0" fontId="5" fillId="6" borderId="0" xfId="0" quotePrefix="false" pivotButton="false" applyAlignment="true">
      <alignment wrapText="true"/>
    </xf>
    <xf numFmtId="0" fontId="5" fillId="6" borderId="0" xfId="0" quotePrefix="false" pivotButton="false" applyAlignment="true">
      <alignment vertical="center" wrapText="true"/>
    </xf>
    <xf numFmtId="0" fontId="0" fillId="6" borderId="1" xfId="0" quotePrefix="false" pivotButton="false"/>
    <xf numFmtId="0" fontId="5" fillId="6" borderId="1" xfId="0" quotePrefix="false" pivotButton="false"/>
    <xf numFmtId="0" fontId="5" fillId="6" borderId="1" xfId="0" quotePrefix="false" pivotButton="false" applyAlignment="true">
      <alignment wrapText="true"/>
    </xf>
    <xf numFmtId="0" fontId="5" fillId="6" borderId="1" xfId="0" quotePrefix="false" pivotButton="false" applyAlignment="true">
      <alignment vertical="center" wrapText="true"/>
    </xf>
    <xf numFmtId="0" fontId="3" fillId="2" borderId="0" xfId="0" quotePrefix="false" pivotButton="false"/>
    <xf numFmtId="0" fontId="3" fillId="2" borderId="0" xfId="0" quotePrefix="false" pivotButton="false" applyAlignment="true">
      <alignment wrapText="true"/>
    </xf>
    <xf numFmtId="0" fontId="3" fillId="2" borderId="0" xfId="0" quotePrefix="false" pivotButton="false" applyAlignment="true">
      <alignment horizontal="center" wrapText="true"/>
    </xf>
    <xf numFmtId="0" fontId="3" fillId="2" borderId="0" xfId="0" quotePrefix="false" pivotButton="false" applyAlignment="true">
      <alignment horizontal="center" vertical="center" wrapText="true"/>
    </xf>
    <xf numFmtId="0" fontId="3" fillId="2" borderId="1" xfId="0" quotePrefix="false" pivotButton="false"/>
    <xf numFmtId="0" fontId="3" fillId="2" borderId="1" xfId="0" quotePrefix="false" pivotButton="false" applyAlignment="true">
      <alignment wrapText="true"/>
    </xf>
    <xf numFmtId="0" fontId="3" fillId="2" borderId="1" xfId="0" quotePrefix="false" pivotButton="false" applyAlignment="true">
      <alignment horizontal="center" wrapText="true"/>
    </xf>
    <xf numFmtId="0" fontId="3" fillId="2" borderId="1" xfId="0" quotePrefix="false" pivotButton="false" applyAlignment="true">
      <alignment horizontal="center" vertical="center" wrapText="true"/>
    </xf>
    <xf numFmtId="0" fontId="5" fillId="7" borderId="0" xfId="0" quotePrefix="false" pivotButton="false" applyAlignment="true">
      <alignment vertical="center" wrapText="true"/>
    </xf>
    <xf numFmtId="0" fontId="5" fillId="7" borderId="1" xfId="0" quotePrefix="false" pivotButton="false" applyAlignment="true">
      <alignment vertical="center" wrapText="true"/>
    </xf>
    <xf numFmtId="0" fontId="5" fillId="8" borderId="0" xfId="0" quotePrefix="false" pivotButton="false" applyAlignment="true">
      <alignment vertical="center" wrapText="true"/>
    </xf>
    <xf numFmtId="0" fontId="5" fillId="8" borderId="1" xfId="0" quotePrefix="false" pivotButton="false" applyAlignment="true">
      <alignment vertical="center" wrapText="true"/>
    </xf>
    <xf numFmtId="0" fontId="5" fillId="9" borderId="0" xfId="0" quotePrefix="false" pivotButton="false" applyAlignment="true">
      <alignment vertical="center" wrapText="true"/>
    </xf>
    <xf numFmtId="0" fontId="5" fillId="9" borderId="1" xfId="0" quotePrefix="false" pivotButton="false" applyAlignment="true">
      <alignment vertical="center" wrapText="true"/>
    </xf>
    <xf numFmtId="0" fontId="5" fillId="10" borderId="0" xfId="0" quotePrefix="false" pivotButton="false" applyAlignment="true">
      <alignment vertical="center" wrapText="true"/>
    </xf>
    <xf numFmtId="0" fontId="5" fillId="10" borderId="1" xfId="0" quotePrefix="false" pivotButton="false" applyAlignment="true">
      <alignment vertical="center" wrapText="true"/>
    </xf>
    <xf numFmtId="164" fontId="5" fillId="6" borderId="0" xfId="0" quotePrefix="false" pivotButton="false" applyAlignment="true">
      <alignment vertical="center" wrapText="true"/>
    </xf>
    <xf numFmtId="164" fontId="5" fillId="6" borderId="1" xfId="0" quotePrefix="false" pivotButton="false" applyAlignment="true">
      <alignment vertical="center" wrapText="true"/>
    </xf>
    <xf numFmtId="165" fontId="5" fillId="6" borderId="0" xfId="0" quotePrefix="false" pivotButton="false" applyAlignment="true">
      <alignment vertical="center" wrapText="true"/>
    </xf>
    <xf numFmtId="165" fontId="5" fillId="6" borderId="1" xfId="0" quotePrefix="false" pivotButton="false" applyAlignment="true">
      <alignment vertical="center" wrapText="true"/>
    </xf>
    <xf numFmtId="1" fontId="5" fillId="6" borderId="0" xfId="0" quotePrefix="false" pivotButton="false" applyAlignment="true">
      <alignment vertical="center" wrapText="true"/>
    </xf>
    <xf numFmtId="1" fontId="5" fillId="6" borderId="1" xfId="0" quotePrefix="false" pivotButton="false" applyAlignment="true">
      <alignment vertical="center" wrapText="true"/>
    </xf>
    <xf numFmtId="9" fontId="5" fillId="6" borderId="0" xfId="0" quotePrefix="false" pivotButton="false" applyAlignment="true">
      <alignment vertical="center" wrapText="true"/>
    </xf>
    <xf numFmtId="9" fontId="5" fillId="6" borderId="1" xfId="0" quotePrefix="false" pivotButton="false" applyAlignment="true">
      <alignment vertical="center" wrapText="true"/>
    </xf>
    <xf numFmtId="166" fontId="5" fillId="7" borderId="0" xfId="0" quotePrefix="false" pivotButton="false" applyAlignment="true">
      <alignment vertical="center" wrapText="true"/>
    </xf>
    <xf numFmtId="166" fontId="5" fillId="7" borderId="1" xfId="0" quotePrefix="false" pivotButton="false" applyAlignment="true">
      <alignment vertical="center" wrapText="true"/>
    </xf>
    <xf numFmtId="164" fontId="5" fillId="7" borderId="0" xfId="0" quotePrefix="false" pivotButton="false" applyAlignment="true">
      <alignment vertical="center" wrapText="true"/>
    </xf>
    <xf numFmtId="164" fontId="5" fillId="7" borderId="1" xfId="0" quotePrefix="false" pivotButton="false" applyAlignment="true">
      <alignment vertical="center" wrapText="true"/>
    </xf>
    <xf numFmtId="0" fontId="5" fillId="5" borderId="0" xfId="0" quotePrefix="false" pivotButton="false" applyAlignment="true">
      <alignment vertical="center" wrapText="true"/>
    </xf>
    <xf numFmtId="0" fontId="4" fillId="5" borderId="0" xfId="0" quotePrefix="false" pivotButton="false" applyAlignment="true">
      <alignment vertical="center" wrapText="true"/>
    </xf>
    <xf numFmtId="0" fontId="5" fillId="5" borderId="1" xfId="0" quotePrefix="false" pivotButton="false" applyAlignment="true">
      <alignment vertical="center" wrapText="true"/>
    </xf>
    <xf numFmtId="0" fontId="4" fillId="5" borderId="1" xfId="0" quotePrefix="false" pivotButton="false" applyAlignment="true">
      <alignment vertical="center" wrapText="true"/>
    </xf>
    <xf numFmtId="0" fontId="6" fillId="6" borderId="0" xfId="0" quotePrefix="false" pivotButton="false"/>
    <xf numFmtId="0" fontId="6" fillId="6" borderId="0" xfId="0" quotePrefix="false" pivotButton="false" applyAlignment="true">
      <alignment horizontal="center"/>
    </xf>
    <xf numFmtId="0" fontId="6" fillId="6" borderId="0" xfId="0" quotePrefix="false" pivotButton="false" applyAlignment="true">
      <alignment horizontal="center" vertical="center"/>
    </xf>
    <xf numFmtId="0" fontId="6" fillId="6" borderId="1" xfId="0" quotePrefix="false" pivotButton="false"/>
    <xf numFmtId="0" fontId="6" fillId="6" borderId="1" xfId="0" quotePrefix="false" pivotButton="false" applyAlignment="true">
      <alignment horizontal="center"/>
    </xf>
    <xf numFmtId="0" fontId="6" fillId="6" borderId="1" xfId="0" quotePrefix="false" pivotButton="false" applyAlignment="true">
      <alignment horizontal="center" vertical="center"/>
    </xf>
    <xf numFmtId="9" fontId="6" fillId="6" borderId="0" xfId="0" quotePrefix="false" pivotButton="false" applyAlignment="true">
      <alignment horizontal="center" vertical="center"/>
    </xf>
    <xf numFmtId="9" fontId="6" fillId="6" borderId="1" xfId="0" quotePrefix="false" pivotButton="false" applyAlignment="true">
      <alignment horizontal="center" vertical="center"/>
    </xf>
    <xf numFmtId="166" fontId="6" fillId="6" borderId="0" xfId="0" quotePrefix="false" pivotButton="false" applyAlignment="true">
      <alignment horizontal="center" vertical="center"/>
    </xf>
    <xf numFmtId="166" fontId="6" fillId="6" borderId="1" xfId="0" quotePrefix="false" pivotButton="false" applyAlignment="true">
      <alignment horizontal="center" vertical="center"/>
    </xf>
    <xf numFmtId="9" fontId="0" fillId="0" borderId="0" xfId="0" quotePrefix="false" pivotButton="false"/>
    <xf numFmtId="9" fontId="0" fillId="0" borderId="1" xfId="0" quotePrefix="false" pivotButton="false"/>
    <xf numFmtId="9" fontId="0" fillId="6" borderId="0" xfId="0" quotePrefix="false" pivotButton="false"/>
    <xf numFmtId="9" fontId="5" fillId="6" borderId="0" xfId="0" quotePrefix="false" pivotButton="false"/>
    <xf numFmtId="9" fontId="5" fillId="6" borderId="0" xfId="0" quotePrefix="false" pivotButton="false" applyAlignment="true">
      <alignment wrapText="true"/>
    </xf>
    <xf numFmtId="9" fontId="0" fillId="6" borderId="1" xfId="0" quotePrefix="false" pivotButton="false"/>
    <xf numFmtId="9" fontId="5" fillId="6" borderId="1" xfId="0" quotePrefix="false" pivotButton="false"/>
    <xf numFmtId="9" fontId="5" fillId="6" borderId="1" xfId="0" quotePrefix="false" pivotButton="false" applyAlignment="true">
      <alignment wrapText="true"/>
    </xf>
    <xf numFmtId="166" fontId="0" fillId="0" borderId="0" xfId="0" quotePrefix="false" pivotButton="false"/>
    <xf numFmtId="166" fontId="0" fillId="0" borderId="1" xfId="0" quotePrefix="false" pivotButton="false"/>
    <xf numFmtId="166" fontId="0" fillId="6" borderId="0" xfId="0" quotePrefix="false" pivotButton="false"/>
    <xf numFmtId="166" fontId="5" fillId="6" borderId="0" xfId="0" quotePrefix="false" pivotButton="false"/>
    <xf numFmtId="166" fontId="5" fillId="6" borderId="0" xfId="0" quotePrefix="false" pivotButton="false" applyAlignment="true">
      <alignment wrapText="true"/>
    </xf>
    <xf numFmtId="166" fontId="5" fillId="6" borderId="0" xfId="0" quotePrefix="false" pivotButton="false" applyAlignment="true">
      <alignment vertical="center" wrapText="true"/>
    </xf>
    <xf numFmtId="166" fontId="0" fillId="6" borderId="1" xfId="0" quotePrefix="false" pivotButton="false"/>
    <xf numFmtId="166" fontId="5" fillId="6" borderId="1" xfId="0" quotePrefix="false" pivotButton="false"/>
    <xf numFmtId="166" fontId="5" fillId="6" borderId="1" xfId="0" quotePrefix="false" pivotButton="false" applyAlignment="true">
      <alignment wrapText="true"/>
    </xf>
    <xf numFmtId="166" fontId="5" fillId="6" borderId="1" xfId="0" quotePrefix="false" pivotButton="false" applyAlignment="true">
      <alignment vertical="center" wrapText="true"/>
    </xf>
    <xf numFmtId="164" fontId="0" fillId="0" borderId="0" xfId="0" quotePrefix="false" pivotButton="false"/>
    <xf numFmtId="164" fontId="0" fillId="0" borderId="1" xfId="0" quotePrefix="false" pivotButton="false"/>
    <xf numFmtId="164" fontId="0" fillId="6" borderId="0" xfId="0" quotePrefix="false" pivotButton="false"/>
    <xf numFmtId="164" fontId="5" fillId="6" borderId="0" xfId="0" quotePrefix="false" pivotButton="false"/>
    <xf numFmtId="164" fontId="5" fillId="6" borderId="0" xfId="0" quotePrefix="false" pivotButton="false" applyAlignment="true">
      <alignment wrapText="true"/>
    </xf>
    <xf numFmtId="164" fontId="0" fillId="6" borderId="1" xfId="0" quotePrefix="false" pivotButton="false"/>
    <xf numFmtId="164" fontId="5" fillId="6" borderId="1" xfId="0" quotePrefix="false" pivotButton="false"/>
    <xf numFmtId="164" fontId="5" fillId="6" borderId="1" xfId="0" quotePrefix="false" pivotButton="false" applyAlignment="true">
      <alignment wrapText="true"/>
    </xf>
    <xf numFmtId="0" fontId="0" fillId="0" borderId="0" xfId="0" quotePrefix="false" pivotButton="false" applyAlignment="true">
      <alignment wrapText="true"/>
    </xf>
    <xf numFmtId="0" fontId="0" fillId="0" borderId="1" xfId="0" quotePrefix="false" pivotButton="false" applyAlignment="true">
      <alignment wrapText="true"/>
    </xf>
    <xf numFmtId="0" fontId="7" fillId="2" borderId="0" xfId="0" quotePrefix="false" pivotButton="false" applyAlignment="true">
      <alignment horizontal="center" vertical="center" wrapText="true"/>
    </xf>
    <xf numFmtId="0" fontId="8" fillId="5" borderId="0" xfId="0" quotePrefix="false" pivotButton="false" applyAlignment="true">
      <alignment horizontal="center" vertical="center" wrapText="true"/>
    </xf>
    <xf numFmtId="0" fontId="9" fillId="6" borderId="0" xfId="0" quotePrefix="false" pivotButton="false" applyAlignment="true">
      <alignment vertical="center" wrapText="true"/>
    </xf>
    <xf numFmtId="0" fontId="10" fillId="0" borderId="0" xfId="0" quotePrefix="false" pivotButton="false" applyAlignment="true">
      <alignment wrapText="true"/>
    </xf>
    <xf numFmtId="164" fontId="9" fillId="6" borderId="0" xfId="0" quotePrefix="false" pivotButton="false" applyAlignment="true">
      <alignment vertical="center" wrapText="true"/>
    </xf>
    <xf numFmtId="9" fontId="9" fillId="6" borderId="0" xfId="0" quotePrefix="false" pivotButton="false" applyAlignment="true">
      <alignment vertical="center" wrapText="true"/>
    </xf>
    <xf numFmtId="0" fontId="7" fillId="2" borderId="1" xfId="0" quotePrefix="false" pivotButton="false" applyAlignment="true">
      <alignment horizontal="center" vertical="center" wrapText="true"/>
    </xf>
    <xf numFmtId="0" fontId="8" fillId="5" borderId="1" xfId="0" quotePrefix="false" pivotButton="false" applyAlignment="true">
      <alignment horizontal="center" vertical="center" wrapText="true"/>
    </xf>
    <xf numFmtId="0" fontId="9" fillId="6" borderId="1" xfId="0" quotePrefix="false" pivotButton="false" applyAlignment="true">
      <alignment vertical="center" wrapText="true"/>
    </xf>
    <xf numFmtId="0" fontId="10" fillId="0" borderId="1" xfId="0" quotePrefix="false" pivotButton="false" applyAlignment="true">
      <alignment wrapText="true"/>
    </xf>
    <xf numFmtId="164" fontId="9" fillId="6" borderId="1" xfId="0" quotePrefix="false" pivotButton="false" applyAlignment="true">
      <alignment vertical="center" wrapText="true"/>
    </xf>
    <xf numFmtId="9" fontId="9" fillId="6" borderId="1" xfId="0" quotePrefix="false" pivotButton="false" applyAlignment="true">
      <alignment vertical="center" wrapText="true"/>
    </xf>
    <xf numFmtId="166" fontId="9" fillId="6" borderId="0" xfId="0" quotePrefix="false" pivotButton="false" applyAlignment="true">
      <alignment vertical="center" wrapText="true"/>
    </xf>
    <xf numFmtId="166" fontId="9" fillId="6" borderId="1" xfId="0" quotePrefix="false" pivotButton="false" applyAlignment="true">
      <alignment vertical="center" wrapText="true"/>
    </xf>
    <xf numFmtId="0" fontId="1" fillId="2" borderId="0" xfId="0" quotePrefix="false" pivotButton="false" applyAlignment="true">
      <alignment horizontal="left" vertical="center" wrapText="true"/>
    </xf>
    <xf numFmtId="0" fontId="3" fillId="4" borderId="0" xfId="0" quotePrefix="false" pivotButton="false" applyAlignment="true">
      <alignment horizontal="left" vertical="center" wrapText="true"/>
    </xf>
    <xf numFmtId="0" fontId="1" fillId="2" borderId="1" xfId="0" quotePrefix="false" pivotButton="false" applyAlignment="true">
      <alignment horizontal="left" vertical="center" wrapText="true"/>
    </xf>
    <xf numFmtId="0" fontId="3" fillId="4" borderId="1" xfId="0" quotePrefix="false" pivotButton="false" applyAlignment="true">
      <alignment horizontal="left" vertical="center" wrapText="true"/>
    </xf>
    <xf numFmtId="0" fontId="6" fillId="6" borderId="0" xfId="0" quotePrefix="false" pivotButton="false" applyAlignment="true">
      <alignment horizontal="center" vertical="center" wrapText="true"/>
    </xf>
    <xf numFmtId="9" fontId="6" fillId="6" borderId="0" xfId="0" quotePrefix="false" pivotButton="false" applyAlignment="true">
      <alignment horizontal="center" vertical="center" wrapText="true"/>
    </xf>
    <xf numFmtId="166" fontId="6" fillId="6" borderId="0" xfId="0" quotePrefix="false" pivotButton="false" applyAlignment="true">
      <alignment horizontal="center" vertical="center" wrapText="true"/>
    </xf>
    <xf numFmtId="0" fontId="6" fillId="6" borderId="1" xfId="0" quotePrefix="false" pivotButton="false" applyAlignment="true">
      <alignment horizontal="center" vertical="center" wrapText="true"/>
    </xf>
    <xf numFmtId="9" fontId="6" fillId="6" borderId="1" xfId="0" quotePrefix="false" pivotButton="false" applyAlignment="true">
      <alignment horizontal="center" vertical="center" wrapText="true"/>
    </xf>
    <xf numFmtId="166" fontId="6" fillId="6" borderId="1" xfId="0" quotePrefix="false" pivotButton="false" applyAlignment="true">
      <alignment horizontal="center" vertical="center" wrapText="true"/>
    </xf>
    <xf numFmtId="49" fontId="9" fillId="6" borderId="0" xfId="0" quotePrefix="false" pivotButton="false" applyAlignment="true">
      <alignment vertical="center" wrapText="true"/>
    </xf>
    <xf numFmtId="49" fontId="9" fillId="6" borderId="1" xfId="0" quotePrefix="false" pivotButton="false" applyAlignment="true">
      <alignment vertical="center" wrapText="true"/>
    </xf>
    <xf numFmtId="164" fontId="5" fillId="6" borderId="0" xfId="0" quotePrefix="false" pivotButton="false" applyAlignment="true">
      <alignment vertical="center" wrapText="true"/>
    </xf>
    <xf numFmtId="165" fontId="5" fillId="6" borderId="0" xfId="0" quotePrefix="false" pivotButton="false" applyAlignment="true">
      <alignment vertical="center" wrapText="true"/>
    </xf>
    <xf numFmtId="1" fontId="5" fillId="6" borderId="0" xfId="0" quotePrefix="false" pivotButton="false" applyAlignment="true">
      <alignment vertical="center" wrapText="true"/>
    </xf>
    <xf numFmtId="9" fontId="5" fillId="6" borderId="0" xfId="0" quotePrefix="false" pivotButton="false" applyAlignment="true">
      <alignment vertical="center" wrapText="true"/>
    </xf>
    <xf numFmtId="166" fontId="5" fillId="7" borderId="0" xfId="0" quotePrefix="false" pivotButton="false" applyAlignment="true">
      <alignment vertical="center" wrapText="true"/>
    </xf>
    <xf numFmtId="164" fontId="5" fillId="7" borderId="0" xfId="0" quotePrefix="false" pivotButton="false" applyAlignment="true">
      <alignment vertical="center" wrapText="true"/>
    </xf>
    <xf numFmtId="9" fontId="9" fillId="6" borderId="0" xfId="0" quotePrefix="false" pivotButton="false" applyAlignment="true">
      <alignment vertical="center" wrapText="true"/>
    </xf>
    <xf numFmtId="9" fontId="6" fillId="6" borderId="1" xfId="0" quotePrefix="false" pivotButton="false" applyAlignment="true">
      <alignment horizontal="center" vertical="center" wrapText="true"/>
    </xf>
    <xf numFmtId="166" fontId="6" fillId="6" borderId="1" xfId="0" quotePrefix="false" pivotButton="false" applyAlignment="true">
      <alignment horizontal="center" vertical="center" wrapText="true"/>
    </xf>
    <xf numFmtId="166" fontId="9" fillId="6" borderId="0" xfId="0" quotePrefix="false" pivotButton="false" applyAlignment="true">
      <alignment vertical="center" wrapText="true"/>
    </xf>
    <xf numFmtId="49" fontId="9" fillId="6" borderId="0" xfId="0" quotePrefix="false" pivotButton="false" applyAlignment="true">
      <alignment vertical="center" wrapText="true"/>
    </xf>
    <xf numFmtId="164" fontId="0" fillId="0" borderId="0" xfId="0" quotePrefix="false" pivotButton="false"/>
  </cellXfs>
  <cellStyles count="1">
    <cellStyle name="Normal" xfId="0"/>
  </cellStyles>
  <dxfs count="22">
    <dxf>
      <font>
        <b val="1"/>
        <color rgb="00991B1B"/>
      </font>
      <fill>
        <patternFill patternType="solid">
          <bgColor rgb="00FEE2E2"/>
        </patternFill>
      </fill>
    </dxf>
    <dxf>
      <font>
        <b val="1"/>
        <color rgb="0092400E"/>
      </font>
      <fill>
        <patternFill patternType="solid">
          <bgColor rgb="00FEF9C3"/>
        </patternFill>
      </fill>
    </dxf>
    <dxf>
      <font>
        <b val="1"/>
        <color rgb="00166534"/>
      </font>
      <fill>
        <patternFill patternType="solid">
          <bgColor rgb="00DCFCE7"/>
        </patternFill>
      </fill>
    </dxf>
    <dxf>
      <font>
        <b val="1"/>
        <color rgb="00991B1B"/>
      </font>
      <fill>
        <patternFill patternType="solid">
          <bgColor rgb="00FEE2E2"/>
        </patternFill>
      </fill>
    </dxf>
    <dxf>
      <font>
        <b val="1"/>
        <color rgb="009A3412"/>
      </font>
      <fill>
        <patternFill patternType="solid">
          <bgColor rgb="00FED7AA"/>
        </patternFill>
      </fill>
    </dxf>
    <dxf>
      <font>
        <b val="1"/>
        <color rgb="00166534"/>
      </font>
      <fill>
        <patternFill patternType="solid">
          <bgColor rgb="00DCFCE7"/>
        </patternFill>
      </fill>
    </dxf>
    <dxf>
      <font>
        <b val="1"/>
        <color rgb="00991B1B"/>
      </font>
      <fill>
        <patternFill patternType="solid">
          <bgColor rgb="00FEE2E2"/>
        </patternFill>
      </fill>
    </dxf>
    <dxf>
      <font>
        <b val="1"/>
        <color rgb="00991B1B"/>
      </font>
      <fill>
        <patternFill patternType="solid">
          <bgColor rgb="00FEE2E2"/>
        </patternFill>
      </fill>
    </dxf>
    <dxf>
      <font>
        <b val="1"/>
        <color rgb="009A3412"/>
      </font>
      <fill>
        <patternFill patternType="solid">
          <bgColor rgb="00FED7AA"/>
        </patternFill>
      </fill>
    </dxf>
    <dxf>
      <font>
        <b val="1"/>
        <color rgb="00166534"/>
      </font>
      <fill>
        <patternFill patternType="solid">
          <bgColor rgb="00DCFCE7"/>
        </patternFill>
      </fill>
    </dxf>
    <dxf>
      <font>
        <b val="1"/>
        <color rgb="00991B1B"/>
      </font>
      <fill>
        <patternFill patternType="solid">
          <bgColor rgb="00FEE2E2"/>
        </patternFill>
      </fill>
    </dxf>
    <dxf>
      <font>
        <b val="1"/>
        <color rgb="00166534"/>
      </font>
      <fill>
        <patternFill patternType="solid">
          <bgColor rgb="00DCFCE7"/>
        </patternFill>
      </fill>
    </dxf>
    <dxf>
      <font>
        <b val="1"/>
        <color rgb="00991B1B"/>
      </font>
      <fill>
        <patternFill patternType="solid">
          <bgColor rgb="00FEE2E2"/>
        </patternFill>
      </fill>
    </dxf>
    <dxf>
      <font>
        <b val="1"/>
        <color rgb="009A3412"/>
      </font>
      <fill>
        <patternFill patternType="solid">
          <bgColor rgb="00FED7AA"/>
        </patternFill>
      </fill>
    </dxf>
    <dxf>
      <font>
        <b val="1"/>
        <color rgb="00991B1B"/>
      </font>
      <fill>
        <patternFill patternType="solid">
          <bgColor rgb="00FEE2E2"/>
        </patternFill>
      </fill>
    </dxf>
    <dxf>
      <font>
        <b val="1"/>
        <color rgb="00991B1B"/>
      </font>
      <fill>
        <patternFill patternType="solid">
          <bgColor rgb="00FEE2E2"/>
        </patternFill>
      </fill>
    </dxf>
    <dxf>
      <font>
        <b val="1"/>
        <color rgb="00991B1B"/>
      </font>
      <fill>
        <patternFill patternType="solid">
          <bgColor rgb="00FEE2E2"/>
        </patternFill>
      </fill>
    </dxf>
    <dxf>
      <font>
        <b val="1"/>
        <color rgb="009A3412"/>
      </font>
      <fill>
        <patternFill patternType="solid">
          <bgColor rgb="00FED7AA"/>
        </patternFill>
      </fill>
    </dxf>
    <dxf>
      <font>
        <b val="1"/>
        <color rgb="00166534"/>
      </font>
      <fill>
        <patternFill patternType="solid">
          <bgColor rgb="00DCFCE7"/>
        </patternFill>
      </fill>
    </dxf>
    <dxf>
      <font>
        <b val="1"/>
        <color rgb="00991B1B"/>
      </font>
      <fill>
        <patternFill patternType="solid">
          <bgColor rgb="00FEE2E2"/>
        </patternFill>
      </fill>
    </dxf>
    <dxf>
      <font>
        <b val="1"/>
        <color rgb="009A3412"/>
      </font>
      <fill>
        <patternFill patternType="solid">
          <bgColor rgb="00FED7AA"/>
        </patternFill>
      </fill>
    </dxf>
    <dxf>
      <font>
        <b val="1"/>
        <color rgb="00991B1B"/>
      </font>
      <fill>
        <patternFill patternType="solid">
          <bgColor rgb="00FEE2E2"/>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Mezcla de estados de tareas</a:t>
            </a:r>
          </a:p>
        </rich>
      </tx>
      <overlay val="0"/>
    </title>
    <plotArea>
      <layout/>
      <barChart>
        <barDir val="col"/>
        <grouping val="clustered"/>
        <varyColors val="0"/>
        <ser>
          <idx val="0"/>
          <order val="0"/>
          <tx>
            <v>Cantidad</v>
          </tx>
          <spPr>
            <a:ln xmlns:a="http://schemas.openxmlformats.org/drawingml/2006/main">
              <a:prstDash val="solid"/>
            </a:ln>
          </spPr>
          <cat>
            <strRef>
              <f>'Panel'!$P$6:$P$11</f>
              <strCache>
                <ptCount val="0"/>
              </strCache>
            </strRef>
          </cat>
          <val>
            <numRef>
              <f>'Panel'!$Q$6:$Q$11</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Finalización media por fase</a:t>
            </a:r>
          </a:p>
        </rich>
      </tx>
      <overlay val="0"/>
    </title>
    <plotArea>
      <layout/>
      <barChart>
        <barDir val="col"/>
        <grouping val="clustered"/>
        <varyColors val="0"/>
        <ser>
          <idx val="0"/>
          <order val="0"/>
          <tx>
            <v>En mitigación</v>
          </tx>
          <spPr>
            <a:ln xmlns:a="http://schemas.openxmlformats.org/drawingml/2006/main">
              <a:prstDash val="solid"/>
            </a:ln>
          </spPr>
          <cat>
            <strRef>
              <f>'Panel'!$S$6:$S$12</f>
              <strCache>
                <ptCount val="0"/>
              </strCache>
            </strRef>
          </cat>
          <val>
            <numRef>
              <f>'Panel'!$T$6:$T$12</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3.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Tareas activas por responsable</a:t>
            </a:r>
          </a:p>
        </rich>
      </tx>
      <overlay val="0"/>
    </title>
    <plotArea>
      <layout/>
      <barChart>
        <barDir val="col"/>
        <grouping val="clustered"/>
        <varyColors val="0"/>
        <ser>
          <idx val="0"/>
          <order val="0"/>
          <tx>
            <v>Tareas activas</v>
          </tx>
          <spPr>
            <a:ln xmlns:a="http://schemas.openxmlformats.org/drawingml/2006/main">
              <a:prstDash val="solid"/>
            </a:ln>
          </spPr>
          <cat>
            <strRef>
              <f>'Panel'!$P$16:$P$25</f>
              <strCache>
                <ptCount val="0"/>
              </strCache>
            </strRef>
          </cat>
          <val>
            <numRef>
              <f>'Panel'!$Q$16:$Q$25</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4.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Variación del presupuesto del proyecto</a:t>
            </a:r>
          </a:p>
        </rich>
      </tx>
      <overlay val="0"/>
    </title>
    <plotArea>
      <layout/>
      <barChart>
        <barDir val="col"/>
        <grouping val="clustered"/>
        <varyColors val="0"/>
        <ser>
          <idx val="0"/>
          <order val="0"/>
          <tx>
            <v>Variación</v>
          </tx>
          <spPr>
            <a:ln xmlns:a="http://schemas.openxmlformats.org/drawingml/2006/main">
              <a:prstDash val="solid"/>
            </a:ln>
          </spPr>
          <cat>
            <strRef>
              <f>'Panel'!$S$16:$S$25</f>
              <strCache>
                <ptCount val="0"/>
              </strCache>
            </strRef>
          </cat>
          <val>
            <numRef>
              <f>'Panel'!$T$16:$T$25</f>
              <numCache>
                <formatCode>¥#,##0;[Red]-¥#,##0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5.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Tendencia semanal de la tasa de finalización</a:t>
            </a:r>
          </a:p>
        </rich>
      </tx>
      <overlay val="0"/>
    </title>
    <plotArea>
      <layout/>
      <lineChart>
        <grouping val="standard"/>
        <ser>
          <idx val="0"/>
          <order val="0"/>
          <tx>
            <v>Tasa de finalización media</v>
          </tx>
          <spPr>
            <a:ln xmlns:a="http://schemas.openxmlformats.org/drawingml/2006/main">
              <a:prstDash val="solid"/>
            </a:ln>
          </spPr>
          <marker>
            <symbol val="none"/>
            <spPr>
              <a:ln xmlns:a="http://schemas.openxmlformats.org/drawingml/2006/main">
                <a:prstDash val="solid"/>
              </a:ln>
            </spPr>
          </marker>
          <cat>
            <strRef>
              <f>'Panel'!$P$30:$P$31</f>
              <strCache>
                <ptCount val="0"/>
              </strCache>
            </strRef>
          </cat>
          <val>
            <numRef>
              <f>'Panel'!$Q$30:$Q$31</f>
              <numCache>
                <formatCode>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numFmt formatCode="yyyy-mm-dd" sourceLinked="0"/>
        <majorTickMark val="none"/>
        <minorTickMark val="none"/>
        <tickLblPos val="nextTo"/>
        <txPr>
          <a:bodyPr xmlns:a="http://schemas.openxmlformats.org/drawingml/2006/main" anchorCtr="1"/>
          <a:lstStyle xmlns:a="http://schemas.openxmlformats.org/drawingml/2006/main"/>
          <a:p xmlns:a="http://schemas.openxmlformats.org/drawingml/2006/main">
            <a:pPr>
              <a:defRPr sz="675"/>
            </a:pPr>
            <a:r>
              <a:t/>
            </a:r>
          </a:p>
        </txPr>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 Type="http://schemas.openxmlformats.org/officeDocument/2006/relationships/chart" Target="../charts/chart3.xml" Id="rId3"/><Relationship Type="http://schemas.openxmlformats.org/officeDocument/2006/relationships/chart" Target="../charts/chart4.xml" Id="rId4"/><Relationship Type="http://schemas.openxmlformats.org/officeDocument/2006/relationships/chart" Target="../charts/chart5.xml" Id="rId5"/></Relationships>
</file>

<file path=xl/drawings/drawing1.xml><?xml version="1.0" encoding="utf-8"?>
<wsDr xmlns="http://schemas.openxmlformats.org/drawingml/2006/spreadsheetDrawing">
  <twoCellAnchor>
    <from>
      <col>0</col>
      <colOff>0</colOff>
      <row>9</row>
      <rowOff>0</rowOff>
    </from>
    <to>
      <col>6</col>
      <colOff>0</colOff>
      <row>25</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7</col>
      <colOff>0</colOff>
      <row>9</row>
      <rowOff>0</rowOff>
    </from>
    <to>
      <col>14</col>
      <colOff>0</colOff>
      <row>25</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from>
      <col>0</col>
      <colOff>0</colOff>
      <row>26</row>
      <rowOff>0</rowOff>
    </from>
    <to>
      <col>6</col>
      <colOff>0</colOff>
      <row>42</row>
      <rowOff>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twoCellAnchor>
    <from>
      <col>7</col>
      <colOff>0</colOff>
      <row>26</row>
      <rowOff>0</rowOff>
    </from>
    <to>
      <col>14</col>
      <colOff>0</colOff>
      <row>42</row>
      <rowOff>0</rowOff>
    </to>
    <graphicFrame>
      <nvGraphicFramePr>
        <cNvPr id="4" name="Chart 4"/>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graphicFrame>
    <clientData/>
  </twoCellAnchor>
  <twoCellAnchor>
    <from>
      <col>0</col>
      <colOff>0</colOff>
      <row>43</row>
      <rowOff>0</rowOff>
    </from>
    <to>
      <col>14</col>
      <colOff>0</colOff>
      <row>55</row>
      <rowOff>0</rowOff>
    </to>
    <graphicFrame>
      <nvGraphicFramePr>
        <cNvPr id="5" name="Chart 5"/>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graphicFrame>
    <clientData/>
  </twoCellAnchor>
</wsDr>
</file>

<file path=xl/tables/table1.xml><?xml version="1.0" encoding="utf-8"?>
<table xmlns="http://schemas.openxmlformats.org/spreadsheetml/2006/main" id="1" name="ProjectsTable" displayName="ProjectsTable" ref="A6:N12" headerRowCount="1">
  <tableColumns count="14">
    <tableColumn id="1" name="ID de proyecto"/>
    <tableColumn id="2" name="Nombre del proyecto"/>
    <tableColumn id="3" name="Mercadotecnia"/>
    <tableColumn id="4" name="Diseño visual y biblioteca de componentes"/>
    <tableColumn id="5" name="Diseño"/>
    <tableColumn id="6" name="Fecha de inicio"/>
    <tableColumn id="7" name="Media"/>
    <tableColumn id="8" name="Sin iniciar"/>
    <tableColumn id="9" name="Fase actual"/>
    <tableColumn id="10" name="Acondicionamiento de tienda"/>
    <tableColumn id="11" name="Ejecución"/>
    <tableColumn id="12" name="Próxima revisión"/>
    <tableColumn id="13" name="Contratación y preparación de horarios"/>
    <tableColumn id="14" name="Notas"/>
  </tableColumns>
  <tableStyleInfo name="TableStyleMedium2" showRowStripes="1"/>
</table>
</file>

<file path=xl/tables/table2.xml><?xml version="1.0" encoding="utf-8"?>
<table xmlns="http://schemas.openxmlformats.org/spreadsheetml/2006/main" id="2" name="TasksTable" displayName="TasksTable" ref="A6:U18" headerRowCount="1">
  <tableColumns count="21">
    <tableColumn id="1" name="Severidad"/>
    <tableColumn id="2" name="Nombre del proyecto"/>
    <tableColumn id="3" name="Mercadotecnia"/>
    <tableColumn id="4" name="Probabilidad"/>
    <tableColumn id="5" name="Impacto"/>
    <tableColumn id="6" name="Fecha detectada"/>
    <tableColumn id="7" name="Fecha objetivo de cierre"/>
    <tableColumn id="8" name="Respuesta o notas"/>
    <tableColumn id="9" name="Fecha de inicio"/>
    <tableColumn id="10" name="Fin planificado"/>
    <tableColumn id="11" name="Riesgo"/>
    <tableColumn id="12" name="Activos de contenido llegan tarde"/>
    <tableColumn id="13" name="Puede retrasar el lanzamiento."/>
    <tableColumn id="14" name="En mitigación"/>
    <tableColumn id="15" name="Crear una lista de activos y hacer seguimiento semanal."/>
    <tableColumn id="16" name="Costo real"/>
    <tableColumn id="17" name="Incidencia"/>
    <tableColumn id="18" name="Materiales de acondicionamiento retrasados"/>
    <tableColumn id="19" name="Afecta los hitos de construcción."/>
    <tableColumn id="20" name="El proveedor debe confirmar el plan sustituto."/>
    <tableColumn id="21" name="Notas"/>
  </tableColumns>
  <tableStyleInfo name="TableStyleMedium2" showRowStripes="1"/>
</table>
</file>

<file path=xl/tables/table3.xml><?xml version="1.0" encoding="utf-8"?>
<table xmlns="http://schemas.openxmlformats.org/spreadsheetml/2006/main" id="3" name="MilestonesTable" displayName="MilestonesTable" ref="A6:M14" headerRowCount="1">
  <tableColumns count="13">
    <tableColumn id="1" name="Próximos hitos incompletos"/>
    <tableColumn id="2" name="Nombre del proyecto"/>
    <tableColumn id="3" name="Hitos"/>
    <tableColumn id="4" name="Probabilidad"/>
    <tableColumn id="5" name="Fecha detectada"/>
    <tableColumn id="6" name="Proyectos totales"/>
    <tableColumn id="7" name="Número de proyectos registrados actualmente en la plantilla."/>
    <tableColumn id="8" name="Respuesta o notas"/>
    <tableColumn id="9" name="En mitigación"/>
    <tableColumn id="10" name="Incidencia"/>
    <tableColumn id="11" name="Configuración del proyecto"/>
    <tableColumn id="12" name="Proyectos en curso"/>
    <tableColumn id="13" name="El proveedor debe confirmar el plan sustituto."/>
  </tableColumns>
  <tableStyleInfo name="TableStyleMedium2" showRowStripes="1"/>
</table>
</file>

<file path=xl/tables/table4.xml><?xml version="1.0" encoding="utf-8"?>
<table xmlns="http://schemas.openxmlformats.org/spreadsheetml/2006/main" id="4" name="RisksIssuesTable" displayName="RisksIssuesTable" ref="A6:R11" headerRowCount="1">
  <tableColumns count="18">
    <tableColumn id="1" name="ID"/>
    <tableColumn id="2" name="Nombre del proyecto"/>
    <tableColumn id="3" name="Tipo"/>
    <tableColumn id="4" name="Título"/>
    <tableColumn id="5" name="Descripción"/>
    <tableColumn id="6" name="Responsable"/>
    <tableColumn id="7" name="Nivel de impacto"/>
    <tableColumn id="8" name="Probabilidad"/>
    <tableColumn id="9" name="Fecha objetivo de cierre"/>
    <tableColumn id="10" name="Respuesta o notas"/>
    <tableColumn id="11" name="Fecha de registro"/>
    <tableColumn id="12" name="Resolución objetivo"/>
    <tableColumn id="13" name="Fecha de cierre"/>
    <tableColumn id="14" name="Puntuación de riesgo"/>
    <tableColumn id="15" name="Incidencia"/>
    <tableColumn id="16" name="Respuesta / Solución"/>
    <tableColumn id="17" name="Última actualización"/>
    <tableColumn id="18" name="Bandera de escalación"/>
  </tableColumns>
  <tableStyleInfo name="TableStyleMedium2" showRowStripes="1"/>
</table>
</file>

<file path=xl/tables/table5.xml><?xml version="1.0" encoding="utf-8"?>
<table xmlns="http://schemas.openxmlformats.org/spreadsheetml/2006/main" id="5" name="WeeklyReportsTable" displayName="WeeklyReportsTable" ref="A6:N14" headerRowCount="1">
  <tableColumns count="14">
    <tableColumn id="1" name="ID de informe semanal"/>
    <tableColumn id="2" name="Nombre del proyecto"/>
    <tableColumn id="3" name="Inicio de semana"/>
    <tableColumn id="4" name="Fin de semana"/>
    <tableColumn id="5" name="Informante"/>
    <tableColumn id="6" name="Progreso de esta semana"/>
    <tableColumn id="7" name="Elementos clave completados"/>
    <tableColumn id="8" name="Plan de la próxima semana"/>
    <tableColumn id="9" name="Resumen de riesgos / incidencias"/>
    <tableColumn id="10" name="Decisión / Soporte necesario"/>
    <tableColumn id="11" name="Estado general"/>
    <tableColumn id="12" name="Tasa de finalización de esta semana"/>
    <tableColumn id="13" name="Próxima revisión"/>
    <tableColumn id="14" name="Enlace de reunión / Notas"/>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tables/table1.xml" Id="rId1"/></Relationships>
</file>

<file path=xl/worksheets/_rels/sheet3.xml.rels><Relationships xmlns="http://schemas.openxmlformats.org/package/2006/relationships"><Relationship Type="http://schemas.openxmlformats.org/officeDocument/2006/relationships/table" Target="../tables/table2.xml" Id="rId1"/></Relationships>
</file>

<file path=xl/worksheets/_rels/sheet4.xml.rels><Relationships xmlns="http://schemas.openxmlformats.org/package/2006/relationships"><Relationship Type="http://schemas.openxmlformats.org/officeDocument/2006/relationships/table" Target="../tables/table3.xml" Id="rId1"/></Relationships>
</file>

<file path=xl/worksheets/_rels/sheet5.xml.rels><Relationships xmlns="http://schemas.openxmlformats.org/package/2006/relationships"><Relationship Type="http://schemas.openxmlformats.org/officeDocument/2006/relationships/table" Target="../tables/table4.xml" Id="rId1"/></Relationships>
</file>

<file path=xl/worksheets/_rels/sheet6.xml.rels><Relationships xmlns="http://schemas.openxmlformats.org/package/2006/relationships"><Relationship Type="http://schemas.openxmlformats.org/officeDocument/2006/relationships/table" Target="../tables/table5.xml" Id="rId1"/></Relationships>
</file>

<file path=xl/worksheets/_rels/sheet7.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34"/>
  <sheetViews>
    <sheetView tabSelected="true" workbookViewId="0">
      <selection activeCell="A1" sqref="A1"/>
    </sheetView>
  </sheetViews>
  <sheetFormatPr baseColWidth="8" defaultRowHeight="15"/>
  <cols>
    <col customWidth="true" max="1" min="1" width="16"/>
    <col customWidth="true" max="3" min="2" width="24"/>
    <col customWidth="true" max="4" min="4" width="22"/>
    <col customWidth="true" max="5" min="5" width="24"/>
    <col customWidth="true" max="6" min="6" width="22"/>
    <col customWidth="true" max="7" min="7" width="24"/>
    <col customWidth="true" max="8" min="8" width="22"/>
  </cols>
  <sheetData>
    <row r="1" ht="34" customHeight="true">
      <c r="A1" s="132" t="inlineStr">
        <is>
          <t>Proyecto进度PanelTarea</t>
        </is>
      </c>
      <c r="B1" s="1" t="n"/>
      <c r="C1" s="1" t="n"/>
      <c r="D1" s="1" t="n"/>
      <c r="E1" s="1" t="n"/>
      <c r="F1" s="1" t="n"/>
      <c r="G1" s="1" t="n"/>
      <c r="H1" s="1" t="n"/>
      <c r="I1" s="114" t="n"/>
      <c r="J1" s="114" t="n"/>
      <c r="K1" s="114" t="n"/>
      <c r="L1" s="114" t="n"/>
      <c r="M1" s="114" t="n"/>
      <c r="N1" s="114" t="n"/>
      <c r="O1" s="114" t="n"/>
      <c r="P1" s="114" t="n"/>
      <c r="Q1" s="114" t="n"/>
      <c r="R1" s="114" t="n"/>
      <c r="S1" s="114" t="n"/>
      <c r="T1" s="114" t="n"/>
      <c r="U1" s="114" t="n"/>
    </row>
    <row r="2" ht="32" customHeight="true">
      <c r="A2" s="19" t="inlineStr">
        <is>
          <t>适用于不同Empresa和Mercadotecnia：以最少必要信息录入为原则，统一DirecciónConfiguración del proyecto、任务、Hitos、Riesgos e incidencias、周报和Dirección看板。</t>
        </is>
      </c>
      <c r="B2" s="1" t="n"/>
      <c r="C2" s="1" t="n"/>
      <c r="D2" s="1" t="n"/>
      <c r="E2" s="1" t="n"/>
      <c r="F2" s="1" t="n"/>
      <c r="G2" s="1" t="n"/>
      <c r="H2" s="1" t="n"/>
      <c r="I2" s="114" t="n"/>
      <c r="J2" s="114" t="n"/>
      <c r="K2" s="114" t="n"/>
      <c r="L2" s="114" t="n"/>
      <c r="M2" s="114" t="n"/>
      <c r="N2" s="114" t="n"/>
      <c r="O2" s="114" t="n"/>
      <c r="P2" s="114" t="n"/>
      <c r="Q2" s="114" t="n"/>
      <c r="R2" s="114"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33" t="s">
        <v>0</v>
      </c>
      <c r="B4" s="1" t="n"/>
      <c r="C4" s="1" t="n"/>
      <c r="D4" s="1" t="n"/>
      <c r="E4" s="1" t="n"/>
      <c r="F4" s="1" t="n"/>
      <c r="G4" s="1" t="n"/>
      <c r="H4" s="1" t="n"/>
      <c r="I4" s="114" t="n"/>
      <c r="J4" s="114" t="n"/>
      <c r="K4" s="114" t="n"/>
      <c r="L4" s="114" t="n"/>
      <c r="M4" s="114" t="n"/>
      <c r="N4" s="114" t="n"/>
      <c r="O4" s="114" t="n"/>
      <c r="P4" s="114" t="n"/>
      <c r="Q4" s="114" t="n"/>
      <c r="R4" s="114" t="n"/>
      <c r="S4" s="114" t="n"/>
      <c r="T4" s="114" t="n"/>
      <c r="U4" s="114" t="n"/>
    </row>
    <row r="5">
      <c r="A5" s="32" t="s">
        <v>1</v>
      </c>
      <c r="B5" s="41" t="s">
        <v>2</v>
      </c>
      <c r="C5" s="41"/>
      <c r="D5" s="41"/>
      <c r="E5" s="41"/>
      <c r="F5" s="41"/>
      <c r="G5" s="41"/>
      <c r="H5" s="41"/>
      <c r="I5" s="114" t="n"/>
      <c r="J5" s="114" t="n"/>
      <c r="K5" s="114" t="n"/>
      <c r="L5" s="114" t="n"/>
      <c r="M5" s="114" t="n"/>
      <c r="N5" s="114" t="n"/>
      <c r="O5" s="114" t="n"/>
      <c r="P5" s="114" t="n"/>
      <c r="Q5" s="114" t="n"/>
      <c r="R5" s="114" t="n"/>
      <c r="S5" s="114" t="n"/>
      <c r="T5" s="114" t="n"/>
      <c r="U5" s="114" t="n"/>
    </row>
    <row r="6">
      <c r="A6" s="32" t="s">
        <v>3</v>
      </c>
      <c r="B6" s="41" t="s">
        <v>4</v>
      </c>
      <c r="C6" s="41"/>
      <c r="D6" s="41"/>
      <c r="E6" s="41"/>
      <c r="F6" s="41"/>
      <c r="G6" s="41"/>
      <c r="H6" s="41"/>
      <c r="I6" s="114" t="n"/>
      <c r="J6" s="114" t="n"/>
      <c r="K6" s="114" t="n"/>
      <c r="L6" s="114" t="n"/>
      <c r="M6" s="114" t="n"/>
      <c r="N6" s="114" t="n"/>
      <c r="O6" s="114" t="n"/>
      <c r="P6" s="114" t="n"/>
      <c r="Q6" s="114" t="n"/>
      <c r="R6" s="114" t="n"/>
      <c r="S6" s="114" t="n"/>
      <c r="T6" s="114" t="n"/>
      <c r="U6" s="114" t="n"/>
    </row>
    <row r="7">
      <c r="A7" s="32" t="s">
        <v>5</v>
      </c>
      <c r="B7" s="41" t="s">
        <v>6</v>
      </c>
      <c r="C7" s="41"/>
      <c r="D7" s="41"/>
      <c r="E7" s="41"/>
      <c r="F7" s="41"/>
      <c r="G7" s="41"/>
      <c r="H7" s="41"/>
      <c r="I7" s="114" t="n"/>
      <c r="J7" s="114" t="n"/>
      <c r="K7" s="114" t="n"/>
      <c r="L7" s="114" t="n"/>
      <c r="M7" s="114" t="n"/>
      <c r="N7" s="114" t="n"/>
      <c r="O7" s="114" t="n"/>
      <c r="P7" s="114" t="n"/>
      <c r="Q7" s="114" t="n"/>
      <c r="R7" s="114" t="n"/>
      <c r="S7" s="114" t="n"/>
      <c r="T7" s="114" t="n"/>
      <c r="U7" s="114" t="n"/>
    </row>
    <row r="8">
      <c r="A8" s="114" t="n"/>
      <c r="B8" s="114" t="n"/>
      <c r="C8" s="114" t="n"/>
      <c r="D8" s="114" t="n"/>
      <c r="E8" s="114" t="n"/>
      <c r="F8" s="114" t="n"/>
      <c r="G8" s="114" t="n"/>
      <c r="H8" s="114" t="n"/>
      <c r="I8" s="114" t="n"/>
      <c r="J8" s="114" t="n"/>
      <c r="K8" s="114" t="n"/>
      <c r="L8" s="114" t="n"/>
      <c r="M8" s="114" t="n"/>
      <c r="N8" s="114" t="n"/>
      <c r="O8" s="114" t="n"/>
      <c r="P8" s="114" t="n"/>
      <c r="Q8" s="114" t="n"/>
      <c r="R8" s="114" t="n"/>
      <c r="S8" s="114" t="n"/>
      <c r="T8" s="114" t="n"/>
      <c r="U8" s="114" t="n"/>
    </row>
    <row r="9">
      <c r="A9" s="133" t="s">
        <v>7</v>
      </c>
      <c r="B9" s="1" t="n"/>
      <c r="C9" s="1" t="n"/>
      <c r="D9" s="1" t="n"/>
      <c r="E9" s="1" t="n"/>
      <c r="F9" s="1" t="n"/>
      <c r="G9" s="1" t="n"/>
      <c r="H9" s="1" t="n"/>
      <c r="I9" s="114" t="n"/>
      <c r="J9" s="114" t="n"/>
      <c r="K9" s="114" t="n"/>
      <c r="L9" s="114" t="n"/>
      <c r="M9" s="114" t="n"/>
      <c r="N9" s="114" t="n"/>
      <c r="O9" s="114" t="n"/>
      <c r="P9" s="114" t="n"/>
      <c r="Q9" s="114" t="n"/>
      <c r="R9" s="114" t="n"/>
      <c r="S9" s="114" t="n"/>
      <c r="T9" s="114" t="n"/>
      <c r="U9" s="114" t="n"/>
    </row>
    <row r="10">
      <c r="A10" s="49" t="s">
        <v>8</v>
      </c>
      <c r="B10" s="49" t="s">
        <v>9</v>
      </c>
      <c r="C10" s="49" t="s">
        <v>10</v>
      </c>
      <c r="D10" s="49" t="s">
        <v>11</v>
      </c>
      <c r="E10" s="114"/>
      <c r="F10" s="114"/>
      <c r="G10" s="114"/>
      <c r="H10" s="114"/>
      <c r="I10" s="114" t="n"/>
      <c r="J10" s="114" t="n"/>
      <c r="K10" s="114" t="n"/>
      <c r="L10" s="114" t="n"/>
      <c r="M10" s="114" t="n"/>
      <c r="N10" s="114" t="n"/>
      <c r="O10" s="114" t="n"/>
      <c r="P10" s="114" t="n"/>
      <c r="Q10" s="114" t="n"/>
      <c r="R10" s="114" t="n"/>
      <c r="S10" s="114" t="n"/>
      <c r="T10" s="114" t="n"/>
      <c r="U10" s="114" t="n"/>
    </row>
    <row r="11">
      <c r="A11" s="41" t="inlineStr">
        <is>
          <t>1</t>
        </is>
      </c>
      <c r="B11" s="41" t="s">
        <v>12</v>
      </c>
      <c r="C11" s="41" t="s">
        <v>13</v>
      </c>
      <c r="D11" s="41" t="s">
        <v>14</v>
      </c>
      <c r="E11" s="114"/>
      <c r="F11" s="114"/>
      <c r="G11" s="114"/>
      <c r="H11" s="114"/>
      <c r="I11" s="114" t="n"/>
      <c r="J11" s="114" t="n"/>
      <c r="K11" s="114" t="n"/>
      <c r="L11" s="114" t="n"/>
      <c r="M11" s="114" t="n"/>
      <c r="N11" s="114" t="n"/>
      <c r="O11" s="114" t="n"/>
      <c r="P11" s="114" t="n"/>
      <c r="Q11" s="114" t="n"/>
      <c r="R11" s="114" t="n"/>
      <c r="S11" s="114" t="n"/>
      <c r="T11" s="114" t="n"/>
      <c r="U11" s="114" t="n"/>
    </row>
    <row r="12">
      <c r="A12" s="41" t="inlineStr">
        <is>
          <t>2</t>
        </is>
      </c>
      <c r="B12" s="41" t="s">
        <v>15</v>
      </c>
      <c r="C12" s="41" t="inlineStr">
        <is>
          <t>Detalles de tareas</t>
        </is>
      </c>
      <c r="D12" s="41" t="s">
        <v>16</v>
      </c>
      <c r="E12" s="114"/>
      <c r="F12" s="114"/>
      <c r="G12" s="114"/>
      <c r="H12" s="114"/>
      <c r="I12" s="114" t="n"/>
      <c r="J12" s="114" t="n"/>
      <c r="K12" s="114" t="n"/>
      <c r="L12" s="114" t="n"/>
      <c r="M12" s="114" t="n"/>
      <c r="N12" s="114" t="n"/>
      <c r="O12" s="114" t="n"/>
      <c r="P12" s="114" t="n"/>
      <c r="Q12" s="114" t="n"/>
      <c r="R12" s="114" t="n"/>
      <c r="S12" s="114" t="n"/>
      <c r="T12" s="114" t="n"/>
      <c r="U12" s="114" t="n"/>
    </row>
    <row r="13">
      <c r="A13" s="41" t="inlineStr">
        <is>
          <t>3</t>
        </is>
      </c>
      <c r="B13" s="41" t="s">
        <v>17</v>
      </c>
      <c r="C13" s="41" t="s">
        <v>18</v>
      </c>
      <c r="D13" s="41" t="s">
        <v>19</v>
      </c>
      <c r="E13" s="114"/>
      <c r="F13" s="114"/>
      <c r="G13" s="114"/>
      <c r="H13" s="114"/>
      <c r="I13" s="114" t="n"/>
      <c r="J13" s="114" t="n"/>
      <c r="K13" s="114" t="n"/>
      <c r="L13" s="114" t="n"/>
      <c r="M13" s="114" t="n"/>
      <c r="N13" s="114" t="n"/>
      <c r="O13" s="114" t="n"/>
      <c r="P13" s="114" t="n"/>
      <c r="Q13" s="114" t="n"/>
      <c r="R13" s="114" t="n"/>
      <c r="S13" s="114" t="n"/>
      <c r="T13" s="114" t="n"/>
      <c r="U13" s="114" t="n"/>
    </row>
    <row r="14">
      <c r="A14" s="41" t="inlineStr">
        <is>
          <t>4</t>
        </is>
      </c>
      <c r="B14" s="41" t="s">
        <v>20</v>
      </c>
      <c r="C14" s="41" t="inlineStr">
        <is>
          <t>Panel</t>
        </is>
      </c>
      <c r="D14" s="41" t="s">
        <v>21</v>
      </c>
      <c r="E14" s="114"/>
      <c r="F14" s="114"/>
      <c r="G14" s="114"/>
      <c r="H14" s="114"/>
      <c r="I14" s="114" t="n"/>
      <c r="J14" s="114" t="n"/>
      <c r="K14" s="114" t="n"/>
      <c r="L14" s="114" t="n"/>
      <c r="M14" s="114" t="n"/>
      <c r="N14" s="114" t="n"/>
      <c r="O14" s="114" t="n"/>
      <c r="P14" s="114" t="n"/>
      <c r="Q14" s="114" t="n"/>
      <c r="R14" s="114" t="n"/>
      <c r="S14" s="114" t="n"/>
      <c r="T14" s="114" t="n"/>
      <c r="U14" s="114" t="n"/>
    </row>
    <row r="15">
      <c r="A15" s="114" t="n"/>
      <c r="B15" s="114"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row>
    <row r="16">
      <c r="A16" s="133" t="s">
        <v>22</v>
      </c>
      <c r="B16" s="1" t="n"/>
      <c r="C16" s="1" t="n"/>
      <c r="D16" s="1" t="n"/>
      <c r="E16" s="1" t="n"/>
      <c r="F16" s="1" t="n"/>
      <c r="G16" s="1" t="n"/>
      <c r="H16" s="1" t="n"/>
      <c r="I16" s="114" t="n"/>
      <c r="J16" s="114" t="n"/>
      <c r="K16" s="114" t="n"/>
      <c r="L16" s="114" t="n"/>
      <c r="M16" s="114" t="n"/>
      <c r="N16" s="114" t="n"/>
      <c r="O16" s="114" t="n"/>
      <c r="P16" s="114" t="n"/>
      <c r="Q16" s="114" t="n"/>
      <c r="R16" s="114" t="n"/>
      <c r="S16" s="114" t="n"/>
      <c r="T16" s="114" t="n"/>
      <c r="U16" s="114" t="n"/>
    </row>
    <row r="17">
      <c r="A17" s="49" t="s">
        <v>23</v>
      </c>
      <c r="B17" s="49" t="s">
        <v>24</v>
      </c>
      <c r="C17" s="49" t="s">
        <v>25</v>
      </c>
      <c r="D17" s="49" t="s">
        <v>26</v>
      </c>
      <c r="E17" s="114" t="n"/>
      <c r="F17" s="114" t="n"/>
      <c r="G17" s="114" t="n"/>
      <c r="H17" s="114" t="n"/>
      <c r="I17" s="114" t="n"/>
      <c r="J17" s="114" t="n"/>
      <c r="K17" s="114" t="n"/>
      <c r="L17" s="114" t="n"/>
      <c r="M17" s="114" t="n"/>
      <c r="N17" s="114" t="n"/>
      <c r="O17" s="114" t="n"/>
      <c r="P17" s="114" t="n"/>
      <c r="Q17" s="114" t="n"/>
      <c r="R17" s="114" t="n"/>
      <c r="S17" s="114" t="n"/>
      <c r="T17" s="114" t="n"/>
      <c r="U17" s="114" t="n"/>
    </row>
    <row r="18">
      <c r="A18" s="41" t="s">
        <v>27</v>
      </c>
      <c r="B18" s="41" t="s">
        <v>28</v>
      </c>
      <c r="C18" s="41" t="s">
        <v>29</v>
      </c>
      <c r="D18" s="41" t="s">
        <v>30</v>
      </c>
      <c r="E18" s="114" t="n"/>
      <c r="F18" s="114" t="n"/>
      <c r="G18" s="114" t="n"/>
      <c r="H18" s="114" t="n"/>
      <c r="I18" s="114" t="n"/>
      <c r="J18" s="114" t="n"/>
      <c r="K18" s="114" t="n"/>
      <c r="L18" s="114" t="n"/>
      <c r="M18" s="114" t="n"/>
      <c r="N18" s="114" t="n"/>
      <c r="O18" s="114" t="n"/>
      <c r="P18" s="114" t="n"/>
      <c r="Q18" s="114" t="n"/>
      <c r="R18" s="114" t="n"/>
      <c r="S18" s="114" t="n"/>
      <c r="T18" s="114" t="n"/>
      <c r="U18" s="114" t="n"/>
    </row>
    <row r="19">
      <c r="A19" s="41" t="s">
        <v>31</v>
      </c>
      <c r="B19" s="41" t="s">
        <v>32</v>
      </c>
      <c r="C19" s="41" t="s">
        <v>33</v>
      </c>
      <c r="D19" s="41" t="s">
        <v>34</v>
      </c>
      <c r="E19" s="114" t="n"/>
      <c r="F19" s="114" t="n"/>
      <c r="G19" s="114" t="n"/>
      <c r="H19" s="114" t="n"/>
      <c r="I19" s="114" t="n"/>
      <c r="J19" s="114" t="n"/>
      <c r="K19" s="114" t="n"/>
      <c r="L19" s="114" t="n"/>
      <c r="M19" s="114" t="n"/>
      <c r="N19" s="114" t="n"/>
      <c r="O19" s="114" t="n"/>
      <c r="P19" s="114" t="n"/>
      <c r="Q19" s="114" t="n"/>
      <c r="R19" s="114" t="n"/>
      <c r="S19" s="114" t="n"/>
      <c r="T19" s="114" t="n"/>
      <c r="U19" s="114" t="n"/>
    </row>
    <row r="20">
      <c r="A20" s="41" t="s">
        <v>35</v>
      </c>
      <c r="B20" s="41" t="s">
        <v>36</v>
      </c>
      <c r="C20" s="41" t="s">
        <v>37</v>
      </c>
      <c r="D20" s="41" t="s">
        <v>38</v>
      </c>
      <c r="E20" s="114" t="n"/>
      <c r="F20" s="114" t="n"/>
      <c r="G20" s="114" t="n"/>
      <c r="H20" s="114" t="n"/>
      <c r="I20" s="114" t="n"/>
      <c r="J20" s="114" t="n"/>
      <c r="K20" s="114" t="n"/>
      <c r="L20" s="114" t="n"/>
      <c r="M20" s="114" t="n"/>
      <c r="N20" s="114" t="n"/>
      <c r="O20" s="114" t="n"/>
      <c r="P20" s="114" t="n"/>
      <c r="Q20" s="114" t="n"/>
      <c r="R20" s="114" t="n"/>
      <c r="S20" s="114" t="n"/>
      <c r="T20" s="114" t="n"/>
      <c r="U20" s="114" t="n"/>
    </row>
    <row r="21">
      <c r="A21" s="41" t="s">
        <v>39</v>
      </c>
      <c r="B21" s="41" t="s">
        <v>40</v>
      </c>
      <c r="C21" s="41" t="s">
        <v>41</v>
      </c>
      <c r="D21" s="41" t="s">
        <v>42</v>
      </c>
      <c r="E21" s="114" t="n"/>
      <c r="F21" s="114" t="n"/>
      <c r="G21" s="114" t="n"/>
      <c r="H21" s="114" t="n"/>
      <c r="I21" s="114" t="n"/>
      <c r="J21" s="114" t="n"/>
      <c r="K21" s="114" t="n"/>
      <c r="L21" s="114" t="n"/>
      <c r="M21" s="114" t="n"/>
      <c r="N21" s="114" t="n"/>
      <c r="O21" s="114" t="n"/>
      <c r="P21" s="114" t="n"/>
      <c r="Q21" s="114" t="n"/>
      <c r="R21" s="114" t="n"/>
      <c r="S21" s="114" t="n"/>
      <c r="T21" s="114" t="n"/>
      <c r="U21" s="114" t="n"/>
    </row>
    <row r="22">
      <c r="A22" s="41" t="s">
        <v>43</v>
      </c>
      <c r="B22" s="41" t="s">
        <v>44</v>
      </c>
      <c r="C22" s="41" t="s">
        <v>45</v>
      </c>
      <c r="D22" s="41" t="s">
        <v>46</v>
      </c>
      <c r="E22" s="114" t="n"/>
      <c r="F22" s="114" t="n"/>
      <c r="G22" s="114" t="n"/>
      <c r="H22" s="114" t="n"/>
      <c r="I22" s="114" t="n"/>
      <c r="J22" s="114" t="n"/>
      <c r="K22" s="114" t="n"/>
      <c r="L22" s="114" t="n"/>
      <c r="M22" s="114" t="n"/>
      <c r="N22" s="114" t="n"/>
      <c r="O22" s="114" t="n"/>
      <c r="P22" s="114" t="n"/>
      <c r="Q22" s="114" t="n"/>
      <c r="R22" s="114" t="n"/>
      <c r="S22" s="114" t="n"/>
      <c r="T22" s="114" t="n"/>
      <c r="U22" s="114" t="n"/>
    </row>
    <row r="23">
      <c r="A23" s="41" t="s">
        <v>47</v>
      </c>
      <c r="B23" s="41" t="s">
        <v>47</v>
      </c>
      <c r="C23" s="41" t="s">
        <v>48</v>
      </c>
      <c r="D23" s="41" t="s">
        <v>49</v>
      </c>
      <c r="E23" s="114" t="n"/>
      <c r="F23" s="114" t="n"/>
      <c r="G23" s="114" t="n"/>
      <c r="H23" s="114" t="n"/>
      <c r="I23" s="114" t="n"/>
      <c r="J23" s="114" t="n"/>
      <c r="K23" s="114" t="n"/>
      <c r="L23" s="114" t="n"/>
      <c r="M23" s="114" t="n"/>
      <c r="N23" s="114" t="n"/>
      <c r="O23" s="114" t="n"/>
      <c r="P23" s="114" t="n"/>
      <c r="Q23" s="114" t="n"/>
      <c r="R23" s="114" t="n"/>
      <c r="S23" s="114" t="n"/>
      <c r="T23" s="114" t="n"/>
      <c r="U23" s="114" t="n"/>
    </row>
    <row r="24">
      <c r="A24" s="41" t="s">
        <v>50</v>
      </c>
      <c r="B24" s="41" t="s">
        <v>51</v>
      </c>
      <c r="C24" s="41" t="s">
        <v>52</v>
      </c>
      <c r="D24" s="41" t="s">
        <v>53</v>
      </c>
      <c r="E24" s="114" t="n"/>
      <c r="F24" s="114" t="n"/>
      <c r="G24" s="114" t="n"/>
      <c r="H24" s="114" t="n"/>
      <c r="I24" s="114" t="n"/>
      <c r="J24" s="114" t="n"/>
      <c r="K24" s="114" t="n"/>
      <c r="L24" s="114" t="n"/>
      <c r="M24" s="114" t="n"/>
      <c r="N24" s="114" t="n"/>
      <c r="O24" s="114" t="n"/>
      <c r="P24" s="114" t="n"/>
      <c r="Q24" s="114" t="n"/>
      <c r="R24" s="114" t="n"/>
      <c r="S24" s="114" t="n"/>
      <c r="T24" s="114" t="n"/>
      <c r="U24" s="114" t="n"/>
    </row>
    <row r="25">
      <c r="A25" s="41" t="s">
        <v>54</v>
      </c>
      <c r="B25" s="41" t="s">
        <v>55</v>
      </c>
      <c r="C25" s="41" t="s">
        <v>56</v>
      </c>
      <c r="D25" s="41" t="s">
        <v>57</v>
      </c>
      <c r="E25" s="114" t="n"/>
      <c r="F25" s="114" t="n"/>
      <c r="G25" s="114" t="n"/>
      <c r="H25" s="114" t="n"/>
      <c r="I25" s="114" t="n"/>
      <c r="J25" s="114" t="n"/>
      <c r="K25" s="114" t="n"/>
      <c r="L25" s="114" t="n"/>
      <c r="M25" s="114" t="n"/>
      <c r="N25" s="114" t="n"/>
      <c r="O25" s="114" t="n"/>
      <c r="P25" s="114" t="n"/>
      <c r="Q25" s="114" t="n"/>
      <c r="R25" s="114" t="n"/>
      <c r="S25" s="114" t="n"/>
      <c r="T25" s="114" t="n"/>
      <c r="U25" s="114" t="n"/>
    </row>
    <row r="26">
      <c r="A26" s="41" t="n"/>
      <c r="B26" s="41" t="n"/>
      <c r="C26" s="41" t="n"/>
      <c r="D26" s="41" t="n"/>
      <c r="E26" s="114" t="n"/>
      <c r="F26" s="114" t="n"/>
      <c r="G26" s="114" t="n"/>
      <c r="H26" s="114" t="n"/>
      <c r="I26" s="114" t="n"/>
      <c r="J26" s="114" t="n"/>
      <c r="K26" s="114" t="n"/>
      <c r="L26" s="114" t="n"/>
      <c r="M26" s="114" t="n"/>
      <c r="N26" s="114" t="n"/>
      <c r="O26" s="114" t="n"/>
      <c r="P26" s="114" t="n"/>
      <c r="Q26" s="114" t="n"/>
      <c r="R26" s="114" t="n"/>
      <c r="S26" s="114" t="n"/>
      <c r="T26" s="114" t="n"/>
      <c r="U26" s="114" t="n"/>
    </row>
    <row r="27">
      <c r="A27" s="114" t="n"/>
      <c r="B27" s="114"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row>
    <row r="28">
      <c r="A28" s="133" t="s">
        <v>58</v>
      </c>
      <c r="B28" s="1" t="n"/>
      <c r="C28" s="1" t="n"/>
      <c r="D28" s="1" t="n"/>
      <c r="E28" s="1" t="n"/>
      <c r="F28" s="1" t="n"/>
      <c r="G28" s="1" t="n"/>
      <c r="H28" s="1" t="n"/>
      <c r="I28" s="114" t="n"/>
      <c r="J28" s="114" t="n"/>
      <c r="K28" s="114" t="n"/>
      <c r="L28" s="114" t="n"/>
      <c r="M28" s="114" t="n"/>
      <c r="N28" s="114" t="n"/>
      <c r="O28" s="114" t="n"/>
      <c r="P28" s="114" t="n"/>
      <c r="Q28" s="114" t="n"/>
      <c r="R28" s="114" t="n"/>
      <c r="S28" s="114" t="n"/>
      <c r="T28" s="114" t="n"/>
      <c r="U28" s="114" t="n"/>
    </row>
    <row r="29">
      <c r="A29" s="49" t="s">
        <v>59</v>
      </c>
      <c r="B29" s="49" t="s">
        <v>60</v>
      </c>
      <c r="C29" s="49" t="s">
        <v>61</v>
      </c>
      <c r="D29" s="114"/>
      <c r="E29" s="114"/>
      <c r="F29" s="114"/>
      <c r="G29" s="114"/>
      <c r="H29" s="114"/>
      <c r="I29" s="114" t="n"/>
      <c r="J29" s="114" t="n"/>
      <c r="K29" s="114" t="n"/>
      <c r="L29" s="114" t="n"/>
      <c r="M29" s="114" t="n"/>
      <c r="N29" s="114" t="n"/>
      <c r="O29" s="114" t="n"/>
      <c r="P29" s="114" t="n"/>
      <c r="Q29" s="114" t="n"/>
      <c r="R29" s="114" t="n"/>
      <c r="S29" s="114" t="n"/>
      <c r="T29" s="114" t="n"/>
      <c r="U29" s="114" t="n"/>
    </row>
    <row r="30">
      <c r="A30" s="41" t="s">
        <v>62</v>
      </c>
      <c r="B30" s="41" t="s">
        <v>63</v>
      </c>
      <c r="C30" s="41" t="s">
        <v>64</v>
      </c>
      <c r="D30" s="114"/>
      <c r="E30" s="114"/>
      <c r="F30" s="114"/>
      <c r="G30" s="114"/>
      <c r="H30" s="114"/>
      <c r="I30" s="114" t="n"/>
      <c r="J30" s="114" t="n"/>
      <c r="K30" s="114" t="n"/>
      <c r="L30" s="114" t="n"/>
      <c r="M30" s="114" t="n"/>
      <c r="N30" s="114" t="n"/>
      <c r="O30" s="114" t="n"/>
      <c r="P30" s="114" t="n"/>
      <c r="Q30" s="114" t="n"/>
      <c r="R30" s="114" t="n"/>
      <c r="S30" s="114" t="n"/>
      <c r="T30" s="114" t="n"/>
      <c r="U30" s="114" t="n"/>
    </row>
    <row r="31">
      <c r="A31" s="54" t="s">
        <v>65</v>
      </c>
      <c r="B31" s="41" t="s">
        <v>66</v>
      </c>
      <c r="C31" s="41" t="s">
        <v>67</v>
      </c>
      <c r="D31" s="114"/>
      <c r="E31" s="114"/>
      <c r="F31" s="114"/>
      <c r="G31" s="114"/>
      <c r="H31" s="114"/>
      <c r="I31" s="114" t="n"/>
      <c r="J31" s="114" t="n"/>
      <c r="K31" s="114" t="n"/>
      <c r="L31" s="114" t="n"/>
      <c r="M31" s="114" t="n"/>
      <c r="N31" s="114" t="n"/>
      <c r="O31" s="114" t="n"/>
      <c r="P31" s="114" t="n"/>
      <c r="Q31" s="114" t="n"/>
      <c r="R31" s="114" t="n"/>
      <c r="S31" s="114" t="n"/>
      <c r="T31" s="114" t="n"/>
      <c r="U31" s="114" t="n"/>
    </row>
    <row r="32">
      <c r="A32" s="56" t="s">
        <v>68</v>
      </c>
      <c r="B32" s="41" t="s">
        <v>69</v>
      </c>
      <c r="C32" s="41" t="s">
        <v>70</v>
      </c>
      <c r="D32" s="114"/>
      <c r="E32" s="114"/>
      <c r="F32" s="114"/>
      <c r="G32" s="114"/>
      <c r="H32" s="114"/>
      <c r="I32" s="114" t="n"/>
      <c r="J32" s="114" t="n"/>
      <c r="K32" s="114" t="n"/>
      <c r="L32" s="114" t="n"/>
      <c r="M32" s="114" t="n"/>
      <c r="N32" s="114" t="n"/>
      <c r="O32" s="114" t="n"/>
      <c r="P32" s="114" t="n"/>
      <c r="Q32" s="114" t="n"/>
      <c r="R32" s="114" t="n"/>
      <c r="S32" s="114" t="n"/>
      <c r="T32" s="114" t="n"/>
      <c r="U32" s="114" t="n"/>
    </row>
    <row r="33">
      <c r="A33" s="58" t="s">
        <v>71</v>
      </c>
      <c r="B33" s="41" t="s">
        <v>72</v>
      </c>
      <c r="C33" s="41" t="s">
        <v>73</v>
      </c>
      <c r="D33" s="114"/>
      <c r="E33" s="114"/>
      <c r="F33" s="114"/>
      <c r="G33" s="114"/>
      <c r="H33" s="114"/>
      <c r="I33" s="114" t="n"/>
      <c r="J33" s="114" t="n"/>
      <c r="K33" s="114" t="n"/>
      <c r="L33" s="114" t="n"/>
      <c r="M33" s="114" t="n"/>
      <c r="N33" s="114" t="n"/>
      <c r="O33" s="114" t="n"/>
      <c r="P33" s="114" t="n"/>
      <c r="Q33" s="114" t="n"/>
      <c r="R33" s="114" t="n"/>
      <c r="S33" s="114" t="n"/>
      <c r="T33" s="114" t="n"/>
      <c r="U33" s="114" t="n"/>
    </row>
    <row r="34">
      <c r="A34" s="60" t="s">
        <v>74</v>
      </c>
      <c r="B34" s="41" t="s">
        <v>75</v>
      </c>
      <c r="C34" s="41" t="s">
        <v>76</v>
      </c>
      <c r="D34" s="114"/>
      <c r="E34" s="114"/>
      <c r="F34" s="114"/>
      <c r="G34" s="114"/>
      <c r="H34" s="114"/>
      <c r="I34" s="114" t="n"/>
      <c r="J34" s="114" t="n"/>
      <c r="K34" s="114" t="n"/>
      <c r="L34" s="114" t="n"/>
      <c r="M34" s="114" t="n"/>
      <c r="N34" s="114" t="n"/>
      <c r="O34" s="114" t="n"/>
      <c r="P34" s="114" t="n"/>
      <c r="Q34" s="114" t="n"/>
      <c r="R34" s="114" t="n"/>
      <c r="S34" s="114" t="n"/>
      <c r="T34" s="114" t="n"/>
      <c r="U34" s="114" t="n"/>
    </row>
  </sheetData>
  <mergeCells count="6">
    <mergeCell ref="A9:H9"/>
    <mergeCell ref="A4:H4"/>
    <mergeCell ref="A2:H2"/>
    <mergeCell ref="A16:H16"/>
    <mergeCell ref="A28:H28"/>
    <mergeCell ref="A1:H1"/>
  </mergeCells>
  <pageMargins left="0.7" right="0.7" top="0.75" bottom="0.75" header="0.3" footer="0.3"/>
  <ignoredErrors>
    <ignoredError sqref="A1:XFD34" evalError="1" twoDigitTextYear="1" numberStoredAsText="1" formula="1" formulaRange="1" unlockedFormula="1" emptyCellReference="1" listDataValidation="1" calculatedColumn="1"/>
  </ignoredErrors>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13"/>
  <sheetViews>
    <sheetView workbookViewId="0">
      <selection activeCell="A1" sqref="A1"/>
    </sheetView>
  </sheetViews>
  <sheetFormatPr baseColWidth="8" defaultRowHeight="15"/>
  <cols>
    <col customWidth="true" max="1" min="1" width="12"/>
    <col customWidth="true" max="2" min="2" width="22"/>
    <col customWidth="true" max="4" min="3" width="16"/>
    <col customWidth="true" max="5" min="5" width="18"/>
    <col customWidth="true" max="8" min="6" width="13"/>
    <col customWidth="true" max="9" min="9" width="16"/>
    <col customWidth="true" max="11" min="10" width="14"/>
    <col customWidth="true" max="12" min="12" width="13"/>
    <col customWidth="true" max="13" min="13" width="32"/>
    <col customWidth="true" max="14" min="14" width="28"/>
    <col customWidth="true" max="16" min="16" width="22"/>
  </cols>
  <sheetData>
    <row r="1" ht="34" customHeight="true">
      <c r="A1" s="132" t="inlineStr">
        <is>
          <t>Configuración del proyecto</t>
        </is>
      </c>
      <c r="B1" s="1" t="n"/>
      <c r="C1" s="1" t="n"/>
      <c r="D1" s="1" t="n"/>
      <c r="E1" s="1" t="n"/>
      <c r="F1" s="1" t="n"/>
      <c r="G1" s="1" t="n"/>
      <c r="H1" s="1" t="n"/>
      <c r="I1" s="1" t="n"/>
      <c r="J1" s="1" t="n"/>
      <c r="K1" s="1" t="n"/>
      <c r="L1" s="1" t="n"/>
      <c r="M1" s="1" t="n"/>
      <c r="N1" s="1" t="n"/>
      <c r="O1" s="114" t="n"/>
      <c r="P1" s="114" t="n"/>
      <c r="Q1" s="114" t="n"/>
      <c r="R1" s="114" t="n"/>
      <c r="S1" s="114" t="n"/>
      <c r="T1" s="114" t="n"/>
      <c r="U1" s="114" t="n"/>
    </row>
    <row r="2" ht="32" customHeight="true">
      <c r="A2" s="19" t="s">
        <v>77</v>
      </c>
      <c r="B2" s="1" t="n"/>
      <c r="C2" s="1" t="n"/>
      <c r="D2" s="1" t="n"/>
      <c r="E2" s="1" t="n"/>
      <c r="F2" s="1" t="n"/>
      <c r="G2" s="1" t="n"/>
      <c r="H2" s="1" t="n"/>
      <c r="I2" s="1" t="n"/>
      <c r="J2" s="1" t="n"/>
      <c r="K2" s="1" t="n"/>
      <c r="L2" s="1" t="n"/>
      <c r="M2" s="1" t="n"/>
      <c r="N2" s="1" t="n"/>
      <c r="O2" s="114" t="n"/>
      <c r="P2" s="114" t="n"/>
      <c r="Q2" s="114" t="n"/>
      <c r="R2" s="114"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9" t="s">
        <v>78</v>
      </c>
      <c r="B4" s="1" t="n"/>
      <c r="C4" s="1" t="n"/>
      <c r="D4" s="1" t="n"/>
      <c r="E4" s="1" t="n"/>
      <c r="F4" s="1" t="n"/>
      <c r="G4" s="1" t="n"/>
      <c r="H4" s="1" t="n"/>
      <c r="I4" s="1" t="n"/>
      <c r="J4" s="1" t="n"/>
      <c r="K4" s="1" t="n"/>
      <c r="L4" s="1" t="n"/>
      <c r="M4" s="1" t="n"/>
      <c r="N4" s="1" t="n"/>
      <c r="O4" s="114" t="n"/>
      <c r="P4" s="114" t="n"/>
      <c r="Q4" s="114" t="n"/>
      <c r="R4" s="114" t="n"/>
      <c r="S4" s="114" t="n"/>
      <c r="T4" s="114" t="n"/>
      <c r="U4" s="114" t="n"/>
    </row>
    <row r="5">
      <c r="A5" s="114" t="n"/>
      <c r="B5" s="114" t="n"/>
      <c r="C5" s="114" t="n"/>
      <c r="D5" s="114" t="n"/>
      <c r="E5" s="114" t="n"/>
      <c r="F5" s="114" t="n"/>
      <c r="G5" s="114" t="n"/>
      <c r="H5" s="114" t="n"/>
      <c r="I5" s="114" t="n"/>
      <c r="J5" s="114" t="n"/>
      <c r="K5" s="114" t="n"/>
      <c r="L5" s="114" t="n"/>
      <c r="M5" s="114" t="n"/>
      <c r="N5" s="114" t="n"/>
      <c r="O5" s="114" t="n"/>
      <c r="P5" s="114" t="n"/>
      <c r="Q5" s="114" t="n"/>
      <c r="R5" s="114" t="n"/>
      <c r="S5" s="114" t="n"/>
      <c r="T5" s="114" t="n"/>
      <c r="U5" s="114" t="n"/>
    </row>
    <row r="6" ht="28" customHeight="true">
      <c r="A6" s="49" t="s">
        <v>12</v>
      </c>
      <c r="B6" s="49" t="s">
        <v>13</v>
      </c>
      <c r="C6" s="49" t="s">
        <v>23</v>
      </c>
      <c r="D6" s="49" t="s">
        <v>79</v>
      </c>
      <c r="E6" s="49" t="s">
        <v>80</v>
      </c>
      <c r="F6" s="49" t="s">
        <v>16</v>
      </c>
      <c r="G6" s="49" t="s">
        <v>81</v>
      </c>
      <c r="H6" s="49" t="s">
        <v>82</v>
      </c>
      <c r="I6" s="49" t="s">
        <v>83</v>
      </c>
      <c r="J6" s="49" t="s">
        <v>84</v>
      </c>
      <c r="K6" s="49" t="s">
        <v>85</v>
      </c>
      <c r="L6" s="49" t="s">
        <v>86</v>
      </c>
      <c r="M6" s="49" t="s">
        <v>87</v>
      </c>
      <c r="N6" s="49" t="s">
        <v>88</v>
      </c>
      <c r="O6" s="114" t="n"/>
      <c r="P6" s="49" t="s">
        <v>89</v>
      </c>
      <c r="Q6" s="114" t="n"/>
      <c r="R6" s="114" t="n"/>
      <c r="S6" s="114" t="n"/>
      <c r="T6" s="114" t="n"/>
      <c r="U6" s="114" t="n"/>
    </row>
    <row r="7">
      <c r="A7" s="41" t="s">
        <v>90</v>
      </c>
      <c r="B7" s="41" t="s">
        <v>91</v>
      </c>
      <c r="C7" s="41" t="s">
        <v>27</v>
      </c>
      <c r="D7" s="41" t="s">
        <v>92</v>
      </c>
      <c r="E7" s="41" t="s">
        <v>93</v>
      </c>
      <c r="F7" s="142" t="n">
        <v>46113</v>
      </c>
      <c r="G7" s="142" t="n">
        <v>46203</v>
      </c>
      <c r="H7" s="143" t="n">
        <v>280000</v>
      </c>
      <c r="I7" s="41" t="s">
        <v>94</v>
      </c>
      <c r="J7" s="41" t="s">
        <v>95</v>
      </c>
      <c r="K7" s="41" t="s">
        <v>96</v>
      </c>
      <c r="L7" s="142" t="n">
        <v>46157</v>
      </c>
      <c r="M7" s="41" t="s">
        <v>97</v>
      </c>
      <c r="N7" s="41" t="s">
        <v>98</v>
      </c>
      <c r="O7" s="114" t="n"/>
      <c r="P7" s="60" t="s">
        <v>99</v>
      </c>
      <c r="Q7" s="114" t="n"/>
      <c r="R7" s="114" t="n"/>
      <c r="S7" s="114" t="n"/>
      <c r="T7" s="114" t="n"/>
      <c r="U7" s="114" t="n"/>
    </row>
    <row r="8">
      <c r="A8" s="41" t="s">
        <v>100</v>
      </c>
      <c r="B8" s="41" t="s">
        <v>101</v>
      </c>
      <c r="C8" s="41" t="s">
        <v>35</v>
      </c>
      <c r="D8" s="41" t="s">
        <v>102</v>
      </c>
      <c r="E8" s="41" t="s">
        <v>23</v>
      </c>
      <c r="F8" s="142" t="n">
        <v>46127</v>
      </c>
      <c r="G8" s="142" t="n">
        <v>46183</v>
      </c>
      <c r="H8" s="143" t="n">
        <v>180000</v>
      </c>
      <c r="I8" s="41" t="s">
        <v>80</v>
      </c>
      <c r="J8" s="41" t="s">
        <v>103</v>
      </c>
      <c r="K8" s="41" t="s">
        <v>96</v>
      </c>
      <c r="L8" s="142" t="n">
        <v>46155</v>
      </c>
      <c r="M8" s="41" t="s">
        <v>104</v>
      </c>
      <c r="N8" s="41" t="s">
        <v>105</v>
      </c>
      <c r="O8" s="114" t="n"/>
      <c r="P8" s="60">
        <f>IF($B7&lt;&gt;"",$B7,"")</f>
      </c>
      <c r="Q8" s="114" t="n"/>
      <c r="R8" s="114" t="n"/>
      <c r="S8" s="114" t="n"/>
      <c r="T8" s="114" t="n"/>
      <c r="U8" s="114" t="n"/>
    </row>
    <row r="9">
      <c r="A9" s="41" t="inlineStr">
        <is>
          <t>P-003</t>
        </is>
      </c>
      <c r="B9" s="41" t="s">
        <v>106</v>
      </c>
      <c r="C9" s="41" t="s">
        <v>47</v>
      </c>
      <c r="D9" s="41" t="s">
        <v>107</v>
      </c>
      <c r="E9" s="41" t="s">
        <v>108</v>
      </c>
      <c r="F9" s="142" t="n">
        <v>46101</v>
      </c>
      <c r="G9" s="142" t="n">
        <v>46218</v>
      </c>
      <c r="H9" s="143" t="n">
        <v>120000</v>
      </c>
      <c r="I9" s="41" t="s">
        <v>109</v>
      </c>
      <c r="J9" s="41" t="s">
        <v>95</v>
      </c>
      <c r="K9" s="41" t="s">
        <v>110</v>
      </c>
      <c r="L9" s="142" t="n">
        <v>46162</v>
      </c>
      <c r="M9" s="41" t="s">
        <v>111</v>
      </c>
      <c r="N9" s="41" t="s">
        <v>112</v>
      </c>
      <c r="O9" s="114" t="n"/>
      <c r="P9" s="60">
        <f>IF($B8&lt;&gt;"",$B8,"")</f>
      </c>
      <c r="Q9" s="114" t="n"/>
      <c r="R9" s="114" t="n"/>
      <c r="S9" s="114" t="n"/>
      <c r="T9" s="114" t="n"/>
      <c r="U9" s="114" t="n"/>
    </row>
    <row r="10">
      <c r="A10" s="41" t="s">
        <v>113</v>
      </c>
      <c r="B10" s="41" t="s">
        <v>114</v>
      </c>
      <c r="C10" s="41" t="s">
        <v>43</v>
      </c>
      <c r="D10" s="41" t="s">
        <v>115</v>
      </c>
      <c r="E10" s="41" t="s">
        <v>116</v>
      </c>
      <c r="F10" s="142" t="n">
        <v>46117</v>
      </c>
      <c r="G10" s="142" t="n">
        <v>46173</v>
      </c>
      <c r="H10" s="143" t="n">
        <v>95000</v>
      </c>
      <c r="I10" s="41" t="s">
        <v>117</v>
      </c>
      <c r="J10" s="41" t="s">
        <v>118</v>
      </c>
      <c r="K10" s="41" t="s">
        <v>96</v>
      </c>
      <c r="L10" s="142" t="n">
        <v>46154</v>
      </c>
      <c r="M10" s="41" t="s">
        <v>119</v>
      </c>
      <c r="N10" s="41" t="s">
        <v>120</v>
      </c>
      <c r="O10" s="114" t="n"/>
      <c r="P10" s="60">
        <f>IF($B9&lt;&gt;"",$B9,"")</f>
      </c>
      <c r="Q10" s="114" t="n"/>
      <c r="R10" s="114" t="n"/>
      <c r="S10" s="114" t="n"/>
      <c r="T10" s="114" t="n"/>
      <c r="U10" s="114" t="n"/>
    </row>
    <row r="11">
      <c r="A11" s="41" t="inlineStr">
        <is>
          <t>P-005</t>
        </is>
      </c>
      <c r="B11" s="41" t="s">
        <v>121</v>
      </c>
      <c r="C11" s="41" t="s">
        <v>39</v>
      </c>
      <c r="D11" s="41" t="s">
        <v>122</v>
      </c>
      <c r="E11" s="41" t="s">
        <v>123</v>
      </c>
      <c r="F11" s="142" t="n">
        <v>46143</v>
      </c>
      <c r="G11" s="142" t="n">
        <v>46254</v>
      </c>
      <c r="H11" s="143" t="n">
        <v>650000</v>
      </c>
      <c r="I11" s="41" t="s">
        <v>124</v>
      </c>
      <c r="J11" s="41" t="s">
        <v>125</v>
      </c>
      <c r="K11" s="41" t="s">
        <v>96</v>
      </c>
      <c r="L11" s="142" t="n">
        <v>46159</v>
      </c>
      <c r="M11" s="41" t="s">
        <v>126</v>
      </c>
      <c r="N11" s="41" t="s">
        <v>127</v>
      </c>
      <c r="O11" s="114" t="n"/>
      <c r="P11" s="60">
        <f>IF($B10&lt;&gt;"",$B10,"")</f>
      </c>
      <c r="Q11" s="114" t="n"/>
      <c r="R11" s="114" t="n"/>
      <c r="S11" s="114" t="n"/>
      <c r="T11" s="114" t="n"/>
      <c r="U11" s="114" t="n"/>
    </row>
    <row r="12">
      <c r="A12" s="41" t="s">
        <v>128</v>
      </c>
      <c r="B12" s="41" t="s">
        <v>129</v>
      </c>
      <c r="C12" s="41" t="s">
        <v>50</v>
      </c>
      <c r="D12" s="41" t="s">
        <v>130</v>
      </c>
      <c r="E12" s="41" t="s">
        <v>131</v>
      </c>
      <c r="F12" s="142" t="n">
        <v>46122</v>
      </c>
      <c r="G12" s="142" t="n">
        <v>46193</v>
      </c>
      <c r="H12" s="143" t="n">
        <v>60000</v>
      </c>
      <c r="I12" s="41" t="s">
        <v>132</v>
      </c>
      <c r="J12" s="41" t="s">
        <v>95</v>
      </c>
      <c r="K12" s="41" t="s">
        <v>96</v>
      </c>
      <c r="L12" s="142" t="n">
        <v>46156</v>
      </c>
      <c r="M12" s="41" t="s">
        <v>133</v>
      </c>
      <c r="N12" s="41" t="s">
        <v>134</v>
      </c>
      <c r="O12" s="114" t="n"/>
      <c r="P12" s="60">
        <f>IF($B11&lt;&gt;"",$B11,"")</f>
      </c>
      <c r="Q12" s="114" t="n"/>
      <c r="R12" s="114" t="n"/>
      <c r="S12" s="114" t="n"/>
      <c r="T12" s="114" t="n"/>
      <c r="U12" s="114" t="n"/>
    </row>
    <row r="13">
      <c r="P13" s="60">
        <f>IF($B12&lt;&gt;"",$B12,"")</f>
      </c>
    </row>
  </sheetData>
  <mergeCells count="3">
    <mergeCell ref="A4:N4"/>
    <mergeCell ref="A2:N2"/>
    <mergeCell ref="A1:N1"/>
  </mergeCells>
  <conditionalFormatting sqref="J7:J12">
    <cfRule type="expression" dxfId="0" priority="1">
      <formula>J7="Revisión de diseño"</formula>
    </cfRule>
    <cfRule type="expression" dxfId="1" priority="2">
      <formula>J7="Modelo de competencias por rol"</formula>
    </cfRule>
    <cfRule type="expression" dxfId="2" priority="3">
      <formula>J7="En supervisión"</formula>
    </cfRule>
  </conditionalFormatting>
  <dataValidations count="4">
    <dataValidation allowBlank="true" sqref="C7:C12" type="list">
      <formula1>"Software / TI,Desarrollo de productos,Mejora de manufactura,Trabajo de construcción,Entrega al cliente,Operaciones de personas,Diseño de cursos y programación de instructores.,Nombre de tarea,Cadena de suministro / Compras,Otro"</formula1>
    </dataValidation>
    <dataValidation allowBlank="true" sqref="I7:I12" type="list">
      <formula1>"Piloto completado,Riesgos e incidencias,Diseño,Recopilación de datos del estado actual,ID de hito,Lanzamiento / Entrega,Revisión / Cierre"</formula1>
    </dataValidation>
    <dataValidation allowBlank="true" sqref="J7:J12" type="list">
      <formula1>"Informe del piloto,Análisis,Modelo de competencias por rol,Revisión de diseño,En supervisión,Pausado"</formula1>
    </dataValidation>
    <dataValidation allowBlank="true" sqref="K7:K12" type="list">
      <formula1>"Diario,Semanal,Nombre del hito,Mensual,Por hito,Según sea necesario"</formula1>
    </dataValidation>
  </dataValidations>
  <pageMargins left="0.7" right="0.7" top="0.75" bottom="0.75" header="0.3" footer="0.3"/>
  <ignoredErrors>
    <ignoredError sqref="A1:XFD13" evalError="1" twoDigitTextYear="1" numberStoredAsText="1" formula="1" formulaRange="1" unlockedFormula="1" emptyCellReference="1" listDataValidation="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18"/>
  <sheetViews>
    <sheetView workbookViewId="0">
      <selection activeCell="A1" sqref="A1"/>
    </sheetView>
  </sheetViews>
  <sheetFormatPr baseColWidth="8" defaultRowHeight="15"/>
  <cols>
    <col customWidth="true" max="1" min="1" width="12"/>
    <col customWidth="true" max="2" min="2" width="22"/>
    <col customWidth="true" max="3" min="3" width="15"/>
    <col customWidth="true" max="4" min="4" width="14"/>
    <col customWidth="true" max="5" min="5" width="30"/>
    <col customWidth="true" max="6" min="6" width="14"/>
    <col customWidth="true" max="13" min="7" width="12"/>
    <col customWidth="true" max="14" min="14" width="10"/>
    <col customWidth="true" max="19" min="15" width="12"/>
    <col customWidth="true" max="21" min="20" width="28"/>
  </cols>
  <sheetData>
    <row r="1" ht="34" customHeight="true">
      <c r="A1" s="132" t="inlineStr">
        <is>
          <t>Detalles de tareas</t>
        </is>
      </c>
      <c r="B1" s="1" t="n"/>
      <c r="C1" s="1" t="n"/>
      <c r="D1" s="1" t="n"/>
      <c r="E1" s="1" t="n"/>
      <c r="F1" s="1" t="n"/>
      <c r="G1" s="1" t="n"/>
      <c r="H1" s="1" t="n"/>
      <c r="I1" s="1" t="n"/>
      <c r="J1" s="1" t="n"/>
      <c r="K1" s="1" t="n"/>
      <c r="L1" s="1" t="n"/>
      <c r="M1" s="1" t="n"/>
      <c r="N1" s="1" t="n"/>
      <c r="O1" s="1" t="n"/>
      <c r="P1" s="1" t="n"/>
      <c r="Q1" s="1" t="n"/>
      <c r="R1" s="1" t="n"/>
      <c r="S1" s="1" t="n"/>
      <c r="T1" s="1" t="n"/>
      <c r="U1" s="1" t="n"/>
    </row>
    <row r="2" ht="32" customHeight="true">
      <c r="A2" s="19" t="s">
        <v>135</v>
      </c>
      <c r="B2" s="1" t="n"/>
      <c r="C2" s="1" t="n"/>
      <c r="D2" s="1" t="n"/>
      <c r="E2" s="1" t="n"/>
      <c r="F2" s="1" t="n"/>
      <c r="G2" s="1" t="n"/>
      <c r="H2" s="1" t="n"/>
      <c r="I2" s="1" t="n"/>
      <c r="J2" s="1" t="n"/>
      <c r="K2" s="1" t="n"/>
      <c r="L2" s="1" t="n"/>
      <c r="M2" s="1" t="n"/>
      <c r="N2" s="1" t="n"/>
      <c r="O2" s="1" t="n"/>
      <c r="P2" s="1" t="n"/>
      <c r="Q2" s="1" t="n"/>
      <c r="R2" s="1" t="n"/>
      <c r="S2" s="1" t="n"/>
      <c r="T2" s="1" t="n"/>
      <c r="U2" s="1"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9" t="s">
        <v>136</v>
      </c>
      <c r="B4" s="1" t="n"/>
      <c r="C4" s="1" t="n"/>
      <c r="D4" s="1" t="n"/>
      <c r="E4" s="1" t="n"/>
      <c r="F4" s="1" t="n"/>
      <c r="G4" s="1" t="n"/>
      <c r="H4" s="1" t="n"/>
      <c r="I4" s="1" t="n"/>
      <c r="J4" s="1" t="n"/>
      <c r="K4" s="1" t="n"/>
      <c r="L4" s="1" t="n"/>
      <c r="M4" s="1" t="n"/>
      <c r="N4" s="1" t="n"/>
      <c r="O4" s="1" t="n"/>
      <c r="P4" s="1" t="n"/>
      <c r="Q4" s="1" t="n"/>
      <c r="R4" s="1" t="n"/>
      <c r="S4" s="1" t="n"/>
      <c r="T4" s="1" t="n"/>
      <c r="U4" s="1" t="n"/>
    </row>
    <row r="5">
      <c r="A5" s="114" t="n"/>
      <c r="B5" s="114" t="n"/>
      <c r="C5" s="114" t="n"/>
      <c r="D5" s="114" t="n"/>
      <c r="E5" s="114" t="n"/>
      <c r="F5" s="114" t="n"/>
      <c r="G5" s="114" t="n"/>
      <c r="H5" s="114" t="n"/>
      <c r="I5" s="114" t="n"/>
      <c r="J5" s="114" t="n"/>
      <c r="K5" s="114" t="n"/>
      <c r="L5" s="114" t="n"/>
      <c r="M5" s="114" t="n"/>
      <c r="N5" s="114" t="n"/>
      <c r="O5" s="114" t="n"/>
      <c r="P5" s="114" t="n"/>
      <c r="Q5" s="114" t="n"/>
      <c r="R5" s="114" t="n"/>
      <c r="S5" s="114" t="n"/>
      <c r="T5" s="114" t="n"/>
      <c r="U5" s="114" t="n"/>
    </row>
    <row r="6" ht="28" customHeight="true">
      <c r="A6" s="49" t="s">
        <v>137</v>
      </c>
      <c r="B6" s="49" t="s">
        <v>13</v>
      </c>
      <c r="C6" s="49" t="s">
        <v>23</v>
      </c>
      <c r="D6" s="49" t="s">
        <v>138</v>
      </c>
      <c r="E6" s="49" t="s">
        <v>139</v>
      </c>
      <c r="F6" s="49" t="s">
        <v>140</v>
      </c>
      <c r="G6" s="49" t="s">
        <v>141</v>
      </c>
      <c r="H6" s="49" t="s">
        <v>142</v>
      </c>
      <c r="I6" s="49" t="s">
        <v>16</v>
      </c>
      <c r="J6" s="49" t="s">
        <v>60</v>
      </c>
      <c r="K6" s="49" t="s">
        <v>143</v>
      </c>
      <c r="L6" s="49" t="s">
        <v>144</v>
      </c>
      <c r="M6" s="49" t="s">
        <v>145</v>
      </c>
      <c r="N6" s="49" t="s">
        <v>146</v>
      </c>
      <c r="O6" s="49" t="s">
        <v>147</v>
      </c>
      <c r="P6" s="49" t="s">
        <v>148</v>
      </c>
      <c r="Q6" s="49" t="s">
        <v>149</v>
      </c>
      <c r="R6" s="49" t="s">
        <v>150</v>
      </c>
      <c r="S6" s="49" t="s">
        <v>151</v>
      </c>
      <c r="T6" s="49" t="s">
        <v>152</v>
      </c>
      <c r="U6" s="49" t="s">
        <v>88</v>
      </c>
    </row>
    <row r="7">
      <c r="A7" s="41" t="inlineStr">
        <is>
          <t>T-001</t>
        </is>
      </c>
      <c r="B7" s="41" t="s">
        <v>91</v>
      </c>
      <c r="C7" s="41" t="s">
        <v>27</v>
      </c>
      <c r="D7" s="41" t="s">
        <v>132</v>
      </c>
      <c r="E7" s="41" t="s">
        <v>153</v>
      </c>
      <c r="F7" s="41" t="s">
        <v>92</v>
      </c>
      <c r="G7" s="41" t="s">
        <v>154</v>
      </c>
      <c r="H7" s="41" t="s">
        <v>155</v>
      </c>
      <c r="I7" s="142" t="n">
        <v>46113</v>
      </c>
      <c r="J7" s="142" t="n">
        <v>46124</v>
      </c>
      <c r="K7" s="142" t="n">
        <v>46123</v>
      </c>
      <c r="L7" s="144" t="n">
        <v>32</v>
      </c>
      <c r="M7" s="144" t="n">
        <v>28</v>
      </c>
      <c r="N7" s="145" t="n">
        <v>1</v>
      </c>
      <c r="O7" s="143" t="n">
        <v>18000</v>
      </c>
      <c r="P7" s="143" t="n">
        <v>16500</v>
      </c>
      <c r="Q7" s="54">
        <f>IF(A7="","",IF(H7="En supervisión",IF(K7="",0,MAX(0,K7-J7)),IF(J7="",0,MAX(0,TODAY()-J7))))</f>
      </c>
      <c r="R7" s="146">
        <f>IF(A7="","",P7-O7)</f>
      </c>
      <c r="S7" s="54">
        <f>IF(A7="","",IF(H7="En supervisión","En supervisión",IF(H7="Pausado","Pausado",IF(H7="Informante","Enfoque de gestión",IF(Q7&gt;0,"Revisión de diseño",IF(N7&gt;=0.8,"Resume automáticamente proyectos, tareas, hitos, retrasos, riesgos, incidencias y estado de informes semanales para reuniones de dirección.",IF(G7="Afecta la migración de datos.","Observación","Afecta la grabación del curso.")))))))</f>
      </c>
      <c r="T7" s="41" t="s">
        <v>156</v>
      </c>
      <c r="U7" s="41"/>
    </row>
    <row r="8">
      <c r="A8" s="41" t="inlineStr">
        <is>
          <t>T-002</t>
        </is>
      </c>
      <c r="B8" s="41" t="s">
        <v>91</v>
      </c>
      <c r="C8" s="41" t="s">
        <v>27</v>
      </c>
      <c r="D8" s="41" t="s">
        <v>94</v>
      </c>
      <c r="E8" s="41" t="s">
        <v>157</v>
      </c>
      <c r="F8" s="41" t="s">
        <v>158</v>
      </c>
      <c r="G8" s="41" t="s">
        <v>159</v>
      </c>
      <c r="H8" s="41" t="s">
        <v>95</v>
      </c>
      <c r="I8" s="142" t="n">
        <v>46127</v>
      </c>
      <c r="J8" s="142" t="n">
        <v>46151</v>
      </c>
      <c r="K8" s="142" t="n"/>
      <c r="L8" s="144" t="n">
        <v>80</v>
      </c>
      <c r="M8" s="144" t="n">
        <v>72</v>
      </c>
      <c r="N8" s="145" t="n">
        <v>0.7</v>
      </c>
      <c r="O8" s="143" t="n">
        <v>52000</v>
      </c>
      <c r="P8" s="143" t="n">
        <v>46000</v>
      </c>
      <c r="Q8" s="54">
        <f>IF(A8="","",IF(H8="En supervisión",IF(K8="",0,MAX(0,K8-J8)),IF(J8="",0,MAX(0,TODAY()-J8))))</f>
      </c>
      <c r="R8" s="146">
        <f>IF(A8="","",P8-O8)</f>
      </c>
      <c r="S8" s="54">
        <f>IF(A8="","",IF(H8="En supervisión","En supervisión",IF(H8="Pausado","Pausado",IF(H8="Informante","Enfoque de gestión",IF(Q8&gt;0,"Revisión de diseño",IF(N8&gt;=0.8,"Resume automáticamente proyectos, tareas, hitos, retrasos, riesgos, incidencias y estado de informes semanales para reuniones de dirección.",IF(G8="Afecta la migración de datos.","Observación","Afecta la grabación del curso.")))))))</f>
      </c>
      <c r="T8" s="41" t="s">
        <v>160</v>
      </c>
      <c r="U8" s="41" t="s">
        <v>161</v>
      </c>
    </row>
    <row r="9">
      <c r="A9" s="41" t="inlineStr">
        <is>
          <t>T-003</t>
        </is>
      </c>
      <c r="B9" s="41" t="s">
        <v>91</v>
      </c>
      <c r="C9" s="41" t="s">
        <v>27</v>
      </c>
      <c r="D9" s="41" t="s">
        <v>109</v>
      </c>
      <c r="E9" s="41" t="s">
        <v>162</v>
      </c>
      <c r="F9" s="41" t="s">
        <v>158</v>
      </c>
      <c r="G9" s="41" t="s">
        <v>154</v>
      </c>
      <c r="H9" s="41" t="s">
        <v>125</v>
      </c>
      <c r="I9" s="142" t="n">
        <v>46160</v>
      </c>
      <c r="J9" s="142" t="n">
        <v>46180</v>
      </c>
      <c r="K9" s="142" t="n"/>
      <c r="L9" s="144" t="n">
        <v>48</v>
      </c>
      <c r="M9" s="144" t="n">
        <v>0</v>
      </c>
      <c r="N9" s="145" t="n">
        <v>0</v>
      </c>
      <c r="O9" s="143" t="n">
        <v>22000</v>
      </c>
      <c r="P9" s="143" t="n">
        <v>0</v>
      </c>
      <c r="Q9" s="54">
        <f>IF(A9="","",IF(H9="En supervisión",IF(K9="",0,MAX(0,K9-J9)),IF(J9="",0,MAX(0,TODAY()-J9))))</f>
      </c>
      <c r="R9" s="146">
        <f>IF(A9="","",P9-O9)</f>
      </c>
      <c r="S9" s="54">
        <f>IF(A9="","",IF(H9="En supervisión","En supervisión",IF(H9="Pausado","Pausado",IF(H9="Informante","Enfoque de gestión",IF(Q9&gt;0,"Revisión de diseño",IF(N9&gt;=0.8,"Resume automáticamente proyectos, tareas, hitos, retrasos, riesgos, incidencias y estado de informes semanales para reuniones de dirección.",IF(G9="Afecta la migración de datos.","Observación","Afecta la grabación del curso.")))))))</f>
      </c>
      <c r="T9" s="41" t="s">
        <v>163</v>
      </c>
      <c r="U9" s="41"/>
    </row>
    <row r="10">
      <c r="A10" s="41" t="s">
        <v>164</v>
      </c>
      <c r="B10" s="41" t="s">
        <v>101</v>
      </c>
      <c r="C10" s="41" t="s">
        <v>35</v>
      </c>
      <c r="D10" s="41" t="s">
        <v>80</v>
      </c>
      <c r="E10" s="41" t="s">
        <v>165</v>
      </c>
      <c r="F10" s="41" t="s">
        <v>166</v>
      </c>
      <c r="G10" s="41" t="s">
        <v>154</v>
      </c>
      <c r="H10" s="41" t="s">
        <v>95</v>
      </c>
      <c r="I10" s="142" t="n">
        <v>46132</v>
      </c>
      <c r="J10" s="142" t="n">
        <v>46154</v>
      </c>
      <c r="K10" s="142" t="n"/>
      <c r="L10" s="144" t="n">
        <v>36</v>
      </c>
      <c r="M10" s="144" t="n">
        <v>24</v>
      </c>
      <c r="N10" s="145" t="n">
        <v>0.65</v>
      </c>
      <c r="O10" s="143" t="n">
        <v>30000</v>
      </c>
      <c r="P10" s="143" t="n">
        <v>24000</v>
      </c>
      <c r="Q10" s="54">
        <f>IF(A10="","",IF(H10="En supervisión",IF(K10="",0,MAX(0,K10-J10)),IF(J10="",0,MAX(0,TODAY()-J10))))</f>
      </c>
      <c r="R10" s="146">
        <f>IF(A10="","",P10-O10)</f>
      </c>
      <c r="S10" s="54">
        <f>IF(A10="","",IF(H10="En supervisión","En supervisión",IF(H10="Pausado","Pausado",IF(H10="Informante","Enfoque de gestión",IF(Q10&gt;0,"Revisión de diseño",IF(N10&gt;=0.8,"Resume automáticamente proyectos, tareas, hitos, retrasos, riesgos, incidencias y estado de informes semanales para reuniones de dirección.",IF(G10="Afecta la migración de datos.","Observación","Afecta la grabación del curso.")))))))</f>
      </c>
      <c r="T10" s="41" t="s">
        <v>167</v>
      </c>
      <c r="U10" s="41" t="s">
        <v>168</v>
      </c>
    </row>
    <row r="11">
      <c r="A11" s="41" t="s">
        <v>169</v>
      </c>
      <c r="B11" s="41" t="s">
        <v>101</v>
      </c>
      <c r="C11" s="41" t="s">
        <v>35</v>
      </c>
      <c r="D11" s="41" t="s">
        <v>94</v>
      </c>
      <c r="E11" s="41" t="s">
        <v>170</v>
      </c>
      <c r="F11" s="41" t="s">
        <v>171</v>
      </c>
      <c r="G11" s="41" t="s">
        <v>172</v>
      </c>
      <c r="H11" s="41" t="s">
        <v>173</v>
      </c>
      <c r="I11" s="142" t="n">
        <v>46143</v>
      </c>
      <c r="J11" s="142" t="n">
        <v>46158</v>
      </c>
      <c r="K11" s="142" t="n"/>
      <c r="L11" s="144" t="n">
        <v>40</v>
      </c>
      <c r="M11" s="144" t="n">
        <v>10</v>
      </c>
      <c r="N11" s="145" t="n">
        <v>0.25</v>
      </c>
      <c r="O11" s="143" t="n">
        <v>65000</v>
      </c>
      <c r="P11" s="143" t="n">
        <v>12000</v>
      </c>
      <c r="Q11" s="54">
        <f>IF(A11="","",IF(H11="En supervisión",IF(K11="",0,MAX(0,K11-J11)),IF(J11="",0,MAX(0,TODAY()-J11))))</f>
      </c>
      <c r="R11" s="146">
        <f>IF(A11="","",P11-O11)</f>
      </c>
      <c r="S11" s="54">
        <f>IF(A11="","",IF(H11="En supervisión","En supervisión",IF(H11="Pausado","Pausado",IF(H11="Informante","Enfoque de gestión",IF(Q11&gt;0,"Revisión de diseño",IF(N11&gt;=0.8,"Resume automáticamente proyectos, tareas, hitos, retrasos, riesgos, incidencias y estado de informes semanales para reuniones de dirección.",IF(G11="Afecta la migración de datos.","Observación","Afecta la grabación del curso.")))))))</f>
      </c>
      <c r="T11" s="41" t="s">
        <v>174</v>
      </c>
      <c r="U11" s="41"/>
    </row>
    <row r="12">
      <c r="A12" s="41" t="s">
        <v>175</v>
      </c>
      <c r="B12" s="41" t="s">
        <v>106</v>
      </c>
      <c r="C12" s="41" t="s">
        <v>47</v>
      </c>
      <c r="D12" s="41" t="s">
        <v>132</v>
      </c>
      <c r="E12" s="41" t="s">
        <v>176</v>
      </c>
      <c r="F12" s="41" t="s">
        <v>177</v>
      </c>
      <c r="G12" s="41" t="s">
        <v>154</v>
      </c>
      <c r="H12" s="41" t="s">
        <v>155</v>
      </c>
      <c r="I12" s="142" t="n">
        <v>46103</v>
      </c>
      <c r="J12" s="142" t="n">
        <v>46120</v>
      </c>
      <c r="K12" s="142" t="n">
        <v>46120</v>
      </c>
      <c r="L12" s="144" t="n">
        <v>45</v>
      </c>
      <c r="M12" s="144" t="n">
        <v>42</v>
      </c>
      <c r="N12" s="145" t="n">
        <v>1</v>
      </c>
      <c r="O12" s="143" t="n">
        <v>12000</v>
      </c>
      <c r="P12" s="143" t="n">
        <v>11000</v>
      </c>
      <c r="Q12" s="54">
        <f>IF(A12="","",IF(H12="En supervisión",IF(K12="",0,MAX(0,K12-J12)),IF(J12="",0,MAX(0,TODAY()-J12))))</f>
      </c>
      <c r="R12" s="146">
        <f>IF(A12="","",P12-O12)</f>
      </c>
      <c r="S12" s="54">
        <f>IF(A12="","",IF(H12="En supervisión","En supervisión",IF(H12="Pausado","Pausado",IF(H12="Informante","Enfoque de gestión",IF(Q12&gt;0,"Revisión de diseño",IF(N12&gt;=0.8,"Resume automáticamente proyectos, tareas, hitos, retrasos, riesgos, incidencias y estado de informes semanales para reuniones de dirección.",IF(G12="Afecta la migración de datos.","Observación","Afecta la grabación del curso.")))))))</f>
      </c>
      <c r="T12" s="41" t="s">
        <v>178</v>
      </c>
      <c r="U12" s="41"/>
    </row>
    <row r="13">
      <c r="A13" s="41" t="inlineStr">
        <is>
          <t>T-007</t>
        </is>
      </c>
      <c r="B13" s="41" t="s">
        <v>106</v>
      </c>
      <c r="C13" s="41" t="s">
        <v>47</v>
      </c>
      <c r="D13" s="41" t="s">
        <v>109</v>
      </c>
      <c r="E13" s="41" t="s">
        <v>179</v>
      </c>
      <c r="F13" s="41" t="s">
        <v>177</v>
      </c>
      <c r="G13" s="41" t="s">
        <v>154</v>
      </c>
      <c r="H13" s="41" t="s">
        <v>95</v>
      </c>
      <c r="I13" s="142" t="n">
        <v>46137</v>
      </c>
      <c r="J13" s="142" t="n">
        <v>46167</v>
      </c>
      <c r="K13" s="142" t="n"/>
      <c r="L13" s="144" t="n">
        <v>70</v>
      </c>
      <c r="M13" s="144" t="n">
        <v>35</v>
      </c>
      <c r="N13" s="145" t="n">
        <v>0.5</v>
      </c>
      <c r="O13" s="143" t="n">
        <v>45000</v>
      </c>
      <c r="P13" s="143" t="n">
        <v>28000</v>
      </c>
      <c r="Q13" s="54">
        <f>IF(A13="","",IF(H13="En supervisión",IF(K13="",0,MAX(0,K13-J13)),IF(J13="",0,MAX(0,TODAY()-J13))))</f>
      </c>
      <c r="R13" s="146">
        <f>IF(A13="","",P13-O13)</f>
      </c>
      <c r="S13" s="54">
        <f>IF(A13="","",IF(H13="En supervisión","En supervisión",IF(H13="Pausado","Pausado",IF(H13="Informante","Enfoque de gestión",IF(Q13&gt;0,"Revisión de diseño",IF(N13&gt;=0.8,"Resume automáticamente proyectos, tareas, hitos, retrasos, riesgos, incidencias y estado de informes semanales para reuniones de dirección.",IF(G13="Afecta la migración de datos.","Observación","Afecta la grabación del curso.")))))))</f>
      </c>
      <c r="T13" s="41" t="s">
        <v>180</v>
      </c>
      <c r="U13" s="41"/>
    </row>
    <row r="14">
      <c r="A14" s="41" t="s">
        <v>181</v>
      </c>
      <c r="B14" s="41" t="s">
        <v>114</v>
      </c>
      <c r="C14" s="41" t="s">
        <v>43</v>
      </c>
      <c r="D14" s="41" t="s">
        <v>117</v>
      </c>
      <c r="E14" s="41" t="s">
        <v>182</v>
      </c>
      <c r="F14" s="41" t="s">
        <v>115</v>
      </c>
      <c r="G14" s="41" t="s">
        <v>154</v>
      </c>
      <c r="H14" s="41" t="s">
        <v>118</v>
      </c>
      <c r="I14" s="142" t="n">
        <v>46140</v>
      </c>
      <c r="J14" s="142" t="n">
        <v>46150</v>
      </c>
      <c r="K14" s="142" t="n"/>
      <c r="L14" s="144" t="n">
        <v>20</v>
      </c>
      <c r="M14" s="144" t="n">
        <v>12</v>
      </c>
      <c r="N14" s="145" t="n">
        <v>0.4</v>
      </c>
      <c r="O14" s="143" t="n">
        <v>10000</v>
      </c>
      <c r="P14" s="143" t="n">
        <v>7000</v>
      </c>
      <c r="Q14" s="54">
        <f>IF(A14="","",IF(H14="En supervisión",IF(K14="",0,MAX(0,K14-J14)),IF(J14="",0,MAX(0,TODAY()-J14))))</f>
      </c>
      <c r="R14" s="146">
        <f>IF(A14="","",P14-O14)</f>
      </c>
      <c r="S14" s="54">
        <f>IF(A14="","",IF(H14="En supervisión","En supervisión",IF(H14="Pausado","Pausado",IF(H14="Informante","Enfoque de gestión",IF(Q14&gt;0,"Revisión de diseño",IF(N14&gt;=0.8,"Resume automáticamente proyectos, tareas, hitos, retrasos, riesgos, incidencias y estado de informes semanales para reuniones de dirección.",IF(G14="Afecta la migración de datos.","Observación","Afecta la grabación del curso.")))))))</f>
      </c>
      <c r="T14" s="41" t="s">
        <v>183</v>
      </c>
      <c r="U14" s="41" t="s">
        <v>184</v>
      </c>
    </row>
    <row r="15">
      <c r="A15" s="41" t="s">
        <v>185</v>
      </c>
      <c r="B15" s="41" t="s">
        <v>114</v>
      </c>
      <c r="C15" s="41" t="s">
        <v>43</v>
      </c>
      <c r="D15" s="41" t="s">
        <v>117</v>
      </c>
      <c r="E15" s="41" t="s">
        <v>186</v>
      </c>
      <c r="F15" s="41" t="s">
        <v>187</v>
      </c>
      <c r="G15" s="41" t="s">
        <v>159</v>
      </c>
      <c r="H15" s="41" t="s">
        <v>125</v>
      </c>
      <c r="I15" s="142" t="n">
        <v>46154</v>
      </c>
      <c r="J15" s="142" t="n">
        <v>46170</v>
      </c>
      <c r="K15" s="142" t="n"/>
      <c r="L15" s="144" t="n">
        <v>16</v>
      </c>
      <c r="M15" s="144" t="n">
        <v>0</v>
      </c>
      <c r="N15" s="145" t="n">
        <v>0</v>
      </c>
      <c r="O15" s="143" t="n">
        <v>5000</v>
      </c>
      <c r="P15" s="143" t="n">
        <v>0</v>
      </c>
      <c r="Q15" s="54">
        <f>IF(A15="","",IF(H15="En supervisión",IF(K15="",0,MAX(0,K15-J15)),IF(J15="",0,MAX(0,TODAY()-J15))))</f>
      </c>
      <c r="R15" s="146">
        <f>IF(A15="","",P15-O15)</f>
      </c>
      <c r="S15" s="54">
        <f>IF(A15="","",IF(H15="En supervisión","En supervisión",IF(H15="Pausado","Pausado",IF(H15="Informante","Enfoque de gestión",IF(Q15&gt;0,"Revisión de diseño",IF(N15&gt;=0.8,"Resume automáticamente proyectos, tareas, hitos, retrasos, riesgos, incidencias y estado de informes semanales para reuniones de dirección.",IF(G15="Afecta la migración de datos.","Observación","Afecta la grabación del curso.")))))))</f>
      </c>
      <c r="T15" s="41" t="s">
        <v>188</v>
      </c>
      <c r="U15" s="41"/>
    </row>
    <row r="16">
      <c r="A16" s="41" t="s">
        <v>189</v>
      </c>
      <c r="B16" s="41" t="s">
        <v>121</v>
      </c>
      <c r="C16" s="41" t="s">
        <v>39</v>
      </c>
      <c r="D16" s="41" t="s">
        <v>124</v>
      </c>
      <c r="E16" s="41" t="s">
        <v>190</v>
      </c>
      <c r="F16" s="41" t="s">
        <v>122</v>
      </c>
      <c r="G16" s="41" t="s">
        <v>154</v>
      </c>
      <c r="H16" s="41" t="s">
        <v>125</v>
      </c>
      <c r="I16" s="142" t="n">
        <v>46153</v>
      </c>
      <c r="J16" s="142" t="n">
        <v>46166</v>
      </c>
      <c r="K16" s="142" t="n"/>
      <c r="L16" s="144" t="n">
        <v>24</v>
      </c>
      <c r="M16" s="144" t="n">
        <v>0</v>
      </c>
      <c r="N16" s="145" t="n">
        <v>0</v>
      </c>
      <c r="O16" s="143" t="n">
        <v>20000</v>
      </c>
      <c r="P16" s="143" t="n">
        <v>0</v>
      </c>
      <c r="Q16" s="54">
        <f>IF(A16="","",IF(H16="En supervisión",IF(K16="",0,MAX(0,K16-J16)),IF(J16="",0,MAX(0,TODAY()-J16))))</f>
      </c>
      <c r="R16" s="146">
        <f>IF(A16="","",P16-O16)</f>
      </c>
      <c r="S16" s="54">
        <f>IF(A16="","",IF(H16="En supervisión","En supervisión",IF(H16="Pausado","Pausado",IF(H16="Informante","Enfoque de gestión",IF(Q16&gt;0,"Revisión de diseño",IF(N16&gt;=0.8,"Resume automáticamente proyectos, tareas, hitos, retrasos, riesgos, incidencias y estado de informes semanales para reuniones de dirección.",IF(G16="Afecta la migración de datos.","Observación","Afecta la grabación del curso.")))))))</f>
      </c>
      <c r="T16" s="41" t="s">
        <v>191</v>
      </c>
      <c r="U16" s="41"/>
    </row>
    <row r="17">
      <c r="A17" s="41" t="s">
        <v>192</v>
      </c>
      <c r="B17" s="41" t="s">
        <v>129</v>
      </c>
      <c r="C17" s="41" t="s">
        <v>50</v>
      </c>
      <c r="D17" s="41" t="s">
        <v>132</v>
      </c>
      <c r="E17" s="41" t="s">
        <v>193</v>
      </c>
      <c r="F17" s="41" t="s">
        <v>130</v>
      </c>
      <c r="G17" s="41" t="s">
        <v>154</v>
      </c>
      <c r="H17" s="41" t="s">
        <v>95</v>
      </c>
      <c r="I17" s="142" t="n">
        <v>46124</v>
      </c>
      <c r="J17" s="142" t="n">
        <v>46152</v>
      </c>
      <c r="K17" s="142" t="n"/>
      <c r="L17" s="144" t="n">
        <v>30</v>
      </c>
      <c r="M17" s="144" t="n">
        <v>25</v>
      </c>
      <c r="N17" s="145" t="n">
        <v>0.8</v>
      </c>
      <c r="O17" s="143" t="n">
        <v>8000</v>
      </c>
      <c r="P17" s="143" t="n">
        <v>7500</v>
      </c>
      <c r="Q17" s="54">
        <f>IF(A17="","",IF(H17="En supervisión",IF(K17="",0,MAX(0,K17-J17)),IF(J17="",0,MAX(0,TODAY()-J17))))</f>
      </c>
      <c r="R17" s="146">
        <f>IF(A17="","",P17-O17)</f>
      </c>
      <c r="S17" s="54">
        <f>IF(A17="","",IF(H17="En supervisión","En supervisión",IF(H17="Pausado","Pausado",IF(H17="Informante","Enfoque de gestión",IF(Q17&gt;0,"Revisión de diseño",IF(N17&gt;=0.8,"Resume automáticamente proyectos, tareas, hitos, retrasos, riesgos, incidencias y estado de informes semanales para reuniones de dirección.",IF(G17="Afecta la migración de datos.","Observación","Afecta la grabación del curso.")))))))</f>
      </c>
      <c r="T17" s="41" t="s">
        <v>194</v>
      </c>
      <c r="U17" s="41"/>
    </row>
    <row r="18">
      <c r="A18" s="41" t="s">
        <v>195</v>
      </c>
      <c r="B18" s="41" t="s">
        <v>129</v>
      </c>
      <c r="C18" s="41" t="s">
        <v>50</v>
      </c>
      <c r="D18" s="41" t="s">
        <v>94</v>
      </c>
      <c r="E18" s="41" t="s">
        <v>196</v>
      </c>
      <c r="F18" s="41" t="s">
        <v>130</v>
      </c>
      <c r="G18" s="41" t="s">
        <v>172</v>
      </c>
      <c r="H18" s="41" t="s">
        <v>125</v>
      </c>
      <c r="I18" s="142" t="n">
        <v>46155</v>
      </c>
      <c r="J18" s="142" t="n">
        <v>46176</v>
      </c>
      <c r="K18" s="142" t="n"/>
      <c r="L18" s="144" t="n">
        <v>36</v>
      </c>
      <c r="M18" s="144" t="n">
        <v>0</v>
      </c>
      <c r="N18" s="145" t="n">
        <v>0</v>
      </c>
      <c r="O18" s="143" t="n">
        <v>12000</v>
      </c>
      <c r="P18" s="143" t="n">
        <v>0</v>
      </c>
      <c r="Q18" s="54">
        <f>IF(A18="","",IF(H18="En supervisión",IF(K18="",0,MAX(0,K18-J18)),IF(J18="",0,MAX(0,TODAY()-J18))))</f>
      </c>
      <c r="R18" s="146">
        <f>IF(A18="","",P18-O18)</f>
      </c>
      <c r="S18" s="54">
        <f>IF(A18="","",IF(H18="En supervisión","En supervisión",IF(H18="Pausado","Pausado",IF(H18="Informante","Enfoque de gestión",IF(Q18&gt;0,"Revisión de diseño",IF(N18&gt;=0.8,"Resume automáticamente proyectos, tareas, hitos, retrasos, riesgos, incidencias y estado de informes semanales para reuniones de dirección.",IF(G18="Afecta la migración de datos.","Observación","Afecta la grabación del curso.")))))))</f>
      </c>
      <c r="T18" s="41" t="s">
        <v>197</v>
      </c>
      <c r="U18" s="41"/>
    </row>
  </sheetData>
  <mergeCells count="3">
    <mergeCell ref="A1:U1"/>
    <mergeCell ref="A4:U4"/>
    <mergeCell ref="A2:U2"/>
  </mergeCells>
  <conditionalFormatting sqref="H7:H18">
    <cfRule type="expression" dxfId="0" priority="1">
      <formula>H7="Revisión de diseño"</formula>
    </cfRule>
    <cfRule type="expression" dxfId="4" priority="2">
      <formula>H7="Informante"</formula>
    </cfRule>
    <cfRule type="expression" dxfId="2" priority="3">
      <formula>H7="En supervisión"</formula>
    </cfRule>
  </conditionalFormatting>
  <conditionalFormatting sqref="Q7:Q18">
    <cfRule type="cellIs" dxfId="0" priority="4" operator="greaterThan">
      <formula>0</formula>
    </cfRule>
  </conditionalFormatting>
  <conditionalFormatting sqref="N7:N18">
    <cfRule type="dataBar" priority="5">
      <dataBar>
        <cfvo type="min"/>
        <cfvo type="max"/>
        <color rgb="002563EB"/>
      </dataBar>
    </cfRule>
  </conditionalFormatting>
  <conditionalFormatting sqref="S7:S18">
    <cfRule type="expression" dxfId="0" priority="6">
      <formula>S7="Revisión de diseño"</formula>
    </cfRule>
    <cfRule type="expression" dxfId="4" priority="7">
      <formula>S7="Enfoque de gestión"</formula>
    </cfRule>
    <cfRule type="expression" dxfId="2" priority="8">
      <formula>S7="Resume automáticamente proyectos, tareas, hitos, retrasos, riesgos, incidencias y estado de informes semanales para reuniones de dirección."</formula>
    </cfRule>
  </conditionalFormatting>
  <dataValidations count="5">
    <dataValidation allowBlank="true" sqref="B7:B18" type="list">
      <formula1>'Proyecto设置'!$B$7:$B$50</formula1>
    </dataValidation>
    <dataValidation allowBlank="true" sqref="C7:C18" type="list">
      <formula1>"Software / TI,Desarrollo de productos,Mejora de manufactura,Trabajo de construcción,Entrega al cliente,Operaciones de personas,Diseño de cursos y programación de instructores.,Nombre de tarea,Cadena de suministro / Compras,Otro"</formula1>
    </dataValidation>
    <dataValidation allowBlank="true" sqref="D7:D18" type="list">
      <formula1>"Piloto completado,Riesgos e incidencias,Diseño,Recopilación de datos del estado actual,ID de hito,Lanzamiento / Entrega,Revisión / Cierre"</formula1>
    </dataValidation>
    <dataValidation allowBlank="true" sqref="G7:G18" type="list">
      <formula1>"Afecta la migración de datos.,Afecta la validación de mejora.,Estado general,P3-Bajo"</formula1>
    </dataValidation>
    <dataValidation allowBlank="true" sqref="H7:H18" type="list">
      <formula1>"Informe del piloto,Análisis,Informante,Revisión de diseño,En supervisión,Pausado"</formula1>
    </dataValidation>
  </dataValidations>
  <pageMargins left="0.7" right="0.7" top="0.75" bottom="0.75" header="0.3" footer="0.3"/>
  <ignoredErrors>
    <ignoredError sqref="A1:XFD18" evalError="1" twoDigitTextYear="1" numberStoredAsText="1" formula="1" formulaRange="1" unlockedFormula="1" emptyCellReference="1" listDataValidation="1" calculatedColumn="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14"/>
  <sheetViews>
    <sheetView workbookViewId="0">
      <selection activeCell="A1" sqref="A1"/>
    </sheetView>
  </sheetViews>
  <sheetFormatPr baseColWidth="8" defaultRowHeight="15"/>
  <cols>
    <col customWidth="true" max="1" min="1" width="12"/>
    <col customWidth="true" max="2" min="2" width="22"/>
    <col customWidth="true" max="3" min="3" width="28"/>
    <col customWidth="true" max="5" min="4" width="14"/>
    <col customWidth="true" max="8" min="6" width="12"/>
    <col customWidth="true" max="9" min="9" width="10"/>
    <col customWidth="true" max="10" min="10" width="12"/>
    <col customWidth="true" max="13" min="11" width="28"/>
  </cols>
  <sheetData>
    <row r="1" ht="34" customHeight="true">
      <c r="A1" s="132" t="inlineStr">
        <is>
          <t>Hitos</t>
        </is>
      </c>
      <c r="B1" s="1" t="n"/>
      <c r="C1" s="1" t="n"/>
      <c r="D1" s="1" t="n"/>
      <c r="E1" s="1" t="n"/>
      <c r="F1" s="1" t="n"/>
      <c r="G1" s="1" t="n"/>
      <c r="H1" s="1" t="n"/>
      <c r="I1" s="1" t="n"/>
      <c r="J1" s="1" t="n"/>
      <c r="K1" s="1" t="n"/>
      <c r="L1" s="1" t="n"/>
      <c r="M1" s="1" t="n"/>
      <c r="N1" s="114" t="n"/>
      <c r="O1" s="114" t="n"/>
      <c r="P1" s="114" t="n"/>
      <c r="Q1" s="114" t="n"/>
      <c r="R1" s="114" t="n"/>
      <c r="S1" s="114" t="n"/>
      <c r="T1" s="114" t="n"/>
      <c r="U1" s="114" t="n"/>
    </row>
    <row r="2" ht="32" customHeight="true">
      <c r="A2" s="19" t="s">
        <v>198</v>
      </c>
      <c r="B2" s="1" t="n"/>
      <c r="C2" s="1" t="n"/>
      <c r="D2" s="1" t="n"/>
      <c r="E2" s="1" t="n"/>
      <c r="F2" s="1" t="n"/>
      <c r="G2" s="1" t="n"/>
      <c r="H2" s="1" t="n"/>
      <c r="I2" s="1" t="n"/>
      <c r="J2" s="1" t="n"/>
      <c r="K2" s="1" t="n"/>
      <c r="L2" s="1" t="n"/>
      <c r="M2" s="1" t="n"/>
      <c r="N2" s="114" t="n"/>
      <c r="O2" s="114" t="n"/>
      <c r="P2" s="114" t="n"/>
      <c r="Q2" s="114" t="n"/>
      <c r="R2" s="114"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9" t="s">
        <v>199</v>
      </c>
      <c r="B4" s="1" t="n"/>
      <c r="C4" s="1" t="n"/>
      <c r="D4" s="1" t="n"/>
      <c r="E4" s="1" t="n"/>
      <c r="F4" s="1" t="n"/>
      <c r="G4" s="1" t="n"/>
      <c r="H4" s="1" t="n"/>
      <c r="I4" s="1" t="n"/>
      <c r="J4" s="1" t="n"/>
      <c r="K4" s="1" t="n"/>
      <c r="L4" s="1" t="n"/>
      <c r="M4" s="1" t="n"/>
      <c r="N4" s="114" t="n"/>
      <c r="O4" s="114" t="n"/>
      <c r="P4" s="114" t="n"/>
      <c r="Q4" s="114" t="n"/>
      <c r="R4" s="114" t="n"/>
      <c r="S4" s="114" t="n"/>
      <c r="T4" s="114" t="n"/>
      <c r="U4" s="114" t="n"/>
    </row>
    <row r="5">
      <c r="A5" s="114" t="n"/>
      <c r="B5" s="114" t="n"/>
      <c r="C5" s="114" t="n"/>
      <c r="D5" s="114" t="n"/>
      <c r="E5" s="114" t="n"/>
      <c r="F5" s="114" t="n"/>
      <c r="G5" s="114" t="n"/>
      <c r="H5" s="114" t="n"/>
      <c r="I5" s="114" t="n"/>
      <c r="J5" s="114" t="n"/>
      <c r="K5" s="114" t="n"/>
      <c r="L5" s="114" t="n"/>
      <c r="M5" s="114" t="n"/>
      <c r="N5" s="114" t="n"/>
      <c r="O5" s="114" t="n"/>
      <c r="P5" s="114" t="n"/>
      <c r="Q5" s="114" t="n"/>
      <c r="R5" s="114" t="n"/>
      <c r="S5" s="114" t="n"/>
      <c r="T5" s="114" t="n"/>
      <c r="U5" s="114" t="n"/>
    </row>
    <row r="6" ht="28" customHeight="true">
      <c r="A6" s="49" t="s">
        <v>200</v>
      </c>
      <c r="B6" s="49" t="s">
        <v>13</v>
      </c>
      <c r="C6" s="49" t="inlineStr">
        <is>
          <t>Hitos</t>
        </is>
      </c>
      <c r="D6" s="49" t="s">
        <v>138</v>
      </c>
      <c r="E6" s="49" t="s">
        <v>140</v>
      </c>
      <c r="F6" s="49" t="s">
        <v>201</v>
      </c>
      <c r="G6" s="49" t="s">
        <v>202</v>
      </c>
      <c r="H6" s="49" t="s">
        <v>142</v>
      </c>
      <c r="I6" s="49" t="s">
        <v>146</v>
      </c>
      <c r="J6" s="49" t="s">
        <v>149</v>
      </c>
      <c r="K6" s="49" t="s">
        <v>11</v>
      </c>
      <c r="L6" s="49" t="s">
        <v>203</v>
      </c>
      <c r="M6" s="49" t="s">
        <v>152</v>
      </c>
      <c r="N6" s="114" t="n"/>
      <c r="O6" s="114" t="n"/>
      <c r="P6" s="114" t="n"/>
      <c r="Q6" s="114" t="n"/>
      <c r="R6" s="114" t="n"/>
      <c r="S6" s="114" t="n"/>
      <c r="T6" s="114" t="n"/>
      <c r="U6" s="114" t="n"/>
    </row>
    <row r="7">
      <c r="A7" s="41" t="s">
        <v>204</v>
      </c>
      <c r="B7" s="41" t="s">
        <v>91</v>
      </c>
      <c r="C7" s="41" t="s">
        <v>205</v>
      </c>
      <c r="D7" s="41" t="s">
        <v>132</v>
      </c>
      <c r="E7" s="41" t="s">
        <v>92</v>
      </c>
      <c r="F7" s="142" t="n">
        <v>46124</v>
      </c>
      <c r="G7" s="142" t="n">
        <v>46123</v>
      </c>
      <c r="H7" s="41" t="s">
        <v>155</v>
      </c>
      <c r="I7" s="145" t="n">
        <v>1</v>
      </c>
      <c r="J7" s="54">
        <f>IF(A7="","",IF(H7="En supervisión",IF(G7="",0,MAX(0,G7-F7)),IF(F7="",0,MAX(0,TODAY()-F7))))</f>
      </c>
      <c r="K7" s="41" t="s">
        <v>206</v>
      </c>
      <c r="L7" s="41" t="s">
        <v>207</v>
      </c>
      <c r="M7" s="41"/>
      <c r="N7" s="114" t="n"/>
      <c r="O7" s="114" t="n"/>
      <c r="P7" s="114" t="n"/>
      <c r="Q7" s="114" t="n"/>
      <c r="R7" s="114" t="n"/>
      <c r="S7" s="114" t="n"/>
      <c r="T7" s="114" t="n"/>
      <c r="U7" s="114" t="n"/>
    </row>
    <row r="8">
      <c r="A8" s="41" t="s">
        <v>208</v>
      </c>
      <c r="B8" s="41" t="s">
        <v>91</v>
      </c>
      <c r="C8" s="41" t="s">
        <v>209</v>
      </c>
      <c r="D8" s="41" t="s">
        <v>109</v>
      </c>
      <c r="E8" s="41" t="s">
        <v>210</v>
      </c>
      <c r="F8" s="142" t="n">
        <v>46162</v>
      </c>
      <c r="G8" s="142" t="n"/>
      <c r="H8" s="41" t="s">
        <v>125</v>
      </c>
      <c r="I8" s="145" t="n">
        <v>0</v>
      </c>
      <c r="J8" s="54">
        <f>IF(A8="","",IF(H8="En supervisión",IF(G8="",0,MAX(0,G8-F8)),IF(F8="",0,MAX(0,TODAY()-F8))))</f>
      </c>
      <c r="K8" s="41" t="s">
        <v>211</v>
      </c>
      <c r="L8" s="41" t="s">
        <v>212</v>
      </c>
      <c r="M8" s="41" t="s">
        <v>213</v>
      </c>
      <c r="N8" s="114" t="n"/>
      <c r="O8" s="114" t="n"/>
      <c r="P8" s="114" t="n"/>
      <c r="Q8" s="114" t="n"/>
      <c r="R8" s="114" t="n"/>
      <c r="S8" s="114" t="n"/>
      <c r="T8" s="114" t="n"/>
      <c r="U8" s="114" t="n"/>
    </row>
    <row r="9">
      <c r="A9" s="41" t="s">
        <v>214</v>
      </c>
      <c r="B9" s="41" t="s">
        <v>101</v>
      </c>
      <c r="C9" s="41" t="s">
        <v>215</v>
      </c>
      <c r="D9" s="41" t="s">
        <v>80</v>
      </c>
      <c r="E9" s="41" t="s">
        <v>166</v>
      </c>
      <c r="F9" s="142" t="n">
        <v>46154</v>
      </c>
      <c r="G9" s="142" t="n"/>
      <c r="H9" s="41" t="s">
        <v>95</v>
      </c>
      <c r="I9" s="145" t="n">
        <v>0.65</v>
      </c>
      <c r="J9" s="54">
        <f>IF(A9="","",IF(H9="En supervisión",IF(G9="",0,MAX(0,G9-F9)),IF(F9="",0,MAX(0,TODAY()-F9))))</f>
      </c>
      <c r="K9" s="41" t="s">
        <v>216</v>
      </c>
      <c r="L9" s="41" t="s">
        <v>217</v>
      </c>
      <c r="M9" s="41" t="s">
        <v>218</v>
      </c>
      <c r="N9" s="114" t="n"/>
      <c r="O9" s="114" t="n"/>
      <c r="P9" s="114" t="n"/>
      <c r="Q9" s="114" t="n"/>
      <c r="R9" s="114" t="n"/>
      <c r="S9" s="114" t="n"/>
      <c r="T9" s="114" t="n"/>
      <c r="U9" s="114" t="n"/>
    </row>
    <row r="10">
      <c r="A10" s="41" t="s">
        <v>219</v>
      </c>
      <c r="B10" s="41" t="s">
        <v>101</v>
      </c>
      <c r="C10" s="41" t="s">
        <v>220</v>
      </c>
      <c r="D10" s="41" t="s">
        <v>94</v>
      </c>
      <c r="E10" s="41" t="s">
        <v>171</v>
      </c>
      <c r="F10" s="142" t="n">
        <v>46160</v>
      </c>
      <c r="G10" s="142" t="n"/>
      <c r="H10" s="41" t="s">
        <v>95</v>
      </c>
      <c r="I10" s="145" t="n">
        <v>0.3</v>
      </c>
      <c r="J10" s="54">
        <f>IF(A10="","",IF(H10="En supervisión",IF(G10="",0,MAX(0,G10-F10)),IF(F10="",0,MAX(0,TODAY()-F10))))</f>
      </c>
      <c r="K10" s="41" t="s">
        <v>221</v>
      </c>
      <c r="L10" s="41" t="s">
        <v>222</v>
      </c>
      <c r="M10" s="41" t="s">
        <v>223</v>
      </c>
      <c r="N10" s="114" t="n"/>
      <c r="O10" s="114" t="n"/>
      <c r="P10" s="114" t="n"/>
      <c r="Q10" s="114" t="n"/>
      <c r="R10" s="114" t="n"/>
      <c r="S10" s="114" t="n"/>
      <c r="T10" s="114" t="n"/>
      <c r="U10" s="114" t="n"/>
    </row>
    <row r="11">
      <c r="A11" s="41" t="inlineStr">
        <is>
          <t>M-005</t>
        </is>
      </c>
      <c r="B11" s="41" t="s">
        <v>106</v>
      </c>
      <c r="C11" s="41" t="s">
        <v>124</v>
      </c>
      <c r="D11" s="41" t="s">
        <v>109</v>
      </c>
      <c r="E11" s="41" t="s">
        <v>177</v>
      </c>
      <c r="F11" s="142" t="n">
        <v>46172</v>
      </c>
      <c r="G11" s="142" t="n"/>
      <c r="H11" s="41" t="s">
        <v>95</v>
      </c>
      <c r="I11" s="145" t="n">
        <v>0.5</v>
      </c>
      <c r="J11" s="54">
        <f>IF(A11="","",IF(H11="En supervisión",IF(G11="",0,MAX(0,G11-F11)),IF(F11="",0,MAX(0,TODAY()-F11))))</f>
      </c>
      <c r="K11" s="41" t="s">
        <v>224</v>
      </c>
      <c r="L11" s="41" t="s">
        <v>125</v>
      </c>
      <c r="M11" s="41" t="s">
        <v>225</v>
      </c>
      <c r="N11" s="114" t="n"/>
      <c r="O11" s="114" t="n"/>
      <c r="P11" s="114" t="n"/>
      <c r="Q11" s="114" t="n"/>
      <c r="R11" s="114" t="n"/>
      <c r="S11" s="114" t="n"/>
      <c r="T11" s="114" t="n"/>
      <c r="U11" s="114" t="n"/>
    </row>
    <row r="12">
      <c r="A12" s="41" t="inlineStr">
        <is>
          <t>M-006</t>
        </is>
      </c>
      <c r="B12" s="41" t="s">
        <v>114</v>
      </c>
      <c r="C12" s="41" t="s">
        <v>226</v>
      </c>
      <c r="D12" s="41" t="s">
        <v>117</v>
      </c>
      <c r="E12" s="41" t="s">
        <v>115</v>
      </c>
      <c r="F12" s="142" t="n">
        <v>46150</v>
      </c>
      <c r="G12" s="142" t="n"/>
      <c r="H12" s="41" t="s">
        <v>118</v>
      </c>
      <c r="I12" s="145" t="n">
        <v>0.4</v>
      </c>
      <c r="J12" s="54">
        <f>IF(A12="","",IF(H12="En supervisión",IF(G12="",0,MAX(0,G12-F12)),IF(F12="",0,MAX(0,TODAY()-F12))))</f>
      </c>
      <c r="K12" s="41" t="s">
        <v>227</v>
      </c>
      <c r="L12" s="41" t="s">
        <v>228</v>
      </c>
      <c r="M12" s="41" t="s">
        <v>229</v>
      </c>
      <c r="N12" s="114" t="n"/>
      <c r="O12" s="114" t="n"/>
      <c r="P12" s="114" t="n"/>
      <c r="Q12" s="114" t="n"/>
      <c r="R12" s="114" t="n"/>
      <c r="S12" s="114" t="n"/>
      <c r="T12" s="114" t="n"/>
      <c r="U12" s="114" t="n"/>
    </row>
    <row r="13">
      <c r="A13" s="41" t="inlineStr">
        <is>
          <t>M-007</t>
        </is>
      </c>
      <c r="B13" s="41" t="s">
        <v>121</v>
      </c>
      <c r="C13" s="41" t="s">
        <v>230</v>
      </c>
      <c r="D13" s="41" t="s">
        <v>124</v>
      </c>
      <c r="E13" s="41" t="s">
        <v>122</v>
      </c>
      <c r="F13" s="142" t="n">
        <v>46167</v>
      </c>
      <c r="G13" s="142" t="n"/>
      <c r="H13" s="41" t="s">
        <v>125</v>
      </c>
      <c r="I13" s="145" t="n">
        <v>0</v>
      </c>
      <c r="J13" s="54">
        <f>IF(A13="","",IF(H13="En supervisión",IF(G13="",0,MAX(0,G13-F13)),IF(F13="",0,MAX(0,TODAY()-F13))))</f>
      </c>
      <c r="K13" s="41" t="s">
        <v>231</v>
      </c>
      <c r="L13" s="41" t="s">
        <v>232</v>
      </c>
      <c r="M13" s="41" t="s">
        <v>233</v>
      </c>
      <c r="N13" s="114" t="n"/>
      <c r="O13" s="114" t="n"/>
      <c r="P13" s="114" t="n"/>
      <c r="Q13" s="114" t="n"/>
      <c r="R13" s="114" t="n"/>
      <c r="S13" s="114" t="n"/>
      <c r="T13" s="114" t="n"/>
      <c r="U13" s="114" t="n"/>
    </row>
    <row r="14">
      <c r="A14" s="41" t="inlineStr">
        <is>
          <t>M-008</t>
        </is>
      </c>
      <c r="B14" s="41" t="s">
        <v>129</v>
      </c>
      <c r="C14" s="41" t="s">
        <v>234</v>
      </c>
      <c r="D14" s="41" t="s">
        <v>132</v>
      </c>
      <c r="E14" s="41" t="s">
        <v>130</v>
      </c>
      <c r="F14" s="142" t="n">
        <v>46156</v>
      </c>
      <c r="G14" s="142" t="n"/>
      <c r="H14" s="41" t="s">
        <v>95</v>
      </c>
      <c r="I14" s="145" t="n">
        <v>0.8</v>
      </c>
      <c r="J14" s="54">
        <f>IF(A14="","",IF(H14="En supervisión",IF(G14="",0,MAX(0,G14-F14)),IF(F14="",0,MAX(0,TODAY()-F14))))</f>
      </c>
      <c r="K14" s="41" t="s">
        <v>235</v>
      </c>
      <c r="L14" s="41" t="s">
        <v>236</v>
      </c>
      <c r="M14" s="41" t="s">
        <v>237</v>
      </c>
      <c r="N14" s="114" t="n"/>
      <c r="O14" s="114" t="n"/>
      <c r="P14" s="114" t="n"/>
      <c r="Q14" s="114" t="n"/>
      <c r="R14" s="114" t="n"/>
      <c r="S14" s="114" t="n"/>
      <c r="T14" s="114" t="n"/>
      <c r="U14" s="114" t="n"/>
    </row>
  </sheetData>
  <mergeCells count="3">
    <mergeCell ref="A4:M4"/>
    <mergeCell ref="A2:M2"/>
    <mergeCell ref="A1:M1"/>
  </mergeCells>
  <conditionalFormatting sqref="H7:H14">
    <cfRule type="expression" dxfId="0" priority="1">
      <formula>H7="Revisión de diseño"</formula>
    </cfRule>
    <cfRule type="expression" dxfId="2" priority="2">
      <formula>H7="En supervisión"</formula>
    </cfRule>
  </conditionalFormatting>
  <conditionalFormatting sqref="I7:I14">
    <cfRule type="dataBar" priority="3">
      <dataBar>
        <cfvo type="min"/>
        <cfvo type="max"/>
        <color rgb="000F766E"/>
      </dataBar>
    </cfRule>
  </conditionalFormatting>
  <conditionalFormatting sqref="J7:J14">
    <cfRule type="cellIs" dxfId="0" priority="4" operator="greaterThan">
      <formula>0</formula>
    </cfRule>
  </conditionalFormatting>
  <dataValidations count="3">
    <dataValidation allowBlank="true" sqref="B7:B14" type="list">
      <formula1>'Proyecto设置'!$B$7:$B$50</formula1>
    </dataValidation>
    <dataValidation allowBlank="true" sqref="D7:D14" type="list">
      <formula1>"Piloto completado,Riesgos e incidencias,Diseño,Recopilación de datos del estado actual,ID de hito,Lanzamiento / Entrega,Revisión / Cierre"</formula1>
    </dataValidation>
    <dataValidation allowBlank="true" sqref="H7:H14" type="list">
      <formula1>"Informe del piloto,Análisis,En supervisión,Revisión de diseño,Cancelado"</formula1>
    </dataValidation>
  </dataValidations>
  <pageMargins left="0.7" right="0.7" top="0.75" bottom="0.75" header="0.3" footer="0.3"/>
  <ignoredErrors>
    <ignoredError sqref="A1:XFD14" evalError="1" twoDigitTextYear="1" numberStoredAsText="1" formula="1" formulaRange="1" unlockedFormula="1" emptyCellReference="1" listDataValidation="1" calculatedColumn="1"/>
  </ignoredErrors>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11"/>
  <sheetViews>
    <sheetView workbookViewId="0">
      <selection activeCell="A1" sqref="A1"/>
    </sheetView>
  </sheetViews>
  <sheetFormatPr baseColWidth="8" defaultRowHeight="15"/>
  <cols>
    <col customWidth="true" max="1" min="1" width="12"/>
    <col customWidth="true" max="2" min="2" width="22"/>
    <col customWidth="true" max="3" min="3" width="10"/>
    <col customWidth="true" max="4" min="4" width="24"/>
    <col customWidth="true" max="5" min="5" width="32"/>
    <col customWidth="true" max="6" min="6" width="14"/>
    <col customWidth="true" max="15" min="7" width="12"/>
    <col customWidth="true" max="16" min="16" width="32"/>
    <col customWidth="true" max="17" min="17" width="28"/>
    <col customWidth="true" max="18" min="18" width="12"/>
  </cols>
  <sheetData>
    <row r="1" ht="34" customHeight="true">
      <c r="A1" s="132" t="inlineStr">
        <is>
          <t>Riesgos e incidencias</t>
        </is>
      </c>
      <c r="B1" s="1" t="n"/>
      <c r="C1" s="1" t="n"/>
      <c r="D1" s="1" t="n"/>
      <c r="E1" s="1" t="n"/>
      <c r="F1" s="1" t="n"/>
      <c r="G1" s="1" t="n"/>
      <c r="H1" s="1" t="n"/>
      <c r="I1" s="1" t="n"/>
      <c r="J1" s="1" t="n"/>
      <c r="K1" s="1" t="n"/>
      <c r="L1" s="1" t="n"/>
      <c r="M1" s="1" t="n"/>
      <c r="N1" s="1" t="n"/>
      <c r="O1" s="1" t="n"/>
      <c r="P1" s="1" t="n"/>
      <c r="Q1" s="1" t="n"/>
      <c r="R1" s="1" t="n"/>
      <c r="S1" s="114" t="n"/>
      <c r="T1" s="114" t="n"/>
      <c r="U1" s="114" t="n"/>
    </row>
    <row r="2" ht="32" customHeight="true">
      <c r="A2" s="19" t="s">
        <v>238</v>
      </c>
      <c r="B2" s="1" t="n"/>
      <c r="C2" s="1" t="n"/>
      <c r="D2" s="1" t="n"/>
      <c r="E2" s="1" t="n"/>
      <c r="F2" s="1" t="n"/>
      <c r="G2" s="1" t="n"/>
      <c r="H2" s="1" t="n"/>
      <c r="I2" s="1" t="n"/>
      <c r="J2" s="1" t="n"/>
      <c r="K2" s="1" t="n"/>
      <c r="L2" s="1" t="n"/>
      <c r="M2" s="1" t="n"/>
      <c r="N2" s="1" t="n"/>
      <c r="O2" s="1" t="n"/>
      <c r="P2" s="1" t="n"/>
      <c r="Q2" s="1" t="n"/>
      <c r="R2" s="1"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9" t="s">
        <v>239</v>
      </c>
      <c r="B4" s="1" t="n"/>
      <c r="C4" s="1" t="n"/>
      <c r="D4" s="1" t="n"/>
      <c r="E4" s="1" t="n"/>
      <c r="F4" s="1" t="n"/>
      <c r="G4" s="1" t="n"/>
      <c r="H4" s="1" t="n"/>
      <c r="I4" s="1" t="n"/>
      <c r="J4" s="1" t="n"/>
      <c r="K4" s="1" t="n"/>
      <c r="L4" s="1" t="n"/>
      <c r="M4" s="1" t="n"/>
      <c r="N4" s="1" t="n"/>
      <c r="O4" s="1" t="n"/>
      <c r="P4" s="1" t="n"/>
      <c r="Q4" s="1" t="n"/>
      <c r="R4" s="1" t="n"/>
      <c r="S4" s="114" t="n"/>
      <c r="T4" s="114" t="n"/>
      <c r="U4" s="114" t="n"/>
    </row>
    <row r="5">
      <c r="A5" s="114" t="n"/>
      <c r="B5" s="114" t="n"/>
      <c r="C5" s="114" t="n"/>
      <c r="D5" s="114" t="n"/>
      <c r="E5" s="114" t="n"/>
      <c r="F5" s="114" t="n"/>
      <c r="G5" s="114" t="n"/>
      <c r="H5" s="114" t="n"/>
      <c r="I5" s="114" t="n"/>
      <c r="J5" s="114" t="n"/>
      <c r="K5" s="114" t="n"/>
      <c r="L5" s="114" t="n"/>
      <c r="M5" s="114" t="n"/>
      <c r="N5" s="114" t="n"/>
      <c r="O5" s="114" t="n"/>
      <c r="P5" s="114" t="n"/>
      <c r="Q5" s="114" t="n"/>
      <c r="R5" s="114" t="n"/>
      <c r="S5" s="114" t="n"/>
      <c r="T5" s="114" t="n"/>
      <c r="U5" s="114" t="n"/>
    </row>
    <row r="6" ht="28" customHeight="true">
      <c r="A6" s="49" t="s">
        <v>240</v>
      </c>
      <c r="B6" s="49" t="s">
        <v>13</v>
      </c>
      <c r="C6" s="49" t="s">
        <v>135</v>
      </c>
      <c r="D6" s="49" t="s">
        <v>136</v>
      </c>
      <c r="E6" s="49" t="s">
        <v>241</v>
      </c>
      <c r="F6" s="49" t="s">
        <v>56</v>
      </c>
      <c r="G6" s="49" t="s">
        <v>242</v>
      </c>
      <c r="H6" s="49" t="s">
        <v>138</v>
      </c>
      <c r="I6" s="49" t="s">
        <v>141</v>
      </c>
      <c r="J6" s="49" t="s">
        <v>142</v>
      </c>
      <c r="K6" s="49" t="s">
        <v>243</v>
      </c>
      <c r="L6" s="49" t="s">
        <v>244</v>
      </c>
      <c r="M6" s="49" t="s">
        <v>245</v>
      </c>
      <c r="N6" s="49" t="s">
        <v>246</v>
      </c>
      <c r="O6" s="49" t="s">
        <v>149</v>
      </c>
      <c r="P6" s="49" t="s">
        <v>247</v>
      </c>
      <c r="Q6" s="49" t="s">
        <v>248</v>
      </c>
      <c r="R6" s="49" t="s">
        <v>249</v>
      </c>
      <c r="S6" s="114" t="n"/>
      <c r="T6" s="114" t="n"/>
      <c r="U6" s="114" t="n"/>
    </row>
    <row r="7">
      <c r="A7" s="41" t="inlineStr">
        <is>
          <t>R-001</t>
        </is>
      </c>
      <c r="B7" s="41" t="s">
        <v>91</v>
      </c>
      <c r="C7" s="41" t="s">
        <v>250</v>
      </c>
      <c r="D7" s="41" t="s">
        <v>251</v>
      </c>
      <c r="E7" s="41" t="s">
        <v>252</v>
      </c>
      <c r="F7" s="41" t="s">
        <v>158</v>
      </c>
      <c r="G7" s="41" t="s">
        <v>71</v>
      </c>
      <c r="H7" s="41" t="s">
        <v>81</v>
      </c>
      <c r="I7" s="41" t="s">
        <v>159</v>
      </c>
      <c r="J7" s="41" t="s">
        <v>25</v>
      </c>
      <c r="K7" s="142" t="n">
        <v>46144</v>
      </c>
      <c r="L7" s="142" t="n">
        <v>46155</v>
      </c>
      <c r="M7" s="142" t="n"/>
      <c r="N7" s="54">
        <f>IF(A7="","",IF(G7="Alta",3,IF(G7="Media",2,1))*IF(H7="Alta",3,IF(H7="Media",2,IF(H7="Bajo",1,3))))</f>
      </c>
      <c r="O7" s="54">
        <f>IF(A7="","",IF(J7="Cerrado",IF(M7="",0,MAX(0,M7-L7)),IF(L7="",0,MAX(0,TODAY()-L7))))</f>
      </c>
      <c r="P7" s="41" t="s">
        <v>253</v>
      </c>
      <c r="Q7" s="41" t="s">
        <v>254</v>
      </c>
      <c r="R7" s="54">
        <f>IF(A7="","",IF(OR(N7&gt;=6,O7&gt;0,I7="Afecta la migración de datos."),"Escalar","Afecta la grabación del curso."))</f>
      </c>
      <c r="S7" s="114" t="n"/>
      <c r="T7" s="114" t="n"/>
      <c r="U7" s="114" t="n"/>
    </row>
    <row r="8">
      <c r="A8" s="41" t="inlineStr">
        <is>
          <t>R-002</t>
        </is>
      </c>
      <c r="B8" s="41" t="s">
        <v>101</v>
      </c>
      <c r="C8" s="41" t="s">
        <v>149</v>
      </c>
      <c r="D8" s="41" t="s">
        <v>255</v>
      </c>
      <c r="E8" s="41" t="s">
        <v>256</v>
      </c>
      <c r="F8" s="41" t="s">
        <v>171</v>
      </c>
      <c r="G8" s="41" t="s">
        <v>71</v>
      </c>
      <c r="H8" s="41" t="s">
        <v>257</v>
      </c>
      <c r="I8" s="41" t="s">
        <v>154</v>
      </c>
      <c r="J8" s="41" t="s">
        <v>258</v>
      </c>
      <c r="K8" s="142" t="n">
        <v>46147</v>
      </c>
      <c r="L8" s="142" t="n">
        <v>46154</v>
      </c>
      <c r="M8" s="142" t="n"/>
      <c r="N8" s="54">
        <f>IF(A8="","",IF(G8="Alta",3,IF(G8="Media",2,1))*IF(H8="Alta",3,IF(H8="Media",2,IF(H8="Bajo",1,3))))</f>
      </c>
      <c r="O8" s="54">
        <f>IF(A8="","",IF(J8="Cerrado",IF(M8="",0,MAX(0,M8-L8)),IF(L8="",0,MAX(0,TODAY()-L8))))</f>
      </c>
      <c r="P8" s="41" t="s">
        <v>259</v>
      </c>
      <c r="Q8" s="41" t="s">
        <v>260</v>
      </c>
      <c r="R8" s="54">
        <f>IF(A8="","",IF(OR(N8&gt;=6,O8&gt;0,I8="Afecta la migración de datos."),"Escalar","Afecta la grabación del curso."))</f>
      </c>
      <c r="S8" s="114" t="n"/>
      <c r="T8" s="114" t="n"/>
      <c r="U8" s="114" t="n"/>
    </row>
    <row r="9">
      <c r="A9" s="41" t="inlineStr">
        <is>
          <t>R-003</t>
        </is>
      </c>
      <c r="B9" s="41" t="s">
        <v>114</v>
      </c>
      <c r="C9" s="41" t="s">
        <v>173</v>
      </c>
      <c r="D9" s="41" t="s">
        <v>261</v>
      </c>
      <c r="E9" s="41" t="s">
        <v>262</v>
      </c>
      <c r="F9" s="41" t="s">
        <v>115</v>
      </c>
      <c r="G9" s="41" t="s">
        <v>81</v>
      </c>
      <c r="H9" s="41" t="s">
        <v>257</v>
      </c>
      <c r="I9" s="41" t="s">
        <v>154</v>
      </c>
      <c r="J9" s="41" t="s">
        <v>25</v>
      </c>
      <c r="K9" s="142" t="n">
        <v>46150</v>
      </c>
      <c r="L9" s="142" t="n">
        <v>46156</v>
      </c>
      <c r="M9" s="142" t="n"/>
      <c r="N9" s="54">
        <f>IF(A9="","",IF(G9="Alta",3,IF(G9="Media",2,1))*IF(H9="Alta",3,IF(H9="Media",2,IF(H9="Bajo",1,3))))</f>
      </c>
      <c r="O9" s="54">
        <f>IF(A9="","",IF(J9="Cerrado",IF(M9="",0,MAX(0,M9-L9)),IF(L9="",0,MAX(0,TODAY()-L9))))</f>
      </c>
      <c r="P9" s="41" t="s">
        <v>263</v>
      </c>
      <c r="Q9" s="41" t="s">
        <v>264</v>
      </c>
      <c r="R9" s="54">
        <f>IF(A9="","",IF(OR(N9&gt;=6,O9&gt;0,I9="Afecta la migración de datos."),"Escalar","Afecta la grabación del curso."))</f>
      </c>
      <c r="S9" s="114" t="n"/>
      <c r="T9" s="114" t="n"/>
      <c r="U9" s="114" t="n"/>
    </row>
    <row r="10">
      <c r="A10" s="41" t="inlineStr">
        <is>
          <t>R-004</t>
        </is>
      </c>
      <c r="B10" s="41" t="s">
        <v>106</v>
      </c>
      <c r="C10" s="41" t="s">
        <v>250</v>
      </c>
      <c r="D10" s="41" t="s">
        <v>265</v>
      </c>
      <c r="E10" s="41" t="s">
        <v>266</v>
      </c>
      <c r="F10" s="41" t="s">
        <v>177</v>
      </c>
      <c r="G10" s="41" t="s">
        <v>81</v>
      </c>
      <c r="H10" s="41" t="s">
        <v>81</v>
      </c>
      <c r="I10" s="41" t="s">
        <v>172</v>
      </c>
      <c r="J10" s="41" t="s">
        <v>25</v>
      </c>
      <c r="K10" s="142" t="n">
        <v>46148</v>
      </c>
      <c r="L10" s="142" t="n">
        <v>46167</v>
      </c>
      <c r="M10" s="142" t="n"/>
      <c r="N10" s="54">
        <f>IF(A10="","",IF(G10="Alta",3,IF(G10="Media",2,1))*IF(H10="Alta",3,IF(H10="Media",2,IF(H10="Bajo",1,3))))</f>
      </c>
      <c r="O10" s="54">
        <f>IF(A10="","",IF(J10="Cerrado",IF(M10="",0,MAX(0,M10-L10)),IF(L10="",0,MAX(0,TODAY()-L10))))</f>
      </c>
      <c r="P10" s="41" t="s">
        <v>267</v>
      </c>
      <c r="Q10" s="41" t="s">
        <v>268</v>
      </c>
      <c r="R10" s="54">
        <f>IF(A10="","",IF(OR(N10&gt;=6,O10&gt;0,I10="Afecta la migración de datos."),"Escalar","Afecta la grabación del curso."))</f>
      </c>
      <c r="S10" s="114" t="n"/>
      <c r="T10" s="114" t="n"/>
      <c r="U10" s="114" t="n"/>
    </row>
    <row r="11">
      <c r="A11" s="41" t="inlineStr">
        <is>
          <t>R-005</t>
        </is>
      </c>
      <c r="B11" s="41" t="s">
        <v>129</v>
      </c>
      <c r="C11" s="41" t="s">
        <v>149</v>
      </c>
      <c r="D11" s="41" t="s">
        <v>269</v>
      </c>
      <c r="E11" s="41" t="s">
        <v>270</v>
      </c>
      <c r="F11" s="41" t="s">
        <v>130</v>
      </c>
      <c r="G11" s="41" t="s">
        <v>81</v>
      </c>
      <c r="H11" s="41" t="s">
        <v>71</v>
      </c>
      <c r="I11" s="41" t="s">
        <v>154</v>
      </c>
      <c r="J11" s="41" t="s">
        <v>258</v>
      </c>
      <c r="K11" s="142" t="n">
        <v>46145</v>
      </c>
      <c r="L11" s="142" t="n">
        <v>46157</v>
      </c>
      <c r="M11" s="142" t="n"/>
      <c r="N11" s="54">
        <f>IF(A11="","",IF(G11="Alta",3,IF(G11="Media",2,1))*IF(H11="Alta",3,IF(H11="Media",2,IF(H11="Bajo",1,3))))</f>
      </c>
      <c r="O11" s="54">
        <f>IF(A11="","",IF(J11="Cerrado",IF(M11="",0,MAX(0,M11-L11)),IF(L11="",0,MAX(0,TODAY()-L11))))</f>
      </c>
      <c r="P11" s="41" t="s">
        <v>271</v>
      </c>
      <c r="Q11" s="41" t="s">
        <v>272</v>
      </c>
      <c r="R11" s="54">
        <f>IF(A11="","",IF(OR(N11&gt;=6,O11&gt;0,I11="Afecta la migración de datos."),"Escalar","Afecta la grabación del curso."))</f>
      </c>
      <c r="S11" s="114" t="n"/>
      <c r="T11" s="114" t="n"/>
      <c r="U11" s="114" t="n"/>
    </row>
  </sheetData>
  <mergeCells count="3">
    <mergeCell ref="A2:R2"/>
    <mergeCell ref="A1:R1"/>
    <mergeCell ref="A4:R4"/>
  </mergeCells>
  <conditionalFormatting sqref="N7:N11">
    <cfRule type="cellIs" dxfId="4" priority="1" operator="greaterThanOrEqual">
      <formula>6</formula>
    </cfRule>
  </conditionalFormatting>
  <conditionalFormatting sqref="O7:O11">
    <cfRule type="cellIs" dxfId="0" priority="2" operator="greaterThan">
      <formula>0</formula>
    </cfRule>
  </conditionalFormatting>
  <conditionalFormatting sqref="R7:R11">
    <cfRule type="expression" dxfId="0" priority="3">
      <formula>R7="Escalar"</formula>
    </cfRule>
  </conditionalFormatting>
  <dataValidations count="6">
    <dataValidation allowBlank="true" sqref="B7:B11" type="list">
      <formula1>'Proyecto设置'!$B$7:$B$50</formula1>
    </dataValidation>
    <dataValidation allowBlank="true" sqref="C7:C11" type="list">
      <formula1>"Enfoque de gestión,Incidencia,Informante,Decisión,Cambio"</formula1>
    </dataValidation>
    <dataValidation allowBlank="true" sqref="G7:G11" type="list">
      <formula1>"Alta,Media,Bajo"</formula1>
    </dataValidation>
    <dataValidation allowBlank="true" sqref="H7:H11" type="list">
      <formula1>"Alta,Media,Bajo,Ocurrido"</formula1>
    </dataValidation>
    <dataValidation allowBlank="true" sqref="I7:I11" type="list">
      <formula1>"Afecta la migración de datos.,Afecta la validación de mejora.,Estado general,P3-Bajo"</formula1>
    </dataValidation>
    <dataValidation allowBlank="true" sqref="J7:J11" type="list">
      <formula1>"Abierto,En curso,Mitigado,Cerrado,Aceptado"</formula1>
    </dataValidation>
  </dataValidations>
  <pageMargins left="0.7" right="0.7" top="0.75" bottom="0.75" header="0.3" footer="0.3"/>
  <ignoredErrors>
    <ignoredError sqref="A1:XFD11" evalError="1" twoDigitTextYear="1" numberStoredAsText="1" formula="1" formulaRange="1" unlockedFormula="1" emptyCellReference="1" listDataValidation="1" calculatedColumn="1"/>
  </ignoredErrors>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U14"/>
  <sheetViews>
    <sheetView workbookViewId="0">
      <selection activeCell="A1" sqref="A1"/>
    </sheetView>
  </sheetViews>
  <sheetFormatPr baseColWidth="8" defaultRowHeight="15"/>
  <cols>
    <col customWidth="true" max="1" min="1" width="12"/>
    <col customWidth="true" max="2" min="2" width="22"/>
    <col customWidth="true" max="4" min="3" width="12"/>
    <col customWidth="true" max="5" min="5" width="14"/>
    <col customWidth="true" max="10" min="6" width="30"/>
    <col customWidth="true" max="12" min="11" width="12"/>
    <col customWidth="true" max="13" min="13" width="13"/>
    <col customWidth="true" max="14" min="14" width="26"/>
  </cols>
  <sheetData>
    <row r="1" ht="34" customHeight="true">
      <c r="A1" s="132" t="inlineStr">
        <is>
          <t>Informes semanales</t>
        </is>
      </c>
      <c r="B1" s="1" t="n"/>
      <c r="C1" s="1" t="n"/>
      <c r="D1" s="1" t="n"/>
      <c r="E1" s="1" t="n"/>
      <c r="F1" s="1" t="n"/>
      <c r="G1" s="1" t="n"/>
      <c r="H1" s="1" t="n"/>
      <c r="I1" s="1" t="n"/>
      <c r="J1" s="1" t="n"/>
      <c r="K1" s="1" t="n"/>
      <c r="L1" s="1" t="n"/>
      <c r="M1" s="1" t="n"/>
      <c r="N1" s="1" t="n"/>
      <c r="O1" s="114" t="n"/>
      <c r="P1" s="114" t="n"/>
      <c r="Q1" s="114" t="n"/>
      <c r="R1" s="114" t="n"/>
      <c r="S1" s="114" t="n"/>
      <c r="T1" s="114" t="n"/>
      <c r="U1" s="114" t="n"/>
    </row>
    <row r="2" ht="32" customHeight="true">
      <c r="A2" s="19" t="s">
        <v>273</v>
      </c>
      <c r="B2" s="1" t="n"/>
      <c r="C2" s="1" t="n"/>
      <c r="D2" s="1" t="n"/>
      <c r="E2" s="1" t="n"/>
      <c r="F2" s="1" t="n"/>
      <c r="G2" s="1" t="n"/>
      <c r="H2" s="1" t="n"/>
      <c r="I2" s="1" t="n"/>
      <c r="J2" s="1" t="n"/>
      <c r="K2" s="1" t="n"/>
      <c r="L2" s="1" t="n"/>
      <c r="M2" s="1" t="n"/>
      <c r="N2" s="1" t="n"/>
      <c r="O2" s="114" t="n"/>
      <c r="P2" s="114" t="n"/>
      <c r="Q2" s="114" t="n"/>
      <c r="R2" s="114"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19" t="s">
        <v>274</v>
      </c>
      <c r="B4" s="1" t="n"/>
      <c r="C4" s="1" t="n"/>
      <c r="D4" s="1" t="n"/>
      <c r="E4" s="1" t="n"/>
      <c r="F4" s="1" t="n"/>
      <c r="G4" s="1" t="n"/>
      <c r="H4" s="1" t="n"/>
      <c r="I4" s="1" t="n"/>
      <c r="J4" s="1" t="n"/>
      <c r="K4" s="1" t="n"/>
      <c r="L4" s="1" t="n"/>
      <c r="M4" s="1" t="n"/>
      <c r="N4" s="1" t="n"/>
      <c r="O4" s="114" t="n"/>
      <c r="P4" s="114" t="n"/>
      <c r="Q4" s="114" t="n"/>
      <c r="R4" s="114" t="n"/>
      <c r="S4" s="114" t="n"/>
      <c r="T4" s="114" t="n"/>
      <c r="U4" s="114" t="n"/>
    </row>
    <row r="5">
      <c r="A5" s="114" t="n"/>
      <c r="B5" s="114" t="n"/>
      <c r="C5" s="114" t="n"/>
      <c r="D5" s="114" t="n"/>
      <c r="E5" s="114" t="n"/>
      <c r="F5" s="114" t="n"/>
      <c r="G5" s="114" t="n"/>
      <c r="H5" s="114" t="n"/>
      <c r="I5" s="114" t="n"/>
      <c r="J5" s="114" t="n"/>
      <c r="K5" s="114" t="n"/>
      <c r="L5" s="114" t="n"/>
      <c r="M5" s="114" t="n"/>
      <c r="N5" s="114" t="n"/>
      <c r="O5" s="114" t="n"/>
      <c r="P5" s="114" t="n"/>
      <c r="Q5" s="114" t="n"/>
      <c r="R5" s="114" t="n"/>
      <c r="S5" s="114" t="n"/>
      <c r="T5" s="114" t="n"/>
      <c r="U5" s="114" t="n"/>
    </row>
    <row r="6" ht="28" customHeight="true">
      <c r="A6" s="49" t="s">
        <v>166</v>
      </c>
      <c r="B6" s="49" t="s">
        <v>13</v>
      </c>
      <c r="C6" s="49" t="s">
        <v>167</v>
      </c>
      <c r="D6" s="49" t="s">
        <v>168</v>
      </c>
      <c r="E6" s="49" t="s">
        <v>173</v>
      </c>
      <c r="F6" s="49" t="s">
        <v>275</v>
      </c>
      <c r="G6" s="49" t="s">
        <v>276</v>
      </c>
      <c r="H6" s="49" t="s">
        <v>170</v>
      </c>
      <c r="I6" s="49" t="s">
        <v>277</v>
      </c>
      <c r="J6" s="49" t="s">
        <v>278</v>
      </c>
      <c r="K6" s="49" t="s">
        <v>172</v>
      </c>
      <c r="L6" s="49" t="s">
        <v>279</v>
      </c>
      <c r="M6" s="49" t="s">
        <v>86</v>
      </c>
      <c r="N6" s="49" t="s">
        <v>280</v>
      </c>
      <c r="O6" s="114" t="n"/>
      <c r="P6" s="114" t="n"/>
      <c r="Q6" s="114" t="n"/>
      <c r="R6" s="114" t="n"/>
      <c r="S6" s="114" t="n"/>
      <c r="T6" s="114" t="n"/>
      <c r="U6" s="114" t="n"/>
    </row>
    <row r="7">
      <c r="A7" s="41" t="inlineStr">
        <is>
          <t>W-001</t>
        </is>
      </c>
      <c r="B7" s="41" t="s">
        <v>91</v>
      </c>
      <c r="C7" s="142" t="n">
        <v>46139</v>
      </c>
      <c r="D7" s="147">
        <f>IF(C7="","",C7+6)</f>
      </c>
      <c r="E7" s="41" t="s">
        <v>92</v>
      </c>
      <c r="F7" s="41" t="s">
        <v>281</v>
      </c>
      <c r="G7" s="41" t="s">
        <v>282</v>
      </c>
      <c r="H7" s="41" t="s">
        <v>283</v>
      </c>
      <c r="I7" s="41" t="s">
        <v>284</v>
      </c>
      <c r="J7" s="41" t="s">
        <v>285</v>
      </c>
      <c r="K7" s="41" t="s">
        <v>286</v>
      </c>
      <c r="L7" s="145" t="n">
        <v>0.62</v>
      </c>
      <c r="M7" s="142" t="n">
        <v>46157</v>
      </c>
      <c r="N7" s="41" t="s">
        <v>287</v>
      </c>
      <c r="O7" s="114" t="n"/>
      <c r="P7" s="114" t="n"/>
      <c r="Q7" s="114" t="n"/>
      <c r="R7" s="114" t="n"/>
      <c r="S7" s="114" t="n"/>
      <c r="T7" s="114" t="n"/>
      <c r="U7" s="114" t="n"/>
    </row>
    <row r="8">
      <c r="A8" s="41" t="inlineStr">
        <is>
          <t>W-002</t>
        </is>
      </c>
      <c r="B8" s="41" t="s">
        <v>101</v>
      </c>
      <c r="C8" s="142" t="n">
        <v>46139</v>
      </c>
      <c r="D8" s="147">
        <f>IF(C8="","",C8+6)</f>
      </c>
      <c r="E8" s="41" t="s">
        <v>102</v>
      </c>
      <c r="F8" s="41" t="s">
        <v>288</v>
      </c>
      <c r="G8" s="41" t="s">
        <v>289</v>
      </c>
      <c r="H8" s="41" t="s">
        <v>290</v>
      </c>
      <c r="I8" s="41" t="s">
        <v>291</v>
      </c>
      <c r="J8" s="41" t="s">
        <v>292</v>
      </c>
      <c r="K8" s="41" t="s">
        <v>250</v>
      </c>
      <c r="L8" s="145" t="n">
        <v>0.48</v>
      </c>
      <c r="M8" s="142" t="n">
        <v>46155</v>
      </c>
      <c r="N8" s="41"/>
      <c r="O8" s="114" t="n"/>
      <c r="P8" s="114" t="n"/>
      <c r="Q8" s="114" t="n"/>
      <c r="R8" s="114" t="n"/>
      <c r="S8" s="114" t="n"/>
      <c r="T8" s="114" t="n"/>
      <c r="U8" s="114" t="n"/>
    </row>
    <row r="9">
      <c r="A9" s="41" t="inlineStr">
        <is>
          <t>W-003</t>
        </is>
      </c>
      <c r="B9" s="41" t="s">
        <v>106</v>
      </c>
      <c r="C9" s="142" t="n">
        <v>46139</v>
      </c>
      <c r="D9" s="147">
        <f>IF(C9="","",C9+6)</f>
      </c>
      <c r="E9" s="41" t="s">
        <v>107</v>
      </c>
      <c r="F9" s="41" t="s">
        <v>293</v>
      </c>
      <c r="G9" s="41" t="s">
        <v>294</v>
      </c>
      <c r="H9" s="41" t="s">
        <v>295</v>
      </c>
      <c r="I9" s="41" t="s">
        <v>296</v>
      </c>
      <c r="J9" s="41" t="s">
        <v>297</v>
      </c>
      <c r="K9" s="41" t="s">
        <v>298</v>
      </c>
      <c r="L9" s="145" t="n">
        <v>0.55</v>
      </c>
      <c r="M9" s="142" t="n">
        <v>46162</v>
      </c>
      <c r="N9" s="41"/>
      <c r="O9" s="114" t="n"/>
      <c r="P9" s="114" t="n"/>
      <c r="Q9" s="114" t="n"/>
      <c r="R9" s="114" t="n"/>
      <c r="S9" s="114" t="n"/>
      <c r="T9" s="114" t="n"/>
      <c r="U9" s="114" t="n"/>
    </row>
    <row r="10">
      <c r="A10" s="41" t="inlineStr">
        <is>
          <t>W-004</t>
        </is>
      </c>
      <c r="B10" s="41" t="s">
        <v>114</v>
      </c>
      <c r="C10" s="142" t="n">
        <v>46139</v>
      </c>
      <c r="D10" s="147">
        <f>IF(C10="","",C10+6)</f>
      </c>
      <c r="E10" s="41" t="s">
        <v>115</v>
      </c>
      <c r="F10" s="41" t="s">
        <v>299</v>
      </c>
      <c r="G10" s="41" t="s">
        <v>300</v>
      </c>
      <c r="H10" s="41" t="s">
        <v>301</v>
      </c>
      <c r="I10" s="41" t="s">
        <v>302</v>
      </c>
      <c r="J10" s="41" t="s">
        <v>303</v>
      </c>
      <c r="K10" s="41" t="s">
        <v>118</v>
      </c>
      <c r="L10" s="145" t="n">
        <v>0.42</v>
      </c>
      <c r="M10" s="142" t="n">
        <v>46154</v>
      </c>
      <c r="N10" s="41"/>
      <c r="O10" s="114" t="n"/>
      <c r="P10" s="114" t="n"/>
      <c r="Q10" s="114" t="n"/>
      <c r="R10" s="114" t="n"/>
      <c r="S10" s="114" t="n"/>
      <c r="T10" s="114" t="n"/>
      <c r="U10" s="114" t="n"/>
    </row>
    <row r="11">
      <c r="A11" s="41" t="inlineStr">
        <is>
          <t>W-005</t>
        </is>
      </c>
      <c r="B11" s="41" t="s">
        <v>129</v>
      </c>
      <c r="C11" s="142" t="n">
        <v>46139</v>
      </c>
      <c r="D11" s="147">
        <f>IF(C11="","",C11+6)</f>
      </c>
      <c r="E11" s="41" t="s">
        <v>130</v>
      </c>
      <c r="F11" s="41" t="s">
        <v>304</v>
      </c>
      <c r="G11" s="41" t="s">
        <v>305</v>
      </c>
      <c r="H11" s="41" t="s">
        <v>306</v>
      </c>
      <c r="I11" s="41" t="s">
        <v>307</v>
      </c>
      <c r="J11" s="41" t="s">
        <v>308</v>
      </c>
      <c r="K11" s="41" t="s">
        <v>286</v>
      </c>
      <c r="L11" s="145" t="n">
        <v>0.64</v>
      </c>
      <c r="M11" s="142" t="n">
        <v>46156</v>
      </c>
      <c r="N11" s="41"/>
      <c r="O11" s="114" t="n"/>
      <c r="P11" s="114" t="n"/>
      <c r="Q11" s="114" t="n"/>
      <c r="R11" s="114" t="n"/>
      <c r="S11" s="114" t="n"/>
      <c r="T11" s="114" t="n"/>
      <c r="U11" s="114" t="n"/>
    </row>
    <row r="12">
      <c r="A12" s="41" t="inlineStr">
        <is>
          <t>W-006</t>
        </is>
      </c>
      <c r="B12" s="41" t="s">
        <v>91</v>
      </c>
      <c r="C12" s="142" t="n">
        <v>46146</v>
      </c>
      <c r="D12" s="147">
        <f>IF(C12="","",C12+6)</f>
      </c>
      <c r="E12" s="41" t="s">
        <v>92</v>
      </c>
      <c r="F12" s="41" t="s">
        <v>309</v>
      </c>
      <c r="G12" s="41" t="s">
        <v>310</v>
      </c>
      <c r="H12" s="41" t="s">
        <v>311</v>
      </c>
      <c r="I12" s="41" t="s">
        <v>312</v>
      </c>
      <c r="J12" s="41" t="s">
        <v>313</v>
      </c>
      <c r="K12" s="41" t="s">
        <v>298</v>
      </c>
      <c r="L12" s="145" t="n">
        <v>0.72</v>
      </c>
      <c r="M12" s="142" t="n">
        <v>46157</v>
      </c>
      <c r="N12" s="41"/>
      <c r="O12" s="114" t="n"/>
      <c r="P12" s="114" t="n"/>
      <c r="Q12" s="114" t="n"/>
      <c r="R12" s="114" t="n"/>
      <c r="S12" s="114" t="n"/>
      <c r="T12" s="114" t="n"/>
      <c r="U12" s="114" t="n"/>
    </row>
    <row r="13">
      <c r="A13" s="41" t="inlineStr">
        <is>
          <t>W-007</t>
        </is>
      </c>
      <c r="B13" s="41" t="s">
        <v>101</v>
      </c>
      <c r="C13" s="142" t="n">
        <v>46146</v>
      </c>
      <c r="D13" s="147">
        <f>IF(C13="","",C13+6)</f>
      </c>
      <c r="E13" s="41" t="s">
        <v>102</v>
      </c>
      <c r="F13" s="41" t="s">
        <v>314</v>
      </c>
      <c r="G13" s="41" t="s">
        <v>315</v>
      </c>
      <c r="H13" s="41" t="s">
        <v>316</v>
      </c>
      <c r="I13" s="41" t="s">
        <v>317</v>
      </c>
      <c r="J13" s="41" t="s">
        <v>318</v>
      </c>
      <c r="K13" s="41" t="s">
        <v>250</v>
      </c>
      <c r="L13" s="145" t="n">
        <v>0.55</v>
      </c>
      <c r="M13" s="142" t="n">
        <v>46155</v>
      </c>
      <c r="N13" s="41"/>
      <c r="O13" s="114" t="n"/>
      <c r="P13" s="114" t="n"/>
      <c r="Q13" s="114" t="n"/>
      <c r="R13" s="114" t="n"/>
      <c r="S13" s="114" t="n"/>
      <c r="T13" s="114" t="n"/>
      <c r="U13" s="114" t="n"/>
    </row>
    <row r="14">
      <c r="A14" s="41" t="inlineStr">
        <is>
          <t>W-008</t>
        </is>
      </c>
      <c r="B14" s="41" t="s">
        <v>114</v>
      </c>
      <c r="C14" s="142" t="n">
        <v>46146</v>
      </c>
      <c r="D14" s="147">
        <f>IF(C14="","",C14+6)</f>
      </c>
      <c r="E14" s="41" t="s">
        <v>115</v>
      </c>
      <c r="F14" s="41" t="s">
        <v>319</v>
      </c>
      <c r="G14" s="41" t="s">
        <v>320</v>
      </c>
      <c r="H14" s="41" t="s">
        <v>321</v>
      </c>
      <c r="I14" s="41" t="s">
        <v>322</v>
      </c>
      <c r="J14" s="41" t="s">
        <v>323</v>
      </c>
      <c r="K14" s="41" t="s">
        <v>118</v>
      </c>
      <c r="L14" s="145" t="n">
        <v>0.48</v>
      </c>
      <c r="M14" s="142" t="n">
        <v>46154</v>
      </c>
      <c r="N14" s="41"/>
      <c r="O14" s="114" t="n"/>
      <c r="P14" s="114" t="n"/>
      <c r="Q14" s="114" t="n"/>
      <c r="R14" s="114" t="n"/>
      <c r="S14" s="114" t="n"/>
      <c r="T14" s="114" t="n"/>
      <c r="U14" s="114" t="n"/>
    </row>
  </sheetData>
  <mergeCells count="3">
    <mergeCell ref="A4:N4"/>
    <mergeCell ref="A2:N2"/>
    <mergeCell ref="A1:N1"/>
  </mergeCells>
  <conditionalFormatting sqref="K7:K14">
    <cfRule type="expression" dxfId="0" priority="1">
      <formula>K7="Revisión de diseño"</formula>
    </cfRule>
    <cfRule type="expression" dxfId="4" priority="2">
      <formula>K7="Enfoque de gestión"</formula>
    </cfRule>
    <cfRule type="expression" dxfId="2" priority="3">
      <formula>K7="Resume automáticamente proyectos, tareas, hitos, retrasos, riesgos, incidencias y estado de informes semanales para reuniones de dirección."</formula>
    </cfRule>
  </conditionalFormatting>
  <conditionalFormatting sqref="L7:L14">
    <cfRule type="dataBar" priority="4">
      <dataBar>
        <cfvo type="min"/>
        <cfvo type="max"/>
        <color rgb="000F766E"/>
      </dataBar>
    </cfRule>
  </conditionalFormatting>
  <dataValidations count="2">
    <dataValidation allowBlank="true" sqref="B7:B14" type="list">
      <formula1>'Proyecto设置'!$B$7:$B$50</formula1>
    </dataValidation>
    <dataValidation allowBlank="true" sqref="K7:K14" type="list">
      <formula1>"Resume automáticamente proyectos, tareas, hitos, retrasos, riesgos, incidencias y estado de informes semanales para reuniones de dirección.,Observación,Enfoque de gestión,Revisión de diseño,Pausado,En supervisión"</formula1>
    </dataValidation>
  </dataValidations>
  <pageMargins left="0.7" right="0.7" top="0.75" bottom="0.75" header="0.3" footer="0.3"/>
  <ignoredErrors>
    <ignoredError sqref="A1:XFD14" evalError="1" twoDigitTextYear="1" numberStoredAsText="1" formula="1" formulaRange="1" unlockedFormula="1" emptyCellReference="1" listDataValidation="1" calculatedColumn="1"/>
  </ignoredErrors>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W61"/>
  <sheetViews>
    <sheetView workbookViewId="0">
      <selection activeCell="A1" sqref="A1"/>
    </sheetView>
  </sheetViews>
  <sheetFormatPr baseColWidth="8" defaultRowHeight="15"/>
  <cols>
    <col customWidth="true" max="14" min="1" width="12"/>
    <col customWidth="true" max="16" min="16" width="16"/>
    <col customWidth="true" max="17" min="17" width="12"/>
    <col customWidth="true" max="18" min="18" width="2"/>
    <col customWidth="true" max="19" min="19" width="16"/>
    <col customWidth="true" max="20" min="20" width="12"/>
    <col customWidth="true" max="21" min="21" width="2"/>
    <col customWidth="true" max="22" min="22" width="16"/>
    <col customWidth="true" max="23" min="23" width="12"/>
  </cols>
  <sheetData>
    <row r="1" ht="34" customHeight="true">
      <c r="A1" s="132" t="s">
        <v>324</v>
      </c>
      <c r="B1" s="1" t="n"/>
      <c r="C1" s="1" t="n"/>
      <c r="D1" s="1" t="n"/>
      <c r="E1" s="1" t="n"/>
      <c r="F1" s="1" t="n"/>
      <c r="G1" s="1" t="n"/>
      <c r="H1" s="1" t="n"/>
      <c r="I1" s="1" t="n"/>
      <c r="J1" s="1" t="n"/>
      <c r="K1" s="1" t="n"/>
      <c r="L1" s="1" t="n"/>
      <c r="M1" s="1" t="n"/>
      <c r="N1" s="1" t="n"/>
      <c r="O1" s="114" t="n"/>
      <c r="P1" s="114" t="n"/>
      <c r="Q1" s="114" t="n"/>
      <c r="R1" s="114" t="n"/>
      <c r="S1" s="114" t="n"/>
      <c r="T1" s="114" t="n"/>
      <c r="U1" s="114" t="n"/>
    </row>
    <row r="2" ht="32" customHeight="true">
      <c r="A2" s="19" t="s">
        <v>325</v>
      </c>
      <c r="B2" s="1" t="n"/>
      <c r="C2" s="1" t="n"/>
      <c r="D2" s="1" t="n"/>
      <c r="E2" s="1" t="n"/>
      <c r="F2" s="1" t="n"/>
      <c r="G2" s="1" t="n"/>
      <c r="H2" s="1" t="n"/>
      <c r="I2" s="1" t="n"/>
      <c r="J2" s="1" t="n"/>
      <c r="K2" s="1" t="n"/>
      <c r="L2" s="1" t="n"/>
      <c r="M2" s="1" t="n"/>
      <c r="N2" s="1" t="n"/>
      <c r="O2" s="114" t="n"/>
      <c r="P2" s="114" t="n"/>
      <c r="Q2" s="114" t="n"/>
      <c r="R2" s="114" t="n"/>
      <c r="S2" s="114" t="n"/>
      <c r="T2" s="114" t="n"/>
      <c r="U2" s="114" t="n"/>
    </row>
    <row r="3">
      <c r="A3" s="114" t="n"/>
      <c r="B3" s="114" t="n"/>
      <c r="C3" s="114" t="n"/>
      <c r="D3" s="114" t="n"/>
      <c r="E3" s="114" t="n"/>
      <c r="F3" s="114" t="n"/>
      <c r="G3" s="114" t="n"/>
      <c r="H3" s="114" t="n"/>
      <c r="I3" s="114" t="n"/>
      <c r="J3" s="114" t="n"/>
      <c r="K3" s="114" t="n"/>
      <c r="L3" s="114" t="n"/>
      <c r="M3" s="114" t="n"/>
      <c r="N3" s="114" t="n"/>
      <c r="O3" s="114" t="n"/>
      <c r="P3" s="114" t="n"/>
      <c r="Q3" s="114" t="n"/>
      <c r="R3" s="114" t="n"/>
      <c r="S3" s="114" t="n"/>
      <c r="T3" s="114" t="n"/>
      <c r="U3" s="114" t="n"/>
    </row>
    <row r="4">
      <c r="A4" s="32" t="s">
        <v>326</v>
      </c>
      <c r="B4" s="60" t="s">
        <v>99</v>
      </c>
      <c r="C4" s="41" t="n"/>
      <c r="D4" s="41" t="s">
        <v>327</v>
      </c>
      <c r="E4" s="142">
        <f>TODAY()</f>
      </c>
      <c r="F4" s="41" t="n"/>
      <c r="G4" s="41" t="s">
        <v>79</v>
      </c>
      <c r="H4" s="41">
        <f>IF($B$4="Todos los proyectos","Múltiple",IFERROR(INDEX('Configuración del proyecto'!$D$7:$D$50,MATCH($B$4,'Configuración del proyecto'!$B$7:$B$50,0)),""))</f>
      </c>
      <c r="I4" s="41" t="n"/>
      <c r="J4" s="41" t="s">
        <v>83</v>
      </c>
      <c r="K4" s="41">
        <f>IF($B$4="Todos los proyectos","Portafolio",IFERROR(INDEX('Configuración del proyecto'!$I$7:$I$50,MATCH($B$4,'Configuración del proyecto'!$B$7:$B$50,0)),""))</f>
      </c>
      <c r="L4" s="114" t="n"/>
      <c r="M4" s="114" t="n"/>
      <c r="N4" s="114" t="n"/>
      <c r="O4" s="114" t="n"/>
      <c r="P4" s="122" t="s">
        <v>196</v>
      </c>
      <c r="Q4" s="1" t="n"/>
      <c r="R4" s="114" t="n"/>
      <c r="S4" s="122" t="s">
        <v>328</v>
      </c>
      <c r="T4" s="1" t="n"/>
      <c r="U4" s="114" t="n"/>
    </row>
    <row r="5">
      <c r="A5" s="114" t="n"/>
      <c r="B5" s="114" t="n"/>
      <c r="C5" s="114" t="n"/>
      <c r="D5" s="114" t="n"/>
      <c r="E5" s="114" t="n"/>
      <c r="F5" s="114" t="n"/>
      <c r="G5" s="114" t="n"/>
      <c r="H5" s="114" t="n"/>
      <c r="I5" s="114" t="n"/>
      <c r="J5" s="114" t="n"/>
      <c r="K5" s="114" t="n"/>
      <c r="L5" s="114" t="n"/>
      <c r="M5" s="114" t="n"/>
      <c r="N5" s="114" t="n"/>
      <c r="O5" s="114" t="n"/>
      <c r="P5" s="117" t="s">
        <v>142</v>
      </c>
      <c r="Q5" s="117" t="s">
        <v>197</v>
      </c>
      <c r="R5" s="114" t="n"/>
      <c r="S5" s="117" t="s">
        <v>138</v>
      </c>
      <c r="T5" s="117" t="s">
        <v>146</v>
      </c>
      <c r="U5" s="114" t="n"/>
    </row>
    <row r="6" ht="28" customHeight="true">
      <c r="A6" s="37" t="s">
        <v>205</v>
      </c>
      <c r="B6" s="1" t="n"/>
      <c r="C6" s="37" t="s">
        <v>329</v>
      </c>
      <c r="D6" s="1" t="n"/>
      <c r="E6" s="37" t="s">
        <v>219</v>
      </c>
      <c r="F6" s="1" t="n"/>
      <c r="G6" s="37" t="s">
        <v>209</v>
      </c>
      <c r="H6" s="1" t="n"/>
      <c r="I6" s="37" t="s">
        <v>330</v>
      </c>
      <c r="J6" s="1" t="n"/>
      <c r="K6" s="37" t="s">
        <v>150</v>
      </c>
      <c r="L6" s="1" t="n"/>
      <c r="M6" s="37" t="s">
        <v>331</v>
      </c>
      <c r="N6" s="1" t="n"/>
      <c r="O6" s="114" t="n"/>
      <c r="P6" s="118" t="s">
        <v>125</v>
      </c>
      <c r="Q6" s="118">
        <f>IF($B$4="Todos los proyectos",COUNTIFS('Detalles de tareas'!$H$7:$H$200,P6,'Detalles de tareas'!$A$7:$A$200,"&lt;&gt;"),COUNTIFS('Detalles de tareas'!$B$7:$B$200,$B$4,'Detalles de tareas'!$H$7:$H$200,P6))</f>
      </c>
      <c r="R6" s="114" t="n"/>
      <c r="S6" s="118" t="s">
        <v>124</v>
      </c>
      <c r="T6" s="148">
        <f>IFERROR(IF($B$4="Todos los proyectos",SUMIFS('Detalles de tareas'!$N$7:$N$200,'Detalles de tareas'!$D$7:$D$200,S6,'Detalles de tareas'!$A$7:$A$200,"&lt;&gt;")/COUNTIFS('Detalles de tareas'!$D$7:$D$200,S6,'Detalles de tareas'!$A$7:$A$200,"&lt;&gt;"),SUMIFS('Detalles de tareas'!$N$7:$N$200,'Detalles de tareas'!$B$7:$B$200,$B$4,'Detalles de tareas'!$D$7:$D$200,S6,'Detalles de tareas'!$A$7:$A$200,"&lt;&gt;")/COUNTIFS('Detalles de tareas'!$B$7:$B$200,$B$4,'Detalles de tareas'!$D$7:$D$200,S6,'Detalles de tareas'!$A$7:$A$200,"&lt;&gt;")),0)</f>
      </c>
      <c r="U6" s="114" t="n"/>
    </row>
    <row r="7" ht="28" customHeight="true">
      <c r="A7" s="137">
        <f>IF($B$4="Todos los proyectos",COUNTA('Detalles de tareas'!$A$7:$A$200),COUNTIFS('Detalles de tareas'!$B$7:$B$200,$B$4,'Detalles de tareas'!$A$7:$A$200,"&lt;&gt;"))</f>
      </c>
      <c r="B7" s="1" t="n"/>
      <c r="C7" s="149">
        <f>IFERROR(IF($B$4="Todos los proyectos",SUM('Detalles de tareas'!$N$7:$N$200)/COUNTIF('Detalles de tareas'!$A$7:$A$200,"&lt;&gt;"),SUMIFS('Detalles de tareas'!$N$7:$N$200,'Detalles de tareas'!$B$7:$B$200,$B$4,'Detalles de tareas'!$A$7:$A$200,"&lt;&gt;")/COUNTIFS('Detalles de tareas'!$B$7:$B$200,$B$4,'Detalles de tareas'!$A$7:$A$200,"&lt;&gt;")),0)</f>
      </c>
      <c r="D7" s="1" t="n"/>
      <c r="E7" s="137">
        <f>IF($B$4="Todos los proyectos",COUNTIFS('Detalles de tareas'!$H$7:$H$200,"En supervisión",'Detalles de tareas'!$A$7:$A$200,"&lt;&gt;"),COUNTIFS('Detalles de tareas'!$B$7:$B$200,$B$4,'Detalles de tareas'!$H$7:$H$200,"En supervisión"))</f>
      </c>
      <c r="F7" s="1" t="n"/>
      <c r="G7" s="137">
        <f>IF($B$4="Todos los proyectos",COUNTIFS('Detalles de tareas'!$Q$7:$Q$200,"&gt;0",'Detalles de tareas'!$A$7:$A$200,"&lt;&gt;"),COUNTIFS('Detalles de tareas'!$B$7:$B$200,$B$4,'Detalles de tareas'!$Q$7:$Q$200,"&gt;0"))</f>
      </c>
      <c r="H7" s="1" t="n"/>
      <c r="I7" s="137">
        <f>IF($B$4="Todos los proyectos",COUNTIFS('Riesgos e incidencias'!$J$7:$J$200,"&lt;&gt;Cerrado",'Riesgos e incidencias'!$A$7:$A$200,"&lt;&gt;"),COUNTIFS('Riesgos e incidencias'!$B$7:$B$200,$B$4,'Riesgos e incidencias'!$J$7:$J$200,"&lt;&gt;Cerrado",'Riesgos e incidencias'!$A$7:$A$200,"&lt;&gt;"))</f>
      </c>
      <c r="J7" s="1" t="n"/>
      <c r="K7" s="150">
        <f>IF($B$4="Todos los proyectos",SUM('Detalles de tareas'!$P$7:$P$200)-SUM('Detalles de tareas'!$O$7:$O$200),SUMIFS('Detalles de tareas'!$P$7:$P$200,'Detalles de tareas'!$B$7:$B$200,$B$4)-SUMIFS('Detalles de tareas'!$O$7:$O$200,'Detalles de tareas'!$B$7:$B$200,$B$4))</f>
      </c>
      <c r="L7" s="1" t="n"/>
      <c r="M7" s="149">
        <f>IFERROR(IF($B$4="Todos los proyectos",COUNTIFS('Hitos'!$H$7:$H$200,"En supervisión",'Hitos'!$A$7:$A$200,"&lt;&gt;")/COUNTIF('Hitos'!$A$7:$A$200,"&lt;&gt;"),COUNTIFS('Hitos'!$B$7:$B$200,$B$4,'Hitos'!$H$7:$H$200,"En supervisión")/COUNTIFS('Hitos'!$B$7:$B$200,$B$4,'Hitos'!$A$7:$A$200,"&lt;&gt;")),0)</f>
      </c>
      <c r="N7" s="1" t="n"/>
      <c r="O7" s="114" t="n"/>
      <c r="P7" s="118" t="s">
        <v>95</v>
      </c>
      <c r="Q7" s="118">
        <f>IF($B$4="Todos los proyectos",COUNTIFS('Detalles de tareas'!$H$7:$H$200,P7,'Detalles de tareas'!$A$7:$A$200,"&lt;&gt;"),COUNTIFS('Detalles de tareas'!$B$7:$B$200,$B$4,'Detalles de tareas'!$H$7:$H$200,P7))</f>
      </c>
      <c r="R7" s="114" t="n"/>
      <c r="S7" s="118" t="s">
        <v>132</v>
      </c>
      <c r="T7" s="148">
        <f>IFERROR(IF($B$4="Todos los proyectos",SUMIFS('Detalles de tareas'!$N$7:$N$200,'Detalles de tareas'!$D$7:$D$200,S7,'Detalles de tareas'!$A$7:$A$200,"&lt;&gt;")/COUNTIFS('Detalles de tareas'!$D$7:$D$200,S7,'Detalles de tareas'!$A$7:$A$200,"&lt;&gt;"),SUMIFS('Detalles de tareas'!$N$7:$N$200,'Detalles de tareas'!$B$7:$B$200,$B$4,'Detalles de tareas'!$D$7:$D$200,S7,'Detalles de tareas'!$A$7:$A$200,"&lt;&gt;")/COUNTIFS('Detalles de tareas'!$B$7:$B$200,$B$4,'Detalles de tareas'!$D$7:$D$200,S7,'Detalles de tareas'!$A$7:$A$200,"&lt;&gt;")),0)</f>
      </c>
      <c r="U7" s="114" t="n"/>
    </row>
    <row r="8" ht="28" customHeight="true">
      <c r="A8" s="1" t="n"/>
      <c r="B8" s="1" t="n"/>
      <c r="C8" s="1" t="n"/>
      <c r="D8" s="1" t="n"/>
      <c r="E8" s="1" t="n"/>
      <c r="F8" s="1" t="n"/>
      <c r="G8" s="1" t="n"/>
      <c r="H8" s="1" t="n"/>
      <c r="I8" s="1" t="n"/>
      <c r="J8" s="1" t="n"/>
      <c r="K8" s="1" t="n"/>
      <c r="L8" s="1" t="n"/>
      <c r="M8" s="1" t="n"/>
      <c r="N8" s="1" t="n"/>
      <c r="O8" s="114" t="n"/>
      <c r="P8" s="118" t="s">
        <v>173</v>
      </c>
      <c r="Q8" s="118">
        <f>IF($B$4="Todos los proyectos",COUNTIFS('Detalles de tareas'!$H$7:$H$200,P8,'Detalles de tareas'!$A$7:$A$200,"&lt;&gt;"),COUNTIFS('Detalles de tareas'!$B$7:$B$200,$B$4,'Detalles de tareas'!$H$7:$H$200,P8))</f>
      </c>
      <c r="R8" s="114" t="n"/>
      <c r="S8" s="118" t="s">
        <v>80</v>
      </c>
      <c r="T8" s="148">
        <f>IFERROR(IF($B$4="Todos los proyectos",SUMIFS('Detalles de tareas'!$N$7:$N$200,'Detalles de tareas'!$D$7:$D$200,S8,'Detalles de tareas'!$A$7:$A$200,"&lt;&gt;")/COUNTIFS('Detalles de tareas'!$D$7:$D$200,S8,'Detalles de tareas'!$A$7:$A$200,"&lt;&gt;"),SUMIFS('Detalles de tareas'!$N$7:$N$200,'Detalles de tareas'!$B$7:$B$200,$B$4,'Detalles de tareas'!$D$7:$D$200,S8,'Detalles de tareas'!$A$7:$A$200,"&lt;&gt;")/COUNTIFS('Detalles de tareas'!$B$7:$B$200,$B$4,'Detalles de tareas'!$D$7:$D$200,S8,'Detalles de tareas'!$A$7:$A$200,"&lt;&gt;")),0)</f>
      </c>
      <c r="U8" s="114" t="n"/>
    </row>
    <row r="9">
      <c r="A9" s="114" t="n"/>
      <c r="B9" s="114" t="n"/>
      <c r="C9" s="114" t="n"/>
      <c r="D9" s="114" t="n"/>
      <c r="E9" s="114" t="n"/>
      <c r="F9" s="114" t="n"/>
      <c r="G9" s="114" t="n"/>
      <c r="H9" s="114" t="n"/>
      <c r="I9" s="114" t="n"/>
      <c r="J9" s="114" t="n"/>
      <c r="K9" s="114" t="n"/>
      <c r="L9" s="114" t="n"/>
      <c r="M9" s="114" t="n"/>
      <c r="N9" s="114" t="n"/>
      <c r="O9" s="114" t="n"/>
      <c r="P9" s="118" t="s">
        <v>118</v>
      </c>
      <c r="Q9" s="118">
        <f>IF($B$4="Todos los proyectos",COUNTIFS('Detalles de tareas'!$H$7:$H$200,P9,'Detalles de tareas'!$A$7:$A$200,"&lt;&gt;"),COUNTIFS('Detalles de tareas'!$B$7:$B$200,$B$4,'Detalles de tareas'!$H$7:$H$200,P9))</f>
      </c>
      <c r="R9" s="114" t="n"/>
      <c r="S9" s="118" t="s">
        <v>94</v>
      </c>
      <c r="T9" s="148">
        <f>IFERROR(IF($B$4="Todos los proyectos",SUMIFS('Detalles de tareas'!$N$7:$N$200,'Detalles de tareas'!$D$7:$D$200,S9,'Detalles de tareas'!$A$7:$A$200,"&lt;&gt;")/COUNTIFS('Detalles de tareas'!$D$7:$D$200,S9,'Detalles de tareas'!$A$7:$A$200,"&lt;&gt;"),SUMIFS('Detalles de tareas'!$N$7:$N$200,'Detalles de tareas'!$B$7:$B$200,$B$4,'Detalles de tareas'!$D$7:$D$200,S9,'Detalles de tareas'!$A$7:$A$200,"&lt;&gt;")/COUNTIFS('Detalles de tareas'!$B$7:$B$200,$B$4,'Detalles de tareas'!$D$7:$D$200,S9,'Detalles de tareas'!$A$7:$A$200,"&lt;&gt;")),0)</f>
      </c>
      <c r="U9" s="114" t="n"/>
    </row>
    <row r="10">
      <c r="A10" s="114" t="n"/>
      <c r="B10" s="114" t="n"/>
      <c r="C10" s="114" t="n"/>
      <c r="D10" s="114" t="n"/>
      <c r="E10" s="114" t="n"/>
      <c r="F10" s="114" t="n"/>
      <c r="G10" s="114" t="n"/>
      <c r="H10" s="114" t="n"/>
      <c r="I10" s="114" t="n"/>
      <c r="J10" s="114" t="n"/>
      <c r="K10" s="114" t="n"/>
      <c r="L10" s="114" t="n"/>
      <c r="M10" s="114" t="n"/>
      <c r="N10" s="114" t="n"/>
      <c r="O10" s="114" t="n"/>
      <c r="P10" s="118" t="s">
        <v>155</v>
      </c>
      <c r="Q10" s="118">
        <f>IF($B$4="Todos los proyectos",COUNTIFS('Detalles de tareas'!$H$7:$H$200,P10,'Detalles de tareas'!$A$7:$A$200,"&lt;&gt;"),COUNTIFS('Detalles de tareas'!$B$7:$B$200,$B$4,'Detalles de tareas'!$H$7:$H$200,P10))</f>
      </c>
      <c r="R10" s="114" t="n"/>
      <c r="S10" s="118" t="s">
        <v>109</v>
      </c>
      <c r="T10" s="148">
        <f>IFERROR(IF($B$4="Todos los proyectos",SUMIFS('Detalles de tareas'!$N$7:$N$200,'Detalles de tareas'!$D$7:$D$200,S10,'Detalles de tareas'!$A$7:$A$200,"&lt;&gt;")/COUNTIFS('Detalles de tareas'!$D$7:$D$200,S10,'Detalles de tareas'!$A$7:$A$200,"&lt;&gt;"),SUMIFS('Detalles de tareas'!$N$7:$N$200,'Detalles de tareas'!$B$7:$B$200,$B$4,'Detalles de tareas'!$D$7:$D$200,S10,'Detalles de tareas'!$A$7:$A$200,"&lt;&gt;")/COUNTIFS('Detalles de tareas'!$B$7:$B$200,$B$4,'Detalles de tareas'!$D$7:$D$200,S10,'Detalles de tareas'!$A$7:$A$200,"&lt;&gt;")),0)</f>
      </c>
      <c r="U10" s="114" t="n"/>
    </row>
    <row r="11">
      <c r="A11" s="114" t="n"/>
      <c r="B11" s="114" t="n"/>
      <c r="C11" s="114" t="n"/>
      <c r="D11" s="114" t="n"/>
      <c r="E11" s="114" t="n"/>
      <c r="F11" s="114" t="n"/>
      <c r="G11" s="114" t="n"/>
      <c r="H11" s="114" t="n"/>
      <c r="I11" s="114" t="n"/>
      <c r="J11" s="114" t="n"/>
      <c r="K11" s="114" t="n"/>
      <c r="L11" s="114" t="n"/>
      <c r="M11" s="114" t="n"/>
      <c r="N11" s="114" t="n"/>
      <c r="O11" s="114" t="n"/>
      <c r="P11" s="118" t="s">
        <v>211</v>
      </c>
      <c r="Q11" s="118">
        <f>IF($B$4="Todos los proyectos",COUNTIFS('Detalles de tareas'!$H$7:$H$200,P11,'Detalles de tareas'!$A$7:$A$200,"&lt;&gt;"),COUNTIFS('Detalles de tareas'!$B$7:$B$200,$B$4,'Detalles de tareas'!$H$7:$H$200,P11))</f>
      </c>
      <c r="R11" s="114" t="n"/>
      <c r="S11" s="118" t="s">
        <v>117</v>
      </c>
      <c r="T11" s="148">
        <f>IFERROR(IF($B$4="Todos los proyectos",SUMIFS('Detalles de tareas'!$N$7:$N$200,'Detalles de tareas'!$D$7:$D$200,S11,'Detalles de tareas'!$A$7:$A$200,"&lt;&gt;")/COUNTIFS('Detalles de tareas'!$D$7:$D$200,S11,'Detalles de tareas'!$A$7:$A$200,"&lt;&gt;"),SUMIFS('Detalles de tareas'!$N$7:$N$200,'Detalles de tareas'!$B$7:$B$200,$B$4,'Detalles de tareas'!$D$7:$D$200,S11,'Detalles de tareas'!$A$7:$A$200,"&lt;&gt;")/COUNTIFS('Detalles de tareas'!$B$7:$B$200,$B$4,'Detalles de tareas'!$D$7:$D$200,S11,'Detalles de tareas'!$A$7:$A$200,"&lt;&gt;")),0)</f>
      </c>
      <c r="U11" s="114" t="n"/>
    </row>
    <row r="12">
      <c r="A12" s="114" t="n"/>
      <c r="B12" s="114" t="n"/>
      <c r="C12" s="114" t="n"/>
      <c r="D12" s="114" t="n"/>
      <c r="E12" s="114" t="n"/>
      <c r="F12" s="114" t="n"/>
      <c r="G12" s="114" t="n"/>
      <c r="H12" s="114" t="n"/>
      <c r="I12" s="114" t="n"/>
      <c r="J12" s="114" t="n"/>
      <c r="K12" s="114" t="n"/>
      <c r="L12" s="114" t="n"/>
      <c r="M12" s="114" t="n"/>
      <c r="N12" s="114" t="n"/>
      <c r="O12" s="114" t="n"/>
      <c r="P12" s="119" t="n"/>
      <c r="Q12" s="119" t="n"/>
      <c r="R12" s="114" t="n"/>
      <c r="S12" s="118" t="s">
        <v>332</v>
      </c>
      <c r="T12" s="148">
        <f>IFERROR(IF($B$4="Todos los proyectos",SUMIFS('Detalles de tareas'!$N$7:$N$200,'Detalles de tareas'!$D$7:$D$200,S12,'Detalles de tareas'!$A$7:$A$200,"&lt;&gt;")/COUNTIFS('Detalles de tareas'!$D$7:$D$200,S12,'Detalles de tareas'!$A$7:$A$200,"&lt;&gt;"),SUMIFS('Detalles de tareas'!$N$7:$N$200,'Detalles de tareas'!$B$7:$B$200,$B$4,'Detalles de tareas'!$D$7:$D$200,S12,'Detalles de tareas'!$A$7:$A$200,"&lt;&gt;")/COUNTIFS('Detalles de tareas'!$B$7:$B$200,$B$4,'Detalles de tareas'!$D$7:$D$200,S12,'Detalles de tareas'!$A$7:$A$200,"&lt;&gt;")),0)</f>
      </c>
      <c r="U12" s="114" t="n"/>
    </row>
    <row r="13">
      <c r="A13" s="114" t="n"/>
      <c r="B13" s="114" t="n"/>
      <c r="C13" s="114" t="n"/>
      <c r="D13" s="114" t="n"/>
      <c r="E13" s="114" t="n"/>
      <c r="F13" s="114" t="n"/>
      <c r="G13" s="114" t="n"/>
      <c r="H13" s="114" t="n"/>
      <c r="I13" s="114" t="n"/>
      <c r="J13" s="114" t="n"/>
      <c r="K13" s="114" t="n"/>
      <c r="L13" s="114" t="n"/>
      <c r="M13" s="114" t="n"/>
      <c r="N13" s="114" t="n"/>
      <c r="O13" s="114" t="n"/>
      <c r="P13" s="119" t="n"/>
      <c r="Q13" s="119" t="n"/>
      <c r="R13" s="114" t="n"/>
      <c r="S13" s="119" t="n"/>
      <c r="T13" s="119" t="n"/>
      <c r="U13" s="114" t="n"/>
    </row>
    <row r="14">
      <c r="A14" s="114" t="n"/>
      <c r="B14" s="114" t="n"/>
      <c r="C14" s="114" t="n"/>
      <c r="D14" s="114" t="n"/>
      <c r="E14" s="114" t="n"/>
      <c r="F14" s="114" t="n"/>
      <c r="G14" s="114" t="n"/>
      <c r="H14" s="114" t="n"/>
      <c r="I14" s="114" t="n"/>
      <c r="J14" s="114" t="n"/>
      <c r="K14" s="114" t="n"/>
      <c r="L14" s="114" t="n"/>
      <c r="M14" s="114" t="n"/>
      <c r="N14" s="114" t="n"/>
      <c r="O14" s="114" t="n"/>
      <c r="P14" s="122" t="s">
        <v>333</v>
      </c>
      <c r="Q14" s="1" t="n"/>
      <c r="R14" s="114" t="n"/>
      <c r="S14" s="122" t="s">
        <v>334</v>
      </c>
      <c r="T14" s="1" t="n"/>
      <c r="U14" s="114" t="n"/>
    </row>
    <row r="15">
      <c r="A15" s="114" t="n"/>
      <c r="B15" s="114" t="n"/>
      <c r="C15" s="114" t="n"/>
      <c r="D15" s="114" t="n"/>
      <c r="E15" s="114" t="n"/>
      <c r="F15" s="114" t="n"/>
      <c r="G15" s="114" t="n"/>
      <c r="H15" s="114" t="n"/>
      <c r="I15" s="114" t="n"/>
      <c r="J15" s="114" t="n"/>
      <c r="K15" s="114" t="n"/>
      <c r="L15" s="114" t="n"/>
      <c r="M15" s="114" t="n"/>
      <c r="N15" s="114" t="n"/>
      <c r="O15" s="114" t="n"/>
      <c r="P15" s="117" t="s">
        <v>140</v>
      </c>
      <c r="Q15" s="117" t="s">
        <v>335</v>
      </c>
      <c r="R15" s="114" t="n"/>
      <c r="S15" s="117" t="s">
        <v>336</v>
      </c>
      <c r="T15" s="117" t="s">
        <v>337</v>
      </c>
      <c r="U15" s="114" t="n"/>
    </row>
    <row r="16">
      <c r="A16" s="114" t="n"/>
      <c r="B16" s="114" t="n"/>
      <c r="C16" s="114" t="n"/>
      <c r="D16" s="114" t="n"/>
      <c r="E16" s="114" t="n"/>
      <c r="F16" s="114" t="n"/>
      <c r="G16" s="114" t="n"/>
      <c r="H16" s="114" t="n"/>
      <c r="I16" s="114" t="n"/>
      <c r="J16" s="114" t="n"/>
      <c r="K16" s="114" t="n"/>
      <c r="L16" s="114" t="n"/>
      <c r="M16" s="114" t="n"/>
      <c r="N16" s="114" t="n"/>
      <c r="O16" s="114" t="n"/>
      <c r="P16" s="118" t="s">
        <v>92</v>
      </c>
      <c r="Q16" s="118">
        <f>IF($B$4="Todos los proyectos",COUNTIFS('Detalles de tareas'!$F$7:$F$200,P16,'Detalles de tareas'!$H$7:$H$200,"&lt;&gt;En supervisión",'Detalles de tareas'!$A$7:$A$200,"&lt;&gt;"),COUNTIFS('Detalles de tareas'!$B$7:$B$200,$B$4,'Detalles de tareas'!$F$7:$F$200,P16,'Detalles de tareas'!$H$7:$H$200,"&lt;&gt;En supervisión"))</f>
      </c>
      <c r="R16" s="114" t="n"/>
      <c r="S16" s="118">
        <f>IF('Configuración del proyecto'!B7&lt;&gt;"",'Configuración del proyecto'!B7,"")</f>
      </c>
      <c r="T16" s="151">
        <f>IF(S16="","",SUMIFS('Detalles de tareas'!$P$7:$P$200,'Detalles de tareas'!$B$7:$B$200,S16)-SUMIFS('Detalles de tareas'!$O$7:$O$200,'Detalles de tareas'!$B$7:$B$200,S16))</f>
      </c>
      <c r="U16" s="114" t="n"/>
    </row>
    <row r="17">
      <c r="A17" s="114" t="n"/>
      <c r="B17" s="114" t="n"/>
      <c r="C17" s="114" t="n"/>
      <c r="D17" s="114" t="n"/>
      <c r="E17" s="114" t="n"/>
      <c r="F17" s="114" t="n"/>
      <c r="G17" s="114" t="n"/>
      <c r="H17" s="114" t="n"/>
      <c r="I17" s="114" t="n"/>
      <c r="J17" s="114" t="n"/>
      <c r="K17" s="114" t="n"/>
      <c r="L17" s="114" t="n"/>
      <c r="M17" s="114" t="n"/>
      <c r="N17" s="114" t="n"/>
      <c r="O17" s="114" t="n"/>
      <c r="P17" s="118" t="s">
        <v>158</v>
      </c>
      <c r="Q17" s="118">
        <f>IF($B$4="Todos los proyectos",COUNTIFS('Detalles de tareas'!$F$7:$F$200,P17,'Detalles de tareas'!$H$7:$H$200,"&lt;&gt;En supervisión",'Detalles de tareas'!$A$7:$A$200,"&lt;&gt;"),COUNTIFS('Detalles de tareas'!$B$7:$B$200,$B$4,'Detalles de tareas'!$F$7:$F$200,P17,'Detalles de tareas'!$H$7:$H$200,"&lt;&gt;En supervisión"))</f>
      </c>
      <c r="R17" s="114" t="n"/>
      <c r="S17" s="118">
        <f>IF('Configuración del proyecto'!B8&lt;&gt;"",'Configuración del proyecto'!B8,"")</f>
      </c>
      <c r="T17" s="151">
        <f>IF(S17="","",SUMIFS('Detalles de tareas'!$P$7:$P$200,'Detalles de tareas'!$B$7:$B$200,S17)-SUMIFS('Detalles de tareas'!$O$7:$O$200,'Detalles de tareas'!$B$7:$B$200,S17))</f>
      </c>
      <c r="U17" s="114" t="n"/>
    </row>
    <row r="18">
      <c r="A18" s="114" t="n"/>
      <c r="B18" s="114" t="n"/>
      <c r="C18" s="114" t="n"/>
      <c r="D18" s="114" t="n"/>
      <c r="E18" s="114" t="n"/>
      <c r="F18" s="114" t="n"/>
      <c r="G18" s="114" t="n"/>
      <c r="H18" s="114" t="n"/>
      <c r="I18" s="114" t="n"/>
      <c r="J18" s="114" t="n"/>
      <c r="K18" s="114" t="n"/>
      <c r="L18" s="114" t="n"/>
      <c r="M18" s="114" t="n"/>
      <c r="N18" s="114" t="n"/>
      <c r="O18" s="114" t="n"/>
      <c r="P18" s="118" t="s">
        <v>210</v>
      </c>
      <c r="Q18" s="118">
        <f>IF($B$4="Todos los proyectos",COUNTIFS('Detalles de tareas'!$F$7:$F$200,P18,'Detalles de tareas'!$H$7:$H$200,"&lt;&gt;En supervisión",'Detalles de tareas'!$A$7:$A$200,"&lt;&gt;"),COUNTIFS('Detalles de tareas'!$B$7:$B$200,$B$4,'Detalles de tareas'!$F$7:$F$200,P18,'Detalles de tareas'!$H$7:$H$200,"&lt;&gt;En supervisión"))</f>
      </c>
      <c r="R18" s="114" t="n"/>
      <c r="S18" s="118">
        <f>IF('Configuración del proyecto'!B9&lt;&gt;"",'Configuración del proyecto'!B9,"")</f>
      </c>
      <c r="T18" s="151">
        <f>IF(S18="","",SUMIFS('Detalles de tareas'!$P$7:$P$200,'Detalles de tareas'!$B$7:$B$200,S18)-SUMIFS('Detalles de tareas'!$O$7:$O$200,'Detalles de tareas'!$B$7:$B$200,S18))</f>
      </c>
      <c r="U18" s="114" t="n"/>
    </row>
    <row r="19">
      <c r="A19" s="114" t="n"/>
      <c r="B19" s="114" t="n"/>
      <c r="C19" s="114" t="n"/>
      <c r="D19" s="114" t="n"/>
      <c r="E19" s="114" t="n"/>
      <c r="F19" s="114" t="n"/>
      <c r="G19" s="114" t="n"/>
      <c r="H19" s="114" t="n"/>
      <c r="I19" s="114" t="n"/>
      <c r="J19" s="114" t="n"/>
      <c r="K19" s="114" t="n"/>
      <c r="L19" s="114" t="n"/>
      <c r="M19" s="114" t="n"/>
      <c r="N19" s="114" t="n"/>
      <c r="O19" s="114" t="n"/>
      <c r="P19" s="118" t="s">
        <v>166</v>
      </c>
      <c r="Q19" s="118">
        <f>IF($B$4="Todos los proyectos",COUNTIFS('Detalles de tareas'!$F$7:$F$200,P19,'Detalles de tareas'!$H$7:$H$200,"&lt;&gt;En supervisión",'Detalles de tareas'!$A$7:$A$200,"&lt;&gt;"),COUNTIFS('Detalles de tareas'!$B$7:$B$200,$B$4,'Detalles de tareas'!$F$7:$F$200,P19,'Detalles de tareas'!$H$7:$H$200,"&lt;&gt;En supervisión"))</f>
      </c>
      <c r="R19" s="114" t="n"/>
      <c r="S19" s="118">
        <f>IF('Configuración del proyecto'!B10&lt;&gt;"",'Configuración del proyecto'!B10,"")</f>
      </c>
      <c r="T19" s="151">
        <f>IF(S19="","",SUMIFS('Detalles de tareas'!$P$7:$P$200,'Detalles de tareas'!$B$7:$B$200,S19)-SUMIFS('Detalles de tareas'!$O$7:$O$200,'Detalles de tareas'!$B$7:$B$200,S19))</f>
      </c>
      <c r="U19" s="114" t="n"/>
    </row>
    <row r="20">
      <c r="A20" s="114" t="n"/>
      <c r="B20" s="114" t="n"/>
      <c r="C20" s="114" t="n"/>
      <c r="D20" s="114" t="n"/>
      <c r="E20" s="114" t="n"/>
      <c r="F20" s="114" t="n"/>
      <c r="G20" s="114" t="n"/>
      <c r="H20" s="114" t="n"/>
      <c r="I20" s="114" t="n"/>
      <c r="J20" s="114" t="n"/>
      <c r="K20" s="114" t="n"/>
      <c r="L20" s="114" t="n"/>
      <c r="M20" s="114" t="n"/>
      <c r="N20" s="114" t="n"/>
      <c r="O20" s="114" t="n"/>
      <c r="P20" s="118" t="s">
        <v>171</v>
      </c>
      <c r="Q20" s="118">
        <f>IF($B$4="Todos los proyectos",COUNTIFS('Detalles de tareas'!$F$7:$F$200,P20,'Detalles de tareas'!$H$7:$H$200,"&lt;&gt;En supervisión",'Detalles de tareas'!$A$7:$A$200,"&lt;&gt;"),COUNTIFS('Detalles de tareas'!$B$7:$B$200,$B$4,'Detalles de tareas'!$F$7:$F$200,P20,'Detalles de tareas'!$H$7:$H$200,"&lt;&gt;En supervisión"))</f>
      </c>
      <c r="R20" s="114" t="n"/>
      <c r="S20" s="118">
        <f>IF('Configuración del proyecto'!B11&lt;&gt;"",'Configuración del proyecto'!B11,"")</f>
      </c>
      <c r="T20" s="151">
        <f>IF(S20="","",SUMIFS('Detalles de tareas'!$P$7:$P$200,'Detalles de tareas'!$B$7:$B$200,S20)-SUMIFS('Detalles de tareas'!$O$7:$O$200,'Detalles de tareas'!$B$7:$B$200,S20))</f>
      </c>
      <c r="U20" s="114" t="n"/>
    </row>
    <row r="21">
      <c r="A21" s="114" t="n"/>
      <c r="B21" s="114" t="n"/>
      <c r="C21" s="114" t="n"/>
      <c r="D21" s="114" t="n"/>
      <c r="E21" s="114" t="n"/>
      <c r="F21" s="114" t="n"/>
      <c r="G21" s="114" t="n"/>
      <c r="H21" s="114" t="n"/>
      <c r="I21" s="114" t="n"/>
      <c r="J21" s="114" t="n"/>
      <c r="K21" s="114" t="n"/>
      <c r="L21" s="114" t="n"/>
      <c r="M21" s="114" t="n"/>
      <c r="N21" s="114" t="n"/>
      <c r="O21" s="114" t="n"/>
      <c r="P21" s="118" t="s">
        <v>177</v>
      </c>
      <c r="Q21" s="118">
        <f>IF($B$4="Todos los proyectos",COUNTIFS('Detalles de tareas'!$F$7:$F$200,P21,'Detalles de tareas'!$H$7:$H$200,"&lt;&gt;En supervisión",'Detalles de tareas'!$A$7:$A$200,"&lt;&gt;"),COUNTIFS('Detalles de tareas'!$B$7:$B$200,$B$4,'Detalles de tareas'!$F$7:$F$200,P21,'Detalles de tareas'!$H$7:$H$200,"&lt;&gt;En supervisión"))</f>
      </c>
      <c r="R21" s="114" t="n"/>
      <c r="S21" s="118">
        <f>IF('Configuración del proyecto'!B12&lt;&gt;"",'Configuración del proyecto'!B12,"")</f>
      </c>
      <c r="T21" s="151">
        <f>IF(S21="","",SUMIFS('Detalles de tareas'!$P$7:$P$200,'Detalles de tareas'!$B$7:$B$200,S21)-SUMIFS('Detalles de tareas'!$O$7:$O$200,'Detalles de tareas'!$B$7:$B$200,S21))</f>
      </c>
      <c r="U21" s="114" t="n"/>
    </row>
    <row r="22">
      <c r="A22" s="114" t="n"/>
      <c r="B22" s="114" t="n"/>
      <c r="C22" s="114" t="n"/>
      <c r="D22" s="114" t="n"/>
      <c r="E22" s="114" t="n"/>
      <c r="F22" s="114" t="n"/>
      <c r="G22" s="114" t="n"/>
      <c r="H22" s="114" t="n"/>
      <c r="I22" s="114" t="n"/>
      <c r="J22" s="114" t="n"/>
      <c r="K22" s="114" t="n"/>
      <c r="L22" s="114" t="n"/>
      <c r="M22" s="114" t="n"/>
      <c r="N22" s="114" t="n"/>
      <c r="O22" s="114" t="n"/>
      <c r="P22" s="118" t="s">
        <v>115</v>
      </c>
      <c r="Q22" s="118">
        <f>IF($B$4="Todos los proyectos",COUNTIFS('Detalles de tareas'!$F$7:$F$200,P22,'Detalles de tareas'!$H$7:$H$200,"&lt;&gt;En supervisión",'Detalles de tareas'!$A$7:$A$200,"&lt;&gt;"),COUNTIFS('Detalles de tareas'!$B$7:$B$200,$B$4,'Detalles de tareas'!$F$7:$F$200,P22,'Detalles de tareas'!$H$7:$H$200,"&lt;&gt;En supervisión"))</f>
      </c>
      <c r="R22" s="114" t="n"/>
      <c r="S22" s="118">
        <f>IF('Configuración del proyecto'!B13&lt;&gt;"",'Configuración del proyecto'!B13,"")</f>
      </c>
      <c r="T22" s="151">
        <f>IF(S22="","",SUMIFS('Detalles de tareas'!$P$7:$P$200,'Detalles de tareas'!$B$7:$B$200,S22)-SUMIFS('Detalles de tareas'!$O$7:$O$200,'Detalles de tareas'!$B$7:$B$200,S22))</f>
      </c>
      <c r="U22" s="114" t="n"/>
    </row>
    <row r="23">
      <c r="A23" s="114" t="n"/>
      <c r="B23" s="114" t="n"/>
      <c r="C23" s="114" t="n"/>
      <c r="D23" s="114" t="n"/>
      <c r="E23" s="114" t="n"/>
      <c r="F23" s="114" t="n"/>
      <c r="G23" s="114" t="n"/>
      <c r="H23" s="114" t="n"/>
      <c r="I23" s="114" t="n"/>
      <c r="J23" s="114" t="n"/>
      <c r="K23" s="114" t="n"/>
      <c r="L23" s="114" t="n"/>
      <c r="M23" s="114" t="n"/>
      <c r="N23" s="114" t="n"/>
      <c r="O23" s="114" t="n"/>
      <c r="P23" s="118" t="s">
        <v>187</v>
      </c>
      <c r="Q23" s="118">
        <f>IF($B$4="Todos los proyectos",COUNTIFS('Detalles de tareas'!$F$7:$F$200,P23,'Detalles de tareas'!$H$7:$H$200,"&lt;&gt;En supervisión",'Detalles de tareas'!$A$7:$A$200,"&lt;&gt;"),COUNTIFS('Detalles de tareas'!$B$7:$B$200,$B$4,'Detalles de tareas'!$F$7:$F$200,P23,'Detalles de tareas'!$H$7:$H$200,"&lt;&gt;En supervisión"))</f>
      </c>
      <c r="R23" s="114" t="n"/>
      <c r="S23" s="118">
        <f>IF('Configuración del proyecto'!B14&lt;&gt;"",'Configuración del proyecto'!B14,"")</f>
      </c>
      <c r="T23" s="151">
        <f>IF(S23="","",SUMIFS('Detalles de tareas'!$P$7:$P$200,'Detalles de tareas'!$B$7:$B$200,S23)-SUMIFS('Detalles de tareas'!$O$7:$O$200,'Detalles de tareas'!$B$7:$B$200,S23))</f>
      </c>
      <c r="U23" s="114" t="n"/>
    </row>
    <row r="24">
      <c r="A24" s="114" t="n"/>
      <c r="B24" s="114" t="n"/>
      <c r="C24" s="114" t="n"/>
      <c r="D24" s="114" t="n"/>
      <c r="E24" s="114" t="n"/>
      <c r="F24" s="114" t="n"/>
      <c r="G24" s="114" t="n"/>
      <c r="H24" s="114" t="n"/>
      <c r="I24" s="114" t="n"/>
      <c r="J24" s="114" t="n"/>
      <c r="K24" s="114" t="n"/>
      <c r="L24" s="114" t="n"/>
      <c r="M24" s="114" t="n"/>
      <c r="N24" s="114" t="n"/>
      <c r="O24" s="114" t="n"/>
      <c r="P24" s="118" t="s">
        <v>122</v>
      </c>
      <c r="Q24" s="118">
        <f>IF($B$4="Todos los proyectos",COUNTIFS('Detalles de tareas'!$F$7:$F$200,P24,'Detalles de tareas'!$H$7:$H$200,"&lt;&gt;En supervisión",'Detalles de tareas'!$A$7:$A$200,"&lt;&gt;"),COUNTIFS('Detalles de tareas'!$B$7:$B$200,$B$4,'Detalles de tareas'!$F$7:$F$200,P24,'Detalles de tareas'!$H$7:$H$200,"&lt;&gt;En supervisión"))</f>
      </c>
      <c r="R24" s="114" t="n"/>
      <c r="S24" s="118">
        <f>IF('Configuración del proyecto'!B15&lt;&gt;"",'Configuración del proyecto'!B15,"")</f>
      </c>
      <c r="T24" s="151">
        <f>IF(S24="","",SUMIFS('Detalles de tareas'!$P$7:$P$200,'Detalles de tareas'!$B$7:$B$200,S24)-SUMIFS('Detalles de tareas'!$O$7:$O$200,'Detalles de tareas'!$B$7:$B$200,S24))</f>
      </c>
      <c r="U24" s="114" t="n"/>
    </row>
    <row r="25">
      <c r="A25" s="114" t="n"/>
      <c r="B25" s="114" t="n"/>
      <c r="C25" s="114" t="n"/>
      <c r="D25" s="114" t="n"/>
      <c r="E25" s="114" t="n"/>
      <c r="F25" s="114" t="n"/>
      <c r="G25" s="114" t="n"/>
      <c r="H25" s="114" t="n"/>
      <c r="I25" s="114" t="n"/>
      <c r="J25" s="114" t="n"/>
      <c r="K25" s="114" t="n"/>
      <c r="L25" s="114" t="n"/>
      <c r="M25" s="114" t="n"/>
      <c r="N25" s="114" t="n"/>
      <c r="O25" s="114" t="n"/>
      <c r="P25" s="118" t="s">
        <v>130</v>
      </c>
      <c r="Q25" s="118">
        <f>IF($B$4="Todos los proyectos",COUNTIFS('Detalles de tareas'!$F$7:$F$200,P25,'Detalles de tareas'!$H$7:$H$200,"&lt;&gt;En supervisión",'Detalles de tareas'!$A$7:$A$200,"&lt;&gt;"),COUNTIFS('Detalles de tareas'!$B$7:$B$200,$B$4,'Detalles de tareas'!$F$7:$F$200,P25,'Detalles de tareas'!$H$7:$H$200,"&lt;&gt;En supervisión"))</f>
      </c>
      <c r="R25" s="114" t="n"/>
      <c r="S25" s="118">
        <f>IF('Configuración del proyecto'!B16&lt;&gt;"",'Configuración del proyecto'!B16,"")</f>
      </c>
      <c r="T25" s="151">
        <f>IF(S25="","",SUMIFS('Detalles de tareas'!$P$7:$P$200,'Detalles de tareas'!$B$7:$B$200,S25)-SUMIFS('Detalles de tareas'!$O$7:$O$200,'Detalles de tareas'!$B$7:$B$200,S25))</f>
      </c>
      <c r="U25" s="114" t="n"/>
    </row>
    <row r="26">
      <c r="A26" s="114" t="n"/>
      <c r="B26" s="114" t="n"/>
      <c r="C26" s="114" t="n"/>
      <c r="D26" s="114" t="n"/>
      <c r="E26" s="114" t="n"/>
      <c r="F26" s="114" t="n"/>
      <c r="G26" s="114" t="n"/>
      <c r="H26" s="114" t="n"/>
      <c r="I26" s="114" t="n"/>
      <c r="J26" s="114" t="n"/>
      <c r="K26" s="114" t="n"/>
      <c r="L26" s="114" t="n"/>
      <c r="M26" s="114" t="n"/>
      <c r="N26" s="114" t="n"/>
      <c r="O26" s="114" t="n"/>
      <c r="P26" s="119" t="n"/>
      <c r="Q26" s="119" t="n"/>
      <c r="R26" s="114" t="n"/>
      <c r="S26" s="114" t="n"/>
      <c r="T26" s="114" t="n"/>
      <c r="U26" s="114" t="n"/>
    </row>
    <row r="27">
      <c r="A27" s="114" t="n"/>
      <c r="B27" s="114" t="n"/>
      <c r="C27" s="114" t="n"/>
      <c r="D27" s="114" t="n"/>
      <c r="E27" s="114" t="n"/>
      <c r="F27" s="114" t="n"/>
      <c r="G27" s="114" t="n"/>
      <c r="H27" s="114" t="n"/>
      <c r="I27" s="114" t="n"/>
      <c r="J27" s="114" t="n"/>
      <c r="K27" s="114" t="n"/>
      <c r="L27" s="114" t="n"/>
      <c r="M27" s="114" t="n"/>
      <c r="N27" s="114" t="n"/>
      <c r="O27" s="114" t="n"/>
      <c r="P27" s="119" t="n"/>
      <c r="Q27" s="119" t="n"/>
      <c r="R27" s="114" t="n"/>
      <c r="S27" s="114" t="n"/>
      <c r="T27" s="114" t="n"/>
      <c r="U27" s="114" t="n"/>
    </row>
    <row r="28">
      <c r="A28" s="114" t="n"/>
      <c r="B28" s="114" t="n"/>
      <c r="C28" s="114" t="n"/>
      <c r="D28" s="114" t="n"/>
      <c r="E28" s="114" t="n"/>
      <c r="F28" s="114" t="n"/>
      <c r="G28" s="114" t="n"/>
      <c r="H28" s="114" t="n"/>
      <c r="I28" s="114" t="n"/>
      <c r="J28" s="114" t="n"/>
      <c r="K28" s="114" t="n"/>
      <c r="L28" s="114" t="n"/>
      <c r="M28" s="114" t="n"/>
      <c r="N28" s="114" t="n"/>
      <c r="O28" s="114" t="n"/>
      <c r="P28" s="122" t="s">
        <v>338</v>
      </c>
      <c r="Q28" s="1" t="n"/>
      <c r="R28" s="114" t="n"/>
      <c r="S28" s="114" t="n"/>
      <c r="T28" s="114" t="n"/>
      <c r="U28" s="114" t="n"/>
      <c r="V28" s="1" t="s">
        <v>339</v>
      </c>
      <c r="W28" s="1" t="n"/>
    </row>
    <row r="29">
      <c r="A29" s="114" t="n"/>
      <c r="B29" s="114" t="n"/>
      <c r="C29" s="114" t="n"/>
      <c r="D29" s="114" t="n"/>
      <c r="E29" s="114" t="n"/>
      <c r="F29" s="114" t="n"/>
      <c r="G29" s="114" t="n"/>
      <c r="H29" s="114" t="n"/>
      <c r="I29" s="114" t="n"/>
      <c r="J29" s="114" t="n"/>
      <c r="K29" s="114" t="n"/>
      <c r="L29" s="114" t="n"/>
      <c r="M29" s="114" t="n"/>
      <c r="N29" s="114" t="n"/>
      <c r="O29" s="114" t="n"/>
      <c r="P29" s="117" t="s">
        <v>167</v>
      </c>
      <c r="Q29" s="117" t="s">
        <v>329</v>
      </c>
      <c r="R29" s="114" t="n"/>
      <c r="S29" s="114" t="n"/>
      <c r="T29" s="114" t="n"/>
      <c r="U29" s="114" t="n"/>
      <c r="V29" t="s">
        <v>340</v>
      </c>
      <c r="W29" t="s">
        <v>146</v>
      </c>
    </row>
    <row r="30">
      <c r="A30" s="114" t="n"/>
      <c r="B30" s="114" t="n"/>
      <c r="C30" s="114" t="n"/>
      <c r="D30" s="114" t="n"/>
      <c r="E30" s="114" t="n"/>
      <c r="F30" s="114" t="n"/>
      <c r="G30" s="114" t="n"/>
      <c r="H30" s="114" t="n"/>
      <c r="I30" s="114" t="n"/>
      <c r="J30" s="114" t="n"/>
      <c r="K30" s="114" t="n"/>
      <c r="L30" s="114" t="n"/>
      <c r="M30" s="114" t="n"/>
      <c r="N30" s="114" t="n"/>
      <c r="O30" s="114" t="n"/>
      <c r="P30" s="152">
        <f>IF(V30="","",TEXT(V30,"m/d"))</f>
      </c>
      <c r="Q30" s="148">
        <f>IF(V30="","",IFERROR(IF($B$4="Todos los proyectos",AVERAGEIF('Informes semanales'!$C$7:$C$200,V30,'Informes semanales'!$L$7:$L$200),AVERAGEIFS('Informes semanales'!$L$7:$L$200,'Informes semanales'!$C$7:$C$200,V30,'Informes semanales'!$B$7:$B$200,$B$4)),NA()))</f>
      </c>
      <c r="R30" s="114" t="n"/>
      <c r="S30" s="114" t="n"/>
      <c r="T30" s="114" t="n"/>
      <c r="U30" s="114" t="n"/>
      <c r="V30" s="153">
        <f>IF(COUNT('Informes semanales'!$C$7:$C$200)=0,"",MIN('Informes semanales'!$C$7:$C$200))</f>
      </c>
    </row>
    <row r="31">
      <c r="A31" s="114" t="n"/>
      <c r="B31" s="114" t="n"/>
      <c r="C31" s="114" t="n"/>
      <c r="D31" s="114" t="n"/>
      <c r="E31" s="114" t="n"/>
      <c r="F31" s="114" t="n"/>
      <c r="G31" s="114" t="n"/>
      <c r="H31" s="114" t="n"/>
      <c r="I31" s="114" t="n"/>
      <c r="J31" s="114" t="n"/>
      <c r="K31" s="114" t="n"/>
      <c r="L31" s="114" t="n"/>
      <c r="M31" s="114" t="n"/>
      <c r="N31" s="114" t="n"/>
      <c r="O31" s="114" t="n"/>
      <c r="P31" s="152">
        <f>IF(V31="","",TEXT(V31,"m/d"))</f>
      </c>
      <c r="Q31" s="148">
        <f>IF(V31="","",IFERROR(IF($B$4="Todos los proyectos",AVERAGEIF('Informes semanales'!$C$7:$C$200,V31,'Informes semanales'!$L$7:$L$200),AVERAGEIFS('Informes semanales'!$L$7:$L$200,'Informes semanales'!$C$7:$C$200,V31,'Informes semanales'!$B$7:$B$200,$B$4)),NA()))</f>
      </c>
      <c r="R31" s="114" t="n"/>
      <c r="S31" s="114" t="n"/>
      <c r="T31" s="114" t="n"/>
      <c r="U31" s="114" t="n"/>
      <c r="V31" s="153">
        <f>IF(V30="","",V30+7)</f>
      </c>
    </row>
    <row r="32">
      <c r="A32" s="114" t="n"/>
      <c r="B32" s="114" t="n"/>
      <c r="C32" s="114" t="n"/>
      <c r="D32" s="114" t="n"/>
      <c r="E32" s="114" t="n"/>
      <c r="F32" s="114" t="n"/>
      <c r="G32" s="114" t="n"/>
      <c r="H32" s="114" t="n"/>
      <c r="I32" s="114" t="n"/>
      <c r="J32" s="114" t="n"/>
      <c r="K32" s="114" t="n"/>
      <c r="L32" s="114" t="n"/>
      <c r="M32" s="114" t="n"/>
      <c r="N32" s="114" t="n"/>
      <c r="O32" s="114" t="n"/>
      <c r="P32" s="152" t="n"/>
      <c r="Q32" s="148" t="n"/>
      <c r="R32" s="114" t="n"/>
      <c r="S32" s="114" t="n"/>
      <c r="T32" s="114" t="n"/>
      <c r="U32" s="114" t="n"/>
      <c r="V32" s="153" t="n"/>
    </row>
    <row r="33">
      <c r="A33" s="114" t="n"/>
      <c r="B33" s="114" t="n"/>
      <c r="C33" s="114" t="n"/>
      <c r="D33" s="114" t="n"/>
      <c r="E33" s="114" t="n"/>
      <c r="F33" s="114" t="n"/>
      <c r="G33" s="114" t="n"/>
      <c r="H33" s="114" t="n"/>
      <c r="I33" s="114" t="n"/>
      <c r="J33" s="114" t="n"/>
      <c r="K33" s="114" t="n"/>
      <c r="L33" s="114" t="n"/>
      <c r="M33" s="114" t="n"/>
      <c r="N33" s="114" t="n"/>
      <c r="O33" s="114" t="n"/>
      <c r="P33" s="152" t="n"/>
      <c r="Q33" s="148" t="n"/>
      <c r="R33" s="114" t="n"/>
      <c r="S33" s="114" t="n"/>
      <c r="T33" s="114" t="n"/>
      <c r="U33" s="114" t="n"/>
      <c r="V33" s="153" t="n"/>
    </row>
    <row r="34">
      <c r="A34" s="114" t="n"/>
      <c r="B34" s="114" t="n"/>
      <c r="C34" s="114" t="n"/>
      <c r="D34" s="114" t="n"/>
      <c r="E34" s="114" t="n"/>
      <c r="F34" s="114" t="n"/>
      <c r="G34" s="114" t="n"/>
      <c r="H34" s="114" t="n"/>
      <c r="I34" s="114" t="n"/>
      <c r="J34" s="114" t="n"/>
      <c r="K34" s="114" t="n"/>
      <c r="L34" s="114" t="n"/>
      <c r="M34" s="114" t="n"/>
      <c r="N34" s="114" t="n"/>
      <c r="O34" s="114" t="n"/>
      <c r="P34" s="152" t="n"/>
      <c r="Q34" s="148" t="n"/>
      <c r="R34" s="114" t="n"/>
      <c r="S34" s="114" t="n"/>
      <c r="T34" s="114" t="n"/>
      <c r="U34" s="114" t="n"/>
      <c r="V34" s="153" t="n"/>
    </row>
    <row r="35">
      <c r="A35" s="114" t="n"/>
      <c r="B35" s="114" t="n"/>
      <c r="C35" s="114" t="n"/>
      <c r="D35" s="114" t="n"/>
      <c r="E35" s="114" t="n"/>
      <c r="F35" s="114" t="n"/>
      <c r="G35" s="114" t="n"/>
      <c r="H35" s="114" t="n"/>
      <c r="I35" s="114" t="n"/>
      <c r="J35" s="114" t="n"/>
      <c r="K35" s="114" t="n"/>
      <c r="L35" s="114" t="n"/>
      <c r="M35" s="114" t="n"/>
      <c r="N35" s="114" t="n"/>
      <c r="O35" s="114" t="n"/>
      <c r="P35" s="152" t="n"/>
      <c r="Q35" s="148" t="n"/>
      <c r="R35" s="114" t="n"/>
      <c r="S35" s="114" t="n"/>
      <c r="T35" s="114" t="n"/>
      <c r="U35" s="114" t="n"/>
      <c r="V35" s="153" t="n"/>
    </row>
    <row r="36">
      <c r="A36" s="114" t="n"/>
      <c r="B36" s="114" t="n"/>
      <c r="C36" s="114" t="n"/>
      <c r="D36" s="114" t="n"/>
      <c r="E36" s="114" t="n"/>
      <c r="F36" s="114" t="n"/>
      <c r="G36" s="114" t="n"/>
      <c r="H36" s="114" t="n"/>
      <c r="I36" s="114" t="n"/>
      <c r="J36" s="114" t="n"/>
      <c r="K36" s="114" t="n"/>
      <c r="L36" s="114" t="n"/>
      <c r="M36" s="114" t="n"/>
      <c r="N36" s="114" t="n"/>
      <c r="O36" s="114" t="n"/>
      <c r="P36" s="152" t="n"/>
      <c r="Q36" s="148" t="n"/>
      <c r="R36" s="114" t="n"/>
      <c r="S36" s="114" t="n"/>
      <c r="T36" s="114" t="n"/>
      <c r="U36" s="114" t="n"/>
      <c r="V36" s="153" t="n"/>
    </row>
    <row r="37">
      <c r="A37" s="114" t="n"/>
      <c r="B37" s="114" t="n"/>
      <c r="C37" s="114" t="n"/>
      <c r="D37" s="114" t="n"/>
      <c r="E37" s="114" t="n"/>
      <c r="F37" s="114" t="n"/>
      <c r="G37" s="114" t="n"/>
      <c r="H37" s="114" t="n"/>
      <c r="I37" s="114" t="n"/>
      <c r="J37" s="114" t="n"/>
      <c r="K37" s="114" t="n"/>
      <c r="L37" s="114" t="n"/>
      <c r="M37" s="114" t="n"/>
      <c r="N37" s="114" t="n"/>
      <c r="O37" s="114" t="n"/>
      <c r="P37" s="152" t="n"/>
      <c r="Q37" s="148" t="n"/>
      <c r="R37" s="114" t="n"/>
      <c r="S37" s="114" t="n"/>
      <c r="T37" s="114" t="n"/>
      <c r="U37" s="114" t="n"/>
      <c r="V37" s="153" t="n"/>
    </row>
    <row r="38">
      <c r="A38" s="114" t="n"/>
      <c r="B38" s="114"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row>
    <row r="39">
      <c r="A39" s="114" t="n"/>
      <c r="B39" s="114"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row>
    <row r="40">
      <c r="A40" s="114" t="n"/>
      <c r="B40" s="114"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row>
    <row r="41">
      <c r="A41" s="114" t="n"/>
      <c r="B41" s="114" t="n"/>
      <c r="C41" s="114" t="n"/>
      <c r="D41" s="114" t="n"/>
      <c r="E41" s="114" t="n"/>
      <c r="F41" s="114" t="n"/>
      <c r="G41" s="114" t="n"/>
      <c r="H41" s="114" t="n"/>
      <c r="I41" s="114" t="n"/>
      <c r="J41" s="114" t="n"/>
      <c r="K41" s="114" t="n"/>
      <c r="L41" s="114" t="n"/>
      <c r="M41" s="114" t="n"/>
      <c r="N41" s="114" t="n"/>
      <c r="O41" s="114" t="n"/>
      <c r="P41" s="114" t="n"/>
      <c r="Q41" s="114" t="n"/>
      <c r="R41" s="114" t="n"/>
      <c r="S41" s="114" t="n"/>
      <c r="T41" s="114" t="n"/>
      <c r="U41" s="114" t="n"/>
    </row>
    <row r="42">
      <c r="A42" s="114" t="n"/>
      <c r="B42" s="114"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row>
    <row r="43">
      <c r="A43" s="114" t="n"/>
      <c r="B43" s="114"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row>
    <row r="44">
      <c r="A44" s="114" t="n"/>
      <c r="B44" s="114"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row>
    <row r="45">
      <c r="A45" s="114" t="n"/>
      <c r="B45" s="114"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row>
    <row r="46">
      <c r="A46" s="114" t="n"/>
      <c r="B46" s="114"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row>
    <row r="47">
      <c r="A47" s="114" t="n"/>
      <c r="B47" s="114" t="n"/>
      <c r="C47" s="114" t="n"/>
      <c r="D47" s="114" t="n"/>
      <c r="E47" s="114" t="n"/>
      <c r="F47" s="114" t="n"/>
      <c r="G47" s="114" t="n"/>
      <c r="H47" s="114" t="n"/>
      <c r="I47" s="114" t="n"/>
      <c r="J47" s="114" t="n"/>
      <c r="K47" s="114" t="n"/>
      <c r="L47" s="114" t="n"/>
      <c r="M47" s="114" t="n"/>
      <c r="N47" s="114" t="n"/>
      <c r="O47" s="114" t="n"/>
      <c r="P47" s="114" t="n"/>
      <c r="Q47" s="114" t="n"/>
      <c r="R47" s="114" t="n"/>
      <c r="S47" s="114" t="n"/>
      <c r="T47" s="114" t="n"/>
      <c r="U47" s="114" t="n"/>
    </row>
    <row r="48">
      <c r="A48" s="114" t="n"/>
      <c r="B48" s="114"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row>
    <row r="49">
      <c r="A49" s="114" t="n"/>
      <c r="B49" s="114"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row>
    <row r="50">
      <c r="A50" s="114" t="n"/>
      <c r="B50" s="114"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row>
    <row r="51">
      <c r="A51" s="114" t="n"/>
      <c r="B51" s="114"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row>
    <row r="52">
      <c r="A52" s="114" t="n"/>
      <c r="B52" s="114"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row>
    <row r="53">
      <c r="A53" s="114" t="n"/>
      <c r="B53" s="114" t="n"/>
      <c r="C53" s="114" t="n"/>
      <c r="D53" s="114" t="n"/>
      <c r="E53" s="114" t="n"/>
      <c r="F53" s="114" t="n"/>
      <c r="G53" s="114" t="n"/>
      <c r="H53" s="114" t="n"/>
      <c r="I53" s="114" t="n"/>
      <c r="J53" s="114" t="n"/>
      <c r="K53" s="114" t="n"/>
      <c r="L53" s="114" t="n"/>
      <c r="M53" s="114" t="n"/>
      <c r="N53" s="114" t="n"/>
      <c r="O53" s="114" t="n"/>
      <c r="P53" s="114" t="n"/>
      <c r="Q53" s="114" t="n"/>
      <c r="R53" s="114" t="n"/>
      <c r="S53" s="114" t="n"/>
      <c r="T53" s="114" t="n"/>
      <c r="U53" s="114" t="n"/>
    </row>
    <row r="54">
      <c r="A54" s="114" t="n"/>
      <c r="B54" s="114"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row>
    <row r="55">
      <c r="A55" s="114" t="n"/>
      <c r="B55" s="114"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row>
    <row r="56">
      <c r="A56" s="114" t="n"/>
      <c r="B56" s="114"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row>
    <row r="57" ht="22" customHeight="true">
      <c r="A57" s="133" t="s">
        <v>341</v>
      </c>
      <c r="B57" s="1" t="n"/>
      <c r="C57" s="1" t="n"/>
      <c r="D57" s="1" t="n"/>
      <c r="E57" s="1" t="n"/>
      <c r="F57" s="1" t="n"/>
      <c r="G57" s="1" t="n"/>
      <c r="H57" s="1" t="n"/>
      <c r="I57" s="1" t="n"/>
      <c r="J57" s="1" t="n"/>
      <c r="K57" s="1" t="n"/>
      <c r="L57" s="1" t="n"/>
      <c r="M57" s="1" t="n"/>
      <c r="N57" s="1" t="n"/>
      <c r="O57" s="114" t="n"/>
      <c r="P57" s="114" t="n"/>
      <c r="Q57" s="114" t="n"/>
      <c r="R57" s="114" t="n"/>
      <c r="S57" s="114" t="n"/>
      <c r="T57" s="114" t="n"/>
      <c r="U57" s="114" t="n"/>
    </row>
    <row r="58" ht="22" customHeight="true">
      <c r="A58" s="49" t="s">
        <v>342</v>
      </c>
      <c r="B58" s="49" t="s">
        <v>336</v>
      </c>
      <c r="C58" s="49" t="s">
        <v>140</v>
      </c>
      <c r="D58" s="49" t="s">
        <v>142</v>
      </c>
      <c r="E58" s="49" t="s">
        <v>60</v>
      </c>
      <c r="F58" s="49" t="s">
        <v>149</v>
      </c>
      <c r="G58" s="49" t="s">
        <v>152</v>
      </c>
      <c r="H58" s="114" t="n"/>
      <c r="I58" s="49" t="s">
        <v>343</v>
      </c>
      <c r="J58" s="49" t="s">
        <v>336</v>
      </c>
      <c r="K58" s="49" t="s">
        <v>56</v>
      </c>
      <c r="L58" s="49" t="s">
        <v>244</v>
      </c>
      <c r="M58" s="49" t="s">
        <v>149</v>
      </c>
      <c r="N58" s="49" t="s">
        <v>344</v>
      </c>
      <c r="O58" s="114" t="n"/>
      <c r="P58" s="114" t="n"/>
      <c r="Q58" s="114" t="n"/>
      <c r="R58" s="114" t="n"/>
      <c r="S58" s="114" t="n"/>
      <c r="T58" s="114" t="n"/>
      <c r="U58" s="114" t="n"/>
    </row>
    <row r="59" ht="26" customHeight="true">
      <c r="A59" s="45" t="s">
        <v>345</v>
      </c>
      <c r="B59" s="1" t="n"/>
      <c r="C59" s="1" t="n"/>
      <c r="D59" s="1" t="n"/>
      <c r="E59" s="1" t="n"/>
      <c r="F59" s="1" t="n"/>
      <c r="G59" s="1" t="n"/>
      <c r="H59" s="114" t="n"/>
      <c r="I59" s="45" t="s">
        <v>346</v>
      </c>
      <c r="J59" s="1" t="n"/>
      <c r="K59" s="1" t="n"/>
      <c r="L59" s="1" t="n"/>
      <c r="M59" s="1" t="n"/>
      <c r="N59" s="1" t="n"/>
      <c r="O59" s="114" t="n"/>
      <c r="P59" s="114" t="n"/>
      <c r="Q59" s="114" t="n"/>
      <c r="R59" s="114" t="n"/>
      <c r="S59" s="114" t="n"/>
      <c r="T59" s="114" t="n"/>
      <c r="U59" s="114" t="n"/>
    </row>
    <row r="60" ht="26" customHeight="true">
      <c r="A60" s="45" t="s">
        <v>347</v>
      </c>
      <c r="B60" s="1" t="n"/>
      <c r="C60" s="1" t="n"/>
      <c r="D60" s="1" t="n"/>
      <c r="E60" s="1" t="n"/>
      <c r="F60" s="1" t="n"/>
      <c r="G60" s="1" t="n"/>
      <c r="H60" s="114" t="n"/>
      <c r="I60" s="45" t="s">
        <v>348</v>
      </c>
      <c r="J60" s="1" t="n"/>
      <c r="K60" s="1" t="n"/>
      <c r="L60" s="1" t="n"/>
      <c r="M60" s="1" t="n"/>
      <c r="N60" s="1" t="n"/>
      <c r="O60" s="114" t="n"/>
      <c r="P60" s="114" t="n"/>
      <c r="Q60" s="114" t="n"/>
      <c r="R60" s="114" t="n"/>
      <c r="S60" s="114" t="n"/>
      <c r="T60" s="114" t="n"/>
      <c r="U60" s="114" t="n"/>
    </row>
    <row r="61" ht="26" customHeight="true">
      <c r="A61" s="45" t="s">
        <v>349</v>
      </c>
      <c r="B61" s="1" t="n"/>
      <c r="C61" s="1" t="n"/>
      <c r="D61" s="1" t="n"/>
      <c r="E61" s="1" t="n"/>
      <c r="F61" s="1" t="n"/>
      <c r="G61" s="1" t="n"/>
      <c r="H61" s="114" t="n"/>
      <c r="I61" s="45" t="s">
        <v>350</v>
      </c>
      <c r="J61" s="1" t="n"/>
      <c r="K61" s="1" t="n"/>
      <c r="L61" s="1" t="n"/>
      <c r="M61" s="1" t="n"/>
      <c r="N61" s="1" t="n"/>
      <c r="O61" s="114" t="n"/>
      <c r="P61" s="114" t="n"/>
      <c r="Q61" s="114" t="n"/>
      <c r="R61" s="114" t="n"/>
      <c r="S61" s="114" t="n"/>
      <c r="T61" s="114" t="n"/>
      <c r="U61" s="114" t="n"/>
    </row>
  </sheetData>
  <mergeCells count="29">
    <mergeCell ref="P4:Q4"/>
    <mergeCell ref="C6:D6"/>
    <mergeCell ref="I6:J6"/>
    <mergeCell ref="A6:B6"/>
    <mergeCell ref="A1:N1"/>
    <mergeCell ref="K7:L8"/>
    <mergeCell ref="C7:D8"/>
    <mergeCell ref="V28:W28"/>
    <mergeCell ref="E7:F8"/>
    <mergeCell ref="S14:T14"/>
    <mergeCell ref="G6:H6"/>
    <mergeCell ref="A59:G59"/>
    <mergeCell ref="A60:G60"/>
    <mergeCell ref="A61:G61"/>
    <mergeCell ref="E6:F6"/>
    <mergeCell ref="M6:N6"/>
    <mergeCell ref="I59:N59"/>
    <mergeCell ref="A2:N2"/>
    <mergeCell ref="I60:N60"/>
    <mergeCell ref="A57:N57"/>
    <mergeCell ref="P28:Q28"/>
    <mergeCell ref="G7:H8"/>
    <mergeCell ref="I7:J8"/>
    <mergeCell ref="A7:B8"/>
    <mergeCell ref="M7:N8"/>
    <mergeCell ref="P14:Q14"/>
    <mergeCell ref="I61:N61"/>
    <mergeCell ref="K6:L6"/>
    <mergeCell ref="S4:T4"/>
  </mergeCells>
  <conditionalFormatting sqref="G7">
    <cfRule type="cellIs" dxfId="0" priority="1" operator="greaterThan">
      <formula>0</formula>
    </cfRule>
  </conditionalFormatting>
  <conditionalFormatting sqref="I7">
    <cfRule type="cellIs" dxfId="4" priority="2" operator="greaterThan">
      <formula>0</formula>
    </cfRule>
  </conditionalFormatting>
  <conditionalFormatting sqref="T16:T25">
    <cfRule type="cellIs" dxfId="0" priority="3" operator="greaterThan">
      <formula>0</formula>
    </cfRule>
  </conditionalFormatting>
  <conditionalFormatting sqref="T6:T12">
    <cfRule type="dataBar" priority="4">
      <dataBar>
        <cfvo type="min"/>
        <cfvo type="max"/>
        <color rgb="000F766E"/>
      </dataBar>
    </cfRule>
  </conditionalFormatting>
  <conditionalFormatting sqref="Q16:Q25">
    <cfRule type="dataBar" priority="5">
      <dataBar>
        <cfvo type="min"/>
        <cfvo type="max"/>
        <color rgb="002563EB"/>
      </dataBar>
    </cfRule>
  </conditionalFormatting>
  <conditionalFormatting sqref="Q30:Q37">
    <cfRule type="dataBar" priority="6">
      <dataBar>
        <cfvo type="min"/>
        <cfvo type="max"/>
        <color rgb="000F766E"/>
      </dataBar>
    </cfRule>
  </conditionalFormatting>
  <dataValidations count="1">
    <dataValidation allowBlank="true" sqref="B4" type="list">
      <formula1>'Proyecto设置'!$P$7:$P$13</formula1>
    </dataValidation>
  </dataValidations>
  <pageMargins left="0.7" right="0.7" top="0.75" bottom="0.75" header="0.3" footer="0.3"/>
  <ignoredErrors>
    <ignoredError sqref="A1:XFD61" evalError="1" twoDigitTextYear="1" numberStoredAsText="1" formula="1" formulaRange="1" unlockedFormula="1" emptyCellReference="1" listDataValidation="1" calculatedColumn="1"/>
  </ignoredErrors>
  <drawing r:id="rId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panel de progreso de proyectos</dc:title>
  <dc:creator>Finite Field</dc:creator>
  <dc:description>Use esta plantilla para hacer seguimiento de progreso, hitos, riesgos, incidencias e informes de dirección en varios proyectos, equipos y contextos empresariales.</dc:description>
  <lastModifiedBy/>
  <dcterms:created xsi:type="dcterms:W3CDTF">2026-05-10T13:32:35Z</dcterms:created>
  <dcterms:modified xsi:type="dcterms:W3CDTF">2026-05-10T13:32:36Z</dcterms:modified>
  <category>Project Management</category>
</coreProperties>
</file>