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ables/table1.xml" ContentType="application/vnd.openxmlformats-officedocument.spreadsheetml.table+xml"/>
  <Override PartName="/xl/worksheets/sheet5.xml" ContentType="application/vnd.openxmlformats-officedocument.spreadsheetml.worksheet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tables/table3.xml" ContentType="application/vnd.openxmlformats-officedocument.spreadsheetml.table+xml"/>
  <Override PartName="/xl/worksheets/sheet7.xml" ContentType="application/vnd.openxmlformats-officedocument.spreadsheetml.worksheet+xml"/>
  <Override PartName="/xl/tables/table4.xml" ContentType="application/vnd.openxmlformats-officedocument.spreadsheetml.table+xml"/>
  <Override PartName="/xl/worksheets/sheet8.xml" ContentType="application/vnd.openxmlformats-officedocument.spreadsheetml.worksheet+xml"/>
  <Override PartName="/xl/tables/table5.xml" ContentType="application/vnd.openxmlformats-officedocument.spreadsheetml.table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6664680617e8400d" Target="xl/workbook.xml" Type="http://schemas.openxmlformats.org/officeDocument/2006/relationships/officeDocument"></Relationship></Relationships>
</file>

<file path=xl/workbook.xml><?xml version="1.0" encoding="utf-8"?>
<workbook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bookViews>
    <workbookView/>
  </bookViews>
  <sheets>
    <sheet name="利用ガイド" sheetId="1" r:id="Ra744c1770b184043"/>
    <sheet name="ダッシュボード" sheetId="2" r:id="R42aaa358b91d4798"/>
    <sheet name="プロジェクト設定" sheetId="3" r:id="Rb0c901ddf08d4776"/>
    <sheet name="リスク台帳" sheetId="4" r:id="Rec597860739b41ca"/>
    <sheet name="対応アクション" sheetId="5" r:id="Ra286103ee89f440a"/>
    <sheet name="課題エスカレーション" sheetId="6" r:id="R59ff0cfdd7e14588"/>
    <sheet name="振り返り記録" sheetId="7" r:id="Rf9446b5736bb439f"/>
    <sheet name="シナリオ集" sheetId="8" r:id="R9a6e8a52c7a84702"/>
  </sheets>
</workbook>
</file>

<file path=xl/sharedStrings.xml><?xml version="1.0" encoding="utf-8"?>
<sst xmlns="http://schemas.openxmlformats.org/spreadsheetml/2006/main" count="65" uniqueCount="65">
  <si>
    <t>プロジェクトリスク登録・追跡テンプレート</t>
  </si>
  <si>
    <t>シート説明</t>
  </si>
  <si>
    <t>ダッシュボード</t>
  </si>
  <si>
    <t>プロジェクト設定</t>
  </si>
  <si>
    <t>リスク台帳</t>
  </si>
  <si>
    <t>対応アクション</t>
  </si>
  <si>
    <t>課題エスカレーション</t>
  </si>
  <si>
    <t>振り返り記録</t>
  </si>
  <si>
    <t>シナリオ集</t>
  </si>
  <si>
    <t>参考ページ</t>
  </si>
  <si>
    <t>未解決リスク・課題</t>
  </si>
  <si>
    <t>期限超過アラート</t>
  </si>
  <si>
    <t>状態別</t>
  </si>
  <si>
    <t>状態</t>
  </si>
  <si>
    <t>件数</t>
  </si>
  <si>
    <t>ランク</t>
  </si>
  <si>
    <t>未対応</t>
  </si>
  <si>
    <t>進行中</t>
  </si>
  <si>
    <t>確認待ちちち</t>
  </si>
  <si>
    <t>完了</t>
  </si>
  <si>
    <t>解決済み</t>
  </si>
  <si>
    <t>保留</t>
  </si>
  <si>
    <t>使い方</t>
  </si>
  <si>
    <t>対象</t>
  </si>
  <si>
    <t>進捗</t>
  </si>
  <si>
    <t>品質</t>
  </si>
  <si>
    <t>適合</t>
  </si>
  <si>
    <t>セキュリティとEHS</t>
  </si>
  <si>
    <t>採点基準</t>
  </si>
  <si>
    <t>点数</t>
  </si>
  <si>
    <t>発生発生可能性</t>
  </si>
  <si>
    <t>影響度</t>
  </si>
  <si>
    <t>確認者</t>
  </si>
  <si>
    <t>備考</t>
  </si>
  <si>
    <t>業務シーン</t>
  </si>
  <si>
    <t>優先度</t>
  </si>
  <si>
    <t>リスク</t>
  </si>
  <si>
    <t>P1-緊急</t>
  </si>
  <si>
    <t>計画中</t>
  </si>
  <si>
    <t>毎日</t>
  </si>
  <si>
    <t>製品開発</t>
  </si>
  <si>
    <t>チームリーダー</t>
  </si>
  <si>
    <t>毎週</t>
  </si>
  <si>
    <t>隔週</t>
  </si>
  <si>
    <t>受容</t>
  </si>
  <si>
    <t>毎月</t>
  </si>
  <si>
    <t>マイルストーン</t>
  </si>
  <si>
    <t>四半期</t>
  </si>
  <si>
    <t>必要時</t>
  </si>
  <si>
    <t>共有</t>
  </si>
  <si>
    <t>観察</t>
  </si>
  <si>
    <t>その他</t>
  </si>
  <si>
    <t>残留等級</t>
  </si>
  <si>
    <t>購買部</t>
  </si>
  <si>
    <t>法務・コンプライアンス</t>
  </si>
  <si>
    <t>工務部</t>
  </si>
  <si>
    <t>担当者</t>
  </si>
  <si>
    <t>購買</t>
  </si>
  <si>
    <t>説明</t>
  </si>
  <si>
    <t>申出日</t>
  </si>
  <si>
    <t>レビューID</t>
  </si>
  <si>
    <t>仕入先管理</t>
  </si>
  <si>
    <t>物流費費</t>
  </si>
  <si>
    <t>契約管理</t>
  </si>
  <si>
    <t>四半期ごと</t>
  </si>
</sst>
</file>

<file path=xl/styles.xml><?xml version="1.0" encoding="utf-8"?>
<styleSheet xmlns="http://schemas.openxmlformats.org/spreadsheetml/2006/main">
  <numFmts count="3">
    <numFmt numFmtId="200" formatCode="yyyy-mm-dd"/>
    <numFmt numFmtId="201" formatCode="0"/>
    <numFmt numFmtId="202" formatCode="0%"/>
  </numFmts>
  <fonts count="13">
    <font>
      <sz val="11"/>
      <name val="Carlito"/>
    </font>
    <font>
      <b val="1"/>
      <sz val="18"/>
      <color rgb="FF0F172A"/>
      <name val="Carlito"/>
    </font>
    <font>
      <sz val="10"/>
      <color rgb="FF64748B"/>
      <name val="Carlito"/>
    </font>
    <font>
      <b val="1"/>
      <sz val="12"/>
      <color rgb="FF0F172A"/>
      <name val="Carlito"/>
    </font>
    <font>
      <b val="1"/>
      <sz val="11"/>
      <color rgb="FF0F172A"/>
      <name val="Carlito"/>
    </font>
    <font>
      <b val="1"/>
      <sz val="11"/>
      <name val="Carlito"/>
    </font>
    <font>
      <sz val="11"/>
      <color rgb="FF64748B"/>
      <name val="Carlito"/>
    </font>
    <font>
      <b val="1"/>
      <sz val="11"/>
      <color rgb="FF64748B"/>
      <name val="Carlito"/>
    </font>
    <font>
      <b val="1"/>
      <sz val="10"/>
      <color rgb="FF0F172A"/>
      <name val="Arial"/>
    </font>
    <font>
      <sz val="10"/>
      <color rgb="FF0F172A"/>
      <name val="Arial"/>
    </font>
    <font>
      <b val="1"/>
      <sz val="18"/>
      <color rgb="FF0F172A"/>
      <name val="Arial"/>
    </font>
    <font>
      <sz val="10"/>
      <color rgb="FF64748B"/>
      <name val="Arial"/>
    </font>
    <font>
      <b val="1"/>
      <sz val="12"/>
      <color rgb="FF0F172A"/>
      <name val="Arial"/>
    </font>
  </fonts>
  <fills count="7">
    <fill>
      <patternFill patternType="none"/>
    </fill>
    <fill>
      <patternFill patternType="gray125"/>
    </fill>
    <fill>
      <patternFill patternType="solid">
        <fgColor rgb="FFDBEAFE"/>
      </patternFill>
    </fill>
    <fill>
      <patternFill patternType="solid">
        <fgColor rgb="FFCCFBF1"/>
      </patternFill>
    </fill>
    <fill>
      <patternFill patternType="solid">
        <fgColor rgb="FFF8FAFC"/>
      </patternFill>
    </fill>
    <fill>
      <patternFill patternType="solid">
        <fgColor rgb="FFFFFFFF"/>
      </patternFill>
    </fill>
    <fill>
      <patternFill patternType="solid">
        <fgColor rgb="FFE0F2FE"/>
      </patternFill>
    </fill>
  </fills>
  <borders count="2">
    <border/>
    <border/>
  </borders>
  <cellStyleXfs count="1">
    <xf numFmtId="0" fontId="0" fillId="0" borderId="0"/>
  </cellStyleXfs>
  <cellXfs count="180">
    <xf numFmtId="0" fontId="0" fillId="0" borderId="0" xfId="0"/>
    <xf numFmtId="0" fontId="0" fillId="0" borderId="1" xfId="0" applyNumberFormat="true" applyFont="true" applyFill="true" applyBorder="true"/>
    <xf numFmtId="0" fontId="1" fillId="0" borderId="0" xfId="0" applyNumberFormat="true" applyFont="true" applyFill="true" applyBorder="true"/>
    <xf numFmtId="0" fontId="1" fillId="0" borderId="0" xfId="0" applyNumberFormat="true" applyFont="true" applyFill="true" applyBorder="true" applyAlignment="true">
      <alignment wrapText="true"/>
    </xf>
    <xf numFmtId="0" fontId="1" fillId="0" borderId="0" xfId="0" applyNumberFormat="true" applyFont="true" applyFill="true" applyBorder="true" applyAlignment="true">
      <alignment vertical="center" wrapText="true"/>
    </xf>
    <xf numFmtId="0" fontId="1" fillId="0" borderId="1" xfId="0" applyNumberFormat="true" applyFont="true" applyFill="true" applyBorder="true"/>
    <xf numFmtId="0" fontId="1" fillId="0" borderId="1" xfId="0" applyNumberFormat="true" applyFont="true" applyFill="true" applyBorder="true" applyAlignment="true">
      <alignment wrapText="true"/>
    </xf>
    <xf numFmtId="0" fontId="1" fillId="0" borderId="1" xfId="0" applyNumberFormat="true" applyFont="true" applyFill="true" applyBorder="true" applyAlignment="true">
      <alignment vertical="center" wrapText="true"/>
    </xf>
    <xf numFmtId="0" fontId="2" fillId="0" borderId="0" xfId="0" applyNumberFormat="true" applyFont="true" applyFill="true" applyBorder="true"/>
    <xf numFmtId="0" fontId="2" fillId="0" borderId="0" xfId="0" applyNumberFormat="true" applyFont="true" applyFill="true" applyBorder="true" applyAlignment="true">
      <alignment wrapText="true"/>
    </xf>
    <xf numFmtId="0" fontId="2" fillId="0" borderId="0" xfId="0" applyNumberFormat="true" applyFont="true" applyFill="true" applyBorder="true" applyAlignment="true">
      <alignment vertical="top" wrapText="true"/>
    </xf>
    <xf numFmtId="0" fontId="2" fillId="0" borderId="1" xfId="0" applyNumberFormat="true" applyFont="true" applyFill="true" applyBorder="true"/>
    <xf numFmtId="0" fontId="2" fillId="0" borderId="1" xfId="0" applyNumberFormat="true" applyFont="true" applyFill="true" applyBorder="true" applyAlignment="true">
      <alignment wrapText="true"/>
    </xf>
    <xf numFmtId="0" fontId="2" fillId="0" borderId="1" xfId="0" applyNumberFormat="true" applyFont="true" applyFill="true" applyBorder="true" applyAlignment="true">
      <alignment vertical="top" wrapText="true"/>
    </xf>
    <xf numFmtId="0" fontId="0" fillId="2" borderId="0" xfId="0" applyNumberFormat="true" applyFont="true" applyFill="true" applyBorder="true"/>
    <xf numFmtId="0" fontId="3" fillId="2" borderId="0" xfId="0" applyNumberFormat="true" applyFont="true" applyFill="true" applyBorder="true"/>
    <xf numFmtId="0" fontId="3" fillId="2" borderId="0" xfId="0" applyNumberFormat="true" applyFont="true" applyFill="true" applyBorder="true" applyAlignment="true">
      <alignment wrapText="true"/>
    </xf>
    <xf numFmtId="0" fontId="3" fillId="2" borderId="0" xfId="0" applyNumberFormat="true" applyFont="true" applyFill="true" applyBorder="true" applyAlignment="true">
      <alignment vertical="center" wrapText="true"/>
    </xf>
    <xf numFmtId="0" fontId="0" fillId="2" borderId="1" xfId="0" applyNumberFormat="true" applyFont="true" applyFill="true" applyBorder="true"/>
    <xf numFmtId="0" fontId="3" fillId="2" borderId="1" xfId="0" applyNumberFormat="true" applyFont="true" applyFill="true" applyBorder="true"/>
    <xf numFmtId="0" fontId="3" fillId="2" borderId="1" xfId="0" applyNumberFormat="true" applyFont="true" applyFill="true" applyBorder="true" applyAlignment="true">
      <alignment wrapText="true"/>
    </xf>
    <xf numFmtId="0" fontId="3" fillId="2" borderId="1" xfId="0" applyNumberFormat="true" applyFont="true" applyFill="true" applyBorder="true" applyAlignment="true">
      <alignment vertical="center" wrapText="true"/>
    </xf>
    <xf numFmtId="0" fontId="4" fillId="0" borderId="0" xfId="0" applyNumberFormat="true" applyFont="true" applyFill="true" applyBorder="true"/>
    <xf numFmtId="0" fontId="4" fillId="0" borderId="0" xfId="0" applyNumberFormat="true" applyFont="true" applyFill="true" applyBorder="true" applyAlignment="true">
      <alignment vertical="top"/>
    </xf>
    <xf numFmtId="0" fontId="4" fillId="0" borderId="1" xfId="0" applyNumberFormat="true" applyFont="true" applyFill="true" applyBorder="true"/>
    <xf numFmtId="0" fontId="4" fillId="0" borderId="1" xfId="0" applyNumberFormat="true" applyFont="true" applyFill="true" applyBorder="true" applyAlignment="true">
      <alignment vertical="top"/>
    </xf>
    <xf numFmtId="0" fontId="0" fillId="0" borderId="0" xfId="0" applyNumberFormat="true" applyFont="true" applyFill="true" applyBorder="true" applyAlignment="true">
      <alignment wrapText="true"/>
    </xf>
    <xf numFmtId="0" fontId="0" fillId="0" borderId="0" xfId="0" applyNumberFormat="true" applyFont="true" applyFill="true" applyBorder="true" applyAlignment="true">
      <alignment vertical="top" wrapText="true"/>
    </xf>
    <xf numFmtId="0" fontId="0" fillId="0" borderId="1" xfId="0" applyNumberFormat="true" applyFont="true" applyFill="true" applyBorder="true" applyAlignment="true">
      <alignment wrapText="true"/>
    </xf>
    <xf numFmtId="0" fontId="0" fillId="0" borderId="1" xfId="0" applyNumberFormat="true" applyFont="true" applyFill="true" applyBorder="true" applyAlignment="true">
      <alignment vertical="top" wrapText="true"/>
    </xf>
    <xf numFmtId="0" fontId="0" fillId="3" borderId="0" xfId="0" applyNumberFormat="true" applyFont="true" applyFill="true" applyBorder="true"/>
    <xf numFmtId="0" fontId="4" fillId="3" borderId="0" xfId="0" applyNumberFormat="true" applyFont="true" applyFill="true" applyBorder="true"/>
    <xf numFmtId="0" fontId="4" fillId="3" borderId="0" xfId="0" applyNumberFormat="true" applyFont="true" applyFill="true" applyBorder="true" applyAlignment="true">
      <alignment wrapText="true"/>
    </xf>
    <xf numFmtId="0" fontId="4" fillId="3" borderId="0" xfId="0" applyNumberFormat="true" applyFont="true" applyFill="true" applyBorder="true" applyAlignment="true">
      <alignment horizontal="center" wrapText="true"/>
    </xf>
    <xf numFmtId="0" fontId="4" fillId="3" borderId="0" xfId="0" applyNumberFormat="true" applyFont="true" applyFill="true" applyBorder="true" applyAlignment="true">
      <alignment horizontal="center" vertical="center" wrapText="true"/>
    </xf>
    <xf numFmtId="0" fontId="0" fillId="3" borderId="1" xfId="0" applyNumberFormat="true" applyFont="true" applyFill="true" applyBorder="true"/>
    <xf numFmtId="0" fontId="4" fillId="3" borderId="1" xfId="0" applyNumberFormat="true" applyFont="true" applyFill="true" applyBorder="true"/>
    <xf numFmtId="0" fontId="4" fillId="3" borderId="1" xfId="0" applyNumberFormat="true" applyFont="true" applyFill="true" applyBorder="true" applyAlignment="true">
      <alignment wrapText="true"/>
    </xf>
    <xf numFmtId="0" fontId="4" fillId="3" borderId="1" xfId="0" applyNumberFormat="true" applyFont="true" applyFill="true" applyBorder="true" applyAlignment="true">
      <alignment horizontal="center" wrapText="true"/>
    </xf>
    <xf numFmtId="0" fontId="4" fillId="3" borderId="1" xfId="0" applyNumberFormat="true" applyFont="true" applyFill="true" applyBorder="true" applyAlignment="true">
      <alignment horizontal="center" vertical="center" wrapText="true"/>
    </xf>
    <xf numFmtId="0" fontId="5" fillId="0" borderId="0" xfId="0" applyNumberFormat="true" applyFont="true" applyFill="true" applyBorder="true"/>
    <xf numFmtId="0" fontId="5" fillId="0" borderId="1" xfId="0" applyNumberFormat="true" applyFont="true" applyFill="true" applyBorder="true"/>
    <xf numFmtId="0" fontId="6" fillId="0" borderId="0" xfId="0" applyNumberFormat="true" applyFont="true" applyFill="true" applyBorder="true"/>
    <xf numFmtId="0" fontId="6" fillId="0" borderId="0" xfId="0" applyNumberFormat="true" applyFont="true" applyFill="true" applyBorder="true" applyAlignment="true">
      <alignment wrapText="true"/>
    </xf>
    <xf numFmtId="0" fontId="6" fillId="0" borderId="1" xfId="0" applyNumberFormat="true" applyFont="true" applyFill="true" applyBorder="true"/>
    <xf numFmtId="0" fontId="6" fillId="0" borderId="1" xfId="0" applyNumberFormat="true" applyFont="true" applyFill="true" applyBorder="true" applyAlignment="true">
      <alignment wrapText="true"/>
    </xf>
    <xf numFmtId="0" fontId="0" fillId="4" borderId="0" xfId="0" applyNumberFormat="true" applyFont="true" applyFill="true" applyBorder="true"/>
    <xf numFmtId="0" fontId="5" fillId="4" borderId="0" xfId="0" applyNumberFormat="true" applyFont="true" applyFill="true" applyBorder="true"/>
    <xf numFmtId="0" fontId="0" fillId="4" borderId="1" xfId="0" applyNumberFormat="true" applyFont="true" applyFill="true" applyBorder="true"/>
    <xf numFmtId="0" fontId="5" fillId="4" borderId="1" xfId="0" applyNumberFormat="true" applyFont="true" applyFill="true" applyBorder="true"/>
    <xf numFmtId="0" fontId="0" fillId="5" borderId="0" xfId="0" applyNumberFormat="true" applyFont="true" applyFill="true" applyBorder="true"/>
    <xf numFmtId="0" fontId="0" fillId="5" borderId="1" xfId="0" applyNumberFormat="true" applyFont="true" applyFill="true" applyBorder="true"/>
    <xf numFmtId="0" fontId="0" fillId="5" borderId="0" xfId="0" applyNumberFormat="true" applyFont="true" applyFill="true" applyBorder="true" applyAlignment="true">
      <alignment wrapText="true"/>
    </xf>
    <xf numFmtId="0" fontId="0" fillId="5" borderId="1" xfId="0" applyNumberFormat="true" applyFont="true" applyFill="true" applyBorder="true" applyAlignment="true">
      <alignment wrapText="true"/>
    </xf>
    <xf numFmtId="200" fontId="0" fillId="5" borderId="0" xfId="0" applyNumberFormat="true" applyFont="true" applyFill="true" applyBorder="true" applyAlignment="true">
      <alignment wrapText="true"/>
    </xf>
    <xf numFmtId="200" fontId="0" fillId="5" borderId="1" xfId="0" applyNumberFormat="true" applyFont="true" applyFill="true" applyBorder="true" applyAlignment="true">
      <alignment wrapText="true"/>
    </xf>
    <xf numFmtId="0" fontId="4" fillId="2" borderId="0" xfId="0" applyNumberFormat="true" applyFont="true" applyFill="true" applyBorder="true"/>
    <xf numFmtId="0" fontId="4" fillId="2" borderId="0" xfId="0" applyNumberFormat="true" applyFont="true" applyFill="true" applyBorder="true" applyAlignment="true">
      <alignment wrapText="true"/>
    </xf>
    <xf numFmtId="0" fontId="4" fillId="2" borderId="0" xfId="0" applyNumberFormat="true" applyFont="true" applyFill="true" applyBorder="true" applyAlignment="true">
      <alignment horizontal="center" wrapText="true"/>
    </xf>
    <xf numFmtId="0" fontId="4" fillId="2" borderId="0" xfId="0" applyNumberFormat="true" applyFont="true" applyFill="true" applyBorder="true" applyAlignment="true">
      <alignment horizontal="center" vertical="center" wrapText="true"/>
    </xf>
    <xf numFmtId="0" fontId="4" fillId="2" borderId="1" xfId="0" applyNumberFormat="true" applyFont="true" applyFill="true" applyBorder="true"/>
    <xf numFmtId="0" fontId="4" fillId="2" borderId="1" xfId="0" applyNumberFormat="true" applyFont="true" applyFill="true" applyBorder="true" applyAlignment="true">
      <alignment wrapText="true"/>
    </xf>
    <xf numFmtId="0" fontId="4" fillId="2" borderId="1" xfId="0" applyNumberFormat="true" applyFont="true" applyFill="true" applyBorder="true" applyAlignment="true">
      <alignment horizontal="center" wrapText="true"/>
    </xf>
    <xf numFmtId="0" fontId="4" fillId="2" borderId="1" xfId="0" applyNumberFormat="true" applyFont="true" applyFill="true" applyBorder="true" applyAlignment="true">
      <alignment horizontal="center" vertical="center" wrapText="true"/>
    </xf>
    <xf numFmtId="0" fontId="4" fillId="4" borderId="0" xfId="0" applyNumberFormat="true" applyFont="true" applyFill="true" applyBorder="true"/>
    <xf numFmtId="0" fontId="4" fillId="4" borderId="0" xfId="0" applyNumberFormat="true" applyFont="true" applyFill="true" applyBorder="true" applyAlignment="true">
      <alignment wrapText="true"/>
    </xf>
    <xf numFmtId="0" fontId="4" fillId="4" borderId="0" xfId="0" applyNumberFormat="true" applyFont="true" applyFill="true" applyBorder="true" applyAlignment="true">
      <alignment horizontal="center" wrapText="true"/>
    </xf>
    <xf numFmtId="0" fontId="4" fillId="4" borderId="0" xfId="0" applyNumberFormat="true" applyFont="true" applyFill="true" applyBorder="true" applyAlignment="true">
      <alignment horizontal="center" vertical="center" wrapText="true"/>
    </xf>
    <xf numFmtId="0" fontId="4" fillId="4" borderId="1" xfId="0" applyNumberFormat="true" applyFont="true" applyFill="true" applyBorder="true"/>
    <xf numFmtId="0" fontId="4" fillId="4" borderId="1" xfId="0" applyNumberFormat="true" applyFont="true" applyFill="true" applyBorder="true" applyAlignment="true">
      <alignment wrapText="true"/>
    </xf>
    <xf numFmtId="0" fontId="4" fillId="4" borderId="1" xfId="0" applyNumberFormat="true" applyFont="true" applyFill="true" applyBorder="true" applyAlignment="true">
      <alignment horizontal="center" wrapText="true"/>
    </xf>
    <xf numFmtId="0" fontId="4" fillId="4" borderId="1" xfId="0" applyNumberFormat="true" applyFont="true" applyFill="true" applyBorder="true" applyAlignment="true">
      <alignment horizontal="center" vertical="center" wrapText="true"/>
    </xf>
    <xf numFmtId="0" fontId="0" fillId="0" borderId="0" xfId="0" applyNumberFormat="true" applyFont="true" applyFill="true" applyBorder="true" applyAlignment="true">
      <alignment horizontal="center"/>
    </xf>
    <xf numFmtId="0" fontId="0" fillId="0" borderId="0" xfId="0" applyNumberFormat="true" applyFont="true" applyFill="true" applyBorder="true" applyAlignment="true">
      <alignment horizontal="center" vertical="center"/>
    </xf>
    <xf numFmtId="0" fontId="0" fillId="0" borderId="1" xfId="0" applyNumberFormat="true" applyFont="true" applyFill="true" applyBorder="true" applyAlignment="true">
      <alignment horizontal="center"/>
    </xf>
    <xf numFmtId="0" fontId="0" fillId="0" borderId="1" xfId="0" applyNumberFormat="true" applyFont="true" applyFill="true" applyBorder="true" applyAlignment="true">
      <alignment horizontal="center" vertical="center"/>
    </xf>
    <xf numFmtId="0" fontId="0" fillId="6" borderId="0" xfId="0" applyNumberFormat="true" applyFont="true" applyFill="true" applyBorder="true"/>
    <xf numFmtId="0" fontId="4" fillId="6" borderId="0" xfId="0" applyNumberFormat="true" applyFont="true" applyFill="true" applyBorder="true"/>
    <xf numFmtId="0" fontId="4" fillId="6" borderId="0" xfId="0" applyNumberFormat="true" applyFont="true" applyFill="true" applyBorder="true" applyAlignment="true">
      <alignment wrapText="true"/>
    </xf>
    <xf numFmtId="0" fontId="4" fillId="6" borderId="0" xfId="0" applyNumberFormat="true" applyFont="true" applyFill="true" applyBorder="true" applyAlignment="true">
      <alignment horizontal="center" wrapText="true"/>
    </xf>
    <xf numFmtId="0" fontId="4" fillId="6" borderId="0" xfId="0" applyNumberFormat="true" applyFont="true" applyFill="true" applyBorder="true" applyAlignment="true">
      <alignment horizontal="center" vertical="center" wrapText="true"/>
    </xf>
    <xf numFmtId="0" fontId="0" fillId="6" borderId="1" xfId="0" applyNumberFormat="true" applyFont="true" applyFill="true" applyBorder="true"/>
    <xf numFmtId="0" fontId="4" fillId="6" borderId="1" xfId="0" applyNumberFormat="true" applyFont="true" applyFill="true" applyBorder="true"/>
    <xf numFmtId="0" fontId="4" fillId="6" borderId="1" xfId="0" applyNumberFormat="true" applyFont="true" applyFill="true" applyBorder="true" applyAlignment="true">
      <alignment wrapText="true"/>
    </xf>
    <xf numFmtId="0" fontId="4" fillId="6" borderId="1" xfId="0" applyNumberFormat="true" applyFont="true" applyFill="true" applyBorder="true" applyAlignment="true">
      <alignment horizontal="center" wrapText="true"/>
    </xf>
    <xf numFmtId="0" fontId="4" fillId="6" borderId="1" xfId="0" applyNumberFormat="true" applyFont="true" applyFill="true" applyBorder="true" applyAlignment="true">
      <alignment horizontal="center" vertical="center" wrapText="true"/>
    </xf>
    <xf numFmtId="200" fontId="0" fillId="0" borderId="0" xfId="0" applyNumberFormat="true" applyFont="true" applyFill="true" applyBorder="true" applyAlignment="true">
      <alignment vertical="top" wrapText="true"/>
    </xf>
    <xf numFmtId="200" fontId="0" fillId="0" borderId="1" xfId="0" applyNumberFormat="true" applyFont="true" applyFill="true" applyBorder="true" applyAlignment="true">
      <alignment vertical="top" wrapText="true"/>
    </xf>
    <xf numFmtId="201" fontId="0" fillId="0" borderId="0" xfId="0" applyNumberFormat="true" applyFont="true" applyFill="true" applyBorder="true" applyAlignment="true">
      <alignment vertical="top" wrapText="true"/>
    </xf>
    <xf numFmtId="201" fontId="0" fillId="0" borderId="1" xfId="0" applyNumberFormat="true" applyFont="true" applyFill="true" applyBorder="true" applyAlignment="true">
      <alignment vertical="top" wrapText="true"/>
    </xf>
    <xf numFmtId="200" fontId="0" fillId="0" borderId="0" xfId="0" applyNumberFormat="true" applyFont="true" applyFill="true" applyBorder="true" applyAlignment="true">
      <alignment wrapText="true"/>
    </xf>
    <xf numFmtId="200" fontId="0" fillId="0" borderId="1" xfId="0" applyNumberFormat="true" applyFont="true" applyFill="true" applyBorder="true" applyAlignment="true">
      <alignment wrapText="true"/>
    </xf>
    <xf numFmtId="202" fontId="0" fillId="0" borderId="0" xfId="0" applyNumberFormat="true" applyFont="true" applyFill="true" applyBorder="true" applyAlignment="true">
      <alignment wrapText="true"/>
    </xf>
    <xf numFmtId="202" fontId="0" fillId="0" borderId="1" xfId="0" applyNumberFormat="true" applyFont="true" applyFill="true" applyBorder="true" applyAlignment="true">
      <alignment wrapText="true"/>
    </xf>
    <xf numFmtId="201" fontId="0" fillId="0" borderId="0" xfId="0" applyNumberFormat="true" applyFont="true" applyFill="true" applyBorder="true" applyAlignment="true">
      <alignment wrapText="true"/>
    </xf>
    <xf numFmtId="201" fontId="0" fillId="0" borderId="1" xfId="0" applyNumberFormat="true" applyFont="true" applyFill="true" applyBorder="true" applyAlignment="true">
      <alignment wrapText="true"/>
    </xf>
    <xf numFmtId="0" fontId="0" fillId="4" borderId="0" xfId="0" applyNumberFormat="true" applyFont="true" applyFill="true" applyBorder="true" applyAlignment="true">
      <alignment wrapText="true"/>
    </xf>
    <xf numFmtId="0" fontId="0" fillId="4" borderId="0" xfId="0" applyNumberFormat="true" applyFont="true" applyFill="true" applyBorder="true" applyAlignment="true">
      <alignment vertical="center" wrapText="true"/>
    </xf>
    <xf numFmtId="0" fontId="0" fillId="4" borderId="1" xfId="0" applyNumberFormat="true" applyFont="true" applyFill="true" applyBorder="true" applyAlignment="true">
      <alignment wrapText="true"/>
    </xf>
    <xf numFmtId="0" fontId="0" fillId="4" borderId="1" xfId="0" applyNumberFormat="true" applyFont="true" applyFill="true" applyBorder="true" applyAlignment="true">
      <alignment vertical="center" wrapText="true"/>
    </xf>
    <xf numFmtId="0" fontId="7" fillId="4" borderId="0" xfId="0" applyNumberFormat="true" applyFont="true" applyFill="true" applyBorder="true" applyAlignment="true">
      <alignment vertical="center" wrapText="true"/>
    </xf>
    <xf numFmtId="0" fontId="7" fillId="4" borderId="0" xfId="0" applyNumberFormat="true" applyFont="true" applyFill="true" applyBorder="true" applyAlignment="true">
      <alignment horizontal="center" vertical="center" wrapText="true"/>
    </xf>
    <xf numFmtId="0" fontId="7" fillId="4" borderId="1" xfId="0" applyNumberFormat="true" applyFont="true" applyFill="true" applyBorder="true" applyAlignment="true">
      <alignment vertical="center" wrapText="true"/>
    </xf>
    <xf numFmtId="0" fontId="7" fillId="4" borderId="1" xfId="0" applyNumberFormat="true" applyFont="true" applyFill="true" applyBorder="true" applyAlignment="true">
      <alignment horizontal="center" vertical="center" wrapText="true"/>
    </xf>
    <xf numFmtId="0" fontId="1" fillId="4" borderId="0" xfId="0" applyNumberFormat="true" applyFont="true" applyFill="true" applyBorder="true" applyAlignment="true">
      <alignment vertical="center" wrapText="true"/>
    </xf>
    <xf numFmtId="0" fontId="1" fillId="4" borderId="0" xfId="0" applyNumberFormat="true" applyFont="true" applyFill="true" applyBorder="true" applyAlignment="true">
      <alignment horizontal="center" vertical="center" wrapText="true"/>
    </xf>
    <xf numFmtId="0" fontId="1" fillId="4" borderId="1" xfId="0" applyNumberFormat="true" applyFont="true" applyFill="true" applyBorder="true" applyAlignment="true">
      <alignment vertical="center" wrapText="true"/>
    </xf>
    <xf numFmtId="0" fontId="1" fillId="4" borderId="1" xfId="0" applyNumberFormat="true" applyFont="true" applyFill="true" applyBorder="true" applyAlignment="true">
      <alignment horizontal="center" vertical="center" wrapText="true"/>
    </xf>
    <xf numFmtId="0" fontId="8" fillId="0" borderId="0" xfId="0" applyNumberFormat="true" applyFont="true" applyFill="true" applyBorder="true" applyAlignment="true">
      <alignment vertical="center" wrapText="true"/>
    </xf>
    <xf numFmtId="0" fontId="9" fillId="0" borderId="0" xfId="0" applyNumberFormat="true" applyFont="true" applyFill="true" applyBorder="true"/>
    <xf numFmtId="0" fontId="9" fillId="0" borderId="0" xfId="0" applyNumberFormat="true" applyFont="true" applyFill="true" applyBorder="true" applyAlignment="true">
      <alignment vertical="top" wrapText="true"/>
    </xf>
    <xf numFmtId="0" fontId="8" fillId="2" borderId="0" xfId="0" applyNumberFormat="true" applyFont="true" applyFill="true" applyBorder="true" applyAlignment="true">
      <alignment vertical="center" wrapText="true"/>
    </xf>
    <xf numFmtId="0" fontId="8" fillId="0" borderId="0" xfId="0" applyNumberFormat="true" applyFont="true" applyFill="true" applyBorder="true" applyAlignment="true">
      <alignment vertical="top"/>
    </xf>
    <xf numFmtId="0" fontId="8" fillId="3" borderId="0" xfId="0" applyNumberFormat="true" applyFont="true" applyFill="true" applyBorder="true" applyAlignment="true">
      <alignment horizontal="center" vertical="center" wrapText="true"/>
    </xf>
    <xf numFmtId="0" fontId="9" fillId="0" borderId="0" xfId="0" applyNumberFormat="true" applyFont="true" applyFill="true" applyBorder="true" applyAlignment="true">
      <alignment wrapText="true"/>
    </xf>
    <xf numFmtId="0" fontId="8" fillId="0" borderId="0" xfId="0" applyNumberFormat="true" applyFont="true" applyFill="true" applyBorder="true"/>
    <xf numFmtId="0" fontId="8" fillId="0" borderId="1" xfId="0" applyNumberFormat="true" applyFont="true" applyFill="true" applyBorder="true" applyAlignment="true">
      <alignment vertical="center" wrapText="true"/>
    </xf>
    <xf numFmtId="0" fontId="9" fillId="0" borderId="1" xfId="0" applyNumberFormat="true" applyFont="true" applyFill="true" applyBorder="true"/>
    <xf numFmtId="0" fontId="9" fillId="0" borderId="1" xfId="0" applyNumberFormat="true" applyFont="true" applyFill="true" applyBorder="true" applyAlignment="true">
      <alignment vertical="top" wrapText="true"/>
    </xf>
    <xf numFmtId="0" fontId="8" fillId="2" borderId="1" xfId="0" applyNumberFormat="true" applyFont="true" applyFill="true" applyBorder="true" applyAlignment="true">
      <alignment vertical="center" wrapText="true"/>
    </xf>
    <xf numFmtId="0" fontId="8" fillId="0" borderId="1" xfId="0" applyNumberFormat="true" applyFont="true" applyFill="true" applyBorder="true" applyAlignment="true">
      <alignment vertical="top"/>
    </xf>
    <xf numFmtId="0" fontId="8" fillId="3" borderId="1" xfId="0" applyNumberFormat="true" applyFont="true" applyFill="true" applyBorder="true" applyAlignment="true">
      <alignment horizontal="center" vertical="center" wrapText="true"/>
    </xf>
    <xf numFmtId="0" fontId="9" fillId="0" borderId="1" xfId="0" applyNumberFormat="true" applyFont="true" applyFill="true" applyBorder="true" applyAlignment="true">
      <alignment wrapText="true"/>
    </xf>
    <xf numFmtId="0" fontId="8" fillId="0" borderId="1" xfId="0" applyNumberFormat="true" applyFont="true" applyFill="true" applyBorder="true"/>
    <xf numFmtId="0" fontId="8" fillId="4" borderId="0" xfId="0" applyNumberFormat="true" applyFont="true" applyFill="true" applyBorder="true" applyAlignment="true">
      <alignment horizontal="center" vertical="center" wrapText="true"/>
    </xf>
    <xf numFmtId="0" fontId="9" fillId="4" borderId="0" xfId="0" applyNumberFormat="true" applyFont="true" applyFill="true" applyBorder="true" applyAlignment="true">
      <alignment vertical="center" wrapText="true"/>
    </xf>
    <xf numFmtId="0" fontId="8" fillId="4" borderId="1" xfId="0" applyNumberFormat="true" applyFont="true" applyFill="true" applyBorder="true" applyAlignment="true">
      <alignment horizontal="center" vertical="center" wrapText="true"/>
    </xf>
    <xf numFmtId="0" fontId="9" fillId="4" borderId="1" xfId="0" applyNumberFormat="true" applyFont="true" applyFill="true" applyBorder="true" applyAlignment="true">
      <alignment vertical="center" wrapText="true"/>
    </xf>
    <xf numFmtId="0" fontId="8" fillId="4" borderId="0" xfId="0" applyNumberFormat="true" applyFont="true" applyFill="true" applyBorder="true"/>
    <xf numFmtId="0" fontId="9" fillId="5" borderId="0" xfId="0" applyNumberFormat="true" applyFont="true" applyFill="true" applyBorder="true"/>
    <xf numFmtId="0" fontId="9" fillId="5" borderId="0" xfId="0" applyNumberFormat="true" applyFont="true" applyFill="true" applyBorder="true" applyAlignment="true">
      <alignment wrapText="true"/>
    </xf>
    <xf numFmtId="0" fontId="9" fillId="0" borderId="0" xfId="0" applyNumberFormat="true" applyFont="true" applyFill="true" applyBorder="true" applyAlignment="true">
      <alignment horizontal="center" vertical="center"/>
    </xf>
    <xf numFmtId="200" fontId="9" fillId="5" borderId="0" xfId="0" applyNumberFormat="true" applyFont="true" applyFill="true" applyBorder="true" applyAlignment="true">
      <alignment wrapText="true"/>
    </xf>
    <xf numFmtId="0" fontId="8" fillId="2" borderId="0" xfId="0" applyNumberFormat="true" applyFont="true" applyFill="true" applyBorder="true" applyAlignment="true">
      <alignment horizontal="center" vertical="center" wrapText="true"/>
    </xf>
    <xf numFmtId="0" fontId="8" fillId="4" borderId="1" xfId="0" applyNumberFormat="true" applyFont="true" applyFill="true" applyBorder="true"/>
    <xf numFmtId="0" fontId="9" fillId="5" borderId="1" xfId="0" applyNumberFormat="true" applyFont="true" applyFill="true" applyBorder="true"/>
    <xf numFmtId="0" fontId="9" fillId="5" borderId="1" xfId="0" applyNumberFormat="true" applyFont="true" applyFill="true" applyBorder="true" applyAlignment="true">
      <alignment wrapText="true"/>
    </xf>
    <xf numFmtId="0" fontId="9" fillId="0" borderId="1" xfId="0" applyNumberFormat="true" applyFont="true" applyFill="true" applyBorder="true" applyAlignment="true">
      <alignment horizontal="center" vertical="center"/>
    </xf>
    <xf numFmtId="200" fontId="9" fillId="5" borderId="1" xfId="0" applyNumberFormat="true" applyFont="true" applyFill="true" applyBorder="true" applyAlignment="true">
      <alignment wrapText="true"/>
    </xf>
    <xf numFmtId="0" fontId="8" fillId="2" borderId="1" xfId="0" applyNumberFormat="true" applyFont="true" applyFill="true" applyBorder="true" applyAlignment="true">
      <alignment horizontal="center" vertical="center" wrapText="true"/>
    </xf>
    <xf numFmtId="0" fontId="8" fillId="6" borderId="0" xfId="0" applyNumberFormat="true" applyFont="true" applyFill="true" applyBorder="true" applyAlignment="true">
      <alignment horizontal="center" vertical="center" wrapText="true"/>
    </xf>
    <xf numFmtId="200" fontId="9" fillId="0" borderId="0" xfId="0" applyNumberFormat="true" applyFont="true" applyFill="true" applyBorder="true" applyAlignment="true">
      <alignment vertical="top" wrapText="true"/>
    </xf>
    <xf numFmtId="201" fontId="9" fillId="0" borderId="0" xfId="0" applyNumberFormat="true" applyFont="true" applyFill="true" applyBorder="true" applyAlignment="true">
      <alignment vertical="top" wrapText="true"/>
    </xf>
    <xf numFmtId="0" fontId="8" fillId="6" borderId="1" xfId="0" applyNumberFormat="true" applyFont="true" applyFill="true" applyBorder="true" applyAlignment="true">
      <alignment horizontal="center" vertical="center" wrapText="true"/>
    </xf>
    <xf numFmtId="200" fontId="9" fillId="0" borderId="1" xfId="0" applyNumberFormat="true" applyFont="true" applyFill="true" applyBorder="true" applyAlignment="true">
      <alignment vertical="top" wrapText="true"/>
    </xf>
    <xf numFmtId="201" fontId="9" fillId="0" borderId="1" xfId="0" applyNumberFormat="true" applyFont="true" applyFill="true" applyBorder="true" applyAlignment="true">
      <alignment vertical="top" wrapText="true"/>
    </xf>
    <xf numFmtId="200" fontId="9" fillId="0" borderId="0" xfId="0" applyNumberFormat="true" applyFont="true" applyFill="true" applyBorder="true" applyAlignment="true">
      <alignment wrapText="true"/>
    </xf>
    <xf numFmtId="202" fontId="9" fillId="0" borderId="0" xfId="0" applyNumberFormat="true" applyFont="true" applyFill="true" applyBorder="true" applyAlignment="true">
      <alignment wrapText="true"/>
    </xf>
    <xf numFmtId="201" fontId="9" fillId="0" borderId="0" xfId="0" applyNumberFormat="true" applyFont="true" applyFill="true" applyBorder="true" applyAlignment="true">
      <alignment wrapText="true"/>
    </xf>
    <xf numFmtId="200" fontId="9" fillId="0" borderId="1" xfId="0" applyNumberFormat="true" applyFont="true" applyFill="true" applyBorder="true" applyAlignment="true">
      <alignment wrapText="true"/>
    </xf>
    <xf numFmtId="202" fontId="9" fillId="0" borderId="1" xfId="0" applyNumberFormat="true" applyFont="true" applyFill="true" applyBorder="true" applyAlignment="true">
      <alignment wrapText="true"/>
    </xf>
    <xf numFmtId="201" fontId="9" fillId="0" borderId="1" xfId="0" applyNumberFormat="true" applyFont="true" applyFill="true" applyBorder="true" applyAlignment="true">
      <alignment wrapText="true"/>
    </xf>
    <xf numFmtId="0" fontId="10" fillId="0" borderId="0" xfId="0" applyNumberFormat="true" applyFont="true" applyFill="true" applyBorder="true" applyAlignment="true">
      <alignment vertical="center" wrapText="true"/>
    </xf>
    <xf numFmtId="0" fontId="10" fillId="0" borderId="1" xfId="0" applyNumberFormat="true" applyFont="true" applyFill="true" applyBorder="true" applyAlignment="true">
      <alignment vertical="center" wrapText="true"/>
    </xf>
    <xf numFmtId="0" fontId="8" fillId="6" borderId="0" xfId="0" applyNumberFormat="true" applyFont="true" applyFill="true" applyBorder="true"/>
    <xf numFmtId="0" fontId="8" fillId="6" borderId="0" xfId="0" applyNumberFormat="true" applyFont="true" applyFill="true" applyBorder="true" applyAlignment="true">
      <alignment wrapText="true"/>
    </xf>
    <xf numFmtId="0" fontId="8" fillId="6" borderId="0" xfId="0" applyNumberFormat="true" applyFont="true" applyFill="true" applyBorder="true" applyAlignment="true">
      <alignment horizontal="center" wrapText="true"/>
    </xf>
    <xf numFmtId="0" fontId="8" fillId="6" borderId="1" xfId="0" applyNumberFormat="true" applyFont="true" applyFill="true" applyBorder="true"/>
    <xf numFmtId="0" fontId="8" fillId="6" borderId="1" xfId="0" applyNumberFormat="true" applyFont="true" applyFill="true" applyBorder="true" applyAlignment="true">
      <alignment wrapText="true"/>
    </xf>
    <xf numFmtId="0" fontId="8" fillId="6" borderId="1" xfId="0" applyNumberFormat="true" applyFont="true" applyFill="true" applyBorder="true" applyAlignment="true">
      <alignment horizontal="center" wrapText="true"/>
    </xf>
    <xf numFmtId="0" fontId="9" fillId="6" borderId="0" xfId="0" applyNumberFormat="true" applyFont="true" applyFill="true" applyBorder="true"/>
    <xf numFmtId="0" fontId="9" fillId="6" borderId="1" xfId="0" applyNumberFormat="true" applyFont="true" applyFill="true" applyBorder="true"/>
    <xf numFmtId="0" fontId="11" fillId="0" borderId="0" xfId="0" applyNumberFormat="true" applyFont="true" applyFill="true" applyBorder="true" applyAlignment="true">
      <alignment vertical="top" wrapText="true"/>
    </xf>
    <xf numFmtId="0" fontId="11" fillId="0" borderId="1" xfId="0" applyNumberFormat="true" applyFont="true" applyFill="true" applyBorder="true" applyAlignment="true">
      <alignment vertical="top" wrapText="true"/>
    </xf>
    <xf numFmtId="0" fontId="8" fillId="3" borderId="0" xfId="0" applyNumberFormat="true" applyFont="true" applyFill="true" applyBorder="true" applyAlignment="true">
      <alignment horizontal="center" vertical="top" wrapText="true"/>
    </xf>
    <xf numFmtId="0" fontId="8" fillId="2" borderId="0" xfId="0" applyNumberFormat="true" applyFont="true" applyFill="true" applyBorder="true" applyAlignment="true">
      <alignment vertical="top" wrapText="true"/>
    </xf>
    <xf numFmtId="0" fontId="8" fillId="3" borderId="1" xfId="0" applyNumberFormat="true" applyFont="true" applyFill="true" applyBorder="true" applyAlignment="true">
      <alignment horizontal="center" vertical="top" wrapText="true"/>
    </xf>
    <xf numFmtId="0" fontId="8" fillId="2" borderId="1" xfId="0" applyNumberFormat="true" applyFont="true" applyFill="true" applyBorder="true" applyAlignment="true">
      <alignment vertical="top" wrapText="true"/>
    </xf>
    <xf numFmtId="0" fontId="9" fillId="2" borderId="0" xfId="0" applyNumberFormat="true" applyFont="true" applyFill="true" applyBorder="true"/>
    <xf numFmtId="0" fontId="12" fillId="2" borderId="0" xfId="0" applyNumberFormat="true" applyFont="true" applyFill="true" applyBorder="true" applyAlignment="true">
      <alignment vertical="center" wrapText="true"/>
    </xf>
    <xf numFmtId="0" fontId="12" fillId="2" borderId="0" xfId="0" applyNumberFormat="true" applyFont="true" applyFill="true" applyBorder="true"/>
    <xf numFmtId="0" fontId="12" fillId="2" borderId="0" xfId="0" applyNumberFormat="true" applyFont="true" applyFill="true" applyBorder="true" applyAlignment="true">
      <alignment wrapText="true"/>
    </xf>
    <xf numFmtId="0" fontId="9" fillId="2" borderId="1" xfId="0" applyNumberFormat="true" applyFont="true" applyFill="true" applyBorder="true"/>
    <xf numFmtId="0" fontId="12" fillId="2" borderId="1" xfId="0" applyNumberFormat="true" applyFont="true" applyFill="true" applyBorder="true" applyAlignment="true">
      <alignment vertical="center" wrapText="true"/>
    </xf>
    <xf numFmtId="0" fontId="12" fillId="2" borderId="1" xfId="0" applyNumberFormat="true" applyFont="true" applyFill="true" applyBorder="true"/>
    <xf numFmtId="0" fontId="12" fillId="2" borderId="1" xfId="0" applyNumberFormat="true" applyFont="true" applyFill="true" applyBorder="true" applyAlignment="true">
      <alignment wrapText="true"/>
    </xf>
    <xf numFmtId="0" fontId="9" fillId="2" borderId="0" xfId="0" applyNumberFormat="true" applyFont="true" applyFill="true" applyBorder="true" applyAlignment="true">
      <alignment vertical="top" wrapText="true"/>
    </xf>
    <xf numFmtId="0" fontId="12" fillId="2" borderId="0" xfId="0" applyNumberFormat="true" applyFont="true" applyFill="true" applyBorder="true" applyAlignment="true">
      <alignment vertical="top" wrapText="true"/>
    </xf>
    <xf numFmtId="0" fontId="9" fillId="2" borderId="1" xfId="0" applyNumberFormat="true" applyFont="true" applyFill="true" applyBorder="true" applyAlignment="true">
      <alignment vertical="top" wrapText="true"/>
    </xf>
    <xf numFmtId="0" fontId="12" fillId="2" borderId="1" xfId="0" applyNumberFormat="true" applyFont="true" applyFill="true" applyBorder="true" applyAlignment="true">
      <alignment vertical="top" wrapText="true"/>
    </xf>
  </cellXfs>
  <cellStyles count="1">
    <cellStyle name="Normal" xfId="0"/>
  </cellStyles>
  <dxfs count="14"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A3412"/>
      </font>
      <fill>
        <patternFill patternType="solid">
          <bgColor rgb="FFFFEDD5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A3412"/>
      </font>
      <fill>
        <patternFill patternType="solid">
          <bgColor rgb="FFFFEDD5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color rgb="FF92400E"/>
      </font>
      <fill>
        <patternFill patternType="solid">
          <bgColor rgb="FFFEF3C7"/>
        </patternFill>
      </fill>
    </dxf>
  </dxfs>
</styleSheet>
</file>

<file path=xl/_rels/workbook.xml.rels><?xml version="1.0" encoding="UTF-8"?>
<Relationships xmlns="http://schemas.openxmlformats.org/package/2006/relationships"><Relationship Id="Rfff2cb46cc9c4761" Target="styles.xml" Type="http://schemas.openxmlformats.org/officeDocument/2006/relationships/styles"></Relationship><Relationship Id="R8baea8caf0a44a2a" Target="theme/theme1.xml" Type="http://schemas.openxmlformats.org/officeDocument/2006/relationships/theme"></Relationship><Relationship Id="R58759e8146a24fef" Target="sharedStrings.xml" Type="http://schemas.openxmlformats.org/officeDocument/2006/relationships/sharedStrings"></Relationship><Relationship Id="Ra744c1770b184043" Target="worksheets/sheet1.xml" Type="http://schemas.openxmlformats.org/officeDocument/2006/relationships/worksheet"></Relationship><Relationship Id="R42aaa358b91d4798" Target="worksheets/sheet2.xml" Type="http://schemas.openxmlformats.org/officeDocument/2006/relationships/worksheet"></Relationship><Relationship Id="Rb0c901ddf08d4776" Target="worksheets/sheet3.xml" Type="http://schemas.openxmlformats.org/officeDocument/2006/relationships/worksheet"></Relationship><Relationship Id="Rec597860739b41ca" Target="worksheets/sheet4.xml" Type="http://schemas.openxmlformats.org/officeDocument/2006/relationships/worksheet"></Relationship><Relationship Id="Ra286103ee89f440a" Target="worksheets/sheet5.xml" Type="http://schemas.openxmlformats.org/officeDocument/2006/relationships/worksheet"></Relationship><Relationship Id="R59ff0cfdd7e14588" Target="worksheets/sheet6.xml" Type="http://schemas.openxmlformats.org/officeDocument/2006/relationships/worksheet"></Relationship><Relationship Id="Rf9446b5736bb439f" Target="worksheets/sheet7.xml" Type="http://schemas.openxmlformats.org/officeDocument/2006/relationships/worksheet"></Relationship><Relationship Id="R9a6e8a52c7a84702" Target="worksheets/sheet8.xml" Type="http://schemas.openxmlformats.org/officeDocument/2006/relationships/worksheet"></Relationship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charts/chart1.xml" Id="Rc35b04ef057c4691" /><Relationship Type="http://schemas.openxmlformats.org/officeDocument/2006/relationships/chart" Target="charts/chart2.xml" Id="R1a1f47535c9c4e21" /><Relationship Type="http://schemas.openxmlformats.org/officeDocument/2006/relationships/chart" Target="charts/chart3.xml" Id="R6e208423fdf44aff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リスク状態分布</a:t>
            </a:r>
          </a:p>
        </c:rich>
      </c:tx>
      <c:overlay val="0"/>
    </c:title>
    <c:autoTitleDeleted val="0"/>
    <c:view3D/>
    <c:plotArea>
      <c:layout/>
      <c:barChart>
        <c:barDir val="col"/>
        <c:varyColors val="0"/>
        <c:ser>
          <c:idx val="0"/>
          <c:order val="0"/>
          <c:tx>
            <c:v>件数</c:v>
          </c:tx>
          <c:cat>
            <c:strRef>
              <c:f>'ダッシュボード'!$A$11:$A$17</c:f>
              <c:strCache>
                <c:ptCount val="0"/>
              </c:strCache>
            </c:strRef>
          </c:cat>
          <c:val>
            <c:numRef>
              <c:f>'ダッシュボード'!$B$11:$B$17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固有リスクランク</a:t>
            </a:r>
          </a:p>
        </c:rich>
      </c:tx>
      <c:overlay val="0"/>
    </c:title>
    <c:autoTitleDeleted val="0"/>
    <c:view3D/>
    <c:plotArea>
      <c:layout/>
      <c:barChart>
        <c:barDir val="col"/>
        <c:varyColors val="0"/>
        <c:ser>
          <c:idx val="0"/>
          <c:order val="0"/>
          <c:tx>
            <c:v>件数</c:v>
          </c:tx>
          <c:cat>
            <c:strRef>
              <c:f>'ダッシュボード'!$D$11:$D$14</c:f>
              <c:strCache>
                <c:ptCount val="0"/>
              </c:strCache>
            </c:strRef>
          </c:cat>
          <c:val>
            <c:numRef>
              <c:f>'ダッシュボード'!$E$11:$E$14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リスク类别分布</a:t>
            </a:r>
          </a:p>
        </c:rich>
      </c:tx>
      <c:overlay val="0"/>
    </c:title>
    <c:autoTitleDeleted val="0"/>
    <c:view3D/>
    <c:plotArea>
      <c:layout/>
      <c:barChart>
        <c:barDir val="col"/>
        <c:varyColors val="0"/>
        <c:ser>
          <c:idx val="0"/>
          <c:order val="0"/>
          <c:tx>
            <c:v>件数</c:v>
          </c:tx>
          <c:cat>
            <c:strRef>
              <c:f>'ダッシュボード'!$A$22:$A$33</c:f>
              <c:strCache>
                <c:ptCount val="0"/>
              </c:strCache>
            </c:strRef>
          </c:cat>
          <c:val>
            <c:numRef>
              <c:f>'ダッシュボード'!$B$22:$B$33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12</xdr:col>
      <xdr:colOff>0</xdr:colOff>
      <xdr:row>2</xdr:row>
      <xdr:rowOff>0</xdr:rowOff>
    </xdr:from>
    <xdr:to>
      <xdr:col>20</xdr:col>
      <xdr:colOff>0</xdr:colOff>
      <xdr:row>16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35b04ef057c4691"/>
        </a:graphicData>
      </a:graphic>
    </xdr:graphicFrame>
    <xdr:clientData/>
  </xdr:twoCellAnchor>
  <xdr:twoCellAnchor>
    <xdr:from>
      <xdr:col>12</xdr:col>
      <xdr:colOff>0</xdr:colOff>
      <xdr:row>17</xdr:row>
      <xdr:rowOff>0</xdr:rowOff>
    </xdr:from>
    <xdr:to>
      <xdr:col>20</xdr:col>
      <xdr:colOff>0</xdr:colOff>
      <xdr:row>31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a1f47535c9c4e21"/>
        </a:graphicData>
      </a:graphic>
    </xdr:graphicFrame>
    <xdr:clientData/>
  </xdr:twoCellAnchor>
  <xdr:twoCellAnchor>
    <xdr:from>
      <xdr:col>12</xdr:col>
      <xdr:colOff>0</xdr:colOff>
      <xdr:row>32</xdr:row>
      <xdr:rowOff>0</xdr:rowOff>
    </xdr:from>
    <xdr:to>
      <xdr:col>20</xdr:col>
      <xdr:colOff>0</xdr:colOff>
      <xdr:row>50</xdr:row>
      <xdr:rowOff>0</xdr:rowOff>
    </xdr:to>
    <xdr:graphicFrame macro="">
      <xdr:nvGraphicFramePr>
        <xdr:cNvPr id="3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6e208423fdf44aff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RiskRegisterTable" displayName="RiskRegisterTable" ref="A5:AG15" headerRowCount="1">
  <tableColumns count="33">
    <tableColumn id="1" name="リスクID"/>
    <tableColumn id="2" name="業務シーン"/>
    <tableColumn id="3" name="部门/対象"/>
    <tableColumn id="4" name="项目/流程"/>
    <tableColumn id="5" name="記録类型"/>
    <tableColumn id="6" name="リスク类别"/>
    <tableColumn id="7" name="リスク説明/事件"/>
    <tableColumn id="8" name="根因"/>
    <tableColumn id="9" name="影响"/>
    <tableColumn id="10" name="触发信号"/>
    <tableColumn id="11" name="识别日期"/>
    <tableColumn id="12" name="リスク担当者"/>
    <tableColumn id="13" name="相关方"/>
    <tableColumn id="14" name="発生発生可能性(1-5)"/>
    <tableColumn id="15" name="影響度(1-5)"/>
    <tableColumn id="16" name="固有评分"/>
    <tableColumn id="17" name="固有ランク"/>
    <tableColumn id="18" name="应对策略"/>
    <tableColumn id="19" name="应对计划"/>
    <tableColumn id="20" name="应对截止日"/>
    <tableColumn id="21" name="状態"/>
    <tableColumn id="22" name="剩余概率(1-5)"/>
    <tableColumn id="23" name="剩余影响(1-5)"/>
    <tableColumn id="24" name="剩余评分"/>
    <tableColumn id="25" name="残留等級"/>
    <tableColumn id="26" name="下次再確認日"/>
    <tableColumn id="27" name="最近更新"/>
    <tableColumn id="28" name="关闭日期"/>
    <tableColumn id="29" name="开启日数"/>
    <tableColumn id="30" name="再確認/期限超過アラート"/>
    <tableColumn id="31" name="升级ランク"/>
    <tableColumn id="32" name="关联问题ID"/>
    <tableColumn id="33" name="備考/证据"/>
  </tableColumns>
  <tableStyleInfo name="TableStyleMedium2" showRowStripes="1"/>
</table>
</file>

<file path=xl/tables/table2.xml><?xml version="1.0" encoding="utf-8"?>
<table xmlns="http://schemas.openxmlformats.org/spreadsheetml/2006/main" id="2" name="ActionTrackerTable" displayName="ActionTrackerTable" ref="A5:Q16" headerRowCount="1">
  <tableColumns count="17">
    <tableColumn id="1" name="行动ID"/>
    <tableColumn id="2" name="关联リスクID"/>
    <tableColumn id="3" name="行动类型"/>
    <tableColumn id="4" name="行动説明"/>
    <tableColumn id="5" name="担当者"/>
    <tableColumn id="6" name="コラボレーション方"/>
    <tableColumn id="7" name="开始日期"/>
    <tableColumn id="8" name="截止日期"/>
    <tableColumn id="9" name="状態"/>
    <tableColumn id="10" name="進捗"/>
    <tableColumn id="11" name="優先度"/>
    <tableColumn id="12" name="成果物/证据"/>
    <tableColumn id="13" name="阻塞点"/>
    <tableColumn id="14" name="最近更新"/>
    <tableColumn id="15" name="距截止日数"/>
    <tableColumn id="16" name="提醒"/>
    <tableColumn id="17" name="備考"/>
  </tableColumns>
  <tableStyleInfo name="TableStyleMedium2" showRowStripes="1"/>
</table>
</file>

<file path=xl/tables/table3.xml><?xml version="1.0" encoding="utf-8"?>
<table xmlns="http://schemas.openxmlformats.org/spreadsheetml/2006/main" id="3" name="IssueEscalationTable" displayName="IssueEscalationTable" ref="A5:Q8" headerRowCount="1">
  <tableColumns count="17">
    <tableColumn id="1" name="问题ID"/>
    <tableColumn id="2" name="关联リスクID"/>
    <tableColumn id="3" name="问题/決定类型"/>
    <tableColumn id="4" name="説明"/>
    <tableColumn id="5" name="影响"/>
    <tableColumn id="6" name="担当者"/>
    <tableColumn id="7" name="申出日"/>
    <tableColumn id="8" name="解決目標日日期"/>
    <tableColumn id="9" name="状態"/>
    <tableColumn id="10" name="升级ランク"/>
    <tableColumn id="11" name="需決定件名"/>
    <tableColumn id="12" name="会議/论坛"/>
    <tableColumn id="13" name="最终実施内容"/>
    <tableColumn id="14" name="关闭日期"/>
    <tableColumn id="15" name="问题年龄"/>
    <tableColumn id="16" name="提醒"/>
    <tableColumn id="17" name="備考"/>
  </tableColumns>
  <tableStyleInfo name="TableStyleMedium2" showRowStripes="1"/>
</table>
</file>

<file path=xl/tables/table4.xml><?xml version="1.0" encoding="utf-8"?>
<table xmlns="http://schemas.openxmlformats.org/spreadsheetml/2006/main" id="4" name="ReviewLogTable" displayName="ReviewLogTable" ref="A5:L8" headerRowCount="1">
  <tableColumns count="12">
    <tableColumn id="1" name="レビューID"/>
    <tableColumn id="2" name="日期"/>
    <tableColumn id="3" name="会議/论坛"/>
    <tableColumn id="4" name="対象"/>
    <tableColumn id="5" name="振り返り件名"/>
    <tableColumn id="6" name="新規リスク数"/>
    <tableColumn id="7" name="关闭リスク数"/>
    <tableColumn id="8" name="重要決定"/>
    <tableColumn id="9" name="担当者"/>
    <tableColumn id="10" name="下次跟进"/>
    <tableColumn id="11" name="状態"/>
    <tableColumn id="12" name="備考"/>
  </tableColumns>
  <tableStyleInfo name="TableStyleMedium2" showRowStripes="1"/>
</table>
</file>

<file path=xl/tables/table5.xml><?xml version="1.0" encoding="utf-8"?>
<x:table xmlns:x="http://schemas.openxmlformats.org/spreadsheetml/2006/main" id="5" name="ScenarioLibraryTable" displayName="ScenarioLibraryTable" ref="A5:J31" headerRowCount="1">
  <x:tableColumns count="10">
    <x:tableColumn id="1" name="场景ID"/>
    <x:tableColumn id="2" name="業務シーン"/>
    <x:tableColumn id="3" name="流程/领域"/>
    <x:tableColumn id="4" name="リスク类别"/>
    <x:tableColumn id="5" name="示例リスク事件"/>
    <x:tableColumn id="6" name="常见触发信号"/>
    <x:tableColumn id="7" name="典型影响"/>
    <x:tableColumn id="8" name="推奨控制/应对"/>
    <x:tableColumn id="9" name="推荐策略"/>
    <x:tableColumn id="10" name="推奨更新頻度"/>
  </x:tableColumns>
  <x:tableStyleInfo name="TableStyleMedium2" showRowStripes="1"/>
</x:table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../drawings/drawing1.xml" Id="Rfe09c44a81124e4f" /></Relationships>
</file>

<file path=xl/worksheets/_rels/sheet4.xml.rels><?xml version='1.0' encoding='utf-8'?>
<Relationships xmlns="http://schemas.openxmlformats.org/package/2006/relationships"><Relationship Type="http://schemas.openxmlformats.org/officeDocument/2006/relationships/table" Target="../tables/table1.xml" Id="Rd41d5618ae6c4f7e" /></Relationships>
</file>

<file path=xl/worksheets/_rels/sheet5.xml.rels><?xml version='1.0' encoding='utf-8'?>
<Relationships xmlns="http://schemas.openxmlformats.org/package/2006/relationships"><Relationship Type="http://schemas.openxmlformats.org/officeDocument/2006/relationships/table" Target="../tables/table2.xml" Id="Raa521d3c183e4cfb" /></Relationships>
</file>

<file path=xl/worksheets/_rels/sheet6.xml.rels><?xml version='1.0' encoding='utf-8'?>
<Relationships xmlns="http://schemas.openxmlformats.org/package/2006/relationships"><Relationship Type="http://schemas.openxmlformats.org/officeDocument/2006/relationships/table" Target="../tables/table3.xml" Id="R8b4493929d514153" /></Relationships>
</file>

<file path=xl/worksheets/_rels/sheet7.xml.rels><?xml version='1.0' encoding='utf-8'?>
<Relationships xmlns="http://schemas.openxmlformats.org/package/2006/relationships"><Relationship Type="http://schemas.openxmlformats.org/officeDocument/2006/relationships/table" Target="../tables/table4.xml" Id="R70eda25baf7043a0" /></Relationships>
</file>

<file path=xl/worksheets/_rels/sheet8.xml.rels><?xml version='1.0' encoding='utf-8'?>
<Relationships xmlns="http://schemas.openxmlformats.org/package/2006/relationships"><Relationship Type="http://schemas.openxmlformats.org/officeDocument/2006/relationships/table" Target="../tables/table5.xml" Id="Rb65fa00b179c483e" /></Relationships>
</file>

<file path=xl/worksheets/sheet1.xml><?xml version="1.0" encoding="utf-8"?>
<worksheet xmlns:x="http://schemas.openxmlformats.org/spreadsheetml/2006/main" xmlns="http://schemas.openxmlformats.org/spreadsheetml/2006/main">
  <sheetViews>
    <sheetView tabSelected="true" workbookViewId="0"/>
  </sheetViews>
  <sheetFormatPr defaultRowHeight="15"/>
  <cols>
    <col customWidth="true" max="1" min="1" width="18"/>
    <col customWidth="true" max="2" min="2" width="58"/>
    <col customWidth="true" max="3" min="3" width="3"/>
    <col customWidth="true" max="8" min="4" width="14"/>
  </cols>
  <sheetData>
    <row r="1" ht="32" customHeight="true">
      <c r="A1" s="152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适用于项目引渡し、运营、サプライチェーン、適合、信息セキュリティ、财务、マーケティング客户、人力资源、EHS 等多种業務シーン。</v>
      </c>
      <c r="B2" s="110"/>
      <c r="C2" s="110"/>
      <c r="D2" s="110"/>
      <c r="E2" s="110"/>
      <c r="F2" s="110"/>
      <c r="G2" s="110"/>
      <c r="H2" s="110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 ht="24" customHeight="true">
      <c r="A4" s="111" t="str">
        <v>快速使用流程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>
      <c r="A5" s="112" t="str">
        <v>1. 统一前提</v>
      </c>
      <c r="B5" s="110" t="str">
        <v>在“プロジェクト設定”填写会社・拠点、リスク採点基準、状態和场景一覧。</v>
      </c>
      <c r="C5" s="109"/>
      <c r="D5" s="110" t="str">
        <v>設計依据：网页内容强调将问题、リスク和应对放在同一工作簿中，便于共有、追踪和履歴が残る；本模板在此ベース上增加了ダッシュボード、リスク点、行动跟踪、課題エスカレーション、振り返り記録与シナリオ集，便于不同会社按自身流程扩展。</v>
      </c>
      <c r="E5" s="110"/>
      <c r="F5" s="110"/>
      <c r="G5" s="110"/>
      <c r="H5" s="110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</row>
    <row r="6">
      <c r="A6" s="112" t="str">
        <v>2. 登録リスク</v>
      </c>
      <c r="B6" s="110" t="str">
        <v>在“リスク台帳”录入リスク、问题或机会，选择業務シーン、类别、概率、影响、担当者和应对策略。</v>
      </c>
      <c r="C6" s="109"/>
      <c r="D6" s="110"/>
      <c r="E6" s="110"/>
      <c r="F6" s="110"/>
      <c r="G6" s="110"/>
      <c r="H6" s="110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>
      <c r="A7" s="112" t="str">
        <v>3. 跟踪应对</v>
      </c>
      <c r="B7" s="110" t="str">
        <v>在“対応アクション”拆分缓解、转移、受容、升级等行动，按担当者和期限跟踪完了情况。</v>
      </c>
      <c r="C7" s="109"/>
      <c r="D7" s="110"/>
      <c r="E7" s="110"/>
      <c r="F7" s="110"/>
      <c r="G7" s="110"/>
      <c r="H7" s="110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>
      <c r="A8" s="112" t="str">
        <v>4. 升级问题</v>
      </c>
      <c r="B8" s="110" t="str">
        <v>当リスク转化为实际问题、決定或変更时，在“課題エスカレーション”記録対応、会議和关闭結果。</v>
      </c>
      <c r="C8" s="109"/>
      <c r="D8" s="110"/>
      <c r="E8" s="110"/>
      <c r="F8" s="110"/>
      <c r="G8" s="110"/>
      <c r="H8" s="110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  <row r="9">
      <c r="A9" s="112" t="str">
        <v>5. 期間振り返り</v>
      </c>
      <c r="B9" s="110" t="str">
        <v>在“振り返り記録”保留会議、评审、履歴結論和下次跟进，ダッシュボード自動汇总主要指標。</v>
      </c>
      <c r="C9" s="109"/>
      <c r="D9" s="110"/>
      <c r="E9" s="110"/>
      <c r="F9" s="110"/>
      <c r="G9" s="110"/>
      <c r="H9" s="110"/>
      <c r="I9" s="109"/>
      <c r="J9" s="109"/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</row>
    <row r="10">
      <c r="A10" s="109"/>
      <c r="B10" s="109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</row>
    <row r="11" ht="24" customHeight="true">
      <c r="A11" s="111" t="s">
        <v>1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</row>
    <row r="12">
      <c r="A12" s="113" t="s">
        <v>2</v>
      </c>
      <c r="B12" s="113" t="str">
        <v>概要未解決リスク、高リスク、期限超過项、行动到期项，并状態別、ランク、类别和行动状態自動汇总。</v>
      </c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</row>
    <row r="13">
      <c r="A13" s="114" t="s">
        <v>3</v>
      </c>
      <c r="B13" s="114" t="str">
        <v>统一案件情報、採点基準、状態/类别/業務シーンプルダウン一覧和 5×5 リスクマトリクス。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</row>
    <row r="14">
      <c r="A14" s="114" t="s">
        <v>4</v>
      </c>
      <c r="B14" s="114" t="str">
        <v>リスク、问题、机会的主台账；包含固有リスク、剩余リスク、提醒、升级ランク和证据項目。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</row>
    <row r="15">
      <c r="A15" s="114" t="s">
        <v>5</v>
      </c>
      <c r="B15" s="114" t="str">
        <v>把每个リスク的具体应对拆分为可実行行动，并跟踪担当者、期限、進捗和期限超過情况。</v>
      </c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</row>
    <row r="16">
      <c r="A16" s="114" t="s">
        <v>6</v>
      </c>
      <c r="B16" s="114" t="str">
        <v>記録発生済み的问题、待決定件名、変更请求、依赖阻塞和升级论坛。</v>
      </c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</row>
    <row r="17">
      <c r="A17" s="114" t="s">
        <v>7</v>
      </c>
      <c r="B17" s="114" t="str">
        <v>保存周会、月次评审、审计检查、学び和下次跟进安排。</v>
      </c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</row>
    <row r="18">
      <c r="A18" s="114" t="s">
        <v>8</v>
      </c>
      <c r="B18" s="114" t="str">
        <v>提供多業務シーン的常见リスク示例，可复制到リスク台帳后按会社实际情况調整。</v>
      </c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</row>
    <row r="19">
      <c r="A19" s="109"/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</row>
    <row r="20" ht="24" customHeight="true">
      <c r="A20" s="111" t="str">
        <v>可拡張提案</v>
      </c>
      <c r="B20" s="109"/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</row>
    <row r="21">
      <c r="A21" s="114" t="str">
        <v>轻量チーム</v>
      </c>
      <c r="B21" s="114" t="str">
        <v>只使用“リスク台帳”和“対応アクション”，週次更新一次即可。</v>
      </c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</row>
    <row r="22">
      <c r="A22" s="114" t="str">
        <v>多部门项目</v>
      </c>
      <c r="B22" s="114" t="str">
        <v>保留“課題エスカレーション”和“振り返り記録”，用担当者、场景、类别筛选。</v>
      </c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</row>
    <row r="23">
      <c r="A23" s="114" t="str">
        <v>审计/適合场景</v>
      </c>
      <c r="B23" s="114" t="str">
        <v>重点维护证据、決定、关闭日期和レビュー結論。</v>
      </c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</row>
    <row r="24">
      <c r="A24" s="114" t="str">
        <v>高リスク項目目</v>
      </c>
      <c r="B24" s="114" t="str">
        <v>把极高/高リスク纳入 PMO 或リスク委员会例会，并設定 7 天内再確認提醒。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</row>
    <row r="25">
      <c r="A25" s="109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</row>
    <row r="26" ht="24" customHeight="true">
      <c r="A26" s="111" t="s">
        <v>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</row>
    <row r="27">
      <c r="A27" s="115" t="str">
        <v>网页</v>
      </c>
      <c r="B27" s="114" t="str">
        <v>Finite Field｜課題とリスク管理模板｜免费DL与系统示例</v>
      </c>
      <c r="C27" s="114"/>
      <c r="D27" s="114"/>
      <c r="E27" s="114"/>
      <c r="F27" s="114"/>
      <c r="G27" s="114"/>
      <c r="H27" s="114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</row>
    <row r="28">
      <c r="A28" s="115" t="str">
        <v>URL</v>
      </c>
      <c r="B28" s="114" t="str">
        <v>https://finitefield.org/zh/excel-templates/project-management/issue-risk-register/</v>
      </c>
      <c r="C28" s="114"/>
      <c r="D28" s="114"/>
      <c r="E28" s="114"/>
      <c r="F28" s="114"/>
      <c r="G28" s="114"/>
      <c r="H28" s="114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</row>
  </sheetData>
  <mergeCells count="7">
    <mergeCell ref="A1:H1"/>
    <mergeCell ref="A4:H4"/>
    <mergeCell ref="D5:H9"/>
    <mergeCell ref="A11:H11"/>
    <mergeCell ref="A20:H20"/>
    <mergeCell ref="A26:H26"/>
    <mergeCell ref="A2:H2"/>
  </mergeCells>
  <pageMargins left="0.7" right="0.7" top="0.75" bottom="0.75" header="0.3" footer="0.3"/>
  <ignoredErrors>
    <ignoredError sqref="A1:XFD28" evalError="1" twoDigitTextYear="1" numberStoredAsText="1" formula="1" formulaRange="1" unlockedFormula="1" emptyCellReference="1" listDataValidation="1" calculatedColumn="1"/>
  </ignoredErrors>
</worksheet>
</file>

<file path=xl/worksheets/sheet2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workbookViewId="0"/>
  </sheetViews>
  <sheetFormatPr defaultRowHeight="15"/>
  <cols>
    <col customWidth="true" max="1" min="1" width="16"/>
    <col customWidth="true" max="2" min="2" width="12"/>
    <col customWidth="true" max="3" min="3" width="4"/>
    <col customWidth="true" max="4" min="4" width="18"/>
    <col customWidth="true" max="5" min="5" width="22"/>
    <col customWidth="true" max="6" min="6" width="20"/>
    <col customWidth="true" max="7" min="7" width="18"/>
    <col customWidth="true" max="8" min="8" width="12"/>
    <col customWidth="true" max="9" min="9" width="4"/>
    <col customWidth="true" max="10" min="10" width="16"/>
    <col customWidth="true" max="11" min="11" width="12"/>
    <col customWidth="true" max="12" min="12" width="3"/>
    <col customWidth="true" max="20" min="13" width="14"/>
  </cols>
  <sheetData>
    <row r="1" ht="30" customHeight="true">
      <c r="A1" s="152" t="str">
        <v>リスク登録与跟踪ダッシュボード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自動读取“リスク台帳、対応アクション、課題エスカレーション”的数据。刷新/打开工作簿后可查看最新汇总。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 ht="34" customHeight="true">
      <c r="A4" s="124" t="str">
        <v>总記録数</v>
      </c>
      <c r="B4" s="125"/>
      <c r="C4" s="124" t="s">
        <v>10</v>
      </c>
      <c r="D4" s="125"/>
      <c r="E4" s="124" t="str">
        <v>高/极高固有リスク</v>
      </c>
      <c r="F4" s="125"/>
      <c r="G4" s="124" t="s">
        <v>11</v>
      </c>
      <c r="H4" s="125"/>
      <c r="I4" s="124" t="str">
        <v>7天内行动</v>
      </c>
      <c r="J4" s="125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 ht="34" customHeight="true">
      <c r="A5" s="124" t="n">
        <f>COUNTA('リスク台帳'!A6:A205)</f>
        <v>10</v>
      </c>
      <c r="B5" s="125"/>
      <c r="C5" s="124" t="n">
        <f>COUNTIFS('リスク台帳'!A6:A205,"&lt;&gt;",'リスク台帳'!U6:U205,"&lt;&gt;已关闭")</f>
        <v>10</v>
      </c>
      <c r="D5" s="125"/>
      <c r="E5" s="124" t="n">
        <f>COUNTIF('リスク台帳'!Q6:Q205,"高")+COUNTIF('リスク台帳'!Q6:Q205,"极高")</f>
        <v>6</v>
      </c>
      <c r="F5" s="125"/>
      <c r="G5" s="124" t="n">
        <f>COUNTIF('リスク台帳'!AD6:AD205,"*期限超過*")+COUNTIF('対応アクション'!P6:P155,"期限超過")+COUNTIF('課題エスカレーション'!P6:P155,"期限超過")</f>
        <v>1</v>
      </c>
      <c r="H5" s="125"/>
      <c r="I5" s="124" t="n">
        <f>COUNTIF('対応アクション'!P6:P155,"7日以内に期限")</f>
        <v>6</v>
      </c>
      <c r="J5" s="125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</row>
    <row r="6">
      <c r="A6" s="109"/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 ht="24" customHeight="true">
      <c r="A7" s="110" t="str">
        <v>关注顺序：先対応期限超過项和高/极高リスク，再看 7 天内到期行动和待決定问题。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>
      <c r="A8" s="109"/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  <row r="9" ht="24" customHeight="true">
      <c r="A9" s="169" t="s">
        <v>12</v>
      </c>
      <c r="B9" s="169"/>
      <c r="C9" s="109"/>
      <c r="D9" s="169" t="str">
        <v>按固有ランク</v>
      </c>
      <c r="E9" s="169"/>
      <c r="F9" s="109"/>
      <c r="G9" s="169" t="str">
        <v>対応アクション状態</v>
      </c>
      <c r="H9" s="169"/>
      <c r="I9" s="109"/>
      <c r="J9" s="169" t="str">
        <v>課題エスカレーション状態</v>
      </c>
      <c r="K9" s="16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</row>
    <row r="10">
      <c r="A10" s="113" t="s">
        <v>13</v>
      </c>
      <c r="B10" s="113" t="s">
        <v>14</v>
      </c>
      <c r="C10" s="110"/>
      <c r="D10" s="113" t="s">
        <v>15</v>
      </c>
      <c r="E10" s="113" t="s">
        <v>14</v>
      </c>
      <c r="F10" s="110"/>
      <c r="G10" s="113" t="s">
        <v>13</v>
      </c>
      <c r="H10" s="113" t="s">
        <v>14</v>
      </c>
      <c r="I10" s="110"/>
      <c r="J10" s="113" t="s">
        <v>13</v>
      </c>
      <c r="K10" s="113" t="s">
        <v>14</v>
      </c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</row>
    <row r="11">
      <c r="A11" s="110" t="str">
        <v>已识别</v>
      </c>
      <c r="B11" s="110" t="n">
        <f>COUNTIF('リスク台帳'!U6:U205,A11)</f>
        <v>0</v>
      </c>
      <c r="C11" s="110"/>
      <c r="D11" s="110" t="str">
        <v>极高</v>
      </c>
      <c r="E11" s="110" t="n">
        <f>COUNTIF('リスク台帳'!Q6:Q205,D11)</f>
        <v>0</v>
      </c>
      <c r="F11" s="110"/>
      <c r="G11" s="110" t="str">
        <v>未开始</v>
      </c>
      <c r="H11" s="110" t="n">
        <f>COUNTIF('対応アクション'!I6:I155,G11)</f>
        <v>2</v>
      </c>
      <c r="I11" s="110"/>
      <c r="J11" s="110" t="s">
        <v>16</v>
      </c>
      <c r="K11" s="110" t="n">
        <f>COUNTIF('課題エスカレーション'!I6:I155,J11)</f>
        <v>0</v>
      </c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</row>
    <row r="12">
      <c r="A12" s="110" t="str">
        <v>评估中</v>
      </c>
      <c r="B12" s="110" t="n">
        <f>COUNTIF('リスク台帳'!U6:U205,A12)</f>
        <v>1</v>
      </c>
      <c r="C12" s="110"/>
      <c r="D12" s="110" t="str">
        <v>高</v>
      </c>
      <c r="E12" s="110" t="n">
        <f>COUNTIF('リスク台帳'!Q6:Q205,D12)</f>
        <v>6</v>
      </c>
      <c r="F12" s="110"/>
      <c r="G12" s="110" t="s">
        <v>17</v>
      </c>
      <c r="H12" s="110" t="n">
        <f>COUNTIF('対応アクション'!I6:I155,G12)</f>
        <v>7</v>
      </c>
      <c r="I12" s="110"/>
      <c r="J12" s="110" t="str">
        <v>対応中</v>
      </c>
      <c r="K12" s="110" t="n">
        <f>COUNTIF('課題エスカレーション'!I6:I155,J12)</f>
        <v>2</v>
      </c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</row>
    <row r="13">
      <c r="A13" s="110" t="str">
        <v>应对中</v>
      </c>
      <c r="B13" s="110" t="n">
        <f>COUNTIF('リスク台帳'!U6:U205,A13)</f>
        <v>5</v>
      </c>
      <c r="C13" s="110"/>
      <c r="D13" s="110" t="str">
        <v>中</v>
      </c>
      <c r="E13" s="110" t="n">
        <f>COUNTIF('リスク台帳'!Q6:Q205,D13)</f>
        <v>4</v>
      </c>
      <c r="F13" s="110"/>
      <c r="G13" s="110" t="s">
        <v>18</v>
      </c>
      <c r="H13" s="110" t="n">
        <f>COUNTIF('対応アクション'!I6:I155,G13)</f>
        <v>1</v>
      </c>
      <c r="I13" s="110"/>
      <c r="J13" s="110" t="s">
        <v>18</v>
      </c>
      <c r="K13" s="110" t="n">
        <f>COUNTIF('課題エスカレーション'!I6:I155,J13)</f>
        <v>1</v>
      </c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</row>
    <row r="14">
      <c r="A14" s="110" t="str">
        <v>監視中</v>
      </c>
      <c r="B14" s="110" t="n">
        <f>COUNTIF('リスク台帳'!U6:U205,A14)</f>
        <v>3</v>
      </c>
      <c r="C14" s="110"/>
      <c r="D14" s="110" t="str">
        <v>低</v>
      </c>
      <c r="E14" s="110" t="n">
        <f>COUNTIF('リスク台帳'!Q6:Q205,D14)</f>
        <v>0</v>
      </c>
      <c r="F14" s="110"/>
      <c r="G14" s="110" t="s">
        <v>19</v>
      </c>
      <c r="H14" s="110" t="n">
        <f>COUNTIF('対応アクション'!I6:I155,G14)</f>
        <v>0</v>
      </c>
      <c r="I14" s="110"/>
      <c r="J14" s="110" t="s">
        <v>20</v>
      </c>
      <c r="K14" s="110" t="n">
        <f>COUNTIF('課題エスカレーション'!I6:I155,J14)</f>
        <v>0</v>
      </c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</row>
    <row r="15">
      <c r="A15" s="110" t="s">
        <v>18</v>
      </c>
      <c r="B15" s="110" t="n">
        <f>COUNTIF('リスク台帳'!U6:U205,A15)</f>
        <v>1</v>
      </c>
      <c r="C15" s="110"/>
      <c r="D15" s="110"/>
      <c r="E15" s="110"/>
      <c r="F15" s="110"/>
      <c r="G15" s="110" t="str">
        <v>阻塞</v>
      </c>
      <c r="H15" s="110" t="n">
        <f>COUNTIF('対応アクション'!I6:I155,G15)</f>
        <v>1</v>
      </c>
      <c r="I15" s="110"/>
      <c r="J15" s="110" t="str">
        <v>已关闭</v>
      </c>
      <c r="K15" s="110" t="n">
        <f>COUNTIF('課題エスカレーション'!I6:I155,J15)</f>
        <v>0</v>
      </c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</row>
    <row r="16">
      <c r="A16" s="110" t="str">
        <v>已关闭</v>
      </c>
      <c r="B16" s="110" t="n">
        <f>COUNTIF('リスク台帳'!U6:U205,A16)</f>
        <v>0</v>
      </c>
      <c r="C16" s="110"/>
      <c r="D16" s="110"/>
      <c r="E16" s="110"/>
      <c r="F16" s="110"/>
      <c r="G16" s="110" t="str">
        <v>取消</v>
      </c>
      <c r="H16" s="110" t="n">
        <f>COUNTIF('対応アクション'!I6:I155,G16)</f>
        <v>0</v>
      </c>
      <c r="I16" s="110"/>
      <c r="J16" s="110" t="str">
        <v>挂起</v>
      </c>
      <c r="K16" s="110" t="n">
        <f>COUNTIF('課題エスカレーション'!I6:I155,J16)</f>
        <v>0</v>
      </c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</row>
    <row r="17">
      <c r="A17" s="110" t="s">
        <v>21</v>
      </c>
      <c r="B17" s="110" t="n">
        <f>COUNTIF('リスク台帳'!U6:U205,A17)</f>
        <v>0</v>
      </c>
      <c r="C17" s="110"/>
      <c r="D17" s="110"/>
      <c r="E17" s="110"/>
      <c r="F17" s="110"/>
      <c r="G17" s="110"/>
      <c r="H17" s="110"/>
      <c r="I17" s="110"/>
      <c r="J17" s="110"/>
      <c r="K17" s="110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</row>
    <row r="18">
      <c r="A18" s="110"/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</row>
    <row r="19">
      <c r="A19" s="110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</row>
    <row r="20" ht="24" customHeight="true">
      <c r="A20" s="169" t="str">
        <v>Top リスク类别</v>
      </c>
      <c r="B20" s="169"/>
      <c r="C20" s="110"/>
      <c r="D20" s="169" t="str">
        <v>今週重点清单</v>
      </c>
      <c r="E20" s="169"/>
      <c r="F20" s="169"/>
      <c r="G20" s="169"/>
      <c r="H20" s="169"/>
      <c r="I20" s="169"/>
      <c r="J20" s="169"/>
      <c r="K20" s="16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</row>
    <row r="21" ht="30" customHeight="true">
      <c r="A21" s="113" t="str">
        <v>类别</v>
      </c>
      <c r="B21" s="113" t="s">
        <v>14</v>
      </c>
      <c r="C21" s="110"/>
      <c r="D21" s="113" t="str">
        <v>主题</v>
      </c>
      <c r="E21" s="113" t="str">
        <v>查看場所</v>
      </c>
      <c r="F21" s="113" t="s">
        <v>22</v>
      </c>
      <c r="G21" s="113"/>
      <c r="H21" s="113"/>
      <c r="I21" s="113"/>
      <c r="J21" s="113"/>
      <c r="K21" s="113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</row>
    <row r="22" ht="30" customHeight="true">
      <c r="A22" s="110" t="s">
        <v>23</v>
      </c>
      <c r="B22" s="110" t="n">
        <f>COUNTIF('リスク台帳'!F6:F205,A22)</f>
        <v>1</v>
      </c>
      <c r="C22" s="110"/>
      <c r="D22" s="110" t="str">
        <v>期限超過リスク或再確認</v>
      </c>
      <c r="E22" s="110" t="str">
        <v>リスク台帳：再確認/期限超過アラート</v>
      </c>
      <c r="F22" s="110" t="str">
        <v>筛选“应对期限超過/再確認期限超過”，確認升级ランク和担当者。</v>
      </c>
      <c r="G22" s="110"/>
      <c r="H22" s="110"/>
      <c r="I22" s="110"/>
      <c r="J22" s="110"/>
      <c r="K22" s="110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</row>
    <row r="23" ht="30" customHeight="true">
      <c r="A23" s="110" t="s">
        <v>24</v>
      </c>
      <c r="B23" s="110" t="n">
        <f>COUNTIF('リスク台帳'!F6:F205,A23)</f>
        <v>1</v>
      </c>
      <c r="C23" s="110"/>
      <c r="D23" s="110" t="str">
        <v>7日以内に期限行动</v>
      </c>
      <c r="E23" s="110" t="str">
        <v>対応アクション：提醒</v>
      </c>
      <c r="F23" s="110" t="str">
        <v>筛选“7日以内に期限”，在周会前推动完了或延期承認。</v>
      </c>
      <c r="G23" s="110"/>
      <c r="H23" s="110"/>
      <c r="I23" s="110"/>
      <c r="J23" s="110"/>
      <c r="K23" s="110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</row>
    <row r="24" ht="30" customHeight="true">
      <c r="A24" s="110" t="str">
        <v>成本</v>
      </c>
      <c r="B24" s="110" t="n">
        <f>COUNTIF('リスク台帳'!F6:F205,A24)</f>
        <v>1</v>
      </c>
      <c r="C24" s="110"/>
      <c r="D24" s="110" t="str">
        <v>待決定问题</v>
      </c>
      <c r="E24" s="110" t="str">
        <v>課題エスカレーション：状態/需決定件名</v>
      </c>
      <c r="F24" s="110" t="str">
        <v>確認会議/论坛和最终実施内容，避免问题悬而未决。</v>
      </c>
      <c r="G24" s="110"/>
      <c r="H24" s="110"/>
      <c r="I24" s="110"/>
      <c r="J24" s="110"/>
      <c r="K24" s="110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</row>
    <row r="25" ht="30" customHeight="true">
      <c r="A25" s="110" t="s">
        <v>25</v>
      </c>
      <c r="B25" s="110" t="n">
        <f>COUNTIF('リスク台帳'!F6:F205,A25)</f>
        <v>0</v>
      </c>
      <c r="C25" s="110"/>
      <c r="D25" s="110" t="str">
        <v>极高/高リスク</v>
      </c>
      <c r="E25" s="110" t="str">
        <v>リスク台帳：固有ランク</v>
      </c>
      <c r="F25" s="110" t="str">
        <v>優先安排 PMO 或経営層评审，更新剩余リスク。</v>
      </c>
      <c r="G25" s="110"/>
      <c r="H25" s="110"/>
      <c r="I25" s="110"/>
      <c r="J25" s="110"/>
      <c r="K25" s="110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</row>
    <row r="26">
      <c r="A26" s="110" t="str">
        <v>资源</v>
      </c>
      <c r="B26" s="110" t="n">
        <f>COUNTIF('リスク台帳'!F6:F205,A26)</f>
        <v>1</v>
      </c>
      <c r="C26" s="110"/>
      <c r="D26" s="110"/>
      <c r="E26" s="110"/>
      <c r="F26" s="110"/>
      <c r="G26" s="110"/>
      <c r="H26" s="110"/>
      <c r="I26" s="110"/>
      <c r="J26" s="110"/>
      <c r="K26" s="110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</row>
    <row r="27">
      <c r="A27" s="110" t="str">
        <v>供应商</v>
      </c>
      <c r="B27" s="110" t="n">
        <f>COUNTIF('リスク台帳'!F6:F205,A27)</f>
        <v>1</v>
      </c>
      <c r="C27" s="110"/>
      <c r="D27" s="110"/>
      <c r="E27" s="110"/>
      <c r="F27" s="110"/>
      <c r="G27" s="110"/>
      <c r="H27" s="110"/>
      <c r="I27" s="110"/>
      <c r="J27" s="110"/>
      <c r="K27" s="110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</row>
    <row r="28">
      <c r="A28" s="110" t="s">
        <v>26</v>
      </c>
      <c r="B28" s="110" t="n">
        <f>COUNTIF('リスク台帳'!F6:F205,A28)</f>
        <v>1</v>
      </c>
      <c r="C28" s="110"/>
      <c r="D28" s="110"/>
      <c r="E28" s="110"/>
      <c r="F28" s="110"/>
      <c r="G28" s="110"/>
      <c r="H28" s="110"/>
      <c r="I28" s="110"/>
      <c r="J28" s="110"/>
      <c r="K28" s="110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</row>
    <row r="29">
      <c r="A29" s="110" t="s">
        <v>27</v>
      </c>
      <c r="B29" s="110" t="n">
        <f>COUNTIF('リスク台帳'!F6:F205,A29)</f>
        <v>1</v>
      </c>
      <c r="C29" s="110"/>
      <c r="D29" s="110"/>
      <c r="E29" s="110"/>
      <c r="F29" s="110"/>
      <c r="G29" s="110"/>
      <c r="H29" s="110"/>
      <c r="I29" s="110"/>
      <c r="J29" s="110"/>
      <c r="K29" s="110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</row>
    <row r="30">
      <c r="A30" s="110" t="str">
        <v>信息セキュリティ</v>
      </c>
      <c r="B30" s="110" t="n">
        <f>COUNTIF('リスク台帳'!F6:F205,A30)</f>
        <v>1</v>
      </c>
      <c r="C30" s="110"/>
      <c r="D30" s="110"/>
      <c r="E30" s="110"/>
      <c r="F30" s="110"/>
      <c r="G30" s="110"/>
      <c r="H30" s="110"/>
      <c r="I30" s="110"/>
      <c r="J30" s="110"/>
      <c r="K30" s="110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</row>
    <row r="31">
      <c r="A31" s="110" t="str">
        <v>客户/マーケティング</v>
      </c>
      <c r="B31" s="110" t="n">
        <f>COUNTIF('リスク台帳'!F6:F205,A31)</f>
        <v>1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</row>
    <row r="32">
      <c r="A32" s="110" t="str">
        <v>运营连续性</v>
      </c>
      <c r="B32" s="110" t="n">
        <f>COUNTIF('リスク台帳'!F6:F205,A32)</f>
        <v>1</v>
      </c>
      <c r="C32" s="110"/>
      <c r="D32" s="110"/>
      <c r="E32" s="110"/>
      <c r="F32" s="110"/>
      <c r="G32" s="110"/>
      <c r="H32" s="110"/>
      <c r="I32" s="110"/>
      <c r="J32" s="110"/>
      <c r="K32" s="110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  <c r="AN32" s="109"/>
      <c r="AO32" s="109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</row>
    <row r="33">
      <c r="A33" s="110" t="str">
        <v>财务</v>
      </c>
      <c r="B33" s="110" t="n">
        <f>COUNTIF('リスク台帳'!F6:F205,A33)</f>
        <v>0</v>
      </c>
      <c r="C33" s="110"/>
      <c r="D33" s="110"/>
      <c r="E33" s="110"/>
      <c r="F33" s="110"/>
      <c r="G33" s="110"/>
      <c r="H33" s="110"/>
      <c r="I33" s="110"/>
      <c r="J33" s="110"/>
      <c r="K33" s="110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  <c r="AN33" s="109"/>
      <c r="AO33" s="109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</row>
  </sheetData>
  <mergeCells count="23">
    <mergeCell ref="A1:K1"/>
    <mergeCell ref="A4:B4"/>
    <mergeCell ref="A5:B5"/>
    <mergeCell ref="C4:D4"/>
    <mergeCell ref="C5:D5"/>
    <mergeCell ref="E4:F4"/>
    <mergeCell ref="E5:F5"/>
    <mergeCell ref="G4:H4"/>
    <mergeCell ref="G5:H5"/>
    <mergeCell ref="I4:J4"/>
    <mergeCell ref="I5:J5"/>
    <mergeCell ref="A9:B9"/>
    <mergeCell ref="D9:E9"/>
    <mergeCell ref="G9:H9"/>
    <mergeCell ref="J9:K9"/>
    <mergeCell ref="A20:B20"/>
    <mergeCell ref="D20:K20"/>
    <mergeCell ref="F22:K22"/>
    <mergeCell ref="F23:K23"/>
    <mergeCell ref="F24:K24"/>
    <mergeCell ref="F25:K25"/>
    <mergeCell ref="A2:K2"/>
    <mergeCell ref="A7:K7"/>
  </mergeCells>
  <pageMargins left="0.7" right="0.7" top="0.75" bottom="0.75" header="0.3" footer="0.3"/>
  <ignoredErrors>
    <ignoredError sqref="A1:XFD33" evalError="1" twoDigitTextYear="1" numberStoredAsText="1" formula="1" formulaRange="1" unlockedFormula="1" emptyCellReference="1" listDataValidation="1" calculatedColumn="1"/>
  </ignoredErrors>
  <drawing r:id="Rfe09c44a81124e4f"/>
</worksheet>
</file>

<file path=xl/worksheets/sheet3.xml><?xml version="1.0" encoding="utf-8"?>
<worksheet xmlns:x="http://schemas.openxmlformats.org/spreadsheetml/2006/main" xmlns="http://schemas.openxmlformats.org/spreadsheetml/2006/main">
  <sheetViews>
    <sheetView workbookViewId="0"/>
  </sheetViews>
  <sheetFormatPr defaultRowHeight="15"/>
  <cols>
    <col customWidth="true" max="1" min="1" width="16"/>
    <col customWidth="true" max="3" min="2" width="18"/>
    <col customWidth="true" max="4" min="4" width="22"/>
    <col customWidth="true" max="5" min="5" width="14"/>
    <col customWidth="true" max="6" min="6" width="10"/>
    <col customWidth="true" max="7" min="7" width="14"/>
    <col customWidth="true" max="8" min="8" width="36"/>
    <col customWidth="true" max="9" min="9" width="3"/>
    <col customWidth="true" max="10" min="10" width="10"/>
    <col customWidth="true" max="11" min="11" width="14"/>
    <col customWidth="true" max="12" min="12" width="44"/>
    <col customWidth="true" max="13" min="13" width="6"/>
    <col customWidth="true" max="15" min="14" width="9"/>
    <col customWidth="true" max="16" min="16" width="24"/>
    <col customWidth="true" max="18" min="17" width="9"/>
  </cols>
  <sheetData>
    <row r="1" ht="32" customHeight="true">
      <c r="A1" s="152" t="str">
        <v>プロジェクト設定与リスク採点基準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先维护本页，再录入台账。プルダウン一覧可按会社制度增删；リスクランク默认按概率×影响评分。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 ht="24" customHeight="true">
      <c r="A4" s="111" t="str">
        <v>基本信息</v>
      </c>
      <c r="B4" s="109"/>
      <c r="C4" s="109"/>
      <c r="D4" s="109"/>
      <c r="E4" s="109"/>
      <c r="F4" s="111" t="s">
        <v>28</v>
      </c>
      <c r="G4" s="109"/>
      <c r="H4" s="109"/>
      <c r="I4" s="109"/>
      <c r="J4" s="109"/>
      <c r="K4" s="109"/>
      <c r="L4" s="109"/>
      <c r="M4" s="109"/>
      <c r="N4" s="111" t="str">
        <v>5×5 リスクマトリクス（概率 × 影响）</v>
      </c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>
      <c r="A5" s="128" t="str">
        <v>会社/客户</v>
      </c>
      <c r="B5" s="129" t="str">
        <v>示例会社</v>
      </c>
      <c r="C5" s="128" t="str">
        <v>项目/计划</v>
      </c>
      <c r="D5" s="130" t="str">
        <v>项目リスク登録与跟踪</v>
      </c>
      <c r="E5" s="109"/>
      <c r="F5" s="113" t="s">
        <v>29</v>
      </c>
      <c r="G5" s="113" t="s">
        <v>30</v>
      </c>
      <c r="H5" s="113" t="str">
        <v>定义</v>
      </c>
      <c r="I5" s="109"/>
      <c r="J5" s="113" t="s">
        <v>29</v>
      </c>
      <c r="K5" s="113" t="s">
        <v>31</v>
      </c>
      <c r="L5" s="113" t="str">
        <v>定义</v>
      </c>
      <c r="M5" s="109"/>
      <c r="N5" s="124" t="n">
        <v>1</v>
      </c>
      <c r="O5" s="124" t="n">
        <v>2</v>
      </c>
      <c r="P5" s="124" t="n">
        <v>3</v>
      </c>
      <c r="Q5" s="124" t="n">
        <v>4</v>
      </c>
      <c r="R5" s="124" t="n">
        <v>5</v>
      </c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</row>
    <row r="6">
      <c r="A6" s="128" t="str">
        <v>业务单元</v>
      </c>
      <c r="B6" s="129" t="str">
        <v>PMO / 运营 / IT</v>
      </c>
      <c r="C6" s="128" t="str">
        <v>项目担当者</v>
      </c>
      <c r="D6" s="130" t="str">
        <v>待填写</v>
      </c>
      <c r="E6" s="109"/>
      <c r="F6" s="109" t="n">
        <v>1</v>
      </c>
      <c r="G6" s="109" t="str">
        <v>很低</v>
      </c>
      <c r="H6" s="114" t="str">
        <v>罕见；通常只在特殊情况下发生</v>
      </c>
      <c r="I6" s="109"/>
      <c r="J6" s="109" t="n">
        <v>1</v>
      </c>
      <c r="K6" s="109" t="str">
        <v>很低</v>
      </c>
      <c r="L6" s="114" t="str">
        <v>轻微影响；可在チーム内対応</v>
      </c>
      <c r="M6" s="124" t="n">
        <v>1</v>
      </c>
      <c r="N6" s="131" t="n">
        <v>1</v>
      </c>
      <c r="O6" s="131" t="n">
        <v>2</v>
      </c>
      <c r="P6" s="131" t="n">
        <v>3</v>
      </c>
      <c r="Q6" s="131" t="n">
        <v>4</v>
      </c>
      <c r="R6" s="131" t="n">
        <v>5</v>
      </c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>
      <c r="A7" s="128" t="str">
        <v>更新期間</v>
      </c>
      <c r="B7" s="129" t="str">
        <v>周度更新</v>
      </c>
      <c r="C7" s="128" t="str">
        <v>基准日</v>
      </c>
      <c r="D7" s="132" t="n">
        <v>46141</v>
      </c>
      <c r="E7" s="109"/>
      <c r="F7" s="109" t="n">
        <v>2</v>
      </c>
      <c r="G7" s="109" t="str">
        <v>较低</v>
      </c>
      <c r="H7" s="114" t="str">
        <v>可能发生，但已有稳定管理策</v>
      </c>
      <c r="I7" s="109"/>
      <c r="J7" s="109" t="n">
        <v>2</v>
      </c>
      <c r="K7" s="109" t="str">
        <v>较低</v>
      </c>
      <c r="L7" s="114" t="str">
        <v>局部影响；可能需要担当者协调</v>
      </c>
      <c r="M7" s="124" t="n">
        <v>2</v>
      </c>
      <c r="N7" s="131" t="n">
        <v>2</v>
      </c>
      <c r="O7" s="131" t="n">
        <v>4</v>
      </c>
      <c r="P7" s="131" t="n">
        <v>6</v>
      </c>
      <c r="Q7" s="131" t="n">
        <v>8</v>
      </c>
      <c r="R7" s="131" t="n">
        <v>10</v>
      </c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>
      <c r="A8" s="128" t="s">
        <v>32</v>
      </c>
      <c r="B8" s="129" t="str">
        <v>待填写</v>
      </c>
      <c r="C8" s="128" t="s">
        <v>33</v>
      </c>
      <c r="D8" s="130" t="str">
        <v>可按会社流程調整項目和プルダウン選択肢</v>
      </c>
      <c r="E8" s="109"/>
      <c r="F8" s="109" t="n">
        <v>3</v>
      </c>
      <c r="G8" s="109" t="str">
        <v>中等</v>
      </c>
      <c r="H8" s="114" t="str">
        <v>有一定概率发生，需要定期監視</v>
      </c>
      <c r="I8" s="109"/>
      <c r="J8" s="109" t="n">
        <v>3</v>
      </c>
      <c r="K8" s="109" t="str">
        <v>中等</v>
      </c>
      <c r="L8" s="114" t="str">
        <v>影響範囲、成本、進捗或品質，需要项目级対応</v>
      </c>
      <c r="M8" s="124" t="n">
        <v>3</v>
      </c>
      <c r="N8" s="131" t="n">
        <v>3</v>
      </c>
      <c r="O8" s="131" t="n">
        <v>6</v>
      </c>
      <c r="P8" s="131" t="n">
        <v>9</v>
      </c>
      <c r="Q8" s="131" t="n">
        <v>12</v>
      </c>
      <c r="R8" s="131" t="n">
        <v>15</v>
      </c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  <row r="9">
      <c r="A9" s="109"/>
      <c r="B9" s="109"/>
      <c r="C9" s="109"/>
      <c r="D9" s="109"/>
      <c r="E9" s="109"/>
      <c r="F9" s="109" t="n">
        <v>4</v>
      </c>
      <c r="G9" s="109" t="str">
        <v>较高</v>
      </c>
      <c r="H9" s="114" t="str">
        <v>很可能发生，需主动应对</v>
      </c>
      <c r="I9" s="109"/>
      <c r="J9" s="109" t="n">
        <v>4</v>
      </c>
      <c r="K9" s="109" t="str">
        <v>较高</v>
      </c>
      <c r="L9" s="114" t="str">
        <v>显著影响目標或客户体验，需要経営層关注</v>
      </c>
      <c r="M9" s="124" t="n">
        <v>4</v>
      </c>
      <c r="N9" s="131" t="n">
        <v>4</v>
      </c>
      <c r="O9" s="131" t="n">
        <v>8</v>
      </c>
      <c r="P9" s="131" t="n">
        <v>12</v>
      </c>
      <c r="Q9" s="131" t="n">
        <v>16</v>
      </c>
      <c r="R9" s="131" t="n">
        <v>20</v>
      </c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</row>
    <row r="10">
      <c r="A10" s="109"/>
      <c r="B10" s="109"/>
      <c r="C10" s="109"/>
      <c r="D10" s="109"/>
      <c r="E10" s="109"/>
      <c r="F10" s="109" t="n">
        <v>5</v>
      </c>
      <c r="G10" s="109" t="str">
        <v>很高</v>
      </c>
      <c r="H10" s="114" t="str">
        <v>几乎确定或已出现强触发信号</v>
      </c>
      <c r="I10" s="109"/>
      <c r="J10" s="109" t="n">
        <v>5</v>
      </c>
      <c r="K10" s="109" t="str">
        <v>很高</v>
      </c>
      <c r="L10" s="114" t="str">
        <v>重大影响；可能触发適合、声誉、财务或セキュリティ事件</v>
      </c>
      <c r="M10" s="124" t="n">
        <v>5</v>
      </c>
      <c r="N10" s="131" t="n">
        <v>5</v>
      </c>
      <c r="O10" s="131" t="n">
        <v>10</v>
      </c>
      <c r="P10" s="131" t="n">
        <v>15</v>
      </c>
      <c r="Q10" s="131" t="n">
        <v>20</v>
      </c>
      <c r="R10" s="131" t="n">
        <v>25</v>
      </c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</row>
    <row r="11">
      <c r="A11" s="109"/>
      <c r="B11" s="109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</row>
    <row r="12">
      <c r="A12" s="109"/>
      <c r="B12" s="109"/>
      <c r="C12" s="109"/>
      <c r="D12" s="109"/>
      <c r="E12" s="109"/>
      <c r="F12" s="109"/>
      <c r="G12" s="109"/>
      <c r="H12" s="109"/>
      <c r="I12" s="109"/>
      <c r="J12" s="109"/>
      <c r="K12" s="109"/>
      <c r="L12" s="109"/>
      <c r="M12" s="109"/>
      <c r="N12" s="111" t="str">
        <v>ランク阈値</v>
      </c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</row>
    <row r="13" ht="28" customHeight="true">
      <c r="A13" s="133" t="str">
        <v>状態一覧</v>
      </c>
      <c r="B13" s="133" t="str">
        <v>リスク类别</v>
      </c>
      <c r="C13" s="133" t="s">
        <v>34</v>
      </c>
      <c r="D13" s="133" t="str">
        <v>应对策略</v>
      </c>
      <c r="E13" s="133" t="str">
        <v>記録类型</v>
      </c>
      <c r="F13" s="133" t="str">
        <v>升级ランク</v>
      </c>
      <c r="G13" s="133" t="str">
        <v>行动状態</v>
      </c>
      <c r="H13" s="133" t="s">
        <v>35</v>
      </c>
      <c r="I13" s="133" t="str">
        <v>问题状態</v>
      </c>
      <c r="J13" s="133" t="str">
        <v>振り返り状態</v>
      </c>
      <c r="K13" s="133" t="str">
        <v>评审期間</v>
      </c>
      <c r="L13" s="133" t="str">
        <v>行动类型</v>
      </c>
      <c r="M13" s="109"/>
      <c r="N13" s="113" t="str">
        <v>评分区间</v>
      </c>
      <c r="O13" s="113" t="s">
        <v>15</v>
      </c>
      <c r="P13" s="113" t="str">
        <v>默认対応推奨</v>
      </c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</row>
    <row r="14">
      <c r="A14" s="110" t="str">
        <v>已识别</v>
      </c>
      <c r="B14" s="110" t="s">
        <v>23</v>
      </c>
      <c r="C14" s="110" t="str">
        <v>项目引渡し</v>
      </c>
      <c r="D14" s="110" t="str">
        <v>规避</v>
      </c>
      <c r="E14" s="110" t="s">
        <v>36</v>
      </c>
      <c r="F14" s="110" t="str">
        <v>常规跟踪</v>
      </c>
      <c r="G14" s="110" t="str">
        <v>未开始</v>
      </c>
      <c r="H14" s="110" t="s">
        <v>37</v>
      </c>
      <c r="I14" s="110" t="s">
        <v>16</v>
      </c>
      <c r="J14" s="110" t="s">
        <v>38</v>
      </c>
      <c r="K14" s="110" t="s">
        <v>39</v>
      </c>
      <c r="L14" s="110" t="str">
        <v>预防</v>
      </c>
      <c r="M14" s="109"/>
      <c r="N14" s="114" t="str">
        <v>1-5</v>
      </c>
      <c r="O14" s="114" t="str">
        <v>低</v>
      </c>
      <c r="P14" s="114" t="str">
        <v>常规跟踪</v>
      </c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</row>
    <row r="15">
      <c r="A15" s="110" t="str">
        <v>评估中</v>
      </c>
      <c r="B15" s="110" t="s">
        <v>24</v>
      </c>
      <c r="C15" s="110" t="s">
        <v>40</v>
      </c>
      <c r="D15" s="110" t="str">
        <v>降低</v>
      </c>
      <c r="E15" s="110" t="str">
        <v>问题</v>
      </c>
      <c r="F15" s="110" t="s">
        <v>41</v>
      </c>
      <c r="G15" s="110" t="s">
        <v>17</v>
      </c>
      <c r="H15" s="110" t="str">
        <v>P2-高</v>
      </c>
      <c r="I15" s="110" t="str">
        <v>対応中</v>
      </c>
      <c r="J15" s="110" t="s">
        <v>17</v>
      </c>
      <c r="K15" s="110" t="s">
        <v>42</v>
      </c>
      <c r="L15" s="110" t="str">
        <v>缓解</v>
      </c>
      <c r="M15" s="109"/>
      <c r="N15" s="114" t="str">
        <v>6-11</v>
      </c>
      <c r="O15" s="114" t="str">
        <v>中</v>
      </c>
      <c r="P15" s="114" t="str">
        <v>チームリーダー跟进</v>
      </c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</row>
    <row r="16">
      <c r="A16" s="110" t="str">
        <v>应对中</v>
      </c>
      <c r="B16" s="110" t="str">
        <v>成本</v>
      </c>
      <c r="C16" s="110" t="str">
        <v>IT/数値化</v>
      </c>
      <c r="D16" s="110" t="str">
        <v>转移</v>
      </c>
      <c r="E16" s="110" t="str">
        <v>机会</v>
      </c>
      <c r="F16" s="110" t="str">
        <v>项目经理</v>
      </c>
      <c r="G16" s="110" t="s">
        <v>18</v>
      </c>
      <c r="H16" s="110" t="str">
        <v>P3-中</v>
      </c>
      <c r="I16" s="110" t="s">
        <v>18</v>
      </c>
      <c r="J16" s="110" t="str">
        <v>已完了</v>
      </c>
      <c r="K16" s="110" t="s">
        <v>43</v>
      </c>
      <c r="L16" s="110" t="str">
        <v>应急预案</v>
      </c>
      <c r="M16" s="109"/>
      <c r="N16" s="114" t="str">
        <v>12-19</v>
      </c>
      <c r="O16" s="114" t="str">
        <v>高</v>
      </c>
      <c r="P16" s="114" t="str">
        <v>项目经理/PMO 关注</v>
      </c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</row>
    <row r="17">
      <c r="A17" s="110" t="str">
        <v>監視中</v>
      </c>
      <c r="B17" s="110" t="s">
        <v>25</v>
      </c>
      <c r="C17" s="110" t="str">
        <v>サプライチェーン/購買</v>
      </c>
      <c r="D17" s="110" t="s">
        <v>44</v>
      </c>
      <c r="E17" s="110" t="str">
        <v>行动</v>
      </c>
      <c r="F17" s="110" t="str">
        <v>PMO/リスク委员会</v>
      </c>
      <c r="G17" s="110" t="s">
        <v>19</v>
      </c>
      <c r="H17" s="110" t="str">
        <v>P4-低</v>
      </c>
      <c r="I17" s="110" t="s">
        <v>20</v>
      </c>
      <c r="J17" s="110" t="str">
        <v>延期</v>
      </c>
      <c r="K17" s="110" t="s">
        <v>45</v>
      </c>
      <c r="L17" s="110" t="str">
        <v>转移/保险</v>
      </c>
      <c r="M17" s="109"/>
      <c r="N17" s="114" t="str">
        <v>20-25</v>
      </c>
      <c r="O17" s="114" t="str">
        <v>极高</v>
      </c>
      <c r="P17" s="114" t="str">
        <v>高层或リスク委员会決定</v>
      </c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</row>
    <row r="18">
      <c r="A18" s="110" t="s">
        <v>18</v>
      </c>
      <c r="B18" s="110" t="str">
        <v>资源</v>
      </c>
      <c r="C18" s="110" t="str">
        <v>適合/法务</v>
      </c>
      <c r="D18" s="110" t="str">
        <v>升级</v>
      </c>
      <c r="E18" s="110" t="s">
        <v>46</v>
      </c>
      <c r="F18" s="110" t="str">
        <v>高层決定</v>
      </c>
      <c r="G18" s="110" t="str">
        <v>阻塞</v>
      </c>
      <c r="H18" s="109"/>
      <c r="I18" s="110" t="str">
        <v>已关闭</v>
      </c>
      <c r="J18" s="110" t="str">
        <v>取消</v>
      </c>
      <c r="K18" s="110" t="s">
        <v>47</v>
      </c>
      <c r="L18" s="110" t="str">
        <v>受容/観察</v>
      </c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</row>
    <row r="19">
      <c r="A19" s="110" t="str">
        <v>已关闭</v>
      </c>
      <c r="B19" s="110" t="str">
        <v>供应商</v>
      </c>
      <c r="C19" s="110" t="str">
        <v>财务予算</v>
      </c>
      <c r="D19" s="110" t="str">
        <v>利用</v>
      </c>
      <c r="E19" s="109"/>
      <c r="F19" s="109"/>
      <c r="G19" s="110" t="str">
        <v>取消</v>
      </c>
      <c r="H19" s="109"/>
      <c r="I19" s="110" t="str">
        <v>挂起</v>
      </c>
      <c r="J19" s="109"/>
      <c r="K19" s="110" t="s">
        <v>48</v>
      </c>
      <c r="L19" s="110" t="str">
        <v>机会利用</v>
      </c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</row>
    <row r="20">
      <c r="A20" s="110" t="s">
        <v>21</v>
      </c>
      <c r="B20" s="110" t="s">
        <v>26</v>
      </c>
      <c r="C20" s="110" t="str">
        <v>営業/客户</v>
      </c>
      <c r="D20" s="110" t="s">
        <v>49</v>
      </c>
      <c r="E20" s="109"/>
      <c r="F20" s="109"/>
      <c r="G20" s="109"/>
      <c r="H20" s="109"/>
      <c r="I20" s="109"/>
      <c r="J20" s="109"/>
      <c r="K20" s="109"/>
      <c r="L20" s="110" t="str">
        <v>沟通/研修</v>
      </c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</row>
    <row r="21">
      <c r="A21" s="109"/>
      <c r="B21" s="110" t="s">
        <v>27</v>
      </c>
      <c r="C21" s="110" t="str">
        <v>运营流程</v>
      </c>
      <c r="D21" s="110" t="str">
        <v>增强</v>
      </c>
      <c r="E21" s="109"/>
      <c r="F21" s="109"/>
      <c r="G21" s="109"/>
      <c r="H21" s="109"/>
      <c r="I21" s="109"/>
      <c r="J21" s="109"/>
      <c r="K21" s="109"/>
      <c r="L21" s="110" t="str">
        <v>审计/检查</v>
      </c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</row>
    <row r="22">
      <c r="A22" s="109"/>
      <c r="B22" s="110" t="str">
        <v>信息セキュリティ</v>
      </c>
      <c r="C22" s="110" t="str">
        <v>人力资源/组织变革</v>
      </c>
      <c r="D22" s="110" t="s">
        <v>50</v>
      </c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</row>
    <row r="23">
      <c r="A23" s="109"/>
      <c r="B23" s="110" t="str">
        <v>客户/マーケティング</v>
      </c>
      <c r="C23" s="110" t="str">
        <v>建设/工程/EHS</v>
      </c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</row>
    <row r="24">
      <c r="A24" s="109"/>
      <c r="B24" s="110" t="str">
        <v>运营连续性</v>
      </c>
      <c r="C24" s="110" t="str">
        <v>信息セキュリティ/数据</v>
      </c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</row>
    <row r="25">
      <c r="A25" s="109"/>
      <c r="B25" s="110" t="str">
        <v>财务</v>
      </c>
      <c r="C25" s="110" t="str">
        <v>マーケティング/ブランド</v>
      </c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</row>
    <row r="26">
      <c r="A26" s="109"/>
      <c r="B26" s="110" t="str">
        <v>战略</v>
      </c>
      <c r="C26" s="110" t="str">
        <v>战略投資</v>
      </c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</row>
    <row r="27">
      <c r="A27" s="109"/>
      <c r="B27" s="110" t="str">
        <v>声誉</v>
      </c>
      <c r="C27" s="110" t="str">
        <v>外包/パートナー</v>
      </c>
      <c r="D27" s="109"/>
      <c r="E27" s="109"/>
      <c r="F27" s="109"/>
      <c r="G27" s="109"/>
      <c r="H27" s="109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</row>
    <row r="28">
      <c r="A28" s="109"/>
      <c r="B28" s="110" t="str">
        <v>环境/ESG</v>
      </c>
      <c r="C28" s="110" t="s">
        <v>51</v>
      </c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</row>
    <row r="29">
      <c r="A29" s="109"/>
      <c r="B29" s="110" t="s">
        <v>51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</row>
  </sheetData>
  <mergeCells count="6">
    <mergeCell ref="A1:L1"/>
    <mergeCell ref="A4:D4"/>
    <mergeCell ref="F4:L4"/>
    <mergeCell ref="N4:R4"/>
    <mergeCell ref="N12:R12"/>
    <mergeCell ref="A2:L2"/>
  </mergeCells>
  <conditionalFormatting sqref="N6:R10">
    <cfRule type="colorScale" priority="1">
      <colorScale>
        <cfvo type="min"/>
        <cfvo type="percentile" val="50"/>
        <cfvo type="max"/>
        <color rgb="DCFCE7"/>
        <color rgb="FEF3C7"/>
        <color rgb="FEE2E2"/>
      </colorScale>
    </cfRule>
  </conditionalFormatting>
  <pageMargins left="0.7" right="0.7" top="0.75" bottom="0.75" header="0.3" footer="0.3"/>
  <ignoredErrors>
    <ignoredError sqref="A1:XFD29" evalError="1" twoDigitTextYear="1" numberStoredAsText="1" formula="1" formulaRange="1" unlockedFormula="1" emptyCellReference="1" listDataValidation="1" calculatedColumn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RowHeight="15"/>
  <cols>
    <col customWidth="true" max="1" min="1" width="12"/>
    <col customWidth="true" max="2" min="2" width="18"/>
    <col customWidth="true" max="3" min="3" width="16"/>
    <col customWidth="true" max="4" min="4" width="20"/>
    <col customWidth="true" max="5" min="5" width="12"/>
    <col customWidth="true" max="6" min="6" width="14"/>
    <col customWidth="true" max="7" min="7" width="38"/>
    <col customWidth="true" max="8" min="8" width="28"/>
    <col customWidth="true" max="9" min="9" width="30"/>
    <col customWidth="true" max="10" min="10" width="24"/>
    <col customWidth="true" max="11" min="11" width="12"/>
    <col customWidth="true" max="12" min="12" width="14"/>
    <col customWidth="true" max="13" min="13" width="18"/>
    <col customWidth="true" max="15" min="14" width="11"/>
    <col customWidth="true" max="17" min="16" width="10"/>
    <col customWidth="true" max="18" min="18" width="12"/>
    <col customWidth="true" max="19" min="19" width="38"/>
    <col customWidth="true" max="21" min="20" width="12"/>
    <col customWidth="true" max="23" min="22" width="11"/>
    <col customWidth="true" max="25" min="24" width="10"/>
    <col customWidth="true" max="28" min="26" width="12"/>
    <col customWidth="true" max="29" min="29" width="10"/>
    <col customWidth="true" max="30" min="30" width="14"/>
    <col customWidth="true" max="31" min="31" width="16"/>
    <col customWidth="true" max="32" min="32" width="14"/>
    <col customWidth="true" max="33" min="33" width="30"/>
  </cols>
  <sheetData>
    <row r="1" ht="32" customHeight="true">
      <c r="A1" s="152" t="str">
        <v>リスク台帳｜登録、评分、应对与再確認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录入白項目；评分、ランク、开启日数、提醒和升级ランク由数式生成。推奨毎週再確認未解決リスク，高リスク必要時升级。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 ht="35" customHeight="true">
      <c r="A5" s="140" t="str">
        <v>リスクID</v>
      </c>
      <c r="B5" s="140" t="s">
        <v>34</v>
      </c>
      <c r="C5" s="140" t="str">
        <v>部门/対象</v>
      </c>
      <c r="D5" s="140" t="str">
        <v>项目/流程</v>
      </c>
      <c r="E5" s="140" t="str">
        <v>記録类型</v>
      </c>
      <c r="F5" s="140" t="str">
        <v>リスク类别</v>
      </c>
      <c r="G5" s="140" t="str">
        <v>リスク説明/事件</v>
      </c>
      <c r="H5" s="140" t="str">
        <v>根因</v>
      </c>
      <c r="I5" s="140" t="str">
        <v>影响</v>
      </c>
      <c r="J5" s="140" t="str">
        <v>触发信号</v>
      </c>
      <c r="K5" s="140" t="str">
        <v>识别日期</v>
      </c>
      <c r="L5" s="140" t="str">
        <v>リスク担当者</v>
      </c>
      <c r="M5" s="140" t="str">
        <v>相关方</v>
      </c>
      <c r="N5" s="140" t="str">
        <v>発生発生可能性(1-5)</v>
      </c>
      <c r="O5" s="140" t="str">
        <v>影響度(1-5)</v>
      </c>
      <c r="P5" s="140" t="str">
        <v>固有评分</v>
      </c>
      <c r="Q5" s="140" t="str">
        <v>固有ランク</v>
      </c>
      <c r="R5" s="140" t="str">
        <v>应对策略</v>
      </c>
      <c r="S5" s="140" t="str">
        <v>应对计划</v>
      </c>
      <c r="T5" s="140" t="str">
        <v>应对截止日</v>
      </c>
      <c r="U5" s="140" t="s">
        <v>13</v>
      </c>
      <c r="V5" s="140" t="str">
        <v>剩余概率(1-5)</v>
      </c>
      <c r="W5" s="140" t="str">
        <v>剩余影响(1-5)</v>
      </c>
      <c r="X5" s="140" t="str">
        <v>剩余评分</v>
      </c>
      <c r="Y5" s="140" t="s">
        <v>52</v>
      </c>
      <c r="Z5" s="140" t="str">
        <v>下次再確認日</v>
      </c>
      <c r="AA5" s="140" t="str">
        <v>最近更新</v>
      </c>
      <c r="AB5" s="140" t="str">
        <v>关闭日期</v>
      </c>
      <c r="AC5" s="140" t="str">
        <v>开启日数</v>
      </c>
      <c r="AD5" s="140" t="str">
        <v>再確認/期限超過アラート</v>
      </c>
      <c r="AE5" s="140" t="str">
        <v>升级ランク</v>
      </c>
      <c r="AF5" s="140" t="str">
        <v>关联问题ID</v>
      </c>
      <c r="AG5" s="140" t="str">
        <v>備考/证据</v>
      </c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</row>
    <row r="6" ht="36" customHeight="true">
      <c r="A6" s="110" t="str">
        <v>R-001</v>
      </c>
      <c r="B6" s="110" t="str">
        <v>项目引渡し</v>
      </c>
      <c r="C6" s="110" t="str">
        <v>PMO</v>
      </c>
      <c r="D6" s="110" t="str">
        <v>北港核心升级</v>
      </c>
      <c r="E6" s="110" t="s">
        <v>36</v>
      </c>
      <c r="F6" s="110" t="s">
        <v>23</v>
      </c>
      <c r="G6" s="110" t="str">
        <v>客户新規报表要件导致対象扩大</v>
      </c>
      <c r="H6" s="110" t="str">
        <v>要件凍結前新規口径未確認</v>
      </c>
      <c r="I6" s="110" t="str">
        <v>可能增加开发工作量并推迟上线</v>
      </c>
      <c r="J6" s="110" t="str">
        <v>要件会議出现新規項目</v>
      </c>
      <c r="K6" s="141" t="n">
        <v>46113</v>
      </c>
      <c r="L6" s="110" t="str">
        <v>李明</v>
      </c>
      <c r="M6" s="110" t="str">
        <v>客户/产品/开发</v>
      </c>
      <c r="N6" s="142" t="n">
        <v>4</v>
      </c>
      <c r="O6" s="142" t="n">
        <v>4</v>
      </c>
      <c r="P6" s="142" t="n">
        <f>IF(OR(N6="",O6=""),"",N6*O6)</f>
        <v>16</v>
      </c>
      <c r="Q6" s="110" t="str">
        <f>IF(P6="","",IF(P6&gt;=20,"极高",IF(P6&gt;=12,"高",IF(P6&gt;=6,"中","低"))))</f>
        <v>高</v>
      </c>
      <c r="R6" s="110" t="str">
        <v>降低</v>
      </c>
      <c r="S6" s="110" t="str">
        <v>建立変更评审、要件凍結清单和影響評価</v>
      </c>
      <c r="T6" s="141" t="n">
        <v>46148</v>
      </c>
      <c r="U6" s="110" t="str">
        <v>应对中</v>
      </c>
      <c r="V6" s="142" t="n">
        <v>3</v>
      </c>
      <c r="W6" s="142" t="n">
        <v>2</v>
      </c>
      <c r="X6" s="142" t="n">
        <f>IF(OR(V6="",W6=""),"",V6*W6)</f>
        <v>6</v>
      </c>
      <c r="Y6" s="110" t="str">
        <f>IF(X6="","",IF(X6&gt;=20,"极高",IF(X6&gt;=12,"高",IF(X6&gt;=6,"中","低"))))</f>
        <v>中</v>
      </c>
      <c r="Z6" s="141" t="n">
        <v>46143</v>
      </c>
      <c r="AA6" s="141" t="n">
        <v>46140</v>
      </c>
      <c r="AB6" s="141"/>
      <c r="AC6" s="142" t="n">
        <f>IF(A6="","",IF(U6="已关闭",IF(AB6&lt;&gt;"",AB6-K6,TODAY()-K6),TODAY()-K6))</f>
        <v>28</v>
      </c>
      <c r="AD6" s="110" t="str">
        <f>IF(A6="","",IF(U6="已关闭","已关闭",IF(AND(T6&lt;&gt;"",T6&lt;TODAY()),"应对期限超過",IF(AND(Z6&lt;&gt;"",Z6&lt;TODAY()),"再確認期限超過",IF(AND(Z6&lt;&gt;"",Z6-TODAY()&lt;=7),"7天内再確認","正常")))))</f>
        <v>7天内再確認</v>
      </c>
      <c r="AE6" s="110" t="str">
        <f>IF(A6="","",IF(P6&gt;=20,"高层/PMO",IF(OR(P6&gt;=12,AD6="应对期限超過",AD6="再確認期限超過"),"项目经理",IF(P6&gt;=6,"チームリーダー","常规跟踪"))))</f>
        <v>项目经理</v>
      </c>
      <c r="AF6" s="110" t="str">
        <v>I-001</v>
      </c>
      <c r="AG6" s="110" t="str">
        <v>已完了第一轮対象评估</v>
      </c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 ht="36" customHeight="true">
      <c r="A7" s="110" t="str">
        <v>R-002</v>
      </c>
      <c r="B7" s="110" t="str">
        <v>サプライチェーン/購買</v>
      </c>
      <c r="C7" s="110" t="s">
        <v>53</v>
      </c>
      <c r="D7" s="110" t="str">
        <v>重要設備調達</v>
      </c>
      <c r="E7" s="110" t="s">
        <v>36</v>
      </c>
      <c r="F7" s="110" t="str">
        <v>供应商</v>
      </c>
      <c r="G7" s="110" t="str">
        <v>核心零部件引渡し延迟</v>
      </c>
      <c r="H7" s="110" t="str">
        <v>供应商产能紧张，海外物流費排期不稳定</v>
      </c>
      <c r="I7" s="110" t="str">
        <v>影响生産排产和顧客納品承诺</v>
      </c>
      <c r="J7" s="110" t="str">
        <v>供应商周报显示排期后移</v>
      </c>
      <c r="K7" s="141" t="n">
        <v>46115</v>
      </c>
      <c r="L7" s="110" t="str">
        <v>王芳</v>
      </c>
      <c r="M7" s="110" t="str">
        <v>購買/生産/供应商</v>
      </c>
      <c r="N7" s="142" t="n">
        <v>3</v>
      </c>
      <c r="O7" s="142" t="n">
        <v>5</v>
      </c>
      <c r="P7" s="142" t="n">
        <f>IF(OR(N7="",O7=""),"",N7*O7)</f>
        <v>15</v>
      </c>
      <c r="Q7" s="110" t="str">
        <f>IF(P7="","",IF(P7&gt;=20,"极高",IF(P7&gt;=12,"高",IF(P7&gt;=6,"中","低"))))</f>
        <v>高</v>
      </c>
      <c r="R7" s="110" t="str">
        <v>转移</v>
      </c>
      <c r="S7" s="110" t="str">
        <v>锁定备选供应商并加入违约条款</v>
      </c>
      <c r="T7" s="141" t="n">
        <v>46152</v>
      </c>
      <c r="U7" s="110" t="str">
        <v>監視中</v>
      </c>
      <c r="V7" s="142" t="n">
        <v>2</v>
      </c>
      <c r="W7" s="142" t="n">
        <v>4</v>
      </c>
      <c r="X7" s="142" t="n">
        <f>IF(OR(V7="",W7=""),"",V7*W7)</f>
        <v>8</v>
      </c>
      <c r="Y7" s="110" t="str">
        <f>IF(X7="","",IF(X7&gt;=20,"极高",IF(X7&gt;=12,"高",IF(X7&gt;=6,"中","低"))))</f>
        <v>中</v>
      </c>
      <c r="Z7" s="141" t="n">
        <v>46145</v>
      </c>
      <c r="AA7" s="141" t="n">
        <v>46139</v>
      </c>
      <c r="AB7" s="141"/>
      <c r="AC7" s="142" t="n">
        <f>IF(A7="","",IF(U7="已关闭",IF(AB7&lt;&gt;"",AB7-K7,TODAY()-K7),TODAY()-K7))</f>
        <v>26</v>
      </c>
      <c r="AD7" s="110" t="str">
        <f>IF(A7="","",IF(U7="已关闭","已关闭",IF(AND(T7&lt;&gt;"",T7&lt;TODAY()),"应对期限超過",IF(AND(Z7&lt;&gt;"",Z7&lt;TODAY()),"再確認期限超過",IF(AND(Z7&lt;&gt;"",Z7-TODAY()&lt;=7),"7天内再確認","正常")))))</f>
        <v>7天内再確認</v>
      </c>
      <c r="AE7" s="110" t="str">
        <f>IF(A7="","",IF(P7&gt;=20,"高层/PMO",IF(OR(P7&gt;=12,AD7="应对期限超過",AD7="再確認期限超過"),"项目经理",IF(P7&gt;=6,"チームリーダー","常规跟踪"))))</f>
        <v>项目经理</v>
      </c>
      <c r="AF7" s="110"/>
      <c r="AG7" s="110" t="str">
        <v>备用供应商报价承認待ち</v>
      </c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 ht="36" customHeight="true">
      <c r="A8" s="110" t="str">
        <v>R-003</v>
      </c>
      <c r="B8" s="110" t="str">
        <v>適合/法务</v>
      </c>
      <c r="C8" s="110" t="s">
        <v>54</v>
      </c>
      <c r="D8" s="110" t="str">
        <v>新区域上线</v>
      </c>
      <c r="E8" s="110" t="s">
        <v>36</v>
      </c>
      <c r="F8" s="110" t="s">
        <v>26</v>
      </c>
      <c r="G8" s="110" t="str">
        <v>新マーケティング隐私条款未完了审查</v>
      </c>
      <c r="H8" s="110" t="str">
        <v>法规差异和承認路径不明确</v>
      </c>
      <c r="I8" s="110" t="str">
        <v>可能导致上线延期或监管是正</v>
      </c>
      <c r="J8" s="110" t="str">
        <v>合同评审反馈存在缺口</v>
      </c>
      <c r="K8" s="141" t="n">
        <v>46120</v>
      </c>
      <c r="L8" s="110" t="str">
        <v>赵敏</v>
      </c>
      <c r="M8" s="110" t="str">
        <v>法务/信息セキュリティ/业务</v>
      </c>
      <c r="N8" s="142" t="n">
        <v>3</v>
      </c>
      <c r="O8" s="142" t="n">
        <v>4</v>
      </c>
      <c r="P8" s="142" t="n">
        <f>IF(OR(N8="",O8=""),"",N8*O8)</f>
        <v>12</v>
      </c>
      <c r="Q8" s="110" t="str">
        <f>IF(P8="","",IF(P8&gt;=20,"极高",IF(P8&gt;=12,"高",IF(P8&gt;=6,"中","低"))))</f>
        <v>高</v>
      </c>
      <c r="R8" s="110" t="str">
        <v>规避</v>
      </c>
      <c r="S8" s="110" t="str">
        <v>上线前完了隐私影響評価和法务签核</v>
      </c>
      <c r="T8" s="141" t="n">
        <v>46157</v>
      </c>
      <c r="U8" s="110" t="str">
        <v>评估中</v>
      </c>
      <c r="V8" s="142" t="n">
        <v>2</v>
      </c>
      <c r="W8" s="142" t="n">
        <v>3</v>
      </c>
      <c r="X8" s="142" t="n">
        <f>IF(OR(V8="",W8=""),"",V8*W8)</f>
        <v>6</v>
      </c>
      <c r="Y8" s="110" t="str">
        <f>IF(X8="","",IF(X8&gt;=20,"极高",IF(X8&gt;=12,"高",IF(X8&gt;=6,"中","低"))))</f>
        <v>中</v>
      </c>
      <c r="Z8" s="141" t="n">
        <v>46144</v>
      </c>
      <c r="AA8" s="141" t="n">
        <v>46138</v>
      </c>
      <c r="AB8" s="141"/>
      <c r="AC8" s="142" t="n">
        <f>IF(A8="","",IF(U8="已关闭",IF(AB8&lt;&gt;"",AB8-K8,TODAY()-K8),TODAY()-K8))</f>
        <v>21</v>
      </c>
      <c r="AD8" s="110" t="str">
        <f>IF(A8="","",IF(U8="已关闭","已关闭",IF(AND(T8&lt;&gt;"",T8&lt;TODAY()),"应对期限超過",IF(AND(Z8&lt;&gt;"",Z8&lt;TODAY()),"再確認期限超過",IF(AND(Z8&lt;&gt;"",Z8-TODAY()&lt;=7),"7天内再確認","正常")))))</f>
        <v>7天内再確認</v>
      </c>
      <c r="AE8" s="110" t="str">
        <f>IF(A8="","",IF(P8&gt;=20,"高层/PMO",IF(OR(P8&gt;=12,AD8="应对期限超過",AD8="再確認期限超過"),"项目经理",IF(P8&gt;=6,"チームリーダー","常规跟踪"))))</f>
        <v>项目经理</v>
      </c>
      <c r="AF8" s="110"/>
      <c r="AG8" s="110" t="str">
        <v>待外部ヤード律师意见</v>
      </c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  <row r="9" ht="36" customHeight="true">
      <c r="A9" s="110" t="str">
        <v>R-004</v>
      </c>
      <c r="B9" s="110" t="str">
        <v>信息セキュリティ/数据</v>
      </c>
      <c r="C9" s="110" t="str">
        <v>IT セキュリティ</v>
      </c>
      <c r="D9" s="110" t="str">
        <v>客户数据迁移</v>
      </c>
      <c r="E9" s="110" t="s">
        <v>36</v>
      </c>
      <c r="F9" s="110" t="str">
        <v>信息セキュリティ</v>
      </c>
      <c r="G9" s="110" t="str">
        <v>迁移过程出现权限設定错误</v>
      </c>
      <c r="H9" s="110" t="str">
        <v>临时账号管理和审计記録不足</v>
      </c>
      <c r="I9" s="110" t="str">
        <v>可能造成数据泄露或审计不合格</v>
      </c>
      <c r="J9" s="110" t="str">
        <v>权限申請数突增</v>
      </c>
      <c r="K9" s="141" t="n">
        <v>46122</v>
      </c>
      <c r="L9" s="110" t="str">
        <v>陈强</v>
      </c>
      <c r="M9" s="110" t="str">
        <v>IT/数据/客户成功</v>
      </c>
      <c r="N9" s="142" t="n">
        <v>2</v>
      </c>
      <c r="O9" s="142" t="n">
        <v>5</v>
      </c>
      <c r="P9" s="142" t="n">
        <f>IF(OR(N9="",O9=""),"",N9*O9)</f>
        <v>10</v>
      </c>
      <c r="Q9" s="110" t="str">
        <f>IF(P9="","",IF(P9&gt;=20,"极高",IF(P9&gt;=12,"高",IF(P9&gt;=6,"中","低"))))</f>
        <v>中</v>
      </c>
      <c r="R9" s="110" t="str">
        <v>降低</v>
      </c>
      <c r="S9" s="110" t="str">
        <v>有効最小权限、迁移演练和記録再確認</v>
      </c>
      <c r="T9" s="141" t="n">
        <v>46150</v>
      </c>
      <c r="U9" s="110" t="str">
        <v>应对中</v>
      </c>
      <c r="V9" s="142" t="n">
        <v>1</v>
      </c>
      <c r="W9" s="142" t="n">
        <v>4</v>
      </c>
      <c r="X9" s="142" t="n">
        <f>IF(OR(V9="",W9=""),"",V9*W9)</f>
        <v>4</v>
      </c>
      <c r="Y9" s="110" t="str">
        <f>IF(X9="","",IF(X9&gt;=20,"极高",IF(X9&gt;=12,"高",IF(X9&gt;=6,"中","低"))))</f>
        <v>低</v>
      </c>
      <c r="Z9" s="141" t="n">
        <v>46142</v>
      </c>
      <c r="AA9" s="141" t="n">
        <v>46140</v>
      </c>
      <c r="AB9" s="141"/>
      <c r="AC9" s="142" t="n">
        <f>IF(A9="","",IF(U9="已关闭",IF(AB9&lt;&gt;"",AB9-K9,TODAY()-K9),TODAY()-K9))</f>
        <v>19</v>
      </c>
      <c r="AD9" s="110" t="str">
        <f>IF(A9="","",IF(U9="已关闭","已关闭",IF(AND(T9&lt;&gt;"",T9&lt;TODAY()),"应对期限超過",IF(AND(Z9&lt;&gt;"",Z9&lt;TODAY()),"再確認期限超過",IF(AND(Z9&lt;&gt;"",Z9-TODAY()&lt;=7),"7天内再確認","正常")))))</f>
        <v>7天内再確認</v>
      </c>
      <c r="AE9" s="110" t="str">
        <f>IF(A9="","",IF(P9&gt;=20,"高层/PMO",IF(OR(P9&gt;=12,AD9="应对期限超過",AD9="再確認期限超過"),"项目经理",IF(P9&gt;=6,"チームリーダー","常规跟踪"))))</f>
        <v>チームリーダー</v>
      </c>
      <c r="AF9" s="110"/>
      <c r="AG9" s="110" t="str">
        <v>演练脚本已準備</v>
      </c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</row>
    <row r="10" ht="36" customHeight="true">
      <c r="A10" s="110" t="str">
        <v>R-005</v>
      </c>
      <c r="B10" s="110" t="str">
        <v>财务予算</v>
      </c>
      <c r="C10" s="110" t="str">
        <v>财务部</v>
      </c>
      <c r="D10" s="110" t="str">
        <v>年度予算実行</v>
      </c>
      <c r="E10" s="110" t="s">
        <v>36</v>
      </c>
      <c r="F10" s="110" t="str">
        <v>成本</v>
      </c>
      <c r="G10" s="110" t="str">
        <v>外包費用超出原予算</v>
      </c>
      <c r="H10" s="110" t="str">
        <v>要件変更和资源単価上涨</v>
      </c>
      <c r="I10" s="110" t="str">
        <v>可能压缩项目利益并影响承認</v>
      </c>
      <c r="J10" s="110" t="str">
        <v>月次費用已接近予算上限</v>
      </c>
      <c r="K10" s="141" t="n">
        <v>46124</v>
      </c>
      <c r="L10" s="110" t="str">
        <v>周杰</v>
      </c>
      <c r="M10" s="110" t="str">
        <v>财务/調達・案件组</v>
      </c>
      <c r="N10" s="142" t="n">
        <v>4</v>
      </c>
      <c r="O10" s="142" t="n">
        <v>3</v>
      </c>
      <c r="P10" s="142" t="n">
        <f>IF(OR(N10="",O10=""),"",N10*O10)</f>
        <v>12</v>
      </c>
      <c r="Q10" s="110" t="str">
        <f>IF(P10="","",IF(P10&gt;=20,"极高",IF(P10&gt;=12,"高",IF(P10&gt;=6,"中","低"))))</f>
        <v>高</v>
      </c>
      <c r="R10" s="110" t="str">
        <v>降低</v>
      </c>
      <c r="S10" s="110" t="str">
        <v>建立費用预警、変更予算承認和供应商报价再確認</v>
      </c>
      <c r="T10" s="141" t="n">
        <v>46154</v>
      </c>
      <c r="U10" s="110" t="s">
        <v>18</v>
      </c>
      <c r="V10" s="142" t="n">
        <v>3</v>
      </c>
      <c r="W10" s="142" t="n">
        <v>3</v>
      </c>
      <c r="X10" s="142" t="n">
        <f>IF(OR(V10="",W10=""),"",V10*W10)</f>
        <v>9</v>
      </c>
      <c r="Y10" s="110" t="str">
        <f>IF(X10="","",IF(X10&gt;=20,"极高",IF(X10&gt;=12,"高",IF(X10&gt;=6,"中","低"))))</f>
        <v>中</v>
      </c>
      <c r="Z10" s="141" t="n">
        <v>46147</v>
      </c>
      <c r="AA10" s="141" t="n">
        <v>46137</v>
      </c>
      <c r="AB10" s="141"/>
      <c r="AC10" s="142" t="n">
        <f>IF(A10="","",IF(U10="已关闭",IF(AB10&lt;&gt;"",AB10-K10,TODAY()-K10),TODAY()-K10))</f>
        <v>17</v>
      </c>
      <c r="AD10" s="110" t="str">
        <f>IF(A10="","",IF(U10="已关闭","已关闭",IF(AND(T10&lt;&gt;"",T10&lt;TODAY()),"应对期限超過",IF(AND(Z10&lt;&gt;"",Z10&lt;TODAY()),"再確認期限超過",IF(AND(Z10&lt;&gt;"",Z10-TODAY()&lt;=7),"7天内再確認","正常")))))</f>
        <v>7天内再確認</v>
      </c>
      <c r="AE10" s="110" t="str">
        <f>IF(A10="","",IF(P10&gt;=20,"高层/PMO",IF(OR(P10&gt;=12,AD10="应对期限超過",AD10="再確認期限超過"),"项目经理",IF(P10&gt;=6,"チームリーダー","常规跟踪"))))</f>
        <v>项目经理</v>
      </c>
      <c r="AF10" s="110"/>
      <c r="AG10" s="110" t="str">
        <v>等待経理再確認</v>
      </c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</row>
    <row r="11" ht="36" customHeight="true">
      <c r="A11" s="110" t="str">
        <v>R-006</v>
      </c>
      <c r="B11" s="110" t="str">
        <v>人力资源/组织变革</v>
      </c>
      <c r="C11" s="110" t="str">
        <v>人力资源</v>
      </c>
      <c r="D11" s="110" t="str">
        <v>新流程推广</v>
      </c>
      <c r="E11" s="110" t="s">
        <v>36</v>
      </c>
      <c r="F11" s="110" t="str">
        <v>资源</v>
      </c>
      <c r="G11" s="110" t="str">
        <v>重要用户研修参与不足</v>
      </c>
      <c r="H11" s="110" t="str">
        <v>业务高峰期与研修排期冲突</v>
      </c>
      <c r="I11" s="110" t="str">
        <v>影响流程上线后的采纳率和数据品質</v>
      </c>
      <c r="J11" s="110" t="str">
        <v>报名人員低于目標</v>
      </c>
      <c r="K11" s="141" t="n">
        <v>46127</v>
      </c>
      <c r="L11" s="110" t="str">
        <v>刘洋</v>
      </c>
      <c r="M11" s="110" t="str">
        <v>HR/业务責任者/研修チーム</v>
      </c>
      <c r="N11" s="142" t="n">
        <v>3</v>
      </c>
      <c r="O11" s="142" t="n">
        <v>3</v>
      </c>
      <c r="P11" s="142" t="n">
        <f>IF(OR(N11="",O11=""),"",N11*O11)</f>
        <v>9</v>
      </c>
      <c r="Q11" s="110" t="str">
        <f>IF(P11="","",IF(P11&gt;=20,"极高",IF(P11&gt;=12,"高",IF(P11&gt;=6,"中","低"))))</f>
        <v>中</v>
      </c>
      <c r="R11" s="110" t="str">
        <v>降低</v>
      </c>
      <c r="S11" s="110" t="str">
        <v>設定分批研修、录屏材料和責任者確認机制</v>
      </c>
      <c r="T11" s="141" t="n">
        <v>46151</v>
      </c>
      <c r="U11" s="110" t="str">
        <v>应对中</v>
      </c>
      <c r="V11" s="142" t="n">
        <v>2</v>
      </c>
      <c r="W11" s="142" t="n">
        <v>2</v>
      </c>
      <c r="X11" s="142" t="n">
        <f>IF(OR(V11="",W11=""),"",V11*W11)</f>
        <v>4</v>
      </c>
      <c r="Y11" s="110" t="str">
        <f>IF(X11="","",IF(X11&gt;=20,"极高",IF(X11&gt;=12,"高",IF(X11&gt;=6,"中","低"))))</f>
        <v>低</v>
      </c>
      <c r="Z11" s="141" t="n">
        <v>46148</v>
      </c>
      <c r="AA11" s="141" t="n">
        <v>46139</v>
      </c>
      <c r="AB11" s="141"/>
      <c r="AC11" s="142" t="n">
        <f>IF(A11="","",IF(U11="已关闭",IF(AB11&lt;&gt;"",AB11-K11,TODAY()-K11),TODAY()-K11))</f>
        <v>14</v>
      </c>
      <c r="AD11" s="110" t="str">
        <f>IF(A11="","",IF(U11="已关闭","已关闭",IF(AND(T11&lt;&gt;"",T11&lt;TODAY()),"应对期限超過",IF(AND(Z11&lt;&gt;"",Z11&lt;TODAY()),"再確認期限超過",IF(AND(Z11&lt;&gt;"",Z11-TODAY()&lt;=7),"7天内再確認","正常")))))</f>
        <v>7天内再確認</v>
      </c>
      <c r="AE11" s="110" t="str">
        <f>IF(A11="","",IF(P11&gt;=20,"高层/PMO",IF(OR(P11&gt;=12,AD11="应对期限超過",AD11="再確認期限超過"),"项目经理",IF(P11&gt;=6,"チームリーダー","常规跟踪"))))</f>
        <v>チームリーダー</v>
      </c>
      <c r="AF11" s="110"/>
      <c r="AG11" s="110" t="str">
        <v>第一批研修完了 60%</v>
      </c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</row>
    <row r="12" ht="36" customHeight="true">
      <c r="A12" s="110" t="str">
        <v>R-007</v>
      </c>
      <c r="B12" s="110" t="str">
        <v>営業/客户</v>
      </c>
      <c r="C12" s="110" t="str">
        <v>客户成功</v>
      </c>
      <c r="D12" s="110" t="str">
        <v>重点顧客续约</v>
      </c>
      <c r="E12" s="110" t="s">
        <v>36</v>
      </c>
      <c r="F12" s="110" t="str">
        <v>客户/マーケティング</v>
      </c>
      <c r="G12" s="110" t="str">
        <v>客户对引渡し节奏不满意导致续约リスク</v>
      </c>
      <c r="H12" s="110" t="str">
        <v>マイルストーン延期沟通不充分</v>
      </c>
      <c r="I12" s="110" t="str">
        <v>影响续约金額和客户口碑</v>
      </c>
      <c r="J12" s="110" t="str">
        <v>客户会議反馈消极</v>
      </c>
      <c r="K12" s="141" t="n">
        <v>46129</v>
      </c>
      <c r="L12" s="110" t="str">
        <v>孙悦</v>
      </c>
      <c r="M12" s="110" t="str">
        <v>営業/客户成功/プロジェクトチーム</v>
      </c>
      <c r="N12" s="142" t="n">
        <v>3</v>
      </c>
      <c r="O12" s="142" t="n">
        <v>4</v>
      </c>
      <c r="P12" s="142" t="n">
        <f>IF(OR(N12="",O12=""),"",N12*O12)</f>
        <v>12</v>
      </c>
      <c r="Q12" s="110" t="str">
        <f>IF(P12="","",IF(P12&gt;=20,"极高",IF(P12&gt;=12,"高",IF(P12&gt;=6,"中","低"))))</f>
        <v>高</v>
      </c>
      <c r="R12" s="110" t="str">
        <v>升级</v>
      </c>
      <c r="S12" s="110" t="str">
        <v>安排高层沟通和恢复计划，明确补救承诺</v>
      </c>
      <c r="T12" s="141" t="n">
        <v>46144</v>
      </c>
      <c r="U12" s="110" t="str">
        <v>应对中</v>
      </c>
      <c r="V12" s="142" t="n">
        <v>2</v>
      </c>
      <c r="W12" s="142" t="n">
        <v>3</v>
      </c>
      <c r="X12" s="142" t="n">
        <f>IF(OR(V12="",W12=""),"",V12*W12)</f>
        <v>6</v>
      </c>
      <c r="Y12" s="110" t="str">
        <f>IF(X12="","",IF(X12&gt;=20,"极高",IF(X12&gt;=12,"高",IF(X12&gt;=6,"中","低"))))</f>
        <v>中</v>
      </c>
      <c r="Z12" s="141" t="n">
        <v>46142</v>
      </c>
      <c r="AA12" s="141" t="n">
        <v>46140</v>
      </c>
      <c r="AB12" s="141"/>
      <c r="AC12" s="142" t="n">
        <f>IF(A12="","",IF(U12="已关闭",IF(AB12&lt;&gt;"",AB12-K12,TODAY()-K12),TODAY()-K12))</f>
        <v>12</v>
      </c>
      <c r="AD12" s="110" t="str">
        <f>IF(A12="","",IF(U12="已关闭","已关闭",IF(AND(T12&lt;&gt;"",T12&lt;TODAY()),"应对期限超過",IF(AND(Z12&lt;&gt;"",Z12&lt;TODAY()),"再確認期限超過",IF(AND(Z12&lt;&gt;"",Z12-TODAY()&lt;=7),"7天内再確認","正常")))))</f>
        <v>7天内再確認</v>
      </c>
      <c r="AE12" s="110" t="str">
        <f>IF(A12="","",IF(P12&gt;=20,"高层/PMO",IF(OR(P12&gt;=12,AD12="应对期限超過",AD12="再確認期限超過"),"项目经理",IF(P12&gt;=6,"チームリーダー","常规跟踪"))))</f>
        <v>项目经理</v>
      </c>
      <c r="AF12" s="110" t="str">
        <v>I-002</v>
      </c>
      <c r="AG12" s="110" t="str">
        <v>已安排客户专项会</v>
      </c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</row>
    <row r="13" ht="36" customHeight="true">
      <c r="A13" s="110" t="str">
        <v>R-008</v>
      </c>
      <c r="B13" s="110" t="str">
        <v>运营流程</v>
      </c>
      <c r="C13" s="110" t="str">
        <v>运营部</v>
      </c>
      <c r="D13" s="110" t="str">
        <v>订单履约流程</v>
      </c>
      <c r="E13" s="110" t="str">
        <v>问题</v>
      </c>
      <c r="F13" s="110" t="str">
        <v>运营连续性</v>
      </c>
      <c r="G13" s="110" t="str">
        <v>订单異常対応超过 SLA</v>
      </c>
      <c r="H13" s="110" t="str">
        <v>異常分类不清，人件費转派耗时</v>
      </c>
      <c r="I13" s="110" t="str">
        <v>可能造成お客様からの申し出和滞留</v>
      </c>
      <c r="J13" s="110" t="str">
        <v>異常対応连续三日增长</v>
      </c>
      <c r="K13" s="141" t="n">
        <v>46132</v>
      </c>
      <c r="L13" s="110" t="str">
        <v>郑伟</v>
      </c>
      <c r="M13" s="110" t="str">
        <v>運営/カスタマーサポート/IT</v>
      </c>
      <c r="N13" s="142" t="n">
        <v>4</v>
      </c>
      <c r="O13" s="142" t="n">
        <v>4</v>
      </c>
      <c r="P13" s="142" t="n">
        <f>IF(OR(N13="",O13=""),"",N13*O13)</f>
        <v>16</v>
      </c>
      <c r="Q13" s="110" t="str">
        <f>IF(P13="","",IF(P13&gt;=20,"极高",IF(P13&gt;=12,"高",IF(P13&gt;=6,"中","低"))))</f>
        <v>高</v>
      </c>
      <c r="R13" s="110" t="str">
        <v>降低</v>
      </c>
      <c r="S13" s="110" t="str">
        <v>建立異常ダッシュボード、分级応答和毎日清理机制</v>
      </c>
      <c r="T13" s="141" t="n">
        <v>46140</v>
      </c>
      <c r="U13" s="110" t="str">
        <v>应对中</v>
      </c>
      <c r="V13" s="142" t="n">
        <v>3</v>
      </c>
      <c r="W13" s="142" t="n">
        <v>3</v>
      </c>
      <c r="X13" s="142" t="n">
        <f>IF(OR(V13="",W13=""),"",V13*W13)</f>
        <v>9</v>
      </c>
      <c r="Y13" s="110" t="str">
        <f>IF(X13="","",IF(X13&gt;=20,"极高",IF(X13&gt;=12,"高",IF(X13&gt;=6,"中","低"))))</f>
        <v>中</v>
      </c>
      <c r="Z13" s="141" t="n">
        <v>46141</v>
      </c>
      <c r="AA13" s="141" t="n">
        <v>46140</v>
      </c>
      <c r="AB13" s="141"/>
      <c r="AC13" s="142" t="n">
        <f>IF(A13="","",IF(U13="已关闭",IF(AB13&lt;&gt;"",AB13-K13,TODAY()-K13),TODAY()-K13))</f>
        <v>9</v>
      </c>
      <c r="AD13" s="110" t="str">
        <f>IF(A13="","",IF(U13="已关闭","已关闭",IF(AND(T13&lt;&gt;"",T13&lt;TODAY()),"应对期限超過",IF(AND(Z13&lt;&gt;"",Z13&lt;TODAY()),"再確認期限超過",IF(AND(Z13&lt;&gt;"",Z13-TODAY()&lt;=7),"7天内再確認","正常")))))</f>
        <v>应对期限超過</v>
      </c>
      <c r="AE13" s="110" t="str">
        <f>IF(A13="","",IF(P13&gt;=20,"高层/PMO",IF(OR(P13&gt;=12,AD13="应对期限超過",AD13="再確認期限超過"),"项目经理",IF(P13&gt;=6,"チームリーダー","常规跟踪"))))</f>
        <v>项目经理</v>
      </c>
      <c r="AF13" s="110" t="str">
        <v>I-003</v>
      </c>
      <c r="AG13" s="110" t="str">
        <v>当前已有 12 单滞留</v>
      </c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</row>
    <row r="14" ht="36" customHeight="true">
      <c r="A14" s="110" t="str">
        <v>R-009</v>
      </c>
      <c r="B14" s="110" t="str">
        <v>建设/工程/EHS</v>
      </c>
      <c r="C14" s="110" t="s">
        <v>55</v>
      </c>
      <c r="D14" s="110" t="str">
        <v>现场施工</v>
      </c>
      <c r="E14" s="110" t="s">
        <v>36</v>
      </c>
      <c r="F14" s="110" t="s">
        <v>27</v>
      </c>
      <c r="G14" s="110" t="str">
        <v>雨季施工导致现场セキュリティ隐患增加</v>
      </c>
      <c r="H14" s="110" t="str">
        <v>排水和防滑措施準備不足</v>
      </c>
      <c r="I14" s="110" t="str">
        <v>可能造成人員伤害和停工是正</v>
      </c>
      <c r="J14" s="110" t="str">
        <v>天气预警升级</v>
      </c>
      <c r="K14" s="141" t="n">
        <v>46134</v>
      </c>
      <c r="L14" s="110" t="str">
        <v>何磊</v>
      </c>
      <c r="M14" s="110" t="str">
        <v>工程/EHS/担当業者</v>
      </c>
      <c r="N14" s="142" t="n">
        <v>2</v>
      </c>
      <c r="O14" s="142" t="n">
        <v>5</v>
      </c>
      <c r="P14" s="142" t="n">
        <f>IF(OR(N14="",O14=""),"",N14*O14)</f>
        <v>10</v>
      </c>
      <c r="Q14" s="110" t="str">
        <f>IF(P14="","",IF(P14&gt;=20,"极高",IF(P14&gt;=12,"高",IF(P14&gt;=6,"中","低"))))</f>
        <v>中</v>
      </c>
      <c r="R14" s="110" t="str">
        <v>规避</v>
      </c>
      <c r="S14" s="110" t="str">
        <v>雨季施工专项检查，必要时停止高リスク作业</v>
      </c>
      <c r="T14" s="141" t="n">
        <v>46143</v>
      </c>
      <c r="U14" s="110" t="str">
        <v>監視中</v>
      </c>
      <c r="V14" s="142" t="n">
        <v>1</v>
      </c>
      <c r="W14" s="142" t="n">
        <v>4</v>
      </c>
      <c r="X14" s="142" t="n">
        <f>IF(OR(V14="",W14=""),"",V14*W14)</f>
        <v>4</v>
      </c>
      <c r="Y14" s="110" t="str">
        <f>IF(X14="","",IF(X14&gt;=20,"极高",IF(X14&gt;=12,"高",IF(X14&gt;=6,"中","低"))))</f>
        <v>低</v>
      </c>
      <c r="Z14" s="141" t="n">
        <v>46142</v>
      </c>
      <c r="AA14" s="141" t="n">
        <v>46138</v>
      </c>
      <c r="AB14" s="141"/>
      <c r="AC14" s="142" t="n">
        <f>IF(A14="","",IF(U14="已关闭",IF(AB14&lt;&gt;"",AB14-K14,TODAY()-K14),TODAY()-K14))</f>
        <v>7</v>
      </c>
      <c r="AD14" s="110" t="str">
        <f>IF(A14="","",IF(U14="已关闭","已关闭",IF(AND(T14&lt;&gt;"",T14&lt;TODAY()),"应对期限超過",IF(AND(Z14&lt;&gt;"",Z14&lt;TODAY()),"再確認期限超過",IF(AND(Z14&lt;&gt;"",Z14-TODAY()&lt;=7),"7天内再確認","正常")))))</f>
        <v>7天内再確認</v>
      </c>
      <c r="AE14" s="110" t="str">
        <f>IF(A14="","",IF(P14&gt;=20,"高层/PMO",IF(OR(P14&gt;=12,AD14="应对期限超過",AD14="再確認期限超過"),"项目经理",IF(P14&gt;=6,"チームリーダー","常规跟踪"))))</f>
        <v>チームリーダー</v>
      </c>
      <c r="AF14" s="110"/>
      <c r="AG14" s="110" t="str">
        <v>EHS 巡回検査中</v>
      </c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</row>
    <row r="15" ht="36" customHeight="true">
      <c r="A15" s="110" t="str">
        <v>R-010</v>
      </c>
      <c r="B15" s="110" t="str">
        <v>IT/数値化</v>
      </c>
      <c r="C15" s="110" t="str">
        <v>自動化チーム</v>
      </c>
      <c r="D15" s="110" t="str">
        <v>报表自動化</v>
      </c>
      <c r="E15" s="110" t="str">
        <v>机会</v>
      </c>
      <c r="F15" s="110" t="s">
        <v>24</v>
      </c>
      <c r="G15" s="110" t="str">
        <v>自動化脚本前倒し稳定可缩短月结时间</v>
      </c>
      <c r="H15" s="110" t="str">
        <v>测试用例覆盖充分，重要接口稳定</v>
      </c>
      <c r="I15" s="110" t="str">
        <v>有机会减少手工汇总并提升准确率</v>
      </c>
      <c r="J15" s="110" t="str">
        <v>连续两轮自動化测试通过</v>
      </c>
      <c r="K15" s="141" t="n">
        <v>46136</v>
      </c>
      <c r="L15" s="110" t="str">
        <v>马宁</v>
      </c>
      <c r="M15" s="110" t="str">
        <v>财务/IT/运营</v>
      </c>
      <c r="N15" s="142" t="n">
        <v>3</v>
      </c>
      <c r="O15" s="142" t="n">
        <v>3</v>
      </c>
      <c r="P15" s="142" t="n">
        <f>IF(OR(N15="",O15=""),"",N15*O15)</f>
        <v>9</v>
      </c>
      <c r="Q15" s="110" t="str">
        <f>IF(P15="","",IF(P15&gt;=20,"极高",IF(P15&gt;=12,"高",IF(P15&gt;=6,"中","低"))))</f>
        <v>中</v>
      </c>
      <c r="R15" s="110" t="str">
        <v>利用</v>
      </c>
      <c r="S15" s="110" t="str">
        <v>扩大試行対象并制定上线验收标准</v>
      </c>
      <c r="T15" s="141" t="n">
        <v>46149</v>
      </c>
      <c r="U15" s="110" t="str">
        <v>監視中</v>
      </c>
      <c r="V15" s="142" t="n">
        <v>4</v>
      </c>
      <c r="W15" s="142" t="n">
        <v>3</v>
      </c>
      <c r="X15" s="142" t="n">
        <f>IF(OR(V15="",W15=""),"",V15*W15)</f>
        <v>12</v>
      </c>
      <c r="Y15" s="110" t="str">
        <f>IF(X15="","",IF(X15&gt;=20,"极高",IF(X15&gt;=12,"高",IF(X15&gt;=6,"中","低"))))</f>
        <v>高</v>
      </c>
      <c r="Z15" s="141" t="n">
        <v>46146</v>
      </c>
      <c r="AA15" s="141" t="n">
        <v>46140</v>
      </c>
      <c r="AB15" s="141"/>
      <c r="AC15" s="142" t="n">
        <f>IF(A15="","",IF(U15="已关闭",IF(AB15&lt;&gt;"",AB15-K15,TODAY()-K15),TODAY()-K15))</f>
        <v>5</v>
      </c>
      <c r="AD15" s="110" t="str">
        <f>IF(A15="","",IF(U15="已关闭","已关闭",IF(AND(T15&lt;&gt;"",T15&lt;TODAY()),"应对期限超過",IF(AND(Z15&lt;&gt;"",Z15&lt;TODAY()),"再確認期限超過",IF(AND(Z15&lt;&gt;"",Z15-TODAY()&lt;=7),"7天内再確認","正常")))))</f>
        <v>7天内再確認</v>
      </c>
      <c r="AE15" s="110" t="str">
        <f>IF(A15="","",IF(P15&gt;=20,"高层/PMO",IF(OR(P15&gt;=12,AD15="应对期限超過",AD15="再確認期限超過"),"项目经理",IF(P15&gt;=6,"チームリーダー","常规跟踪"))))</f>
        <v>チームリーダー</v>
      </c>
      <c r="AF15" s="110"/>
      <c r="AG15" s="110" t="str">
        <v>作为机会项跟踪收益</v>
      </c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</row>
  </sheetData>
  <mergeCells count="2">
    <mergeCell ref="A1:AG1"/>
    <mergeCell ref="A2:AG2"/>
  </mergeCells>
  <conditionalFormatting sqref="P6:P15">
    <cfRule type="colorScale" priority="1">
      <colorScale>
        <cfvo type="min"/>
        <cfvo type="percentile" val="50"/>
        <cfvo type="max"/>
        <color rgb="DCFCE7"/>
        <color rgb="FEF3C7"/>
        <color rgb="FEE2E2"/>
      </colorScale>
    </cfRule>
  </conditionalFormatting>
  <conditionalFormatting sqref="X6:X15">
    <cfRule type="colorScale" priority="2">
      <colorScale>
        <cfvo type="min"/>
        <cfvo type="percentile" val="50"/>
        <cfvo type="max"/>
        <color rgb="DCFCE7"/>
        <color rgb="FEF3C7"/>
        <color rgb="FEE2E2"/>
      </colorScale>
    </cfRule>
  </conditionalFormatting>
  <conditionalFormatting sqref="Q6:Q15">
    <cfRule type="expression" dxfId="0" priority="3">
      <formula>Q6="极高"</formula>
    </cfRule>
    <cfRule type="expression" dxfId="1" priority="4">
      <formula>Q6="高"</formula>
    </cfRule>
    <cfRule type="expression" dxfId="2" priority="5">
      <formula>Q6="中"</formula>
    </cfRule>
    <cfRule type="expression" dxfId="3" priority="6">
      <formula>Q6="低"</formula>
    </cfRule>
  </conditionalFormatting>
  <conditionalFormatting sqref="Y6:Y15">
    <cfRule type="expression" dxfId="4" priority="7">
      <formula>Y6="极高"</formula>
    </cfRule>
    <cfRule type="expression" dxfId="5" priority="8">
      <formula>Y6="高"</formula>
    </cfRule>
    <cfRule type="expression" dxfId="6" priority="9">
      <formula>Y6="中"</formula>
    </cfRule>
    <cfRule type="expression" dxfId="7" priority="10">
      <formula>Y6="低"</formula>
    </cfRule>
  </conditionalFormatting>
  <conditionalFormatting sqref="AD6:AD15">
    <cfRule type="expression" dxfId="8" priority="11">
      <formula>ISNUMBER(SEARCH("期限超過",AD6))</formula>
    </cfRule>
    <cfRule type="expression" dxfId="9" priority="12">
      <formula>AD6="7天内再確認"</formula>
    </cfRule>
  </conditionalFormatting>
  <dataValidations count="9">
    <dataValidation allowBlank="true" sqref="B6:B15" type="list">
      <formula1>'プロジェクト設定'!$C$14:$C$28</formula1>
    </dataValidation>
    <dataValidation allowBlank="true" sqref="E6:E15" type="list">
      <formula1>'プロジェクト設定'!$E$14:$E$18</formula1>
    </dataValidation>
    <dataValidation allowBlank="true" sqref="F6:F15" type="list">
      <formula1>'プロジェクト設定'!$B$14:$B$29</formula1>
    </dataValidation>
    <dataValidation allowBlank="true" sqref="N6:N15" type="list">
      <formula1>'プロジェクト設定'!$F$6:$F$10</formula1>
    </dataValidation>
    <dataValidation allowBlank="true" sqref="O6:O15" type="list">
      <formula1>'プロジェクト設定'!$F$6:$F$10</formula1>
    </dataValidation>
    <dataValidation allowBlank="true" sqref="R6:R15" type="list">
      <formula1>'プロジェクト設定'!$D$14:$D$22</formula1>
    </dataValidation>
    <dataValidation allowBlank="true" sqref="U6:U15" type="list">
      <formula1>'プロジェクト設定'!$A$14:$A$20</formula1>
    </dataValidation>
    <dataValidation allowBlank="true" sqref="V6:V15" type="list">
      <formula1>'プロジェクト設定'!$F$6:$F$10</formula1>
    </dataValidation>
    <dataValidation allowBlank="true" sqref="W6:W15" type="list">
      <formula1>'プロジェクト設定'!$F$6:$F$10</formula1>
    </dataValidation>
  </dataValidations>
  <pageMargins left="0.7" right="0.7" top="0.75" bottom="0.75" header="0.3" footer="0.3"/>
  <ignoredErrors>
    <ignoredError sqref="A1:XFD15" evalError="1" twoDigitTextYear="1" numberStoredAsText="1" formula="1" formulaRange="1" unlockedFormula="1" emptyCellReference="1" listDataValidation="1" calculatedColumn="1"/>
  </ignoredErrors>
  <tableParts count="1">
    <tablePart r:id="Rd41d5618ae6c4f7e"/>
  </tableParts>
</worksheet>
</file>

<file path=xl/worksheets/sheet5.xml><?xml version="1.0" encoding="utf-8"?>
<worksheet xmlns="http://schemas.openxmlformats.org/spreadsheetml/2006/main" xmlns:ns1="http://schemas.microsoft.com/office/spreadsheetml/2009/9/main" xmlns:ns3="http://schemas.microsoft.com/office/excel/2006/main" xmlns:r="http://schemas.openxmlformats.org/officeDocument/2006/relationships">
  <sheetViews>
    <sheetView workbookViewId="0"/>
  </sheetViews>
  <sheetFormatPr defaultRowHeight="15"/>
  <cols>
    <col customWidth="true" max="1" min="1" width="12"/>
    <col customWidth="true" max="2" min="2" width="13"/>
    <col customWidth="true" max="3" min="3" width="16"/>
    <col customWidth="true" max="4" min="4" width="42"/>
    <col customWidth="true" max="5" min="5" width="14"/>
    <col customWidth="true" max="6" min="6" width="18"/>
    <col customWidth="true" max="9" min="7" width="12"/>
    <col customWidth="true" max="10" min="10" width="10"/>
    <col customWidth="true" max="11" min="11" width="12"/>
    <col customWidth="true" max="12" min="12" width="28"/>
    <col customWidth="true" max="13" min="13" width="24"/>
    <col customWidth="true" max="15" min="14" width="12"/>
    <col customWidth="true" max="16" min="16" width="14"/>
    <col customWidth="true" max="17" min="17" width="24"/>
  </cols>
  <sheetData>
    <row r="1" ht="32" customHeight="true">
      <c r="A1" s="152" t="str">
        <v>対応アクション跟踪｜将リスク应对拆分为可実行件名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每条行动可关联リスク ID。用状態、進捗、到期提醒和成果物证据跟踪実行闭环。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 ht="32" customHeight="true">
      <c r="A5" s="140" t="str">
        <v>行动ID</v>
      </c>
      <c r="B5" s="140" t="str">
        <v>关联リスクID</v>
      </c>
      <c r="C5" s="140" t="str">
        <v>行动类型</v>
      </c>
      <c r="D5" s="140" t="str">
        <v>行动説明</v>
      </c>
      <c r="E5" s="140" t="s">
        <v>56</v>
      </c>
      <c r="F5" s="140" t="str">
        <v>コラボレーション方</v>
      </c>
      <c r="G5" s="140" t="str">
        <v>开始日期</v>
      </c>
      <c r="H5" s="140" t="str">
        <v>截止日期</v>
      </c>
      <c r="I5" s="140" t="s">
        <v>13</v>
      </c>
      <c r="J5" s="140" t="s">
        <v>24</v>
      </c>
      <c r="K5" s="140" t="s">
        <v>35</v>
      </c>
      <c r="L5" s="140" t="str">
        <v>成果物/证据</v>
      </c>
      <c r="M5" s="140" t="str">
        <v>阻塞点</v>
      </c>
      <c r="N5" s="140" t="str">
        <v>最近更新</v>
      </c>
      <c r="O5" s="140" t="str">
        <v>距截止日数</v>
      </c>
      <c r="P5" s="140" t="str">
        <v>提醒</v>
      </c>
      <c r="Q5" s="140" t="s">
        <v>33</v>
      </c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</row>
    <row r="6" ht="34" customHeight="true">
      <c r="A6" s="114" t="str">
        <v>A-001</v>
      </c>
      <c r="B6" s="114" t="str">
        <v>R-001</v>
      </c>
      <c r="C6" s="114" t="str">
        <v>缓解</v>
      </c>
      <c r="D6" s="114" t="str">
        <v>完了対象変更影響評価并形成承認コメント</v>
      </c>
      <c r="E6" s="114" t="str">
        <v>李明</v>
      </c>
      <c r="F6" s="114" t="str">
        <v>产品/开发</v>
      </c>
      <c r="G6" s="146" t="n">
        <v>46134</v>
      </c>
      <c r="H6" s="146" t="n">
        <v>46145</v>
      </c>
      <c r="I6" s="114" t="s">
        <v>17</v>
      </c>
      <c r="J6" s="147" t="n">
        <v>0.55</v>
      </c>
      <c r="K6" s="114" t="str">
        <v>P2-高</v>
      </c>
      <c r="L6" s="114" t="str">
        <v>変更评估表</v>
      </c>
      <c r="M6" s="114" t="str">
        <v>客户確認日時未定</v>
      </c>
      <c r="N6" s="146" t="n">
        <v>46140</v>
      </c>
      <c r="O6" s="148" t="n">
        <f>IF(A6="","",H6-TODAY())</f>
        <v>4</v>
      </c>
      <c r="P6" s="114" t="str">
        <f>IF(A6="","",IF(I6="完了","完了",IF(H6&lt;TODAY(),"期限超過",IF(H6-TODAY()&lt;=7,"7日以内に期限","正常"))))</f>
        <v>7日以内に期限</v>
      </c>
      <c r="Q6" s="114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 ht="34" customHeight="true">
      <c r="A7" s="114" t="str">
        <v>A-002</v>
      </c>
      <c r="B7" s="114" t="str">
        <v>R-001</v>
      </c>
      <c r="C7" s="114" t="str">
        <v>沟通/研修</v>
      </c>
      <c r="D7" s="114" t="str">
        <v>向客户確認凍結清单和新規要件承認路径</v>
      </c>
      <c r="E7" s="114" t="str">
        <v>李明</v>
      </c>
      <c r="F7" s="114" t="str">
        <v>客户成功</v>
      </c>
      <c r="G7" s="146" t="n">
        <v>46136</v>
      </c>
      <c r="H7" s="146" t="n">
        <v>46148</v>
      </c>
      <c r="I7" s="114" t="str">
        <v>未开始</v>
      </c>
      <c r="J7" s="147" t="n">
        <v>0.1</v>
      </c>
      <c r="K7" s="114" t="str">
        <v>P2-高</v>
      </c>
      <c r="L7" s="114" t="str">
        <v>会議纪要</v>
      </c>
      <c r="M7" s="114"/>
      <c r="N7" s="146" t="n">
        <v>46140</v>
      </c>
      <c r="O7" s="148" t="n">
        <f>IF(A7="","",H7-TODAY())</f>
        <v>7</v>
      </c>
      <c r="P7" s="114" t="str">
        <f>IF(A7="","",IF(I7="完了","完了",IF(H7&lt;TODAY(),"期限超過",IF(H7-TODAY()&lt;=7,"7日以内に期限","正常"))))</f>
        <v>7日以内に期限</v>
      </c>
      <c r="Q7" s="114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 ht="34" customHeight="true">
      <c r="A8" s="114" t="str">
        <v>A-003</v>
      </c>
      <c r="B8" s="114" t="str">
        <v>R-002</v>
      </c>
      <c r="C8" s="114" t="str">
        <v>转移/保险</v>
      </c>
      <c r="D8" s="114" t="str">
        <v>完了备选供应商报价和交期確認</v>
      </c>
      <c r="E8" s="114" t="str">
        <v>王芳</v>
      </c>
      <c r="F8" s="114" t="s">
        <v>57</v>
      </c>
      <c r="G8" s="146" t="n">
        <v>46130</v>
      </c>
      <c r="H8" s="146" t="n">
        <v>46143</v>
      </c>
      <c r="I8" s="114" t="s">
        <v>17</v>
      </c>
      <c r="J8" s="147" t="n">
        <v>0.7</v>
      </c>
      <c r="K8" s="114" t="str">
        <v>P2-高</v>
      </c>
      <c r="L8" s="114" t="str">
        <v>备选供应商报价单</v>
      </c>
      <c r="M8" s="114" t="str">
        <v>报价有効期短</v>
      </c>
      <c r="N8" s="146" t="n">
        <v>46139</v>
      </c>
      <c r="O8" s="148" t="n">
        <f>IF(A8="","",H8-TODAY())</f>
        <v>2</v>
      </c>
      <c r="P8" s="114" t="str">
        <f>IF(A8="","",IF(I8="完了","完了",IF(H8&lt;TODAY(),"期限超過",IF(H8-TODAY()&lt;=7,"7日以内に期限","正常"))))</f>
        <v>7日以内に期限</v>
      </c>
      <c r="Q8" s="114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  <row r="9" ht="34" customHeight="true">
      <c r="A9" s="114" t="str">
        <v>A-004</v>
      </c>
      <c r="B9" s="114" t="str">
        <v>R-003</v>
      </c>
      <c r="C9" s="114" t="str">
        <v>审计/检查</v>
      </c>
      <c r="D9" s="114" t="str">
        <v>完了隐私影響評価并提交法务审查</v>
      </c>
      <c r="E9" s="114" t="str">
        <v>赵敏</v>
      </c>
      <c r="F9" s="114" t="str">
        <v>法务/セキュリティ</v>
      </c>
      <c r="G9" s="146" t="n">
        <v>46132</v>
      </c>
      <c r="H9" s="146" t="n">
        <v>46157</v>
      </c>
      <c r="I9" s="114" t="s">
        <v>17</v>
      </c>
      <c r="J9" s="147" t="n">
        <v>0.35</v>
      </c>
      <c r="K9" s="114" t="str">
        <v>P2-高</v>
      </c>
      <c r="L9" s="114" t="str">
        <v>PIA 报告</v>
      </c>
      <c r="M9" s="114" t="str">
        <v>外部ヤード律师意见未回</v>
      </c>
      <c r="N9" s="146" t="n">
        <v>46138</v>
      </c>
      <c r="O9" s="148" t="n">
        <f>IF(A9="","",H9-TODAY())</f>
        <v>16</v>
      </c>
      <c r="P9" s="114" t="str">
        <f>IF(A9="","",IF(I9="完了","完了",IF(H9&lt;TODAY(),"期限超過",IF(H9-TODAY()&lt;=7,"7日以内に期限","正常"))))</f>
        <v>正常</v>
      </c>
      <c r="Q9" s="114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</row>
    <row r="10" ht="34" customHeight="true">
      <c r="A10" s="114" t="str">
        <v>A-005</v>
      </c>
      <c r="B10" s="114" t="str">
        <v>R-004</v>
      </c>
      <c r="C10" s="114" t="str">
        <v>预防</v>
      </c>
      <c r="D10" s="114" t="str">
        <v>迁移アカウント権限清单再確認和最小权限設定</v>
      </c>
      <c r="E10" s="114" t="str">
        <v>陈强</v>
      </c>
      <c r="F10" s="114" t="str">
        <v>IT セキュリティ</v>
      </c>
      <c r="G10" s="146" t="n">
        <v>46135</v>
      </c>
      <c r="H10" s="146" t="n">
        <v>46142</v>
      </c>
      <c r="I10" s="114" t="s">
        <v>18</v>
      </c>
      <c r="J10" s="147" t="n">
        <v>0.8</v>
      </c>
      <c r="K10" s="114" t="s">
        <v>37</v>
      </c>
      <c r="L10" s="114" t="str">
        <v>权限清单/审计記録</v>
      </c>
      <c r="M10" s="114"/>
      <c r="N10" s="146" t="n">
        <v>46140</v>
      </c>
      <c r="O10" s="148" t="n">
        <f>IF(A10="","",H10-TODAY())</f>
        <v>1</v>
      </c>
      <c r="P10" s="114" t="str">
        <f>IF(A10="","",IF(I10="完了","完了",IF(H10&lt;TODAY(),"期限超過",IF(H10-TODAY()&lt;=7,"7日以内に期限","正常"))))</f>
        <v>7日以内に期限</v>
      </c>
      <c r="Q10" s="114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</row>
    <row r="11" ht="34" customHeight="true">
      <c r="A11" s="114" t="str">
        <v>A-006</v>
      </c>
      <c r="B11" s="114" t="str">
        <v>R-005</v>
      </c>
      <c r="C11" s="114" t="str">
        <v>缓解</v>
      </c>
      <c r="D11" s="114" t="str">
        <v>建立外包費用月次预警和変更承認しきい値</v>
      </c>
      <c r="E11" s="114" t="str">
        <v>周杰</v>
      </c>
      <c r="F11" s="114" t="str">
        <v>财务/PMO</v>
      </c>
      <c r="G11" s="146" t="n">
        <v>46137</v>
      </c>
      <c r="H11" s="146" t="n">
        <v>46154</v>
      </c>
      <c r="I11" s="114" t="str">
        <v>未开始</v>
      </c>
      <c r="J11" s="147" t="n">
        <v>0</v>
      </c>
      <c r="K11" s="114" t="str">
        <v>P3-中</v>
      </c>
      <c r="L11" s="114" t="str">
        <v>費用预警模板</v>
      </c>
      <c r="M11" s="114"/>
      <c r="N11" s="146" t="n">
        <v>46137</v>
      </c>
      <c r="O11" s="148" t="n">
        <f>IF(A11="","",H11-TODAY())</f>
        <v>13</v>
      </c>
      <c r="P11" s="114" t="str">
        <f>IF(A11="","",IF(I11="完了","完了",IF(H11&lt;TODAY(),"期限超過",IF(H11-TODAY()&lt;=7,"7日以内に期限","正常"))))</f>
        <v>正常</v>
      </c>
      <c r="Q11" s="114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</row>
    <row r="12" ht="34" customHeight="true">
      <c r="A12" s="114" t="str">
        <v>A-007</v>
      </c>
      <c r="B12" s="114" t="str">
        <v>R-006</v>
      </c>
      <c r="C12" s="114" t="str">
        <v>沟通/研修</v>
      </c>
      <c r="D12" s="114" t="str">
        <v>分批研修重要用户并发布录屏材料</v>
      </c>
      <c r="E12" s="114" t="str">
        <v>刘洋</v>
      </c>
      <c r="F12" s="114" t="str">
        <v>研修チーム</v>
      </c>
      <c r="G12" s="146" t="n">
        <v>46133</v>
      </c>
      <c r="H12" s="146" t="n">
        <v>46151</v>
      </c>
      <c r="I12" s="114" t="s">
        <v>17</v>
      </c>
      <c r="J12" s="147" t="n">
        <v>0.6</v>
      </c>
      <c r="K12" s="114" t="str">
        <v>P3-中</v>
      </c>
      <c r="L12" s="114" t="str">
        <v>研修签到/录屏リンク</v>
      </c>
      <c r="M12" s="114" t="str">
        <v>排期冲突</v>
      </c>
      <c r="N12" s="146" t="n">
        <v>46139</v>
      </c>
      <c r="O12" s="148" t="n">
        <f>IF(A12="","",H12-TODAY())</f>
        <v>10</v>
      </c>
      <c r="P12" s="114" t="str">
        <f>IF(A12="","",IF(I12="完了","完了",IF(H12&lt;TODAY(),"期限超過",IF(H12-TODAY()&lt;=7,"7日以内に期限","正常"))))</f>
        <v>正常</v>
      </c>
      <c r="Q12" s="114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</row>
    <row r="13" ht="34" customHeight="true">
      <c r="A13" s="114" t="str">
        <v>A-008</v>
      </c>
      <c r="B13" s="114" t="str">
        <v>R-007</v>
      </c>
      <c r="C13" s="114" t="str">
        <v>沟通/研修</v>
      </c>
      <c r="D13" s="114" t="str">
        <v>召开客户恢复计划沟通会，明确补救承诺</v>
      </c>
      <c r="E13" s="114" t="str">
        <v>孙悦</v>
      </c>
      <c r="F13" s="114" t="str">
        <v>项目经理/営業</v>
      </c>
      <c r="G13" s="146" t="n">
        <v>46138</v>
      </c>
      <c r="H13" s="146" t="n">
        <v>46144</v>
      </c>
      <c r="I13" s="114" t="s">
        <v>17</v>
      </c>
      <c r="J13" s="147" t="n">
        <v>0.4</v>
      </c>
      <c r="K13" s="114" t="s">
        <v>37</v>
      </c>
      <c r="L13" s="114" t="str">
        <v>客户会議纪要</v>
      </c>
      <c r="M13" s="114" t="str">
        <v>客户高层时间</v>
      </c>
      <c r="N13" s="146" t="n">
        <v>46140</v>
      </c>
      <c r="O13" s="148" t="n">
        <f>IF(A13="","",H13-TODAY())</f>
        <v>3</v>
      </c>
      <c r="P13" s="114" t="str">
        <f>IF(A13="","",IF(I13="完了","完了",IF(H13&lt;TODAY(),"期限超過",IF(H13-TODAY()&lt;=7,"7日以内に期限","正常"))))</f>
        <v>7日以内に期限</v>
      </c>
      <c r="Q13" s="114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</row>
    <row r="14" ht="34" customHeight="true">
      <c r="A14" s="114" t="str">
        <v>A-009</v>
      </c>
      <c r="B14" s="114" t="str">
        <v>R-008</v>
      </c>
      <c r="C14" s="114" t="str">
        <v>缓解</v>
      </c>
      <c r="D14" s="114" t="str">
        <v>建立订单異常ダッシュボード和毎日清理机制</v>
      </c>
      <c r="E14" s="114" t="str">
        <v>郑伟</v>
      </c>
      <c r="F14" s="114" t="str">
        <v>运营/IT</v>
      </c>
      <c r="G14" s="146" t="n">
        <v>46135</v>
      </c>
      <c r="H14" s="146" t="n">
        <v>46140</v>
      </c>
      <c r="I14" s="114" t="str">
        <v>阻塞</v>
      </c>
      <c r="J14" s="147" t="n">
        <v>0.45</v>
      </c>
      <c r="K14" s="114" t="s">
        <v>37</v>
      </c>
      <c r="L14" s="114" t="str">
        <v>異常ダッシュボード</v>
      </c>
      <c r="M14" s="114" t="str">
        <v>数据接口延迟</v>
      </c>
      <c r="N14" s="146" t="n">
        <v>46140</v>
      </c>
      <c r="O14" s="148" t="n">
        <f>IF(A14="","",H14-TODAY())</f>
        <v>-1</v>
      </c>
      <c r="P14" s="114" t="str">
        <f>IF(A14="","",IF(I14="完了","完了",IF(H14&lt;TODAY(),"期限超過",IF(H14-TODAY()&lt;=7,"7日以内に期限","正常"))))</f>
        <v>期限超過</v>
      </c>
      <c r="Q14" s="114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</row>
    <row r="15" ht="34" customHeight="true">
      <c r="A15" s="114" t="str">
        <v>A-010</v>
      </c>
      <c r="B15" s="114" t="str">
        <v>R-009</v>
      </c>
      <c r="C15" s="114" t="str">
        <v>预防</v>
      </c>
      <c r="D15" s="114" t="str">
        <v>完了雨季施工专项セキュリティ数検査查</v>
      </c>
      <c r="E15" s="114" t="str">
        <v>何磊</v>
      </c>
      <c r="F15" s="114" t="str">
        <v>EHS/担当業者</v>
      </c>
      <c r="G15" s="146" t="n">
        <v>46137</v>
      </c>
      <c r="H15" s="146" t="n">
        <v>46143</v>
      </c>
      <c r="I15" s="114" t="s">
        <v>17</v>
      </c>
      <c r="J15" s="147" t="n">
        <v>0.65</v>
      </c>
      <c r="K15" s="114" t="s">
        <v>37</v>
      </c>
      <c r="L15" s="114" t="str">
        <v>EHS 巡回検査表</v>
      </c>
      <c r="M15" s="114"/>
      <c r="N15" s="146" t="n">
        <v>46138</v>
      </c>
      <c r="O15" s="148" t="n">
        <f>IF(A15="","",H15-TODAY())</f>
        <v>2</v>
      </c>
      <c r="P15" s="114" t="str">
        <f>IF(A15="","",IF(I15="完了","完了",IF(H15&lt;TODAY(),"期限超過",IF(H15-TODAY()&lt;=7,"7日以内に期限","正常"))))</f>
        <v>7日以内に期限</v>
      </c>
      <c r="Q15" s="114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</row>
    <row r="16" ht="34" customHeight="true">
      <c r="A16" s="114" t="str">
        <v>A-011</v>
      </c>
      <c r="B16" s="114" t="str">
        <v>R-010</v>
      </c>
      <c r="C16" s="114" t="str">
        <v>机会利用</v>
      </c>
      <c r="D16" s="114" t="str">
        <v>扩大自動化試行対象并定义验收口径</v>
      </c>
      <c r="E16" s="114" t="str">
        <v>马宁</v>
      </c>
      <c r="F16" s="114" t="str">
        <v>财务/IT</v>
      </c>
      <c r="G16" s="146" t="n">
        <v>46137</v>
      </c>
      <c r="H16" s="146" t="n">
        <v>46149</v>
      </c>
      <c r="I16" s="114" t="s">
        <v>17</v>
      </c>
      <c r="J16" s="147" t="n">
        <v>0.5</v>
      </c>
      <c r="K16" s="114" t="str">
        <v>P3-中</v>
      </c>
      <c r="L16" s="114" t="str">
        <v>試行验收单</v>
      </c>
      <c r="M16" s="114"/>
      <c r="N16" s="146" t="n">
        <v>46140</v>
      </c>
      <c r="O16" s="148" t="n">
        <f>IF(A16="","",H16-TODAY())</f>
        <v>8</v>
      </c>
      <c r="P16" s="114" t="str">
        <f>IF(A16="","",IF(I16="完了","完了",IF(H16&lt;TODAY(),"期限超過",IF(H16-TODAY()&lt;=7,"7日以内に期限","正常"))))</f>
        <v>正常</v>
      </c>
      <c r="Q16" s="114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</row>
  </sheetData>
  <mergeCells count="2">
    <mergeCell ref="A1:Q1"/>
    <mergeCell ref="A2:Q2"/>
  </mergeCells>
  <conditionalFormatting sqref="J6:J16">
    <cfRule type="dataBar" priority="1">
      <dataBar>
        <cfvo type="min"/>
        <cfvo type="max"/>
        <color rgb="93C5FD"/>
      </dataBar>
      <ignoredErrors>
        <ignoredError sqref="A1:XFD16" evalError="1" twoDigitTextYear="1" numberStoredAsText="1" formula="1" formulaRange="1" unlockedFormula="1" emptyCellReference="1" listDataValidation="1" calculatedColumn="1"/>
      </ignoredErrors>
      <extLst>
        <ext uri="{B025F937-C7B1-47D3-B67F-A62EFF666E3E}">
          <ns1:id>{9EE91955-09C8-B629-215D-A32328207221}</ns1:id>
        </ext>
      </extLst>
    </cfRule>
  </conditionalFormatting>
  <conditionalFormatting sqref="P6:P16">
    <cfRule type="expression" dxfId="10" priority="2">
      <formula>P6="期限超過"</formula>
    </cfRule>
    <cfRule type="expression" dxfId="11" priority="3">
      <formula>P6="7日以内に期限"</formula>
    </cfRule>
  </conditionalFormatting>
  <dataValidations count="3">
    <dataValidation allowBlank="true" sqref="C6:C16" type="list">
      <formula1>'プロジェクト設定'!$L$14:$L$21</formula1>
    </dataValidation>
    <dataValidation allowBlank="true" sqref="I6:I16" type="list">
      <formula1>'プロジェクト設定'!$G$14:$G$19</formula1>
    </dataValidation>
    <dataValidation allowBlank="true" sqref="K6:K16" type="list">
      <formula1>'プロジェクト設定'!$H$14:$H$17</formula1>
    </dataValidation>
  </dataValidations>
  <pageMargins left="0.7" right="0.7" top="0.75" bottom="0.75" header="0.3" footer="0.3"/>
  <tableParts count="1">
    <tablePart r:id="Raa521d3c183e4cfb"/>
  </tableParts>
  <extLst>
    <ext uri="{78C0D931-6437-407d-A8EE-F0AAD7539E65}">
      <ns1:conditionalFormattings>
        <ns1:conditionalFormatting>
          <ns1:cfRule type="dataBar" priority="1" id="{9EE91955-09C8-B629-215D-A32328207221}">
            <ns1:dataBar gradient="1">
              <ns1:cfvo type="min"/>
              <ns1:cfvo type="max"/>
              <ns1:fillColor rgb="93C5FD"/>
            </ns1:dataBar>
          </ns1:cfRule>
          <ns3:sqref>J6:J155</ns3:sqref>
        </ns1:conditionalFormatting>
      </ns1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RowHeight="15"/>
  <cols>
    <col customWidth="true" max="1" min="1" width="12"/>
    <col customWidth="true" max="2" min="2" width="13"/>
    <col customWidth="true" max="3" min="3" width="16"/>
    <col customWidth="true" max="4" min="4" width="40"/>
    <col customWidth="true" max="5" min="5" width="32"/>
    <col customWidth="true" max="6" min="6" width="14"/>
    <col customWidth="true" max="7" min="7" width="12"/>
    <col customWidth="true" max="8" min="8" width="14"/>
    <col customWidth="true" max="9" min="9" width="12"/>
    <col customWidth="true" max="10" min="10" width="18"/>
    <col customWidth="true" max="11" min="11" width="36"/>
    <col customWidth="true" max="12" min="12" width="18"/>
    <col customWidth="true" max="13" min="13" width="32"/>
    <col customWidth="true" max="14" min="14" width="12"/>
    <col customWidth="true" max="15" min="15" width="10"/>
    <col customWidth="true" max="16" min="16" width="14"/>
    <col customWidth="true" max="17" min="17" width="24"/>
  </cols>
  <sheetData>
    <row r="1" ht="32" customHeight="true">
      <c r="A1" s="152" t="str">
        <v>问题与升级跟踪｜当リスク转化为问题、決定或変更时使用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用于記録発生済み问题、待決定件名、対象変更、依赖阻塞和升级会議結果。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 ht="32" customHeight="true">
      <c r="A5" s="140" t="str">
        <v>问题ID</v>
      </c>
      <c r="B5" s="140" t="str">
        <v>关联リスクID</v>
      </c>
      <c r="C5" s="140" t="str">
        <v>问题/決定类型</v>
      </c>
      <c r="D5" s="140" t="s">
        <v>58</v>
      </c>
      <c r="E5" s="140" t="str">
        <v>影响</v>
      </c>
      <c r="F5" s="140" t="s">
        <v>56</v>
      </c>
      <c r="G5" s="140" t="s">
        <v>59</v>
      </c>
      <c r="H5" s="140" t="str">
        <v>解決目標日日期</v>
      </c>
      <c r="I5" s="140" t="s">
        <v>13</v>
      </c>
      <c r="J5" s="140" t="str">
        <v>升级ランク</v>
      </c>
      <c r="K5" s="140" t="str">
        <v>需決定件名</v>
      </c>
      <c r="L5" s="140" t="str">
        <v>会議/论坛</v>
      </c>
      <c r="M5" s="140" t="str">
        <v>最终実施内容</v>
      </c>
      <c r="N5" s="140" t="str">
        <v>关闭日期</v>
      </c>
      <c r="O5" s="140" t="str">
        <v>问题年龄</v>
      </c>
      <c r="P5" s="140" t="str">
        <v>提醒</v>
      </c>
      <c r="Q5" s="140" t="s">
        <v>33</v>
      </c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</row>
    <row r="6" ht="34" customHeight="true">
      <c r="A6" s="114" t="str">
        <v>I-001</v>
      </c>
      <c r="B6" s="114" t="str">
        <v>R-001</v>
      </c>
      <c r="C6" s="114" t="str">
        <v>変更请求</v>
      </c>
      <c r="D6" s="114" t="str">
        <v>客户新規报表口径要確認是否进入本期対象</v>
      </c>
      <c r="E6" s="114" t="str">
        <v>若纳入本期，预计增加 5 个工作日</v>
      </c>
      <c r="F6" s="114" t="str">
        <v>李明</v>
      </c>
      <c r="G6" s="146" t="n">
        <v>46135</v>
      </c>
      <c r="H6" s="146" t="n">
        <v>46145</v>
      </c>
      <c r="I6" s="114" t="str">
        <v>対応中</v>
      </c>
      <c r="J6" s="114" t="str">
        <v>项目经理</v>
      </c>
      <c r="K6" s="114" t="str">
        <v>是否批准新規要件进入本期</v>
      </c>
      <c r="L6" s="114" t="str">
        <v>项目周会</v>
      </c>
      <c r="M6" s="114"/>
      <c r="N6" s="146"/>
      <c r="O6" s="148" t="n">
        <f>IF(A6="","",IF(I6="已关闭",IF(N6&lt;&gt;"",N6-G6,TODAY()-G6),TODAY()-G6))</f>
        <v>6</v>
      </c>
      <c r="P6" s="114" t="str">
        <f>IF(A6="","",IF(I6="已关闭","已关闭",IF(H6&lt;TODAY(),"期限超過",IF(H6-TODAY()&lt;=3,"3天内到期","正常"))))</f>
        <v>正常</v>
      </c>
      <c r="Q6" s="114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 ht="34" customHeight="true">
      <c r="A7" s="114" t="str">
        <v>I-002</v>
      </c>
      <c r="B7" s="114" t="str">
        <v>R-007</v>
      </c>
      <c r="C7" s="114" t="str">
        <v>客户升级</v>
      </c>
      <c r="D7" s="114" t="str">
        <v>重点顧客对引渡し节奏不满意，需要恢复计划</v>
      </c>
      <c r="E7" s="114" t="str">
        <v>影响续约谈判和客户口碑</v>
      </c>
      <c r="F7" s="114" t="str">
        <v>孙悦</v>
      </c>
      <c r="G7" s="146" t="n">
        <v>46138</v>
      </c>
      <c r="H7" s="146" t="n">
        <v>46144</v>
      </c>
      <c r="I7" s="114" t="s">
        <v>18</v>
      </c>
      <c r="J7" s="114" t="str">
        <v>高层決定</v>
      </c>
      <c r="K7" s="114" t="str">
        <v>补救承诺和マイルストーン是否可对外確認</v>
      </c>
      <c r="L7" s="114" t="str">
        <v>客户专项会</v>
      </c>
      <c r="M7" s="114"/>
      <c r="N7" s="146"/>
      <c r="O7" s="148" t="n">
        <f>IF(A7="","",IF(I7="已关闭",IF(N7&lt;&gt;"",N7-G7,TODAY()-G7),TODAY()-G7))</f>
        <v>3</v>
      </c>
      <c r="P7" s="114" t="str">
        <f>IF(A7="","",IF(I7="已关闭","已关闭",IF(H7&lt;TODAY(),"期限超過",IF(H7-TODAY()&lt;=3,"3天内到期","正常"))))</f>
        <v>3天内到期</v>
      </c>
      <c r="Q7" s="114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 ht="34" customHeight="true">
      <c r="A8" s="114" t="str">
        <v>I-003</v>
      </c>
      <c r="B8" s="114" t="str">
        <v>R-008</v>
      </c>
      <c r="C8" s="114" t="str">
        <v>运营阻塞</v>
      </c>
      <c r="D8" s="114" t="str">
        <v>订单異常対応滞留，異常ダッシュボード接口延迟</v>
      </c>
      <c r="E8" s="114" t="str">
        <v>造成 SLA 期限超過和お客様からの申し出リスク</v>
      </c>
      <c r="F8" s="114" t="str">
        <v>郑伟</v>
      </c>
      <c r="G8" s="146" t="n">
        <v>46136</v>
      </c>
      <c r="H8" s="146" t="n">
        <v>46141</v>
      </c>
      <c r="I8" s="114" t="str">
        <v>対応中</v>
      </c>
      <c r="J8" s="114" t="str">
        <v>项目经理</v>
      </c>
      <c r="K8" s="114" t="str">
        <v>是否安排临时人件費清理并優先修复接口</v>
      </c>
      <c r="L8" s="114" t="str">
        <v>运营例会</v>
      </c>
      <c r="M8" s="114"/>
      <c r="N8" s="146"/>
      <c r="O8" s="148" t="n">
        <f>IF(A8="","",IF(I8="已关闭",IF(N8&lt;&gt;"",N8-G8,TODAY()-G8),TODAY()-G8))</f>
        <v>5</v>
      </c>
      <c r="P8" s="114" t="str">
        <f>IF(A8="","",IF(I8="已关闭","已关闭",IF(H8&lt;TODAY(),"期限超過",IF(H8-TODAY()&lt;=3,"3天内到期","正常"))))</f>
        <v>3天内到期</v>
      </c>
      <c r="Q8" s="114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</sheetData>
  <mergeCells count="2">
    <mergeCell ref="A1:Q1"/>
    <mergeCell ref="A2:Q2"/>
  </mergeCells>
  <conditionalFormatting sqref="P6:P8">
    <cfRule type="expression" dxfId="12" priority="1">
      <formula>P6="期限超過"</formula>
    </cfRule>
    <cfRule type="expression" dxfId="13" priority="2">
      <formula>P6="3天内到期"</formula>
    </cfRule>
  </conditionalFormatting>
  <dataValidations count="3">
    <dataValidation allowBlank="true" sqref="C6:C8" type="list">
      <formula1>"问题,変更请求,待決定,依赖阻塞,客户升级,审计发现,事故/事件"</formula1>
    </dataValidation>
    <dataValidation allowBlank="true" sqref="I6:I8" type="list">
      <formula1>'プロジェクト設定'!$I$14:$I$19</formula1>
    </dataValidation>
    <dataValidation allowBlank="true" sqref="J6:J8" type="list">
      <formula1>'プロジェクト設定'!$F$14:$F$18</formula1>
    </dataValidation>
  </dataValidations>
  <pageMargins left="0.7" right="0.7" top="0.75" bottom="0.75" header="0.3" footer="0.3"/>
  <ignoredErrors>
    <ignoredError sqref="A1:XFD8" evalError="1" twoDigitTextYear="1" numberStoredAsText="1" formula="1" formulaRange="1" unlockedFormula="1" emptyCellReference="1" listDataValidation="1" calculatedColumn="1"/>
  </ignoredErrors>
  <tableParts count="1">
    <tablePart r:id="R8b4493929d51415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Views>
    <sheetView workbookViewId="0"/>
  </sheetViews>
  <sheetFormatPr defaultRowHeight="15"/>
  <cols>
    <col customWidth="true" max="2" min="1" width="12"/>
    <col customWidth="true" max="3" min="3" width="18"/>
    <col customWidth="true" max="4" min="4" width="16"/>
    <col customWidth="true" max="5" min="5" width="42"/>
    <col customWidth="true" max="7" min="6" width="12"/>
    <col customWidth="true" max="8" min="8" width="36"/>
    <col customWidth="true" max="9" min="9" width="14"/>
    <col customWidth="true" max="11" min="10" width="12"/>
    <col customWidth="true" max="12" min="12" width="26"/>
  </cols>
  <sheetData>
    <row r="1" ht="32" customHeight="true">
      <c r="A1" s="152" t="str">
        <v>リスク振り返り与会議記録｜履歴が残る，便于引き継ぎ和审计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用于記録周会、月次リスク评审、PMO/リスク委员会、审计检查和学び。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 ht="32" customHeight="true">
      <c r="A5" s="140" t="s">
        <v>60</v>
      </c>
      <c r="B5" s="140" t="str">
        <v>日期</v>
      </c>
      <c r="C5" s="140" t="str">
        <v>会議/论坛</v>
      </c>
      <c r="D5" s="140" t="s">
        <v>23</v>
      </c>
      <c r="E5" s="140" t="str">
        <v>振り返り件名</v>
      </c>
      <c r="F5" s="140" t="str">
        <v>新規リスク数</v>
      </c>
      <c r="G5" s="140" t="str">
        <v>关闭リスク数</v>
      </c>
      <c r="H5" s="140" t="str">
        <v>重要決定</v>
      </c>
      <c r="I5" s="140" t="s">
        <v>56</v>
      </c>
      <c r="J5" s="140" t="str">
        <v>下次跟进</v>
      </c>
      <c r="K5" s="140" t="s">
        <v>13</v>
      </c>
      <c r="L5" s="140" t="s">
        <v>33</v>
      </c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</row>
    <row r="6" ht="34" customHeight="true">
      <c r="A6" s="114" t="str">
        <v>RV-001</v>
      </c>
      <c r="B6" s="146" t="n">
        <v>46125</v>
      </c>
      <c r="C6" s="114" t="str">
        <v>项目周会</v>
      </c>
      <c r="D6" s="114" t="str">
        <v>项目引渡し</v>
      </c>
      <c r="E6" s="114" t="str">
        <v>確認今週未解决件名、リスク担当者和期限</v>
      </c>
      <c r="F6" s="114" t="n">
        <v>2</v>
      </c>
      <c r="G6" s="114" t="n">
        <v>0</v>
      </c>
      <c r="H6" s="114" t="str">
        <v>将 R-001 対象変更纳入专项跟进</v>
      </c>
      <c r="I6" s="114" t="str">
        <v>李明</v>
      </c>
      <c r="J6" s="146" t="n">
        <v>46132</v>
      </c>
      <c r="K6" s="114" t="str">
        <v>已完了</v>
      </c>
      <c r="L6" s="114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 ht="34" customHeight="true">
      <c r="A7" s="114" t="str">
        <v>RV-002</v>
      </c>
      <c r="B7" s="146" t="n">
        <v>46132</v>
      </c>
      <c r="C7" s="114" t="str">
        <v>运营例会</v>
      </c>
      <c r="D7" s="114" t="str">
        <v>运营流程</v>
      </c>
      <c r="E7" s="114" t="str">
        <v>振り返り订单異常 SLA，建立毎日ダッシュボード</v>
      </c>
      <c r="F7" s="114" t="n">
        <v>1</v>
      </c>
      <c r="G7" s="114" t="n">
        <v>0</v>
      </c>
      <c r="H7" s="114" t="str">
        <v>R-008 升级为问题 I-003</v>
      </c>
      <c r="I7" s="114" t="str">
        <v>郑伟</v>
      </c>
      <c r="J7" s="146" t="n">
        <v>46141</v>
      </c>
      <c r="K7" s="114" t="s">
        <v>17</v>
      </c>
      <c r="L7" s="114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 ht="34" customHeight="true">
      <c r="A8" s="114" t="str">
        <v>RV-003</v>
      </c>
      <c r="B8" s="146" t="n">
        <v>46140</v>
      </c>
      <c r="C8" s="114" t="str">
        <v>PMO リスク评审</v>
      </c>
      <c r="D8" s="114" t="str">
        <v>跨部门</v>
      </c>
      <c r="E8" s="114" t="str">
        <v>关注高リスク、期限超過行动和客户升级件名</v>
      </c>
      <c r="F8" s="114" t="n">
        <v>1</v>
      </c>
      <c r="G8" s="114" t="n">
        <v>0</v>
      </c>
      <c r="H8" s="114" t="str">
        <v>R-007 提交客户专项会決定</v>
      </c>
      <c r="I8" s="114" t="str">
        <v>孙悦</v>
      </c>
      <c r="J8" s="146" t="n">
        <v>46144</v>
      </c>
      <c r="K8" s="114" t="s">
        <v>38</v>
      </c>
      <c r="L8" s="114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</sheetData>
  <mergeCells count="2">
    <mergeCell ref="A1:L1"/>
    <mergeCell ref="A2:L2"/>
  </mergeCells>
  <dataValidations count="2">
    <dataValidation allowBlank="true" sqref="K6:K8" type="list">
      <formula1>'プロジェクト設定'!$J$14:$J$18</formula1>
    </dataValidation>
    <dataValidation allowBlank="true" sqref="D6:D8" type="list">
      <formula1>'プロジェクト設定'!$C$14:$C$28</formula1>
    </dataValidation>
  </dataValidations>
  <pageMargins left="0.7" right="0.7" top="0.75" bottom="0.75" header="0.3" footer="0.3"/>
  <ignoredErrors>
    <ignoredError sqref="A1:XFD8" evalError="1" twoDigitTextYear="1" numberStoredAsText="1" formula="1" formulaRange="1" unlockedFormula="1" emptyCellReference="1" listDataValidation="1" calculatedColumn="1"/>
  </ignoredErrors>
  <tableParts count="1">
    <tablePart r:id="R70eda25baf7043a0"/>
  </tableParts>
</worksheet>
</file>

<file path=xl/worksheets/sheet8.xml><?xml version="1.0" encoding="utf-8"?>
<worksheet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sheetViews>
    <sheetView workbookViewId="0"/>
  </sheetViews>
  <sheetFormatPr defaultRowHeight="15"/>
  <cols>
    <col customWidth="true" max="1" min="1" width="12"/>
    <col customWidth="true" max="2" min="2" width="18"/>
    <col customWidth="true" max="3" min="3" width="16"/>
    <col customWidth="true" max="4" min="4" width="14"/>
    <col customWidth="true" max="5" min="5" width="38"/>
    <col customWidth="true" max="6" min="6" width="28"/>
    <col customWidth="true" max="7" min="7" width="30"/>
    <col customWidth="true" max="8" min="8" width="36"/>
    <col customWidth="true" max="9" min="9" width="12"/>
    <col customWidth="true" max="10" min="10" width="14"/>
  </cols>
  <sheetData>
    <row r="1" ht="32" customHeight="true">
      <c r="A1" s="152" t="str">
        <v>多業務シーンリスク库｜可复制到リスク台帳后按会社实际情况調整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109"/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</row>
    <row r="2" ht="30" customHeight="true">
      <c r="A2" s="110" t="str">
        <v>シナリオ集用于启发リスク识别，不替代自社制度、合同和法规要求。</v>
      </c>
      <c r="B2" s="110"/>
      <c r="C2" s="110"/>
      <c r="D2" s="110"/>
      <c r="E2" s="110"/>
      <c r="F2" s="110"/>
      <c r="G2" s="110"/>
      <c r="H2" s="110"/>
      <c r="I2" s="110"/>
      <c r="J2" s="110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09"/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</row>
    <row r="3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</row>
    <row r="4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</row>
    <row r="5" ht="32" customHeight="true">
      <c r="A5" s="140" t="str">
        <v>场景ID</v>
      </c>
      <c r="B5" s="140" t="s">
        <v>34</v>
      </c>
      <c r="C5" s="140" t="str">
        <v>流程/领域</v>
      </c>
      <c r="D5" s="140" t="str">
        <v>リスク类别</v>
      </c>
      <c r="E5" s="140" t="str">
        <v>示例リスク事件</v>
      </c>
      <c r="F5" s="140" t="str">
        <v>常见触发信号</v>
      </c>
      <c r="G5" s="140" t="str">
        <v>典型影响</v>
      </c>
      <c r="H5" s="140" t="str">
        <v>推奨控制/应对</v>
      </c>
      <c r="I5" s="140" t="str">
        <v>推荐策略</v>
      </c>
      <c r="J5" s="140" t="str">
        <v>推奨更新頻度</v>
      </c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</row>
    <row r="6" ht="44" customHeight="true">
      <c r="A6" s="114" t="str">
        <v>S-001</v>
      </c>
      <c r="B6" s="114" t="str">
        <v>项目引渡し</v>
      </c>
      <c r="C6" s="114" t="str">
        <v>要件管理</v>
      </c>
      <c r="D6" s="114" t="s">
        <v>23</v>
      </c>
      <c r="E6" s="114" t="str">
        <v>重要要件継続変更导致対象蔓延</v>
      </c>
      <c r="F6" s="114" t="str">
        <v>新規要件频繁、要件凍結失败</v>
      </c>
      <c r="G6" s="114" t="str">
        <v>工期延迟、成本增加、品質下降</v>
      </c>
      <c r="H6" s="114" t="str">
        <v>変更评审、影響評価、要件凍結清单</v>
      </c>
      <c r="I6" s="114" t="str">
        <v>降低</v>
      </c>
      <c r="J6" s="114" t="s">
        <v>42</v>
      </c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109"/>
      <c r="AT6" s="109"/>
      <c r="AU6" s="109"/>
      <c r="AV6" s="109"/>
      <c r="AW6" s="109"/>
      <c r="AX6" s="109"/>
      <c r="AY6" s="109"/>
      <c r="AZ6" s="109"/>
    </row>
    <row r="7" ht="44" customHeight="true">
      <c r="A7" s="114" t="str">
        <v>S-002</v>
      </c>
      <c r="B7" s="114" t="str">
        <v>项目引渡し</v>
      </c>
      <c r="C7" s="114" t="str">
        <v>计划管理</v>
      </c>
      <c r="D7" s="114" t="s">
        <v>24</v>
      </c>
      <c r="E7" s="114" t="str">
        <v>重要マイルストーン依赖外部ヤード承認</v>
      </c>
      <c r="F7" s="114" t="str">
        <v>承認路径不清、签核人不可用</v>
      </c>
      <c r="G7" s="114" t="str">
        <v>上线延期、资源闲置</v>
      </c>
      <c r="H7" s="114" t="str">
        <v>承認矩阵、前倒し预约、替代签核机制</v>
      </c>
      <c r="I7" s="114" t="str">
        <v>降低</v>
      </c>
      <c r="J7" s="114" t="s">
        <v>42</v>
      </c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  <c r="AN7" s="109"/>
      <c r="AO7" s="109"/>
      <c r="AP7" s="109"/>
      <c r="AQ7" s="109"/>
      <c r="AR7" s="109"/>
      <c r="AS7" s="109"/>
      <c r="AT7" s="109"/>
      <c r="AU7" s="109"/>
      <c r="AV7" s="109"/>
      <c r="AW7" s="109"/>
      <c r="AX7" s="109"/>
      <c r="AY7" s="109"/>
      <c r="AZ7" s="109"/>
    </row>
    <row r="8" ht="44" customHeight="true">
      <c r="A8" s="114" t="str">
        <v>S-003</v>
      </c>
      <c r="B8" s="114" t="s">
        <v>40</v>
      </c>
      <c r="C8" s="114" t="str">
        <v>技术方案</v>
      </c>
      <c r="D8" s="114" t="s">
        <v>25</v>
      </c>
      <c r="E8" s="114" t="str">
        <v>核心機能技术方案未经充分验证</v>
      </c>
      <c r="F8" s="114" t="str">
        <v>POC 失败率高、缺陷集中</v>
      </c>
      <c r="G8" s="114" t="str">
        <v>返工、顧客検収失败</v>
      </c>
      <c r="H8" s="114" t="str">
        <v>架构评审、原型验证、测试覆盖率门槛</v>
      </c>
      <c r="I8" s="114" t="str">
        <v>降低</v>
      </c>
      <c r="J8" s="114" t="s">
        <v>43</v>
      </c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</row>
    <row r="9" ht="44" customHeight="true">
      <c r="A9" s="114" t="str">
        <v>S-004</v>
      </c>
      <c r="B9" s="114" t="s">
        <v>40</v>
      </c>
      <c r="C9" s="114" t="str">
        <v>バージョン发布</v>
      </c>
      <c r="D9" s="114" t="str">
        <v>声誉</v>
      </c>
      <c r="E9" s="114" t="str">
        <v>发布后出现重大缺陷影响用户体验</v>
      </c>
      <c r="F9" s="114" t="str">
        <v>回归测试压缩、監視告警缺失</v>
      </c>
      <c r="G9" s="114" t="str">
        <v>苦情、退订、ブランド损害</v>
      </c>
      <c r="H9" s="114" t="str">
        <v>灰度发布、回滚预案、发布振り返り</v>
      </c>
      <c r="I9" s="114" t="str">
        <v>规避</v>
      </c>
      <c r="J9" s="114" t="str">
        <v>每次发布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</row>
    <row r="10" ht="44" customHeight="true">
      <c r="A10" s="114" t="str">
        <v>S-005</v>
      </c>
      <c r="B10" s="114" t="str">
        <v>IT/数値化</v>
      </c>
      <c r="C10" s="114" t="str">
        <v>系统連携</v>
      </c>
      <c r="D10" s="114" t="str">
        <v>运营连续性</v>
      </c>
      <c r="E10" s="114" t="str">
        <v>接口変更导致上下游系统中断</v>
      </c>
      <c r="F10" s="114" t="str">
        <v>接口文書不一致、联调延期</v>
      </c>
      <c r="G10" s="114" t="str">
        <v>业务停摆、人件費补录</v>
      </c>
      <c r="H10" s="114" t="str">
        <v>接口バージョン管理、联调计划、回滚方案</v>
      </c>
      <c r="I10" s="114" t="str">
        <v>降低</v>
      </c>
      <c r="J10" s="114" t="s">
        <v>42</v>
      </c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9"/>
      <c r="AO10" s="109"/>
      <c r="AP10" s="109"/>
      <c r="AQ10" s="109"/>
      <c r="AR10" s="109"/>
      <c r="AS10" s="109"/>
      <c r="AT10" s="109"/>
      <c r="AU10" s="109"/>
      <c r="AV10" s="109"/>
      <c r="AW10" s="109"/>
      <c r="AX10" s="109"/>
      <c r="AY10" s="109"/>
      <c r="AZ10" s="109"/>
    </row>
    <row r="11" ht="44" customHeight="true">
      <c r="A11" s="114" t="str">
        <v>S-006</v>
      </c>
      <c r="B11" s="114" t="str">
        <v>IT/数値化</v>
      </c>
      <c r="C11" s="114" t="str">
        <v>数据迁移</v>
      </c>
      <c r="D11" s="114" t="str">
        <v>信息セキュリティ</v>
      </c>
      <c r="E11" s="114" t="str">
        <v>迁移数据权限或脱敏ルール错误</v>
      </c>
      <c r="F11" s="114" t="str">
        <v>临时账号多、記録缺失</v>
      </c>
      <c r="G11" s="114" t="str">
        <v>数据泄露、审计不合格</v>
      </c>
      <c r="H11" s="114" t="str">
        <v>最小权限、脱敏校验、記録审计</v>
      </c>
      <c r="I11" s="114" t="str">
        <v>降低</v>
      </c>
      <c r="J11" s="114" t="s">
        <v>39</v>
      </c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/>
      <c r="AJ11" s="109"/>
      <c r="AK11" s="109"/>
      <c r="AL11" s="109"/>
      <c r="AM11" s="109"/>
      <c r="AN11" s="109"/>
      <c r="AO11" s="109"/>
      <c r="AP11" s="109"/>
      <c r="AQ11" s="109"/>
      <c r="AR11" s="109"/>
      <c r="AS11" s="109"/>
      <c r="AT11" s="109"/>
      <c r="AU11" s="109"/>
      <c r="AV11" s="109"/>
      <c r="AW11" s="109"/>
      <c r="AX11" s="109"/>
      <c r="AY11" s="109"/>
      <c r="AZ11" s="109"/>
    </row>
    <row r="12" ht="44" customHeight="true">
      <c r="A12" s="114" t="str">
        <v>S-007</v>
      </c>
      <c r="B12" s="114" t="str">
        <v>信息セキュリティ/数据</v>
      </c>
      <c r="C12" s="114" t="str">
        <v>访问控制</v>
      </c>
      <c r="D12" s="114" t="str">
        <v>信息セキュリティ</v>
      </c>
      <c r="E12" s="114" t="str">
        <v>离职社員账号未及时关闭</v>
      </c>
      <c r="F12" s="114" t="str">
        <v>离职流程与 IAM 不联动</v>
      </c>
      <c r="G12" s="114" t="str">
        <v>未授权访问、適合リスク</v>
      </c>
      <c r="H12" s="114" t="str">
        <v>离职账号自動禁用、期間再確認</v>
      </c>
      <c r="I12" s="114" t="str">
        <v>规避</v>
      </c>
      <c r="J12" s="114" t="s">
        <v>45</v>
      </c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109"/>
      <c r="AO12" s="109"/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</row>
    <row r="13" ht="44" customHeight="true">
      <c r="A13" s="114" t="str">
        <v>S-008</v>
      </c>
      <c r="B13" s="114" t="str">
        <v>信息セキュリティ/数据</v>
      </c>
      <c r="C13" s="114" t="str">
        <v>云资源</v>
      </c>
      <c r="D13" s="114" t="str">
        <v>成本</v>
      </c>
      <c r="E13" s="114" t="str">
        <v>云资源无予算阈値导致成本失控</v>
      </c>
      <c r="F13" s="114" t="str">
        <v>资源未完了、監視阈値缺失</v>
      </c>
      <c r="G13" s="114" t="str">
        <v>予算超支</v>
      </c>
      <c r="H13" s="114" t="str">
        <v>成本标签、予算告警、资源回収流程</v>
      </c>
      <c r="I13" s="114" t="str">
        <v>降低</v>
      </c>
      <c r="J13" s="114" t="s">
        <v>42</v>
      </c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109"/>
      <c r="AU13" s="109"/>
      <c r="AV13" s="109"/>
      <c r="AW13" s="109"/>
      <c r="AX13" s="109"/>
      <c r="AY13" s="109"/>
      <c r="AZ13" s="109"/>
    </row>
    <row r="14" ht="44" customHeight="true">
      <c r="A14" s="114" t="str">
        <v>S-009</v>
      </c>
      <c r="B14" s="114" t="str">
        <v>サプライチェーン/購買</v>
      </c>
      <c r="C14" s="114" t="s">
        <v>61</v>
      </c>
      <c r="D14" s="114" t="str">
        <v>供应商</v>
      </c>
      <c r="E14" s="114" t="str">
        <v>单一供应商引渡し能力不足</v>
      </c>
      <c r="F14" s="114" t="str">
        <v>延期引渡し、品質波动</v>
      </c>
      <c r="G14" s="114" t="str">
        <v>生産中断、客户违约</v>
      </c>
      <c r="H14" s="114" t="str">
        <v>备选供应商、合同 SLA、在庫缓冲</v>
      </c>
      <c r="I14" s="114" t="str">
        <v>转移</v>
      </c>
      <c r="J14" s="114" t="s">
        <v>42</v>
      </c>
      <c r="K14" s="109"/>
      <c r="L14" s="109"/>
      <c r="M14" s="109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  <c r="AF14" s="109"/>
      <c r="AG14" s="109"/>
      <c r="AH14" s="109"/>
      <c r="AI14" s="109"/>
      <c r="AJ14" s="109"/>
      <c r="AK14" s="109"/>
      <c r="AL14" s="109"/>
      <c r="AM14" s="109"/>
      <c r="AN14" s="109"/>
      <c r="AO14" s="109"/>
      <c r="AP14" s="109"/>
      <c r="AQ14" s="109"/>
      <c r="AR14" s="109"/>
      <c r="AS14" s="109"/>
      <c r="AT14" s="109"/>
      <c r="AU14" s="109"/>
      <c r="AV14" s="109"/>
      <c r="AW14" s="109"/>
      <c r="AX14" s="109"/>
      <c r="AY14" s="109"/>
      <c r="AZ14" s="109"/>
    </row>
    <row r="15" ht="44" customHeight="true">
      <c r="A15" s="114" t="str">
        <v>S-010</v>
      </c>
      <c r="B15" s="114" t="str">
        <v>サプライチェーン/購買</v>
      </c>
      <c r="C15" s="114" t="s">
        <v>62</v>
      </c>
      <c r="D15" s="114" t="s">
        <v>24</v>
      </c>
      <c r="E15" s="114" t="str">
        <v>跨境物流費延误影响重要資材到货</v>
      </c>
      <c r="F15" s="114" t="str">
        <v>港口拥堵、天气、清关異常</v>
      </c>
      <c r="G15" s="114" t="str">
        <v>引渡し延迟、費用增加</v>
      </c>
      <c r="H15" s="114" t="str">
        <v>前倒し锁舱、通関資料再確認、应急运输</v>
      </c>
      <c r="I15" s="114" t="str">
        <v>降低</v>
      </c>
      <c r="J15" s="114" t="s">
        <v>42</v>
      </c>
      <c r="K15" s="109"/>
      <c r="L15" s="109"/>
      <c r="M15" s="109"/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  <c r="AF15" s="109"/>
      <c r="AG15" s="109"/>
      <c r="AH15" s="109"/>
      <c r="AI15" s="109"/>
      <c r="AJ15" s="109"/>
      <c r="AK15" s="109"/>
      <c r="AL15" s="109"/>
      <c r="AM15" s="109"/>
      <c r="AN15" s="109"/>
      <c r="AO15" s="109"/>
      <c r="AP15" s="109"/>
      <c r="AQ15" s="109"/>
      <c r="AR15" s="109"/>
      <c r="AS15" s="109"/>
      <c r="AT15" s="109"/>
      <c r="AU15" s="109"/>
      <c r="AV15" s="109"/>
      <c r="AW15" s="109"/>
      <c r="AX15" s="109"/>
      <c r="AY15" s="109"/>
      <c r="AZ15" s="109"/>
    </row>
    <row r="16" ht="44" customHeight="true">
      <c r="A16" s="114" t="str">
        <v>S-011</v>
      </c>
      <c r="B16" s="114" t="str">
        <v>適合/法务</v>
      </c>
      <c r="C16" s="114" t="s">
        <v>63</v>
      </c>
      <c r="D16" s="114" t="s">
        <v>26</v>
      </c>
      <c r="E16" s="114" t="str">
        <v>合同责任边界不清引发争议</v>
      </c>
      <c r="F16" s="114" t="str">
        <v>重要条款未定义、验收标准模糊</v>
      </c>
      <c r="G16" s="114" t="str">
        <v>索赔、延期、诉讼</v>
      </c>
      <c r="H16" s="114" t="str">
        <v>法务审查、验收标准清单、责任矩阵</v>
      </c>
      <c r="I16" s="114" t="str">
        <v>规避</v>
      </c>
      <c r="J16" s="114" t="str">
        <v>按合同节点</v>
      </c>
      <c r="K16" s="109"/>
      <c r="L16" s="109"/>
      <c r="M16" s="109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109"/>
      <c r="AU16" s="109"/>
      <c r="AV16" s="109"/>
      <c r="AW16" s="109"/>
      <c r="AX16" s="109"/>
      <c r="AY16" s="109"/>
      <c r="AZ16" s="109"/>
    </row>
    <row r="17" ht="44" customHeight="true">
      <c r="A17" s="114" t="str">
        <v>S-012</v>
      </c>
      <c r="B17" s="114" t="str">
        <v>適合/法务</v>
      </c>
      <c r="C17" s="114" t="str">
        <v>监管报送</v>
      </c>
      <c r="D17" s="114" t="s">
        <v>26</v>
      </c>
      <c r="E17" s="114" t="str">
        <v>报送数据案内がぶれる致导致监管质询</v>
      </c>
      <c r="F17" s="114" t="str">
        <v>多系统数据差异、不足再確認</v>
      </c>
      <c r="G17" s="114" t="str">
        <v>是正、罚款、声誉影响</v>
      </c>
      <c r="H17" s="114" t="str">
        <v>数据口径表、二级再確認、留痕</v>
      </c>
      <c r="I17" s="114" t="str">
        <v>降低</v>
      </c>
      <c r="J17" s="114" t="s">
        <v>45</v>
      </c>
      <c r="K17" s="109"/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109"/>
      <c r="AJ17" s="109"/>
      <c r="AK17" s="109"/>
      <c r="AL17" s="109"/>
      <c r="AM17" s="109"/>
      <c r="AN17" s="109"/>
      <c r="AO17" s="109"/>
      <c r="AP17" s="109"/>
      <c r="AQ17" s="109"/>
      <c r="AR17" s="109"/>
      <c r="AS17" s="109"/>
      <c r="AT17" s="109"/>
      <c r="AU17" s="109"/>
      <c r="AV17" s="109"/>
      <c r="AW17" s="109"/>
      <c r="AX17" s="109"/>
      <c r="AY17" s="109"/>
      <c r="AZ17" s="109"/>
    </row>
    <row r="18" ht="44" customHeight="true">
      <c r="A18" s="114" t="str">
        <v>S-013</v>
      </c>
      <c r="B18" s="114" t="str">
        <v>财务予算</v>
      </c>
      <c r="C18" s="114" t="str">
        <v>費用控制</v>
      </c>
      <c r="D18" s="114" t="str">
        <v>成本</v>
      </c>
      <c r="E18" s="114" t="str">
        <v>项目費用超予算且変更未承認</v>
      </c>
      <c r="F18" s="114" t="str">
        <v>外包単価上涨、要件追加</v>
      </c>
      <c r="G18" s="114" t="str">
        <v>利益下降、承認停滞</v>
      </c>
      <c r="H18" s="114" t="str">
        <v>予算预警、変更承認、購買再確認</v>
      </c>
      <c r="I18" s="114" t="str">
        <v>降低</v>
      </c>
      <c r="J18" s="114" t="s">
        <v>45</v>
      </c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</row>
    <row r="19" ht="44" customHeight="true">
      <c r="A19" s="114" t="str">
        <v>S-014</v>
      </c>
      <c r="B19" s="114" t="str">
        <v>财务予算</v>
      </c>
      <c r="C19" s="114" t="str">
        <v>現金流</v>
      </c>
      <c r="D19" s="114" t="str">
        <v>财务</v>
      </c>
      <c r="E19" s="114" t="str">
        <v>客户回款延迟影响現金流</v>
      </c>
      <c r="F19" s="114" t="str">
        <v>验收材料不完整、账期拉长</v>
      </c>
      <c r="G19" s="114" t="str">
        <v>资金压力、供应商付款延期</v>
      </c>
      <c r="H19" s="114" t="str">
        <v>回款マイルストーン、验收材料跟踪、账龄预警</v>
      </c>
      <c r="I19" s="114" t="str">
        <v>降低</v>
      </c>
      <c r="J19" s="114" t="s">
        <v>42</v>
      </c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</row>
    <row r="20" ht="44" customHeight="true">
      <c r="A20" s="114" t="str">
        <v>S-015</v>
      </c>
      <c r="B20" s="114" t="str">
        <v>営業/客户</v>
      </c>
      <c r="C20" s="114" t="str">
        <v>客户続柄</v>
      </c>
      <c r="D20" s="114" t="str">
        <v>客户/マーケティング</v>
      </c>
      <c r="E20" s="114" t="str">
        <v>重要客户満足度下降导致续约失败</v>
      </c>
      <c r="F20" s="114" t="str">
        <v>引渡し延期、沟通不透明</v>
      </c>
      <c r="G20" s="114" t="str">
        <v>收入损失、口碑下降</v>
      </c>
      <c r="H20" s="114" t="str">
        <v>顧客連絡计划、恢复计划、高层介入</v>
      </c>
      <c r="I20" s="114" t="str">
        <v>升级</v>
      </c>
      <c r="J20" s="114" t="s">
        <v>42</v>
      </c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</row>
    <row r="21" ht="44" customHeight="true">
      <c r="A21" s="114" t="str">
        <v>S-016</v>
      </c>
      <c r="B21" s="114" t="str">
        <v>営業/客户</v>
      </c>
      <c r="C21" s="114" t="str">
        <v>マーケティング要件</v>
      </c>
      <c r="D21" s="114" t="str">
        <v>战略</v>
      </c>
      <c r="E21" s="114" t="str">
        <v>マーケティング要件变化导致产品位置偏离</v>
      </c>
      <c r="F21" s="114" t="str">
        <v>竞品变化、客户優先度改变</v>
      </c>
      <c r="G21" s="114" t="str">
        <v>投資浪费、転換率下降</v>
      </c>
      <c r="H21" s="114" t="str">
        <v>マーケティング振り返り、客户访谈、段階性闸门</v>
      </c>
      <c r="I21" s="114" t="s">
        <v>50</v>
      </c>
      <c r="J21" s="114" t="s">
        <v>45</v>
      </c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  <c r="AN21" s="109"/>
      <c r="AO21" s="109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</row>
    <row r="22" ht="44" customHeight="true">
      <c r="A22" s="114" t="str">
        <v>S-017</v>
      </c>
      <c r="B22" s="114" t="str">
        <v>运营流程</v>
      </c>
      <c r="C22" s="114" t="str">
        <v>SLA 管理</v>
      </c>
      <c r="D22" s="114" t="str">
        <v>运营连续性</v>
      </c>
      <c r="E22" s="114" t="str">
        <v>異常対応滞留导致 SLA 期限超過</v>
      </c>
      <c r="F22" s="114" t="str">
        <v>人手不足、分派ルール不清</v>
      </c>
      <c r="G22" s="114" t="str">
        <v>お客様からの申し出、赔付</v>
      </c>
      <c r="H22" s="114" t="str">
        <v>異常ダッシュボード、分级対応、毎日清理</v>
      </c>
      <c r="I22" s="114" t="str">
        <v>降低</v>
      </c>
      <c r="J22" s="114" t="s">
        <v>39</v>
      </c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  <c r="AN22" s="109"/>
      <c r="AO22" s="109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</row>
    <row r="23" ht="44" customHeight="true">
      <c r="A23" s="114" t="str">
        <v>S-018</v>
      </c>
      <c r="B23" s="114" t="str">
        <v>运营流程</v>
      </c>
      <c r="C23" s="114" t="str">
        <v>在庫管理</v>
      </c>
      <c r="D23" s="114" t="str">
        <v>成本</v>
      </c>
      <c r="E23" s="114" t="str">
        <v>在庫予測不准导致滞留或欠品</v>
      </c>
      <c r="F23" s="114" t="str">
        <v>要件波动、予測模型未更新</v>
      </c>
      <c r="G23" s="114" t="str">
        <v>资金占用、欠品损失</v>
      </c>
      <c r="H23" s="114" t="str">
        <v>ローリング予測、セキュリティ在庫、呆滞分析</v>
      </c>
      <c r="I23" s="114" t="str">
        <v>降低</v>
      </c>
      <c r="J23" s="114" t="s">
        <v>42</v>
      </c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9"/>
      <c r="AO23" s="109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</row>
    <row r="24" ht="44" customHeight="true">
      <c r="A24" s="114" t="str">
        <v>S-019</v>
      </c>
      <c r="B24" s="114" t="str">
        <v>人力资源/组织变革</v>
      </c>
      <c r="C24" s="114" t="str">
        <v>研修推广</v>
      </c>
      <c r="D24" s="114" t="str">
        <v>资源</v>
      </c>
      <c r="E24" s="114" t="str">
        <v>重要用户研修不足导致流程无法落地</v>
      </c>
      <c r="F24" s="114" t="str">
        <v>业务高峰期、研修材料不足</v>
      </c>
      <c r="G24" s="114" t="str">
        <v>上线失败、数据品質差</v>
      </c>
      <c r="H24" s="114" t="str">
        <v>分批研修、录屏材料、責任者確認</v>
      </c>
      <c r="I24" s="114" t="str">
        <v>降低</v>
      </c>
      <c r="J24" s="114" t="s">
        <v>42</v>
      </c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</row>
    <row r="25" ht="44" customHeight="true">
      <c r="A25" s="114" t="str">
        <v>S-020</v>
      </c>
      <c r="B25" s="114" t="str">
        <v>人力资源/组织变革</v>
      </c>
      <c r="C25" s="114" t="str">
        <v>重要岗位</v>
      </c>
      <c r="D25" s="114" t="str">
        <v>资源</v>
      </c>
      <c r="E25" s="114" t="str">
        <v>重要人員离职或长期不可用</v>
      </c>
      <c r="F25" s="114" t="str">
        <v>继任计划缺失、知识集中</v>
      </c>
      <c r="G25" s="114" t="str">
        <v>進捗延期、品質下降</v>
      </c>
      <c r="H25" s="114" t="str">
        <v>备份人員、知识库、引き継ぎ清单</v>
      </c>
      <c r="I25" s="114" t="str">
        <v>降低</v>
      </c>
      <c r="J25" s="114" t="s">
        <v>45</v>
      </c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</row>
    <row r="26" ht="44" customHeight="true">
      <c r="A26" s="114" t="str">
        <v>S-021</v>
      </c>
      <c r="B26" s="114" t="str">
        <v>建设/工程/EHS</v>
      </c>
      <c r="C26" s="114" t="str">
        <v>现场施工</v>
      </c>
      <c r="D26" s="114" t="s">
        <v>27</v>
      </c>
      <c r="E26" s="114" t="str">
        <v>极端天气或现场管理不足导致セキュリティ事件</v>
      </c>
      <c r="F26" s="114" t="str">
        <v>天气预警、巡回検査发现隐患</v>
      </c>
      <c r="G26" s="114" t="str">
        <v>人員伤害、停工是正</v>
      </c>
      <c r="H26" s="114" t="str">
        <v>专项检查、停止高リスク作业、担当業者管理</v>
      </c>
      <c r="I26" s="114" t="str">
        <v>规避</v>
      </c>
      <c r="J26" s="114" t="s">
        <v>39</v>
      </c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</row>
    <row r="27" ht="44" customHeight="true">
      <c r="A27" s="114" t="str">
        <v>S-022</v>
      </c>
      <c r="B27" s="114" t="str">
        <v>建设/工程/EHS</v>
      </c>
      <c r="C27" s="114" t="str">
        <v>品質验收</v>
      </c>
      <c r="D27" s="114" t="s">
        <v>25</v>
      </c>
      <c r="E27" s="114" t="str">
        <v>隐蔽工程验收記録不完整</v>
      </c>
      <c r="F27" s="114" t="str">
        <v>照片/签字缺失、返工記録不清</v>
      </c>
      <c r="G27" s="114" t="str">
        <v>验收失败、返工成本</v>
      </c>
      <c r="H27" s="114" t="str">
        <v>验收模板、影像留痕、第三方检查</v>
      </c>
      <c r="I27" s="114" t="str">
        <v>降低</v>
      </c>
      <c r="J27" s="114" t="str">
        <v>按节点</v>
      </c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  <c r="AN27" s="109"/>
      <c r="AO27" s="109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</row>
    <row r="28" ht="44" customHeight="true">
      <c r="A28" s="114" t="str">
        <v>S-023</v>
      </c>
      <c r="B28" s="114" t="str">
        <v>マーケティング/ブランド</v>
      </c>
      <c r="C28" s="114" t="str">
        <v>公关传播</v>
      </c>
      <c r="D28" s="114" t="str">
        <v>声誉</v>
      </c>
      <c r="E28" s="114" t="str">
        <v>产品事件対応不当引发舆情升级</v>
      </c>
      <c r="F28" s="114" t="str">
        <v>社媒负面激增、案内がぶれる致</v>
      </c>
      <c r="G28" s="114" t="str">
        <v>ブランド受损、客户流失</v>
      </c>
      <c r="H28" s="114" t="str">
        <v>舆情监测、统一口径、危机预案</v>
      </c>
      <c r="I28" s="114" t="str">
        <v>升级</v>
      </c>
      <c r="J28" s="114" t="s">
        <v>39</v>
      </c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109"/>
      <c r="AY28" s="109"/>
      <c r="AZ28" s="109"/>
    </row>
    <row r="29" ht="44" customHeight="true">
      <c r="A29" s="114" t="str">
        <v>S-024</v>
      </c>
      <c r="B29" s="114" t="str">
        <v>战略投資</v>
      </c>
      <c r="C29" s="114" t="str">
        <v>并购整合</v>
      </c>
      <c r="D29" s="114" t="str">
        <v>战略</v>
      </c>
      <c r="E29" s="114" t="str">
        <v>并购后系统、人員、流程整合失败</v>
      </c>
      <c r="F29" s="114" t="str">
        <v>文化冲突、数据迁移延期</v>
      </c>
      <c r="G29" s="114" t="str">
        <v>协同收益不达预期</v>
      </c>
      <c r="H29" s="114" t="str">
        <v>整合路线图、治理委员会、段階性评估</v>
      </c>
      <c r="I29" s="114" t="str">
        <v>降低</v>
      </c>
      <c r="J29" s="114" t="s">
        <v>45</v>
      </c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  <c r="AN29" s="109"/>
      <c r="AO29" s="109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</row>
    <row r="30" ht="44" customHeight="true">
      <c r="A30" s="114" t="str">
        <v>S-025</v>
      </c>
      <c r="B30" s="114" t="str">
        <v>外包/パートナー</v>
      </c>
      <c r="C30" s="114" t="str">
        <v>外包引渡し</v>
      </c>
      <c r="D30" s="114" t="str">
        <v>供应商</v>
      </c>
      <c r="E30" s="114" t="str">
        <v>外包チーム品質不稳定且知识留存在外部ヤード</v>
      </c>
      <c r="F30" s="114" t="str">
        <v>缺陷率高、引き継ぎ不足</v>
      </c>
      <c r="G30" s="114" t="str">
        <v>返工、供应商依赖</v>
      </c>
      <c r="H30" s="114" t="str">
        <v>品質门槛、代码/文書引渡し、知识转移</v>
      </c>
      <c r="I30" s="114" t="str">
        <v>降低</v>
      </c>
      <c r="J30" s="114" t="s">
        <v>42</v>
      </c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  <c r="AN30" s="109"/>
      <c r="AO30" s="109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</row>
    <row r="31" ht="44" customHeight="true">
      <c r="A31" s="114" t="str">
        <v>S-026</v>
      </c>
      <c r="B31" s="114" t="str">
        <v>环境/ESG</v>
      </c>
      <c r="C31" s="114" t="str">
        <v>披露管理</v>
      </c>
      <c r="D31" s="114" t="str">
        <v>环境/ESG</v>
      </c>
      <c r="E31" s="114" t="str">
        <v>ESG 数据采集案内がぶれる致</v>
      </c>
      <c r="F31" s="114" t="str">
        <v>多部门手工填报、不足审核</v>
      </c>
      <c r="G31" s="114" t="str">
        <v>披露差異、声誉リスク</v>
      </c>
      <c r="H31" s="114" t="str">
        <v>数据口径、责任分工、审计追踪</v>
      </c>
      <c r="I31" s="114" t="str">
        <v>降低</v>
      </c>
      <c r="J31" s="114" t="s">
        <v>64</v>
      </c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  <c r="AN31" s="109"/>
      <c r="AO31" s="109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</row>
  </sheetData>
  <mergeCells count="2">
    <mergeCell ref="A1:J1"/>
    <mergeCell ref="A2:J2"/>
  </mergeCells>
  <pageMargins left="0.7" right="0.7" top="0.75" bottom="0.75" header="0.3" footer="0.3"/>
  <ignoredErrors>
    <ignoredError sqref="A1:XFD31" evalError="1" twoDigitTextYear="1" numberStoredAsText="1" formula="1" formulaRange="1" unlockedFormula="1" emptyCellReference="1" listDataValidation="1" calculatedColumn="1"/>
  </ignoredErrors>
  <tableParts count="1">
    <tablePart r:id="Rb65fa00b179c483e"/>
  </tableParts>
</worksheet>
</file>