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生産概要" sheetId="1" state="visible" r:id="rId1"/>
    <sheet xmlns:r="http://schemas.openxmlformats.org/officeDocument/2006/relationships" name="生産マスタ" sheetId="2" state="visible" r:id="rId2"/>
    <sheet xmlns:r="http://schemas.openxmlformats.org/officeDocument/2006/relationships" name="月次生産表" sheetId="3" state="visible" r:id="rId3"/>
    <sheet xmlns:r="http://schemas.openxmlformats.org/officeDocument/2006/relationships" name="週間工程表" sheetId="4" state="visible" r:id="rId4"/>
    <sheet xmlns:r="http://schemas.openxmlformats.org/officeDocument/2006/relationships" name="品質・実績記録" sheetId="5" state="visible" r:id="rId5"/>
    <sheet xmlns:r="http://schemas.openxmlformats.org/officeDocument/2006/relationships" name="課題管理" sheetId="6" state="visible" r:id="rId6"/>
    <sheet xmlns:r="http://schemas.openxmlformats.org/officeDocument/2006/relationships" name="ダッシュボード集計" sheetId="7" state="visible" r:id="rId7"/>
  </sheets>
  <definedNames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0.0%"/>
    <numFmt numFmtId="166" formatCode="yyyy-mm-dd hh:mm"/>
    <numFmt numFmtId="167" formatCode="0.0"/>
  </numFmts>
  <fonts count="11">
    <font>
      <name val="Carlito"/>
      <sz val="11"/>
    </font>
    <font>
      <name val="Carlito"/>
      <b val="1"/>
      <color theme="4"/>
      <sz val="16"/>
    </font>
    <font>
      <name val="Carlito"/>
      <color theme="3"/>
      <sz val="10"/>
    </font>
    <font>
      <name val="Carlito"/>
      <b val="1"/>
      <color theme="5"/>
      <sz val="11"/>
    </font>
    <font>
      <name val="Carlito"/>
      <b val="1"/>
      <sz val="11"/>
    </font>
    <font>
      <name val="Carlito"/>
      <b val="1"/>
      <color theme="4"/>
      <sz val="11"/>
    </font>
    <font>
      <name val="Carlito"/>
      <b val="1"/>
      <color theme="4"/>
      <sz val="10"/>
    </font>
    <font>
      <name val="Carlito"/>
      <sz val="10"/>
    </font>
    <font>
      <name val="Carlito"/>
      <b val="1"/>
      <color theme="1"/>
      <sz val="11"/>
    </font>
    <font>
      <name val="Carlito"/>
      <b val="1"/>
      <color theme="4"/>
      <sz val="18"/>
    </font>
    <font>
      <name val="Carlito"/>
      <b val="1"/>
      <color theme="4"/>
      <sz val="14"/>
    </font>
  </fonts>
  <fills count="9">
    <fill>
      <patternFill/>
    </fill>
    <fill>
      <patternFill patternType="gray125"/>
    </fill>
    <fill>
      <patternFill patternType="solid">
        <fgColor theme="4" tint="0.84"/>
      </patternFill>
    </fill>
    <fill>
      <patternFill patternType="solid">
        <fgColor theme="2"/>
      </patternFill>
    </fill>
    <fill>
      <patternFill patternType="solid">
        <fgColor theme="5" tint="0.84"/>
      </patternFill>
    </fill>
    <fill>
      <patternFill patternType="solid">
        <fgColor theme="4" tint="0.78"/>
      </patternFill>
    </fill>
    <fill>
      <patternFill patternType="solid">
        <fgColor theme="0"/>
      </patternFill>
    </fill>
    <fill>
      <patternFill patternType="solid">
        <fgColor theme="5" tint="0.82"/>
      </patternFill>
    </fill>
    <fill>
      <patternFill patternType="solid">
        <fgColor theme="4" tint="0.8"/>
      </patternFill>
    </fill>
  </fills>
  <borders count="34">
    <border/>
    <border/>
    <border>
      <left style="thin">
        <color rgb="FFD1D5DB"/>
      </left>
      <top style="thin">
        <color rgb="FFD1D5DB"/>
      </top>
    </border>
    <border>
      <right style="thin">
        <color rgb="FFD1D5DB"/>
      </right>
      <top style="thin">
        <color rgb="FFD1D5DB"/>
      </top>
    </border>
    <border>
      <left style="thin">
        <color rgb="FFD1D5DB"/>
      </left>
    </border>
    <border>
      <right style="thin">
        <color rgb="FFD1D5DB"/>
      </right>
    </border>
    <border>
      <left style="thin">
        <color rgb="FFD1D5DB"/>
      </left>
      <bottom style="thin">
        <color rgb="FFD1D5DB"/>
      </bottom>
    </border>
    <border>
      <right style="thin">
        <color rgb="FFD1D5DB"/>
      </right>
      <bottom style="thin">
        <color rgb="FFD1D5DB"/>
      </bottom>
    </border>
    <border>
      <left style="thin">
        <color rgb="FFD1D5DB"/>
      </left>
      <top style="thin">
        <color rgb="FFD1D5DB"/>
      </top>
    </border>
    <border>
      <right style="thin">
        <color rgb="FFD1D5DB"/>
      </right>
      <top style="thin">
        <color rgb="FFD1D5DB"/>
      </top>
    </border>
    <border>
      <left style="thin">
        <color rgb="FFD1D5DB"/>
      </left>
    </border>
    <border>
      <right style="thin">
        <color rgb="FFD1D5DB"/>
      </right>
    </border>
    <border>
      <left style="thin">
        <color rgb="FFD1D5DB"/>
      </left>
      <bottom style="thin">
        <color rgb="FFD1D5DB"/>
      </bottom>
    </border>
    <border>
      <right style="thin">
        <color rgb="FFD1D5DB"/>
      </right>
      <bottom style="thin">
        <color rgb="FFD1D5DB"/>
      </bottom>
    </border>
    <border>
      <top style="thin">
        <color rgb="FFD1D5DB"/>
      </top>
    </border>
    <border>
      <bottom style="thin">
        <color rgb="FFD1D5DB"/>
      </bottom>
    </border>
    <border>
      <top style="thin">
        <color rgb="FFD1D5DB"/>
      </top>
    </border>
    <border>
      <bottom style="thin">
        <color rgb="FFD1D5DB"/>
      </bottom>
    </border>
    <border>
      <left style="thin">
        <color rgb="FFCBD5E1"/>
      </left>
      <top style="thin">
        <color rgb="FFCBD5E1"/>
      </top>
    </border>
    <border>
      <top style="thin">
        <color rgb="FFCBD5E1"/>
      </top>
    </border>
    <border>
      <right style="thin">
        <color rgb="FFCBD5E1"/>
      </right>
      <top style="thin">
        <color rgb="FFCBD5E1"/>
      </top>
    </border>
    <border>
      <left style="thin">
        <color rgb="FFCBD5E1"/>
      </left>
    </border>
    <border>
      <right style="thin">
        <color rgb="FFCBD5E1"/>
      </right>
    </border>
    <border>
      <left style="thin">
        <color rgb="FFCBD5E1"/>
      </left>
      <bottom style="thin">
        <color rgb="FFCBD5E1"/>
      </bottom>
    </border>
    <border>
      <bottom style="thin">
        <color rgb="FFCBD5E1"/>
      </bottom>
    </border>
    <border>
      <right style="thin">
        <color rgb="FFCBD5E1"/>
      </right>
      <bottom style="thin">
        <color rgb="FFCBD5E1"/>
      </bottom>
    </border>
    <border>
      <left style="thin">
        <color rgb="FFCBD5E1"/>
      </left>
      <top style="thin">
        <color rgb="FFCBD5E1"/>
      </top>
    </border>
    <border>
      <top style="thin">
        <color rgb="FFCBD5E1"/>
      </top>
    </border>
    <border>
      <right style="thin">
        <color rgb="FFCBD5E1"/>
      </right>
      <top style="thin">
        <color rgb="FFCBD5E1"/>
      </top>
    </border>
    <border>
      <left style="thin">
        <color rgb="FFCBD5E1"/>
      </left>
    </border>
    <border>
      <right style="thin">
        <color rgb="FFCBD5E1"/>
      </right>
    </border>
    <border>
      <left style="thin">
        <color rgb="FFCBD5E1"/>
      </left>
      <bottom style="thin">
        <color rgb="FFCBD5E1"/>
      </bottom>
    </border>
    <border>
      <bottom style="thin">
        <color rgb="FFCBD5E1"/>
      </bottom>
    </border>
    <border>
      <right style="thin">
        <color rgb="FFCBD5E1"/>
      </right>
      <bottom style="thin">
        <color rgb="FFCBD5E1"/>
      </bottom>
    </border>
  </borders>
  <cellStyleXfs count="1">
    <xf numFmtId="0" fontId="0" fillId="0" borderId="1"/>
  </cellStyleXfs>
  <cellXfs count="295">
    <xf numFmtId="0" fontId="0" fillId="0" borderId="0" pivotButton="0" quotePrefix="0" xfId="0"/>
    <xf numFmtId="0" fontId="0" fillId="0" borderId="1" pivotButton="0" quotePrefix="0" xfId="0"/>
    <xf numFmtId="0" fontId="0" fillId="2" borderId="0" pivotButton="0" quotePrefix="0" xfId="0"/>
    <xf numFmtId="0" fontId="1" fillId="2" borderId="0" pivotButton="0" quotePrefix="0" xfId="0"/>
    <xf numFmtId="0" fontId="1" fillId="2" borderId="0" applyAlignment="1" pivotButton="0" quotePrefix="0" xfId="0">
      <alignment horizontal="left"/>
    </xf>
    <xf numFmtId="0" fontId="1" fillId="2" borderId="0" applyAlignment="1" pivotButton="0" quotePrefix="0" xfId="0">
      <alignment horizontal="left" vertical="center"/>
    </xf>
    <xf numFmtId="0" fontId="0" fillId="2" borderId="1" pivotButton="0" quotePrefix="0" xfId="0"/>
    <xf numFmtId="0" fontId="1" fillId="2" borderId="1" pivotButton="0" quotePrefix="0" xfId="0"/>
    <xf numFmtId="0" fontId="1" fillId="2" borderId="1" applyAlignment="1" pivotButton="0" quotePrefix="0" xfId="0">
      <alignment horizontal="left"/>
    </xf>
    <xf numFmtId="0" fontId="1" fillId="2" borderId="1" applyAlignment="1" pivotButton="0" quotePrefix="0" xfId="0">
      <alignment horizontal="left" vertical="center"/>
    </xf>
    <xf numFmtId="0" fontId="0" fillId="3" borderId="0" pivotButton="0" quotePrefix="0" xfId="0"/>
    <xf numFmtId="0" fontId="2" fillId="3" borderId="0" pivotButton="0" quotePrefix="0" xfId="0"/>
    <xf numFmtId="0" fontId="2" fillId="3" borderId="0" applyAlignment="1" pivotButton="0" quotePrefix="0" xfId="0">
      <alignment wrapText="1"/>
    </xf>
    <xf numFmtId="0" fontId="2" fillId="3" borderId="0" applyAlignment="1" pivotButton="0" quotePrefix="0" xfId="0">
      <alignment horizontal="left" wrapText="1"/>
    </xf>
    <xf numFmtId="0" fontId="2" fillId="3" borderId="0" applyAlignment="1" pivotButton="0" quotePrefix="0" xfId="0">
      <alignment horizontal="left" vertical="center" wrapText="1"/>
    </xf>
    <xf numFmtId="0" fontId="0" fillId="3" borderId="1" pivotButton="0" quotePrefix="0" xfId="0"/>
    <xf numFmtId="0" fontId="2" fillId="3" borderId="1" pivotButton="0" quotePrefix="0" xfId="0"/>
    <xf numFmtId="0" fontId="2" fillId="3" borderId="1" applyAlignment="1" pivotButton="0" quotePrefix="0" xfId="0">
      <alignment wrapText="1"/>
    </xf>
    <xf numFmtId="0" fontId="2" fillId="3" borderId="1" applyAlignment="1" pivotButton="0" quotePrefix="0" xfId="0">
      <alignment horizontal="left" wrapText="1"/>
    </xf>
    <xf numFmtId="0" fontId="2" fillId="3" borderId="1" applyAlignment="1" pivotButton="0" quotePrefix="0" xfId="0">
      <alignment horizontal="left" vertical="center" wrapText="1"/>
    </xf>
    <xf numFmtId="0" fontId="0" fillId="4" borderId="0" pivotButton="0" quotePrefix="0" xfId="0"/>
    <xf numFmtId="0" fontId="3" fillId="4" borderId="0" pivotButton="0" quotePrefix="0" xfId="0"/>
    <xf numFmtId="0" fontId="3" fillId="4" borderId="0" applyAlignment="1" pivotButton="0" quotePrefix="0" xfId="0">
      <alignment horizontal="left"/>
    </xf>
    <xf numFmtId="0" fontId="3" fillId="4" borderId="0" applyAlignment="1" pivotButton="0" quotePrefix="0" xfId="0">
      <alignment horizontal="left" vertical="center"/>
    </xf>
    <xf numFmtId="0" fontId="0" fillId="4" borderId="1" pivotButton="0" quotePrefix="0" xfId="0"/>
    <xf numFmtId="0" fontId="3" fillId="4" borderId="1" pivotButton="0" quotePrefix="0" xfId="0"/>
    <xf numFmtId="0" fontId="3" fillId="4" borderId="1" applyAlignment="1" pivotButton="0" quotePrefix="0" xfId="0">
      <alignment horizontal="left"/>
    </xf>
    <xf numFmtId="0" fontId="3" fillId="4" borderId="1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3" pivotButton="0" quotePrefix="0" xfId="0"/>
    <xf numFmtId="0" fontId="0" fillId="0" borderId="4" pivotButton="0" quotePrefix="0" xfId="0"/>
    <xf numFmtId="0" fontId="0" fillId="0" borderId="5" pivotButton="0" quotePrefix="0" xfId="0"/>
    <xf numFmtId="0" fontId="0" fillId="0" borderId="6" pivotButton="0" quotePrefix="0" xfId="0"/>
    <xf numFmtId="0" fontId="0" fillId="0" borderId="7" pivotButton="0" quotePrefix="0" xfId="0"/>
    <xf numFmtId="0" fontId="0" fillId="0" borderId="2" applyAlignment="1" pivotButton="0" quotePrefix="0" xfId="0">
      <alignment wrapText="1"/>
    </xf>
    <xf numFmtId="0" fontId="0" fillId="0" borderId="3" applyAlignment="1" pivotButton="0" quotePrefix="0" xfId="0">
      <alignment wrapText="1"/>
    </xf>
    <xf numFmtId="0" fontId="0" fillId="0" borderId="4" applyAlignment="1" pivotButton="0" quotePrefix="0" xfId="0">
      <alignment wrapText="1"/>
    </xf>
    <xf numFmtId="0" fontId="0" fillId="0" borderId="5" applyAlignment="1" pivotButton="0" quotePrefix="0" xfId="0">
      <alignment wrapText="1"/>
    </xf>
    <xf numFmtId="0" fontId="0" fillId="0" borderId="6" applyAlignment="1" pivotButton="0" quotePrefix="0" xfId="0">
      <alignment wrapText="1"/>
    </xf>
    <xf numFmtId="0" fontId="0" fillId="0" borderId="7" applyAlignment="1" pivotButton="0" quotePrefix="0" xfId="0">
      <alignment wrapText="1"/>
    </xf>
    <xf numFmtId="0" fontId="0" fillId="0" borderId="2" applyAlignment="1" pivotButton="0" quotePrefix="0" xfId="0">
      <alignment vertical="top" wrapText="1"/>
    </xf>
    <xf numFmtId="0" fontId="0" fillId="0" borderId="3" applyAlignment="1" pivotButton="0" quotePrefix="0" xfId="0">
      <alignment vertical="top" wrapText="1"/>
    </xf>
    <xf numFmtId="0" fontId="0" fillId="0" borderId="4" applyAlignment="1" pivotButton="0" quotePrefix="0" xfId="0">
      <alignment vertical="top" wrapText="1"/>
    </xf>
    <xf numFmtId="0" fontId="0" fillId="0" borderId="5" applyAlignment="1" pivotButton="0" quotePrefix="0" xfId="0">
      <alignment vertical="top" wrapText="1"/>
    </xf>
    <xf numFmtId="0" fontId="0" fillId="0" borderId="6" applyAlignment="1" pivotButton="0" quotePrefix="0" xfId="0">
      <alignment vertical="top" wrapText="1"/>
    </xf>
    <xf numFmtId="0" fontId="0" fillId="0" borderId="7" applyAlignment="1" pivotButton="0" quotePrefix="0" xfId="0">
      <alignment vertical="top" wrapText="1"/>
    </xf>
    <xf numFmtId="0" fontId="0" fillId="0" borderId="8" pivotButton="0" quotePrefix="0" xfId="0"/>
    <xf numFmtId="0" fontId="0" fillId="0" borderId="9" pivotButton="0" quotePrefix="0" xfId="0"/>
    <xf numFmtId="0" fontId="0" fillId="0" borderId="10" pivotButton="0" quotePrefix="0" xfId="0"/>
    <xf numFmtId="0" fontId="0" fillId="0" borderId="11" pivotButton="0" quotePrefix="0" xfId="0"/>
    <xf numFmtId="0" fontId="0" fillId="0" borderId="12" pivotButton="0" quotePrefix="0" xfId="0"/>
    <xf numFmtId="0" fontId="0" fillId="0" borderId="13" pivotButton="0" quotePrefix="0" xfId="0"/>
    <xf numFmtId="0" fontId="0" fillId="0" borderId="8" applyAlignment="1" pivotButton="0" quotePrefix="0" xfId="0">
      <alignment wrapText="1"/>
    </xf>
    <xf numFmtId="0" fontId="0" fillId="0" borderId="9" applyAlignment="1" pivotButton="0" quotePrefix="0" xfId="0">
      <alignment wrapText="1"/>
    </xf>
    <xf numFmtId="0" fontId="0" fillId="0" borderId="10" applyAlignment="1" pivotButton="0" quotePrefix="0" xfId="0">
      <alignment wrapText="1"/>
    </xf>
    <xf numFmtId="0" fontId="0" fillId="0" borderId="11" applyAlignment="1" pivotButton="0" quotePrefix="0" xfId="0">
      <alignment wrapText="1"/>
    </xf>
    <xf numFmtId="0" fontId="0" fillId="0" borderId="12" applyAlignment="1" pivotButton="0" quotePrefix="0" xfId="0">
      <alignment wrapText="1"/>
    </xf>
    <xf numFmtId="0" fontId="0" fillId="0" borderId="13" applyAlignment="1" pivotButton="0" quotePrefix="0" xfId="0">
      <alignment wrapText="1"/>
    </xf>
    <xf numFmtId="0" fontId="0" fillId="0" borderId="8" applyAlignment="1" pivotButton="0" quotePrefix="0" xfId="0">
      <alignment vertical="top" wrapText="1"/>
    </xf>
    <xf numFmtId="0" fontId="0" fillId="0" borderId="9" applyAlignment="1" pivotButton="0" quotePrefix="0" xfId="0">
      <alignment vertical="top" wrapText="1"/>
    </xf>
    <xf numFmtId="0" fontId="0" fillId="0" borderId="10" applyAlignment="1" pivotButton="0" quotePrefix="0" xfId="0">
      <alignment vertical="top" wrapText="1"/>
    </xf>
    <xf numFmtId="0" fontId="0" fillId="0" borderId="11" applyAlignment="1" pivotButton="0" quotePrefix="0" xfId="0">
      <alignment vertical="top" wrapText="1"/>
    </xf>
    <xf numFmtId="0" fontId="0" fillId="0" borderId="12" applyAlignment="1" pivotButton="0" quotePrefix="0" xfId="0">
      <alignment vertical="top" wrapText="1"/>
    </xf>
    <xf numFmtId="0" fontId="0" fillId="0" borderId="13" applyAlignment="1" pivotButton="0" quotePrefix="0" xfId="0">
      <alignment vertical="top" wrapText="1"/>
    </xf>
    <xf numFmtId="0" fontId="4" fillId="0" borderId="2" applyAlignment="1" pivotButton="0" quotePrefix="0" xfId="0">
      <alignment vertical="top" wrapText="1"/>
    </xf>
    <xf numFmtId="0" fontId="4" fillId="0" borderId="4" applyAlignment="1" pivotButton="0" quotePrefix="0" xfId="0">
      <alignment vertical="top" wrapText="1"/>
    </xf>
    <xf numFmtId="0" fontId="4" fillId="0" borderId="6" applyAlignment="1" pivotButton="0" quotePrefix="0" xfId="0">
      <alignment vertical="top" wrapText="1"/>
    </xf>
    <xf numFmtId="0" fontId="4" fillId="0" borderId="8" applyAlignment="1" pivotButton="0" quotePrefix="0" xfId="0">
      <alignment vertical="top" wrapText="1"/>
    </xf>
    <xf numFmtId="0" fontId="4" fillId="0" borderId="10" applyAlignment="1" pivotButton="0" quotePrefix="0" xfId="0">
      <alignment vertical="top" wrapText="1"/>
    </xf>
    <xf numFmtId="0" fontId="4" fillId="0" borderId="12" applyAlignment="1" pivotButton="0" quotePrefix="0" xfId="0">
      <alignment vertical="top" wrapText="1"/>
    </xf>
    <xf numFmtId="0" fontId="0" fillId="0" borderId="0" applyAlignment="1" pivotButton="0" quotePrefix="0" xfId="0">
      <alignment wrapText="1"/>
    </xf>
    <xf numFmtId="0" fontId="0" fillId="0" borderId="1" applyAlignment="1" pivotButton="0" quotePrefix="0" xfId="0">
      <alignment wrapText="1"/>
    </xf>
    <xf numFmtId="0" fontId="0" fillId="0" borderId="0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0" fillId="0" borderId="14" applyAlignment="1" pivotButton="0" quotePrefix="0" xfId="0">
      <alignment vertical="top" wrapText="1"/>
    </xf>
    <xf numFmtId="0" fontId="0" fillId="0" borderId="15" applyAlignment="1" pivotButton="0" quotePrefix="0" xfId="0">
      <alignment vertical="top" wrapText="1"/>
    </xf>
    <xf numFmtId="0" fontId="0" fillId="0" borderId="16" applyAlignment="1" pivotButton="0" quotePrefix="0" xfId="0">
      <alignment vertical="top" wrapText="1"/>
    </xf>
    <xf numFmtId="0" fontId="0" fillId="0" borderId="17" applyAlignment="1" pivotButton="0" quotePrefix="0" xfId="0">
      <alignment vertical="top" wrapText="1"/>
    </xf>
    <xf numFmtId="0" fontId="0" fillId="0" borderId="2" applyAlignment="1" pivotButton="0" quotePrefix="0" xfId="0">
      <alignment horizontal="center" vertical="top" wrapText="1"/>
    </xf>
    <xf numFmtId="0" fontId="0" fillId="0" borderId="4" applyAlignment="1" pivotButton="0" quotePrefix="0" xfId="0">
      <alignment horizontal="center" vertical="top" wrapText="1"/>
    </xf>
    <xf numFmtId="0" fontId="0" fillId="0" borderId="6" applyAlignment="1" pivotButton="0" quotePrefix="0" xfId="0">
      <alignment horizontal="center" vertical="top" wrapText="1"/>
    </xf>
    <xf numFmtId="0" fontId="0" fillId="0" borderId="8" applyAlignment="1" pivotButton="0" quotePrefix="0" xfId="0">
      <alignment horizontal="center" vertical="top" wrapText="1"/>
    </xf>
    <xf numFmtId="0" fontId="0" fillId="0" borderId="10" applyAlignment="1" pivotButton="0" quotePrefix="0" xfId="0">
      <alignment horizontal="center" vertical="top" wrapText="1"/>
    </xf>
    <xf numFmtId="0" fontId="0" fillId="0" borderId="12" applyAlignment="1" pivotButton="0" quotePrefix="0" xfId="0">
      <alignment horizontal="center" vertical="top" wrapText="1"/>
    </xf>
    <xf numFmtId="0" fontId="4" fillId="0" borderId="2" applyAlignment="1" pivotButton="0" quotePrefix="0" xfId="0">
      <alignment horizontal="center" vertical="top" wrapText="1"/>
    </xf>
    <xf numFmtId="0" fontId="4" fillId="0" borderId="4" applyAlignment="1" pivotButton="0" quotePrefix="0" xfId="0">
      <alignment horizontal="center" vertical="top" wrapText="1"/>
    </xf>
    <xf numFmtId="0" fontId="4" fillId="0" borderId="6" applyAlignment="1" pivotButton="0" quotePrefix="0" xfId="0">
      <alignment horizontal="center" vertical="top" wrapText="1"/>
    </xf>
    <xf numFmtId="0" fontId="4" fillId="0" borderId="8" applyAlignment="1" pivotButton="0" quotePrefix="0" xfId="0">
      <alignment horizontal="center" vertical="top" wrapText="1"/>
    </xf>
    <xf numFmtId="0" fontId="4" fillId="0" borderId="10" applyAlignment="1" pivotButton="0" quotePrefix="0" xfId="0">
      <alignment horizontal="center" vertical="top" wrapText="1"/>
    </xf>
    <xf numFmtId="0" fontId="4" fillId="0" borderId="12" applyAlignment="1" pivotButton="0" quotePrefix="0" xfId="0">
      <alignment horizontal="center" vertical="top" wrapText="1"/>
    </xf>
    <xf numFmtId="0" fontId="5" fillId="3" borderId="0" pivotButton="0" quotePrefix="0" xfId="0"/>
    <xf numFmtId="0" fontId="5" fillId="3" borderId="0" applyAlignment="1" pivotButton="0" quotePrefix="0" xfId="0">
      <alignment wrapText="1"/>
    </xf>
    <xf numFmtId="0" fontId="5" fillId="3" borderId="0" applyAlignment="1" pivotButton="0" quotePrefix="0" xfId="0">
      <alignment horizontal="left" wrapText="1"/>
    </xf>
    <xf numFmtId="0" fontId="5" fillId="3" borderId="0" applyAlignment="1" pivotButton="0" quotePrefix="0" xfId="0">
      <alignment horizontal="left" vertical="center" wrapText="1"/>
    </xf>
    <xf numFmtId="0" fontId="5" fillId="3" borderId="1" pivotButton="0" quotePrefix="0" xfId="0"/>
    <xf numFmtId="0" fontId="5" fillId="3" borderId="1" applyAlignment="1" pivotButton="0" quotePrefix="0" xfId="0">
      <alignment wrapText="1"/>
    </xf>
    <xf numFmtId="0" fontId="5" fillId="3" borderId="1" applyAlignment="1" pivotButton="0" quotePrefix="0" xfId="0">
      <alignment horizontal="left" wrapText="1"/>
    </xf>
    <xf numFmtId="0" fontId="5" fillId="3" borderId="1" applyAlignment="1" pivotButton="0" quotePrefix="0" xfId="0">
      <alignment horizontal="left" vertical="center" wrapText="1"/>
    </xf>
    <xf numFmtId="0" fontId="0" fillId="5" borderId="0" applyAlignment="1" pivotButton="0" quotePrefix="0" xfId="0">
      <alignment vertical="top" wrapText="1"/>
    </xf>
    <xf numFmtId="0" fontId="5" fillId="5" borderId="0" applyAlignment="1" pivotButton="0" quotePrefix="0" xfId="0">
      <alignment vertical="top" wrapText="1"/>
    </xf>
    <xf numFmtId="0" fontId="0" fillId="5" borderId="1" applyAlignment="1" pivotButton="0" quotePrefix="0" xfId="0">
      <alignment vertical="top" wrapText="1"/>
    </xf>
    <xf numFmtId="0" fontId="5" fillId="5" borderId="1" applyAlignment="1" pivotButton="0" quotePrefix="0" xfId="0">
      <alignment vertical="top" wrapText="1"/>
    </xf>
    <xf numFmtId="0" fontId="0" fillId="5" borderId="0" pivotButton="0" quotePrefix="0" xfId="0"/>
    <xf numFmtId="0" fontId="5" fillId="5" borderId="0" pivotButton="0" quotePrefix="0" xfId="0"/>
    <xf numFmtId="0" fontId="5" fillId="5" borderId="0" applyAlignment="1" pivotButton="0" quotePrefix="0" xfId="0">
      <alignment horizontal="center"/>
    </xf>
    <xf numFmtId="0" fontId="5" fillId="5" borderId="0" applyAlignment="1" pivotButton="0" quotePrefix="0" xfId="0">
      <alignment horizontal="center" vertical="center"/>
    </xf>
    <xf numFmtId="0" fontId="0" fillId="5" borderId="1" pivotButton="0" quotePrefix="0" xfId="0"/>
    <xf numFmtId="0" fontId="5" fillId="5" borderId="1" pivotButton="0" quotePrefix="0" xfId="0"/>
    <xf numFmtId="0" fontId="5" fillId="5" borderId="1" applyAlignment="1" pivotButton="0" quotePrefix="0" xfId="0">
      <alignment horizontal="center"/>
    </xf>
    <xf numFmtId="0" fontId="5" fillId="5" borderId="1" applyAlignment="1" pivotButton="0" quotePrefix="0" xfId="0">
      <alignment horizontal="center" vertical="center"/>
    </xf>
    <xf numFmtId="0" fontId="5" fillId="5" borderId="0" applyAlignment="1" pivotButton="0" quotePrefix="0" xfId="0">
      <alignment horizontal="center" vertical="center" wrapText="1"/>
    </xf>
    <xf numFmtId="0" fontId="5" fillId="5" borderId="1" applyAlignment="1" pivotButton="0" quotePrefix="0" xfId="0">
      <alignment horizontal="center" vertical="center" wrapText="1"/>
    </xf>
    <xf numFmtId="0" fontId="5" fillId="5" borderId="0" applyAlignment="1" pivotButton="0" quotePrefix="0" xfId="0">
      <alignment horizontal="center" vertical="top" wrapText="1"/>
    </xf>
    <xf numFmtId="0" fontId="5" fillId="5" borderId="1" applyAlignment="1" pivotButton="0" quotePrefix="0" xfId="0">
      <alignment horizontal="center" vertical="top" wrapText="1"/>
    </xf>
    <xf numFmtId="0" fontId="6" fillId="2" borderId="0" applyAlignment="1" pivotButton="0" quotePrefix="0" xfId="0">
      <alignment horizontal="left" vertical="center"/>
    </xf>
    <xf numFmtId="0" fontId="7" fillId="0" borderId="0" pivotButton="0" quotePrefix="0" xfId="0"/>
    <xf numFmtId="0" fontId="6" fillId="5" borderId="0" applyAlignment="1" pivotButton="0" quotePrefix="0" xfId="0">
      <alignment horizontal="center" vertical="top" wrapText="1"/>
    </xf>
    <xf numFmtId="0" fontId="7" fillId="0" borderId="0" applyAlignment="1" pivotButton="0" quotePrefix="0" xfId="0">
      <alignment vertical="top" wrapText="1"/>
    </xf>
    <xf numFmtId="0" fontId="6" fillId="2" borderId="1" applyAlignment="1" pivotButton="0" quotePrefix="0" xfId="0">
      <alignment horizontal="left" vertical="center"/>
    </xf>
    <xf numFmtId="0" fontId="7" fillId="0" borderId="1" pivotButton="0" quotePrefix="0" xfId="0"/>
    <xf numFmtId="0" fontId="6" fillId="5" borderId="1" applyAlignment="1" pivotButton="0" quotePrefix="0" xfId="0">
      <alignment horizontal="center" vertical="top" wrapText="1"/>
    </xf>
    <xf numFmtId="0" fontId="7" fillId="0" borderId="1" applyAlignment="1" pivotButton="0" quotePrefix="0" xfId="0">
      <alignment vertical="top" wrapText="1"/>
    </xf>
    <xf numFmtId="164" fontId="0" fillId="0" borderId="0" pivotButton="0" quotePrefix="0" xfId="0"/>
    <xf numFmtId="164" fontId="0" fillId="0" borderId="1" pivotButton="0" quotePrefix="0" xfId="0"/>
    <xf numFmtId="1" fontId="0" fillId="0" borderId="0" pivotButton="0" quotePrefix="0" xfId="0"/>
    <xf numFmtId="1" fontId="0" fillId="0" borderId="0" applyAlignment="1" pivotButton="0" quotePrefix="0" xfId="0">
      <alignment wrapText="1"/>
    </xf>
    <xf numFmtId="1" fontId="0" fillId="0" borderId="1" pivotButton="0" quotePrefix="0" xfId="0"/>
    <xf numFmtId="1" fontId="0" fillId="0" borderId="1" applyAlignment="1" pivotButton="0" quotePrefix="0" xfId="0">
      <alignment wrapText="1"/>
    </xf>
    <xf numFmtId="165" fontId="0" fillId="0" borderId="0" pivotButton="0" quotePrefix="0" xfId="0"/>
    <xf numFmtId="165" fontId="0" fillId="0" borderId="1" pivotButton="0" quotePrefix="0" xfId="0"/>
    <xf numFmtId="0" fontId="0" fillId="0" borderId="0" applyAlignment="1" pivotButton="0" quotePrefix="0" xfId="0">
      <alignment vertical="top"/>
    </xf>
    <xf numFmtId="0" fontId="0" fillId="0" borderId="1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166" fontId="0" fillId="0" borderId="1" applyAlignment="1" pivotButton="0" quotePrefix="0" xfId="0">
      <alignment vertical="top"/>
    </xf>
    <xf numFmtId="1" fontId="0" fillId="0" borderId="0" applyAlignment="1" pivotButton="0" quotePrefix="0" xfId="0">
      <alignment vertical="top"/>
    </xf>
    <xf numFmtId="1" fontId="0" fillId="0" borderId="1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65" fontId="0" fillId="0" borderId="1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64" fontId="0" fillId="0" borderId="1" applyAlignment="1" pivotButton="0" quotePrefix="0" xfId="0">
      <alignment vertical="top"/>
    </xf>
    <xf numFmtId="0" fontId="8" fillId="2" borderId="0" pivotButton="0" quotePrefix="0" xfId="0"/>
    <xf numFmtId="0" fontId="8" fillId="2" borderId="0" applyAlignment="1" pivotButton="0" quotePrefix="0" xfId="0">
      <alignment horizontal="center"/>
    </xf>
    <xf numFmtId="0" fontId="8" fillId="2" borderId="0" applyAlignment="1" pivotButton="0" quotePrefix="0" xfId="0">
      <alignment horizontal="center" vertical="center"/>
    </xf>
    <xf numFmtId="0" fontId="8" fillId="2" borderId="1" pivotButton="0" quotePrefix="0" xfId="0"/>
    <xf numFmtId="0" fontId="8" fillId="2" borderId="1" applyAlignment="1" pivotButton="0" quotePrefix="0" xfId="0">
      <alignment horizontal="center"/>
    </xf>
    <xf numFmtId="0" fontId="8" fillId="2" borderId="1" applyAlignment="1" pivotButton="0" quotePrefix="0" xfId="0">
      <alignment horizontal="center" vertical="center"/>
    </xf>
    <xf numFmtId="0" fontId="0" fillId="6" borderId="0" pivotButton="0" quotePrefix="0" xfId="0"/>
    <xf numFmtId="0" fontId="9" fillId="6" borderId="0" pivotButton="0" quotePrefix="0" xfId="0"/>
    <xf numFmtId="0" fontId="9" fillId="6" borderId="18" pivotButton="0" quotePrefix="0" xfId="0"/>
    <xf numFmtId="0" fontId="9" fillId="6" borderId="19" pivotButton="0" quotePrefix="0" xfId="0"/>
    <xf numFmtId="0" fontId="9" fillId="6" borderId="20" pivotButton="0" quotePrefix="0" xfId="0"/>
    <xf numFmtId="0" fontId="9" fillId="6" borderId="21" pivotButton="0" quotePrefix="0" xfId="0"/>
    <xf numFmtId="0" fontId="9" fillId="6" borderId="22" pivotButton="0" quotePrefix="0" xfId="0"/>
    <xf numFmtId="0" fontId="9" fillId="6" borderId="23" pivotButton="0" quotePrefix="0" xfId="0"/>
    <xf numFmtId="0" fontId="9" fillId="6" borderId="24" pivotButton="0" quotePrefix="0" xfId="0"/>
    <xf numFmtId="0" fontId="9" fillId="6" borderId="25" pivotButton="0" quotePrefix="0" xfId="0"/>
    <xf numFmtId="0" fontId="9" fillId="6" borderId="18" applyAlignment="1" pivotButton="0" quotePrefix="0" xfId="0">
      <alignment horizontal="center"/>
    </xf>
    <xf numFmtId="0" fontId="9" fillId="6" borderId="19" applyAlignment="1" pivotButton="0" quotePrefix="0" xfId="0">
      <alignment horizontal="center"/>
    </xf>
    <xf numFmtId="0" fontId="9" fillId="6" borderId="20" applyAlignment="1" pivotButton="0" quotePrefix="0" xfId="0">
      <alignment horizontal="center"/>
    </xf>
    <xf numFmtId="0" fontId="9" fillId="6" borderId="21" applyAlignment="1" pivotButton="0" quotePrefix="0" xfId="0">
      <alignment horizontal="center"/>
    </xf>
    <xf numFmtId="0" fontId="9" fillId="6" borderId="0" applyAlignment="1" pivotButton="0" quotePrefix="0" xfId="0">
      <alignment horizontal="center"/>
    </xf>
    <xf numFmtId="0" fontId="9" fillId="6" borderId="22" applyAlignment="1" pivotButton="0" quotePrefix="0" xfId="0">
      <alignment horizontal="center"/>
    </xf>
    <xf numFmtId="0" fontId="9" fillId="6" borderId="23" applyAlignment="1" pivotButton="0" quotePrefix="0" xfId="0">
      <alignment horizontal="center"/>
    </xf>
    <xf numFmtId="0" fontId="9" fillId="6" borderId="24" applyAlignment="1" pivotButton="0" quotePrefix="0" xfId="0">
      <alignment horizontal="center"/>
    </xf>
    <xf numFmtId="0" fontId="9" fillId="6" borderId="25" applyAlignment="1" pivotButton="0" quotePrefix="0" xfId="0">
      <alignment horizontal="center"/>
    </xf>
    <xf numFmtId="0" fontId="9" fillId="6" borderId="18" applyAlignment="1" pivotButton="0" quotePrefix="0" xfId="0">
      <alignment horizontal="center" vertical="center"/>
    </xf>
    <xf numFmtId="0" fontId="9" fillId="6" borderId="19" applyAlignment="1" pivotButton="0" quotePrefix="0" xfId="0">
      <alignment horizontal="center" vertical="center"/>
    </xf>
    <xf numFmtId="0" fontId="9" fillId="6" borderId="20" applyAlignment="1" pivotButton="0" quotePrefix="0" xfId="0">
      <alignment horizontal="center" vertical="center"/>
    </xf>
    <xf numFmtId="0" fontId="9" fillId="6" borderId="21" applyAlignment="1" pivotButton="0" quotePrefix="0" xfId="0">
      <alignment horizontal="center" vertical="center"/>
    </xf>
    <xf numFmtId="0" fontId="9" fillId="6" borderId="0" applyAlignment="1" pivotButton="0" quotePrefix="0" xfId="0">
      <alignment horizontal="center" vertical="center"/>
    </xf>
    <xf numFmtId="0" fontId="9" fillId="6" borderId="22" applyAlignment="1" pivotButton="0" quotePrefix="0" xfId="0">
      <alignment horizontal="center" vertical="center"/>
    </xf>
    <xf numFmtId="0" fontId="9" fillId="6" borderId="23" applyAlignment="1" pivotButton="0" quotePrefix="0" xfId="0">
      <alignment horizontal="center" vertical="center"/>
    </xf>
    <xf numFmtId="0" fontId="9" fillId="6" borderId="24" applyAlignment="1" pivotButton="0" quotePrefix="0" xfId="0">
      <alignment horizontal="center" vertical="center"/>
    </xf>
    <xf numFmtId="0" fontId="9" fillId="6" borderId="25" applyAlignment="1" pivotButton="0" quotePrefix="0" xfId="0">
      <alignment horizontal="center" vertical="center"/>
    </xf>
    <xf numFmtId="0" fontId="0" fillId="6" borderId="1" pivotButton="0" quotePrefix="0" xfId="0"/>
    <xf numFmtId="0" fontId="9" fillId="6" borderId="1" pivotButton="0" quotePrefix="0" xfId="0"/>
    <xf numFmtId="0" fontId="9" fillId="6" borderId="26" pivotButton="0" quotePrefix="0" xfId="0"/>
    <xf numFmtId="0" fontId="9" fillId="6" borderId="27" pivotButton="0" quotePrefix="0" xfId="0"/>
    <xf numFmtId="0" fontId="9" fillId="6" borderId="28" pivotButton="0" quotePrefix="0" xfId="0"/>
    <xf numFmtId="0" fontId="9" fillId="6" borderId="29" pivotButton="0" quotePrefix="0" xfId="0"/>
    <xf numFmtId="0" fontId="9" fillId="6" borderId="30" pivotButton="0" quotePrefix="0" xfId="0"/>
    <xf numFmtId="0" fontId="9" fillId="6" borderId="31" pivotButton="0" quotePrefix="0" xfId="0"/>
    <xf numFmtId="0" fontId="9" fillId="6" borderId="32" pivotButton="0" quotePrefix="0" xfId="0"/>
    <xf numFmtId="0" fontId="9" fillId="6" borderId="33" pivotButton="0" quotePrefix="0" xfId="0"/>
    <xf numFmtId="0" fontId="9" fillId="6" borderId="26" applyAlignment="1" pivotButton="0" quotePrefix="0" xfId="0">
      <alignment horizontal="center"/>
    </xf>
    <xf numFmtId="0" fontId="9" fillId="6" borderId="27" applyAlignment="1" pivotButton="0" quotePrefix="0" xfId="0">
      <alignment horizontal="center"/>
    </xf>
    <xf numFmtId="0" fontId="9" fillId="6" borderId="28" applyAlignment="1" pivotButton="0" quotePrefix="0" xfId="0">
      <alignment horizontal="center"/>
    </xf>
    <xf numFmtId="0" fontId="9" fillId="6" borderId="29" applyAlignment="1" pivotButton="0" quotePrefix="0" xfId="0">
      <alignment horizontal="center"/>
    </xf>
    <xf numFmtId="0" fontId="9" fillId="6" borderId="1" applyAlignment="1" pivotButton="0" quotePrefix="0" xfId="0">
      <alignment horizontal="center"/>
    </xf>
    <xf numFmtId="0" fontId="9" fillId="6" borderId="30" applyAlignment="1" pivotButton="0" quotePrefix="0" xfId="0">
      <alignment horizontal="center"/>
    </xf>
    <xf numFmtId="0" fontId="9" fillId="6" borderId="31" applyAlignment="1" pivotButton="0" quotePrefix="0" xfId="0">
      <alignment horizontal="center"/>
    </xf>
    <xf numFmtId="0" fontId="9" fillId="6" borderId="32" applyAlignment="1" pivotButton="0" quotePrefix="0" xfId="0">
      <alignment horizontal="center"/>
    </xf>
    <xf numFmtId="0" fontId="9" fillId="6" borderId="33" applyAlignment="1" pivotButton="0" quotePrefix="0" xfId="0">
      <alignment horizontal="center"/>
    </xf>
    <xf numFmtId="0" fontId="9" fillId="6" borderId="26" applyAlignment="1" pivotButton="0" quotePrefix="0" xfId="0">
      <alignment horizontal="center" vertical="center"/>
    </xf>
    <xf numFmtId="0" fontId="9" fillId="6" borderId="27" applyAlignment="1" pivotButton="0" quotePrefix="0" xfId="0">
      <alignment horizontal="center" vertical="center"/>
    </xf>
    <xf numFmtId="0" fontId="9" fillId="6" borderId="28" applyAlignment="1" pivotButton="0" quotePrefix="0" xfId="0">
      <alignment horizontal="center" vertical="center"/>
    </xf>
    <xf numFmtId="0" fontId="9" fillId="6" borderId="29" applyAlignment="1" pivotButton="0" quotePrefix="0" xfId="0">
      <alignment horizontal="center" vertical="center"/>
    </xf>
    <xf numFmtId="0" fontId="9" fillId="6" borderId="1" applyAlignment="1" pivotButton="0" quotePrefix="0" xfId="0">
      <alignment horizontal="center" vertical="center"/>
    </xf>
    <xf numFmtId="0" fontId="9" fillId="6" borderId="30" applyAlignment="1" pivotButton="0" quotePrefix="0" xfId="0">
      <alignment horizontal="center" vertical="center"/>
    </xf>
    <xf numFmtId="0" fontId="9" fillId="6" borderId="31" applyAlignment="1" pivotButton="0" quotePrefix="0" xfId="0">
      <alignment horizontal="center" vertical="center"/>
    </xf>
    <xf numFmtId="0" fontId="9" fillId="6" borderId="32" applyAlignment="1" pivotButton="0" quotePrefix="0" xfId="0">
      <alignment horizontal="center" vertical="center"/>
    </xf>
    <xf numFmtId="0" fontId="9" fillId="6" borderId="33" applyAlignment="1" pivotButton="0" quotePrefix="0" xfId="0">
      <alignment horizontal="center" vertical="center"/>
    </xf>
    <xf numFmtId="1" fontId="9" fillId="6" borderId="18" applyAlignment="1" pivotButton="0" quotePrefix="0" xfId="0">
      <alignment horizontal="center" vertical="center"/>
    </xf>
    <xf numFmtId="1" fontId="9" fillId="6" borderId="19" applyAlignment="1" pivotButton="0" quotePrefix="0" xfId="0">
      <alignment horizontal="center" vertical="center"/>
    </xf>
    <xf numFmtId="1" fontId="9" fillId="6" borderId="20" applyAlignment="1" pivotButton="0" quotePrefix="0" xfId="0">
      <alignment horizontal="center" vertical="center"/>
    </xf>
    <xf numFmtId="1" fontId="9" fillId="6" borderId="21" applyAlignment="1" pivotButton="0" quotePrefix="0" xfId="0">
      <alignment horizontal="center" vertical="center"/>
    </xf>
    <xf numFmtId="1" fontId="9" fillId="6" borderId="0" applyAlignment="1" pivotButton="0" quotePrefix="0" xfId="0">
      <alignment horizontal="center" vertical="center"/>
    </xf>
    <xf numFmtId="1" fontId="9" fillId="6" borderId="22" applyAlignment="1" pivotButton="0" quotePrefix="0" xfId="0">
      <alignment horizontal="center" vertical="center"/>
    </xf>
    <xf numFmtId="1" fontId="9" fillId="6" borderId="23" applyAlignment="1" pivotButton="0" quotePrefix="0" xfId="0">
      <alignment horizontal="center" vertical="center"/>
    </xf>
    <xf numFmtId="1" fontId="9" fillId="6" borderId="24" applyAlignment="1" pivotButton="0" quotePrefix="0" xfId="0">
      <alignment horizontal="center" vertical="center"/>
    </xf>
    <xf numFmtId="1" fontId="9" fillId="6" borderId="25" applyAlignment="1" pivotButton="0" quotePrefix="0" xfId="0">
      <alignment horizontal="center" vertical="center"/>
    </xf>
    <xf numFmtId="1" fontId="9" fillId="6" borderId="26" applyAlignment="1" pivotButton="0" quotePrefix="0" xfId="0">
      <alignment horizontal="center" vertical="center"/>
    </xf>
    <xf numFmtId="1" fontId="9" fillId="6" borderId="27" applyAlignment="1" pivotButton="0" quotePrefix="0" xfId="0">
      <alignment horizontal="center" vertical="center"/>
    </xf>
    <xf numFmtId="1" fontId="9" fillId="6" borderId="28" applyAlignment="1" pivotButton="0" quotePrefix="0" xfId="0">
      <alignment horizontal="center" vertical="center"/>
    </xf>
    <xf numFmtId="1" fontId="9" fillId="6" borderId="29" applyAlignment="1" pivotButton="0" quotePrefix="0" xfId="0">
      <alignment horizontal="center" vertical="center"/>
    </xf>
    <xf numFmtId="1" fontId="9" fillId="6" borderId="1" applyAlignment="1" pivotButton="0" quotePrefix="0" xfId="0">
      <alignment horizontal="center" vertical="center"/>
    </xf>
    <xf numFmtId="1" fontId="9" fillId="6" borderId="30" applyAlignment="1" pivotButton="0" quotePrefix="0" xfId="0">
      <alignment horizontal="center" vertical="center"/>
    </xf>
    <xf numFmtId="1" fontId="9" fillId="6" borderId="31" applyAlignment="1" pivotButton="0" quotePrefix="0" xfId="0">
      <alignment horizontal="center" vertical="center"/>
    </xf>
    <xf numFmtId="1" fontId="9" fillId="6" borderId="32" applyAlignment="1" pivotButton="0" quotePrefix="0" xfId="0">
      <alignment horizontal="center" vertical="center"/>
    </xf>
    <xf numFmtId="1" fontId="9" fillId="6" borderId="33" applyAlignment="1" pivotButton="0" quotePrefix="0" xfId="0">
      <alignment horizontal="center" vertical="center"/>
    </xf>
    <xf numFmtId="167" fontId="9" fillId="6" borderId="18" applyAlignment="1" pivotButton="0" quotePrefix="0" xfId="0">
      <alignment horizontal="center" vertical="center"/>
    </xf>
    <xf numFmtId="167" fontId="9" fillId="6" borderId="19" applyAlignment="1" pivotButton="0" quotePrefix="0" xfId="0">
      <alignment horizontal="center" vertical="center"/>
    </xf>
    <xf numFmtId="167" fontId="9" fillId="6" borderId="20" applyAlignment="1" pivotButton="0" quotePrefix="0" xfId="0">
      <alignment horizontal="center" vertical="center"/>
    </xf>
    <xf numFmtId="167" fontId="9" fillId="6" borderId="21" applyAlignment="1" pivotButton="0" quotePrefix="0" xfId="0">
      <alignment horizontal="center" vertical="center"/>
    </xf>
    <xf numFmtId="167" fontId="9" fillId="6" borderId="0" applyAlignment="1" pivotButton="0" quotePrefix="0" xfId="0">
      <alignment horizontal="center" vertical="center"/>
    </xf>
    <xf numFmtId="167" fontId="9" fillId="6" borderId="22" applyAlignment="1" pivotButton="0" quotePrefix="0" xfId="0">
      <alignment horizontal="center" vertical="center"/>
    </xf>
    <xf numFmtId="167" fontId="9" fillId="6" borderId="23" applyAlignment="1" pivotButton="0" quotePrefix="0" xfId="0">
      <alignment horizontal="center" vertical="center"/>
    </xf>
    <xf numFmtId="167" fontId="9" fillId="6" borderId="24" applyAlignment="1" pivotButton="0" quotePrefix="0" xfId="0">
      <alignment horizontal="center" vertical="center"/>
    </xf>
    <xf numFmtId="167" fontId="9" fillId="6" borderId="25" applyAlignment="1" pivotButton="0" quotePrefix="0" xfId="0">
      <alignment horizontal="center" vertical="center"/>
    </xf>
    <xf numFmtId="167" fontId="9" fillId="6" borderId="26" applyAlignment="1" pivotButton="0" quotePrefix="0" xfId="0">
      <alignment horizontal="center" vertical="center"/>
    </xf>
    <xf numFmtId="167" fontId="9" fillId="6" borderId="27" applyAlignment="1" pivotButton="0" quotePrefix="0" xfId="0">
      <alignment horizontal="center" vertical="center"/>
    </xf>
    <xf numFmtId="167" fontId="9" fillId="6" borderId="28" applyAlignment="1" pivotButton="0" quotePrefix="0" xfId="0">
      <alignment horizontal="center" vertical="center"/>
    </xf>
    <xf numFmtId="167" fontId="9" fillId="6" borderId="29" applyAlignment="1" pivotButton="0" quotePrefix="0" xfId="0">
      <alignment horizontal="center" vertical="center"/>
    </xf>
    <xf numFmtId="167" fontId="9" fillId="6" borderId="1" applyAlignment="1" pivotButton="0" quotePrefix="0" xfId="0">
      <alignment horizontal="center" vertical="center"/>
    </xf>
    <xf numFmtId="167" fontId="9" fillId="6" borderId="30" applyAlignment="1" pivotButton="0" quotePrefix="0" xfId="0">
      <alignment horizontal="center" vertical="center"/>
    </xf>
    <xf numFmtId="167" fontId="9" fillId="6" borderId="31" applyAlignment="1" pivotButton="0" quotePrefix="0" xfId="0">
      <alignment horizontal="center" vertical="center"/>
    </xf>
    <xf numFmtId="167" fontId="9" fillId="6" borderId="32" applyAlignment="1" pivotButton="0" quotePrefix="0" xfId="0">
      <alignment horizontal="center" vertical="center"/>
    </xf>
    <xf numFmtId="167" fontId="9" fillId="6" borderId="33" applyAlignment="1" pivotButton="0" quotePrefix="0" xfId="0">
      <alignment horizontal="center" vertical="center"/>
    </xf>
    <xf numFmtId="165" fontId="9" fillId="6" borderId="18" applyAlignment="1" pivotButton="0" quotePrefix="0" xfId="0">
      <alignment horizontal="center" vertical="center"/>
    </xf>
    <xf numFmtId="165" fontId="9" fillId="6" borderId="19" applyAlignment="1" pivotButton="0" quotePrefix="0" xfId="0">
      <alignment horizontal="center" vertical="center"/>
    </xf>
    <xf numFmtId="165" fontId="9" fillId="6" borderId="20" applyAlignment="1" pivotButton="0" quotePrefix="0" xfId="0">
      <alignment horizontal="center" vertical="center"/>
    </xf>
    <xf numFmtId="165" fontId="9" fillId="6" borderId="21" applyAlignment="1" pivotButton="0" quotePrefix="0" xfId="0">
      <alignment horizontal="center" vertical="center"/>
    </xf>
    <xf numFmtId="165" fontId="9" fillId="6" borderId="0" applyAlignment="1" pivotButton="0" quotePrefix="0" xfId="0">
      <alignment horizontal="center" vertical="center"/>
    </xf>
    <xf numFmtId="165" fontId="9" fillId="6" borderId="22" applyAlignment="1" pivotButton="0" quotePrefix="0" xfId="0">
      <alignment horizontal="center" vertical="center"/>
    </xf>
    <xf numFmtId="165" fontId="9" fillId="6" borderId="23" applyAlignment="1" pivotButton="0" quotePrefix="0" xfId="0">
      <alignment horizontal="center" vertical="center"/>
    </xf>
    <xf numFmtId="165" fontId="9" fillId="6" borderId="24" applyAlignment="1" pivotButton="0" quotePrefix="0" xfId="0">
      <alignment horizontal="center" vertical="center"/>
    </xf>
    <xf numFmtId="165" fontId="9" fillId="6" borderId="25" applyAlignment="1" pivotButton="0" quotePrefix="0" xfId="0">
      <alignment horizontal="center" vertical="center"/>
    </xf>
    <xf numFmtId="165" fontId="9" fillId="6" borderId="26" applyAlignment="1" pivotButton="0" quotePrefix="0" xfId="0">
      <alignment horizontal="center" vertical="center"/>
    </xf>
    <xf numFmtId="165" fontId="9" fillId="6" borderId="27" applyAlignment="1" pivotButton="0" quotePrefix="0" xfId="0">
      <alignment horizontal="center" vertical="center"/>
    </xf>
    <xf numFmtId="165" fontId="9" fillId="6" borderId="28" applyAlignment="1" pivotButton="0" quotePrefix="0" xfId="0">
      <alignment horizontal="center" vertical="center"/>
    </xf>
    <xf numFmtId="165" fontId="9" fillId="6" borderId="29" applyAlignment="1" pivotButton="0" quotePrefix="0" xfId="0">
      <alignment horizontal="center" vertical="center"/>
    </xf>
    <xf numFmtId="165" fontId="9" fillId="6" borderId="1" applyAlignment="1" pivotButton="0" quotePrefix="0" xfId="0">
      <alignment horizontal="center" vertical="center"/>
    </xf>
    <xf numFmtId="165" fontId="9" fillId="6" borderId="30" applyAlignment="1" pivotButton="0" quotePrefix="0" xfId="0">
      <alignment horizontal="center" vertical="center"/>
    </xf>
    <xf numFmtId="165" fontId="9" fillId="6" borderId="31" applyAlignment="1" pivotButton="0" quotePrefix="0" xfId="0">
      <alignment horizontal="center" vertical="center"/>
    </xf>
    <xf numFmtId="165" fontId="9" fillId="6" borderId="32" applyAlignment="1" pivotButton="0" quotePrefix="0" xfId="0">
      <alignment horizontal="center" vertical="center"/>
    </xf>
    <xf numFmtId="165" fontId="9" fillId="6" borderId="33" applyAlignment="1" pivotButton="0" quotePrefix="0" xfId="0">
      <alignment horizontal="center" vertical="center"/>
    </xf>
    <xf numFmtId="0" fontId="0" fillId="7" borderId="0" pivotButton="0" quotePrefix="0" xfId="0"/>
    <xf numFmtId="0" fontId="3" fillId="7" borderId="0" pivotButton="0" quotePrefix="0" xfId="0"/>
    <xf numFmtId="0" fontId="0" fillId="7" borderId="1" pivotButton="0" quotePrefix="0" xfId="0"/>
    <xf numFmtId="0" fontId="3" fillId="7" borderId="1" pivotButton="0" quotePrefix="0" xfId="0"/>
    <xf numFmtId="0" fontId="3" fillId="7" borderId="0" applyAlignment="1" pivotButton="0" quotePrefix="0" xfId="0">
      <alignment wrapText="1"/>
    </xf>
    <xf numFmtId="0" fontId="3" fillId="7" borderId="1" applyAlignment="1" pivotButton="0" quotePrefix="0" xfId="0">
      <alignment wrapText="1"/>
    </xf>
    <xf numFmtId="165" fontId="0" fillId="0" borderId="0" applyAlignment="1" pivotButton="0" quotePrefix="0" xfId="0">
      <alignment wrapText="1"/>
    </xf>
    <xf numFmtId="165" fontId="0" fillId="0" borderId="1" applyAlignment="1" pivotButton="0" quotePrefix="0" xfId="0">
      <alignment wrapText="1"/>
    </xf>
    <xf numFmtId="0" fontId="0" fillId="0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0" fontId="0" fillId="8" borderId="0" applyAlignment="1" pivotButton="0" quotePrefix="0" xfId="0">
      <alignment vertical="center" wrapText="1"/>
    </xf>
    <xf numFmtId="0" fontId="5" fillId="8" borderId="0" applyAlignment="1" pivotButton="0" quotePrefix="0" xfId="0">
      <alignment vertical="center" wrapText="1"/>
    </xf>
    <xf numFmtId="0" fontId="0" fillId="8" borderId="1" applyAlignment="1" pivotButton="0" quotePrefix="0" xfId="0">
      <alignment vertical="center" wrapText="1"/>
    </xf>
    <xf numFmtId="0" fontId="5" fillId="8" borderId="1" applyAlignment="1" pivotButton="0" quotePrefix="0" xfId="0">
      <alignment vertical="center" wrapText="1"/>
    </xf>
    <xf numFmtId="0" fontId="4" fillId="0" borderId="0" applyAlignment="1" pivotButton="0" quotePrefix="0" xfId="0">
      <alignment vertical="center" wrapText="1"/>
    </xf>
    <xf numFmtId="0" fontId="4" fillId="0" borderId="1" applyAlignment="1" pivotButton="0" quotePrefix="0" xfId="0">
      <alignment vertical="center" wrapText="1"/>
    </xf>
    <xf numFmtId="1" fontId="0" fillId="0" borderId="0" applyAlignment="1" pivotButton="0" quotePrefix="0" xfId="0">
      <alignment vertical="center" wrapText="1"/>
    </xf>
    <xf numFmtId="1" fontId="0" fillId="0" borderId="1" applyAlignment="1" pivotButton="0" quotePrefix="0" xfId="0">
      <alignment vertical="center" wrapText="1"/>
    </xf>
    <xf numFmtId="167" fontId="0" fillId="0" borderId="0" applyAlignment="1" pivotButton="0" quotePrefix="0" xfId="0">
      <alignment vertical="center" wrapText="1"/>
    </xf>
    <xf numFmtId="167" fontId="0" fillId="0" borderId="1" applyAlignment="1" pivotButton="0" quotePrefix="0" xfId="0">
      <alignment vertical="center" wrapText="1"/>
    </xf>
    <xf numFmtId="165" fontId="0" fillId="0" borderId="0" applyAlignment="1" pivotButton="0" quotePrefix="0" xfId="0">
      <alignment vertical="center" wrapText="1"/>
    </xf>
    <xf numFmtId="165" fontId="0" fillId="0" borderId="1" applyAlignment="1" pivotButton="0" quotePrefix="0" xfId="0">
      <alignment vertical="center" wrapText="1"/>
    </xf>
    <xf numFmtId="1" fontId="10" fillId="0" borderId="0" applyAlignment="1" pivotButton="0" quotePrefix="0" xfId="0">
      <alignment vertical="center" wrapText="1"/>
    </xf>
    <xf numFmtId="167" fontId="10" fillId="0" borderId="0" applyAlignment="1" pivotButton="0" quotePrefix="0" xfId="0">
      <alignment vertical="center" wrapText="1"/>
    </xf>
    <xf numFmtId="165" fontId="10" fillId="0" borderId="0" applyAlignment="1" pivotButton="0" quotePrefix="0" xfId="0">
      <alignment vertical="center" wrapText="1"/>
    </xf>
    <xf numFmtId="1" fontId="10" fillId="0" borderId="1" applyAlignment="1" pivotButton="0" quotePrefix="0" xfId="0">
      <alignment vertical="center" wrapText="1"/>
    </xf>
    <xf numFmtId="167" fontId="10" fillId="0" borderId="1" applyAlignment="1" pivotButton="0" quotePrefix="0" xfId="0">
      <alignment vertical="center" wrapText="1"/>
    </xf>
    <xf numFmtId="165" fontId="10" fillId="0" borderId="1" applyAlignment="1" pivotButton="0" quotePrefix="0" xfId="0">
      <alignment vertical="center" wrapText="1"/>
    </xf>
    <xf numFmtId="164" fontId="0" fillId="0" borderId="0" pivotButton="0" quotePrefix="0" xfId="0"/>
    <xf numFmtId="1" fontId="0" fillId="0" borderId="0" pivotButton="0" quotePrefix="0" xfId="0"/>
    <xf numFmtId="1" fontId="0" fillId="0" borderId="0" applyAlignment="1" pivotButton="0" quotePrefix="0" xfId="0">
      <alignment wrapText="1"/>
    </xf>
    <xf numFmtId="165" fontId="0" fillId="0" borderId="0" pivotButton="0" quotePrefix="0" xfId="0"/>
    <xf numFmtId="166" fontId="0" fillId="0" borderId="0" applyAlignment="1" pivotButton="0" quotePrefix="0" xfId="0">
      <alignment vertical="top"/>
    </xf>
    <xf numFmtId="1" fontId="0" fillId="0" borderId="0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" fontId="10" fillId="0" borderId="0" applyAlignment="1" pivotButton="0" quotePrefix="0" xfId="0">
      <alignment vertical="center" wrapText="1"/>
    </xf>
    <xf numFmtId="165" fontId="10" fillId="0" borderId="0" applyAlignment="1" pivotButton="0" quotePrefix="0" xfId="0">
      <alignment vertical="center" wrapText="1"/>
    </xf>
    <xf numFmtId="167" fontId="10" fillId="0" borderId="0" applyAlignment="1" pivotButton="0" quotePrefix="0" xfId="0">
      <alignment vertical="center" wrapText="1"/>
    </xf>
  </cellXfs>
  <cellStyles count="1">
    <cellStyle name="Normal" xfId="0"/>
  </cellStyles>
  <dxfs count="27">
    <dxf>
      <font>
        <b val="1"/>
        <color rgb="FF92400E"/>
      </font>
      <fill>
        <patternFill>
          <bgColor rgb="FFFDE68A"/>
        </patternFill>
      </fill>
    </dxf>
    <dxf>
      <font>
        <b val="1"/>
        <color rgb="FF991B1B"/>
      </font>
      <fill>
        <patternFill>
          <bgColor rgb="FFFECACA"/>
        </patternFill>
      </fill>
    </dxf>
    <dxf>
      <font>
        <b val="1"/>
        <color rgb="FF1D4ED8"/>
      </font>
      <fill>
        <patternFill>
          <bgColor rgb="FFDBEAFE"/>
        </patternFill>
      </fill>
    </dxf>
    <dxf>
      <font>
        <b val="1"/>
        <color rgb="FF991B1B"/>
      </font>
      <fill>
        <patternFill>
          <bgColor rgb="FFFECACA"/>
        </patternFill>
      </fill>
    </dxf>
    <dxf>
      <font>
        <color rgb="FF92400E"/>
      </font>
      <fill>
        <patternFill>
          <bgColor rgb="FFFEF3C7"/>
        </patternFill>
      </fill>
    </dxf>
    <dxf>
      <font>
        <b val="1"/>
        <color rgb="FF166534"/>
      </font>
      <fill>
        <patternFill>
          <bgColor rgb="FFDCFCE7"/>
        </patternFill>
      </fill>
    </dxf>
    <dxf>
      <font>
        <b val="1"/>
        <color rgb="FF991B1B"/>
      </font>
      <fill>
        <patternFill>
          <bgColor rgb="FFFECACA"/>
        </patternFill>
      </fill>
    </dxf>
    <dxf>
      <font>
        <b val="1"/>
        <color rgb="FF92400E"/>
      </font>
      <fill>
        <patternFill>
          <bgColor rgb="FFFEF3C7"/>
        </patternFill>
      </fill>
    </dxf>
    <dxf>
      <font>
        <b val="1"/>
        <color rgb="FF92400E"/>
      </font>
      <fill>
        <patternFill>
          <bgColor rgb="FFFDE68A"/>
        </patternFill>
      </fill>
    </dxf>
    <dxf>
      <font>
        <b val="1"/>
        <color rgb="FF991B1B"/>
      </font>
      <fill>
        <patternFill>
          <bgColor rgb="FFFECACA"/>
        </patternFill>
      </fill>
    </dxf>
    <dxf>
      <font>
        <b val="1"/>
        <color rgb="FF991B1B"/>
      </font>
      <fill>
        <patternFill>
          <bgColor rgb="FFFECACA"/>
        </patternFill>
      </fill>
    </dxf>
    <dxf>
      <font>
        <color rgb="FF991B1B"/>
      </font>
      <fill>
        <patternFill>
          <bgColor rgb="FFFEF2F2"/>
        </patternFill>
      </fill>
    </dxf>
    <dxf>
      <font>
        <b val="1"/>
        <color rgb="FF166534"/>
      </font>
      <fill>
        <patternFill>
          <bgColor rgb="FFDCFCE7"/>
        </patternFill>
      </fill>
    </dxf>
    <dxf>
      <font>
        <color rgb="FF1D4ED8"/>
      </font>
      <fill>
        <patternFill>
          <bgColor rgb="FFDBEAFE"/>
        </patternFill>
      </fill>
    </dxf>
    <dxf>
      <font>
        <b val="1"/>
        <color rgb="FF92400E"/>
      </font>
      <fill>
        <patternFill>
          <bgColor rgb="FFFDE68A"/>
        </patternFill>
      </fill>
    </dxf>
    <dxf>
      <font>
        <b val="1"/>
        <color rgb="FF92400E"/>
      </font>
      <fill>
        <patternFill>
          <bgColor rgb="FFFDE68A"/>
        </patternFill>
      </fill>
    </dxf>
    <dxf>
      <font>
        <b val="1"/>
        <color rgb="FF991B1B"/>
      </font>
    </dxf>
    <dxf>
      <font>
        <color rgb="FF92400E"/>
      </font>
    </dxf>
    <dxf>
      <font>
        <b val="1"/>
        <color rgb="FF166534"/>
      </font>
    </dxf>
    <dxf>
      <font>
        <b val="1"/>
        <color rgb="FF991B1B"/>
      </font>
    </dxf>
    <dxf>
      <font>
        <b val="1"/>
        <color rgb="FF92400E"/>
      </font>
    </dxf>
    <dxf>
      <font>
        <b val="1"/>
        <color rgb="FF92400E"/>
      </font>
    </dxf>
    <dxf>
      <font>
        <b val="1"/>
        <color rgb="FF991B1B"/>
      </font>
    </dxf>
    <dxf>
      <font>
        <b val="1"/>
        <color rgb="FF991B1B"/>
      </font>
    </dxf>
    <dxf>
      <font>
        <color rgb="FF991B1B"/>
      </font>
    </dxf>
    <dxf>
      <font>
        <b val="1"/>
        <color rgb="FF166534"/>
      </font>
    </dxf>
    <dxf>
      <font>
        <color rgb="FF1D4ED8"/>
      </font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按公司统计実績生産量</a:t>
            </a:r>
          </a:p>
        </rich>
      </tx>
      <overlay val="0"/>
    </title>
    <plotArea>
      <layout/>
      <barChart>
        <barDir val="col"/>
        <grouping val="clustered"/>
        <varyColors val="0"/>
        <ser>
          <idx val="0"/>
          <order val="0"/>
          <tx>
            <v>実績生産量</v>
          </tx>
          <spPr>
            <a:ln xmlns:a="http://schemas.openxmlformats.org/drawingml/2006/main">
              <a:prstDash val="solid"/>
            </a:ln>
          </spPr>
          <cat>
            <strRef>
              <strCache>
                <ptCount val="0"/>
              </strCache>
            </strRef>
          </cat>
          <val>
            <numRef>
              <f>None</f>
              <numCache>
                <formatCode>0</formatCode>
                <ptCount val="0"/>
              </numCache>
            </numRef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gapWidth val="150"/>
        <axId val="48650112"/>
        <axId val="48672768"/>
      </barChart>
      <catAx>
        <axId val="48650112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tickLblPos val="nextTo"/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crossAx val="48650112"/>
        <crosses val="autoZero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按業務シーン统计実績生産量</a:t>
            </a:r>
          </a:p>
        </rich>
      </tx>
      <overlay val="0"/>
    </title>
    <plotArea>
      <layout/>
      <barChart>
        <barDir val="col"/>
        <grouping val="clustered"/>
        <varyColors val="0"/>
        <ser>
          <idx val="0"/>
          <order val="0"/>
          <tx>
            <v>実績生産量</v>
          </tx>
          <spPr>
            <a:ln xmlns:a="http://schemas.openxmlformats.org/drawingml/2006/main">
              <a:prstDash val="solid"/>
            </a:ln>
          </spPr>
          <cat>
            <strRef>
              <strCache>
                <ptCount val="0"/>
              </strCache>
            </strRef>
          </cat>
          <val>
            <numRef>
              <f>None</f>
              <numCache>
                <formatCode>0</formatCode>
                <ptCount val="0"/>
              </numCache>
            </numRef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gapWidth val="150"/>
        <axId val="48650112"/>
        <axId val="48672768"/>
      </barChart>
      <catAx>
        <axId val="48650112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tickLblPos val="nextTo"/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crossAx val="48650112"/>
        <crosses val="autoZero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twoCellAnchor>
    <from>
      <col>0</col>
      <colOff>0</colOff>
      <row>23</row>
      <rowOff>0</rowOff>
    </from>
    <to>
      <col>8</col>
      <colOff>0</colOff>
      <row>38</row>
      <rowOff>0</rowOff>
    </to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twoCellAnchor>
  <twoCellAnchor>
    <from>
      <col>9</col>
      <colOff>0</colOff>
      <row>23</row>
      <rowOff>0</rowOff>
    </from>
    <to>
      <col>17</col>
      <colOff>0</colOff>
      <row>38</row>
      <rowOff>0</rowOff>
    </to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twoCellAnchor>
</wsDr>
</file>

<file path=xl/theme/theme1.xml><?xml version="1.0" encoding="utf-8"?>
<a:theme xmlns:a="http://schemas.openxmlformats.org/drawingml/2006/main" xmlns:r="http://schemas.openxmlformats.org/officeDocument/2006/relationships" name="ShiftLogTheme">
  <a:themeElements>
    <a:clrScheme name="ShiftLogTheme">
      <a:dk1>
        <a:srgbClr val="111827"/>
      </a:dk1>
      <a:lt1>
        <a:srgbClr val="FFFFFF"/>
      </a:lt1>
      <a:dk2>
        <a:srgbClr val="374151"/>
      </a:dk2>
      <a:lt2>
        <a:srgbClr val="F3F4F6"/>
      </a:lt2>
      <a:accent1>
        <a:srgbClr val="2563EB"/>
      </a:accent1>
      <a:accent2>
        <a:srgbClr val="0F766E"/>
      </a:accent2>
      <a:accent3>
        <a:srgbClr val="16A34A"/>
      </a:accent3>
      <a:accent4>
        <a:srgbClr val="D97706"/>
      </a:accent4>
      <a:accent5>
        <a:srgbClr val="7C3AED"/>
      </a:accent5>
      <a:accent6>
        <a:srgbClr val="DC2626"/>
      </a:accent6>
      <a:hlink>
        <a:srgbClr val="2563EB"/>
      </a:hlink>
      <a:folHlink>
        <a:srgbClr val="7C3AE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iftLogThem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9"/>
  <sheetViews>
    <sheetView showGridLines="0" workbookViewId="0">
      <selection activeCell="A1" sqref="A1"/>
    </sheetView>
  </sheetViews>
  <sheetFormatPr baseColWidth="8" defaultRowHeight="15"/>
  <cols>
    <col width="24" customWidth="1" min="1" max="1"/>
    <col width="20" customWidth="1" min="2" max="2"/>
    <col width="18" customWidth="1" min="3" max="3"/>
    <col width="16" customWidth="1" min="4" max="7"/>
    <col width="9.140625" customWidth="1" min="8" max="40"/>
  </cols>
  <sheetData>
    <row r="1" ht="22.5" customHeight="1">
      <c r="A1" s="9" t="inlineStr">
        <is>
          <t>製造シフト記録テンプレート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</row>
    <row r="2" ht="39" customHeight="1">
      <c r="A2" s="19" t="inlineStr">
        <is>
          <t>ページの基本フローを強化し、「シフト開始 - 週間工程表 - 実績確認 - 課題整理」の流れを維持したうえで、複数会社・複数工場・複数ライン・複数業務シーンに対応する共通ワークブックへ拡張しました。5 行目以降はサンプルデータで、そのまま上書きできます。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</row>
    <row r="3">
      <c r="A3" t="inlineStr">
        <is>
          <t>製品名</t>
        </is>
      </c>
      <c r="B3" t="inlineStr">
        <is>
          <t>横浜工場シフト管理</t>
        </is>
      </c>
      <c r="D3" t="inlineStr">
        <is>
          <t>総工程数</t>
        </is>
      </c>
    </row>
    <row r="4" ht="19.5" customHeight="1">
      <c r="A4" s="27" t="inlineStr">
        <is>
          <t>未着手</t>
        </is>
      </c>
      <c r="B4" s="1" t="n"/>
      <c r="C4" s="1" t="n"/>
      <c r="D4" s="1" t="n"/>
      <c r="E4" s="1" t="n"/>
      <c r="F4" s="1" t="n"/>
      <c r="H4" s="27" t="inlineStr">
        <is>
          <t>強化ポイント（複数会社・複数シーン対応）</t>
        </is>
      </c>
      <c r="I4" s="1" t="n"/>
      <c r="J4" s="1" t="n"/>
      <c r="K4" s="1" t="n"/>
      <c r="L4" s="1" t="n"/>
    </row>
    <row r="5" ht="30" customHeight="1">
      <c r="A5" s="64" t="inlineStr">
        <is>
          <t>生産責任者</t>
        </is>
      </c>
      <c r="B5" s="41" t="inlineStr">
        <is>
          <t>山田 太郎</t>
        </is>
      </c>
      <c r="D5" t="inlineStr">
        <is>
          <t>対応中</t>
        </is>
      </c>
      <c r="H5" s="84" t="inlineStr">
        <is>
          <t>1</t>
        </is>
      </c>
      <c r="I5" s="74" t="inlineStr">
        <is>
          <t>複数会社対応</t>
        </is>
      </c>
      <c r="J5" s="74" t="inlineStr">
        <is>
          <t>各業務シートに会社・工場・工程区・ラインの項目を持たせることで、グループ共通テンプレートとして使えます。</t>
        </is>
      </c>
      <c r="K5" s="74" t="n"/>
      <c r="L5" s="41" t="n"/>
    </row>
    <row r="6" ht="30" customHeight="1">
      <c r="A6" s="65" t="inlineStr">
        <is>
          <t>対象期間開始日</t>
        </is>
      </c>
      <c r="B6" s="43" t="inlineStr">
        <is>
          <t>前シフトの引継ぎ要点を集中的に記録し、次シフトが重要事項を受け取りやすくします。</t>
        </is>
      </c>
      <c r="D6" t="inlineStr">
        <is>
          <t>完了</t>
        </is>
      </c>
      <c r="H6" s="85" t="inlineStr">
        <is>
          <t>2</t>
        </is>
      </c>
      <c r="I6" s="72" t="inlineStr">
        <is>
          <t>複数シーン対応</t>
        </is>
      </c>
      <c r="J6" s="72" t="inlineStr">
        <is>
          <t>電子組立、個別組立、包装・充填、食品加工、プロセス製造、試作/OEM などのシーンに対応します。</t>
        </is>
      </c>
      <c r="K6" s="72" t="n"/>
      <c r="L6" s="43" t="n"/>
    </row>
    <row r="7" ht="30" customHeight="1">
      <c r="A7" s="65" t="inlineStr">
        <is>
          <t>対象期間終了予定日</t>
        </is>
      </c>
      <c r="B7" s="43" t="inlineStr">
        <is>
          <t>計画・実績・停止・写真/データリンクを一か所にまとめ、変化をすぐ把握できるようにします。</t>
        </is>
      </c>
      <c r="D7" t="inlineStr">
        <is>
          <t>平均稼働率</t>
        </is>
      </c>
      <c r="H7" s="85" t="inlineStr">
        <is>
          <t>3</t>
        </is>
      </c>
      <c r="I7" s="72" t="inlineStr">
        <is>
          <t>入力例</t>
        </is>
      </c>
      <c r="J7" s="72" t="inlineStr">
        <is>
          <t>プルダウン用マスタ、固定見出し、サンプル行、自動集計式、異常の条件付き書式をあらかじめ組み込んでいます。</t>
        </is>
      </c>
      <c r="K7" s="72" t="n"/>
      <c r="L7" s="43" t="n"/>
    </row>
    <row r="8" ht="30" customHeight="1">
      <c r="A8" s="66" t="inlineStr">
        <is>
          <t>確認日</t>
        </is>
      </c>
      <c r="B8" s="45" t="inlineStr">
        <is>
          <t>課題、対応進捗、クローズ結果を残し、シフトをまたいだ継続フォローをしやすくします。</t>
        </is>
      </c>
      <c r="H8" s="85" t="inlineStr">
        <is>
          <t>4</t>
        </is>
      </c>
      <c r="I8" s="72" t="inlineStr">
        <is>
          <t>引継ぎクローズループ</t>
        </is>
      </c>
      <c r="J8" s="72" t="inlineStr">
        <is>
          <t>週間工程表・品質・実績記録・課題管理を同じワークブックにまとめ、抜け漏れを減らします。</t>
        </is>
      </c>
      <c r="K8" s="72" t="n"/>
      <c r="L8" s="43" t="n"/>
    </row>
    <row r="9" ht="39" customHeight="1">
      <c r="A9" t="inlineStr">
        <is>
          <t>月次生産表の基準月（1日）</t>
        </is>
      </c>
      <c r="D9" t="inlineStr">
        <is>
          <t>使い方
1. 生産概要で日付と製品名を入力
2. 生産マスタの青字セルを更新
3. 月次・週間工程表に自動反映</t>
        </is>
      </c>
      <c r="H9" s="85" t="inlineStr">
        <is>
          <t>5</t>
        </is>
      </c>
      <c r="I9" s="72" t="inlineStr">
        <is>
          <t>月次報告に使いやすい</t>
        </is>
      </c>
      <c r="J9" s="72" t="inlineStr">
        <is>
          <t>ダッシュボードで生産量・停止・未クローズ課題・会社別/シーン別の集計を自動表示します。</t>
        </is>
      </c>
      <c r="K9" s="72" t="n"/>
      <c r="L9" s="43" t="n"/>
    </row>
    <row r="10" ht="30" customHeight="1">
      <c r="A10" t="inlineStr">
        <is>
          <t>週間工程表の週初日（月曜）</t>
        </is>
      </c>
      <c r="H10" s="86" t="inlineStr">
        <is>
          <t>6</t>
        </is>
      </c>
      <c r="I10" s="75" t="inlineStr">
        <is>
          <t>拡張可能</t>
        </is>
      </c>
      <c r="J10" s="75" t="inlineStr">
        <is>
          <t>生産マスタページを貴社マスタに置き換えられます。QR コードや監査履歴が必要なら、さらにシステム化できます。</t>
        </is>
      </c>
      <c r="K10" s="75" t="n"/>
      <c r="L10" s="45" t="n"/>
    </row>
    <row r="11"/>
    <row r="12" ht="18" customHeight="1">
      <c r="A12" s="27" t="inlineStr">
        <is>
          <t>おすすめの生産概要</t>
        </is>
      </c>
      <c r="B12" s="1" t="n"/>
      <c r="C12" s="1" t="n"/>
      <c r="D12" s="1" t="n"/>
      <c r="E12" s="1" t="n"/>
      <c r="F12" s="1" t="n"/>
      <c r="G12" s="1" t="n"/>
      <c r="H12" s="1" t="n"/>
      <c r="I12" s="1" t="n"/>
      <c r="J12" s="1" t="n"/>
      <c r="K12" s="1" t="n"/>
      <c r="L12" s="1" t="n"/>
    </row>
    <row r="13" ht="22.5" customHeight="1">
      <c r="A13" s="97" t="inlineStr">
        <is>
          <t>凡例</t>
        </is>
      </c>
      <c r="B13" s="1" t="n"/>
      <c r="C13" s="1" t="n"/>
      <c r="D13" s="1" t="n"/>
      <c r="E13" s="1" t="n"/>
      <c r="F13" s="1" t="n"/>
      <c r="G13" s="1" t="n"/>
      <c r="H13" s="1" t="n"/>
      <c r="I13" s="1" t="n"/>
      <c r="J13" s="1" t="n"/>
      <c r="K13" s="1" t="n"/>
      <c r="L13" s="1" t="n"/>
    </row>
    <row r="14" ht="22.5" customHeight="1">
      <c r="A14" s="97" t="inlineStr">
        <is>
          <t>ユーザーが直接入力する欄</t>
        </is>
      </c>
      <c r="B14" s="1" t="n"/>
      <c r="C14" s="1" t="n"/>
      <c r="D14" s="1" t="n"/>
      <c r="E14" s="1" t="n"/>
      <c r="F14" s="1" t="n"/>
      <c r="G14" s="1" t="n"/>
      <c r="H14" s="1" t="n"/>
      <c r="I14" s="1" t="n"/>
      <c r="J14" s="1" t="n"/>
      <c r="K14" s="1" t="n"/>
      <c r="L14" s="1" t="n"/>
    </row>
    <row r="15" ht="22.5" customHeight="1">
      <c r="A15" s="97" t="inlineStr">
        <is>
          <t>基準日・基準月などの設定欄</t>
        </is>
      </c>
      <c r="B15" s="1" t="n"/>
      <c r="C15" s="1" t="n"/>
      <c r="D15" s="1" t="n"/>
      <c r="E15" s="1" t="n"/>
      <c r="F15" s="1" t="n"/>
      <c r="G15" s="1" t="n"/>
      <c r="H15" s="1" t="n"/>
      <c r="I15" s="1" t="n"/>
      <c r="J15" s="1" t="n"/>
      <c r="K15" s="1" t="n"/>
      <c r="L15" s="1" t="n"/>
    </row>
    <row r="16" ht="22.5" customHeight="1">
      <c r="A16" s="97" t="inlineStr">
        <is>
          <t>生産マスタから参照して表示</t>
        </is>
      </c>
      <c r="B16" s="1" t="n"/>
      <c r="C16" s="1" t="n"/>
      <c r="D16" s="1" t="n"/>
      <c r="E16" s="1" t="n"/>
      <c r="F16" s="1" t="n"/>
      <c r="G16" s="1" t="n"/>
      <c r="H16" s="1" t="n"/>
      <c r="I16" s="1" t="n"/>
      <c r="J16" s="1" t="n"/>
      <c r="K16" s="1" t="n"/>
      <c r="L16" s="1" t="n"/>
    </row>
    <row r="17" ht="22.5" customHeight="1">
      <c r="A17" s="97" t="inlineStr">
        <is>
          <t>遅延や見直しが必要な項目</t>
        </is>
      </c>
      <c r="B17" s="1" t="n"/>
      <c r="C17" s="1" t="n"/>
      <c r="D17" s="1" t="n"/>
      <c r="E17" s="1" t="n"/>
      <c r="F17" s="1" t="n"/>
      <c r="G17" s="1" t="n"/>
      <c r="H17" s="1" t="n"/>
      <c r="I17" s="1" t="n"/>
      <c r="J17" s="1" t="n"/>
      <c r="K17" s="1" t="n"/>
      <c r="L17" s="1" t="n"/>
    </row>
    <row r="18"/>
    <row r="19" ht="36" customHeight="1">
      <c r="A19" s="27" t="inlineStr">
        <is>
          <t>このテンプレートはシフト記録、引き継ぎ、生産実績、課題、マスタ情報を同じ帳票で管理できます。
サンプル行はそのまま上書きでき、必要に応じて下に行を追加して使えます。</t>
        </is>
      </c>
      <c r="B19" s="1" t="n"/>
      <c r="C19" s="1" t="n"/>
      <c r="D19" s="1" t="n"/>
      <c r="E19" s="1" t="n"/>
      <c r="F19" s="1" t="n"/>
      <c r="G19" s="1" t="n"/>
      <c r="H19" s="1" t="n"/>
      <c r="I19" s="1" t="n"/>
      <c r="J19" s="1" t="n"/>
      <c r="K19" s="1" t="n"/>
      <c r="L19" s="1" t="n"/>
    </row>
    <row r="20" ht="30" customHeight="1">
      <c r="A20" s="99" t="inlineStr">
        <is>
          <t>業務シーン</t>
        </is>
      </c>
      <c r="B20" s="99" t="inlineStr">
        <is>
          <t>適合ポイント</t>
        </is>
      </c>
      <c r="C20" s="99" t="inlineStr">
        <is>
          <t>注目フィールド</t>
        </is>
      </c>
      <c r="D20" s="99" t="inlineStr">
        <is>
          <t>対応済み</t>
        </is>
      </c>
      <c r="E20" s="99" t="inlineStr">
        <is>
          <t>備考</t>
        </is>
      </c>
      <c r="F20" s="99" t="inlineStr">
        <is>
          <t>利用例</t>
        </is>
      </c>
    </row>
    <row r="21" ht="30" customHeight="1">
      <c r="A21" s="72" t="inlineStr">
        <is>
          <t>電子組立</t>
        </is>
      </c>
      <c r="B21" s="72" t="inlineStr">
        <is>
          <t>多工程、AOI/SPI、設備停止</t>
        </is>
      </c>
      <c r="C21" s="72" t="inlineStr">
        <is>
          <t>ライン、工程/設備、照片链接、課題区分</t>
        </is>
      </c>
      <c r="D21" s="72" t="inlineStr">
        <is>
          <t>已覆盖</t>
        </is>
      </c>
      <c r="E21" s="72" t="inlineStr">
        <is>
          <t>SMT/組立工程に適しています</t>
        </is>
      </c>
      <c r="F21" s="72" t="inlineStr">
        <is>
          <t>SMT-3 ライン / SMT-5 ライン</t>
        </is>
      </c>
    </row>
    <row r="22" ht="30" customHeight="1">
      <c r="A22" s="72" t="inlineStr">
        <is>
          <t>個別組立</t>
        </is>
      </c>
      <c r="B22" s="72" t="inlineStr">
        <is>
          <t>製番タクト、資材充足、手直し</t>
        </is>
      </c>
      <c r="C22" s="72" t="inlineStr">
        <is>
          <t>製番/ロット、計画/実績、責任者</t>
        </is>
      </c>
      <c r="D22" s="72" t="inlineStr">
        <is>
          <t>已覆盖</t>
        </is>
      </c>
      <c r="E22" s="72" t="inlineStr">
        <is>
          <t>機械組立に適しています</t>
        </is>
      </c>
      <c r="F22" s="72" t="inlineStr">
        <is>
          <t>A1 ライン / A2 ライン</t>
        </is>
      </c>
    </row>
    <row r="23" ht="30" customHeight="1">
      <c r="A23" s="72" t="inlineStr">
        <is>
          <t>包装・充填</t>
        </is>
      </c>
      <c r="B23" s="72" t="inlineStr">
        <is>
          <t>このテンプレートの入力例です。必要に応じて自社データに置き換えてください。</t>
        </is>
      </c>
      <c r="C23" s="72" t="inlineStr">
        <is>
          <t>停止区分、結果判定、写真/ファイル</t>
        </is>
      </c>
      <c r="D23" s="72" t="inlineStr">
        <is>
          <t>已覆盖</t>
        </is>
      </c>
      <c r="E23" s="72" t="inlineStr">
        <is>
          <t>日用品/消費財に適しています</t>
        </is>
      </c>
      <c r="F23" s="72" t="inlineStr">
        <is>
          <t>PACK-2 ライン</t>
        </is>
      </c>
    </row>
    <row r="24" ht="30" customHeight="1">
      <c r="A24" s="72" t="inlineStr">
        <is>
          <t>食品加工</t>
        </is>
      </c>
      <c r="B24" s="72" t="inlineStr">
        <is>
          <t>ロット、工程パラメータ、品質偏差</t>
        </is>
      </c>
      <c r="C24" s="72" t="inlineStr">
        <is>
          <t>ロット、課題区分、監査要件</t>
        </is>
      </c>
      <c r="D24" s="72" t="inlineStr">
        <is>
          <t>已覆盖</t>
        </is>
      </c>
      <c r="E24" s="72" t="inlineStr">
        <is>
          <t>プロセス型生産に適しています</t>
        </is>
      </c>
      <c r="F24" s="72" t="inlineStr">
        <is>
          <t>MIX-1 ライン</t>
        </is>
      </c>
    </row>
    <row r="25" ht="30" customHeight="1">
      <c r="A25" s="72" t="inlineStr">
        <is>
          <t>試作/サンプル/OEM</t>
        </is>
      </c>
      <c r="B25" s="72" t="inlineStr">
        <is>
          <t>サンプルタクト、異常クローズループ、部門横断</t>
        </is>
      </c>
      <c r="C25" s="72" t="inlineStr">
        <is>
          <t>業務シーン、暫定対応、監査要件</t>
        </is>
      </c>
      <c r="D25" s="72" t="inlineStr">
        <is>
          <t>已覆盖</t>
        </is>
      </c>
      <c r="E25" s="72" t="inlineStr">
        <is>
          <t>NPI/外注に適しています</t>
        </is>
      </c>
      <c r="F25" s="72" t="inlineStr">
        <is>
          <t>PILOT-1 ライン</t>
        </is>
      </c>
    </row>
    <row r="26" ht="30" customHeight="1">
      <c r="A26" s="72" t="inlineStr">
        <is>
          <t>さらにシステム化が必要</t>
        </is>
      </c>
      <c r="B26" s="72" t="inlineStr">
        <is>
          <t>複数班の並行運用、QR コード、監査履歴</t>
        </is>
      </c>
      <c r="C26" s="72" t="inlineStr">
        <is>
          <t>QR コード/ロット追跡、システム権限</t>
        </is>
      </c>
      <c r="D26" s="72" t="inlineStr">
        <is>
          <t>入力例</t>
        </is>
      </c>
      <c r="E26" s="72" t="inlineStr">
        <is>
          <t>入力例</t>
        </is>
      </c>
      <c r="F26" s="72" t="inlineStr">
        <is>
          <t>入力例</t>
        </is>
      </c>
    </row>
    <row r="27"/>
    <row r="28" ht="22" customHeight="1">
      <c r="A28" s="27" t="inlineStr">
        <is>
          <t>ソースと設計の根拠</t>
        </is>
      </c>
      <c r="B28" s="1" t="n"/>
      <c r="C28" s="1" t="n"/>
      <c r="D28" s="1" t="n"/>
      <c r="E28" s="1" t="n"/>
      <c r="F28" s="1" t="n"/>
      <c r="G28" s="1" t="n"/>
      <c r="H28" s="1" t="n"/>
      <c r="I28" s="1" t="n"/>
      <c r="J28" s="1" t="n"/>
      <c r="K28" s="1" t="n"/>
      <c r="L28" s="1" t="n"/>
    </row>
    <row r="29" ht="32" customHeight="1">
      <c r="A29" s="19" t="inlineStr">
        <is>
          <t>ローカルパス：http://localhost:2020/ja/excel-templates/manufacturing/production-shift-log/   ｜   公開参考：https://finitefield.org/ja/excel-templates/manufacturing/production-shift-log/</t>
        </is>
      </c>
      <c r="B29" s="1" t="n"/>
      <c r="C29" s="1" t="n"/>
      <c r="D29" s="1" t="n"/>
      <c r="E29" s="1" t="n"/>
      <c r="F29" s="1" t="n"/>
      <c r="G29" s="1" t="n"/>
      <c r="H29" s="1" t="n"/>
      <c r="I29" s="1" t="n"/>
      <c r="J29" s="1" t="n"/>
      <c r="K29" s="1" t="n"/>
      <c r="L29" s="1" t="n"/>
    </row>
  </sheetData>
  <mergeCells count="13">
    <mergeCell ref="A2:L2"/>
    <mergeCell ref="A16:L16"/>
    <mergeCell ref="A15:L15"/>
    <mergeCell ref="A29:L29"/>
    <mergeCell ref="A19:L19"/>
    <mergeCell ref="A1:L1"/>
    <mergeCell ref="A28:L28"/>
    <mergeCell ref="A13:L13"/>
    <mergeCell ref="A14:L14"/>
    <mergeCell ref="A17:L17"/>
    <mergeCell ref="A4:F4"/>
    <mergeCell ref="H4:L4"/>
    <mergeCell ref="A12:L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37"/>
  <sheetViews>
    <sheetView workbookViewId="0">
      <selection activeCell="A1" sqref="A1"/>
    </sheetView>
  </sheetViews>
  <sheetFormatPr baseColWidth="8" defaultRowHeight="15"/>
  <cols>
    <col width="5" customWidth="1" min="1" max="1"/>
    <col width="12" customWidth="1" min="2" max="2"/>
    <col width="24" customWidth="1" min="3" max="3"/>
    <col width="16" customWidth="1" min="4" max="4"/>
    <col width="6" customWidth="1" min="5" max="5"/>
    <col width="12" customWidth="1" min="6" max="7"/>
    <col width="10" customWidth="1" min="8" max="8"/>
    <col width="12" customWidth="1" min="9" max="10"/>
    <col width="10" customWidth="1" min="11" max="11"/>
    <col width="8" customWidth="1" min="12" max="12"/>
    <col width="10" customWidth="1" min="13" max="13"/>
    <col width="8" customWidth="1" min="14" max="15"/>
    <col width="12" customWidth="1" min="16" max="16"/>
    <col width="22" customWidth="1" min="17" max="17"/>
    <col width="9.140625" customWidth="1" min="18" max="40"/>
  </cols>
  <sheetData>
    <row r="1" ht="22.5" customHeight="1">
      <c r="A1" s="118" t="inlineStr">
        <is>
          <t>生産マスタ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</row>
    <row r="2" ht="33" customHeight="1">
      <c r="A2" s="19" t="inlineStr">
        <is>
          <t>総工程数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</row>
    <row r="3">
      <c r="A3" s="115" t="n"/>
      <c r="B3" s="115" t="n"/>
      <c r="C3" s="115" t="n"/>
      <c r="D3" s="115" t="n"/>
      <c r="E3" s="115" t="n"/>
      <c r="F3" s="115" t="n"/>
      <c r="G3" s="115" t="n"/>
      <c r="H3" s="115" t="n"/>
      <c r="I3" s="115" t="n"/>
      <c r="J3" s="115" t="inlineStr">
        <is>
          <t>未着手</t>
        </is>
      </c>
      <c r="K3" s="115" t="n"/>
      <c r="L3" s="115" t="n"/>
      <c r="M3" s="115" t="n"/>
      <c r="N3" s="115" t="n"/>
      <c r="O3" s="115" t="n"/>
      <c r="P3" s="115" t="n"/>
      <c r="Q3" s="115" t="n"/>
    </row>
    <row r="4" ht="19.5" customHeight="1">
      <c r="A4" s="116" t="inlineStr">
        <is>
          <t>会社</t>
        </is>
      </c>
      <c r="B4" s="116" t="inlineStr">
        <is>
          <t>工場</t>
        </is>
      </c>
      <c r="C4" s="116" t="inlineStr">
        <is>
          <t>工程区</t>
        </is>
      </c>
      <c r="D4" s="116" t="inlineStr">
        <is>
          <t>ライン</t>
        </is>
      </c>
      <c r="E4" s="116" t="inlineStr">
        <is>
          <t>シフト</t>
        </is>
      </c>
      <c r="F4" s="116" t="inlineStr">
        <is>
          <t>班</t>
        </is>
      </c>
      <c r="G4" s="116" t="inlineStr">
        <is>
          <t>業務シーン</t>
        </is>
      </c>
      <c r="H4" s="116" t="inlineStr">
        <is>
          <t>引継ぎ区分</t>
        </is>
      </c>
      <c r="I4" s="116" t="inlineStr">
        <is>
          <t>課題区分</t>
        </is>
      </c>
      <c r="J4" s="116" t="inlineStr">
        <is>
          <t>対応中</t>
        </is>
      </c>
      <c r="K4" s="116" t="inlineStr">
        <is>
          <t>優先度</t>
        </is>
      </c>
      <c r="L4" s="116" t="inlineStr">
        <is>
          <t>シフト状態</t>
        </is>
      </c>
      <c r="M4" s="116" t="inlineStr">
        <is>
          <t>引継ぎ状態</t>
        </is>
      </c>
      <c r="N4" s="116" t="inlineStr">
        <is>
          <t>課題状態</t>
        </is>
      </c>
      <c r="O4" s="116" t="inlineStr">
        <is>
          <t>単位</t>
        </is>
      </c>
      <c r="P4" s="116" t="inlineStr">
        <is>
          <t>責任者</t>
        </is>
      </c>
      <c r="Q4" s="116" t="inlineStr">
        <is>
          <t>監査要件</t>
        </is>
      </c>
    </row>
    <row r="5" ht="18" customHeight="1">
      <c r="A5" s="117" t="inlineStr">
        <is>
          <t>No</t>
        </is>
      </c>
      <c r="B5" s="117" t="inlineStr">
        <is>
          <t>工程区分</t>
        </is>
      </c>
      <c r="C5" s="117" t="inlineStr">
        <is>
          <t>作業名</t>
        </is>
      </c>
      <c r="D5" s="117" t="inlineStr">
        <is>
          <t>担当部署</t>
        </is>
      </c>
      <c r="E5" s="117" t="inlineStr">
        <is>
          <t>人員</t>
        </is>
      </c>
      <c r="F5" s="117" t="inlineStr">
        <is>
          <t>予定開始</t>
        </is>
      </c>
      <c r="G5" s="117" t="inlineStr">
        <is>
          <t>予定終了</t>
        </is>
      </c>
      <c r="H5" s="117" t="inlineStr">
        <is>
          <t>予定日数</t>
        </is>
      </c>
      <c r="I5" s="117" t="inlineStr">
        <is>
          <t>実績開始</t>
        </is>
      </c>
      <c r="J5" s="117" t="inlineStr">
        <is>
          <t>実績終了</t>
        </is>
      </c>
      <c r="K5" s="117" t="inlineStr">
        <is>
          <t>実績日数</t>
        </is>
      </c>
      <c r="L5" s="117" t="inlineStr">
        <is>
          <t>入力例</t>
        </is>
      </c>
      <c r="M5" s="117" t="inlineStr">
        <is>
          <t>状態</t>
        </is>
      </c>
      <c r="N5" s="117" t="inlineStr">
        <is>
          <t>遅延日数</t>
        </is>
      </c>
      <c r="O5" s="117" t="inlineStr">
        <is>
          <t>優先度</t>
        </is>
      </c>
      <c r="P5" s="117" t="inlineStr">
        <is>
          <t>作業場所</t>
        </is>
      </c>
      <c r="Q5" s="117" t="inlineStr">
        <is>
          <t>備考</t>
        </is>
      </c>
    </row>
    <row r="6" ht="18" customHeight="1">
      <c r="A6" s="117" t="inlineStr">
        <is>
          <t>北関精工</t>
        </is>
      </c>
      <c r="B6" s="117" t="inlineStr">
        <is>
          <t>立上げ準備</t>
        </is>
      </c>
      <c r="C6" s="117" t="inlineStr">
        <is>
          <t>初期準備</t>
        </is>
      </c>
      <c r="D6" s="117" t="inlineStr">
        <is>
          <t>関係先A</t>
        </is>
      </c>
      <c r="E6" s="117" t="inlineStr">
        <is>
          <t>Bシフト</t>
        </is>
      </c>
      <c r="F6" s="117" t="inlineStr">
        <is>
          <t>2班</t>
        </is>
      </c>
      <c r="G6" s="117" t="inlineStr">
        <is>
          <t>個別組立</t>
        </is>
      </c>
      <c r="H6" s="117" t="inlineStr">
        <is>
          <t>品質</t>
        </is>
      </c>
      <c r="I6" s="117" t="inlineStr">
        <is>
          <t>品質異常</t>
        </is>
      </c>
      <c r="J6" s="117" t="inlineStr">
        <is>
          <t>段取り替え</t>
        </is>
      </c>
      <c r="K6" s="117" t="inlineStr">
        <is>
          <t>高</t>
        </is>
      </c>
      <c r="L6" s="117" t="inlineStr">
        <is>
          <t>引継ぎ済み</t>
        </is>
      </c>
      <c r="M6" s="117" t="inlineStr">
        <is>
          <t>完了</t>
        </is>
      </c>
      <c r="N6" s="117" t="inlineStr">
        <is>
          <t>フォロー中</t>
        </is>
      </c>
      <c r="O6" s="117" t="inlineStr">
        <is>
          <t>高</t>
        </is>
      </c>
      <c r="P6" s="117" t="inlineStr">
        <is>
          <t>工場外周</t>
        </is>
      </c>
      <c r="Q6" s="117" t="inlineStr">
        <is>
          <t>立上げ前準備</t>
        </is>
      </c>
    </row>
    <row r="7" ht="18" customHeight="1">
      <c r="A7" s="117" t="inlineStr">
        <is>
          <t>南洋パッケージ</t>
        </is>
      </c>
      <c r="B7" s="117" t="inlineStr">
        <is>
          <t>材料準備</t>
        </is>
      </c>
      <c r="C7" s="117" t="inlineStr">
        <is>
          <t>計画確認</t>
        </is>
      </c>
      <c r="D7" s="117" t="inlineStr">
        <is>
          <t>関係先A</t>
        </is>
      </c>
      <c r="E7" s="117" t="inlineStr">
        <is>
          <t>Cシフト</t>
        </is>
      </c>
      <c r="F7" s="117" t="inlineStr">
        <is>
          <t>3班</t>
        </is>
      </c>
      <c r="G7" s="117" t="inlineStr">
        <is>
          <t>包装・充填</t>
        </is>
      </c>
      <c r="H7" s="117" t="inlineStr">
        <is>
          <t>資材</t>
        </is>
      </c>
      <c r="I7" s="117" t="inlineStr">
        <is>
          <t>資材異常</t>
        </is>
      </c>
      <c r="J7" s="117" t="inlineStr">
        <is>
          <t>資材待ち</t>
        </is>
      </c>
      <c r="K7" s="117" t="inlineStr">
        <is>
          <t>中</t>
        </is>
      </c>
      <c r="L7" s="117" t="inlineStr">
        <is>
          <t>完了</t>
        </is>
      </c>
      <c r="M7" s="117" t="inlineStr">
        <is>
          <t>完了</t>
        </is>
      </c>
      <c r="N7" s="117" t="inlineStr">
        <is>
          <t>要確認</t>
        </is>
      </c>
      <c r="O7" s="117" t="inlineStr">
        <is>
          <t>高</t>
        </is>
      </c>
      <c r="P7" s="117" t="inlineStr">
        <is>
          <t>設備周り</t>
        </is>
      </c>
      <c r="Q7" s="117" t="inlineStr">
        <is>
          <t>余材搬出含む</t>
        </is>
      </c>
    </row>
    <row r="8" ht="18" customHeight="1">
      <c r="A8" s="117" t="inlineStr">
        <is>
          <t>西南フーズ</t>
        </is>
      </c>
      <c r="B8" s="117" t="inlineStr">
        <is>
          <t>入力例</t>
        </is>
      </c>
      <c r="C8" s="117" t="inlineStr">
        <is>
          <t>入力例</t>
        </is>
      </c>
      <c r="D8" s="117" t="inlineStr">
        <is>
          <t>関係先E</t>
        </is>
      </c>
      <c r="E8" s="117" t="inlineStr">
        <is>
          <t>日勤</t>
        </is>
      </c>
      <c r="F8" s="117" t="inlineStr">
        <is>
          <t>包装班</t>
        </is>
      </c>
      <c r="G8" s="117" t="inlineStr">
        <is>
          <t>食品加工</t>
        </is>
      </c>
      <c r="H8" s="117" t="inlineStr">
        <is>
          <t>安全</t>
        </is>
      </c>
      <c r="I8" s="117" t="inlineStr">
        <is>
          <t>安全とEHS</t>
        </is>
      </c>
      <c r="J8" s="117" t="inlineStr">
        <is>
          <t>設備故障</t>
        </is>
      </c>
      <c r="K8" s="117" t="inlineStr">
        <is>
          <t>低</t>
        </is>
      </c>
      <c r="L8" s="117" t="n"/>
      <c r="M8" s="117" t="inlineStr">
        <is>
          <t>完了</t>
        </is>
      </c>
      <c r="N8" s="117" t="inlineStr">
        <is>
          <t>クローズ済み</t>
        </is>
      </c>
      <c r="O8" s="117" t="inlineStr">
        <is>
          <t>高</t>
        </is>
      </c>
      <c r="P8" s="117" t="inlineStr">
        <is>
          <t>全体</t>
        </is>
      </c>
      <c r="Q8" s="117" t="n"/>
    </row>
    <row r="9" ht="18" customHeight="1">
      <c r="A9" s="117" t="inlineStr">
        <is>
          <t>海外工場</t>
        </is>
      </c>
      <c r="B9" s="117" t="inlineStr">
        <is>
          <t>入力例</t>
        </is>
      </c>
      <c r="C9" s="117" t="inlineStr">
        <is>
          <t>部品準備</t>
        </is>
      </c>
      <c r="D9" s="117" t="inlineStr">
        <is>
          <t>田中部品</t>
        </is>
      </c>
      <c r="E9" s="117" t="inlineStr">
        <is>
          <t>夜勤</t>
        </is>
      </c>
      <c r="F9" s="117" t="inlineStr">
        <is>
          <t>加工班</t>
        </is>
      </c>
      <c r="G9" s="117" t="inlineStr">
        <is>
          <t>プロセス製造</t>
        </is>
      </c>
      <c r="H9" s="117" t="inlineStr">
        <is>
          <t>工程</t>
        </is>
      </c>
      <c r="I9" s="117" t="inlineStr">
        <is>
          <t>工程パラメータ</t>
        </is>
      </c>
      <c r="J9" s="117" t="inlineStr">
        <is>
          <t>品質判定待ち</t>
        </is>
      </c>
      <c r="K9" s="117" t="n"/>
      <c r="L9" s="117" t="n"/>
      <c r="M9" s="117" t="inlineStr">
        <is>
          <t>完了</t>
        </is>
      </c>
      <c r="N9" s="117" t="inlineStr">
        <is>
          <t>エスカレーション済み</t>
        </is>
      </c>
      <c r="O9" s="117" t="inlineStr">
        <is>
          <t>高</t>
        </is>
      </c>
      <c r="P9" s="117" t="inlineStr">
        <is>
          <t>全体</t>
        </is>
      </c>
      <c r="Q9" s="117" t="inlineStr">
        <is>
          <t>部品検査あり</t>
        </is>
      </c>
    </row>
    <row r="10" ht="18" customHeight="1">
      <c r="A10" s="117" t="inlineStr">
        <is>
          <t>OEM協力先</t>
        </is>
      </c>
      <c r="B10" s="117" t="inlineStr">
        <is>
          <t>入力例</t>
        </is>
      </c>
      <c r="C10" s="117" t="inlineStr">
        <is>
          <t>治具準備</t>
        </is>
      </c>
      <c r="D10" s="117" t="inlineStr">
        <is>
          <t>関係先D</t>
        </is>
      </c>
      <c r="E10" s="117" t="inlineStr">
        <is>
          <t>早番</t>
        </is>
      </c>
      <c r="F10" s="117" t="inlineStr">
        <is>
          <t>工程班</t>
        </is>
      </c>
      <c r="G10" s="117" t="inlineStr">
        <is>
          <t>試作/サンプル</t>
        </is>
      </c>
      <c r="H10" s="117" t="inlineStr">
        <is>
          <t>計画</t>
        </is>
      </c>
      <c r="I10" s="117" t="inlineStr">
        <is>
          <t>人員教育</t>
        </is>
      </c>
      <c r="J10" s="117" t="inlineStr">
        <is>
          <t>人員不足</t>
        </is>
      </c>
      <c r="K10" s="117" t="n"/>
      <c r="L10" s="117" t="n"/>
      <c r="M10" s="117" t="inlineStr">
        <is>
          <t>対応中</t>
        </is>
      </c>
      <c r="N10" s="117" t="n"/>
      <c r="O10" s="117" t="inlineStr">
        <is>
          <t>高</t>
        </is>
      </c>
      <c r="P10" s="117" t="inlineStr">
        <is>
          <t>全体</t>
        </is>
      </c>
      <c r="Q10" s="117" t="inlineStr">
        <is>
          <t>一部是正中</t>
        </is>
      </c>
    </row>
    <row r="11" ht="18" customHeight="1">
      <c r="A11" s="117" t="n"/>
      <c r="B11" s="117" t="inlineStr">
        <is>
          <t>入力例</t>
        </is>
      </c>
      <c r="C11" s="117" t="inlineStr">
        <is>
          <t>試作投入</t>
        </is>
      </c>
      <c r="D11" s="117" t="inlineStr">
        <is>
          <t>中央資材</t>
        </is>
      </c>
      <c r="E11" s="117" t="inlineStr">
        <is>
          <t>中番</t>
        </is>
      </c>
      <c r="F11" s="117" t="n"/>
      <c r="G11" s="117" t="inlineStr">
        <is>
          <t>OEM/外注</t>
        </is>
      </c>
      <c r="H11" s="117" t="inlineStr">
        <is>
          <t>現場5S</t>
        </is>
      </c>
      <c r="I11" s="117" t="inlineStr">
        <is>
          <t>計画調整</t>
        </is>
      </c>
      <c r="J11" s="117" t="inlineStr">
        <is>
          <t>安全点検</t>
        </is>
      </c>
      <c r="K11" s="117" t="n"/>
      <c r="L11" s="117" t="n"/>
      <c r="M11" s="117" t="inlineStr">
        <is>
          <t>対応中</t>
        </is>
      </c>
      <c r="N11" s="117" t="n"/>
      <c r="O11" s="117" t="inlineStr">
        <is>
          <t>高</t>
        </is>
      </c>
      <c r="P11" s="117" t="inlineStr">
        <is>
          <t>全体</t>
        </is>
      </c>
      <c r="Q11" s="117" t="inlineStr">
        <is>
          <t>このテンプレートの入力例です。必要に応じて自社データに置き換えてください。</t>
        </is>
      </c>
    </row>
    <row r="12" ht="18" customHeight="1">
      <c r="A12" s="117" t="n"/>
      <c r="B12" s="117" t="inlineStr">
        <is>
          <t>入力例</t>
        </is>
      </c>
      <c r="C12" s="117" t="inlineStr">
        <is>
          <t>確認待ち</t>
        </is>
      </c>
      <c r="D12" s="117" t="inlineStr">
        <is>
          <t>関係先D</t>
        </is>
      </c>
      <c r="E12" s="117" t="n"/>
      <c r="F12" s="117" t="n"/>
      <c r="G12" s="117" t="n"/>
      <c r="H12" s="117" t="inlineStr">
        <is>
          <t>書類</t>
        </is>
      </c>
      <c r="I12" s="117" t="inlineStr">
        <is>
          <t>入力例</t>
        </is>
      </c>
      <c r="J12" s="117" t="inlineStr">
        <is>
          <t>ユーティリティ</t>
        </is>
      </c>
      <c r="K12" s="117" t="n"/>
      <c r="L12" s="117" t="n"/>
      <c r="M12" s="117" t="inlineStr">
        <is>
          <t>未着手</t>
        </is>
      </c>
      <c r="N12" s="117" t="n"/>
      <c r="O12" s="117" t="inlineStr">
        <is>
          <t>中</t>
        </is>
      </c>
      <c r="P12" s="117" t="inlineStr">
        <is>
          <t>全体</t>
        </is>
      </c>
      <c r="Q12" s="117" t="n"/>
    </row>
    <row r="13" ht="18" customHeight="1">
      <c r="A13" s="117" t="n"/>
      <c r="B13" s="117" t="inlineStr">
        <is>
          <t>試作工程</t>
        </is>
      </c>
      <c r="C13" s="117" t="inlineStr">
        <is>
          <t>試作準備</t>
        </is>
      </c>
      <c r="D13" s="117" t="inlineStr">
        <is>
          <t>青山製造</t>
        </is>
      </c>
      <c r="E13" s="117" t="n"/>
      <c r="F13" s="117" t="n"/>
      <c r="G13" s="117" t="n"/>
      <c r="H13" s="117" t="n"/>
      <c r="I13" s="117" t="n"/>
      <c r="J13" s="117" t="n"/>
      <c r="K13" s="117" t="n"/>
      <c r="L13" s="117" t="n"/>
      <c r="M13" s="117" t="inlineStr">
        <is>
          <t>未着手</t>
        </is>
      </c>
      <c r="N13" s="117" t="n"/>
      <c r="O13" s="117" t="inlineStr">
        <is>
          <t>高</t>
        </is>
      </c>
      <c r="P13" s="117" t="inlineStr">
        <is>
          <t>組立区</t>
        </is>
      </c>
      <c r="Q13" s="117" t="n"/>
    </row>
    <row r="14" ht="18" customHeight="1">
      <c r="A14" s="117" t="n"/>
      <c r="B14" s="117" t="inlineStr">
        <is>
          <t>品質確認</t>
        </is>
      </c>
      <c r="C14" s="117" t="inlineStr">
        <is>
          <t>初回確認</t>
        </is>
      </c>
      <c r="D14" s="117" t="inlineStr">
        <is>
          <t>品質部</t>
        </is>
      </c>
      <c r="E14" s="117" t="n"/>
      <c r="F14" s="117" t="n"/>
      <c r="G14" s="117" t="n"/>
      <c r="H14" s="117" t="n"/>
      <c r="I14" s="117" t="n"/>
      <c r="J14" s="117" t="n"/>
      <c r="K14" s="117" t="n"/>
      <c r="L14" s="117" t="n"/>
      <c r="M14" s="117" t="inlineStr">
        <is>
          <t>未着手</t>
        </is>
      </c>
      <c r="N14" s="117" t="n"/>
      <c r="O14" s="117" t="inlineStr">
        <is>
          <t>中</t>
        </is>
      </c>
      <c r="P14" s="117" t="inlineStr">
        <is>
          <t>検査区</t>
        </is>
      </c>
      <c r="Q14" s="117" t="n"/>
    </row>
    <row r="15" ht="18" customHeight="1">
      <c r="A15" s="117" t="n"/>
      <c r="B15" s="117" t="inlineStr">
        <is>
          <t>部品組付</t>
        </is>
      </c>
      <c r="C15" s="117" t="inlineStr">
        <is>
          <t>部品組立</t>
        </is>
      </c>
      <c r="D15" s="117" t="inlineStr">
        <is>
          <t>鈴木部品</t>
        </is>
      </c>
      <c r="E15" s="117" t="n"/>
      <c r="F15" s="117" t="n"/>
      <c r="G15" s="117" t="n"/>
      <c r="H15" s="117" t="n"/>
      <c r="I15" s="117" t="n"/>
      <c r="J15" s="117" t="n"/>
      <c r="K15" s="117" t="n"/>
      <c r="L15" s="117" t="n"/>
      <c r="M15" s="117" t="inlineStr">
        <is>
          <t>未着手</t>
        </is>
      </c>
      <c r="N15" s="117" t="n"/>
      <c r="O15" s="117" t="inlineStr">
        <is>
          <t>中</t>
        </is>
      </c>
      <c r="P15" s="117" t="inlineStr">
        <is>
          <t>部材区</t>
        </is>
      </c>
      <c r="Q15" s="117" t="n"/>
    </row>
    <row r="16" ht="18" customHeight="1">
      <c r="A16" s="117" t="n"/>
      <c r="B16" s="117" t="inlineStr">
        <is>
          <t>電装</t>
        </is>
      </c>
      <c r="C16" s="117" t="inlineStr">
        <is>
          <t>電装確認</t>
        </is>
      </c>
      <c r="D16" s="117" t="inlineStr">
        <is>
          <t>東光制御</t>
        </is>
      </c>
      <c r="E16" s="117" t="n"/>
      <c r="F16" s="117" t="n"/>
      <c r="G16" s="117" t="n"/>
      <c r="H16" s="117" t="n"/>
      <c r="I16" s="117" t="n"/>
      <c r="J16" s="117" t="n"/>
      <c r="K16" s="117" t="n"/>
      <c r="L16" s="117" t="n"/>
      <c r="M16" s="117" t="inlineStr">
        <is>
          <t>未着手</t>
        </is>
      </c>
      <c r="N16" s="117" t="n"/>
      <c r="O16" s="117" t="inlineStr">
        <is>
          <t>中</t>
        </is>
      </c>
      <c r="P16" s="117" t="inlineStr">
        <is>
          <t>設備区</t>
        </is>
      </c>
      <c r="Q16" s="117" t="n"/>
    </row>
    <row r="17" ht="18" customHeight="1">
      <c r="A17" s="117" t="n"/>
      <c r="B17" s="117" t="inlineStr">
        <is>
          <t>包装</t>
        </is>
      </c>
      <c r="C17" s="117" t="inlineStr">
        <is>
          <t>包装準備</t>
        </is>
      </c>
      <c r="D17" s="117" t="inlineStr">
        <is>
          <t>包装組</t>
        </is>
      </c>
      <c r="E17" s="117" t="n"/>
      <c r="F17" s="117" t="n"/>
      <c r="G17" s="117" t="n"/>
      <c r="H17" s="117" t="n"/>
      <c r="I17" s="117" t="n"/>
      <c r="J17" s="117" t="n"/>
      <c r="K17" s="117" t="n"/>
      <c r="L17" s="117" t="n"/>
      <c r="M17" s="117" t="inlineStr">
        <is>
          <t>未着手</t>
        </is>
      </c>
      <c r="N17" s="117" t="n"/>
      <c r="O17" s="117" t="inlineStr">
        <is>
          <t>中</t>
        </is>
      </c>
      <c r="P17" s="117" t="inlineStr">
        <is>
          <t>包装区</t>
        </is>
      </c>
      <c r="Q17" s="117" t="n"/>
    </row>
    <row r="18" ht="18" customHeight="1">
      <c r="A18" s="117" t="n"/>
      <c r="B18" s="117" t="inlineStr">
        <is>
          <t>出荷</t>
        </is>
      </c>
      <c r="C18" s="117" t="inlineStr">
        <is>
          <t>出荷準備</t>
        </is>
      </c>
      <c r="D18" s="117" t="inlineStr">
        <is>
          <t>物流部</t>
        </is>
      </c>
      <c r="E18" s="117" t="n"/>
      <c r="F18" s="117" t="n"/>
      <c r="G18" s="117" t="n"/>
      <c r="H18" s="117" t="n"/>
      <c r="I18" s="117" t="n"/>
      <c r="J18" s="117" t="n"/>
      <c r="K18" s="117" t="n"/>
      <c r="L18" s="117" t="n"/>
      <c r="M18" s="117" t="inlineStr">
        <is>
          <t>未着手</t>
        </is>
      </c>
      <c r="N18" s="117" t="n"/>
      <c r="O18" s="117" t="inlineStr">
        <is>
          <t>中</t>
        </is>
      </c>
      <c r="P18" s="117" t="inlineStr">
        <is>
          <t>出荷区</t>
        </is>
      </c>
      <c r="Q18" s="117" t="n"/>
    </row>
    <row r="19" ht="18" customHeight="1">
      <c r="A19" s="117" t="n"/>
      <c r="B19" s="117" t="inlineStr">
        <is>
          <t>設備</t>
        </is>
      </c>
      <c r="C19" s="117" t="inlineStr">
        <is>
          <t>設備点検</t>
        </is>
      </c>
      <c r="D19" s="117" t="inlineStr">
        <is>
          <t>設備部</t>
        </is>
      </c>
      <c r="E19" s="117" t="n"/>
      <c r="F19" s="117" t="n"/>
      <c r="G19" s="117" t="n"/>
      <c r="H19" s="117" t="n"/>
      <c r="I19" s="117" t="n"/>
      <c r="J19" s="117" t="n"/>
      <c r="K19" s="117" t="n"/>
      <c r="L19" s="117" t="n"/>
      <c r="M19" s="117" t="inlineStr">
        <is>
          <t>未着手</t>
        </is>
      </c>
      <c r="N19" s="117" t="n"/>
      <c r="O19" s="117" t="inlineStr">
        <is>
          <t>中</t>
        </is>
      </c>
      <c r="P19" s="117" t="inlineStr">
        <is>
          <t>設備区</t>
        </is>
      </c>
      <c r="Q19" s="117" t="n"/>
    </row>
    <row r="20" ht="18" customHeight="1">
      <c r="A20" s="117" t="n"/>
      <c r="B20" s="117" t="inlineStr">
        <is>
          <t>保全</t>
        </is>
      </c>
      <c r="C20" s="117" t="inlineStr">
        <is>
          <t>予防保全</t>
        </is>
      </c>
      <c r="D20" s="117" t="inlineStr">
        <is>
          <t>設備部</t>
        </is>
      </c>
      <c r="E20" s="117" t="n"/>
      <c r="F20" s="117" t="n"/>
      <c r="G20" s="117" t="n"/>
      <c r="H20" s="117" t="n"/>
      <c r="I20" s="117" t="n"/>
      <c r="J20" s="117" t="n"/>
      <c r="K20" s="117" t="n"/>
      <c r="L20" s="117" t="n"/>
      <c r="M20" s="117" t="inlineStr">
        <is>
          <t>未着手</t>
        </is>
      </c>
      <c r="N20" s="117" t="n"/>
      <c r="O20" s="117" t="inlineStr">
        <is>
          <t>中</t>
        </is>
      </c>
      <c r="P20" s="117" t="inlineStr">
        <is>
          <t>設備区</t>
        </is>
      </c>
      <c r="Q20" s="117" t="n"/>
    </row>
    <row r="21">
      <c r="B21" t="inlineStr">
        <is>
          <t>返工</t>
        </is>
      </c>
      <c r="C21" t="inlineStr">
        <is>
          <t>不良手直し</t>
        </is>
      </c>
      <c r="D21" t="inlineStr">
        <is>
          <t>品質部</t>
        </is>
      </c>
      <c r="M21" t="inlineStr">
        <is>
          <t>未着手</t>
        </is>
      </c>
      <c r="O21" t="inlineStr">
        <is>
          <t>高</t>
        </is>
      </c>
      <c r="P21" t="inlineStr">
        <is>
          <t>返工区</t>
        </is>
      </c>
    </row>
    <row r="22">
      <c r="B22" t="inlineStr">
        <is>
          <t>完了</t>
        </is>
      </c>
      <c r="C22" t="inlineStr">
        <is>
          <t>完了確認</t>
        </is>
      </c>
      <c r="D22" t="inlineStr">
        <is>
          <t>品質部</t>
        </is>
      </c>
      <c r="M22" t="inlineStr">
        <is>
          <t>未着手</t>
        </is>
      </c>
      <c r="O22" t="inlineStr">
        <is>
          <t>中</t>
        </is>
      </c>
      <c r="P22" t="inlineStr">
        <is>
          <t>出荷区</t>
        </is>
      </c>
    </row>
    <row r="23">
      <c r="B23" t="inlineStr">
        <is>
          <t>検査</t>
        </is>
      </c>
      <c r="C23" t="inlineStr">
        <is>
          <t>最終確認</t>
        </is>
      </c>
      <c r="D23" t="inlineStr">
        <is>
          <t>担当者・本部</t>
        </is>
      </c>
      <c r="M23" t="inlineStr">
        <is>
          <t>未着手</t>
        </is>
      </c>
      <c r="O23" t="inlineStr">
        <is>
          <t>高</t>
        </is>
      </c>
      <c r="P23" t="inlineStr">
        <is>
          <t>全体</t>
        </is>
      </c>
    </row>
    <row r="24">
      <c r="B24" t="inlineStr">
        <is>
          <t>是正</t>
        </is>
      </c>
      <c r="C24" t="inlineStr">
        <is>
          <t>差異修正</t>
        </is>
      </c>
      <c r="D24" t="inlineStr">
        <is>
          <t>各担当部署</t>
        </is>
      </c>
      <c r="M24" t="inlineStr">
        <is>
          <t>未着手</t>
        </is>
      </c>
      <c r="O24" t="inlineStr">
        <is>
          <t>高</t>
        </is>
      </c>
      <c r="P24" t="inlineStr">
        <is>
          <t>全体</t>
        </is>
      </c>
    </row>
    <row r="25">
      <c r="B25" t="inlineStr">
        <is>
          <t>引渡し</t>
        </is>
      </c>
      <c r="C25" t="inlineStr">
        <is>
          <t>引渡し</t>
        </is>
      </c>
      <c r="D25" t="inlineStr">
        <is>
          <t>担当者・本部</t>
        </is>
      </c>
      <c r="M25" t="inlineStr">
        <is>
          <t>未着手</t>
        </is>
      </c>
      <c r="O25" t="inlineStr">
        <is>
          <t>高</t>
        </is>
      </c>
      <c r="P25" t="inlineStr">
        <is>
          <t>事務所</t>
        </is>
      </c>
    </row>
    <row r="26"/>
    <row r="27"/>
    <row r="28"/>
    <row r="29"/>
    <row r="30"/>
    <row r="31"/>
    <row r="32"/>
    <row r="33"/>
    <row r="34"/>
    <row r="35"/>
    <row r="36"/>
    <row r="37">
      <c r="A37" t="inlineStr">
        <is>
          <t>青字・紫字のセルを更新してください。状態・日数・遅延は自動計算です。必要に応じて 35 行目以降へ数式をコピーして行追加できます。</t>
        </is>
      </c>
    </row>
  </sheetData>
  <mergeCells count="2">
    <mergeCell ref="A2:Q2"/>
    <mergeCell ref="A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N304"/>
  <sheetViews>
    <sheetView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16" customWidth="1" min="3" max="3"/>
    <col width="10" customWidth="1" min="4" max="4"/>
    <col width="6" customWidth="1" min="5" max="5"/>
    <col width="12" customWidth="1" min="6" max="9"/>
    <col width="8" customWidth="1" min="10" max="10"/>
    <col width="4.199999809265137" customWidth="1" min="11" max="40"/>
  </cols>
  <sheetData>
    <row r="1" ht="22.5" customHeight="1">
      <c r="A1" s="9" t="inlineStr">
        <is>
          <t>2026年4月 月次生産表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</row>
    <row r="2" ht="33" customHeight="1">
      <c r="A2" s="19" t="inlineStr">
        <is>
          <t>実績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  <c r="Z2" s="1" t="n"/>
      <c r="AA2" s="1" t="n"/>
      <c r="AB2" s="1" t="n"/>
      <c r="AC2" s="1" t="n"/>
    </row>
    <row r="3"/>
    <row r="4" ht="19.5" customHeight="1">
      <c r="A4" s="105" t="inlineStr">
        <is>
          <t>記録状態</t>
        </is>
      </c>
      <c r="B4" s="105" t="inlineStr">
        <is>
          <t>入力例</t>
        </is>
      </c>
      <c r="C4" s="105" t="inlineStr">
        <is>
          <t>シフト日付</t>
        </is>
      </c>
      <c r="D4" s="105" t="inlineStr">
        <is>
          <t>会社</t>
        </is>
      </c>
      <c r="E4" s="105" t="inlineStr">
        <is>
          <t>工場</t>
        </is>
      </c>
      <c r="F4" s="105" t="inlineStr">
        <is>
          <t>工程区</t>
        </is>
      </c>
      <c r="G4" s="105" t="inlineStr">
        <is>
          <t>ライン</t>
        </is>
      </c>
      <c r="H4" s="105" t="inlineStr">
        <is>
          <t>業務シーン</t>
        </is>
      </c>
      <c r="I4" s="105" t="inlineStr">
        <is>
          <t>シフト</t>
        </is>
      </c>
      <c r="J4" s="105" t="inlineStr">
        <is>
          <t>班</t>
        </is>
      </c>
      <c r="K4" s="105" t="inlineStr">
        <is>
          <t>交接責任者</t>
        </is>
      </c>
      <c r="L4" s="105" t="inlineStr">
        <is>
          <t>接班責任者</t>
        </is>
      </c>
      <c r="M4" s="105" t="inlineStr">
        <is>
          <t>入力例</t>
        </is>
      </c>
      <c r="N4" s="105" t="inlineStr">
        <is>
          <t>入力例</t>
        </is>
      </c>
      <c r="O4" s="105" t="inlineStr">
        <is>
          <t>在岗人数</t>
        </is>
      </c>
      <c r="P4" s="105" t="inlineStr">
        <is>
          <t>製番/ロット</t>
        </is>
      </c>
      <c r="Q4" s="105" t="inlineStr">
        <is>
          <t>主製品/SKU</t>
        </is>
      </c>
      <c r="R4" s="105" t="inlineStr">
        <is>
          <t>計画生産量</t>
        </is>
      </c>
      <c r="S4" s="105" t="inlineStr">
        <is>
          <t>実績生産量</t>
        </is>
      </c>
      <c r="T4" s="105" t="inlineStr">
        <is>
          <t>良品</t>
        </is>
      </c>
      <c r="U4" s="105" t="inlineStr">
        <is>
          <t>不良品</t>
        </is>
      </c>
      <c r="V4" s="105" t="inlineStr">
        <is>
          <t>計画停止(分)</t>
        </is>
      </c>
      <c r="W4" s="105" t="inlineStr">
        <is>
          <t>異常停止(分)</t>
        </is>
      </c>
      <c r="X4" s="105" t="inlineStr">
        <is>
          <t>引継ぎ件数</t>
        </is>
      </c>
      <c r="Y4" s="105" t="inlineStr">
        <is>
          <t>未クローズ課題数</t>
        </is>
      </c>
      <c r="Z4" s="105" t="inlineStr">
        <is>
          <t>達成率</t>
        </is>
      </c>
      <c r="AA4" s="105" t="inlineStr">
        <is>
          <t>良率</t>
        </is>
      </c>
      <c r="AB4" s="105" t="inlineStr">
        <is>
          <t>備考</t>
        </is>
      </c>
      <c r="AC4" s="105" t="inlineStr">
        <is>
          <t>写真/リンク</t>
        </is>
      </c>
    </row>
    <row r="5" ht="20" customHeight="1">
      <c r="A5" t="inlineStr">
        <is>
          <t>No</t>
        </is>
      </c>
      <c r="B5" t="inlineStr">
        <is>
          <t>作業名</t>
        </is>
      </c>
      <c r="C5" s="284" t="inlineStr">
        <is>
          <t>担当部署</t>
        </is>
      </c>
      <c r="D5" t="inlineStr">
        <is>
          <t>状態</t>
        </is>
      </c>
      <c r="E5" t="inlineStr">
        <is>
          <t>人員</t>
        </is>
      </c>
      <c r="F5" t="inlineStr">
        <is>
          <t>予定開始</t>
        </is>
      </c>
      <c r="G5" t="inlineStr">
        <is>
          <t>予定終了</t>
        </is>
      </c>
      <c r="H5" t="inlineStr">
        <is>
          <t>実績開始</t>
        </is>
      </c>
      <c r="I5" t="inlineStr">
        <is>
          <t>実績終了</t>
        </is>
      </c>
      <c r="J5" t="inlineStr">
        <is>
          <t>入力例</t>
        </is>
      </c>
      <c r="K5" t="inlineStr">
        <is>
          <t>佐藤 綾</t>
        </is>
      </c>
      <c r="L5" t="inlineStr">
        <is>
          <t>鈴木 翔</t>
        </is>
      </c>
      <c r="M5" t="inlineStr">
        <is>
          <t>08:00</t>
        </is>
      </c>
      <c r="N5" t="inlineStr">
        <is>
          <t>16:00</t>
        </is>
      </c>
      <c r="O5" s="285" t="n">
        <v>18</v>
      </c>
      <c r="P5" s="286" t="inlineStr">
        <is>
          <t>WO-240418-01</t>
        </is>
      </c>
      <c r="Q5" s="286" t="inlineStr">
        <is>
          <t>制御基枚A</t>
        </is>
      </c>
      <c r="R5" s="285" t="n">
        <v>10000</v>
      </c>
      <c r="S5" s="285">
        <f>IF(C5="","",SUMIFS('品質・実績記録'!$N$5:$N$304,'品質・実績記録'!$B$5:$B$304,C5,'品質・実績記録'!$C$5:$C$304,D5,'品質・実績記録'!$F$5:$F$304,G5,'品質・実績記録'!$H$5:$H$304,I5))</f>
        <v/>
      </c>
      <c r="T5" s="285">
        <f>IF(C5="","",SUMIFS('品質・実績記録'!$O$5:$O$304,'品質・実績記録'!$B$5:$B$304,C5,'品質・実績記録'!$C$5:$C$304,D5,'品質・実績記録'!$F$5:$F$304,G5,'品質・実績記録'!$H$5:$H$304,I5))</f>
        <v/>
      </c>
      <c r="U5" s="285">
        <f>IF(OR(S5="",T5=""),"",MAX(S5-T5,0))</f>
        <v/>
      </c>
      <c r="V5" s="285">
        <f>IF(C5="","",SUMIFS('品質・実績記録'!$S$5:$S$304,'品質・実績記録'!$B$5:$B$304,C5,'品質・実績記録'!$C$5:$C$304,D5,'品質・実績記録'!$F$5:$F$304,G5,'品質・実績記録'!$H$5:$H$304,I5))</f>
        <v/>
      </c>
      <c r="W5" s="285">
        <f>IF(C5="","",SUMIFS('品質・実績記録'!$T$5:$T$304,'品質・実績記録'!$B$5:$B$304,C5,'品質・実績記録'!$C$5:$C$304,D5,'品質・実績記録'!$F$5:$F$304,G5,'品質・実績記録'!$H$5:$H$304,I5))</f>
        <v/>
      </c>
      <c r="X5" s="285">
        <f>IF(C5="","",COUNTIFS('週間工程表'!$B$5:$B$304,C5,'週間工程表'!$C$5:$C$304,D5,'週間工程表'!$F$5:$F$304,G5,'週間工程表'!$H$5:$H$304,I5,'週間工程表'!$K$5:$K$304,"&lt;&gt;"))</f>
        <v/>
      </c>
      <c r="Y5" s="285">
        <f>IF(C5="","",COUNTIFS('課題管理'!$B$5:$B$304,C5,'課題管理'!$C$5:$C$304,D5,'課題管理'!$F$5:$F$304,G5,'課題管理'!$H$5:$H$304,I5,'課題管理'!$Q$5:$Q$304,"&lt;&gt;クローズ済み",'課題管理'!$K$5:$K$304,"&lt;&gt;"))</f>
        <v/>
      </c>
      <c r="Z5" s="287">
        <f>IF(OR(R5="",R5=0,S5=""),"",S5/R5)</f>
        <v/>
      </c>
      <c r="AA5" s="287">
        <f>IF(OR(S5="",S5=0,T5=""),"",T5/S5)</f>
        <v/>
      </c>
      <c r="AB5" s="72" t="inlineStr">
        <is>
          <t>入力例</t>
        </is>
      </c>
      <c r="AC5" s="72" t="inlineStr">
        <is>
          <t>https://example.com/shift/smt3-a</t>
        </is>
      </c>
    </row>
    <row r="6" ht="20" customHeight="1">
      <c r="A6" t="inlineStr">
        <is>
          <t>引継ぎ済み</t>
        </is>
      </c>
      <c r="B6">
        <f>IF(C6="","",TEXT(C6,"yyyymmdd")&amp;"-"&amp;LEFT(I6,1)&amp;"-"&amp;TEXT(ROW()-4,"000"))</f>
        <v/>
      </c>
      <c r="C6" s="284" t="n">
        <v>46130</v>
      </c>
      <c r="D6" t="inlineStr">
        <is>
          <t>東海電子</t>
        </is>
      </c>
      <c r="E6" t="inlineStr">
        <is>
          <t>仙台北工場</t>
        </is>
      </c>
      <c r="F6" t="inlineStr">
        <is>
          <t>SMT工程区</t>
        </is>
      </c>
      <c r="G6" t="inlineStr">
        <is>
          <t>SMT-3ライン</t>
        </is>
      </c>
      <c r="H6" t="inlineStr">
        <is>
          <t>電子組立</t>
        </is>
      </c>
      <c r="I6" t="inlineStr">
        <is>
          <t>Bシフト</t>
        </is>
      </c>
      <c r="J6" t="inlineStr">
        <is>
          <t>2班</t>
        </is>
      </c>
      <c r="K6" t="inlineStr">
        <is>
          <t>水</t>
        </is>
      </c>
      <c r="L6" t="inlineStr">
        <is>
          <t>木</t>
        </is>
      </c>
      <c r="M6" t="inlineStr">
        <is>
          <t>金</t>
        </is>
      </c>
      <c r="N6" t="inlineStr">
        <is>
          <t>土</t>
        </is>
      </c>
      <c r="O6" s="285" t="inlineStr">
        <is>
          <t>日</t>
        </is>
      </c>
      <c r="P6" s="286" t="inlineStr">
        <is>
          <t>月</t>
        </is>
      </c>
      <c r="Q6" s="286" t="inlineStr">
        <is>
          <t>火</t>
        </is>
      </c>
      <c r="R6" s="285" t="inlineStr">
        <is>
          <t>水</t>
        </is>
      </c>
      <c r="S6" s="285" t="inlineStr">
        <is>
          <t>木</t>
        </is>
      </c>
      <c r="T6" s="285" t="inlineStr">
        <is>
          <t>金</t>
        </is>
      </c>
      <c r="U6" s="285" t="inlineStr">
        <is>
          <t>土</t>
        </is>
      </c>
      <c r="V6" s="285" t="inlineStr">
        <is>
          <t>日</t>
        </is>
      </c>
      <c r="W6" s="285" t="inlineStr">
        <is>
          <t>月</t>
        </is>
      </c>
      <c r="X6" s="285" t="inlineStr">
        <is>
          <t>火</t>
        </is>
      </c>
      <c r="Y6" s="285" t="inlineStr">
        <is>
          <t>水</t>
        </is>
      </c>
      <c r="Z6" s="287" t="inlineStr">
        <is>
          <t>木</t>
        </is>
      </c>
      <c r="AA6" s="287" t="inlineStr">
        <is>
          <t>金</t>
        </is>
      </c>
      <c r="AB6" s="72" t="inlineStr">
        <is>
          <t>土</t>
        </is>
      </c>
      <c r="AC6" s="72" t="inlineStr">
        <is>
          <t>日</t>
        </is>
      </c>
      <c r="AD6" t="inlineStr">
        <is>
          <t>月</t>
        </is>
      </c>
      <c r="AE6" t="inlineStr">
        <is>
          <t>火</t>
        </is>
      </c>
      <c r="AF6" t="inlineStr">
        <is>
          <t>水</t>
        </is>
      </c>
      <c r="AG6" t="inlineStr">
        <is>
          <t>木</t>
        </is>
      </c>
      <c r="AH6" t="inlineStr">
        <is>
          <t>金</t>
        </is>
      </c>
      <c r="AI6" t="inlineStr">
        <is>
          <t>土</t>
        </is>
      </c>
      <c r="AJ6" t="inlineStr">
        <is>
          <t>日</t>
        </is>
      </c>
      <c r="AK6" t="inlineStr">
        <is>
          <t>月</t>
        </is>
      </c>
      <c r="AL6" t="inlineStr">
        <is>
          <t>火</t>
        </is>
      </c>
      <c r="AM6" t="inlineStr">
        <is>
          <t>水</t>
        </is>
      </c>
      <c r="AN6" t="inlineStr">
        <is>
          <t>木</t>
        </is>
      </c>
    </row>
    <row r="7" ht="20" customHeight="1">
      <c r="A7" t="inlineStr">
        <is>
          <t>完了</t>
        </is>
      </c>
      <c r="B7" t="inlineStr">
        <is>
          <t>初期準備</t>
        </is>
      </c>
      <c r="C7" s="284" t="inlineStr">
        <is>
          <t>関係先A</t>
        </is>
      </c>
      <c r="D7" t="inlineStr">
        <is>
          <t>完了</t>
        </is>
      </c>
      <c r="E7" t="inlineStr">
        <is>
          <t>仙台北工場</t>
        </is>
      </c>
      <c r="F7" t="inlineStr">
        <is>
          <t>SMT工程区</t>
        </is>
      </c>
      <c r="G7" t="inlineStr">
        <is>
          <t>SMT-5ライン</t>
        </is>
      </c>
      <c r="H7" t="inlineStr">
        <is>
          <t>電子組立</t>
        </is>
      </c>
      <c r="I7" t="inlineStr">
        <is>
          <t>Aシフト</t>
        </is>
      </c>
      <c r="J7" t="inlineStr">
        <is>
          <t>3班</t>
        </is>
      </c>
      <c r="K7" t="inlineStr">
        <is>
          <t>実</t>
        </is>
      </c>
      <c r="L7" t="inlineStr">
        <is>
          <t>実</t>
        </is>
      </c>
      <c r="M7" t="inlineStr">
        <is>
          <t>実</t>
        </is>
      </c>
      <c r="N7" t="inlineStr">
        <is>
          <t>16:00</t>
        </is>
      </c>
      <c r="O7" s="285" t="n">
        <v>19</v>
      </c>
      <c r="P7" s="286" t="inlineStr">
        <is>
          <t>WO-240419-01</t>
        </is>
      </c>
      <c r="Q7" s="286" t="inlineStr">
        <is>
          <t>制御基枚B</t>
        </is>
      </c>
      <c r="R7" s="285" t="n">
        <v>9200</v>
      </c>
      <c r="S7" s="285">
        <f>IF(C7="","",SUMIFS('品質・実績記録'!$N$5:$N$304,'品質・実績記録'!$B$5:$B$304,C7,'品質・実績記録'!$C$5:$C$304,D7,'品質・実績記録'!$F$5:$F$304,G7,'品質・実績記録'!$H$5:$H$304,I7))</f>
        <v/>
      </c>
      <c r="T7" s="285">
        <f>IF(C7="","",SUMIFS('品質・実績記録'!$O$5:$O$304,'品質・実績記録'!$B$5:$B$304,C7,'品質・実績記録'!$C$5:$C$304,D7,'品質・実績記録'!$F$5:$F$304,G7,'品質・実績記録'!$H$5:$H$304,I7))</f>
        <v/>
      </c>
      <c r="U7" s="285">
        <f>IF(OR(S7="",T7=""),"",MAX(S7-T7,0))</f>
        <v/>
      </c>
      <c r="V7" s="285">
        <f>IF(C7="","",SUMIFS('品質・実績記録'!$S$5:$S$304,'品質・実績記録'!$B$5:$B$304,C7,'品質・実績記録'!$C$5:$C$304,D7,'品質・実績記録'!$F$5:$F$304,G7,'品質・実績記録'!$H$5:$H$304,I7))</f>
        <v/>
      </c>
      <c r="W7" s="285">
        <f>IF(C7="","",SUMIFS('品質・実績記録'!$T$5:$T$304,'品質・実績記録'!$B$5:$B$304,C7,'品質・実績記録'!$C$5:$C$304,D7,'品質・実績記録'!$F$5:$F$304,G7,'品質・実績記録'!$H$5:$H$304,I7))</f>
        <v/>
      </c>
      <c r="X7" s="285">
        <f>IF(C7="","",COUNTIFS('週間工程表'!$B$5:$B$304,C7,'週間工程表'!$C$5:$C$304,D7,'週間工程表'!$F$5:$F$304,G7,'週間工程表'!$H$5:$H$304,I7,'週間工程表'!$K$5:$K$304,"&lt;&gt;"))</f>
        <v/>
      </c>
      <c r="Y7" s="285">
        <f>IF(C7="","",COUNTIFS('課題管理'!$B$5:$B$304,C7,'課題管理'!$C$5:$C$304,D7,'課題管理'!$F$5:$F$304,G7,'課題管理'!$H$5:$H$304,I7,'課題管理'!$Q$5:$Q$304,"&lt;&gt;クローズ済み",'課題管理'!$K$5:$K$304,"&lt;&gt;"))</f>
        <v/>
      </c>
      <c r="Z7" s="287">
        <f>IF(OR(R7="",R7=0,S7=""),"",S7/R7)</f>
        <v/>
      </c>
      <c r="AA7" s="287">
        <f>IF(OR(S7="",S7=0,T7=""),"",T7/S7)</f>
        <v/>
      </c>
      <c r="AB7" s="72" t="inlineStr">
        <is>
          <t>初回確認一次通过。</t>
        </is>
      </c>
      <c r="AC7" s="72" t="inlineStr">
        <is>
          <t>https://example.com/shift/smt5-a</t>
        </is>
      </c>
    </row>
    <row r="8" ht="20" customHeight="1">
      <c r="A8" t="inlineStr">
        <is>
          <t>完了</t>
        </is>
      </c>
      <c r="B8" t="inlineStr">
        <is>
          <t>計画確認</t>
        </is>
      </c>
      <c r="C8" s="284" t="inlineStr">
        <is>
          <t>関係先A</t>
        </is>
      </c>
      <c r="D8" t="inlineStr">
        <is>
          <t>完了</t>
        </is>
      </c>
      <c r="E8" t="inlineStr">
        <is>
          <t>つくば第一工場</t>
        </is>
      </c>
      <c r="F8" t="inlineStr">
        <is>
          <t>組立工程区</t>
        </is>
      </c>
      <c r="G8" t="inlineStr">
        <is>
          <t>A1ライン</t>
        </is>
      </c>
      <c r="H8" t="inlineStr">
        <is>
          <t>個別組立</t>
        </is>
      </c>
      <c r="I8" t="inlineStr">
        <is>
          <t>Aシフト</t>
        </is>
      </c>
      <c r="J8" t="inlineStr">
        <is>
          <t>1班</t>
        </is>
      </c>
      <c r="K8" t="inlineStr">
        <is>
          <t>伊藤 陽菜</t>
        </is>
      </c>
      <c r="L8" t="inlineStr">
        <is>
          <t>田中 健</t>
        </is>
      </c>
      <c r="M8" t="inlineStr">
        <is>
          <t>08:00</t>
        </is>
      </c>
      <c r="N8" t="inlineStr">
        <is>
          <t>実</t>
        </is>
      </c>
      <c r="O8" s="285" t="inlineStr">
        <is>
          <t>実</t>
        </is>
      </c>
      <c r="P8" s="286" t="inlineStr">
        <is>
          <t>実</t>
        </is>
      </c>
      <c r="Q8" s="286" t="inlineStr">
        <is>
          <t>実</t>
        </is>
      </c>
      <c r="R8" s="285" t="inlineStr">
        <is>
          <t>実</t>
        </is>
      </c>
      <c r="S8" s="285">
        <f>IF(C8="","",SUMIFS('品質・実績記録'!$N$5:$N$304,'品質・実績記録'!$B$5:$B$304,C8,'品質・実績記録'!$C$5:$C$304,D8,'品質・実績記録'!$F$5:$F$304,G8,'品質・実績記録'!$H$5:$H$304,I8))</f>
        <v/>
      </c>
      <c r="T8" s="285">
        <f>IF(C8="","",SUMIFS('品質・実績記録'!$O$5:$O$304,'品質・実績記録'!$B$5:$B$304,C8,'品質・実績記録'!$C$5:$C$304,D8,'品質・実績記録'!$F$5:$F$304,G8,'品質・実績記録'!$H$5:$H$304,I8))</f>
        <v/>
      </c>
      <c r="U8" s="285">
        <f>IF(OR(S8="",T8=""),"",MAX(S8-T8,0))</f>
        <v/>
      </c>
      <c r="V8" s="285">
        <f>IF(C8="","",SUMIFS('品質・実績記録'!$S$5:$S$304,'品質・実績記録'!$B$5:$B$304,C8,'品質・実績記録'!$C$5:$C$304,D8,'品質・実績記録'!$F$5:$F$304,G8,'品質・実績記録'!$H$5:$H$304,I8))</f>
        <v/>
      </c>
      <c r="W8" s="285">
        <f>IF(C8="","",SUMIFS('品質・実績記録'!$T$5:$T$304,'品質・実績記録'!$B$5:$B$304,C8,'品質・実績記録'!$C$5:$C$304,D8,'品質・実績記録'!$F$5:$F$304,G8,'品質・実績記録'!$H$5:$H$304,I8))</f>
        <v/>
      </c>
      <c r="X8" s="285">
        <f>IF(C8="","",COUNTIFS('週間工程表'!$B$5:$B$304,C8,'週間工程表'!$C$5:$C$304,D8,'週間工程表'!$F$5:$F$304,G8,'週間工程表'!$H$5:$H$304,I8,'週間工程表'!$K$5:$K$304,"&lt;&gt;"))</f>
        <v/>
      </c>
      <c r="Y8" s="285">
        <f>IF(C8="","",COUNTIFS('課題管理'!$B$5:$B$304,C8,'課題管理'!$C$5:$C$304,D8,'課題管理'!$F$5:$F$304,G8,'課題管理'!$H$5:$H$304,I8,'課題管理'!$Q$5:$Q$304,"&lt;&gt;クローズ済み",'課題管理'!$K$5:$K$304,"&lt;&gt;"))</f>
        <v/>
      </c>
      <c r="Z8" s="287">
        <f>IF(OR(R8="",R8=0,S8=""),"",S8/R8)</f>
        <v/>
      </c>
      <c r="AA8" s="287">
        <f>IF(OR(S8="",S8=0,T8=""),"",T8/S8)</f>
        <v/>
      </c>
      <c r="AB8" s="72" t="inlineStr">
        <is>
          <t>A シフトの資材充足率がやや厳しい。</t>
        </is>
      </c>
      <c r="AC8" s="72" t="inlineStr">
        <is>
          <t>https://example.com/shift/a1-a</t>
        </is>
      </c>
    </row>
    <row r="9" ht="20" customHeight="1">
      <c r="A9" t="inlineStr">
        <is>
          <t>引継ぎ済み</t>
        </is>
      </c>
      <c r="B9" t="inlineStr">
        <is>
          <t>入力例</t>
        </is>
      </c>
      <c r="C9" s="284" t="inlineStr">
        <is>
          <t>関係先E</t>
        </is>
      </c>
      <c r="D9" t="inlineStr">
        <is>
          <t>完了</t>
        </is>
      </c>
      <c r="E9" t="inlineStr">
        <is>
          <t>つくば第一工場</t>
        </is>
      </c>
      <c r="F9" t="inlineStr">
        <is>
          <t>組立工程区</t>
        </is>
      </c>
      <c r="G9" t="inlineStr">
        <is>
          <t>A1ライン</t>
        </is>
      </c>
      <c r="H9" t="inlineStr">
        <is>
          <t>個別組立</t>
        </is>
      </c>
      <c r="I9" t="inlineStr">
        <is>
          <t>Bシフト</t>
        </is>
      </c>
      <c r="J9" t="inlineStr">
        <is>
          <t>2班</t>
        </is>
      </c>
      <c r="K9" t="inlineStr">
        <is>
          <t>田中 健</t>
        </is>
      </c>
      <c r="L9" t="inlineStr">
        <is>
          <t>山本 真央</t>
        </is>
      </c>
      <c r="M9" t="inlineStr">
        <is>
          <t>16:00</t>
        </is>
      </c>
      <c r="N9" t="inlineStr">
        <is>
          <t>23:59</t>
        </is>
      </c>
      <c r="O9" s="285" t="n">
        <v>24</v>
      </c>
      <c r="P9" s="286" t="inlineStr">
        <is>
          <t>MO-41802</t>
        </is>
      </c>
      <c r="Q9" s="286" t="inlineStr">
        <is>
          <t>減速機アセンブリ</t>
        </is>
      </c>
      <c r="R9" s="285" t="n">
        <v>450</v>
      </c>
      <c r="S9" s="285" t="inlineStr">
        <is>
          <t>実</t>
        </is>
      </c>
      <c r="T9" s="285" t="inlineStr">
        <is>
          <t>実</t>
        </is>
      </c>
      <c r="U9" s="285">
        <f>IF(OR(S9="",T9=""),"",MAX(S9-T9,0))</f>
        <v/>
      </c>
      <c r="V9" s="285">
        <f>IF(C9="","",SUMIFS('品質・実績記録'!$S$5:$S$304,'品質・実績記録'!$B$5:$B$304,C9,'品質・実績記録'!$C$5:$C$304,D9,'品質・実績記録'!$F$5:$F$304,G9,'品質・実績記録'!$H$5:$H$304,I9))</f>
        <v/>
      </c>
      <c r="W9" s="285">
        <f>IF(C9="","",SUMIFS('品質・実績記録'!$T$5:$T$304,'品質・実績記録'!$B$5:$B$304,C9,'品質・実績記録'!$C$5:$C$304,D9,'品質・実績記録'!$F$5:$F$304,G9,'品質・実績記録'!$H$5:$H$304,I9))</f>
        <v/>
      </c>
      <c r="X9" s="285">
        <f>IF(C9="","",COUNTIFS('週間工程表'!$B$5:$B$304,C9,'週間工程表'!$C$5:$C$304,D9,'週間工程表'!$F$5:$F$304,G9,'週間工程表'!$H$5:$H$304,I9,'週間工程表'!$K$5:$K$304,"&lt;&gt;"))</f>
        <v/>
      </c>
      <c r="Y9" s="285">
        <f>IF(C9="","",COUNTIFS('課題管理'!$B$5:$B$304,C9,'課題管理'!$C$5:$C$304,D9,'課題管理'!$F$5:$F$304,G9,'課題管理'!$H$5:$H$304,I9,'課題管理'!$Q$5:$Q$304,"&lt;&gt;クローズ済み",'課題管理'!$K$5:$K$304,"&lt;&gt;"))</f>
        <v/>
      </c>
      <c r="Z9" s="287">
        <f>IF(OR(R9="",R9=0,S9=""),"",S9/R9)</f>
        <v/>
      </c>
      <c r="AA9" s="287">
        <f>IF(OR(S9="",S9=0,T9=""),"",T9/S9)</f>
        <v/>
      </c>
      <c r="AB9" s="72" t="inlineStr">
        <is>
          <t>入力例</t>
        </is>
      </c>
      <c r="AC9" s="72" t="inlineStr">
        <is>
          <t>https://example.com/shift/a1-b</t>
        </is>
      </c>
    </row>
    <row r="10" ht="20" customHeight="1">
      <c r="A10" t="inlineStr">
        <is>
          <t>完了</t>
        </is>
      </c>
      <c r="B10" t="inlineStr">
        <is>
          <t>部品準備</t>
        </is>
      </c>
      <c r="C10" s="284" t="inlineStr">
        <is>
          <t>田中部品</t>
        </is>
      </c>
      <c r="D10" t="inlineStr">
        <is>
          <t>完了</t>
        </is>
      </c>
      <c r="E10" t="inlineStr">
        <is>
          <t>つくば第一工場</t>
        </is>
      </c>
      <c r="F10" t="inlineStr">
        <is>
          <t>組立工程区</t>
        </is>
      </c>
      <c r="G10" t="inlineStr">
        <is>
          <t>A2ライン</t>
        </is>
      </c>
      <c r="H10" t="inlineStr">
        <is>
          <t>試作/サンプル</t>
        </is>
      </c>
      <c r="I10" t="inlineStr">
        <is>
          <t>日勤</t>
        </is>
      </c>
      <c r="J10" t="inlineStr">
        <is>
          <t>工程班</t>
        </is>
      </c>
      <c r="K10" t="inlineStr">
        <is>
          <t>山本 真央</t>
        </is>
      </c>
      <c r="L10" t="inlineStr">
        <is>
          <t>佐藤 綾</t>
        </is>
      </c>
      <c r="M10" t="inlineStr">
        <is>
          <t>08:30</t>
        </is>
      </c>
      <c r="N10" t="inlineStr">
        <is>
          <t>17:30</t>
        </is>
      </c>
      <c r="O10" s="285" t="n">
        <v>12</v>
      </c>
      <c r="P10" s="286" t="inlineStr">
        <is>
          <t>NPI-419A</t>
        </is>
      </c>
      <c r="Q10" s="286" t="inlineStr">
        <is>
          <t>試作モジュール</t>
        </is>
      </c>
      <c r="R10" s="285" t="n">
        <v>120</v>
      </c>
      <c r="S10" s="285">
        <f>IF(C10="","",SUMIFS('品質・実績記録'!$N$5:$N$304,'品質・実績記録'!$B$5:$B$304,C10,'品質・実績記録'!$C$5:$C$304,D10,'品質・実績記録'!$F$5:$F$304,G10,'品質・実績記録'!$H$5:$H$304,I10))</f>
        <v/>
      </c>
      <c r="T10" s="285">
        <f>IF(C10="","",SUMIFS('品質・実績記録'!$O$5:$O$304,'品質・実績記録'!$B$5:$B$304,C10,'品質・実績記録'!$C$5:$C$304,D10,'品質・実績記録'!$F$5:$F$304,G10,'品質・実績記録'!$H$5:$H$304,I10))</f>
        <v/>
      </c>
      <c r="U10" s="285" t="inlineStr">
        <is>
          <t>実</t>
        </is>
      </c>
      <c r="V10" s="285" t="inlineStr">
        <is>
          <t>実</t>
        </is>
      </c>
      <c r="W10" s="285" t="inlineStr">
        <is>
          <t>実</t>
        </is>
      </c>
      <c r="X10" s="285" t="inlineStr">
        <is>
          <t>実</t>
        </is>
      </c>
      <c r="Y10" s="285">
        <f>IF(C10="","",COUNTIFS('課題管理'!$B$5:$B$304,C10,'課題管理'!$C$5:$C$304,D10,'課題管理'!$F$5:$F$304,G10,'課題管理'!$H$5:$H$304,I10,'課題管理'!$Q$5:$Q$304,"&lt;&gt;クローズ済み",'課題管理'!$K$5:$K$304,"&lt;&gt;"))</f>
        <v/>
      </c>
      <c r="Z10" s="287">
        <f>IF(OR(R10="",R10=0,S10=""),"",S10/R10)</f>
        <v/>
      </c>
      <c r="AA10" s="287">
        <f>IF(OR(S10="",S10=0,T10=""),"",T10/S10)</f>
        <v/>
      </c>
      <c r="AB10" s="72" t="inlineStr">
        <is>
          <t>このテンプレートの入力例です。必要に応じて自社データに置き換えてください。</t>
        </is>
      </c>
      <c r="AC10" s="72" t="inlineStr">
        <is>
          <t>https://example.com/shift/a2-day</t>
        </is>
      </c>
    </row>
    <row r="11" ht="20" customHeight="1">
      <c r="A11" t="inlineStr">
        <is>
          <t>完了</t>
        </is>
      </c>
      <c r="B11" t="inlineStr">
        <is>
          <t>治具準備</t>
        </is>
      </c>
      <c r="C11" s="284" t="inlineStr">
        <is>
          <t>関係先D</t>
        </is>
      </c>
      <c r="D11" t="inlineStr">
        <is>
          <t>対応中</t>
        </is>
      </c>
      <c r="E11" t="inlineStr">
        <is>
          <t>横浜包装工場</t>
        </is>
      </c>
      <c r="F11" t="inlineStr">
        <is>
          <t>充填工程区</t>
        </is>
      </c>
      <c r="G11" t="inlineStr">
        <is>
          <t>PACK-2 ライン</t>
        </is>
      </c>
      <c r="H11" t="inlineStr">
        <is>
          <t>包装・充填</t>
        </is>
      </c>
      <c r="I11" t="inlineStr">
        <is>
          <t>日勤</t>
        </is>
      </c>
      <c r="J11" t="inlineStr">
        <is>
          <t>包装班</t>
        </is>
      </c>
      <c r="K11" t="inlineStr">
        <is>
          <t>高橋 美咲</t>
        </is>
      </c>
      <c r="L11" t="inlineStr">
        <is>
          <t>小林 蓮</t>
        </is>
      </c>
      <c r="M11" t="inlineStr">
        <is>
          <t>08:00</t>
        </is>
      </c>
      <c r="N11" t="inlineStr">
        <is>
          <t>20:00</t>
        </is>
      </c>
      <c r="O11" s="285" t="n">
        <v>22</v>
      </c>
      <c r="P11" s="286" t="inlineStr">
        <is>
          <t>PK-41801</t>
        </is>
      </c>
      <c r="Q11" s="286" t="inlineStr">
        <is>
          <t>ケアセット</t>
        </is>
      </c>
      <c r="R11" s="285" t="n">
        <v>3600</v>
      </c>
      <c r="S11" s="285">
        <f>IF(C11="","",SUMIFS('品質・実績記録'!$N$5:$N$304,'品質・実績記録'!$B$5:$B$304,C11,'品質・実績記録'!$C$5:$C$304,D11,'品質・実績記録'!$F$5:$F$304,G11,'品質・実績記録'!$H$5:$H$304,I11))</f>
        <v/>
      </c>
      <c r="T11" s="285">
        <f>IF(C11="","",SUMIFS('品質・実績記録'!$O$5:$O$304,'品質・実績記録'!$B$5:$B$304,C11,'品質・実績記録'!$C$5:$C$304,D11,'品質・実績記録'!$F$5:$F$304,G11,'品質・実績記録'!$H$5:$H$304,I11))</f>
        <v/>
      </c>
      <c r="U11" s="285">
        <f>IF(OR(S11="",T11=""),"",MAX(S11-T11,0))</f>
        <v/>
      </c>
      <c r="V11" s="285">
        <f>IF(C11="","",SUMIFS('品質・実績記録'!$S$5:$S$304,'品質・実績記録'!$B$5:$B$304,C11,'品質・実績記録'!$C$5:$C$304,D11,'品質・実績記録'!$F$5:$F$304,G11,'品質・実績記録'!$H$5:$H$304,I11))</f>
        <v/>
      </c>
      <c r="W11" s="285" t="inlineStr">
        <is>
          <t>実</t>
        </is>
      </c>
      <c r="X11" s="285" t="inlineStr">
        <is>
          <t>実</t>
        </is>
      </c>
      <c r="Y11" s="285" t="inlineStr">
        <is>
          <t>実</t>
        </is>
      </c>
      <c r="Z11" s="287" t="inlineStr">
        <is>
          <t>実</t>
        </is>
      </c>
      <c r="AA11" s="287" t="inlineStr">
        <is>
          <t>実</t>
        </is>
      </c>
      <c r="AB11" s="72" t="inlineStr">
        <is>
          <t>実</t>
        </is>
      </c>
      <c r="AC11" s="72" t="inlineStr">
        <is>
          <t>https://example.com/shift/pack2-day</t>
        </is>
      </c>
    </row>
    <row r="12" ht="20" customHeight="1">
      <c r="A12" t="inlineStr">
        <is>
          <t>引継ぎ済み</t>
        </is>
      </c>
      <c r="B12" t="inlineStr">
        <is>
          <t>試作投入</t>
        </is>
      </c>
      <c r="C12" s="284" t="inlineStr">
        <is>
          <t>中央資材</t>
        </is>
      </c>
      <c r="D12" t="inlineStr">
        <is>
          <t>対応中</t>
        </is>
      </c>
      <c r="E12" t="inlineStr">
        <is>
          <t>横浜包装工場</t>
        </is>
      </c>
      <c r="F12" t="inlineStr">
        <is>
          <t>充填工程区</t>
        </is>
      </c>
      <c r="G12" t="inlineStr">
        <is>
          <t>PACK-2 ライン</t>
        </is>
      </c>
      <c r="H12" t="inlineStr">
        <is>
          <t>包装・充填</t>
        </is>
      </c>
      <c r="I12" t="inlineStr">
        <is>
          <t>夜勤</t>
        </is>
      </c>
      <c r="J12" t="inlineStr">
        <is>
          <t>包装班</t>
        </is>
      </c>
      <c r="K12" t="inlineStr">
        <is>
          <t>小林 蓮</t>
        </is>
      </c>
      <c r="L12" t="inlineStr">
        <is>
          <t>渡辺 悠斗</t>
        </is>
      </c>
      <c r="M12" t="inlineStr">
        <is>
          <t>20:00</t>
        </is>
      </c>
      <c r="N12" t="inlineStr">
        <is>
          <t>08:00</t>
        </is>
      </c>
      <c r="O12" s="285" t="n">
        <v>21</v>
      </c>
      <c r="P12" s="286" t="inlineStr">
        <is>
          <t>PK-41802</t>
        </is>
      </c>
      <c r="Q12" s="286" t="inlineStr">
        <is>
          <t>ケアセット</t>
        </is>
      </c>
      <c r="R12" s="285" t="n">
        <v>3400</v>
      </c>
      <c r="S12" s="285">
        <f>IF(C12="","",SUMIFS('品質・実績記録'!$N$5:$N$304,'品質・実績記録'!$B$5:$B$304,C12,'品質・実績記録'!$C$5:$C$304,D12,'品質・実績記録'!$F$5:$F$304,G12,'品質・実績記録'!$H$5:$H$304,I12))</f>
        <v/>
      </c>
      <c r="T12" s="285">
        <f>IF(C12="","",SUMIFS('品質・実績記録'!$O$5:$O$304,'品質・実績記録'!$B$5:$B$304,C12,'品質・実績記録'!$C$5:$C$304,D12,'品質・実績記録'!$F$5:$F$304,G12,'品質・実績記録'!$H$5:$H$304,I12))</f>
        <v/>
      </c>
      <c r="U12" s="285">
        <f>IF(OR(S12="",T12=""),"",MAX(S12-T12,0))</f>
        <v/>
      </c>
      <c r="V12" s="285">
        <f>IF(C12="","",SUMIFS('品質・実績記録'!$S$5:$S$304,'品質・実績記録'!$B$5:$B$304,C12,'品質・実績記録'!$C$5:$C$304,D12,'品質・実績記録'!$F$5:$F$304,G12,'品質・実績記録'!$H$5:$H$304,I12))</f>
        <v/>
      </c>
      <c r="W12" s="285">
        <f>IF(C12="","",SUMIFS('品質・実績記録'!$T$5:$T$304,'品質・実績記録'!$B$5:$B$304,C12,'品質・実績記録'!$C$5:$C$304,D12,'品質・実績記録'!$F$5:$F$304,G12,'品質・実績記録'!$H$5:$H$304,I12))</f>
        <v/>
      </c>
      <c r="X12" s="285">
        <f>IF(C12="","",COUNTIFS('週間工程表'!$B$5:$B$304,C12,'週間工程表'!$C$5:$C$304,D12,'週間工程表'!$F$5:$F$304,G12,'週間工程表'!$H$5:$H$304,I12,'週間工程表'!$K$5:$K$304,"&lt;&gt;"))</f>
        <v/>
      </c>
      <c r="Y12" s="285">
        <f>IF(C12="","",COUNTIFS('課題管理'!$B$5:$B$304,C12,'課題管理'!$C$5:$C$304,D12,'課題管理'!$F$5:$F$304,G12,'課題管理'!$H$5:$H$304,I12,'課題管理'!$Q$5:$Q$304,"&lt;&gt;クローズ済み",'課題管理'!$K$5:$K$304,"&lt;&gt;"))</f>
        <v/>
      </c>
      <c r="Z12" s="287">
        <f>IF(OR(R12="",R12=0,S12=""),"",S12/R12)</f>
        <v/>
      </c>
      <c r="AA12" s="287" t="inlineStr">
        <is>
          <t>実</t>
        </is>
      </c>
      <c r="AB12" s="72" t="inlineStr">
        <is>
          <t>実</t>
        </is>
      </c>
      <c r="AC12" s="72" t="inlineStr">
        <is>
          <t>https://example.com/shift/pack2-night</t>
        </is>
      </c>
    </row>
    <row r="13" ht="20" customHeight="1">
      <c r="A13" t="inlineStr">
        <is>
          <t>完了</t>
        </is>
      </c>
      <c r="B13" t="inlineStr">
        <is>
          <t>試作準備</t>
        </is>
      </c>
      <c r="C13" s="284" t="inlineStr">
        <is>
          <t>青山製造</t>
        </is>
      </c>
      <c r="D13" t="inlineStr">
        <is>
          <t>未着手</t>
        </is>
      </c>
      <c r="E13" t="inlineStr">
        <is>
          <t>大阪食品工場</t>
        </is>
      </c>
      <c r="F13" t="inlineStr">
        <is>
          <t>加工工程区</t>
        </is>
      </c>
      <c r="G13" t="inlineStr">
        <is>
          <t>MIX-1 ライン</t>
        </is>
      </c>
      <c r="H13" t="inlineStr">
        <is>
          <t>食品加工</t>
        </is>
      </c>
      <c r="I13" t="inlineStr">
        <is>
          <t>日勤</t>
        </is>
      </c>
      <c r="J13" t="inlineStr">
        <is>
          <t>1班</t>
        </is>
      </c>
      <c r="K13" t="inlineStr">
        <is>
          <t>渡辺 悠斗</t>
        </is>
      </c>
      <c r="L13" t="inlineStr">
        <is>
          <t>伊藤 陽菜</t>
        </is>
      </c>
      <c r="M13" t="inlineStr">
        <is>
          <t>07:00</t>
        </is>
      </c>
      <c r="N13" t="inlineStr">
        <is>
          <t>19:00</t>
        </is>
      </c>
      <c r="O13" s="285" t="n">
        <v>15</v>
      </c>
      <c r="P13" s="286" t="inlineStr">
        <is>
          <t>FD-41901</t>
        </is>
      </c>
      <c r="Q13" s="286" t="inlineStr">
        <is>
          <t>調味ソース</t>
        </is>
      </c>
      <c r="R13" s="285" t="n">
        <v>5200</v>
      </c>
      <c r="S13" s="285">
        <f>IF(C13="","",SUMIFS('品質・実績記録'!$N$5:$N$304,'品質・実績記録'!$B$5:$B$304,C13,'品質・実績記録'!$C$5:$C$304,D13,'品質・実績記録'!$F$5:$F$304,G13,'品質・実績記録'!$H$5:$H$304,I13))</f>
        <v/>
      </c>
      <c r="T13" s="285">
        <f>IF(C13="","",SUMIFS('品質・実績記録'!$O$5:$O$304,'品質・実績記録'!$B$5:$B$304,C13,'品質・実績記録'!$C$5:$C$304,D13,'品質・実績記録'!$F$5:$F$304,G13,'品質・実績記録'!$H$5:$H$304,I13))</f>
        <v/>
      </c>
      <c r="U13" s="285">
        <f>IF(OR(S13="",T13=""),"",MAX(S13-T13,0))</f>
        <v/>
      </c>
      <c r="V13" s="285">
        <f>IF(C13="","",SUMIFS('品質・実績記録'!$S$5:$S$304,'品質・実績記録'!$B$5:$B$304,C13,'品質・実績記録'!$C$5:$C$304,D13,'品質・実績記録'!$F$5:$F$304,G13,'品質・実績記録'!$H$5:$H$304,I13))</f>
        <v/>
      </c>
      <c r="W13" s="285">
        <f>IF(C13="","",SUMIFS('品質・実績記録'!$T$5:$T$304,'品質・実績記録'!$B$5:$B$304,C13,'品質・実績記録'!$C$5:$C$304,D13,'品質・実績記録'!$F$5:$F$304,G13,'品質・実績記録'!$H$5:$H$304,I13))</f>
        <v/>
      </c>
      <c r="X13" s="285">
        <f>IF(C13="","",COUNTIFS('週間工程表'!$B$5:$B$304,C13,'週間工程表'!$C$5:$C$304,D13,'週間工程表'!$F$5:$F$304,G13,'週間工程表'!$H$5:$H$304,I13,'週間工程表'!$K$5:$K$304,"&lt;&gt;"))</f>
        <v/>
      </c>
      <c r="Y13" s="285">
        <f>IF(C13="","",COUNTIFS('課題管理'!$B$5:$B$304,C13,'課題管理'!$C$5:$C$304,D13,'課題管理'!$F$5:$F$304,G13,'課題管理'!$H$5:$H$304,I13,'課題管理'!$Q$5:$Q$304,"&lt;&gt;クローズ済み",'課題管理'!$K$5:$K$304,"&lt;&gt;"))</f>
        <v/>
      </c>
      <c r="Z13" s="287">
        <f>IF(OR(R13="",R13=0,S13=""),"",S13/R13)</f>
        <v/>
      </c>
      <c r="AA13" s="287">
        <f>IF(OR(S13="",S13=0,T13=""),"",T13/S13)</f>
        <v/>
      </c>
      <c r="AB13" s="72" t="inlineStr">
        <is>
          <t>首批粘度偏高后已调整。</t>
        </is>
      </c>
      <c r="AC13" s="72" t="inlineStr">
        <is>
          <t>■</t>
        </is>
      </c>
      <c r="AD13" t="inlineStr">
        <is>
          <t>■</t>
        </is>
      </c>
      <c r="AE13" t="inlineStr">
        <is>
          <t>■</t>
        </is>
      </c>
      <c r="AF13" t="inlineStr">
        <is>
          <t>■</t>
        </is>
      </c>
    </row>
    <row r="14" ht="20" customHeight="1">
      <c r="A14" t="inlineStr">
        <is>
          <t>下書き</t>
        </is>
      </c>
      <c r="B14" t="inlineStr">
        <is>
          <t>初回確認</t>
        </is>
      </c>
      <c r="C14" s="284" t="inlineStr">
        <is>
          <t>品質部</t>
        </is>
      </c>
      <c r="D14" t="inlineStr">
        <is>
          <t>未着手</t>
        </is>
      </c>
      <c r="E14" t="inlineStr">
        <is>
          <t>外注協力工場</t>
        </is>
      </c>
      <c r="F14" t="inlineStr">
        <is>
          <t>組立工程区</t>
        </is>
      </c>
      <c r="G14" t="inlineStr">
        <is>
          <t>PILOT-1 ライン</t>
        </is>
      </c>
      <c r="H14" t="inlineStr">
        <is>
          <t>OEM/外注</t>
        </is>
      </c>
      <c r="I14" t="inlineStr">
        <is>
          <t>早番</t>
        </is>
      </c>
      <c r="J14" t="inlineStr">
        <is>
          <t>2班</t>
        </is>
      </c>
      <c r="K14" t="inlineStr">
        <is>
          <t>田中 健</t>
        </is>
      </c>
      <c r="L14" t="inlineStr">
        <is>
          <t>山本 真央</t>
        </is>
      </c>
      <c r="M14" t="inlineStr">
        <is>
          <t>09:00</t>
        </is>
      </c>
      <c r="N14" t="inlineStr">
        <is>
          <t>18:00</t>
        </is>
      </c>
      <c r="O14" s="285" t="n">
        <v>10</v>
      </c>
      <c r="P14" s="286" t="inlineStr">
        <is>
          <t>OEM-41901</t>
        </is>
      </c>
      <c r="Q14" s="286" t="inlineStr">
        <is>
          <t>外注サブアセンブリ</t>
        </is>
      </c>
      <c r="R14" s="285" t="n">
        <v>800</v>
      </c>
      <c r="S14" s="285">
        <f>IF(C14="","",SUMIFS('品質・実績記録'!$N$5:$N$304,'品質・実績記録'!$B$5:$B$304,C14,'品質・実績記録'!$C$5:$C$304,D14,'品質・実績記録'!$F$5:$F$304,G14,'品質・実績記録'!$H$5:$H$304,I14))</f>
        <v/>
      </c>
      <c r="T14" s="285">
        <f>IF(C14="","",SUMIFS('品質・実績記録'!$O$5:$O$304,'品質・実績記録'!$B$5:$B$304,C14,'品質・実績記録'!$C$5:$C$304,D14,'品質・実績記録'!$F$5:$F$304,G14,'品質・実績記録'!$H$5:$H$304,I14))</f>
        <v/>
      </c>
      <c r="U14" s="285">
        <f>IF(OR(S14="",T14=""),"",MAX(S14-T14,0))</f>
        <v/>
      </c>
      <c r="V14" s="285">
        <f>IF(C14="","",SUMIFS('品質・実績記録'!$S$5:$S$304,'品質・実績記録'!$B$5:$B$304,C14,'品質・実績記録'!$C$5:$C$304,D14,'品質・実績記録'!$F$5:$F$304,G14,'品質・実績記録'!$H$5:$H$304,I14))</f>
        <v/>
      </c>
      <c r="W14" s="285">
        <f>IF(C14="","",SUMIFS('品質・実績記録'!$T$5:$T$304,'品質・実績記録'!$B$5:$B$304,C14,'品質・実績記録'!$C$5:$C$304,D14,'品質・実績記録'!$F$5:$F$304,G14,'品質・実績記録'!$H$5:$H$304,I14))</f>
        <v/>
      </c>
      <c r="X14" s="285">
        <f>IF(C14="","",COUNTIFS('週間工程表'!$B$5:$B$304,C14,'週間工程表'!$C$5:$C$304,D14,'週間工程表'!$F$5:$F$304,G14,'週間工程表'!$H$5:$H$304,I14,'週間工程表'!$K$5:$K$304,"&lt;&gt;"))</f>
        <v/>
      </c>
      <c r="Y14" s="285">
        <f>IF(C14="","",COUNTIFS('課題管理'!$B$5:$B$304,C14,'課題管理'!$C$5:$C$304,D14,'課題管理'!$F$5:$F$304,G14,'課題管理'!$H$5:$H$304,I14,'課題管理'!$Q$5:$Q$304,"&lt;&gt;クローズ済み",'課題管理'!$K$5:$K$304,"&lt;&gt;"))</f>
        <v/>
      </c>
      <c r="Z14" s="287">
        <f>IF(OR(R14="",R14=0,S14=""),"",S14/R14)</f>
        <v/>
      </c>
      <c r="AA14" s="287">
        <f>IF(OR(S14="",S14=0,T14=""),"",T14/S14)</f>
        <v/>
      </c>
      <c r="AB14" s="72" t="inlineStr">
        <is>
          <t>入力例</t>
        </is>
      </c>
      <c r="AC14" s="72" t="inlineStr">
        <is>
          <t>https://example.com/shift/pilot1-day</t>
        </is>
      </c>
      <c r="AG14" t="inlineStr">
        <is>
          <t>■</t>
        </is>
      </c>
      <c r="AH14" t="inlineStr">
        <is>
          <t>■</t>
        </is>
      </c>
      <c r="AI14" t="inlineStr">
        <is>
          <t>■</t>
        </is>
      </c>
      <c r="AJ14" t="inlineStr">
        <is>
          <t>■</t>
        </is>
      </c>
      <c r="AK14" t="inlineStr">
        <is>
          <t>■</t>
        </is>
      </c>
      <c r="AL14" t="inlineStr">
        <is>
          <t>■</t>
        </is>
      </c>
      <c r="AM14" t="inlineStr">
        <is>
          <t>■</t>
        </is>
      </c>
      <c r="AN14" t="inlineStr">
        <is>
          <t>■</t>
        </is>
      </c>
    </row>
    <row r="15" ht="20" customHeight="1">
      <c r="B15" t="inlineStr">
        <is>
          <t>部品組立</t>
        </is>
      </c>
      <c r="C15" s="284" t="inlineStr">
        <is>
          <t>鈴木部品</t>
        </is>
      </c>
      <c r="D15" t="inlineStr">
        <is>
          <t>未着手</t>
        </is>
      </c>
      <c r="O15" s="285" t="n"/>
      <c r="P15" s="286" t="n"/>
      <c r="Q15" s="286" t="n"/>
      <c r="R15" s="285" t="n"/>
      <c r="S15" s="285">
        <f>IF(C15="","",SUMIFS('品質・実績記録'!$N$5:$N$304,'品質・実績記録'!$B$5:$B$304,C15,'品質・実績記録'!$C$5:$C$304,D15,'品質・実績記録'!$F$5:$F$304,G15,'品質・実績記録'!$H$5:$H$304,I15))</f>
        <v/>
      </c>
      <c r="T15" s="285">
        <f>IF(C15="","",SUMIFS('品質・実績記録'!$O$5:$O$304,'品質・実績記録'!$B$5:$B$304,C15,'品質・実績記録'!$C$5:$C$304,D15,'品質・実績記録'!$F$5:$F$304,G15,'品質・実績記録'!$H$5:$H$304,I15))</f>
        <v/>
      </c>
      <c r="U15" s="285">
        <f>IF(OR(S15="",T15=""),"",MAX(S15-T15,0))</f>
        <v/>
      </c>
      <c r="V15" s="285">
        <f>IF(C15="","",SUMIFS('品質・実績記録'!$S$5:$S$304,'品質・実績記録'!$B$5:$B$304,C15,'品質・実績記録'!$C$5:$C$304,D15,'品質・実績記録'!$F$5:$F$304,G15,'品質・実績記録'!$H$5:$H$304,I15))</f>
        <v/>
      </c>
      <c r="W15" s="285">
        <f>IF(C15="","",SUMIFS('品質・実績記録'!$T$5:$T$304,'品質・実績記録'!$B$5:$B$304,C15,'品質・実績記録'!$C$5:$C$304,D15,'品質・実績記録'!$F$5:$F$304,G15,'品質・実績記録'!$H$5:$H$304,I15))</f>
        <v/>
      </c>
      <c r="X15" s="285">
        <f>IF(C15="","",COUNTIFS('週間工程表'!$B$5:$B$304,C15,'週間工程表'!$C$5:$C$304,D15,'週間工程表'!$F$5:$F$304,G15,'週間工程表'!$H$5:$H$304,I15,'週間工程表'!$K$5:$K$304,"&lt;&gt;"))</f>
        <v/>
      </c>
      <c r="Y15" s="285">
        <f>IF(C15="","",COUNTIFS('課題管理'!$B$5:$B$304,C15,'課題管理'!$C$5:$C$304,D15,'課題管理'!$F$5:$F$304,G15,'課題管理'!$H$5:$H$304,I15,'課題管理'!$Q$5:$Q$304,"&lt;&gt;クローズ済み",'課題管理'!$K$5:$K$304,"&lt;&gt;"))</f>
        <v/>
      </c>
      <c r="Z15" s="287">
        <f>IF(OR(R15="",R15=0,S15=""),"",S15/R15)</f>
        <v/>
      </c>
      <c r="AA15" s="287">
        <f>IF(OR(S15="",S15=0,T15=""),"",T15/S15)</f>
        <v/>
      </c>
      <c r="AB15" s="72" t="n"/>
      <c r="AC15" s="72" t="n"/>
    </row>
    <row r="16" ht="20" customHeight="1">
      <c r="B16" t="inlineStr">
        <is>
          <t>電装確認</t>
        </is>
      </c>
      <c r="C16" s="284" t="inlineStr">
        <is>
          <t>東光制御</t>
        </is>
      </c>
      <c r="D16" t="inlineStr">
        <is>
          <t>未着手</t>
        </is>
      </c>
      <c r="O16" s="285" t="n"/>
      <c r="P16" s="286" t="n"/>
      <c r="Q16" s="286" t="n"/>
      <c r="R16" s="285" t="n"/>
      <c r="S16" s="285">
        <f>IF(C16="","",SUMIFS('品質・実績記録'!$N$5:$N$304,'品質・実績記録'!$B$5:$B$304,C16,'品質・実績記録'!$C$5:$C$304,D16,'品質・実績記録'!$F$5:$F$304,G16,'品質・実績記録'!$H$5:$H$304,I16))</f>
        <v/>
      </c>
      <c r="T16" s="285">
        <f>IF(C16="","",SUMIFS('品質・実績記録'!$O$5:$O$304,'品質・実績記録'!$B$5:$B$304,C16,'品質・実績記録'!$C$5:$C$304,D16,'品質・実績記録'!$F$5:$F$304,G16,'品質・実績記録'!$H$5:$H$304,I16))</f>
        <v/>
      </c>
      <c r="U16" s="285">
        <f>IF(OR(S16="",T16=""),"",MAX(S16-T16,0))</f>
        <v/>
      </c>
      <c r="V16" s="285">
        <f>IF(C16="","",SUMIFS('品質・実績記録'!$S$5:$S$304,'品質・実績記録'!$B$5:$B$304,C16,'品質・実績記録'!$C$5:$C$304,D16,'品質・実績記録'!$F$5:$F$304,G16,'品質・実績記録'!$H$5:$H$304,I16))</f>
        <v/>
      </c>
      <c r="W16" s="285">
        <f>IF(C16="","",SUMIFS('品質・実績記録'!$T$5:$T$304,'品質・実績記録'!$B$5:$B$304,C16,'品質・実績記録'!$C$5:$C$304,D16,'品質・実績記録'!$F$5:$F$304,G16,'品質・実績記録'!$H$5:$H$304,I16))</f>
        <v/>
      </c>
      <c r="X16" s="285">
        <f>IF(C16="","",COUNTIFS('週間工程表'!$B$5:$B$304,C16,'週間工程表'!$C$5:$C$304,D16,'週間工程表'!$F$5:$F$304,G16,'週間工程表'!$H$5:$H$304,I16,'週間工程表'!$K$5:$K$304,"&lt;&gt;"))</f>
        <v/>
      </c>
      <c r="Y16" s="285">
        <f>IF(C16="","",COUNTIFS('課題管理'!$B$5:$B$304,C16,'課題管理'!$C$5:$C$304,D16,'課題管理'!$F$5:$F$304,G16,'課題管理'!$H$5:$H$304,I16,'課題管理'!$Q$5:$Q$304,"&lt;&gt;クローズ済み",'課題管理'!$K$5:$K$304,"&lt;&gt;"))</f>
        <v/>
      </c>
      <c r="Z16" s="287">
        <f>IF(OR(R16="",R16=0,S16=""),"",S16/R16)</f>
        <v/>
      </c>
      <c r="AA16" s="287">
        <f>IF(OR(S16="",S16=0,T16=""),"",T16/S16)</f>
        <v/>
      </c>
      <c r="AB16" s="72" t="n"/>
      <c r="AC16" s="72" t="n"/>
    </row>
    <row r="17" ht="20" customHeight="1">
      <c r="B17" t="inlineStr">
        <is>
          <t>包装準備</t>
        </is>
      </c>
      <c r="C17" s="284" t="inlineStr">
        <is>
          <t>包装組</t>
        </is>
      </c>
      <c r="D17" t="inlineStr">
        <is>
          <t>未着手</t>
        </is>
      </c>
      <c r="O17" s="285" t="n"/>
      <c r="P17" s="286" t="n"/>
      <c r="Q17" s="286" t="n"/>
      <c r="R17" s="285" t="n"/>
      <c r="S17" s="285">
        <f>IF(C17="","",SUMIFS('品質・実績記録'!$N$5:$N$304,'品質・実績記録'!$B$5:$B$304,C17,'品質・実績記録'!$C$5:$C$304,D17,'品質・実績記録'!$F$5:$F$304,G17,'品質・実績記録'!$H$5:$H$304,I17))</f>
        <v/>
      </c>
      <c r="T17" s="285">
        <f>IF(C17="","",SUMIFS('品質・実績記録'!$O$5:$O$304,'品質・実績記録'!$B$5:$B$304,C17,'品質・実績記録'!$C$5:$C$304,D17,'品質・実績記録'!$F$5:$F$304,G17,'品質・実績記録'!$H$5:$H$304,I17))</f>
        <v/>
      </c>
      <c r="U17" s="285">
        <f>IF(OR(S17="",T17=""),"",MAX(S17-T17,0))</f>
        <v/>
      </c>
      <c r="V17" s="285">
        <f>IF(C17="","",SUMIFS('品質・実績記録'!$S$5:$S$304,'品質・実績記録'!$B$5:$B$304,C17,'品質・実績記録'!$C$5:$C$304,D17,'品質・実績記録'!$F$5:$F$304,G17,'品質・実績記録'!$H$5:$H$304,I17))</f>
        <v/>
      </c>
      <c r="W17" s="285">
        <f>IF(C17="","",SUMIFS('品質・実績記録'!$T$5:$T$304,'品質・実績記録'!$B$5:$B$304,C17,'品質・実績記録'!$C$5:$C$304,D17,'品質・実績記録'!$F$5:$F$304,G17,'品質・実績記録'!$H$5:$H$304,I17))</f>
        <v/>
      </c>
      <c r="X17" s="285">
        <f>IF(C17="","",COUNTIFS('週間工程表'!$B$5:$B$304,C17,'週間工程表'!$C$5:$C$304,D17,'週間工程表'!$F$5:$F$304,G17,'週間工程表'!$H$5:$H$304,I17,'週間工程表'!$K$5:$K$304,"&lt;&gt;"))</f>
        <v/>
      </c>
      <c r="Y17" s="285">
        <f>IF(C17="","",COUNTIFS('課題管理'!$B$5:$B$304,C17,'課題管理'!$C$5:$C$304,D17,'課題管理'!$F$5:$F$304,G17,'課題管理'!$H$5:$H$304,I17,'課題管理'!$Q$5:$Q$304,"&lt;&gt;クローズ済み",'課題管理'!$K$5:$K$304,"&lt;&gt;"))</f>
        <v/>
      </c>
      <c r="Z17" s="287">
        <f>IF(OR(R17="",R17=0,S17=""),"",S17/R17)</f>
        <v/>
      </c>
      <c r="AA17" s="287">
        <f>IF(OR(S17="",S17=0,T17=""),"",T17/S17)</f>
        <v/>
      </c>
      <c r="AB17" s="72" t="n"/>
      <c r="AC17" s="72" t="n"/>
    </row>
    <row r="18" ht="20" customHeight="1">
      <c r="B18" t="inlineStr">
        <is>
          <t>出荷準備</t>
        </is>
      </c>
      <c r="C18" s="284" t="inlineStr">
        <is>
          <t>物流部</t>
        </is>
      </c>
      <c r="D18" t="inlineStr">
        <is>
          <t>未着手</t>
        </is>
      </c>
      <c r="O18" s="285" t="n"/>
      <c r="P18" s="286" t="n"/>
      <c r="Q18" s="286" t="n"/>
      <c r="R18" s="285" t="n"/>
      <c r="S18" s="285">
        <f>IF(C18="","",SUMIFS('品質・実績記録'!$N$5:$N$304,'品質・実績記録'!$B$5:$B$304,C18,'品質・実績記録'!$C$5:$C$304,D18,'品質・実績記録'!$F$5:$F$304,G18,'品質・実績記録'!$H$5:$H$304,I18))</f>
        <v/>
      </c>
      <c r="T18" s="285">
        <f>IF(C18="","",SUMIFS('品質・実績記録'!$O$5:$O$304,'品質・実績記録'!$B$5:$B$304,C18,'品質・実績記録'!$C$5:$C$304,D18,'品質・実績記録'!$F$5:$F$304,G18,'品質・実績記録'!$H$5:$H$304,I18))</f>
        <v/>
      </c>
      <c r="U18" s="285">
        <f>IF(OR(S18="",T18=""),"",MAX(S18-T18,0))</f>
        <v/>
      </c>
      <c r="V18" s="285">
        <f>IF(C18="","",SUMIFS('品質・実績記録'!$S$5:$S$304,'品質・実績記録'!$B$5:$B$304,C18,'品質・実績記録'!$C$5:$C$304,D18,'品質・実績記録'!$F$5:$F$304,G18,'品質・実績記録'!$H$5:$H$304,I18))</f>
        <v/>
      </c>
      <c r="W18" s="285">
        <f>IF(C18="","",SUMIFS('品質・実績記録'!$T$5:$T$304,'品質・実績記録'!$B$5:$B$304,C18,'品質・実績記録'!$C$5:$C$304,D18,'品質・実績記録'!$F$5:$F$304,G18,'品質・実績記録'!$H$5:$H$304,I18))</f>
        <v/>
      </c>
      <c r="X18" s="285">
        <f>IF(C18="","",COUNTIFS('週間工程表'!$B$5:$B$304,C18,'週間工程表'!$C$5:$C$304,D18,'週間工程表'!$F$5:$F$304,G18,'週間工程表'!$H$5:$H$304,I18,'週間工程表'!$K$5:$K$304,"&lt;&gt;"))</f>
        <v/>
      </c>
      <c r="Y18" s="285">
        <f>IF(C18="","",COUNTIFS('課題管理'!$B$5:$B$304,C18,'課題管理'!$C$5:$C$304,D18,'課題管理'!$F$5:$F$304,G18,'課題管理'!$H$5:$H$304,I18,'課題管理'!$Q$5:$Q$304,"&lt;&gt;クローズ済み",'課題管理'!$K$5:$K$304,"&lt;&gt;"))</f>
        <v/>
      </c>
      <c r="Z18" s="287">
        <f>IF(OR(R18="",R18=0,S18=""),"",S18/R18)</f>
        <v/>
      </c>
      <c r="AA18" s="287">
        <f>IF(OR(S18="",S18=0,T18=""),"",T18/S18)</f>
        <v/>
      </c>
      <c r="AB18" s="72" t="n"/>
      <c r="AC18" s="72" t="n"/>
    </row>
    <row r="19" ht="20" customHeight="1">
      <c r="B19" t="inlineStr">
        <is>
          <t>設備点検</t>
        </is>
      </c>
      <c r="C19" s="284" t="inlineStr">
        <is>
          <t>設備部</t>
        </is>
      </c>
      <c r="D19" t="inlineStr">
        <is>
          <t>未着手</t>
        </is>
      </c>
      <c r="O19" s="285" t="n"/>
      <c r="P19" s="286" t="n"/>
      <c r="Q19" s="286" t="n"/>
      <c r="R19" s="285" t="n"/>
      <c r="S19" s="285">
        <f>IF(C19="","",SUMIFS('品質・実績記録'!$N$5:$N$304,'品質・実績記録'!$B$5:$B$304,C19,'品質・実績記録'!$C$5:$C$304,D19,'品質・実績記録'!$F$5:$F$304,G19,'品質・実績記録'!$H$5:$H$304,I19))</f>
        <v/>
      </c>
      <c r="T19" s="285">
        <f>IF(C19="","",SUMIFS('品質・実績記録'!$O$5:$O$304,'品質・実績記録'!$B$5:$B$304,C19,'品質・実績記録'!$C$5:$C$304,D19,'品質・実績記録'!$F$5:$F$304,G19,'品質・実績記録'!$H$5:$H$304,I19))</f>
        <v/>
      </c>
      <c r="U19" s="285">
        <f>IF(OR(S19="",T19=""),"",MAX(S19-T19,0))</f>
        <v/>
      </c>
      <c r="V19" s="285">
        <f>IF(C19="","",SUMIFS('品質・実績記録'!$S$5:$S$304,'品質・実績記録'!$B$5:$B$304,C19,'品質・実績記録'!$C$5:$C$304,D19,'品質・実績記録'!$F$5:$F$304,G19,'品質・実績記録'!$H$5:$H$304,I19))</f>
        <v/>
      </c>
      <c r="W19" s="285">
        <f>IF(C19="","",SUMIFS('品質・実績記録'!$T$5:$T$304,'品質・実績記録'!$B$5:$B$304,C19,'品質・実績記録'!$C$5:$C$304,D19,'品質・実績記録'!$F$5:$F$304,G19,'品質・実績記録'!$H$5:$H$304,I19))</f>
        <v/>
      </c>
      <c r="X19" s="285">
        <f>IF(C19="","",COUNTIFS('週間工程表'!$B$5:$B$304,C19,'週間工程表'!$C$5:$C$304,D19,'週間工程表'!$F$5:$F$304,G19,'週間工程表'!$H$5:$H$304,I19,'週間工程表'!$K$5:$K$304,"&lt;&gt;"))</f>
        <v/>
      </c>
      <c r="Y19" s="285">
        <f>IF(C19="","",COUNTIFS('課題管理'!$B$5:$B$304,C19,'課題管理'!$C$5:$C$304,D19,'課題管理'!$F$5:$F$304,G19,'課題管理'!$H$5:$H$304,I19,'課題管理'!$Q$5:$Q$304,"&lt;&gt;クローズ済み",'課題管理'!$K$5:$K$304,"&lt;&gt;"))</f>
        <v/>
      </c>
      <c r="Z19" s="287">
        <f>IF(OR(R19="",R19=0,S19=""),"",S19/R19)</f>
        <v/>
      </c>
      <c r="AA19" s="287">
        <f>IF(OR(S19="",S19=0,T19=""),"",T19/S19)</f>
        <v/>
      </c>
      <c r="AB19" s="72" t="n"/>
      <c r="AC19" s="72" t="n"/>
    </row>
    <row r="20" ht="20" customHeight="1">
      <c r="B20" t="inlineStr">
        <is>
          <t>予防保全</t>
        </is>
      </c>
      <c r="C20" s="284" t="inlineStr">
        <is>
          <t>設備部</t>
        </is>
      </c>
      <c r="D20" t="inlineStr">
        <is>
          <t>未着手</t>
        </is>
      </c>
      <c r="O20" s="285" t="n"/>
      <c r="P20" s="286" t="n"/>
      <c r="Q20" s="286" t="n"/>
      <c r="R20" s="285" t="n"/>
      <c r="S20" s="285">
        <f>IF(C20="","",SUMIFS('品質・実績記録'!$N$5:$N$304,'品質・実績記録'!$B$5:$B$304,C20,'品質・実績記録'!$C$5:$C$304,D20,'品質・実績記録'!$F$5:$F$304,G20,'品質・実績記録'!$H$5:$H$304,I20))</f>
        <v/>
      </c>
      <c r="T20" s="285">
        <f>IF(C20="","",SUMIFS('品質・実績記録'!$O$5:$O$304,'品質・実績記録'!$B$5:$B$304,C20,'品質・実績記録'!$C$5:$C$304,D20,'品質・実績記録'!$F$5:$F$304,G20,'品質・実績記録'!$H$5:$H$304,I20))</f>
        <v/>
      </c>
      <c r="U20" s="285">
        <f>IF(OR(S20="",T20=""),"",MAX(S20-T20,0))</f>
        <v/>
      </c>
      <c r="V20" s="285">
        <f>IF(C20="","",SUMIFS('品質・実績記録'!$S$5:$S$304,'品質・実績記録'!$B$5:$B$304,C20,'品質・実績記録'!$C$5:$C$304,D20,'品質・実績記録'!$F$5:$F$304,G20,'品質・実績記録'!$H$5:$H$304,I20))</f>
        <v/>
      </c>
      <c r="W20" s="285">
        <f>IF(C20="","",SUMIFS('品質・実績記録'!$T$5:$T$304,'品質・実績記録'!$B$5:$B$304,C20,'品質・実績記録'!$C$5:$C$304,D20,'品質・実績記録'!$F$5:$F$304,G20,'品質・実績記録'!$H$5:$H$304,I20))</f>
        <v/>
      </c>
      <c r="X20" s="285">
        <f>IF(C20="","",COUNTIFS('週間工程表'!$B$5:$B$304,C20,'週間工程表'!$C$5:$C$304,D20,'週間工程表'!$F$5:$F$304,G20,'週間工程表'!$H$5:$H$304,I20,'週間工程表'!$K$5:$K$304,"&lt;&gt;"))</f>
        <v/>
      </c>
      <c r="Y20" s="285">
        <f>IF(C20="","",COUNTIFS('課題管理'!$B$5:$B$304,C20,'課題管理'!$C$5:$C$304,D20,'課題管理'!$F$5:$F$304,G20,'課題管理'!$H$5:$H$304,I20,'課題管理'!$Q$5:$Q$304,"&lt;&gt;クローズ済み",'課題管理'!$K$5:$K$304,"&lt;&gt;"))</f>
        <v/>
      </c>
      <c r="Z20" s="287">
        <f>IF(OR(R20="",R20=0,S20=""),"",S20/R20)</f>
        <v/>
      </c>
      <c r="AA20" s="287">
        <f>IF(OR(S20="",S20=0,T20=""),"",T20/S20)</f>
        <v/>
      </c>
      <c r="AB20" s="72" t="n"/>
      <c r="AC20" s="72" t="n"/>
    </row>
    <row r="21" ht="20" customHeight="1">
      <c r="B21" t="inlineStr">
        <is>
          <t>不良手直し</t>
        </is>
      </c>
      <c r="C21" s="284" t="inlineStr">
        <is>
          <t>品質部</t>
        </is>
      </c>
      <c r="D21" t="inlineStr">
        <is>
          <t>未着手</t>
        </is>
      </c>
      <c r="O21" s="285" t="n"/>
      <c r="P21" s="286" t="n"/>
      <c r="Q21" s="286" t="n"/>
      <c r="R21" s="285" t="n"/>
      <c r="S21" s="285">
        <f>IF(C21="","",SUMIFS('品質・実績記録'!$N$5:$N$304,'品質・実績記録'!$B$5:$B$304,C21,'品質・実績記録'!$C$5:$C$304,D21,'品質・実績記録'!$F$5:$F$304,G21,'品質・実績記録'!$H$5:$H$304,I21))</f>
        <v/>
      </c>
      <c r="T21" s="285">
        <f>IF(C21="","",SUMIFS('品質・実績記録'!$O$5:$O$304,'品質・実績記録'!$B$5:$B$304,C21,'品質・実績記録'!$C$5:$C$304,D21,'品質・実績記録'!$F$5:$F$304,G21,'品質・実績記録'!$H$5:$H$304,I21))</f>
        <v/>
      </c>
      <c r="U21" s="285">
        <f>IF(OR(S21="",T21=""),"",MAX(S21-T21,0))</f>
        <v/>
      </c>
      <c r="V21" s="285">
        <f>IF(C21="","",SUMIFS('品質・実績記録'!$S$5:$S$304,'品質・実績記録'!$B$5:$B$304,C21,'品質・実績記録'!$C$5:$C$304,D21,'品質・実績記録'!$F$5:$F$304,G21,'品質・実績記録'!$H$5:$H$304,I21))</f>
        <v/>
      </c>
      <c r="W21" s="285">
        <f>IF(C21="","",SUMIFS('品質・実績記録'!$T$5:$T$304,'品質・実績記録'!$B$5:$B$304,C21,'品質・実績記録'!$C$5:$C$304,D21,'品質・実績記録'!$F$5:$F$304,G21,'品質・実績記録'!$H$5:$H$304,I21))</f>
        <v/>
      </c>
      <c r="X21" s="285">
        <f>IF(C21="","",COUNTIFS('週間工程表'!$B$5:$B$304,C21,'週間工程表'!$C$5:$C$304,D21,'週間工程表'!$F$5:$F$304,G21,'週間工程表'!$H$5:$H$304,I21,'週間工程表'!$K$5:$K$304,"&lt;&gt;"))</f>
        <v/>
      </c>
      <c r="Y21" s="285">
        <f>IF(C21="","",COUNTIFS('課題管理'!$B$5:$B$304,C21,'課題管理'!$C$5:$C$304,D21,'課題管理'!$F$5:$F$304,G21,'課題管理'!$H$5:$H$304,I21,'課題管理'!$Q$5:$Q$304,"&lt;&gt;クローズ済み",'課題管理'!$K$5:$K$304,"&lt;&gt;"))</f>
        <v/>
      </c>
      <c r="Z21" s="287">
        <f>IF(OR(R21="",R21=0,S21=""),"",S21/R21)</f>
        <v/>
      </c>
      <c r="AA21" s="287">
        <f>IF(OR(S21="",S21=0,T21=""),"",T21/S21)</f>
        <v/>
      </c>
      <c r="AB21" s="72" t="n"/>
      <c r="AC21" s="72" t="n"/>
    </row>
    <row r="22" ht="20" customHeight="1">
      <c r="B22" t="inlineStr">
        <is>
          <t>完了確認</t>
        </is>
      </c>
      <c r="C22" s="284" t="inlineStr">
        <is>
          <t>品質部</t>
        </is>
      </c>
      <c r="D22" t="inlineStr">
        <is>
          <t>未着手</t>
        </is>
      </c>
      <c r="O22" s="285" t="n"/>
      <c r="P22" s="286" t="n"/>
      <c r="Q22" s="286" t="n"/>
      <c r="R22" s="285" t="n"/>
      <c r="S22" s="285">
        <f>IF(C22="","",SUMIFS('品質・実績記録'!$N$5:$N$304,'品質・実績記録'!$B$5:$B$304,C22,'品質・実績記録'!$C$5:$C$304,D22,'品質・実績記録'!$F$5:$F$304,G22,'品質・実績記録'!$H$5:$H$304,I22))</f>
        <v/>
      </c>
      <c r="T22" s="285">
        <f>IF(C22="","",SUMIFS('品質・実績記録'!$O$5:$O$304,'品質・実績記録'!$B$5:$B$304,C22,'品質・実績記録'!$C$5:$C$304,D22,'品質・実績記録'!$F$5:$F$304,G22,'品質・実績記録'!$H$5:$H$304,I22))</f>
        <v/>
      </c>
      <c r="U22" s="285">
        <f>IF(OR(S22="",T22=""),"",MAX(S22-T22,0))</f>
        <v/>
      </c>
      <c r="V22" s="285">
        <f>IF(C22="","",SUMIFS('品質・実績記録'!$S$5:$S$304,'品質・実績記録'!$B$5:$B$304,C22,'品質・実績記録'!$C$5:$C$304,D22,'品質・実績記録'!$F$5:$F$304,G22,'品質・実績記録'!$H$5:$H$304,I22))</f>
        <v/>
      </c>
      <c r="W22" s="285">
        <f>IF(C22="","",SUMIFS('品質・実績記録'!$T$5:$T$304,'品質・実績記録'!$B$5:$B$304,C22,'品質・実績記録'!$C$5:$C$304,D22,'品質・実績記録'!$F$5:$F$304,G22,'品質・実績記録'!$H$5:$H$304,I22))</f>
        <v/>
      </c>
      <c r="X22" s="285">
        <f>IF(C22="","",COUNTIFS('週間工程表'!$B$5:$B$304,C22,'週間工程表'!$C$5:$C$304,D22,'週間工程表'!$F$5:$F$304,G22,'週間工程表'!$H$5:$H$304,I22,'週間工程表'!$K$5:$K$304,"&lt;&gt;"))</f>
        <v/>
      </c>
      <c r="Y22" s="285">
        <f>IF(C22="","",COUNTIFS('課題管理'!$B$5:$B$304,C22,'課題管理'!$C$5:$C$304,D22,'課題管理'!$F$5:$F$304,G22,'課題管理'!$H$5:$H$304,I22,'課題管理'!$Q$5:$Q$304,"&lt;&gt;クローズ済み",'課題管理'!$K$5:$K$304,"&lt;&gt;"))</f>
        <v/>
      </c>
      <c r="Z22" s="287">
        <f>IF(OR(R22="",R22=0,S22=""),"",S22/R22)</f>
        <v/>
      </c>
      <c r="AA22" s="287">
        <f>IF(OR(S22="",S22=0,T22=""),"",T22/S22)</f>
        <v/>
      </c>
      <c r="AB22" s="72" t="n"/>
      <c r="AC22" s="72" t="n"/>
    </row>
    <row r="23" ht="20" customHeight="1">
      <c r="B23" t="inlineStr">
        <is>
          <t>現場整備</t>
        </is>
      </c>
      <c r="C23" s="284" t="inlineStr">
        <is>
          <t>関係先E</t>
        </is>
      </c>
      <c r="D23" t="inlineStr">
        <is>
          <t>未着手</t>
        </is>
      </c>
      <c r="O23" s="285" t="n"/>
      <c r="P23" s="286" t="n"/>
      <c r="Q23" s="286" t="n"/>
      <c r="R23" s="285" t="n"/>
      <c r="S23" s="285">
        <f>IF(C23="","",SUMIFS('品質・実績記録'!$N$5:$N$304,'品質・実績記録'!$B$5:$B$304,C23,'品質・実績記録'!$C$5:$C$304,D23,'品質・実績記録'!$F$5:$F$304,G23,'品質・実績記録'!$H$5:$H$304,I23))</f>
        <v/>
      </c>
      <c r="T23" s="285">
        <f>IF(C23="","",SUMIFS('品質・実績記録'!$O$5:$O$304,'品質・実績記録'!$B$5:$B$304,C23,'品質・実績記録'!$C$5:$C$304,D23,'品質・実績記録'!$F$5:$F$304,G23,'品質・実績記録'!$H$5:$H$304,I23))</f>
        <v/>
      </c>
      <c r="U23" s="285">
        <f>IF(OR(S23="",T23=""),"",MAX(S23-T23,0))</f>
        <v/>
      </c>
      <c r="V23" s="285">
        <f>IF(C23="","",SUMIFS('品質・実績記録'!$S$5:$S$304,'品質・実績記録'!$B$5:$B$304,C23,'品質・実績記録'!$C$5:$C$304,D23,'品質・実績記録'!$F$5:$F$304,G23,'品質・実績記録'!$H$5:$H$304,I23))</f>
        <v/>
      </c>
      <c r="W23" s="285">
        <f>IF(C23="","",SUMIFS('品質・実績記録'!$T$5:$T$304,'品質・実績記録'!$B$5:$B$304,C23,'品質・実績記録'!$C$5:$C$304,D23,'品質・実績記録'!$F$5:$F$304,G23,'品質・実績記録'!$H$5:$H$304,I23))</f>
        <v/>
      </c>
      <c r="X23" s="285">
        <f>IF(C23="","",COUNTIFS('週間工程表'!$B$5:$B$304,C23,'週間工程表'!$C$5:$C$304,D23,'週間工程表'!$F$5:$F$304,G23,'週間工程表'!$H$5:$H$304,I23,'週間工程表'!$K$5:$K$304,"&lt;&gt;"))</f>
        <v/>
      </c>
      <c r="Y23" s="285">
        <f>IF(C23="","",COUNTIFS('課題管理'!$B$5:$B$304,C23,'課題管理'!$C$5:$C$304,D23,'課題管理'!$F$5:$F$304,G23,'課題管理'!$H$5:$H$304,I23,'課題管理'!$Q$5:$Q$304,"&lt;&gt;クローズ済み",'課題管理'!$K$5:$K$304,"&lt;&gt;"))</f>
        <v/>
      </c>
      <c r="Z23" s="287">
        <f>IF(OR(R23="",R23=0,S23=""),"",S23/R23)</f>
        <v/>
      </c>
      <c r="AA23" s="287">
        <f>IF(OR(S23="",S23=0,T23=""),"",T23/S23)</f>
        <v/>
      </c>
      <c r="AB23" s="72" t="n"/>
      <c r="AC23" s="72" t="n"/>
    </row>
    <row r="24" ht="20" customHeight="1">
      <c r="B24" t="inlineStr">
        <is>
          <t>最終確認</t>
        </is>
      </c>
      <c r="C24" s="284" t="inlineStr">
        <is>
          <t>担当者・本部</t>
        </is>
      </c>
      <c r="D24" t="inlineStr">
        <is>
          <t>未着手</t>
        </is>
      </c>
      <c r="O24" s="285" t="n"/>
      <c r="P24" s="286" t="n"/>
      <c r="Q24" s="286" t="n"/>
      <c r="R24" s="285" t="n"/>
      <c r="S24" s="285">
        <f>IF(C24="","",SUMIFS('品質・実績記録'!$N$5:$N$304,'品質・実績記録'!$B$5:$B$304,C24,'品質・実績記録'!$C$5:$C$304,D24,'品質・実績記録'!$F$5:$F$304,G24,'品質・実績記録'!$H$5:$H$304,I24))</f>
        <v/>
      </c>
      <c r="T24" s="285">
        <f>IF(C24="","",SUMIFS('品質・実績記録'!$O$5:$O$304,'品質・実績記録'!$B$5:$B$304,C24,'品質・実績記録'!$C$5:$C$304,D24,'品質・実績記録'!$F$5:$F$304,G24,'品質・実績記録'!$H$5:$H$304,I24))</f>
        <v/>
      </c>
      <c r="U24" s="285">
        <f>IF(OR(S24="",T24=""),"",MAX(S24-T24,0))</f>
        <v/>
      </c>
      <c r="V24" s="285">
        <f>IF(C24="","",SUMIFS('品質・実績記録'!$S$5:$S$304,'品質・実績記録'!$B$5:$B$304,C24,'品質・実績記録'!$C$5:$C$304,D24,'品質・実績記録'!$F$5:$F$304,G24,'品質・実績記録'!$H$5:$H$304,I24))</f>
        <v/>
      </c>
      <c r="W24" s="285">
        <f>IF(C24="","",SUMIFS('品質・実績記録'!$T$5:$T$304,'品質・実績記録'!$B$5:$B$304,C24,'品質・実績記録'!$C$5:$C$304,D24,'品質・実績記録'!$F$5:$F$304,G24,'品質・実績記録'!$H$5:$H$304,I24))</f>
        <v/>
      </c>
      <c r="X24" s="285">
        <f>IF(C24="","",COUNTIFS('週間工程表'!$B$5:$B$304,C24,'週間工程表'!$C$5:$C$304,D24,'週間工程表'!$F$5:$F$304,G24,'週間工程表'!$H$5:$H$304,I24,'週間工程表'!$K$5:$K$304,"&lt;&gt;"))</f>
        <v/>
      </c>
      <c r="Y24" s="285">
        <f>IF(C24="","",COUNTIFS('課題管理'!$B$5:$B$304,C24,'課題管理'!$C$5:$C$304,D24,'課題管理'!$F$5:$F$304,G24,'課題管理'!$H$5:$H$304,I24,'課題管理'!$Q$5:$Q$304,"&lt;&gt;クローズ済み",'課題管理'!$K$5:$K$304,"&lt;&gt;"))</f>
        <v/>
      </c>
      <c r="Z24" s="287">
        <f>IF(OR(R24="",R24=0,S24=""),"",S24/R24)</f>
        <v/>
      </c>
      <c r="AA24" s="287">
        <f>IF(OR(S24="",S24=0,T24=""),"",T24/S24)</f>
        <v/>
      </c>
      <c r="AB24" s="72" t="n"/>
      <c r="AC24" s="72" t="n"/>
    </row>
    <row r="25" ht="20" customHeight="1">
      <c r="B25" t="inlineStr">
        <is>
          <t>差異修正</t>
        </is>
      </c>
      <c r="C25" s="284" t="inlineStr">
        <is>
          <t>各担当部署</t>
        </is>
      </c>
      <c r="D25" t="inlineStr">
        <is>
          <t>未着手</t>
        </is>
      </c>
      <c r="O25" s="285" t="n"/>
      <c r="P25" s="286" t="n"/>
      <c r="Q25" s="286" t="n"/>
      <c r="R25" s="285" t="n"/>
      <c r="S25" s="285">
        <f>IF(C25="","",SUMIFS('品質・実績記録'!$N$5:$N$304,'品質・実績記録'!$B$5:$B$304,C25,'品質・実績記録'!$C$5:$C$304,D25,'品質・実績記録'!$F$5:$F$304,G25,'品質・実績記録'!$H$5:$H$304,I25))</f>
        <v/>
      </c>
      <c r="T25" s="285">
        <f>IF(C25="","",SUMIFS('品質・実績記録'!$O$5:$O$304,'品質・実績記録'!$B$5:$B$304,C25,'品質・実績記録'!$C$5:$C$304,D25,'品質・実績記録'!$F$5:$F$304,G25,'品質・実績記録'!$H$5:$H$304,I25))</f>
        <v/>
      </c>
      <c r="U25" s="285">
        <f>IF(OR(S25="",T25=""),"",MAX(S25-T25,0))</f>
        <v/>
      </c>
      <c r="V25" s="285">
        <f>IF(C25="","",SUMIFS('品質・実績記録'!$S$5:$S$304,'品質・実績記録'!$B$5:$B$304,C25,'品質・実績記録'!$C$5:$C$304,D25,'品質・実績記録'!$F$5:$F$304,G25,'品質・実績記録'!$H$5:$H$304,I25))</f>
        <v/>
      </c>
      <c r="W25" s="285">
        <f>IF(C25="","",SUMIFS('品質・実績記録'!$T$5:$T$304,'品質・実績記録'!$B$5:$B$304,C25,'品質・実績記録'!$C$5:$C$304,D25,'品質・実績記録'!$F$5:$F$304,G25,'品質・実績記録'!$H$5:$H$304,I25))</f>
        <v/>
      </c>
      <c r="X25" s="285">
        <f>IF(C25="","",COUNTIFS('週間工程表'!$B$5:$B$304,C25,'週間工程表'!$C$5:$C$304,D25,'週間工程表'!$F$5:$F$304,G25,'週間工程表'!$H$5:$H$304,I25,'週間工程表'!$K$5:$K$304,"&lt;&gt;"))</f>
        <v/>
      </c>
      <c r="Y25" s="285">
        <f>IF(C25="","",COUNTIFS('課題管理'!$B$5:$B$304,C25,'課題管理'!$C$5:$C$304,D25,'課題管理'!$F$5:$F$304,G25,'課題管理'!$H$5:$H$304,I25,'課題管理'!$Q$5:$Q$304,"&lt;&gt;クローズ済み",'課題管理'!$K$5:$K$304,"&lt;&gt;"))</f>
        <v/>
      </c>
      <c r="Z25" s="287">
        <f>IF(OR(R25="",R25=0,S25=""),"",S25/R25)</f>
        <v/>
      </c>
      <c r="AA25" s="287">
        <f>IF(OR(S25="",S25=0,T25=""),"",T25/S25)</f>
        <v/>
      </c>
      <c r="AB25" s="72" t="n"/>
      <c r="AC25" s="72" t="n"/>
    </row>
    <row r="26" ht="20" customHeight="1">
      <c r="B26" t="inlineStr">
        <is>
          <t>引渡し</t>
        </is>
      </c>
      <c r="C26" s="284" t="inlineStr">
        <is>
          <t>担当者・本部</t>
        </is>
      </c>
      <c r="D26" t="inlineStr">
        <is>
          <t>未着手</t>
        </is>
      </c>
      <c r="O26" s="285" t="n"/>
      <c r="P26" s="286" t="n"/>
      <c r="Q26" s="286" t="n"/>
      <c r="R26" s="285" t="n"/>
      <c r="S26" s="285">
        <f>IF(C26="","",SUMIFS('品質・実績記録'!$N$5:$N$304,'品質・実績記録'!$B$5:$B$304,C26,'品質・実績記録'!$C$5:$C$304,D26,'品質・実績記録'!$F$5:$F$304,G26,'品質・実績記録'!$H$5:$H$304,I26))</f>
        <v/>
      </c>
      <c r="T26" s="285">
        <f>IF(C26="","",SUMIFS('品質・実績記録'!$O$5:$O$304,'品質・実績記録'!$B$5:$B$304,C26,'品質・実績記録'!$C$5:$C$304,D26,'品質・実績記録'!$F$5:$F$304,G26,'品質・実績記録'!$H$5:$H$304,I26))</f>
        <v/>
      </c>
      <c r="U26" s="285">
        <f>IF(OR(S26="",T26=""),"",MAX(S26-T26,0))</f>
        <v/>
      </c>
      <c r="V26" s="285">
        <f>IF(C26="","",SUMIFS('品質・実績記録'!$S$5:$S$304,'品質・実績記録'!$B$5:$B$304,C26,'品質・実績記録'!$C$5:$C$304,D26,'品質・実績記録'!$F$5:$F$304,G26,'品質・実績記録'!$H$5:$H$304,I26))</f>
        <v/>
      </c>
      <c r="W26" s="285">
        <f>IF(C26="","",SUMIFS('品質・実績記録'!$T$5:$T$304,'品質・実績記録'!$B$5:$B$304,C26,'品質・実績記録'!$C$5:$C$304,D26,'品質・実績記録'!$F$5:$F$304,G26,'品質・実績記録'!$H$5:$H$304,I26))</f>
        <v/>
      </c>
      <c r="X26" s="285">
        <f>IF(C26="","",COUNTIFS('週間工程表'!$B$5:$B$304,C26,'週間工程表'!$C$5:$C$304,D26,'週間工程表'!$F$5:$F$304,G26,'週間工程表'!$H$5:$H$304,I26,'週間工程表'!$K$5:$K$304,"&lt;&gt;"))</f>
        <v/>
      </c>
      <c r="Y26" s="285">
        <f>IF(C26="","",COUNTIFS('課題管理'!$B$5:$B$304,C26,'課題管理'!$C$5:$C$304,D26,'課題管理'!$F$5:$F$304,G26,'課題管理'!$H$5:$H$304,I26,'課題管理'!$Q$5:$Q$304,"&lt;&gt;クローズ済み",'課題管理'!$K$5:$K$304,"&lt;&gt;"))</f>
        <v/>
      </c>
      <c r="Z26" s="287">
        <f>IF(OR(R26="",R26=0,S26=""),"",S26/R26)</f>
        <v/>
      </c>
      <c r="AA26" s="287">
        <f>IF(OR(S26="",S26=0,T26=""),"",T26/S26)</f>
        <v/>
      </c>
      <c r="AB26" s="72" t="n"/>
      <c r="AC26" s="72" t="n"/>
    </row>
    <row r="27" ht="20" customHeight="1">
      <c r="B27">
        <f>IF(C27="","",TEXT(C27,"yyyymmdd")&amp;"-"&amp;LEFT(I27,1)&amp;"-"&amp;TEXT(ROW()-4,"000"))</f>
        <v/>
      </c>
      <c r="C27" s="284" t="n"/>
      <c r="O27" s="285" t="n"/>
      <c r="P27" s="286" t="n"/>
      <c r="Q27" s="286" t="n"/>
      <c r="R27" s="285" t="n"/>
      <c r="S27" s="285">
        <f>IF(C27="","",SUMIFS('品質・実績記録'!$N$5:$N$304,'品質・実績記録'!$B$5:$B$304,C27,'品質・実績記録'!$C$5:$C$304,D27,'品質・実績記録'!$F$5:$F$304,G27,'品質・実績記録'!$H$5:$H$304,I27))</f>
        <v/>
      </c>
      <c r="T27" s="285">
        <f>IF(C27="","",SUMIFS('品質・実績記録'!$O$5:$O$304,'品質・実績記録'!$B$5:$B$304,C27,'品質・実績記録'!$C$5:$C$304,D27,'品質・実績記録'!$F$5:$F$304,G27,'品質・実績記録'!$H$5:$H$304,I27))</f>
        <v/>
      </c>
      <c r="U27" s="285">
        <f>IF(OR(S27="",T27=""),"",MAX(S27-T27,0))</f>
        <v/>
      </c>
      <c r="V27" s="285">
        <f>IF(C27="","",SUMIFS('品質・実績記録'!$S$5:$S$304,'品質・実績記録'!$B$5:$B$304,C27,'品質・実績記録'!$C$5:$C$304,D27,'品質・実績記録'!$F$5:$F$304,G27,'品質・実績記録'!$H$5:$H$304,I27))</f>
        <v/>
      </c>
      <c r="W27" s="285">
        <f>IF(C27="","",SUMIFS('品質・実績記録'!$T$5:$T$304,'品質・実績記録'!$B$5:$B$304,C27,'品質・実績記録'!$C$5:$C$304,D27,'品質・実績記録'!$F$5:$F$304,G27,'品質・実績記録'!$H$5:$H$304,I27))</f>
        <v/>
      </c>
      <c r="X27" s="285">
        <f>IF(C27="","",COUNTIFS('週間工程表'!$B$5:$B$304,C27,'週間工程表'!$C$5:$C$304,D27,'週間工程表'!$F$5:$F$304,G27,'週間工程表'!$H$5:$H$304,I27,'週間工程表'!$K$5:$K$304,"&lt;&gt;"))</f>
        <v/>
      </c>
      <c r="Y27" s="285">
        <f>IF(C27="","",COUNTIFS('課題管理'!$B$5:$B$304,C27,'課題管理'!$C$5:$C$304,D27,'課題管理'!$F$5:$F$304,G27,'課題管理'!$H$5:$H$304,I27,'課題管理'!$Q$5:$Q$304,"&lt;&gt;クローズ済み",'課題管理'!$K$5:$K$304,"&lt;&gt;"))</f>
        <v/>
      </c>
      <c r="Z27" s="287">
        <f>IF(OR(R27="",R27=0,S27=""),"",S27/R27)</f>
        <v/>
      </c>
      <c r="AA27" s="287">
        <f>IF(OR(S27="",S27=0,T27=""),"",T27/S27)</f>
        <v/>
      </c>
      <c r="AB27" s="72" t="n"/>
      <c r="AC27" s="72" t="n"/>
    </row>
    <row r="28" ht="20" customHeight="1">
      <c r="B28">
        <f>IF(C28="","",TEXT(C28,"yyyymmdd")&amp;"-"&amp;LEFT(I28,1)&amp;"-"&amp;TEXT(ROW()-4,"000"))</f>
        <v/>
      </c>
      <c r="C28" s="284" t="n"/>
      <c r="O28" s="285" t="n"/>
      <c r="P28" s="286" t="n"/>
      <c r="Q28" s="286" t="n"/>
      <c r="R28" s="285" t="n"/>
      <c r="S28" s="285">
        <f>IF(C28="","",SUMIFS('品質・実績記録'!$N$5:$N$304,'品質・実績記録'!$B$5:$B$304,C28,'品質・実績記録'!$C$5:$C$304,D28,'品質・実績記録'!$F$5:$F$304,G28,'品質・実績記録'!$H$5:$H$304,I28))</f>
        <v/>
      </c>
      <c r="T28" s="285">
        <f>IF(C28="","",SUMIFS('品質・実績記録'!$O$5:$O$304,'品質・実績記録'!$B$5:$B$304,C28,'品質・実績記録'!$C$5:$C$304,D28,'品質・実績記録'!$F$5:$F$304,G28,'品質・実績記録'!$H$5:$H$304,I28))</f>
        <v/>
      </c>
      <c r="U28" s="285">
        <f>IF(OR(S28="",T28=""),"",MAX(S28-T28,0))</f>
        <v/>
      </c>
      <c r="V28" s="285">
        <f>IF(C28="","",SUMIFS('品質・実績記録'!$S$5:$S$304,'品質・実績記録'!$B$5:$B$304,C28,'品質・実績記録'!$C$5:$C$304,D28,'品質・実績記録'!$F$5:$F$304,G28,'品質・実績記録'!$H$5:$H$304,I28))</f>
        <v/>
      </c>
      <c r="W28" s="285">
        <f>IF(C28="","",SUMIFS('品質・実績記録'!$T$5:$T$304,'品質・実績記録'!$B$5:$B$304,C28,'品質・実績記録'!$C$5:$C$304,D28,'品質・実績記録'!$F$5:$F$304,G28,'品質・実績記録'!$H$5:$H$304,I28))</f>
        <v/>
      </c>
      <c r="X28" s="285">
        <f>IF(C28="","",COUNTIFS('週間工程表'!$B$5:$B$304,C28,'週間工程表'!$C$5:$C$304,D28,'週間工程表'!$F$5:$F$304,G28,'週間工程表'!$H$5:$H$304,I28,'週間工程表'!$K$5:$K$304,"&lt;&gt;"))</f>
        <v/>
      </c>
      <c r="Y28" s="285">
        <f>IF(C28="","",COUNTIFS('課題管理'!$B$5:$B$304,C28,'課題管理'!$C$5:$C$304,D28,'課題管理'!$F$5:$F$304,G28,'課題管理'!$H$5:$H$304,I28,'課題管理'!$Q$5:$Q$304,"&lt;&gt;クローズ済み",'課題管理'!$K$5:$K$304,"&lt;&gt;"))</f>
        <v/>
      </c>
      <c r="Z28" s="287">
        <f>IF(OR(R28="",R28=0,S28=""),"",S28/R28)</f>
        <v/>
      </c>
      <c r="AA28" s="287">
        <f>IF(OR(S28="",S28=0,T28=""),"",T28/S28)</f>
        <v/>
      </c>
      <c r="AB28" s="72" t="n"/>
      <c r="AC28" s="72" t="n"/>
    </row>
    <row r="29" ht="20" customHeight="1">
      <c r="B29">
        <f>IF(C29="","",TEXT(C29,"yyyymmdd")&amp;"-"&amp;LEFT(I29,1)&amp;"-"&amp;TEXT(ROW()-4,"000"))</f>
        <v/>
      </c>
      <c r="C29" s="284" t="n"/>
      <c r="O29" s="285" t="n"/>
      <c r="P29" s="286" t="n"/>
      <c r="Q29" s="286" t="n"/>
      <c r="R29" s="285" t="n"/>
      <c r="S29" s="285">
        <f>IF(C29="","",SUMIFS('品質・実績記録'!$N$5:$N$304,'品質・実績記録'!$B$5:$B$304,C29,'品質・実績記録'!$C$5:$C$304,D29,'品質・実績記録'!$F$5:$F$304,G29,'品質・実績記録'!$H$5:$H$304,I29))</f>
        <v/>
      </c>
      <c r="T29" s="285">
        <f>IF(C29="","",SUMIFS('品質・実績記録'!$O$5:$O$304,'品質・実績記録'!$B$5:$B$304,C29,'品質・実績記録'!$C$5:$C$304,D29,'品質・実績記録'!$F$5:$F$304,G29,'品質・実績記録'!$H$5:$H$304,I29))</f>
        <v/>
      </c>
      <c r="U29" s="285">
        <f>IF(OR(S29="",T29=""),"",MAX(S29-T29,0))</f>
        <v/>
      </c>
      <c r="V29" s="285">
        <f>IF(C29="","",SUMIFS('品質・実績記録'!$S$5:$S$304,'品質・実績記録'!$B$5:$B$304,C29,'品質・実績記録'!$C$5:$C$304,D29,'品質・実績記録'!$F$5:$F$304,G29,'品質・実績記録'!$H$5:$H$304,I29))</f>
        <v/>
      </c>
      <c r="W29" s="285">
        <f>IF(C29="","",SUMIFS('品質・実績記録'!$T$5:$T$304,'品質・実績記録'!$B$5:$B$304,C29,'品質・実績記録'!$C$5:$C$304,D29,'品質・実績記録'!$F$5:$F$304,G29,'品質・実績記録'!$H$5:$H$304,I29))</f>
        <v/>
      </c>
      <c r="X29" s="285">
        <f>IF(C29="","",COUNTIFS('週間工程表'!$B$5:$B$304,C29,'週間工程表'!$C$5:$C$304,D29,'週間工程表'!$F$5:$F$304,G29,'週間工程表'!$H$5:$H$304,I29,'週間工程表'!$K$5:$K$304,"&lt;&gt;"))</f>
        <v/>
      </c>
      <c r="Y29" s="285">
        <f>IF(C29="","",COUNTIFS('課題管理'!$B$5:$B$304,C29,'課題管理'!$C$5:$C$304,D29,'課題管理'!$F$5:$F$304,G29,'課題管理'!$H$5:$H$304,I29,'課題管理'!$Q$5:$Q$304,"&lt;&gt;クローズ済み",'課題管理'!$K$5:$K$304,"&lt;&gt;"))</f>
        <v/>
      </c>
      <c r="Z29" s="287">
        <f>IF(OR(R29="",R29=0,S29=""),"",S29/R29)</f>
        <v/>
      </c>
      <c r="AA29" s="287">
        <f>IF(OR(S29="",S29=0,T29=""),"",T29/S29)</f>
        <v/>
      </c>
      <c r="AB29" s="72" t="n"/>
      <c r="AC29" s="72" t="n"/>
    </row>
    <row r="30" ht="20" customHeight="1">
      <c r="B30">
        <f>IF(C30="","",TEXT(C30,"yyyymmdd")&amp;"-"&amp;LEFT(I30,1)&amp;"-"&amp;TEXT(ROW()-4,"000"))</f>
        <v/>
      </c>
      <c r="C30" s="284" t="n"/>
      <c r="O30" s="285" t="n"/>
      <c r="P30" s="286" t="n"/>
      <c r="Q30" s="286" t="n"/>
      <c r="R30" s="285" t="n"/>
      <c r="S30" s="285">
        <f>IF(C30="","",SUMIFS('品質・実績記録'!$N$5:$N$304,'品質・実績記録'!$B$5:$B$304,C30,'品質・実績記録'!$C$5:$C$304,D30,'品質・実績記録'!$F$5:$F$304,G30,'品質・実績記録'!$H$5:$H$304,I30))</f>
        <v/>
      </c>
      <c r="T30" s="285">
        <f>IF(C30="","",SUMIFS('品質・実績記録'!$O$5:$O$304,'品質・実績記録'!$B$5:$B$304,C30,'品質・実績記録'!$C$5:$C$304,D30,'品質・実績記録'!$F$5:$F$304,G30,'品質・実績記録'!$H$5:$H$304,I30))</f>
        <v/>
      </c>
      <c r="U30" s="285">
        <f>IF(OR(S30="",T30=""),"",MAX(S30-T30,0))</f>
        <v/>
      </c>
      <c r="V30" s="285">
        <f>IF(C30="","",SUMIFS('品質・実績記録'!$S$5:$S$304,'品質・実績記録'!$B$5:$B$304,C30,'品質・実績記録'!$C$5:$C$304,D30,'品質・実績記録'!$F$5:$F$304,G30,'品質・実績記録'!$H$5:$H$304,I30))</f>
        <v/>
      </c>
      <c r="W30" s="285">
        <f>IF(C30="","",SUMIFS('品質・実績記録'!$T$5:$T$304,'品質・実績記録'!$B$5:$B$304,C30,'品質・実績記録'!$C$5:$C$304,D30,'品質・実績記録'!$F$5:$F$304,G30,'品質・実績記録'!$H$5:$H$304,I30))</f>
        <v/>
      </c>
      <c r="X30" s="285">
        <f>IF(C30="","",COUNTIFS('週間工程表'!$B$5:$B$304,C30,'週間工程表'!$C$5:$C$304,D30,'週間工程表'!$F$5:$F$304,G30,'週間工程表'!$H$5:$H$304,I30,'週間工程表'!$K$5:$K$304,"&lt;&gt;"))</f>
        <v/>
      </c>
      <c r="Y30" s="285">
        <f>IF(C30="","",COUNTIFS('課題管理'!$B$5:$B$304,C30,'課題管理'!$C$5:$C$304,D30,'課題管理'!$F$5:$F$304,G30,'課題管理'!$H$5:$H$304,I30,'課題管理'!$Q$5:$Q$304,"&lt;&gt;クローズ済み",'課題管理'!$K$5:$K$304,"&lt;&gt;"))</f>
        <v/>
      </c>
      <c r="Z30" s="287">
        <f>IF(OR(R30="",R30=0,S30=""),"",S30/R30)</f>
        <v/>
      </c>
      <c r="AA30" s="287">
        <f>IF(OR(S30="",S30=0,T30=""),"",T30/S30)</f>
        <v/>
      </c>
      <c r="AB30" s="72" t="n"/>
      <c r="AC30" s="72" t="n"/>
    </row>
    <row r="31" ht="20" customHeight="1">
      <c r="B31">
        <f>IF(C31="","",TEXT(C31,"yyyymmdd")&amp;"-"&amp;LEFT(I31,1)&amp;"-"&amp;TEXT(ROW()-4,"000"))</f>
        <v/>
      </c>
      <c r="C31" s="284" t="n"/>
      <c r="O31" s="285" t="n"/>
      <c r="P31" s="286" t="n"/>
      <c r="Q31" s="286" t="n"/>
      <c r="R31" s="285" t="n"/>
      <c r="S31" s="285">
        <f>IF(C31="","",SUMIFS('品質・実績記録'!$N$5:$N$304,'品質・実績記録'!$B$5:$B$304,C31,'品質・実績記録'!$C$5:$C$304,D31,'品質・実績記録'!$F$5:$F$304,G31,'品質・実績記録'!$H$5:$H$304,I31))</f>
        <v/>
      </c>
      <c r="T31" s="285">
        <f>IF(C31="","",SUMIFS('品質・実績記録'!$O$5:$O$304,'品質・実績記録'!$B$5:$B$304,C31,'品質・実績記録'!$C$5:$C$304,D31,'品質・実績記録'!$F$5:$F$304,G31,'品質・実績記録'!$H$5:$H$304,I31))</f>
        <v/>
      </c>
      <c r="U31" s="285">
        <f>IF(OR(S31="",T31=""),"",MAX(S31-T31,0))</f>
        <v/>
      </c>
      <c r="V31" s="285">
        <f>IF(C31="","",SUMIFS('品質・実績記録'!$S$5:$S$304,'品質・実績記録'!$B$5:$B$304,C31,'品質・実績記録'!$C$5:$C$304,D31,'品質・実績記録'!$F$5:$F$304,G31,'品質・実績記録'!$H$5:$H$304,I31))</f>
        <v/>
      </c>
      <c r="W31" s="285">
        <f>IF(C31="","",SUMIFS('品質・実績記録'!$T$5:$T$304,'品質・実績記録'!$B$5:$B$304,C31,'品質・実績記録'!$C$5:$C$304,D31,'品質・実績記録'!$F$5:$F$304,G31,'品質・実績記録'!$H$5:$H$304,I31))</f>
        <v/>
      </c>
      <c r="X31" s="285">
        <f>IF(C31="","",COUNTIFS('週間工程表'!$B$5:$B$304,C31,'週間工程表'!$C$5:$C$304,D31,'週間工程表'!$F$5:$F$304,G31,'週間工程表'!$H$5:$H$304,I31,'週間工程表'!$K$5:$K$304,"&lt;&gt;"))</f>
        <v/>
      </c>
      <c r="Y31" s="285">
        <f>IF(C31="","",COUNTIFS('課題管理'!$B$5:$B$304,C31,'課題管理'!$C$5:$C$304,D31,'課題管理'!$F$5:$F$304,G31,'課題管理'!$H$5:$H$304,I31,'課題管理'!$Q$5:$Q$304,"&lt;&gt;クローズ済み",'課題管理'!$K$5:$K$304,"&lt;&gt;"))</f>
        <v/>
      </c>
      <c r="Z31" s="287">
        <f>IF(OR(R31="",R31=0,S31=""),"",S31/R31)</f>
        <v/>
      </c>
      <c r="AA31" s="287">
        <f>IF(OR(S31="",S31=0,T31=""),"",T31/S31)</f>
        <v/>
      </c>
      <c r="AB31" s="72" t="n"/>
      <c r="AC31" s="72" t="n"/>
    </row>
    <row r="32" ht="20" customHeight="1">
      <c r="B32">
        <f>IF(C32="","",TEXT(C32,"yyyymmdd")&amp;"-"&amp;LEFT(I32,1)&amp;"-"&amp;TEXT(ROW()-4,"000"))</f>
        <v/>
      </c>
      <c r="C32" s="284" t="n"/>
      <c r="O32" s="285" t="n"/>
      <c r="P32" s="286" t="n"/>
      <c r="Q32" s="286" t="n"/>
      <c r="R32" s="285" t="n"/>
      <c r="S32" s="285">
        <f>IF(C32="","",SUMIFS('品質・実績記録'!$N$5:$N$304,'品質・実績記録'!$B$5:$B$304,C32,'品質・実績記録'!$C$5:$C$304,D32,'品質・実績記録'!$F$5:$F$304,G32,'品質・実績記録'!$H$5:$H$304,I32))</f>
        <v/>
      </c>
      <c r="T32" s="285">
        <f>IF(C32="","",SUMIFS('品質・実績記録'!$O$5:$O$304,'品質・実績記録'!$B$5:$B$304,C32,'品質・実績記録'!$C$5:$C$304,D32,'品質・実績記録'!$F$5:$F$304,G32,'品質・実績記録'!$H$5:$H$304,I32))</f>
        <v/>
      </c>
      <c r="U32" s="285">
        <f>IF(OR(S32="",T32=""),"",MAX(S32-T32,0))</f>
        <v/>
      </c>
      <c r="V32" s="285">
        <f>IF(C32="","",SUMIFS('品質・実績記録'!$S$5:$S$304,'品質・実績記録'!$B$5:$B$304,C32,'品質・実績記録'!$C$5:$C$304,D32,'品質・実績記録'!$F$5:$F$304,G32,'品質・実績記録'!$H$5:$H$304,I32))</f>
        <v/>
      </c>
      <c r="W32" s="285">
        <f>IF(C32="","",SUMIFS('品質・実績記録'!$T$5:$T$304,'品質・実績記録'!$B$5:$B$304,C32,'品質・実績記録'!$C$5:$C$304,D32,'品質・実績記録'!$F$5:$F$304,G32,'品質・実績記録'!$H$5:$H$304,I32))</f>
        <v/>
      </c>
      <c r="X32" s="285">
        <f>IF(C32="","",COUNTIFS('週間工程表'!$B$5:$B$304,C32,'週間工程表'!$C$5:$C$304,D32,'週間工程表'!$F$5:$F$304,G32,'週間工程表'!$H$5:$H$304,I32,'週間工程表'!$K$5:$K$304,"&lt;&gt;"))</f>
        <v/>
      </c>
      <c r="Y32" s="285">
        <f>IF(C32="","",COUNTIFS('課題管理'!$B$5:$B$304,C32,'課題管理'!$C$5:$C$304,D32,'課題管理'!$F$5:$F$304,G32,'課題管理'!$H$5:$H$304,I32,'課題管理'!$Q$5:$Q$304,"&lt;&gt;クローズ済み",'課題管理'!$K$5:$K$304,"&lt;&gt;"))</f>
        <v/>
      </c>
      <c r="Z32" s="287">
        <f>IF(OR(R32="",R32=0,S32=""),"",S32/R32)</f>
        <v/>
      </c>
      <c r="AA32" s="287">
        <f>IF(OR(S32="",S32=0,T32=""),"",T32/S32)</f>
        <v/>
      </c>
      <c r="AB32" s="72" t="n"/>
      <c r="AC32" s="72" t="n"/>
    </row>
    <row r="33" ht="20" customHeight="1">
      <c r="B33">
        <f>IF(C33="","",TEXT(C33,"yyyymmdd")&amp;"-"&amp;LEFT(I33,1)&amp;"-"&amp;TEXT(ROW()-4,"000"))</f>
        <v/>
      </c>
      <c r="C33" s="284" t="n"/>
      <c r="O33" s="285" t="n"/>
      <c r="P33" s="286" t="n"/>
      <c r="Q33" s="286" t="n"/>
      <c r="R33" s="285" t="n"/>
      <c r="S33" s="285">
        <f>IF(C33="","",SUMIFS('品質・実績記録'!$N$5:$N$304,'品質・実績記録'!$B$5:$B$304,C33,'品質・実績記録'!$C$5:$C$304,D33,'品質・実績記録'!$F$5:$F$304,G33,'品質・実績記録'!$H$5:$H$304,I33))</f>
        <v/>
      </c>
      <c r="T33" s="285">
        <f>IF(C33="","",SUMIFS('品質・実績記録'!$O$5:$O$304,'品質・実績記録'!$B$5:$B$304,C33,'品質・実績記録'!$C$5:$C$304,D33,'品質・実績記録'!$F$5:$F$304,G33,'品質・実績記録'!$H$5:$H$304,I33))</f>
        <v/>
      </c>
      <c r="U33" s="285">
        <f>IF(OR(S33="",T33=""),"",MAX(S33-T33,0))</f>
        <v/>
      </c>
      <c r="V33" s="285">
        <f>IF(C33="","",SUMIFS('品質・実績記録'!$S$5:$S$304,'品質・実績記録'!$B$5:$B$304,C33,'品質・実績記録'!$C$5:$C$304,D33,'品質・実績記録'!$F$5:$F$304,G33,'品質・実績記録'!$H$5:$H$304,I33))</f>
        <v/>
      </c>
      <c r="W33" s="285">
        <f>IF(C33="","",SUMIFS('品質・実績記録'!$T$5:$T$304,'品質・実績記録'!$B$5:$B$304,C33,'品質・実績記録'!$C$5:$C$304,D33,'品質・実績記録'!$F$5:$F$304,G33,'品質・実績記録'!$H$5:$H$304,I33))</f>
        <v/>
      </c>
      <c r="X33" s="285">
        <f>IF(C33="","",COUNTIFS('週間工程表'!$B$5:$B$304,C33,'週間工程表'!$C$5:$C$304,D33,'週間工程表'!$F$5:$F$304,G33,'週間工程表'!$H$5:$H$304,I33,'週間工程表'!$K$5:$K$304,"&lt;&gt;"))</f>
        <v/>
      </c>
      <c r="Y33" s="285">
        <f>IF(C33="","",COUNTIFS('課題管理'!$B$5:$B$304,C33,'課題管理'!$C$5:$C$304,D33,'課題管理'!$F$5:$F$304,G33,'課題管理'!$H$5:$H$304,I33,'課題管理'!$Q$5:$Q$304,"&lt;&gt;クローズ済み",'課題管理'!$K$5:$K$304,"&lt;&gt;"))</f>
        <v/>
      </c>
      <c r="Z33" s="287">
        <f>IF(OR(R33="",R33=0,S33=""),"",S33/R33)</f>
        <v/>
      </c>
      <c r="AA33" s="287">
        <f>IF(OR(S33="",S33=0,T33=""),"",T33/S33)</f>
        <v/>
      </c>
      <c r="AB33" s="72" t="n"/>
      <c r="AC33" s="72" t="n"/>
    </row>
    <row r="34" ht="20" customHeight="1">
      <c r="B34">
        <f>IF(C34="","",TEXT(C34,"yyyymmdd")&amp;"-"&amp;LEFT(I34,1)&amp;"-"&amp;TEXT(ROW()-4,"000"))</f>
        <v/>
      </c>
      <c r="C34" s="284" t="n"/>
      <c r="O34" s="285" t="n"/>
      <c r="P34" s="286" t="n"/>
      <c r="Q34" s="286" t="n"/>
      <c r="R34" s="285" t="n"/>
      <c r="S34" s="285">
        <f>IF(C34="","",SUMIFS('品質・実績記録'!$N$5:$N$304,'品質・実績記録'!$B$5:$B$304,C34,'品質・実績記録'!$C$5:$C$304,D34,'品質・実績記録'!$F$5:$F$304,G34,'品質・実績記録'!$H$5:$H$304,I34))</f>
        <v/>
      </c>
      <c r="T34" s="285">
        <f>IF(C34="","",SUMIFS('品質・実績記録'!$O$5:$O$304,'品質・実績記録'!$B$5:$B$304,C34,'品質・実績記録'!$C$5:$C$304,D34,'品質・実績記録'!$F$5:$F$304,G34,'品質・実績記録'!$H$5:$H$304,I34))</f>
        <v/>
      </c>
      <c r="U34" s="285">
        <f>IF(OR(S34="",T34=""),"",MAX(S34-T34,0))</f>
        <v/>
      </c>
      <c r="V34" s="285">
        <f>IF(C34="","",SUMIFS('品質・実績記録'!$S$5:$S$304,'品質・実績記録'!$B$5:$B$304,C34,'品質・実績記録'!$C$5:$C$304,D34,'品質・実績記録'!$F$5:$F$304,G34,'品質・実績記録'!$H$5:$H$304,I34))</f>
        <v/>
      </c>
      <c r="W34" s="285">
        <f>IF(C34="","",SUMIFS('品質・実績記録'!$T$5:$T$304,'品質・実績記録'!$B$5:$B$304,C34,'品質・実績記録'!$C$5:$C$304,D34,'品質・実績記録'!$F$5:$F$304,G34,'品質・実績記録'!$H$5:$H$304,I34))</f>
        <v/>
      </c>
      <c r="X34" s="285">
        <f>IF(C34="","",COUNTIFS('週間工程表'!$B$5:$B$304,C34,'週間工程表'!$C$5:$C$304,D34,'週間工程表'!$F$5:$F$304,G34,'週間工程表'!$H$5:$H$304,I34,'週間工程表'!$K$5:$K$304,"&lt;&gt;"))</f>
        <v/>
      </c>
      <c r="Y34" s="285">
        <f>IF(C34="","",COUNTIFS('課題管理'!$B$5:$B$304,C34,'課題管理'!$C$5:$C$304,D34,'課題管理'!$F$5:$F$304,G34,'課題管理'!$H$5:$H$304,I34,'課題管理'!$Q$5:$Q$304,"&lt;&gt;クローズ済み",'課題管理'!$K$5:$K$304,"&lt;&gt;"))</f>
        <v/>
      </c>
      <c r="Z34" s="287">
        <f>IF(OR(R34="",R34=0,S34=""),"",S34/R34)</f>
        <v/>
      </c>
      <c r="AA34" s="287">
        <f>IF(OR(S34="",S34=0,T34=""),"",T34/S34)</f>
        <v/>
      </c>
      <c r="AB34" s="72" t="n"/>
      <c r="AC34" s="72" t="n"/>
    </row>
    <row r="35" ht="20" customHeight="1">
      <c r="B35">
        <f>IF(C35="","",TEXT(C35,"yyyymmdd")&amp;"-"&amp;LEFT(I35,1)&amp;"-"&amp;TEXT(ROW()-4,"000"))</f>
        <v/>
      </c>
      <c r="C35" s="284" t="n"/>
      <c r="O35" s="285" t="n"/>
      <c r="P35" s="286" t="n"/>
      <c r="Q35" s="286" t="n"/>
      <c r="R35" s="285" t="n"/>
      <c r="S35" s="285">
        <f>IF(C35="","",SUMIFS('品質・実績記録'!$N$5:$N$304,'品質・実績記録'!$B$5:$B$304,C35,'品質・実績記録'!$C$5:$C$304,D35,'品質・実績記録'!$F$5:$F$304,G35,'品質・実績記録'!$H$5:$H$304,I35))</f>
        <v/>
      </c>
      <c r="T35" s="285">
        <f>IF(C35="","",SUMIFS('品質・実績記録'!$O$5:$O$304,'品質・実績記録'!$B$5:$B$304,C35,'品質・実績記録'!$C$5:$C$304,D35,'品質・実績記録'!$F$5:$F$304,G35,'品質・実績記録'!$H$5:$H$304,I35))</f>
        <v/>
      </c>
      <c r="U35" s="285">
        <f>IF(OR(S35="",T35=""),"",MAX(S35-T35,0))</f>
        <v/>
      </c>
      <c r="V35" s="285">
        <f>IF(C35="","",SUMIFS('品質・実績記録'!$S$5:$S$304,'品質・実績記録'!$B$5:$B$304,C35,'品質・実績記録'!$C$5:$C$304,D35,'品質・実績記録'!$F$5:$F$304,G35,'品質・実績記録'!$H$5:$H$304,I35))</f>
        <v/>
      </c>
      <c r="W35" s="285">
        <f>IF(C35="","",SUMIFS('品質・実績記録'!$T$5:$T$304,'品質・実績記録'!$B$5:$B$304,C35,'品質・実績記録'!$C$5:$C$304,D35,'品質・実績記録'!$F$5:$F$304,G35,'品質・実績記録'!$H$5:$H$304,I35))</f>
        <v/>
      </c>
      <c r="X35" s="285">
        <f>IF(C35="","",COUNTIFS('週間工程表'!$B$5:$B$304,C35,'週間工程表'!$C$5:$C$304,D35,'週間工程表'!$F$5:$F$304,G35,'週間工程表'!$H$5:$H$304,I35,'週間工程表'!$K$5:$K$304,"&lt;&gt;"))</f>
        <v/>
      </c>
      <c r="Y35" s="285">
        <f>IF(C35="","",COUNTIFS('課題管理'!$B$5:$B$304,C35,'課題管理'!$C$5:$C$304,D35,'課題管理'!$F$5:$F$304,G35,'課題管理'!$H$5:$H$304,I35,'課題管理'!$Q$5:$Q$304,"&lt;&gt;クローズ済み",'課題管理'!$K$5:$K$304,"&lt;&gt;"))</f>
        <v/>
      </c>
      <c r="Z35" s="287">
        <f>IF(OR(R35="",R35=0,S35=""),"",S35/R35)</f>
        <v/>
      </c>
      <c r="AA35" s="287">
        <f>IF(OR(S35="",S35=0,T35=""),"",T35/S35)</f>
        <v/>
      </c>
      <c r="AB35" s="72" t="n"/>
      <c r="AC35" s="72" t="n"/>
    </row>
    <row r="36" ht="20" customHeight="1">
      <c r="B36">
        <f>IF(C36="","",TEXT(C36,"yyyymmdd")&amp;"-"&amp;LEFT(I36,1)&amp;"-"&amp;TEXT(ROW()-4,"000"))</f>
        <v/>
      </c>
      <c r="C36" s="284" t="n"/>
      <c r="O36" s="285" t="n"/>
      <c r="P36" s="286" t="n"/>
      <c r="Q36" s="286" t="n"/>
      <c r="R36" s="285" t="n"/>
      <c r="S36" s="285">
        <f>IF(C36="","",SUMIFS('品質・実績記録'!$N$5:$N$304,'品質・実績記録'!$B$5:$B$304,C36,'品質・実績記録'!$C$5:$C$304,D36,'品質・実績記録'!$F$5:$F$304,G36,'品質・実績記録'!$H$5:$H$304,I36))</f>
        <v/>
      </c>
      <c r="T36" s="285">
        <f>IF(C36="","",SUMIFS('品質・実績記録'!$O$5:$O$304,'品質・実績記録'!$B$5:$B$304,C36,'品質・実績記録'!$C$5:$C$304,D36,'品質・実績記録'!$F$5:$F$304,G36,'品質・実績記録'!$H$5:$H$304,I36))</f>
        <v/>
      </c>
      <c r="U36" s="285">
        <f>IF(OR(S36="",T36=""),"",MAX(S36-T36,0))</f>
        <v/>
      </c>
      <c r="V36" s="285">
        <f>IF(C36="","",SUMIFS('品質・実績記録'!$S$5:$S$304,'品質・実績記録'!$B$5:$B$304,C36,'品質・実績記録'!$C$5:$C$304,D36,'品質・実績記録'!$F$5:$F$304,G36,'品質・実績記録'!$H$5:$H$304,I36))</f>
        <v/>
      </c>
      <c r="W36" s="285">
        <f>IF(C36="","",SUMIFS('品質・実績記録'!$T$5:$T$304,'品質・実績記録'!$B$5:$B$304,C36,'品質・実績記録'!$C$5:$C$304,D36,'品質・実績記録'!$F$5:$F$304,G36,'品質・実績記録'!$H$5:$H$304,I36))</f>
        <v/>
      </c>
      <c r="X36" s="285">
        <f>IF(C36="","",COUNTIFS('週間工程表'!$B$5:$B$304,C36,'週間工程表'!$C$5:$C$304,D36,'週間工程表'!$F$5:$F$304,G36,'週間工程表'!$H$5:$H$304,I36,'週間工程表'!$K$5:$K$304,"&lt;&gt;"))</f>
        <v/>
      </c>
      <c r="Y36" s="285">
        <f>IF(C36="","",COUNTIFS('課題管理'!$B$5:$B$304,C36,'課題管理'!$C$5:$C$304,D36,'課題管理'!$F$5:$F$304,G36,'課題管理'!$H$5:$H$304,I36,'課題管理'!$Q$5:$Q$304,"&lt;&gt;クローズ済み",'課題管理'!$K$5:$K$304,"&lt;&gt;"))</f>
        <v/>
      </c>
      <c r="Z36" s="287">
        <f>IF(OR(R36="",R36=0,S36=""),"",S36/R36)</f>
        <v/>
      </c>
      <c r="AA36" s="287">
        <f>IF(OR(S36="",S36=0,T36=""),"",T36/S36)</f>
        <v/>
      </c>
      <c r="AB36" s="72" t="n"/>
      <c r="AC36" s="72" t="n"/>
    </row>
    <row r="37" ht="20" customHeight="1">
      <c r="B37">
        <f>IF(C37="","",TEXT(C37,"yyyymmdd")&amp;"-"&amp;LEFT(I37,1)&amp;"-"&amp;TEXT(ROW()-4,"000"))</f>
        <v/>
      </c>
      <c r="C37" s="284" t="n"/>
      <c r="O37" s="285" t="n"/>
      <c r="P37" s="286" t="n"/>
      <c r="Q37" s="286" t="n"/>
      <c r="R37" s="285" t="n"/>
      <c r="S37" s="285">
        <f>IF(C37="","",SUMIFS('品質・実績記録'!$N$5:$N$304,'品質・実績記録'!$B$5:$B$304,C37,'品質・実績記録'!$C$5:$C$304,D37,'品質・実績記録'!$F$5:$F$304,G37,'品質・実績記録'!$H$5:$H$304,I37))</f>
        <v/>
      </c>
      <c r="T37" s="285">
        <f>IF(C37="","",SUMIFS('品質・実績記録'!$O$5:$O$304,'品質・実績記録'!$B$5:$B$304,C37,'品質・実績記録'!$C$5:$C$304,D37,'品質・実績記録'!$F$5:$F$304,G37,'品質・実績記録'!$H$5:$H$304,I37))</f>
        <v/>
      </c>
      <c r="U37" s="285">
        <f>IF(OR(S37="",T37=""),"",MAX(S37-T37,0))</f>
        <v/>
      </c>
      <c r="V37" s="285">
        <f>IF(C37="","",SUMIFS('品質・実績記録'!$S$5:$S$304,'品質・実績記録'!$B$5:$B$304,C37,'品質・実績記録'!$C$5:$C$304,D37,'品質・実績記録'!$F$5:$F$304,G37,'品質・実績記録'!$H$5:$H$304,I37))</f>
        <v/>
      </c>
      <c r="W37" s="285">
        <f>IF(C37="","",SUMIFS('品質・実績記録'!$T$5:$T$304,'品質・実績記録'!$B$5:$B$304,C37,'品質・実績記録'!$C$5:$C$304,D37,'品質・実績記録'!$F$5:$F$304,G37,'品質・実績記録'!$H$5:$H$304,I37))</f>
        <v/>
      </c>
      <c r="X37" s="285">
        <f>IF(C37="","",COUNTIFS('週間工程表'!$B$5:$B$304,C37,'週間工程表'!$C$5:$C$304,D37,'週間工程表'!$F$5:$F$304,G37,'週間工程表'!$H$5:$H$304,I37,'週間工程表'!$K$5:$K$304,"&lt;&gt;"))</f>
        <v/>
      </c>
      <c r="Y37" s="285">
        <f>IF(C37="","",COUNTIFS('課題管理'!$B$5:$B$304,C37,'課題管理'!$C$5:$C$304,D37,'課題管理'!$F$5:$F$304,G37,'課題管理'!$H$5:$H$304,I37,'課題管理'!$Q$5:$Q$304,"&lt;&gt;クローズ済み",'課題管理'!$K$5:$K$304,"&lt;&gt;"))</f>
        <v/>
      </c>
      <c r="Z37" s="287">
        <f>IF(OR(R37="",R37=0,S37=""),"",S37/R37)</f>
        <v/>
      </c>
      <c r="AA37" s="287">
        <f>IF(OR(S37="",S37=0,T37=""),"",T37/S37)</f>
        <v/>
      </c>
      <c r="AB37" s="72" t="n"/>
      <c r="AC37" s="72" t="n"/>
    </row>
    <row r="38" ht="20" customHeight="1">
      <c r="B38">
        <f>IF(C38="","",TEXT(C38,"yyyymmdd")&amp;"-"&amp;LEFT(I38,1)&amp;"-"&amp;TEXT(ROW()-4,"000"))</f>
        <v/>
      </c>
      <c r="C38" s="284" t="n"/>
      <c r="O38" s="285" t="n"/>
      <c r="P38" s="286" t="n"/>
      <c r="Q38" s="286" t="n"/>
      <c r="R38" s="285" t="n"/>
      <c r="S38" s="285">
        <f>IF(C38="","",SUMIFS('品質・実績記録'!$N$5:$N$304,'品質・実績記録'!$B$5:$B$304,C38,'品質・実績記録'!$C$5:$C$304,D38,'品質・実績記録'!$F$5:$F$304,G38,'品質・実績記録'!$H$5:$H$304,I38))</f>
        <v/>
      </c>
      <c r="T38" s="285">
        <f>IF(C38="","",SUMIFS('品質・実績記録'!$O$5:$O$304,'品質・実績記録'!$B$5:$B$304,C38,'品質・実績記録'!$C$5:$C$304,D38,'品質・実績記録'!$F$5:$F$304,G38,'品質・実績記録'!$H$5:$H$304,I38))</f>
        <v/>
      </c>
      <c r="U38" s="285">
        <f>IF(OR(S38="",T38=""),"",MAX(S38-T38,0))</f>
        <v/>
      </c>
      <c r="V38" s="285">
        <f>IF(C38="","",SUMIFS('品質・実績記録'!$S$5:$S$304,'品質・実績記録'!$B$5:$B$304,C38,'品質・実績記録'!$C$5:$C$304,D38,'品質・実績記録'!$F$5:$F$304,G38,'品質・実績記録'!$H$5:$H$304,I38))</f>
        <v/>
      </c>
      <c r="W38" s="285">
        <f>IF(C38="","",SUMIFS('品質・実績記録'!$T$5:$T$304,'品質・実績記録'!$B$5:$B$304,C38,'品質・実績記録'!$C$5:$C$304,D38,'品質・実績記録'!$F$5:$F$304,G38,'品質・実績記録'!$H$5:$H$304,I38))</f>
        <v/>
      </c>
      <c r="X38" s="285">
        <f>IF(C38="","",COUNTIFS('週間工程表'!$B$5:$B$304,C38,'週間工程表'!$C$5:$C$304,D38,'週間工程表'!$F$5:$F$304,G38,'週間工程表'!$H$5:$H$304,I38,'週間工程表'!$K$5:$K$304,"&lt;&gt;"))</f>
        <v/>
      </c>
      <c r="Y38" s="285">
        <f>IF(C38="","",COUNTIFS('課題管理'!$B$5:$B$304,C38,'課題管理'!$C$5:$C$304,D38,'課題管理'!$F$5:$F$304,G38,'課題管理'!$H$5:$H$304,I38,'課題管理'!$Q$5:$Q$304,"&lt;&gt;クローズ済み",'課題管理'!$K$5:$K$304,"&lt;&gt;"))</f>
        <v/>
      </c>
      <c r="Z38" s="287">
        <f>IF(OR(R38="",R38=0,S38=""),"",S38/R38)</f>
        <v/>
      </c>
      <c r="AA38" s="287">
        <f>IF(OR(S38="",S38=0,T38=""),"",T38/S38)</f>
        <v/>
      </c>
      <c r="AB38" s="72" t="n"/>
      <c r="AC38" s="72" t="n"/>
    </row>
    <row r="39" ht="20" customHeight="1">
      <c r="A39" t="inlineStr">
        <is>
          <t>生産マスタの内容が自動表示されます。青い「■」は予定、緑の「実」は実績です。進行中工程は確認日までを実績表示します。</t>
        </is>
      </c>
      <c r="B39">
        <f>IF(C39="","",TEXT(C39,"yyyymmdd")&amp;"-"&amp;LEFT(I39,1)&amp;"-"&amp;TEXT(ROW()-4,"000"))</f>
        <v/>
      </c>
      <c r="C39" s="284" t="n"/>
      <c r="O39" s="285" t="n"/>
      <c r="P39" s="286" t="n"/>
      <c r="Q39" s="286" t="n"/>
      <c r="R39" s="285" t="n"/>
      <c r="S39" s="285">
        <f>IF(C39="","",SUMIFS('品質・実績記録'!$N$5:$N$304,'品質・実績記録'!$B$5:$B$304,C39,'品質・実績記録'!$C$5:$C$304,D39,'品質・実績記録'!$F$5:$F$304,G39,'品質・実績記録'!$H$5:$H$304,I39))</f>
        <v/>
      </c>
      <c r="T39" s="285">
        <f>IF(C39="","",SUMIFS('品質・実績記録'!$O$5:$O$304,'品質・実績記録'!$B$5:$B$304,C39,'品質・実績記録'!$C$5:$C$304,D39,'品質・実績記録'!$F$5:$F$304,G39,'品質・実績記録'!$H$5:$H$304,I39))</f>
        <v/>
      </c>
      <c r="U39" s="285">
        <f>IF(OR(S39="",T39=""),"",MAX(S39-T39,0))</f>
        <v/>
      </c>
      <c r="V39" s="285">
        <f>IF(C39="","",SUMIFS('品質・実績記録'!$S$5:$S$304,'品質・実績記録'!$B$5:$B$304,C39,'品質・実績記録'!$C$5:$C$304,D39,'品質・実績記録'!$F$5:$F$304,G39,'品質・実績記録'!$H$5:$H$304,I39))</f>
        <v/>
      </c>
      <c r="W39" s="285">
        <f>IF(C39="","",SUMIFS('品質・実績記録'!$T$5:$T$304,'品質・実績記録'!$B$5:$B$304,C39,'品質・実績記録'!$C$5:$C$304,D39,'品質・実績記録'!$F$5:$F$304,G39,'品質・実績記録'!$H$5:$H$304,I39))</f>
        <v/>
      </c>
      <c r="X39" s="285">
        <f>IF(C39="","",COUNTIFS('週間工程表'!$B$5:$B$304,C39,'週間工程表'!$C$5:$C$304,D39,'週間工程表'!$F$5:$F$304,G39,'週間工程表'!$H$5:$H$304,I39,'週間工程表'!$K$5:$K$304,"&lt;&gt;"))</f>
        <v/>
      </c>
      <c r="Y39" s="285">
        <f>IF(C39="","",COUNTIFS('課題管理'!$B$5:$B$304,C39,'課題管理'!$C$5:$C$304,D39,'課題管理'!$F$5:$F$304,G39,'課題管理'!$H$5:$H$304,I39,'課題管理'!$Q$5:$Q$304,"&lt;&gt;クローズ済み",'課題管理'!$K$5:$K$304,"&lt;&gt;"))</f>
        <v/>
      </c>
      <c r="Z39" s="287">
        <f>IF(OR(R39="",R39=0,S39=""),"",S39/R39)</f>
        <v/>
      </c>
      <c r="AA39" s="287">
        <f>IF(OR(S39="",S39=0,T39=""),"",T39/S39)</f>
        <v/>
      </c>
      <c r="AB39" s="72" t="n"/>
      <c r="AC39" s="72" t="n"/>
    </row>
    <row r="40" ht="20" customHeight="1">
      <c r="B40">
        <f>IF(C40="","",TEXT(C40,"yyyymmdd")&amp;"-"&amp;LEFT(I40,1)&amp;"-"&amp;TEXT(ROW()-4,"000"))</f>
        <v/>
      </c>
      <c r="C40" s="284" t="n"/>
      <c r="O40" s="285" t="n"/>
      <c r="P40" s="286" t="n"/>
      <c r="Q40" s="286" t="n"/>
      <c r="R40" s="285" t="n"/>
      <c r="S40" s="285">
        <f>IF(C40="","",SUMIFS('品質・実績記録'!$N$5:$N$304,'品質・実績記録'!$B$5:$B$304,C40,'品質・実績記録'!$C$5:$C$304,D40,'品質・実績記録'!$F$5:$F$304,G40,'品質・実績記録'!$H$5:$H$304,I40))</f>
        <v/>
      </c>
      <c r="T40" s="285">
        <f>IF(C40="","",SUMIFS('品質・実績記録'!$O$5:$O$304,'品質・実績記録'!$B$5:$B$304,C40,'品質・実績記録'!$C$5:$C$304,D40,'品質・実績記録'!$F$5:$F$304,G40,'品質・実績記録'!$H$5:$H$304,I40))</f>
        <v/>
      </c>
      <c r="U40" s="285">
        <f>IF(OR(S40="",T40=""),"",MAX(S40-T40,0))</f>
        <v/>
      </c>
      <c r="V40" s="285">
        <f>IF(C40="","",SUMIFS('品質・実績記録'!$S$5:$S$304,'品質・実績記録'!$B$5:$B$304,C40,'品質・実績記録'!$C$5:$C$304,D40,'品質・実績記録'!$F$5:$F$304,G40,'品質・実績記録'!$H$5:$H$304,I40))</f>
        <v/>
      </c>
      <c r="W40" s="285">
        <f>IF(C40="","",SUMIFS('品質・実績記録'!$T$5:$T$304,'品質・実績記録'!$B$5:$B$304,C40,'品質・実績記録'!$C$5:$C$304,D40,'品質・実績記録'!$F$5:$F$304,G40,'品質・実績記録'!$H$5:$H$304,I40))</f>
        <v/>
      </c>
      <c r="X40" s="285">
        <f>IF(C40="","",COUNTIFS('週間工程表'!$B$5:$B$304,C40,'週間工程表'!$C$5:$C$304,D40,'週間工程表'!$F$5:$F$304,G40,'週間工程表'!$H$5:$H$304,I40,'週間工程表'!$K$5:$K$304,"&lt;&gt;"))</f>
        <v/>
      </c>
      <c r="Y40" s="285">
        <f>IF(C40="","",COUNTIFS('課題管理'!$B$5:$B$304,C40,'課題管理'!$C$5:$C$304,D40,'課題管理'!$F$5:$F$304,G40,'課題管理'!$H$5:$H$304,I40,'課題管理'!$Q$5:$Q$304,"&lt;&gt;クローズ済み",'課題管理'!$K$5:$K$304,"&lt;&gt;"))</f>
        <v/>
      </c>
      <c r="Z40" s="287">
        <f>IF(OR(R40="",R40=0,S40=""),"",S40/R40)</f>
        <v/>
      </c>
      <c r="AA40" s="287">
        <f>IF(OR(S40="",S40=0,T40=""),"",T40/S40)</f>
        <v/>
      </c>
      <c r="AB40" s="72" t="n"/>
      <c r="AC40" s="72" t="n"/>
    </row>
    <row r="41" ht="20" customHeight="1">
      <c r="B41">
        <f>IF(C41="","",TEXT(C41,"yyyymmdd")&amp;"-"&amp;LEFT(I41,1)&amp;"-"&amp;TEXT(ROW()-4,"000"))</f>
        <v/>
      </c>
      <c r="C41" s="284" t="n"/>
      <c r="O41" s="285" t="n"/>
      <c r="P41" s="286" t="n"/>
      <c r="Q41" s="286" t="n"/>
      <c r="R41" s="285" t="n"/>
      <c r="S41" s="285">
        <f>IF(C41="","",SUMIFS('品質・実績記録'!$N$5:$N$304,'品質・実績記録'!$B$5:$B$304,C41,'品質・実績記録'!$C$5:$C$304,D41,'品質・実績記録'!$F$5:$F$304,G41,'品質・実績記録'!$H$5:$H$304,I41))</f>
        <v/>
      </c>
      <c r="T41" s="285">
        <f>IF(C41="","",SUMIFS('品質・実績記録'!$O$5:$O$304,'品質・実績記録'!$B$5:$B$304,C41,'品質・実績記録'!$C$5:$C$304,D41,'品質・実績記録'!$F$5:$F$304,G41,'品質・実績記録'!$H$5:$H$304,I41))</f>
        <v/>
      </c>
      <c r="U41" s="285">
        <f>IF(OR(S41="",T41=""),"",MAX(S41-T41,0))</f>
        <v/>
      </c>
      <c r="V41" s="285">
        <f>IF(C41="","",SUMIFS('品質・実績記録'!$S$5:$S$304,'品質・実績記録'!$B$5:$B$304,C41,'品質・実績記録'!$C$5:$C$304,D41,'品質・実績記録'!$F$5:$F$304,G41,'品質・実績記録'!$H$5:$H$304,I41))</f>
        <v/>
      </c>
      <c r="W41" s="285">
        <f>IF(C41="","",SUMIFS('品質・実績記録'!$T$5:$T$304,'品質・実績記録'!$B$5:$B$304,C41,'品質・実績記録'!$C$5:$C$304,D41,'品質・実績記録'!$F$5:$F$304,G41,'品質・実績記録'!$H$5:$H$304,I41))</f>
        <v/>
      </c>
      <c r="X41" s="285">
        <f>IF(C41="","",COUNTIFS('週間工程表'!$B$5:$B$304,C41,'週間工程表'!$C$5:$C$304,D41,'週間工程表'!$F$5:$F$304,G41,'週間工程表'!$H$5:$H$304,I41,'週間工程表'!$K$5:$K$304,"&lt;&gt;"))</f>
        <v/>
      </c>
      <c r="Y41" s="285">
        <f>IF(C41="","",COUNTIFS('課題管理'!$B$5:$B$304,C41,'課題管理'!$C$5:$C$304,D41,'課題管理'!$F$5:$F$304,G41,'課題管理'!$H$5:$H$304,I41,'課題管理'!$Q$5:$Q$304,"&lt;&gt;クローズ済み",'課題管理'!$K$5:$K$304,"&lt;&gt;"))</f>
        <v/>
      </c>
      <c r="Z41" s="287">
        <f>IF(OR(R41="",R41=0,S41=""),"",S41/R41)</f>
        <v/>
      </c>
      <c r="AA41" s="287">
        <f>IF(OR(S41="",S41=0,T41=""),"",T41/S41)</f>
        <v/>
      </c>
      <c r="AB41" s="72" t="n"/>
      <c r="AC41" s="72" t="n"/>
    </row>
    <row r="42" ht="20" customHeight="1">
      <c r="B42">
        <f>IF(C42="","",TEXT(C42,"yyyymmdd")&amp;"-"&amp;LEFT(I42,1)&amp;"-"&amp;TEXT(ROW()-4,"000"))</f>
        <v/>
      </c>
      <c r="C42" s="284" t="n"/>
      <c r="O42" s="285" t="n"/>
      <c r="P42" s="286" t="n"/>
      <c r="Q42" s="286" t="n"/>
      <c r="R42" s="285" t="n"/>
      <c r="S42" s="285">
        <f>IF(C42="","",SUMIFS('品質・実績記録'!$N$5:$N$304,'品質・実績記録'!$B$5:$B$304,C42,'品質・実績記録'!$C$5:$C$304,D42,'品質・実績記録'!$F$5:$F$304,G42,'品質・実績記録'!$H$5:$H$304,I42))</f>
        <v/>
      </c>
      <c r="T42" s="285">
        <f>IF(C42="","",SUMIFS('品質・実績記録'!$O$5:$O$304,'品質・実績記録'!$B$5:$B$304,C42,'品質・実績記録'!$C$5:$C$304,D42,'品質・実績記録'!$F$5:$F$304,G42,'品質・実績記録'!$H$5:$H$304,I42))</f>
        <v/>
      </c>
      <c r="U42" s="285">
        <f>IF(OR(S42="",T42=""),"",MAX(S42-T42,0))</f>
        <v/>
      </c>
      <c r="V42" s="285">
        <f>IF(C42="","",SUMIFS('品質・実績記録'!$S$5:$S$304,'品質・実績記録'!$B$5:$B$304,C42,'品質・実績記録'!$C$5:$C$304,D42,'品質・実績記録'!$F$5:$F$304,G42,'品質・実績記録'!$H$5:$H$304,I42))</f>
        <v/>
      </c>
      <c r="W42" s="285">
        <f>IF(C42="","",SUMIFS('品質・実績記録'!$T$5:$T$304,'品質・実績記録'!$B$5:$B$304,C42,'品質・実績記録'!$C$5:$C$304,D42,'品質・実績記録'!$F$5:$F$304,G42,'品質・実績記録'!$H$5:$H$304,I42))</f>
        <v/>
      </c>
      <c r="X42" s="285">
        <f>IF(C42="","",COUNTIFS('週間工程表'!$B$5:$B$304,C42,'週間工程表'!$C$5:$C$304,D42,'週間工程表'!$F$5:$F$304,G42,'週間工程表'!$H$5:$H$304,I42,'週間工程表'!$K$5:$K$304,"&lt;&gt;"))</f>
        <v/>
      </c>
      <c r="Y42" s="285">
        <f>IF(C42="","",COUNTIFS('課題管理'!$B$5:$B$304,C42,'課題管理'!$C$5:$C$304,D42,'課題管理'!$F$5:$F$304,G42,'課題管理'!$H$5:$H$304,I42,'課題管理'!$Q$5:$Q$304,"&lt;&gt;クローズ済み",'課題管理'!$K$5:$K$304,"&lt;&gt;"))</f>
        <v/>
      </c>
      <c r="Z42" s="287">
        <f>IF(OR(R42="",R42=0,S42=""),"",S42/R42)</f>
        <v/>
      </c>
      <c r="AA42" s="287">
        <f>IF(OR(S42="",S42=0,T42=""),"",T42/S42)</f>
        <v/>
      </c>
      <c r="AB42" s="72" t="n"/>
      <c r="AC42" s="72" t="n"/>
    </row>
    <row r="43" ht="20" customHeight="1">
      <c r="B43">
        <f>IF(C43="","",TEXT(C43,"yyyymmdd")&amp;"-"&amp;LEFT(I43,1)&amp;"-"&amp;TEXT(ROW()-4,"000"))</f>
        <v/>
      </c>
      <c r="C43" s="284" t="n"/>
      <c r="O43" s="285" t="n"/>
      <c r="P43" s="286" t="n"/>
      <c r="Q43" s="286" t="n"/>
      <c r="R43" s="285" t="n"/>
      <c r="S43" s="285">
        <f>IF(C43="","",SUMIFS('品質・実績記録'!$N$5:$N$304,'品質・実績記録'!$B$5:$B$304,C43,'品質・実績記録'!$C$5:$C$304,D43,'品質・実績記録'!$F$5:$F$304,G43,'品質・実績記録'!$H$5:$H$304,I43))</f>
        <v/>
      </c>
      <c r="T43" s="285">
        <f>IF(C43="","",SUMIFS('品質・実績記録'!$O$5:$O$304,'品質・実績記録'!$B$5:$B$304,C43,'品質・実績記録'!$C$5:$C$304,D43,'品質・実績記録'!$F$5:$F$304,G43,'品質・実績記録'!$H$5:$H$304,I43))</f>
        <v/>
      </c>
      <c r="U43" s="285">
        <f>IF(OR(S43="",T43=""),"",MAX(S43-T43,0))</f>
        <v/>
      </c>
      <c r="V43" s="285">
        <f>IF(C43="","",SUMIFS('品質・実績記録'!$S$5:$S$304,'品質・実績記録'!$B$5:$B$304,C43,'品質・実績記録'!$C$5:$C$304,D43,'品質・実績記録'!$F$5:$F$304,G43,'品質・実績記録'!$H$5:$H$304,I43))</f>
        <v/>
      </c>
      <c r="W43" s="285">
        <f>IF(C43="","",SUMIFS('品質・実績記録'!$T$5:$T$304,'品質・実績記録'!$B$5:$B$304,C43,'品質・実績記録'!$C$5:$C$304,D43,'品質・実績記録'!$F$5:$F$304,G43,'品質・実績記録'!$H$5:$H$304,I43))</f>
        <v/>
      </c>
      <c r="X43" s="285">
        <f>IF(C43="","",COUNTIFS('週間工程表'!$B$5:$B$304,C43,'週間工程表'!$C$5:$C$304,D43,'週間工程表'!$F$5:$F$304,G43,'週間工程表'!$H$5:$H$304,I43,'週間工程表'!$K$5:$K$304,"&lt;&gt;"))</f>
        <v/>
      </c>
      <c r="Y43" s="285">
        <f>IF(C43="","",COUNTIFS('課題管理'!$B$5:$B$304,C43,'課題管理'!$C$5:$C$304,D43,'課題管理'!$F$5:$F$304,G43,'課題管理'!$H$5:$H$304,I43,'課題管理'!$Q$5:$Q$304,"&lt;&gt;クローズ済み",'課題管理'!$K$5:$K$304,"&lt;&gt;"))</f>
        <v/>
      </c>
      <c r="Z43" s="287">
        <f>IF(OR(R43="",R43=0,S43=""),"",S43/R43)</f>
        <v/>
      </c>
      <c r="AA43" s="287">
        <f>IF(OR(S43="",S43=0,T43=""),"",T43/S43)</f>
        <v/>
      </c>
      <c r="AB43" s="72" t="n"/>
      <c r="AC43" s="72" t="n"/>
    </row>
    <row r="44" ht="20" customHeight="1">
      <c r="B44">
        <f>IF(C44="","",TEXT(C44,"yyyymmdd")&amp;"-"&amp;LEFT(I44,1)&amp;"-"&amp;TEXT(ROW()-4,"000"))</f>
        <v/>
      </c>
      <c r="C44" s="284" t="n"/>
      <c r="O44" s="285" t="n"/>
      <c r="P44" s="286" t="n"/>
      <c r="Q44" s="286" t="n"/>
      <c r="R44" s="285" t="n"/>
      <c r="S44" s="285">
        <f>IF(C44="","",SUMIFS('品質・実績記録'!$N$5:$N$304,'品質・実績記録'!$B$5:$B$304,C44,'品質・実績記録'!$C$5:$C$304,D44,'品質・実績記録'!$F$5:$F$304,G44,'品質・実績記録'!$H$5:$H$304,I44))</f>
        <v/>
      </c>
      <c r="T44" s="285">
        <f>IF(C44="","",SUMIFS('品質・実績記録'!$O$5:$O$304,'品質・実績記録'!$B$5:$B$304,C44,'品質・実績記録'!$C$5:$C$304,D44,'品質・実績記録'!$F$5:$F$304,G44,'品質・実績記録'!$H$5:$H$304,I44))</f>
        <v/>
      </c>
      <c r="U44" s="285">
        <f>IF(OR(S44="",T44=""),"",MAX(S44-T44,0))</f>
        <v/>
      </c>
      <c r="V44" s="285">
        <f>IF(C44="","",SUMIFS('品質・実績記録'!$S$5:$S$304,'品質・実績記録'!$B$5:$B$304,C44,'品質・実績記録'!$C$5:$C$304,D44,'品質・実績記録'!$F$5:$F$304,G44,'品質・実績記録'!$H$5:$H$304,I44))</f>
        <v/>
      </c>
      <c r="W44" s="285">
        <f>IF(C44="","",SUMIFS('品質・実績記録'!$T$5:$T$304,'品質・実績記録'!$B$5:$B$304,C44,'品質・実績記録'!$C$5:$C$304,D44,'品質・実績記録'!$F$5:$F$304,G44,'品質・実績記録'!$H$5:$H$304,I44))</f>
        <v/>
      </c>
      <c r="X44" s="285">
        <f>IF(C44="","",COUNTIFS('週間工程表'!$B$5:$B$304,C44,'週間工程表'!$C$5:$C$304,D44,'週間工程表'!$F$5:$F$304,G44,'週間工程表'!$H$5:$H$304,I44,'週間工程表'!$K$5:$K$304,"&lt;&gt;"))</f>
        <v/>
      </c>
      <c r="Y44" s="285">
        <f>IF(C44="","",COUNTIFS('課題管理'!$B$5:$B$304,C44,'課題管理'!$C$5:$C$304,D44,'課題管理'!$F$5:$F$304,G44,'課題管理'!$H$5:$H$304,I44,'課題管理'!$Q$5:$Q$304,"&lt;&gt;クローズ済み",'課題管理'!$K$5:$K$304,"&lt;&gt;"))</f>
        <v/>
      </c>
      <c r="Z44" s="287">
        <f>IF(OR(R44="",R44=0,S44=""),"",S44/R44)</f>
        <v/>
      </c>
      <c r="AA44" s="287">
        <f>IF(OR(S44="",S44=0,T44=""),"",T44/S44)</f>
        <v/>
      </c>
      <c r="AB44" s="72" t="n"/>
      <c r="AC44" s="72" t="n"/>
    </row>
    <row r="45" ht="20" customHeight="1">
      <c r="B45">
        <f>IF(C45="","",TEXT(C45,"yyyymmdd")&amp;"-"&amp;LEFT(I45,1)&amp;"-"&amp;TEXT(ROW()-4,"000"))</f>
        <v/>
      </c>
      <c r="C45" s="284" t="n"/>
      <c r="O45" s="285" t="n"/>
      <c r="P45" s="286" t="n"/>
      <c r="Q45" s="286" t="n"/>
      <c r="R45" s="285" t="n"/>
      <c r="S45" s="285">
        <f>IF(C45="","",SUMIFS('品質・実績記録'!$N$5:$N$304,'品質・実績記録'!$B$5:$B$304,C45,'品質・実績記録'!$C$5:$C$304,D45,'品質・実績記録'!$F$5:$F$304,G45,'品質・実績記録'!$H$5:$H$304,I45))</f>
        <v/>
      </c>
      <c r="T45" s="285">
        <f>IF(C45="","",SUMIFS('品質・実績記録'!$O$5:$O$304,'品質・実績記録'!$B$5:$B$304,C45,'品質・実績記録'!$C$5:$C$304,D45,'品質・実績記録'!$F$5:$F$304,G45,'品質・実績記録'!$H$5:$H$304,I45))</f>
        <v/>
      </c>
      <c r="U45" s="285">
        <f>IF(OR(S45="",T45=""),"",MAX(S45-T45,0))</f>
        <v/>
      </c>
      <c r="V45" s="285">
        <f>IF(C45="","",SUMIFS('品質・実績記録'!$S$5:$S$304,'品質・実績記録'!$B$5:$B$304,C45,'品質・実績記録'!$C$5:$C$304,D45,'品質・実績記録'!$F$5:$F$304,G45,'品質・実績記録'!$H$5:$H$304,I45))</f>
        <v/>
      </c>
      <c r="W45" s="285">
        <f>IF(C45="","",SUMIFS('品質・実績記録'!$T$5:$T$304,'品質・実績記録'!$B$5:$B$304,C45,'品質・実績記録'!$C$5:$C$304,D45,'品質・実績記録'!$F$5:$F$304,G45,'品質・実績記録'!$H$5:$H$304,I45))</f>
        <v/>
      </c>
      <c r="X45" s="285">
        <f>IF(C45="","",COUNTIFS('週間工程表'!$B$5:$B$304,C45,'週間工程表'!$C$5:$C$304,D45,'週間工程表'!$F$5:$F$304,G45,'週間工程表'!$H$5:$H$304,I45,'週間工程表'!$K$5:$K$304,"&lt;&gt;"))</f>
        <v/>
      </c>
      <c r="Y45" s="285">
        <f>IF(C45="","",COUNTIFS('課題管理'!$B$5:$B$304,C45,'課題管理'!$C$5:$C$304,D45,'課題管理'!$F$5:$F$304,G45,'課題管理'!$H$5:$H$304,I45,'課題管理'!$Q$5:$Q$304,"&lt;&gt;クローズ済み",'課題管理'!$K$5:$K$304,"&lt;&gt;"))</f>
        <v/>
      </c>
      <c r="Z45" s="287">
        <f>IF(OR(R45="",R45=0,S45=""),"",S45/R45)</f>
        <v/>
      </c>
      <c r="AA45" s="287">
        <f>IF(OR(S45="",S45=0,T45=""),"",T45/S45)</f>
        <v/>
      </c>
      <c r="AB45" s="72" t="n"/>
      <c r="AC45" s="72" t="n"/>
    </row>
    <row r="46" ht="20" customHeight="1">
      <c r="B46">
        <f>IF(C46="","",TEXT(C46,"yyyymmdd")&amp;"-"&amp;LEFT(I46,1)&amp;"-"&amp;TEXT(ROW()-4,"000"))</f>
        <v/>
      </c>
      <c r="C46" s="284" t="n"/>
      <c r="O46" s="285" t="n"/>
      <c r="P46" s="286" t="n"/>
      <c r="Q46" s="286" t="n"/>
      <c r="R46" s="285" t="n"/>
      <c r="S46" s="285">
        <f>IF(C46="","",SUMIFS('品質・実績記録'!$N$5:$N$304,'品質・実績記録'!$B$5:$B$304,C46,'品質・実績記録'!$C$5:$C$304,D46,'品質・実績記録'!$F$5:$F$304,G46,'品質・実績記録'!$H$5:$H$304,I46))</f>
        <v/>
      </c>
      <c r="T46" s="285">
        <f>IF(C46="","",SUMIFS('品質・実績記録'!$O$5:$O$304,'品質・実績記録'!$B$5:$B$304,C46,'品質・実績記録'!$C$5:$C$304,D46,'品質・実績記録'!$F$5:$F$304,G46,'品質・実績記録'!$H$5:$H$304,I46))</f>
        <v/>
      </c>
      <c r="U46" s="285">
        <f>IF(OR(S46="",T46=""),"",MAX(S46-T46,0))</f>
        <v/>
      </c>
      <c r="V46" s="285">
        <f>IF(C46="","",SUMIFS('品質・実績記録'!$S$5:$S$304,'品質・実績記録'!$B$5:$B$304,C46,'品質・実績記録'!$C$5:$C$304,D46,'品質・実績記録'!$F$5:$F$304,G46,'品質・実績記録'!$H$5:$H$304,I46))</f>
        <v/>
      </c>
      <c r="W46" s="285">
        <f>IF(C46="","",SUMIFS('品質・実績記録'!$T$5:$T$304,'品質・実績記録'!$B$5:$B$304,C46,'品質・実績記録'!$C$5:$C$304,D46,'品質・実績記録'!$F$5:$F$304,G46,'品質・実績記録'!$H$5:$H$304,I46))</f>
        <v/>
      </c>
      <c r="X46" s="285">
        <f>IF(C46="","",COUNTIFS('週間工程表'!$B$5:$B$304,C46,'週間工程表'!$C$5:$C$304,D46,'週間工程表'!$F$5:$F$304,G46,'週間工程表'!$H$5:$H$304,I46,'週間工程表'!$K$5:$K$304,"&lt;&gt;"))</f>
        <v/>
      </c>
      <c r="Y46" s="285">
        <f>IF(C46="","",COUNTIFS('課題管理'!$B$5:$B$304,C46,'課題管理'!$C$5:$C$304,D46,'課題管理'!$F$5:$F$304,G46,'課題管理'!$H$5:$H$304,I46,'課題管理'!$Q$5:$Q$304,"&lt;&gt;クローズ済み",'課題管理'!$K$5:$K$304,"&lt;&gt;"))</f>
        <v/>
      </c>
      <c r="Z46" s="287">
        <f>IF(OR(R46="",R46=0,S46=""),"",S46/R46)</f>
        <v/>
      </c>
      <c r="AA46" s="287">
        <f>IF(OR(S46="",S46=0,T46=""),"",T46/S46)</f>
        <v/>
      </c>
      <c r="AB46" s="72" t="n"/>
      <c r="AC46" s="72" t="n"/>
    </row>
    <row r="47" ht="20" customHeight="1">
      <c r="B47">
        <f>IF(C47="","",TEXT(C47,"yyyymmdd")&amp;"-"&amp;LEFT(I47,1)&amp;"-"&amp;TEXT(ROW()-4,"000"))</f>
        <v/>
      </c>
      <c r="C47" s="284" t="n"/>
      <c r="O47" s="285" t="n"/>
      <c r="P47" s="286" t="n"/>
      <c r="Q47" s="286" t="n"/>
      <c r="R47" s="285" t="n"/>
      <c r="S47" s="285">
        <f>IF(C47="","",SUMIFS('品質・実績記録'!$N$5:$N$304,'品質・実績記録'!$B$5:$B$304,C47,'品質・実績記録'!$C$5:$C$304,D47,'品質・実績記録'!$F$5:$F$304,G47,'品質・実績記録'!$H$5:$H$304,I47))</f>
        <v/>
      </c>
      <c r="T47" s="285">
        <f>IF(C47="","",SUMIFS('品質・実績記録'!$O$5:$O$304,'品質・実績記録'!$B$5:$B$304,C47,'品質・実績記録'!$C$5:$C$304,D47,'品質・実績記録'!$F$5:$F$304,G47,'品質・実績記録'!$H$5:$H$304,I47))</f>
        <v/>
      </c>
      <c r="U47" s="285">
        <f>IF(OR(S47="",T47=""),"",MAX(S47-T47,0))</f>
        <v/>
      </c>
      <c r="V47" s="285">
        <f>IF(C47="","",SUMIFS('品質・実績記録'!$S$5:$S$304,'品質・実績記録'!$B$5:$B$304,C47,'品質・実績記録'!$C$5:$C$304,D47,'品質・実績記録'!$F$5:$F$304,G47,'品質・実績記録'!$H$5:$H$304,I47))</f>
        <v/>
      </c>
      <c r="W47" s="285">
        <f>IF(C47="","",SUMIFS('品質・実績記録'!$T$5:$T$304,'品質・実績記録'!$B$5:$B$304,C47,'品質・実績記録'!$C$5:$C$304,D47,'品質・実績記録'!$F$5:$F$304,G47,'品質・実績記録'!$H$5:$H$304,I47))</f>
        <v/>
      </c>
      <c r="X47" s="285">
        <f>IF(C47="","",COUNTIFS('週間工程表'!$B$5:$B$304,C47,'週間工程表'!$C$5:$C$304,D47,'週間工程表'!$F$5:$F$304,G47,'週間工程表'!$H$5:$H$304,I47,'週間工程表'!$K$5:$K$304,"&lt;&gt;"))</f>
        <v/>
      </c>
      <c r="Y47" s="285">
        <f>IF(C47="","",COUNTIFS('課題管理'!$B$5:$B$304,C47,'課題管理'!$C$5:$C$304,D47,'課題管理'!$F$5:$F$304,G47,'課題管理'!$H$5:$H$304,I47,'課題管理'!$Q$5:$Q$304,"&lt;&gt;クローズ済み",'課題管理'!$K$5:$K$304,"&lt;&gt;"))</f>
        <v/>
      </c>
      <c r="Z47" s="287">
        <f>IF(OR(R47="",R47=0,S47=""),"",S47/R47)</f>
        <v/>
      </c>
      <c r="AA47" s="287">
        <f>IF(OR(S47="",S47=0,T47=""),"",T47/S47)</f>
        <v/>
      </c>
      <c r="AB47" s="72" t="n"/>
      <c r="AC47" s="72" t="n"/>
    </row>
    <row r="48" ht="20" customHeight="1">
      <c r="B48">
        <f>IF(C48="","",TEXT(C48,"yyyymmdd")&amp;"-"&amp;LEFT(I48,1)&amp;"-"&amp;TEXT(ROW()-4,"000"))</f>
        <v/>
      </c>
      <c r="C48" s="284" t="n"/>
      <c r="O48" s="285" t="n"/>
      <c r="P48" s="286" t="n"/>
      <c r="Q48" s="286" t="n"/>
      <c r="R48" s="285" t="n"/>
      <c r="S48" s="285">
        <f>IF(C48="","",SUMIFS('品質・実績記録'!$N$5:$N$304,'品質・実績記録'!$B$5:$B$304,C48,'品質・実績記録'!$C$5:$C$304,D48,'品質・実績記録'!$F$5:$F$304,G48,'品質・実績記録'!$H$5:$H$304,I48))</f>
        <v/>
      </c>
      <c r="T48" s="285">
        <f>IF(C48="","",SUMIFS('品質・実績記録'!$O$5:$O$304,'品質・実績記録'!$B$5:$B$304,C48,'品質・実績記録'!$C$5:$C$304,D48,'品質・実績記録'!$F$5:$F$304,G48,'品質・実績記録'!$H$5:$H$304,I48))</f>
        <v/>
      </c>
      <c r="U48" s="285">
        <f>IF(OR(S48="",T48=""),"",MAX(S48-T48,0))</f>
        <v/>
      </c>
      <c r="V48" s="285">
        <f>IF(C48="","",SUMIFS('品質・実績記録'!$S$5:$S$304,'品質・実績記録'!$B$5:$B$304,C48,'品質・実績記録'!$C$5:$C$304,D48,'品質・実績記録'!$F$5:$F$304,G48,'品質・実績記録'!$H$5:$H$304,I48))</f>
        <v/>
      </c>
      <c r="W48" s="285">
        <f>IF(C48="","",SUMIFS('品質・実績記録'!$T$5:$T$304,'品質・実績記録'!$B$5:$B$304,C48,'品質・実績記録'!$C$5:$C$304,D48,'品質・実績記録'!$F$5:$F$304,G48,'品質・実績記録'!$H$5:$H$304,I48))</f>
        <v/>
      </c>
      <c r="X48" s="285">
        <f>IF(C48="","",COUNTIFS('週間工程表'!$B$5:$B$304,C48,'週間工程表'!$C$5:$C$304,D48,'週間工程表'!$F$5:$F$304,G48,'週間工程表'!$H$5:$H$304,I48,'週間工程表'!$K$5:$K$304,"&lt;&gt;"))</f>
        <v/>
      </c>
      <c r="Y48" s="285">
        <f>IF(C48="","",COUNTIFS('課題管理'!$B$5:$B$304,C48,'課題管理'!$C$5:$C$304,D48,'課題管理'!$F$5:$F$304,G48,'課題管理'!$H$5:$H$304,I48,'課題管理'!$Q$5:$Q$304,"&lt;&gt;クローズ済み",'課題管理'!$K$5:$K$304,"&lt;&gt;"))</f>
        <v/>
      </c>
      <c r="Z48" s="287">
        <f>IF(OR(R48="",R48=0,S48=""),"",S48/R48)</f>
        <v/>
      </c>
      <c r="AA48" s="287">
        <f>IF(OR(S48="",S48=0,T48=""),"",T48/S48)</f>
        <v/>
      </c>
      <c r="AB48" s="72" t="n"/>
      <c r="AC48" s="72" t="n"/>
    </row>
    <row r="49" ht="20" customHeight="1">
      <c r="B49">
        <f>IF(C49="","",TEXT(C49,"yyyymmdd")&amp;"-"&amp;LEFT(I49,1)&amp;"-"&amp;TEXT(ROW()-4,"000"))</f>
        <v/>
      </c>
      <c r="C49" s="284" t="n"/>
      <c r="O49" s="285" t="n"/>
      <c r="P49" s="286" t="n"/>
      <c r="Q49" s="286" t="n"/>
      <c r="R49" s="285" t="n"/>
      <c r="S49" s="285">
        <f>IF(C49="","",SUMIFS('品質・実績記録'!$N$5:$N$304,'品質・実績記録'!$B$5:$B$304,C49,'品質・実績記録'!$C$5:$C$304,D49,'品質・実績記録'!$F$5:$F$304,G49,'品質・実績記録'!$H$5:$H$304,I49))</f>
        <v/>
      </c>
      <c r="T49" s="285">
        <f>IF(C49="","",SUMIFS('品質・実績記録'!$O$5:$O$304,'品質・実績記録'!$B$5:$B$304,C49,'品質・実績記録'!$C$5:$C$304,D49,'品質・実績記録'!$F$5:$F$304,G49,'品質・実績記録'!$H$5:$H$304,I49))</f>
        <v/>
      </c>
      <c r="U49" s="285">
        <f>IF(OR(S49="",T49=""),"",MAX(S49-T49,0))</f>
        <v/>
      </c>
      <c r="V49" s="285">
        <f>IF(C49="","",SUMIFS('品質・実績記録'!$S$5:$S$304,'品質・実績記録'!$B$5:$B$304,C49,'品質・実績記録'!$C$5:$C$304,D49,'品質・実績記録'!$F$5:$F$304,G49,'品質・実績記録'!$H$5:$H$304,I49))</f>
        <v/>
      </c>
      <c r="W49" s="285">
        <f>IF(C49="","",SUMIFS('品質・実績記録'!$T$5:$T$304,'品質・実績記録'!$B$5:$B$304,C49,'品質・実績記録'!$C$5:$C$304,D49,'品質・実績記録'!$F$5:$F$304,G49,'品質・実績記録'!$H$5:$H$304,I49))</f>
        <v/>
      </c>
      <c r="X49" s="285">
        <f>IF(C49="","",COUNTIFS('週間工程表'!$B$5:$B$304,C49,'週間工程表'!$C$5:$C$304,D49,'週間工程表'!$F$5:$F$304,G49,'週間工程表'!$H$5:$H$304,I49,'週間工程表'!$K$5:$K$304,"&lt;&gt;"))</f>
        <v/>
      </c>
      <c r="Y49" s="285">
        <f>IF(C49="","",COUNTIFS('課題管理'!$B$5:$B$304,C49,'課題管理'!$C$5:$C$304,D49,'課題管理'!$F$5:$F$304,G49,'課題管理'!$H$5:$H$304,I49,'課題管理'!$Q$5:$Q$304,"&lt;&gt;クローズ済み",'課題管理'!$K$5:$K$304,"&lt;&gt;"))</f>
        <v/>
      </c>
      <c r="Z49" s="287">
        <f>IF(OR(R49="",R49=0,S49=""),"",S49/R49)</f>
        <v/>
      </c>
      <c r="AA49" s="287">
        <f>IF(OR(S49="",S49=0,T49=""),"",T49/S49)</f>
        <v/>
      </c>
      <c r="AB49" s="72" t="n"/>
      <c r="AC49" s="72" t="n"/>
    </row>
    <row r="50" ht="20" customHeight="1">
      <c r="B50">
        <f>IF(C50="","",TEXT(C50,"yyyymmdd")&amp;"-"&amp;LEFT(I50,1)&amp;"-"&amp;TEXT(ROW()-4,"000"))</f>
        <v/>
      </c>
      <c r="C50" s="284" t="n"/>
      <c r="O50" s="285" t="n"/>
      <c r="P50" s="286" t="n"/>
      <c r="Q50" s="286" t="n"/>
      <c r="R50" s="285" t="n"/>
      <c r="S50" s="285">
        <f>IF(C50="","",SUMIFS('品質・実績記録'!$N$5:$N$304,'品質・実績記録'!$B$5:$B$304,C50,'品質・実績記録'!$C$5:$C$304,D50,'品質・実績記録'!$F$5:$F$304,G50,'品質・実績記録'!$H$5:$H$304,I50))</f>
        <v/>
      </c>
      <c r="T50" s="285">
        <f>IF(C50="","",SUMIFS('品質・実績記録'!$O$5:$O$304,'品質・実績記録'!$B$5:$B$304,C50,'品質・実績記録'!$C$5:$C$304,D50,'品質・実績記録'!$F$5:$F$304,G50,'品質・実績記録'!$H$5:$H$304,I50))</f>
        <v/>
      </c>
      <c r="U50" s="285">
        <f>IF(OR(S50="",T50=""),"",MAX(S50-T50,0))</f>
        <v/>
      </c>
      <c r="V50" s="285">
        <f>IF(C50="","",SUMIFS('品質・実績記録'!$S$5:$S$304,'品質・実績記録'!$B$5:$B$304,C50,'品質・実績記録'!$C$5:$C$304,D50,'品質・実績記録'!$F$5:$F$304,G50,'品質・実績記録'!$H$5:$H$304,I50))</f>
        <v/>
      </c>
      <c r="W50" s="285">
        <f>IF(C50="","",SUMIFS('品質・実績記録'!$T$5:$T$304,'品質・実績記録'!$B$5:$B$304,C50,'品質・実績記録'!$C$5:$C$304,D50,'品質・実績記録'!$F$5:$F$304,G50,'品質・実績記録'!$H$5:$H$304,I50))</f>
        <v/>
      </c>
      <c r="X50" s="285">
        <f>IF(C50="","",COUNTIFS('週間工程表'!$B$5:$B$304,C50,'週間工程表'!$C$5:$C$304,D50,'週間工程表'!$F$5:$F$304,G50,'週間工程表'!$H$5:$H$304,I50,'週間工程表'!$K$5:$K$304,"&lt;&gt;"))</f>
        <v/>
      </c>
      <c r="Y50" s="285">
        <f>IF(C50="","",COUNTIFS('課題管理'!$B$5:$B$304,C50,'課題管理'!$C$5:$C$304,D50,'課題管理'!$F$5:$F$304,G50,'課題管理'!$H$5:$H$304,I50,'課題管理'!$Q$5:$Q$304,"&lt;&gt;クローズ済み",'課題管理'!$K$5:$K$304,"&lt;&gt;"))</f>
        <v/>
      </c>
      <c r="Z50" s="287">
        <f>IF(OR(R50="",R50=0,S50=""),"",S50/R50)</f>
        <v/>
      </c>
      <c r="AA50" s="287">
        <f>IF(OR(S50="",S50=0,T50=""),"",T50/S50)</f>
        <v/>
      </c>
      <c r="AB50" s="72" t="n"/>
      <c r="AC50" s="72" t="n"/>
    </row>
    <row r="51" ht="20" customHeight="1">
      <c r="B51">
        <f>IF(C51="","",TEXT(C51,"yyyymmdd")&amp;"-"&amp;LEFT(I51,1)&amp;"-"&amp;TEXT(ROW()-4,"000"))</f>
        <v/>
      </c>
      <c r="C51" s="284" t="n"/>
      <c r="O51" s="285" t="n"/>
      <c r="P51" s="286" t="n"/>
      <c r="Q51" s="286" t="n"/>
      <c r="R51" s="285" t="n"/>
      <c r="S51" s="285">
        <f>IF(C51="","",SUMIFS('品質・実績記録'!$N$5:$N$304,'品質・実績記録'!$B$5:$B$304,C51,'品質・実績記録'!$C$5:$C$304,D51,'品質・実績記録'!$F$5:$F$304,G51,'品質・実績記録'!$H$5:$H$304,I51))</f>
        <v/>
      </c>
      <c r="T51" s="285">
        <f>IF(C51="","",SUMIFS('品質・実績記録'!$O$5:$O$304,'品質・実績記録'!$B$5:$B$304,C51,'品質・実績記録'!$C$5:$C$304,D51,'品質・実績記録'!$F$5:$F$304,G51,'品質・実績記録'!$H$5:$H$304,I51))</f>
        <v/>
      </c>
      <c r="U51" s="285">
        <f>IF(OR(S51="",T51=""),"",MAX(S51-T51,0))</f>
        <v/>
      </c>
      <c r="V51" s="285">
        <f>IF(C51="","",SUMIFS('品質・実績記録'!$S$5:$S$304,'品質・実績記録'!$B$5:$B$304,C51,'品質・実績記録'!$C$5:$C$304,D51,'品質・実績記録'!$F$5:$F$304,G51,'品質・実績記録'!$H$5:$H$304,I51))</f>
        <v/>
      </c>
      <c r="W51" s="285">
        <f>IF(C51="","",SUMIFS('品質・実績記録'!$T$5:$T$304,'品質・実績記録'!$B$5:$B$304,C51,'品質・実績記録'!$C$5:$C$304,D51,'品質・実績記録'!$F$5:$F$304,G51,'品質・実績記録'!$H$5:$H$304,I51))</f>
        <v/>
      </c>
      <c r="X51" s="285">
        <f>IF(C51="","",COUNTIFS('週間工程表'!$B$5:$B$304,C51,'週間工程表'!$C$5:$C$304,D51,'週間工程表'!$F$5:$F$304,G51,'週間工程表'!$H$5:$H$304,I51,'週間工程表'!$K$5:$K$304,"&lt;&gt;"))</f>
        <v/>
      </c>
      <c r="Y51" s="285">
        <f>IF(C51="","",COUNTIFS('課題管理'!$B$5:$B$304,C51,'課題管理'!$C$5:$C$304,D51,'課題管理'!$F$5:$F$304,G51,'課題管理'!$H$5:$H$304,I51,'課題管理'!$Q$5:$Q$304,"&lt;&gt;クローズ済み",'課題管理'!$K$5:$K$304,"&lt;&gt;"))</f>
        <v/>
      </c>
      <c r="Z51" s="287">
        <f>IF(OR(R51="",R51=0,S51=""),"",S51/R51)</f>
        <v/>
      </c>
      <c r="AA51" s="287">
        <f>IF(OR(S51="",S51=0,T51=""),"",T51/S51)</f>
        <v/>
      </c>
      <c r="AB51" s="72" t="n"/>
      <c r="AC51" s="72" t="n"/>
    </row>
    <row r="52" ht="20" customHeight="1">
      <c r="B52">
        <f>IF(C52="","",TEXT(C52,"yyyymmdd")&amp;"-"&amp;LEFT(I52,1)&amp;"-"&amp;TEXT(ROW()-4,"000"))</f>
        <v/>
      </c>
      <c r="C52" s="284" t="n"/>
      <c r="O52" s="285" t="n"/>
      <c r="P52" s="286" t="n"/>
      <c r="Q52" s="286" t="n"/>
      <c r="R52" s="285" t="n"/>
      <c r="S52" s="285">
        <f>IF(C52="","",SUMIFS('品質・実績記録'!$N$5:$N$304,'品質・実績記録'!$B$5:$B$304,C52,'品質・実績記録'!$C$5:$C$304,D52,'品質・実績記録'!$F$5:$F$304,G52,'品質・実績記録'!$H$5:$H$304,I52))</f>
        <v/>
      </c>
      <c r="T52" s="285">
        <f>IF(C52="","",SUMIFS('品質・実績記録'!$O$5:$O$304,'品質・実績記録'!$B$5:$B$304,C52,'品質・実績記録'!$C$5:$C$304,D52,'品質・実績記録'!$F$5:$F$304,G52,'品質・実績記録'!$H$5:$H$304,I52))</f>
        <v/>
      </c>
      <c r="U52" s="285">
        <f>IF(OR(S52="",T52=""),"",MAX(S52-T52,0))</f>
        <v/>
      </c>
      <c r="V52" s="285">
        <f>IF(C52="","",SUMIFS('品質・実績記録'!$S$5:$S$304,'品質・実績記録'!$B$5:$B$304,C52,'品質・実績記録'!$C$5:$C$304,D52,'品質・実績記録'!$F$5:$F$304,G52,'品質・実績記録'!$H$5:$H$304,I52))</f>
        <v/>
      </c>
      <c r="W52" s="285">
        <f>IF(C52="","",SUMIFS('品質・実績記録'!$T$5:$T$304,'品質・実績記録'!$B$5:$B$304,C52,'品質・実績記録'!$C$5:$C$304,D52,'品質・実績記録'!$F$5:$F$304,G52,'品質・実績記録'!$H$5:$H$304,I52))</f>
        <v/>
      </c>
      <c r="X52" s="285">
        <f>IF(C52="","",COUNTIFS('週間工程表'!$B$5:$B$304,C52,'週間工程表'!$C$5:$C$304,D52,'週間工程表'!$F$5:$F$304,G52,'週間工程表'!$H$5:$H$304,I52,'週間工程表'!$K$5:$K$304,"&lt;&gt;"))</f>
        <v/>
      </c>
      <c r="Y52" s="285">
        <f>IF(C52="","",COUNTIFS('課題管理'!$B$5:$B$304,C52,'課題管理'!$C$5:$C$304,D52,'課題管理'!$F$5:$F$304,G52,'課題管理'!$H$5:$H$304,I52,'課題管理'!$Q$5:$Q$304,"&lt;&gt;クローズ済み",'課題管理'!$K$5:$K$304,"&lt;&gt;"))</f>
        <v/>
      </c>
      <c r="Z52" s="287">
        <f>IF(OR(R52="",R52=0,S52=""),"",S52/R52)</f>
        <v/>
      </c>
      <c r="AA52" s="287">
        <f>IF(OR(S52="",S52=0,T52=""),"",T52/S52)</f>
        <v/>
      </c>
      <c r="AB52" s="72" t="n"/>
      <c r="AC52" s="72" t="n"/>
    </row>
    <row r="53" ht="20" customHeight="1">
      <c r="B53">
        <f>IF(C53="","",TEXT(C53,"yyyymmdd")&amp;"-"&amp;LEFT(I53,1)&amp;"-"&amp;TEXT(ROW()-4,"000"))</f>
        <v/>
      </c>
      <c r="C53" s="284" t="n"/>
      <c r="O53" s="285" t="n"/>
      <c r="P53" s="286" t="n"/>
      <c r="Q53" s="286" t="n"/>
      <c r="R53" s="285" t="n"/>
      <c r="S53" s="285">
        <f>IF(C53="","",SUMIFS('品質・実績記録'!$N$5:$N$304,'品質・実績記録'!$B$5:$B$304,C53,'品質・実績記録'!$C$5:$C$304,D53,'品質・実績記録'!$F$5:$F$304,G53,'品質・実績記録'!$H$5:$H$304,I53))</f>
        <v/>
      </c>
      <c r="T53" s="285">
        <f>IF(C53="","",SUMIFS('品質・実績記録'!$O$5:$O$304,'品質・実績記録'!$B$5:$B$304,C53,'品質・実績記録'!$C$5:$C$304,D53,'品質・実績記録'!$F$5:$F$304,G53,'品質・実績記録'!$H$5:$H$304,I53))</f>
        <v/>
      </c>
      <c r="U53" s="285">
        <f>IF(OR(S53="",T53=""),"",MAX(S53-T53,0))</f>
        <v/>
      </c>
      <c r="V53" s="285">
        <f>IF(C53="","",SUMIFS('品質・実績記録'!$S$5:$S$304,'品質・実績記録'!$B$5:$B$304,C53,'品質・実績記録'!$C$5:$C$304,D53,'品質・実績記録'!$F$5:$F$304,G53,'品質・実績記録'!$H$5:$H$304,I53))</f>
        <v/>
      </c>
      <c r="W53" s="285">
        <f>IF(C53="","",SUMIFS('品質・実績記録'!$T$5:$T$304,'品質・実績記録'!$B$5:$B$304,C53,'品質・実績記録'!$C$5:$C$304,D53,'品質・実績記録'!$F$5:$F$304,G53,'品質・実績記録'!$H$5:$H$304,I53))</f>
        <v/>
      </c>
      <c r="X53" s="285">
        <f>IF(C53="","",COUNTIFS('週間工程表'!$B$5:$B$304,C53,'週間工程表'!$C$5:$C$304,D53,'週間工程表'!$F$5:$F$304,G53,'週間工程表'!$H$5:$H$304,I53,'週間工程表'!$K$5:$K$304,"&lt;&gt;"))</f>
        <v/>
      </c>
      <c r="Y53" s="285">
        <f>IF(C53="","",COUNTIFS('課題管理'!$B$5:$B$304,C53,'課題管理'!$C$5:$C$304,D53,'課題管理'!$F$5:$F$304,G53,'課題管理'!$H$5:$H$304,I53,'課題管理'!$Q$5:$Q$304,"&lt;&gt;クローズ済み",'課題管理'!$K$5:$K$304,"&lt;&gt;"))</f>
        <v/>
      </c>
      <c r="Z53" s="287">
        <f>IF(OR(R53="",R53=0,S53=""),"",S53/R53)</f>
        <v/>
      </c>
      <c r="AA53" s="287">
        <f>IF(OR(S53="",S53=0,T53=""),"",T53/S53)</f>
        <v/>
      </c>
      <c r="AB53" s="72" t="n"/>
      <c r="AC53" s="72" t="n"/>
    </row>
    <row r="54" ht="20" customHeight="1">
      <c r="B54">
        <f>IF(C54="","",TEXT(C54,"yyyymmdd")&amp;"-"&amp;LEFT(I54,1)&amp;"-"&amp;TEXT(ROW()-4,"000"))</f>
        <v/>
      </c>
      <c r="C54" s="284" t="n"/>
      <c r="O54" s="285" t="n"/>
      <c r="P54" s="286" t="n"/>
      <c r="Q54" s="286" t="n"/>
      <c r="R54" s="285" t="n"/>
      <c r="S54" s="285">
        <f>IF(C54="","",SUMIFS('品質・実績記録'!$N$5:$N$304,'品質・実績記録'!$B$5:$B$304,C54,'品質・実績記録'!$C$5:$C$304,D54,'品質・実績記録'!$F$5:$F$304,G54,'品質・実績記録'!$H$5:$H$304,I54))</f>
        <v/>
      </c>
      <c r="T54" s="285">
        <f>IF(C54="","",SUMIFS('品質・実績記録'!$O$5:$O$304,'品質・実績記録'!$B$5:$B$304,C54,'品質・実績記録'!$C$5:$C$304,D54,'品質・実績記録'!$F$5:$F$304,G54,'品質・実績記録'!$H$5:$H$304,I54))</f>
        <v/>
      </c>
      <c r="U54" s="285">
        <f>IF(OR(S54="",T54=""),"",MAX(S54-T54,0))</f>
        <v/>
      </c>
      <c r="V54" s="285">
        <f>IF(C54="","",SUMIFS('品質・実績記録'!$S$5:$S$304,'品質・実績記録'!$B$5:$B$304,C54,'品質・実績記録'!$C$5:$C$304,D54,'品質・実績記録'!$F$5:$F$304,G54,'品質・実績記録'!$H$5:$H$304,I54))</f>
        <v/>
      </c>
      <c r="W54" s="285">
        <f>IF(C54="","",SUMIFS('品質・実績記録'!$T$5:$T$304,'品質・実績記録'!$B$5:$B$304,C54,'品質・実績記録'!$C$5:$C$304,D54,'品質・実績記録'!$F$5:$F$304,G54,'品質・実績記録'!$H$5:$H$304,I54))</f>
        <v/>
      </c>
      <c r="X54" s="285">
        <f>IF(C54="","",COUNTIFS('週間工程表'!$B$5:$B$304,C54,'週間工程表'!$C$5:$C$304,D54,'週間工程表'!$F$5:$F$304,G54,'週間工程表'!$H$5:$H$304,I54,'週間工程表'!$K$5:$K$304,"&lt;&gt;"))</f>
        <v/>
      </c>
      <c r="Y54" s="285">
        <f>IF(C54="","",COUNTIFS('課題管理'!$B$5:$B$304,C54,'課題管理'!$C$5:$C$304,D54,'課題管理'!$F$5:$F$304,G54,'課題管理'!$H$5:$H$304,I54,'課題管理'!$Q$5:$Q$304,"&lt;&gt;クローズ済み",'課題管理'!$K$5:$K$304,"&lt;&gt;"))</f>
        <v/>
      </c>
      <c r="Z54" s="287">
        <f>IF(OR(R54="",R54=0,S54=""),"",S54/R54)</f>
        <v/>
      </c>
      <c r="AA54" s="287">
        <f>IF(OR(S54="",S54=0,T54=""),"",T54/S54)</f>
        <v/>
      </c>
      <c r="AB54" s="72" t="n"/>
      <c r="AC54" s="72" t="n"/>
    </row>
    <row r="55" ht="20" customHeight="1">
      <c r="B55">
        <f>IF(C55="","",TEXT(C55,"yyyymmdd")&amp;"-"&amp;LEFT(I55,1)&amp;"-"&amp;TEXT(ROW()-4,"000"))</f>
        <v/>
      </c>
      <c r="C55" s="284" t="n"/>
      <c r="O55" s="285" t="n"/>
      <c r="P55" s="286" t="n"/>
      <c r="Q55" s="286" t="n"/>
      <c r="R55" s="285" t="n"/>
      <c r="S55" s="285">
        <f>IF(C55="","",SUMIFS('品質・実績記録'!$N$5:$N$304,'品質・実績記録'!$B$5:$B$304,C55,'品質・実績記録'!$C$5:$C$304,D55,'品質・実績記録'!$F$5:$F$304,G55,'品質・実績記録'!$H$5:$H$304,I55))</f>
        <v/>
      </c>
      <c r="T55" s="285">
        <f>IF(C55="","",SUMIFS('品質・実績記録'!$O$5:$O$304,'品質・実績記録'!$B$5:$B$304,C55,'品質・実績記録'!$C$5:$C$304,D55,'品質・実績記録'!$F$5:$F$304,G55,'品質・実績記録'!$H$5:$H$304,I55))</f>
        <v/>
      </c>
      <c r="U55" s="285">
        <f>IF(OR(S55="",T55=""),"",MAX(S55-T55,0))</f>
        <v/>
      </c>
      <c r="V55" s="285">
        <f>IF(C55="","",SUMIFS('品質・実績記録'!$S$5:$S$304,'品質・実績記録'!$B$5:$B$304,C55,'品質・実績記録'!$C$5:$C$304,D55,'品質・実績記録'!$F$5:$F$304,G55,'品質・実績記録'!$H$5:$H$304,I55))</f>
        <v/>
      </c>
      <c r="W55" s="285">
        <f>IF(C55="","",SUMIFS('品質・実績記録'!$T$5:$T$304,'品質・実績記録'!$B$5:$B$304,C55,'品質・実績記録'!$C$5:$C$304,D55,'品質・実績記録'!$F$5:$F$304,G55,'品質・実績記録'!$H$5:$H$304,I55))</f>
        <v/>
      </c>
      <c r="X55" s="285">
        <f>IF(C55="","",COUNTIFS('週間工程表'!$B$5:$B$304,C55,'週間工程表'!$C$5:$C$304,D55,'週間工程表'!$F$5:$F$304,G55,'週間工程表'!$H$5:$H$304,I55,'週間工程表'!$K$5:$K$304,"&lt;&gt;"))</f>
        <v/>
      </c>
      <c r="Y55" s="285">
        <f>IF(C55="","",COUNTIFS('課題管理'!$B$5:$B$304,C55,'課題管理'!$C$5:$C$304,D55,'課題管理'!$F$5:$F$304,G55,'課題管理'!$H$5:$H$304,I55,'課題管理'!$Q$5:$Q$304,"&lt;&gt;クローズ済み",'課題管理'!$K$5:$K$304,"&lt;&gt;"))</f>
        <v/>
      </c>
      <c r="Z55" s="287">
        <f>IF(OR(R55="",R55=0,S55=""),"",S55/R55)</f>
        <v/>
      </c>
      <c r="AA55" s="287">
        <f>IF(OR(S55="",S55=0,T55=""),"",T55/S55)</f>
        <v/>
      </c>
      <c r="AB55" s="72" t="n"/>
      <c r="AC55" s="72" t="n"/>
    </row>
    <row r="56" ht="20" customHeight="1">
      <c r="B56">
        <f>IF(C56="","",TEXT(C56,"yyyymmdd")&amp;"-"&amp;LEFT(I56,1)&amp;"-"&amp;TEXT(ROW()-4,"000"))</f>
        <v/>
      </c>
      <c r="C56" s="284" t="n"/>
      <c r="O56" s="285" t="n"/>
      <c r="P56" s="286" t="n"/>
      <c r="Q56" s="286" t="n"/>
      <c r="R56" s="285" t="n"/>
      <c r="S56" s="285">
        <f>IF(C56="","",SUMIFS('品質・実績記録'!$N$5:$N$304,'品質・実績記録'!$B$5:$B$304,C56,'品質・実績記録'!$C$5:$C$304,D56,'品質・実績記録'!$F$5:$F$304,G56,'品質・実績記録'!$H$5:$H$304,I56))</f>
        <v/>
      </c>
      <c r="T56" s="285">
        <f>IF(C56="","",SUMIFS('品質・実績記録'!$O$5:$O$304,'品質・実績記録'!$B$5:$B$304,C56,'品質・実績記録'!$C$5:$C$304,D56,'品質・実績記録'!$F$5:$F$304,G56,'品質・実績記録'!$H$5:$H$304,I56))</f>
        <v/>
      </c>
      <c r="U56" s="285">
        <f>IF(OR(S56="",T56=""),"",MAX(S56-T56,0))</f>
        <v/>
      </c>
      <c r="V56" s="285">
        <f>IF(C56="","",SUMIFS('品質・実績記録'!$S$5:$S$304,'品質・実績記録'!$B$5:$B$304,C56,'品質・実績記録'!$C$5:$C$304,D56,'品質・実績記録'!$F$5:$F$304,G56,'品質・実績記録'!$H$5:$H$304,I56))</f>
        <v/>
      </c>
      <c r="W56" s="285">
        <f>IF(C56="","",SUMIFS('品質・実績記録'!$T$5:$T$304,'品質・実績記録'!$B$5:$B$304,C56,'品質・実績記録'!$C$5:$C$304,D56,'品質・実績記録'!$F$5:$F$304,G56,'品質・実績記録'!$H$5:$H$304,I56))</f>
        <v/>
      </c>
      <c r="X56" s="285">
        <f>IF(C56="","",COUNTIFS('週間工程表'!$B$5:$B$304,C56,'週間工程表'!$C$5:$C$304,D56,'週間工程表'!$F$5:$F$304,G56,'週間工程表'!$H$5:$H$304,I56,'週間工程表'!$K$5:$K$304,"&lt;&gt;"))</f>
        <v/>
      </c>
      <c r="Y56" s="285">
        <f>IF(C56="","",COUNTIFS('課題管理'!$B$5:$B$304,C56,'課題管理'!$C$5:$C$304,D56,'課題管理'!$F$5:$F$304,G56,'課題管理'!$H$5:$H$304,I56,'課題管理'!$Q$5:$Q$304,"&lt;&gt;クローズ済み",'課題管理'!$K$5:$K$304,"&lt;&gt;"))</f>
        <v/>
      </c>
      <c r="Z56" s="287">
        <f>IF(OR(R56="",R56=0,S56=""),"",S56/R56)</f>
        <v/>
      </c>
      <c r="AA56" s="287">
        <f>IF(OR(S56="",S56=0,T56=""),"",T56/S56)</f>
        <v/>
      </c>
      <c r="AB56" s="72" t="n"/>
      <c r="AC56" s="72" t="n"/>
    </row>
    <row r="57" ht="20" customHeight="1">
      <c r="B57">
        <f>IF(C57="","",TEXT(C57,"yyyymmdd")&amp;"-"&amp;LEFT(I57,1)&amp;"-"&amp;TEXT(ROW()-4,"000"))</f>
        <v/>
      </c>
      <c r="C57" s="284" t="n"/>
      <c r="O57" s="285" t="n"/>
      <c r="P57" s="286" t="n"/>
      <c r="Q57" s="286" t="n"/>
      <c r="R57" s="285" t="n"/>
      <c r="S57" s="285">
        <f>IF(C57="","",SUMIFS('品質・実績記録'!$N$5:$N$304,'品質・実績記録'!$B$5:$B$304,C57,'品質・実績記録'!$C$5:$C$304,D57,'品質・実績記録'!$F$5:$F$304,G57,'品質・実績記録'!$H$5:$H$304,I57))</f>
        <v/>
      </c>
      <c r="T57" s="285">
        <f>IF(C57="","",SUMIFS('品質・実績記録'!$O$5:$O$304,'品質・実績記録'!$B$5:$B$304,C57,'品質・実績記録'!$C$5:$C$304,D57,'品質・実績記録'!$F$5:$F$304,G57,'品質・実績記録'!$H$5:$H$304,I57))</f>
        <v/>
      </c>
      <c r="U57" s="285">
        <f>IF(OR(S57="",T57=""),"",MAX(S57-T57,0))</f>
        <v/>
      </c>
      <c r="V57" s="285">
        <f>IF(C57="","",SUMIFS('品質・実績記録'!$S$5:$S$304,'品質・実績記録'!$B$5:$B$304,C57,'品質・実績記録'!$C$5:$C$304,D57,'品質・実績記録'!$F$5:$F$304,G57,'品質・実績記録'!$H$5:$H$304,I57))</f>
        <v/>
      </c>
      <c r="W57" s="285">
        <f>IF(C57="","",SUMIFS('品質・実績記録'!$T$5:$T$304,'品質・実績記録'!$B$5:$B$304,C57,'品質・実績記録'!$C$5:$C$304,D57,'品質・実績記録'!$F$5:$F$304,G57,'品質・実績記録'!$H$5:$H$304,I57))</f>
        <v/>
      </c>
      <c r="X57" s="285">
        <f>IF(C57="","",COUNTIFS('週間工程表'!$B$5:$B$304,C57,'週間工程表'!$C$5:$C$304,D57,'週間工程表'!$F$5:$F$304,G57,'週間工程表'!$H$5:$H$304,I57,'週間工程表'!$K$5:$K$304,"&lt;&gt;"))</f>
        <v/>
      </c>
      <c r="Y57" s="285">
        <f>IF(C57="","",COUNTIFS('課題管理'!$B$5:$B$304,C57,'課題管理'!$C$5:$C$304,D57,'課題管理'!$F$5:$F$304,G57,'課題管理'!$H$5:$H$304,I57,'課題管理'!$Q$5:$Q$304,"&lt;&gt;クローズ済み",'課題管理'!$K$5:$K$304,"&lt;&gt;"))</f>
        <v/>
      </c>
      <c r="Z57" s="287">
        <f>IF(OR(R57="",R57=0,S57=""),"",S57/R57)</f>
        <v/>
      </c>
      <c r="AA57" s="287">
        <f>IF(OR(S57="",S57=0,T57=""),"",T57/S57)</f>
        <v/>
      </c>
      <c r="AB57" s="72" t="n"/>
      <c r="AC57" s="72" t="n"/>
    </row>
    <row r="58" ht="20" customHeight="1">
      <c r="B58">
        <f>IF(C58="","",TEXT(C58,"yyyymmdd")&amp;"-"&amp;LEFT(I58,1)&amp;"-"&amp;TEXT(ROW()-4,"000"))</f>
        <v/>
      </c>
      <c r="C58" s="284" t="n"/>
      <c r="O58" s="285" t="n"/>
      <c r="P58" s="286" t="n"/>
      <c r="Q58" s="286" t="n"/>
      <c r="R58" s="285" t="n"/>
      <c r="S58" s="285">
        <f>IF(C58="","",SUMIFS('品質・実績記録'!$N$5:$N$304,'品質・実績記録'!$B$5:$B$304,C58,'品質・実績記録'!$C$5:$C$304,D58,'品質・実績記録'!$F$5:$F$304,G58,'品質・実績記録'!$H$5:$H$304,I58))</f>
        <v/>
      </c>
      <c r="T58" s="285">
        <f>IF(C58="","",SUMIFS('品質・実績記録'!$O$5:$O$304,'品質・実績記録'!$B$5:$B$304,C58,'品質・実績記録'!$C$5:$C$304,D58,'品質・実績記録'!$F$5:$F$304,G58,'品質・実績記録'!$H$5:$H$304,I58))</f>
        <v/>
      </c>
      <c r="U58" s="285">
        <f>IF(OR(S58="",T58=""),"",MAX(S58-T58,0))</f>
        <v/>
      </c>
      <c r="V58" s="285">
        <f>IF(C58="","",SUMIFS('品質・実績記録'!$S$5:$S$304,'品質・実績記録'!$B$5:$B$304,C58,'品質・実績記録'!$C$5:$C$304,D58,'品質・実績記録'!$F$5:$F$304,G58,'品質・実績記録'!$H$5:$H$304,I58))</f>
        <v/>
      </c>
      <c r="W58" s="285">
        <f>IF(C58="","",SUMIFS('品質・実績記録'!$T$5:$T$304,'品質・実績記録'!$B$5:$B$304,C58,'品質・実績記録'!$C$5:$C$304,D58,'品質・実績記録'!$F$5:$F$304,G58,'品質・実績記録'!$H$5:$H$304,I58))</f>
        <v/>
      </c>
      <c r="X58" s="285">
        <f>IF(C58="","",COUNTIFS('週間工程表'!$B$5:$B$304,C58,'週間工程表'!$C$5:$C$304,D58,'週間工程表'!$F$5:$F$304,G58,'週間工程表'!$H$5:$H$304,I58,'週間工程表'!$K$5:$K$304,"&lt;&gt;"))</f>
        <v/>
      </c>
      <c r="Y58" s="285">
        <f>IF(C58="","",COUNTIFS('課題管理'!$B$5:$B$304,C58,'課題管理'!$C$5:$C$304,D58,'課題管理'!$F$5:$F$304,G58,'課題管理'!$H$5:$H$304,I58,'課題管理'!$Q$5:$Q$304,"&lt;&gt;クローズ済み",'課題管理'!$K$5:$K$304,"&lt;&gt;"))</f>
        <v/>
      </c>
      <c r="Z58" s="287">
        <f>IF(OR(R58="",R58=0,S58=""),"",S58/R58)</f>
        <v/>
      </c>
      <c r="AA58" s="287">
        <f>IF(OR(S58="",S58=0,T58=""),"",T58/S58)</f>
        <v/>
      </c>
      <c r="AB58" s="72" t="n"/>
      <c r="AC58" s="72" t="n"/>
    </row>
    <row r="59" ht="20" customHeight="1">
      <c r="B59">
        <f>IF(C59="","",TEXT(C59,"yyyymmdd")&amp;"-"&amp;LEFT(I59,1)&amp;"-"&amp;TEXT(ROW()-4,"000"))</f>
        <v/>
      </c>
      <c r="C59" s="284" t="n"/>
      <c r="O59" s="285" t="n"/>
      <c r="P59" s="286" t="n"/>
      <c r="Q59" s="286" t="n"/>
      <c r="R59" s="285" t="n"/>
      <c r="S59" s="285">
        <f>IF(C59="","",SUMIFS('品質・実績記録'!$N$5:$N$304,'品質・実績記録'!$B$5:$B$304,C59,'品質・実績記録'!$C$5:$C$304,D59,'品質・実績記録'!$F$5:$F$304,G59,'品質・実績記録'!$H$5:$H$304,I59))</f>
        <v/>
      </c>
      <c r="T59" s="285">
        <f>IF(C59="","",SUMIFS('品質・実績記録'!$O$5:$O$304,'品質・実績記録'!$B$5:$B$304,C59,'品質・実績記録'!$C$5:$C$304,D59,'品質・実績記録'!$F$5:$F$304,G59,'品質・実績記録'!$H$5:$H$304,I59))</f>
        <v/>
      </c>
      <c r="U59" s="285">
        <f>IF(OR(S59="",T59=""),"",MAX(S59-T59,0))</f>
        <v/>
      </c>
      <c r="V59" s="285">
        <f>IF(C59="","",SUMIFS('品質・実績記録'!$S$5:$S$304,'品質・実績記録'!$B$5:$B$304,C59,'品質・実績記録'!$C$5:$C$304,D59,'品質・実績記録'!$F$5:$F$304,G59,'品質・実績記録'!$H$5:$H$304,I59))</f>
        <v/>
      </c>
      <c r="W59" s="285">
        <f>IF(C59="","",SUMIFS('品質・実績記録'!$T$5:$T$304,'品質・実績記録'!$B$5:$B$304,C59,'品質・実績記録'!$C$5:$C$304,D59,'品質・実績記録'!$F$5:$F$304,G59,'品質・実績記録'!$H$5:$H$304,I59))</f>
        <v/>
      </c>
      <c r="X59" s="285">
        <f>IF(C59="","",COUNTIFS('週間工程表'!$B$5:$B$304,C59,'週間工程表'!$C$5:$C$304,D59,'週間工程表'!$F$5:$F$304,G59,'週間工程表'!$H$5:$H$304,I59,'週間工程表'!$K$5:$K$304,"&lt;&gt;"))</f>
        <v/>
      </c>
      <c r="Y59" s="285">
        <f>IF(C59="","",COUNTIFS('課題管理'!$B$5:$B$304,C59,'課題管理'!$C$5:$C$304,D59,'課題管理'!$F$5:$F$304,G59,'課題管理'!$H$5:$H$304,I59,'課題管理'!$Q$5:$Q$304,"&lt;&gt;クローズ済み",'課題管理'!$K$5:$K$304,"&lt;&gt;"))</f>
        <v/>
      </c>
      <c r="Z59" s="287">
        <f>IF(OR(R59="",R59=0,S59=""),"",S59/R59)</f>
        <v/>
      </c>
      <c r="AA59" s="287">
        <f>IF(OR(S59="",S59=0,T59=""),"",T59/S59)</f>
        <v/>
      </c>
      <c r="AB59" s="72" t="n"/>
      <c r="AC59" s="72" t="n"/>
    </row>
    <row r="60" ht="20" customHeight="1">
      <c r="B60">
        <f>IF(C60="","",TEXT(C60,"yyyymmdd")&amp;"-"&amp;LEFT(I60,1)&amp;"-"&amp;TEXT(ROW()-4,"000"))</f>
        <v/>
      </c>
      <c r="C60" s="284" t="n"/>
      <c r="O60" s="285" t="n"/>
      <c r="P60" s="286" t="n"/>
      <c r="Q60" s="286" t="n"/>
      <c r="R60" s="285" t="n"/>
      <c r="S60" s="285">
        <f>IF(C60="","",SUMIFS('品質・実績記録'!$N$5:$N$304,'品質・実績記録'!$B$5:$B$304,C60,'品質・実績記録'!$C$5:$C$304,D60,'品質・実績記録'!$F$5:$F$304,G60,'品質・実績記録'!$H$5:$H$304,I60))</f>
        <v/>
      </c>
      <c r="T60" s="285">
        <f>IF(C60="","",SUMIFS('品質・実績記録'!$O$5:$O$304,'品質・実績記録'!$B$5:$B$304,C60,'品質・実績記録'!$C$5:$C$304,D60,'品質・実績記録'!$F$5:$F$304,G60,'品質・実績記録'!$H$5:$H$304,I60))</f>
        <v/>
      </c>
      <c r="U60" s="285">
        <f>IF(OR(S60="",T60=""),"",MAX(S60-T60,0))</f>
        <v/>
      </c>
      <c r="V60" s="285">
        <f>IF(C60="","",SUMIFS('品質・実績記録'!$S$5:$S$304,'品質・実績記録'!$B$5:$B$304,C60,'品質・実績記録'!$C$5:$C$304,D60,'品質・実績記録'!$F$5:$F$304,G60,'品質・実績記録'!$H$5:$H$304,I60))</f>
        <v/>
      </c>
      <c r="W60" s="285">
        <f>IF(C60="","",SUMIFS('品質・実績記録'!$T$5:$T$304,'品質・実績記録'!$B$5:$B$304,C60,'品質・実績記録'!$C$5:$C$304,D60,'品質・実績記録'!$F$5:$F$304,G60,'品質・実績記録'!$H$5:$H$304,I60))</f>
        <v/>
      </c>
      <c r="X60" s="285">
        <f>IF(C60="","",COUNTIFS('週間工程表'!$B$5:$B$304,C60,'週間工程表'!$C$5:$C$304,D60,'週間工程表'!$F$5:$F$304,G60,'週間工程表'!$H$5:$H$304,I60,'週間工程表'!$K$5:$K$304,"&lt;&gt;"))</f>
        <v/>
      </c>
      <c r="Y60" s="285">
        <f>IF(C60="","",COUNTIFS('課題管理'!$B$5:$B$304,C60,'課題管理'!$C$5:$C$304,D60,'課題管理'!$F$5:$F$304,G60,'課題管理'!$H$5:$H$304,I60,'課題管理'!$Q$5:$Q$304,"&lt;&gt;クローズ済み",'課題管理'!$K$5:$K$304,"&lt;&gt;"))</f>
        <v/>
      </c>
      <c r="Z60" s="287">
        <f>IF(OR(R60="",R60=0,S60=""),"",S60/R60)</f>
        <v/>
      </c>
      <c r="AA60" s="287">
        <f>IF(OR(S60="",S60=0,T60=""),"",T60/S60)</f>
        <v/>
      </c>
      <c r="AB60" s="72" t="n"/>
      <c r="AC60" s="72" t="n"/>
    </row>
    <row r="61" ht="20" customHeight="1">
      <c r="B61">
        <f>IF(C61="","",TEXT(C61,"yyyymmdd")&amp;"-"&amp;LEFT(I61,1)&amp;"-"&amp;TEXT(ROW()-4,"000"))</f>
        <v/>
      </c>
      <c r="C61" s="284" t="n"/>
      <c r="O61" s="285" t="n"/>
      <c r="P61" s="286" t="n"/>
      <c r="Q61" s="286" t="n"/>
      <c r="R61" s="285" t="n"/>
      <c r="S61" s="285">
        <f>IF(C61="","",SUMIFS('品質・実績記録'!$N$5:$N$304,'品質・実績記録'!$B$5:$B$304,C61,'品質・実績記録'!$C$5:$C$304,D61,'品質・実績記録'!$F$5:$F$304,G61,'品質・実績記録'!$H$5:$H$304,I61))</f>
        <v/>
      </c>
      <c r="T61" s="285">
        <f>IF(C61="","",SUMIFS('品質・実績記録'!$O$5:$O$304,'品質・実績記録'!$B$5:$B$304,C61,'品質・実績記録'!$C$5:$C$304,D61,'品質・実績記録'!$F$5:$F$304,G61,'品質・実績記録'!$H$5:$H$304,I61))</f>
        <v/>
      </c>
      <c r="U61" s="285">
        <f>IF(OR(S61="",T61=""),"",MAX(S61-T61,0))</f>
        <v/>
      </c>
      <c r="V61" s="285">
        <f>IF(C61="","",SUMIFS('品質・実績記録'!$S$5:$S$304,'品質・実績記録'!$B$5:$B$304,C61,'品質・実績記録'!$C$5:$C$304,D61,'品質・実績記録'!$F$5:$F$304,G61,'品質・実績記録'!$H$5:$H$304,I61))</f>
        <v/>
      </c>
      <c r="W61" s="285">
        <f>IF(C61="","",SUMIFS('品質・実績記録'!$T$5:$T$304,'品質・実績記録'!$B$5:$B$304,C61,'品質・実績記録'!$C$5:$C$304,D61,'品質・実績記録'!$F$5:$F$304,G61,'品質・実績記録'!$H$5:$H$304,I61))</f>
        <v/>
      </c>
      <c r="X61" s="285">
        <f>IF(C61="","",COUNTIFS('週間工程表'!$B$5:$B$304,C61,'週間工程表'!$C$5:$C$304,D61,'週間工程表'!$F$5:$F$304,G61,'週間工程表'!$H$5:$H$304,I61,'週間工程表'!$K$5:$K$304,"&lt;&gt;"))</f>
        <v/>
      </c>
      <c r="Y61" s="285">
        <f>IF(C61="","",COUNTIFS('課題管理'!$B$5:$B$304,C61,'課題管理'!$C$5:$C$304,D61,'課題管理'!$F$5:$F$304,G61,'課題管理'!$H$5:$H$304,I61,'課題管理'!$Q$5:$Q$304,"&lt;&gt;クローズ済み",'課題管理'!$K$5:$K$304,"&lt;&gt;"))</f>
        <v/>
      </c>
      <c r="Z61" s="287">
        <f>IF(OR(R61="",R61=0,S61=""),"",S61/R61)</f>
        <v/>
      </c>
      <c r="AA61" s="287">
        <f>IF(OR(S61="",S61=0,T61=""),"",T61/S61)</f>
        <v/>
      </c>
      <c r="AB61" s="72" t="n"/>
      <c r="AC61" s="72" t="n"/>
    </row>
    <row r="62" ht="20" customHeight="1">
      <c r="B62">
        <f>IF(C62="","",TEXT(C62,"yyyymmdd")&amp;"-"&amp;LEFT(I62,1)&amp;"-"&amp;TEXT(ROW()-4,"000"))</f>
        <v/>
      </c>
      <c r="C62" s="284" t="n"/>
      <c r="O62" s="285" t="n"/>
      <c r="P62" s="286" t="n"/>
      <c r="Q62" s="286" t="n"/>
      <c r="R62" s="285" t="n"/>
      <c r="S62" s="285">
        <f>IF(C62="","",SUMIFS('品質・実績記録'!$N$5:$N$304,'品質・実績記録'!$B$5:$B$304,C62,'品質・実績記録'!$C$5:$C$304,D62,'品質・実績記録'!$F$5:$F$304,G62,'品質・実績記録'!$H$5:$H$304,I62))</f>
        <v/>
      </c>
      <c r="T62" s="285">
        <f>IF(C62="","",SUMIFS('品質・実績記録'!$O$5:$O$304,'品質・実績記録'!$B$5:$B$304,C62,'品質・実績記録'!$C$5:$C$304,D62,'品質・実績記録'!$F$5:$F$304,G62,'品質・実績記録'!$H$5:$H$304,I62))</f>
        <v/>
      </c>
      <c r="U62" s="285">
        <f>IF(OR(S62="",T62=""),"",MAX(S62-T62,0))</f>
        <v/>
      </c>
      <c r="V62" s="285">
        <f>IF(C62="","",SUMIFS('品質・実績記録'!$S$5:$S$304,'品質・実績記録'!$B$5:$B$304,C62,'品質・実績記録'!$C$5:$C$304,D62,'品質・実績記録'!$F$5:$F$304,G62,'品質・実績記録'!$H$5:$H$304,I62))</f>
        <v/>
      </c>
      <c r="W62" s="285">
        <f>IF(C62="","",SUMIFS('品質・実績記録'!$T$5:$T$304,'品質・実績記録'!$B$5:$B$304,C62,'品質・実績記録'!$C$5:$C$304,D62,'品質・実績記録'!$F$5:$F$304,G62,'品質・実績記録'!$H$5:$H$304,I62))</f>
        <v/>
      </c>
      <c r="X62" s="285">
        <f>IF(C62="","",COUNTIFS('週間工程表'!$B$5:$B$304,C62,'週間工程表'!$C$5:$C$304,D62,'週間工程表'!$F$5:$F$304,G62,'週間工程表'!$H$5:$H$304,I62,'週間工程表'!$K$5:$K$304,"&lt;&gt;"))</f>
        <v/>
      </c>
      <c r="Y62" s="285">
        <f>IF(C62="","",COUNTIFS('課題管理'!$B$5:$B$304,C62,'課題管理'!$C$5:$C$304,D62,'課題管理'!$F$5:$F$304,G62,'課題管理'!$H$5:$H$304,I62,'課題管理'!$Q$5:$Q$304,"&lt;&gt;クローズ済み",'課題管理'!$K$5:$K$304,"&lt;&gt;"))</f>
        <v/>
      </c>
      <c r="Z62" s="287">
        <f>IF(OR(R62="",R62=0,S62=""),"",S62/R62)</f>
        <v/>
      </c>
      <c r="AA62" s="287">
        <f>IF(OR(S62="",S62=0,T62=""),"",T62/S62)</f>
        <v/>
      </c>
      <c r="AB62" s="72" t="n"/>
      <c r="AC62" s="72" t="n"/>
    </row>
    <row r="63" ht="20" customHeight="1">
      <c r="B63">
        <f>IF(C63="","",TEXT(C63,"yyyymmdd")&amp;"-"&amp;LEFT(I63,1)&amp;"-"&amp;TEXT(ROW()-4,"000"))</f>
        <v/>
      </c>
      <c r="C63" s="284" t="n"/>
      <c r="O63" s="285" t="n"/>
      <c r="P63" s="286" t="n"/>
      <c r="Q63" s="286" t="n"/>
      <c r="R63" s="285" t="n"/>
      <c r="S63" s="285">
        <f>IF(C63="","",SUMIFS('品質・実績記録'!$N$5:$N$304,'品質・実績記録'!$B$5:$B$304,C63,'品質・実績記録'!$C$5:$C$304,D63,'品質・実績記録'!$F$5:$F$304,G63,'品質・実績記録'!$H$5:$H$304,I63))</f>
        <v/>
      </c>
      <c r="T63" s="285">
        <f>IF(C63="","",SUMIFS('品質・実績記録'!$O$5:$O$304,'品質・実績記録'!$B$5:$B$304,C63,'品質・実績記録'!$C$5:$C$304,D63,'品質・実績記録'!$F$5:$F$304,G63,'品質・実績記録'!$H$5:$H$304,I63))</f>
        <v/>
      </c>
      <c r="U63" s="285">
        <f>IF(OR(S63="",T63=""),"",MAX(S63-T63,0))</f>
        <v/>
      </c>
      <c r="V63" s="285">
        <f>IF(C63="","",SUMIFS('品質・実績記録'!$S$5:$S$304,'品質・実績記録'!$B$5:$B$304,C63,'品質・実績記録'!$C$5:$C$304,D63,'品質・実績記録'!$F$5:$F$304,G63,'品質・実績記録'!$H$5:$H$304,I63))</f>
        <v/>
      </c>
      <c r="W63" s="285">
        <f>IF(C63="","",SUMIFS('品質・実績記録'!$T$5:$T$304,'品質・実績記録'!$B$5:$B$304,C63,'品質・実績記録'!$C$5:$C$304,D63,'品質・実績記録'!$F$5:$F$304,G63,'品質・実績記録'!$H$5:$H$304,I63))</f>
        <v/>
      </c>
      <c r="X63" s="285">
        <f>IF(C63="","",COUNTIFS('週間工程表'!$B$5:$B$304,C63,'週間工程表'!$C$5:$C$304,D63,'週間工程表'!$F$5:$F$304,G63,'週間工程表'!$H$5:$H$304,I63,'週間工程表'!$K$5:$K$304,"&lt;&gt;"))</f>
        <v/>
      </c>
      <c r="Y63" s="285">
        <f>IF(C63="","",COUNTIFS('課題管理'!$B$5:$B$304,C63,'課題管理'!$C$5:$C$304,D63,'課題管理'!$F$5:$F$304,G63,'課題管理'!$H$5:$H$304,I63,'課題管理'!$Q$5:$Q$304,"&lt;&gt;クローズ済み",'課題管理'!$K$5:$K$304,"&lt;&gt;"))</f>
        <v/>
      </c>
      <c r="Z63" s="287">
        <f>IF(OR(R63="",R63=0,S63=""),"",S63/R63)</f>
        <v/>
      </c>
      <c r="AA63" s="287">
        <f>IF(OR(S63="",S63=0,T63=""),"",T63/S63)</f>
        <v/>
      </c>
      <c r="AB63" s="72" t="n"/>
      <c r="AC63" s="72" t="n"/>
    </row>
    <row r="64" ht="20" customHeight="1">
      <c r="B64">
        <f>IF(C64="","",TEXT(C64,"yyyymmdd")&amp;"-"&amp;LEFT(I64,1)&amp;"-"&amp;TEXT(ROW()-4,"000"))</f>
        <v/>
      </c>
      <c r="C64" s="284" t="n"/>
      <c r="O64" s="285" t="n"/>
      <c r="P64" s="286" t="n"/>
      <c r="Q64" s="286" t="n"/>
      <c r="R64" s="285" t="n"/>
      <c r="S64" s="285">
        <f>IF(C64="","",SUMIFS('品質・実績記録'!$N$5:$N$304,'品質・実績記録'!$B$5:$B$304,C64,'品質・実績記録'!$C$5:$C$304,D64,'品質・実績記録'!$F$5:$F$304,G64,'品質・実績記録'!$H$5:$H$304,I64))</f>
        <v/>
      </c>
      <c r="T64" s="285">
        <f>IF(C64="","",SUMIFS('品質・実績記録'!$O$5:$O$304,'品質・実績記録'!$B$5:$B$304,C64,'品質・実績記録'!$C$5:$C$304,D64,'品質・実績記録'!$F$5:$F$304,G64,'品質・実績記録'!$H$5:$H$304,I64))</f>
        <v/>
      </c>
      <c r="U64" s="285">
        <f>IF(OR(S64="",T64=""),"",MAX(S64-T64,0))</f>
        <v/>
      </c>
      <c r="V64" s="285">
        <f>IF(C64="","",SUMIFS('品質・実績記録'!$S$5:$S$304,'品質・実績記録'!$B$5:$B$304,C64,'品質・実績記録'!$C$5:$C$304,D64,'品質・実績記録'!$F$5:$F$304,G64,'品質・実績記録'!$H$5:$H$304,I64))</f>
        <v/>
      </c>
      <c r="W64" s="285">
        <f>IF(C64="","",SUMIFS('品質・実績記録'!$T$5:$T$304,'品質・実績記録'!$B$5:$B$304,C64,'品質・実績記録'!$C$5:$C$304,D64,'品質・実績記録'!$F$5:$F$304,G64,'品質・実績記録'!$H$5:$H$304,I64))</f>
        <v/>
      </c>
      <c r="X64" s="285">
        <f>IF(C64="","",COUNTIFS('週間工程表'!$B$5:$B$304,C64,'週間工程表'!$C$5:$C$304,D64,'週間工程表'!$F$5:$F$304,G64,'週間工程表'!$H$5:$H$304,I64,'週間工程表'!$K$5:$K$304,"&lt;&gt;"))</f>
        <v/>
      </c>
      <c r="Y64" s="285">
        <f>IF(C64="","",COUNTIFS('課題管理'!$B$5:$B$304,C64,'課題管理'!$C$5:$C$304,D64,'課題管理'!$F$5:$F$304,G64,'課題管理'!$H$5:$H$304,I64,'課題管理'!$Q$5:$Q$304,"&lt;&gt;クローズ済み",'課題管理'!$K$5:$K$304,"&lt;&gt;"))</f>
        <v/>
      </c>
      <c r="Z64" s="287">
        <f>IF(OR(R64="",R64=0,S64=""),"",S64/R64)</f>
        <v/>
      </c>
      <c r="AA64" s="287">
        <f>IF(OR(S64="",S64=0,T64=""),"",T64/S64)</f>
        <v/>
      </c>
      <c r="AB64" s="72" t="n"/>
      <c r="AC64" s="72" t="n"/>
    </row>
    <row r="65" ht="20" customHeight="1">
      <c r="B65">
        <f>IF(C65="","",TEXT(C65,"yyyymmdd")&amp;"-"&amp;LEFT(I65,1)&amp;"-"&amp;TEXT(ROW()-4,"000"))</f>
        <v/>
      </c>
      <c r="C65" s="284" t="n"/>
      <c r="O65" s="285" t="n"/>
      <c r="P65" s="286" t="n"/>
      <c r="Q65" s="286" t="n"/>
      <c r="R65" s="285" t="n"/>
      <c r="S65" s="285">
        <f>IF(C65="","",SUMIFS('品質・実績記録'!$N$5:$N$304,'品質・実績記録'!$B$5:$B$304,C65,'品質・実績記録'!$C$5:$C$304,D65,'品質・実績記録'!$F$5:$F$304,G65,'品質・実績記録'!$H$5:$H$304,I65))</f>
        <v/>
      </c>
      <c r="T65" s="285">
        <f>IF(C65="","",SUMIFS('品質・実績記録'!$O$5:$O$304,'品質・実績記録'!$B$5:$B$304,C65,'品質・実績記録'!$C$5:$C$304,D65,'品質・実績記録'!$F$5:$F$304,G65,'品質・実績記録'!$H$5:$H$304,I65))</f>
        <v/>
      </c>
      <c r="U65" s="285">
        <f>IF(OR(S65="",T65=""),"",MAX(S65-T65,0))</f>
        <v/>
      </c>
      <c r="V65" s="285">
        <f>IF(C65="","",SUMIFS('品質・実績記録'!$S$5:$S$304,'品質・実績記録'!$B$5:$B$304,C65,'品質・実績記録'!$C$5:$C$304,D65,'品質・実績記録'!$F$5:$F$304,G65,'品質・実績記録'!$H$5:$H$304,I65))</f>
        <v/>
      </c>
      <c r="W65" s="285">
        <f>IF(C65="","",SUMIFS('品質・実績記録'!$T$5:$T$304,'品質・実績記録'!$B$5:$B$304,C65,'品質・実績記録'!$C$5:$C$304,D65,'品質・実績記録'!$F$5:$F$304,G65,'品質・実績記録'!$H$5:$H$304,I65))</f>
        <v/>
      </c>
      <c r="X65" s="285">
        <f>IF(C65="","",COUNTIFS('週間工程表'!$B$5:$B$304,C65,'週間工程表'!$C$5:$C$304,D65,'週間工程表'!$F$5:$F$304,G65,'週間工程表'!$H$5:$H$304,I65,'週間工程表'!$K$5:$K$304,"&lt;&gt;"))</f>
        <v/>
      </c>
      <c r="Y65" s="285">
        <f>IF(C65="","",COUNTIFS('課題管理'!$B$5:$B$304,C65,'課題管理'!$C$5:$C$304,D65,'課題管理'!$F$5:$F$304,G65,'課題管理'!$H$5:$H$304,I65,'課題管理'!$Q$5:$Q$304,"&lt;&gt;クローズ済み",'課題管理'!$K$5:$K$304,"&lt;&gt;"))</f>
        <v/>
      </c>
      <c r="Z65" s="287">
        <f>IF(OR(R65="",R65=0,S65=""),"",S65/R65)</f>
        <v/>
      </c>
      <c r="AA65" s="287">
        <f>IF(OR(S65="",S65=0,T65=""),"",T65/S65)</f>
        <v/>
      </c>
      <c r="AB65" s="72" t="n"/>
      <c r="AC65" s="72" t="n"/>
    </row>
    <row r="66" ht="20" customHeight="1">
      <c r="B66">
        <f>IF(C66="","",TEXT(C66,"yyyymmdd")&amp;"-"&amp;LEFT(I66,1)&amp;"-"&amp;TEXT(ROW()-4,"000"))</f>
        <v/>
      </c>
      <c r="C66" s="284" t="n"/>
      <c r="O66" s="285" t="n"/>
      <c r="P66" s="286" t="n"/>
      <c r="Q66" s="286" t="n"/>
      <c r="R66" s="285" t="n"/>
      <c r="S66" s="285">
        <f>IF(C66="","",SUMIFS('品質・実績記録'!$N$5:$N$304,'品質・実績記録'!$B$5:$B$304,C66,'品質・実績記録'!$C$5:$C$304,D66,'品質・実績記録'!$F$5:$F$304,G66,'品質・実績記録'!$H$5:$H$304,I66))</f>
        <v/>
      </c>
      <c r="T66" s="285">
        <f>IF(C66="","",SUMIFS('品質・実績記録'!$O$5:$O$304,'品質・実績記録'!$B$5:$B$304,C66,'品質・実績記録'!$C$5:$C$304,D66,'品質・実績記録'!$F$5:$F$304,G66,'品質・実績記録'!$H$5:$H$304,I66))</f>
        <v/>
      </c>
      <c r="U66" s="285">
        <f>IF(OR(S66="",T66=""),"",MAX(S66-T66,0))</f>
        <v/>
      </c>
      <c r="V66" s="285">
        <f>IF(C66="","",SUMIFS('品質・実績記録'!$S$5:$S$304,'品質・実績記録'!$B$5:$B$304,C66,'品質・実績記録'!$C$5:$C$304,D66,'品質・実績記録'!$F$5:$F$304,G66,'品質・実績記録'!$H$5:$H$304,I66))</f>
        <v/>
      </c>
      <c r="W66" s="285">
        <f>IF(C66="","",SUMIFS('品質・実績記録'!$T$5:$T$304,'品質・実績記録'!$B$5:$B$304,C66,'品質・実績記録'!$C$5:$C$304,D66,'品質・実績記録'!$F$5:$F$304,G66,'品質・実績記録'!$H$5:$H$304,I66))</f>
        <v/>
      </c>
      <c r="X66" s="285">
        <f>IF(C66="","",COUNTIFS('週間工程表'!$B$5:$B$304,C66,'週間工程表'!$C$5:$C$304,D66,'週間工程表'!$F$5:$F$304,G66,'週間工程表'!$H$5:$H$304,I66,'週間工程表'!$K$5:$K$304,"&lt;&gt;"))</f>
        <v/>
      </c>
      <c r="Y66" s="285">
        <f>IF(C66="","",COUNTIFS('課題管理'!$B$5:$B$304,C66,'課題管理'!$C$5:$C$304,D66,'課題管理'!$F$5:$F$304,G66,'課題管理'!$H$5:$H$304,I66,'課題管理'!$Q$5:$Q$304,"&lt;&gt;クローズ済み",'課題管理'!$K$5:$K$304,"&lt;&gt;"))</f>
        <v/>
      </c>
      <c r="Z66" s="287">
        <f>IF(OR(R66="",R66=0,S66=""),"",S66/R66)</f>
        <v/>
      </c>
      <c r="AA66" s="287">
        <f>IF(OR(S66="",S66=0,T66=""),"",T66/S66)</f>
        <v/>
      </c>
      <c r="AB66" s="72" t="n"/>
      <c r="AC66" s="72" t="n"/>
    </row>
    <row r="67" ht="20" customHeight="1">
      <c r="B67">
        <f>IF(C67="","",TEXT(C67,"yyyymmdd")&amp;"-"&amp;LEFT(I67,1)&amp;"-"&amp;TEXT(ROW()-4,"000"))</f>
        <v/>
      </c>
      <c r="C67" s="284" t="n"/>
      <c r="O67" s="285" t="n"/>
      <c r="P67" s="286" t="n"/>
      <c r="Q67" s="286" t="n"/>
      <c r="R67" s="285" t="n"/>
      <c r="S67" s="285">
        <f>IF(C67="","",SUMIFS('品質・実績記録'!$N$5:$N$304,'品質・実績記録'!$B$5:$B$304,C67,'品質・実績記録'!$C$5:$C$304,D67,'品質・実績記録'!$F$5:$F$304,G67,'品質・実績記録'!$H$5:$H$304,I67))</f>
        <v/>
      </c>
      <c r="T67" s="285">
        <f>IF(C67="","",SUMIFS('品質・実績記録'!$O$5:$O$304,'品質・実績記録'!$B$5:$B$304,C67,'品質・実績記録'!$C$5:$C$304,D67,'品質・実績記録'!$F$5:$F$304,G67,'品質・実績記録'!$H$5:$H$304,I67))</f>
        <v/>
      </c>
      <c r="U67" s="285">
        <f>IF(OR(S67="",T67=""),"",MAX(S67-T67,0))</f>
        <v/>
      </c>
      <c r="V67" s="285">
        <f>IF(C67="","",SUMIFS('品質・実績記録'!$S$5:$S$304,'品質・実績記録'!$B$5:$B$304,C67,'品質・実績記録'!$C$5:$C$304,D67,'品質・実績記録'!$F$5:$F$304,G67,'品質・実績記録'!$H$5:$H$304,I67))</f>
        <v/>
      </c>
      <c r="W67" s="285">
        <f>IF(C67="","",SUMIFS('品質・実績記録'!$T$5:$T$304,'品質・実績記録'!$B$5:$B$304,C67,'品質・実績記録'!$C$5:$C$304,D67,'品質・実績記録'!$F$5:$F$304,G67,'品質・実績記録'!$H$5:$H$304,I67))</f>
        <v/>
      </c>
      <c r="X67" s="285">
        <f>IF(C67="","",COUNTIFS('週間工程表'!$B$5:$B$304,C67,'週間工程表'!$C$5:$C$304,D67,'週間工程表'!$F$5:$F$304,G67,'週間工程表'!$H$5:$H$304,I67,'週間工程表'!$K$5:$K$304,"&lt;&gt;"))</f>
        <v/>
      </c>
      <c r="Y67" s="285">
        <f>IF(C67="","",COUNTIFS('課題管理'!$B$5:$B$304,C67,'課題管理'!$C$5:$C$304,D67,'課題管理'!$F$5:$F$304,G67,'課題管理'!$H$5:$H$304,I67,'課題管理'!$Q$5:$Q$304,"&lt;&gt;クローズ済み",'課題管理'!$K$5:$K$304,"&lt;&gt;"))</f>
        <v/>
      </c>
      <c r="Z67" s="287">
        <f>IF(OR(R67="",R67=0,S67=""),"",S67/R67)</f>
        <v/>
      </c>
      <c r="AA67" s="287">
        <f>IF(OR(S67="",S67=0,T67=""),"",T67/S67)</f>
        <v/>
      </c>
      <c r="AB67" s="72" t="n"/>
      <c r="AC67" s="72" t="n"/>
    </row>
    <row r="68" ht="20" customHeight="1">
      <c r="B68">
        <f>IF(C68="","",TEXT(C68,"yyyymmdd")&amp;"-"&amp;LEFT(I68,1)&amp;"-"&amp;TEXT(ROW()-4,"000"))</f>
        <v/>
      </c>
      <c r="C68" s="284" t="n"/>
      <c r="O68" s="285" t="n"/>
      <c r="P68" s="286" t="n"/>
      <c r="Q68" s="286" t="n"/>
      <c r="R68" s="285" t="n"/>
      <c r="S68" s="285">
        <f>IF(C68="","",SUMIFS('品質・実績記録'!$N$5:$N$304,'品質・実績記録'!$B$5:$B$304,C68,'品質・実績記録'!$C$5:$C$304,D68,'品質・実績記録'!$F$5:$F$304,G68,'品質・実績記録'!$H$5:$H$304,I68))</f>
        <v/>
      </c>
      <c r="T68" s="285">
        <f>IF(C68="","",SUMIFS('品質・実績記録'!$O$5:$O$304,'品質・実績記録'!$B$5:$B$304,C68,'品質・実績記録'!$C$5:$C$304,D68,'品質・実績記録'!$F$5:$F$304,G68,'品質・実績記録'!$H$5:$H$304,I68))</f>
        <v/>
      </c>
      <c r="U68" s="285">
        <f>IF(OR(S68="",T68=""),"",MAX(S68-T68,0))</f>
        <v/>
      </c>
      <c r="V68" s="285">
        <f>IF(C68="","",SUMIFS('品質・実績記録'!$S$5:$S$304,'品質・実績記録'!$B$5:$B$304,C68,'品質・実績記録'!$C$5:$C$304,D68,'品質・実績記録'!$F$5:$F$304,G68,'品質・実績記録'!$H$5:$H$304,I68))</f>
        <v/>
      </c>
      <c r="W68" s="285">
        <f>IF(C68="","",SUMIFS('品質・実績記録'!$T$5:$T$304,'品質・実績記録'!$B$5:$B$304,C68,'品質・実績記録'!$C$5:$C$304,D68,'品質・実績記録'!$F$5:$F$304,G68,'品質・実績記録'!$H$5:$H$304,I68))</f>
        <v/>
      </c>
      <c r="X68" s="285">
        <f>IF(C68="","",COUNTIFS('週間工程表'!$B$5:$B$304,C68,'週間工程表'!$C$5:$C$304,D68,'週間工程表'!$F$5:$F$304,G68,'週間工程表'!$H$5:$H$304,I68,'週間工程表'!$K$5:$K$304,"&lt;&gt;"))</f>
        <v/>
      </c>
      <c r="Y68" s="285">
        <f>IF(C68="","",COUNTIFS('課題管理'!$B$5:$B$304,C68,'課題管理'!$C$5:$C$304,D68,'課題管理'!$F$5:$F$304,G68,'課題管理'!$H$5:$H$304,I68,'課題管理'!$Q$5:$Q$304,"&lt;&gt;クローズ済み",'課題管理'!$K$5:$K$304,"&lt;&gt;"))</f>
        <v/>
      </c>
      <c r="Z68" s="287">
        <f>IF(OR(R68="",R68=0,S68=""),"",S68/R68)</f>
        <v/>
      </c>
      <c r="AA68" s="287">
        <f>IF(OR(S68="",S68=0,T68=""),"",T68/S68)</f>
        <v/>
      </c>
      <c r="AB68" s="72" t="n"/>
      <c r="AC68" s="72" t="n"/>
    </row>
    <row r="69" ht="20" customHeight="1">
      <c r="B69">
        <f>IF(C69="","",TEXT(C69,"yyyymmdd")&amp;"-"&amp;LEFT(I69,1)&amp;"-"&amp;TEXT(ROW()-4,"000"))</f>
        <v/>
      </c>
      <c r="C69" s="284" t="n"/>
      <c r="O69" s="285" t="n"/>
      <c r="P69" s="286" t="n"/>
      <c r="Q69" s="286" t="n"/>
      <c r="R69" s="285" t="n"/>
      <c r="S69" s="285">
        <f>IF(C69="","",SUMIFS('品質・実績記録'!$N$5:$N$304,'品質・実績記録'!$B$5:$B$304,C69,'品質・実績記録'!$C$5:$C$304,D69,'品質・実績記録'!$F$5:$F$304,G69,'品質・実績記録'!$H$5:$H$304,I69))</f>
        <v/>
      </c>
      <c r="T69" s="285">
        <f>IF(C69="","",SUMIFS('品質・実績記録'!$O$5:$O$304,'品質・実績記録'!$B$5:$B$304,C69,'品質・実績記録'!$C$5:$C$304,D69,'品質・実績記録'!$F$5:$F$304,G69,'品質・実績記録'!$H$5:$H$304,I69))</f>
        <v/>
      </c>
      <c r="U69" s="285">
        <f>IF(OR(S69="",T69=""),"",MAX(S69-T69,0))</f>
        <v/>
      </c>
      <c r="V69" s="285">
        <f>IF(C69="","",SUMIFS('品質・実績記録'!$S$5:$S$304,'品質・実績記録'!$B$5:$B$304,C69,'品質・実績記録'!$C$5:$C$304,D69,'品質・実績記録'!$F$5:$F$304,G69,'品質・実績記録'!$H$5:$H$304,I69))</f>
        <v/>
      </c>
      <c r="W69" s="285">
        <f>IF(C69="","",SUMIFS('品質・実績記録'!$T$5:$T$304,'品質・実績記録'!$B$5:$B$304,C69,'品質・実績記録'!$C$5:$C$304,D69,'品質・実績記録'!$F$5:$F$304,G69,'品質・実績記録'!$H$5:$H$304,I69))</f>
        <v/>
      </c>
      <c r="X69" s="285">
        <f>IF(C69="","",COUNTIFS('週間工程表'!$B$5:$B$304,C69,'週間工程表'!$C$5:$C$304,D69,'週間工程表'!$F$5:$F$304,G69,'週間工程表'!$H$5:$H$304,I69,'週間工程表'!$K$5:$K$304,"&lt;&gt;"))</f>
        <v/>
      </c>
      <c r="Y69" s="285">
        <f>IF(C69="","",COUNTIFS('課題管理'!$B$5:$B$304,C69,'課題管理'!$C$5:$C$304,D69,'課題管理'!$F$5:$F$304,G69,'課題管理'!$H$5:$H$304,I69,'課題管理'!$Q$5:$Q$304,"&lt;&gt;クローズ済み",'課題管理'!$K$5:$K$304,"&lt;&gt;"))</f>
        <v/>
      </c>
      <c r="Z69" s="287">
        <f>IF(OR(R69="",R69=0,S69=""),"",S69/R69)</f>
        <v/>
      </c>
      <c r="AA69" s="287">
        <f>IF(OR(S69="",S69=0,T69=""),"",T69/S69)</f>
        <v/>
      </c>
      <c r="AB69" s="72" t="n"/>
      <c r="AC69" s="72" t="n"/>
    </row>
    <row r="70" ht="20" customHeight="1">
      <c r="B70">
        <f>IF(C70="","",TEXT(C70,"yyyymmdd")&amp;"-"&amp;LEFT(I70,1)&amp;"-"&amp;TEXT(ROW()-4,"000"))</f>
        <v/>
      </c>
      <c r="C70" s="284" t="n"/>
      <c r="O70" s="285" t="n"/>
      <c r="P70" s="286" t="n"/>
      <c r="Q70" s="286" t="n"/>
      <c r="R70" s="285" t="n"/>
      <c r="S70" s="285">
        <f>IF(C70="","",SUMIFS('品質・実績記録'!$N$5:$N$304,'品質・実績記録'!$B$5:$B$304,C70,'品質・実績記録'!$C$5:$C$304,D70,'品質・実績記録'!$F$5:$F$304,G70,'品質・実績記録'!$H$5:$H$304,I70))</f>
        <v/>
      </c>
      <c r="T70" s="285">
        <f>IF(C70="","",SUMIFS('品質・実績記録'!$O$5:$O$304,'品質・実績記録'!$B$5:$B$304,C70,'品質・実績記録'!$C$5:$C$304,D70,'品質・実績記録'!$F$5:$F$304,G70,'品質・実績記録'!$H$5:$H$304,I70))</f>
        <v/>
      </c>
      <c r="U70" s="285">
        <f>IF(OR(S70="",T70=""),"",MAX(S70-T70,0))</f>
        <v/>
      </c>
      <c r="V70" s="285">
        <f>IF(C70="","",SUMIFS('品質・実績記録'!$S$5:$S$304,'品質・実績記録'!$B$5:$B$304,C70,'品質・実績記録'!$C$5:$C$304,D70,'品質・実績記録'!$F$5:$F$304,G70,'品質・実績記録'!$H$5:$H$304,I70))</f>
        <v/>
      </c>
      <c r="W70" s="285">
        <f>IF(C70="","",SUMIFS('品質・実績記録'!$T$5:$T$304,'品質・実績記録'!$B$5:$B$304,C70,'品質・実績記録'!$C$5:$C$304,D70,'品質・実績記録'!$F$5:$F$304,G70,'品質・実績記録'!$H$5:$H$304,I70))</f>
        <v/>
      </c>
      <c r="X70" s="285">
        <f>IF(C70="","",COUNTIFS('週間工程表'!$B$5:$B$304,C70,'週間工程表'!$C$5:$C$304,D70,'週間工程表'!$F$5:$F$304,G70,'週間工程表'!$H$5:$H$304,I70,'週間工程表'!$K$5:$K$304,"&lt;&gt;"))</f>
        <v/>
      </c>
      <c r="Y70" s="285">
        <f>IF(C70="","",COUNTIFS('課題管理'!$B$5:$B$304,C70,'課題管理'!$C$5:$C$304,D70,'課題管理'!$F$5:$F$304,G70,'課題管理'!$H$5:$H$304,I70,'課題管理'!$Q$5:$Q$304,"&lt;&gt;クローズ済み",'課題管理'!$K$5:$K$304,"&lt;&gt;"))</f>
        <v/>
      </c>
      <c r="Z70" s="287">
        <f>IF(OR(R70="",R70=0,S70=""),"",S70/R70)</f>
        <v/>
      </c>
      <c r="AA70" s="287">
        <f>IF(OR(S70="",S70=0,T70=""),"",T70/S70)</f>
        <v/>
      </c>
      <c r="AB70" s="72" t="n"/>
      <c r="AC70" s="72" t="n"/>
    </row>
    <row r="71" ht="20" customHeight="1">
      <c r="B71">
        <f>IF(C71="","",TEXT(C71,"yyyymmdd")&amp;"-"&amp;LEFT(I71,1)&amp;"-"&amp;TEXT(ROW()-4,"000"))</f>
        <v/>
      </c>
      <c r="C71" s="284" t="n"/>
      <c r="O71" s="285" t="n"/>
      <c r="P71" s="286" t="n"/>
      <c r="Q71" s="286" t="n"/>
      <c r="R71" s="285" t="n"/>
      <c r="S71" s="285">
        <f>IF(C71="","",SUMIFS('品質・実績記録'!$N$5:$N$304,'品質・実績記録'!$B$5:$B$304,C71,'品質・実績記録'!$C$5:$C$304,D71,'品質・実績記録'!$F$5:$F$304,G71,'品質・実績記録'!$H$5:$H$304,I71))</f>
        <v/>
      </c>
      <c r="T71" s="285">
        <f>IF(C71="","",SUMIFS('品質・実績記録'!$O$5:$O$304,'品質・実績記録'!$B$5:$B$304,C71,'品質・実績記録'!$C$5:$C$304,D71,'品質・実績記録'!$F$5:$F$304,G71,'品質・実績記録'!$H$5:$H$304,I71))</f>
        <v/>
      </c>
      <c r="U71" s="285">
        <f>IF(OR(S71="",T71=""),"",MAX(S71-T71,0))</f>
        <v/>
      </c>
      <c r="V71" s="285">
        <f>IF(C71="","",SUMIFS('品質・実績記録'!$S$5:$S$304,'品質・実績記録'!$B$5:$B$304,C71,'品質・実績記録'!$C$5:$C$304,D71,'品質・実績記録'!$F$5:$F$304,G71,'品質・実績記録'!$H$5:$H$304,I71))</f>
        <v/>
      </c>
      <c r="W71" s="285">
        <f>IF(C71="","",SUMIFS('品質・実績記録'!$T$5:$T$304,'品質・実績記録'!$B$5:$B$304,C71,'品質・実績記録'!$C$5:$C$304,D71,'品質・実績記録'!$F$5:$F$304,G71,'品質・実績記録'!$H$5:$H$304,I71))</f>
        <v/>
      </c>
      <c r="X71" s="285">
        <f>IF(C71="","",COUNTIFS('週間工程表'!$B$5:$B$304,C71,'週間工程表'!$C$5:$C$304,D71,'週間工程表'!$F$5:$F$304,G71,'週間工程表'!$H$5:$H$304,I71,'週間工程表'!$K$5:$K$304,"&lt;&gt;"))</f>
        <v/>
      </c>
      <c r="Y71" s="285">
        <f>IF(C71="","",COUNTIFS('課題管理'!$B$5:$B$304,C71,'課題管理'!$C$5:$C$304,D71,'課題管理'!$F$5:$F$304,G71,'課題管理'!$H$5:$H$304,I71,'課題管理'!$Q$5:$Q$304,"&lt;&gt;クローズ済み",'課題管理'!$K$5:$K$304,"&lt;&gt;"))</f>
        <v/>
      </c>
      <c r="Z71" s="287">
        <f>IF(OR(R71="",R71=0,S71=""),"",S71/R71)</f>
        <v/>
      </c>
      <c r="AA71" s="287">
        <f>IF(OR(S71="",S71=0,T71=""),"",T71/S71)</f>
        <v/>
      </c>
      <c r="AB71" s="72" t="n"/>
      <c r="AC71" s="72" t="n"/>
    </row>
    <row r="72" ht="20" customHeight="1">
      <c r="B72">
        <f>IF(C72="","",TEXT(C72,"yyyymmdd")&amp;"-"&amp;LEFT(I72,1)&amp;"-"&amp;TEXT(ROW()-4,"000"))</f>
        <v/>
      </c>
      <c r="C72" s="284" t="n"/>
      <c r="O72" s="285" t="n"/>
      <c r="P72" s="286" t="n"/>
      <c r="Q72" s="286" t="n"/>
      <c r="R72" s="285" t="n"/>
      <c r="S72" s="285">
        <f>IF(C72="","",SUMIFS('品質・実績記録'!$N$5:$N$304,'品質・実績記録'!$B$5:$B$304,C72,'品質・実績記録'!$C$5:$C$304,D72,'品質・実績記録'!$F$5:$F$304,G72,'品質・実績記録'!$H$5:$H$304,I72))</f>
        <v/>
      </c>
      <c r="T72" s="285">
        <f>IF(C72="","",SUMIFS('品質・実績記録'!$O$5:$O$304,'品質・実績記録'!$B$5:$B$304,C72,'品質・実績記録'!$C$5:$C$304,D72,'品質・実績記録'!$F$5:$F$304,G72,'品質・実績記録'!$H$5:$H$304,I72))</f>
        <v/>
      </c>
      <c r="U72" s="285">
        <f>IF(OR(S72="",T72=""),"",MAX(S72-T72,0))</f>
        <v/>
      </c>
      <c r="V72" s="285">
        <f>IF(C72="","",SUMIFS('品質・実績記録'!$S$5:$S$304,'品質・実績記録'!$B$5:$B$304,C72,'品質・実績記録'!$C$5:$C$304,D72,'品質・実績記録'!$F$5:$F$304,G72,'品質・実績記録'!$H$5:$H$304,I72))</f>
        <v/>
      </c>
      <c r="W72" s="285">
        <f>IF(C72="","",SUMIFS('品質・実績記録'!$T$5:$T$304,'品質・実績記録'!$B$5:$B$304,C72,'品質・実績記録'!$C$5:$C$304,D72,'品質・実績記録'!$F$5:$F$304,G72,'品質・実績記録'!$H$5:$H$304,I72))</f>
        <v/>
      </c>
      <c r="X72" s="285">
        <f>IF(C72="","",COUNTIFS('週間工程表'!$B$5:$B$304,C72,'週間工程表'!$C$5:$C$304,D72,'週間工程表'!$F$5:$F$304,G72,'週間工程表'!$H$5:$H$304,I72,'週間工程表'!$K$5:$K$304,"&lt;&gt;"))</f>
        <v/>
      </c>
      <c r="Y72" s="285">
        <f>IF(C72="","",COUNTIFS('課題管理'!$B$5:$B$304,C72,'課題管理'!$C$5:$C$304,D72,'課題管理'!$F$5:$F$304,G72,'課題管理'!$H$5:$H$304,I72,'課題管理'!$Q$5:$Q$304,"&lt;&gt;クローズ済み",'課題管理'!$K$5:$K$304,"&lt;&gt;"))</f>
        <v/>
      </c>
      <c r="Z72" s="287">
        <f>IF(OR(R72="",R72=0,S72=""),"",S72/R72)</f>
        <v/>
      </c>
      <c r="AA72" s="287">
        <f>IF(OR(S72="",S72=0,T72=""),"",T72/S72)</f>
        <v/>
      </c>
      <c r="AB72" s="72" t="n"/>
      <c r="AC72" s="72" t="n"/>
    </row>
    <row r="73" ht="20" customHeight="1">
      <c r="B73">
        <f>IF(C73="","",TEXT(C73,"yyyymmdd")&amp;"-"&amp;LEFT(I73,1)&amp;"-"&amp;TEXT(ROW()-4,"000"))</f>
        <v/>
      </c>
      <c r="C73" s="284" t="n"/>
      <c r="O73" s="285" t="n"/>
      <c r="P73" s="286" t="n"/>
      <c r="Q73" s="286" t="n"/>
      <c r="R73" s="285" t="n"/>
      <c r="S73" s="285">
        <f>IF(C73="","",SUMIFS('品質・実績記録'!$N$5:$N$304,'品質・実績記録'!$B$5:$B$304,C73,'品質・実績記録'!$C$5:$C$304,D73,'品質・実績記録'!$F$5:$F$304,G73,'品質・実績記録'!$H$5:$H$304,I73))</f>
        <v/>
      </c>
      <c r="T73" s="285">
        <f>IF(C73="","",SUMIFS('品質・実績記録'!$O$5:$O$304,'品質・実績記録'!$B$5:$B$304,C73,'品質・実績記録'!$C$5:$C$304,D73,'品質・実績記録'!$F$5:$F$304,G73,'品質・実績記録'!$H$5:$H$304,I73))</f>
        <v/>
      </c>
      <c r="U73" s="285">
        <f>IF(OR(S73="",T73=""),"",MAX(S73-T73,0))</f>
        <v/>
      </c>
      <c r="V73" s="285">
        <f>IF(C73="","",SUMIFS('品質・実績記録'!$S$5:$S$304,'品質・実績記録'!$B$5:$B$304,C73,'品質・実績記録'!$C$5:$C$304,D73,'品質・実績記録'!$F$5:$F$304,G73,'品質・実績記録'!$H$5:$H$304,I73))</f>
        <v/>
      </c>
      <c r="W73" s="285">
        <f>IF(C73="","",SUMIFS('品質・実績記録'!$T$5:$T$304,'品質・実績記録'!$B$5:$B$304,C73,'品質・実績記録'!$C$5:$C$304,D73,'品質・実績記録'!$F$5:$F$304,G73,'品質・実績記録'!$H$5:$H$304,I73))</f>
        <v/>
      </c>
      <c r="X73" s="285">
        <f>IF(C73="","",COUNTIFS('週間工程表'!$B$5:$B$304,C73,'週間工程表'!$C$5:$C$304,D73,'週間工程表'!$F$5:$F$304,G73,'週間工程表'!$H$5:$H$304,I73,'週間工程表'!$K$5:$K$304,"&lt;&gt;"))</f>
        <v/>
      </c>
      <c r="Y73" s="285">
        <f>IF(C73="","",COUNTIFS('課題管理'!$B$5:$B$304,C73,'課題管理'!$C$5:$C$304,D73,'課題管理'!$F$5:$F$304,G73,'課題管理'!$H$5:$H$304,I73,'課題管理'!$Q$5:$Q$304,"&lt;&gt;クローズ済み",'課題管理'!$K$5:$K$304,"&lt;&gt;"))</f>
        <v/>
      </c>
      <c r="Z73" s="287">
        <f>IF(OR(R73="",R73=0,S73=""),"",S73/R73)</f>
        <v/>
      </c>
      <c r="AA73" s="287">
        <f>IF(OR(S73="",S73=0,T73=""),"",T73/S73)</f>
        <v/>
      </c>
      <c r="AB73" s="72" t="n"/>
      <c r="AC73" s="72" t="n"/>
    </row>
    <row r="74" ht="20" customHeight="1">
      <c r="B74">
        <f>IF(C74="","",TEXT(C74,"yyyymmdd")&amp;"-"&amp;LEFT(I74,1)&amp;"-"&amp;TEXT(ROW()-4,"000"))</f>
        <v/>
      </c>
      <c r="C74" s="284" t="n"/>
      <c r="O74" s="285" t="n"/>
      <c r="P74" s="286" t="n"/>
      <c r="Q74" s="286" t="n"/>
      <c r="R74" s="285" t="n"/>
      <c r="S74" s="285">
        <f>IF(C74="","",SUMIFS('品質・実績記録'!$N$5:$N$304,'品質・実績記録'!$B$5:$B$304,C74,'品質・実績記録'!$C$5:$C$304,D74,'品質・実績記録'!$F$5:$F$304,G74,'品質・実績記録'!$H$5:$H$304,I74))</f>
        <v/>
      </c>
      <c r="T74" s="285">
        <f>IF(C74="","",SUMIFS('品質・実績記録'!$O$5:$O$304,'品質・実績記録'!$B$5:$B$304,C74,'品質・実績記録'!$C$5:$C$304,D74,'品質・実績記録'!$F$5:$F$304,G74,'品質・実績記録'!$H$5:$H$304,I74))</f>
        <v/>
      </c>
      <c r="U74" s="285">
        <f>IF(OR(S74="",T74=""),"",MAX(S74-T74,0))</f>
        <v/>
      </c>
      <c r="V74" s="285">
        <f>IF(C74="","",SUMIFS('品質・実績記録'!$S$5:$S$304,'品質・実績記録'!$B$5:$B$304,C74,'品質・実績記録'!$C$5:$C$304,D74,'品質・実績記録'!$F$5:$F$304,G74,'品質・実績記録'!$H$5:$H$304,I74))</f>
        <v/>
      </c>
      <c r="W74" s="285">
        <f>IF(C74="","",SUMIFS('品質・実績記録'!$T$5:$T$304,'品質・実績記録'!$B$5:$B$304,C74,'品質・実績記録'!$C$5:$C$304,D74,'品質・実績記録'!$F$5:$F$304,G74,'品質・実績記録'!$H$5:$H$304,I74))</f>
        <v/>
      </c>
      <c r="X74" s="285">
        <f>IF(C74="","",COUNTIFS('週間工程表'!$B$5:$B$304,C74,'週間工程表'!$C$5:$C$304,D74,'週間工程表'!$F$5:$F$304,G74,'週間工程表'!$H$5:$H$304,I74,'週間工程表'!$K$5:$K$304,"&lt;&gt;"))</f>
        <v/>
      </c>
      <c r="Y74" s="285">
        <f>IF(C74="","",COUNTIFS('課題管理'!$B$5:$B$304,C74,'課題管理'!$C$5:$C$304,D74,'課題管理'!$F$5:$F$304,G74,'課題管理'!$H$5:$H$304,I74,'課題管理'!$Q$5:$Q$304,"&lt;&gt;クローズ済み",'課題管理'!$K$5:$K$304,"&lt;&gt;"))</f>
        <v/>
      </c>
      <c r="Z74" s="287">
        <f>IF(OR(R74="",R74=0,S74=""),"",S74/R74)</f>
        <v/>
      </c>
      <c r="AA74" s="287">
        <f>IF(OR(S74="",S74=0,T74=""),"",T74/S74)</f>
        <v/>
      </c>
      <c r="AB74" s="72" t="n"/>
      <c r="AC74" s="72" t="n"/>
    </row>
    <row r="75" ht="20" customHeight="1">
      <c r="B75">
        <f>IF(C75="","",TEXT(C75,"yyyymmdd")&amp;"-"&amp;LEFT(I75,1)&amp;"-"&amp;TEXT(ROW()-4,"000"))</f>
        <v/>
      </c>
      <c r="C75" s="284" t="n"/>
      <c r="O75" s="285" t="n"/>
      <c r="P75" s="286" t="n"/>
      <c r="Q75" s="286" t="n"/>
      <c r="R75" s="285" t="n"/>
      <c r="S75" s="285">
        <f>IF(C75="","",SUMIFS('品質・実績記録'!$N$5:$N$304,'品質・実績記録'!$B$5:$B$304,C75,'品質・実績記録'!$C$5:$C$304,D75,'品質・実績記録'!$F$5:$F$304,G75,'品質・実績記録'!$H$5:$H$304,I75))</f>
        <v/>
      </c>
      <c r="T75" s="285">
        <f>IF(C75="","",SUMIFS('品質・実績記録'!$O$5:$O$304,'品質・実績記録'!$B$5:$B$304,C75,'品質・実績記録'!$C$5:$C$304,D75,'品質・実績記録'!$F$5:$F$304,G75,'品質・実績記録'!$H$5:$H$304,I75))</f>
        <v/>
      </c>
      <c r="U75" s="285">
        <f>IF(OR(S75="",T75=""),"",MAX(S75-T75,0))</f>
        <v/>
      </c>
      <c r="V75" s="285">
        <f>IF(C75="","",SUMIFS('品質・実績記録'!$S$5:$S$304,'品質・実績記録'!$B$5:$B$304,C75,'品質・実績記録'!$C$5:$C$304,D75,'品質・実績記録'!$F$5:$F$304,G75,'品質・実績記録'!$H$5:$H$304,I75))</f>
        <v/>
      </c>
      <c r="W75" s="285">
        <f>IF(C75="","",SUMIFS('品質・実績記録'!$T$5:$T$304,'品質・実績記録'!$B$5:$B$304,C75,'品質・実績記録'!$C$5:$C$304,D75,'品質・実績記録'!$F$5:$F$304,G75,'品質・実績記録'!$H$5:$H$304,I75))</f>
        <v/>
      </c>
      <c r="X75" s="285">
        <f>IF(C75="","",COUNTIFS('週間工程表'!$B$5:$B$304,C75,'週間工程表'!$C$5:$C$304,D75,'週間工程表'!$F$5:$F$304,G75,'週間工程表'!$H$5:$H$304,I75,'週間工程表'!$K$5:$K$304,"&lt;&gt;"))</f>
        <v/>
      </c>
      <c r="Y75" s="285">
        <f>IF(C75="","",COUNTIFS('課題管理'!$B$5:$B$304,C75,'課題管理'!$C$5:$C$304,D75,'課題管理'!$F$5:$F$304,G75,'課題管理'!$H$5:$H$304,I75,'課題管理'!$Q$5:$Q$304,"&lt;&gt;クローズ済み",'課題管理'!$K$5:$K$304,"&lt;&gt;"))</f>
        <v/>
      </c>
      <c r="Z75" s="287">
        <f>IF(OR(R75="",R75=0,S75=""),"",S75/R75)</f>
        <v/>
      </c>
      <c r="AA75" s="287">
        <f>IF(OR(S75="",S75=0,T75=""),"",T75/S75)</f>
        <v/>
      </c>
      <c r="AB75" s="72" t="n"/>
      <c r="AC75" s="72" t="n"/>
    </row>
    <row r="76" ht="20" customHeight="1">
      <c r="B76">
        <f>IF(C76="","",TEXT(C76,"yyyymmdd")&amp;"-"&amp;LEFT(I76,1)&amp;"-"&amp;TEXT(ROW()-4,"000"))</f>
        <v/>
      </c>
      <c r="C76" s="284" t="n"/>
      <c r="O76" s="285" t="n"/>
      <c r="P76" s="286" t="n"/>
      <c r="Q76" s="286" t="n"/>
      <c r="R76" s="285" t="n"/>
      <c r="S76" s="285">
        <f>IF(C76="","",SUMIFS('品質・実績記録'!$N$5:$N$304,'品質・実績記録'!$B$5:$B$304,C76,'品質・実績記録'!$C$5:$C$304,D76,'品質・実績記録'!$F$5:$F$304,G76,'品質・実績記録'!$H$5:$H$304,I76))</f>
        <v/>
      </c>
      <c r="T76" s="285">
        <f>IF(C76="","",SUMIFS('品質・実績記録'!$O$5:$O$304,'品質・実績記録'!$B$5:$B$304,C76,'品質・実績記録'!$C$5:$C$304,D76,'品質・実績記録'!$F$5:$F$304,G76,'品質・実績記録'!$H$5:$H$304,I76))</f>
        <v/>
      </c>
      <c r="U76" s="285">
        <f>IF(OR(S76="",T76=""),"",MAX(S76-T76,0))</f>
        <v/>
      </c>
      <c r="V76" s="285">
        <f>IF(C76="","",SUMIFS('品質・実績記録'!$S$5:$S$304,'品質・実績記録'!$B$5:$B$304,C76,'品質・実績記録'!$C$5:$C$304,D76,'品質・実績記録'!$F$5:$F$304,G76,'品質・実績記録'!$H$5:$H$304,I76))</f>
        <v/>
      </c>
      <c r="W76" s="285">
        <f>IF(C76="","",SUMIFS('品質・実績記録'!$T$5:$T$304,'品質・実績記録'!$B$5:$B$304,C76,'品質・実績記録'!$C$5:$C$304,D76,'品質・実績記録'!$F$5:$F$304,G76,'品質・実績記録'!$H$5:$H$304,I76))</f>
        <v/>
      </c>
      <c r="X76" s="285">
        <f>IF(C76="","",COUNTIFS('週間工程表'!$B$5:$B$304,C76,'週間工程表'!$C$5:$C$304,D76,'週間工程表'!$F$5:$F$304,G76,'週間工程表'!$H$5:$H$304,I76,'週間工程表'!$K$5:$K$304,"&lt;&gt;"))</f>
        <v/>
      </c>
      <c r="Y76" s="285">
        <f>IF(C76="","",COUNTIFS('課題管理'!$B$5:$B$304,C76,'課題管理'!$C$5:$C$304,D76,'課題管理'!$F$5:$F$304,G76,'課題管理'!$H$5:$H$304,I76,'課題管理'!$Q$5:$Q$304,"&lt;&gt;クローズ済み",'課題管理'!$K$5:$K$304,"&lt;&gt;"))</f>
        <v/>
      </c>
      <c r="Z76" s="287">
        <f>IF(OR(R76="",R76=0,S76=""),"",S76/R76)</f>
        <v/>
      </c>
      <c r="AA76" s="287">
        <f>IF(OR(S76="",S76=0,T76=""),"",T76/S76)</f>
        <v/>
      </c>
      <c r="AB76" s="72" t="n"/>
      <c r="AC76" s="72" t="n"/>
    </row>
    <row r="77" ht="20" customHeight="1">
      <c r="B77">
        <f>IF(C77="","",TEXT(C77,"yyyymmdd")&amp;"-"&amp;LEFT(I77,1)&amp;"-"&amp;TEXT(ROW()-4,"000"))</f>
        <v/>
      </c>
      <c r="C77" s="284" t="n"/>
      <c r="O77" s="285" t="n"/>
      <c r="P77" s="286" t="n"/>
      <c r="Q77" s="286" t="n"/>
      <c r="R77" s="285" t="n"/>
      <c r="S77" s="285">
        <f>IF(C77="","",SUMIFS('品質・実績記録'!$N$5:$N$304,'品質・実績記録'!$B$5:$B$304,C77,'品質・実績記録'!$C$5:$C$304,D77,'品質・実績記録'!$F$5:$F$304,G77,'品質・実績記録'!$H$5:$H$304,I77))</f>
        <v/>
      </c>
      <c r="T77" s="285">
        <f>IF(C77="","",SUMIFS('品質・実績記録'!$O$5:$O$304,'品質・実績記録'!$B$5:$B$304,C77,'品質・実績記録'!$C$5:$C$304,D77,'品質・実績記録'!$F$5:$F$304,G77,'品質・実績記録'!$H$5:$H$304,I77))</f>
        <v/>
      </c>
      <c r="U77" s="285">
        <f>IF(OR(S77="",T77=""),"",MAX(S77-T77,0))</f>
        <v/>
      </c>
      <c r="V77" s="285">
        <f>IF(C77="","",SUMIFS('品質・実績記録'!$S$5:$S$304,'品質・実績記録'!$B$5:$B$304,C77,'品質・実績記録'!$C$5:$C$304,D77,'品質・実績記録'!$F$5:$F$304,G77,'品質・実績記録'!$H$5:$H$304,I77))</f>
        <v/>
      </c>
      <c r="W77" s="285">
        <f>IF(C77="","",SUMIFS('品質・実績記録'!$T$5:$T$304,'品質・実績記録'!$B$5:$B$304,C77,'品質・実績記録'!$C$5:$C$304,D77,'品質・実績記録'!$F$5:$F$304,G77,'品質・実績記録'!$H$5:$H$304,I77))</f>
        <v/>
      </c>
      <c r="X77" s="285">
        <f>IF(C77="","",COUNTIFS('週間工程表'!$B$5:$B$304,C77,'週間工程表'!$C$5:$C$304,D77,'週間工程表'!$F$5:$F$304,G77,'週間工程表'!$H$5:$H$304,I77,'週間工程表'!$K$5:$K$304,"&lt;&gt;"))</f>
        <v/>
      </c>
      <c r="Y77" s="285">
        <f>IF(C77="","",COUNTIFS('課題管理'!$B$5:$B$304,C77,'課題管理'!$C$5:$C$304,D77,'課題管理'!$F$5:$F$304,G77,'課題管理'!$H$5:$H$304,I77,'課題管理'!$Q$5:$Q$304,"&lt;&gt;クローズ済み",'課題管理'!$K$5:$K$304,"&lt;&gt;"))</f>
        <v/>
      </c>
      <c r="Z77" s="287">
        <f>IF(OR(R77="",R77=0,S77=""),"",S77/R77)</f>
        <v/>
      </c>
      <c r="AA77" s="287">
        <f>IF(OR(S77="",S77=0,T77=""),"",T77/S77)</f>
        <v/>
      </c>
      <c r="AB77" s="72" t="n"/>
      <c r="AC77" s="72" t="n"/>
    </row>
    <row r="78" ht="20" customHeight="1">
      <c r="B78">
        <f>IF(C78="","",TEXT(C78,"yyyymmdd")&amp;"-"&amp;LEFT(I78,1)&amp;"-"&amp;TEXT(ROW()-4,"000"))</f>
        <v/>
      </c>
      <c r="C78" s="284" t="n"/>
      <c r="O78" s="285" t="n"/>
      <c r="P78" s="286" t="n"/>
      <c r="Q78" s="286" t="n"/>
      <c r="R78" s="285" t="n"/>
      <c r="S78" s="285">
        <f>IF(C78="","",SUMIFS('品質・実績記録'!$N$5:$N$304,'品質・実績記録'!$B$5:$B$304,C78,'品質・実績記録'!$C$5:$C$304,D78,'品質・実績記録'!$F$5:$F$304,G78,'品質・実績記録'!$H$5:$H$304,I78))</f>
        <v/>
      </c>
      <c r="T78" s="285">
        <f>IF(C78="","",SUMIFS('品質・実績記録'!$O$5:$O$304,'品質・実績記録'!$B$5:$B$304,C78,'品質・実績記録'!$C$5:$C$304,D78,'品質・実績記録'!$F$5:$F$304,G78,'品質・実績記録'!$H$5:$H$304,I78))</f>
        <v/>
      </c>
      <c r="U78" s="285">
        <f>IF(OR(S78="",T78=""),"",MAX(S78-T78,0))</f>
        <v/>
      </c>
      <c r="V78" s="285">
        <f>IF(C78="","",SUMIFS('品質・実績記録'!$S$5:$S$304,'品質・実績記録'!$B$5:$B$304,C78,'品質・実績記録'!$C$5:$C$304,D78,'品質・実績記録'!$F$5:$F$304,G78,'品質・実績記録'!$H$5:$H$304,I78))</f>
        <v/>
      </c>
      <c r="W78" s="285">
        <f>IF(C78="","",SUMIFS('品質・実績記録'!$T$5:$T$304,'品質・実績記録'!$B$5:$B$304,C78,'品質・実績記録'!$C$5:$C$304,D78,'品質・実績記録'!$F$5:$F$304,G78,'品質・実績記録'!$H$5:$H$304,I78))</f>
        <v/>
      </c>
      <c r="X78" s="285">
        <f>IF(C78="","",COUNTIFS('週間工程表'!$B$5:$B$304,C78,'週間工程表'!$C$5:$C$304,D78,'週間工程表'!$F$5:$F$304,G78,'週間工程表'!$H$5:$H$304,I78,'週間工程表'!$K$5:$K$304,"&lt;&gt;"))</f>
        <v/>
      </c>
      <c r="Y78" s="285">
        <f>IF(C78="","",COUNTIFS('課題管理'!$B$5:$B$304,C78,'課題管理'!$C$5:$C$304,D78,'課題管理'!$F$5:$F$304,G78,'課題管理'!$H$5:$H$304,I78,'課題管理'!$Q$5:$Q$304,"&lt;&gt;クローズ済み",'課題管理'!$K$5:$K$304,"&lt;&gt;"))</f>
        <v/>
      </c>
      <c r="Z78" s="287">
        <f>IF(OR(R78="",R78=0,S78=""),"",S78/R78)</f>
        <v/>
      </c>
      <c r="AA78" s="287">
        <f>IF(OR(S78="",S78=0,T78=""),"",T78/S78)</f>
        <v/>
      </c>
      <c r="AB78" s="72" t="n"/>
      <c r="AC78" s="72" t="n"/>
    </row>
    <row r="79" ht="20" customHeight="1">
      <c r="B79">
        <f>IF(C79="","",TEXT(C79,"yyyymmdd")&amp;"-"&amp;LEFT(I79,1)&amp;"-"&amp;TEXT(ROW()-4,"000"))</f>
        <v/>
      </c>
      <c r="C79" s="284" t="n"/>
      <c r="O79" s="285" t="n"/>
      <c r="P79" s="286" t="n"/>
      <c r="Q79" s="286" t="n"/>
      <c r="R79" s="285" t="n"/>
      <c r="S79" s="285">
        <f>IF(C79="","",SUMIFS('品質・実績記録'!$N$5:$N$304,'品質・実績記録'!$B$5:$B$304,C79,'品質・実績記録'!$C$5:$C$304,D79,'品質・実績記録'!$F$5:$F$304,G79,'品質・実績記録'!$H$5:$H$304,I79))</f>
        <v/>
      </c>
      <c r="T79" s="285">
        <f>IF(C79="","",SUMIFS('品質・実績記録'!$O$5:$O$304,'品質・実績記録'!$B$5:$B$304,C79,'品質・実績記録'!$C$5:$C$304,D79,'品質・実績記録'!$F$5:$F$304,G79,'品質・実績記録'!$H$5:$H$304,I79))</f>
        <v/>
      </c>
      <c r="U79" s="285">
        <f>IF(OR(S79="",T79=""),"",MAX(S79-T79,0))</f>
        <v/>
      </c>
      <c r="V79" s="285">
        <f>IF(C79="","",SUMIFS('品質・実績記録'!$S$5:$S$304,'品質・実績記録'!$B$5:$B$304,C79,'品質・実績記録'!$C$5:$C$304,D79,'品質・実績記録'!$F$5:$F$304,G79,'品質・実績記録'!$H$5:$H$304,I79))</f>
        <v/>
      </c>
      <c r="W79" s="285">
        <f>IF(C79="","",SUMIFS('品質・実績記録'!$T$5:$T$304,'品質・実績記録'!$B$5:$B$304,C79,'品質・実績記録'!$C$5:$C$304,D79,'品質・実績記録'!$F$5:$F$304,G79,'品質・実績記録'!$H$5:$H$304,I79))</f>
        <v/>
      </c>
      <c r="X79" s="285">
        <f>IF(C79="","",COUNTIFS('週間工程表'!$B$5:$B$304,C79,'週間工程表'!$C$5:$C$304,D79,'週間工程表'!$F$5:$F$304,G79,'週間工程表'!$H$5:$H$304,I79,'週間工程表'!$K$5:$K$304,"&lt;&gt;"))</f>
        <v/>
      </c>
      <c r="Y79" s="285">
        <f>IF(C79="","",COUNTIFS('課題管理'!$B$5:$B$304,C79,'課題管理'!$C$5:$C$304,D79,'課題管理'!$F$5:$F$304,G79,'課題管理'!$H$5:$H$304,I79,'課題管理'!$Q$5:$Q$304,"&lt;&gt;クローズ済み",'課題管理'!$K$5:$K$304,"&lt;&gt;"))</f>
        <v/>
      </c>
      <c r="Z79" s="287">
        <f>IF(OR(R79="",R79=0,S79=""),"",S79/R79)</f>
        <v/>
      </c>
      <c r="AA79" s="287">
        <f>IF(OR(S79="",S79=0,T79=""),"",T79/S79)</f>
        <v/>
      </c>
      <c r="AB79" s="72" t="n"/>
      <c r="AC79" s="72" t="n"/>
    </row>
    <row r="80" ht="20" customHeight="1">
      <c r="B80">
        <f>IF(C80="","",TEXT(C80,"yyyymmdd")&amp;"-"&amp;LEFT(I80,1)&amp;"-"&amp;TEXT(ROW()-4,"000"))</f>
        <v/>
      </c>
      <c r="C80" s="284" t="n"/>
      <c r="O80" s="285" t="n"/>
      <c r="P80" s="286" t="n"/>
      <c r="Q80" s="286" t="n"/>
      <c r="R80" s="285" t="n"/>
      <c r="S80" s="285">
        <f>IF(C80="","",SUMIFS('品質・実績記録'!$N$5:$N$304,'品質・実績記録'!$B$5:$B$304,C80,'品質・実績記録'!$C$5:$C$304,D80,'品質・実績記録'!$F$5:$F$304,G80,'品質・実績記録'!$H$5:$H$304,I80))</f>
        <v/>
      </c>
      <c r="T80" s="285">
        <f>IF(C80="","",SUMIFS('品質・実績記録'!$O$5:$O$304,'品質・実績記録'!$B$5:$B$304,C80,'品質・実績記録'!$C$5:$C$304,D80,'品質・実績記録'!$F$5:$F$304,G80,'品質・実績記録'!$H$5:$H$304,I80))</f>
        <v/>
      </c>
      <c r="U80" s="285">
        <f>IF(OR(S80="",T80=""),"",MAX(S80-T80,0))</f>
        <v/>
      </c>
      <c r="V80" s="285">
        <f>IF(C80="","",SUMIFS('品質・実績記録'!$S$5:$S$304,'品質・実績記録'!$B$5:$B$304,C80,'品質・実績記録'!$C$5:$C$304,D80,'品質・実績記録'!$F$5:$F$304,G80,'品質・実績記録'!$H$5:$H$304,I80))</f>
        <v/>
      </c>
      <c r="W80" s="285">
        <f>IF(C80="","",SUMIFS('品質・実績記録'!$T$5:$T$304,'品質・実績記録'!$B$5:$B$304,C80,'品質・実績記録'!$C$5:$C$304,D80,'品質・実績記録'!$F$5:$F$304,G80,'品質・実績記録'!$H$5:$H$304,I80))</f>
        <v/>
      </c>
      <c r="X80" s="285">
        <f>IF(C80="","",COUNTIFS('週間工程表'!$B$5:$B$304,C80,'週間工程表'!$C$5:$C$304,D80,'週間工程表'!$F$5:$F$304,G80,'週間工程表'!$H$5:$H$304,I80,'週間工程表'!$K$5:$K$304,"&lt;&gt;"))</f>
        <v/>
      </c>
      <c r="Y80" s="285">
        <f>IF(C80="","",COUNTIFS('課題管理'!$B$5:$B$304,C80,'課題管理'!$C$5:$C$304,D80,'課題管理'!$F$5:$F$304,G80,'課題管理'!$H$5:$H$304,I80,'課題管理'!$Q$5:$Q$304,"&lt;&gt;クローズ済み",'課題管理'!$K$5:$K$304,"&lt;&gt;"))</f>
        <v/>
      </c>
      <c r="Z80" s="287">
        <f>IF(OR(R80="",R80=0,S80=""),"",S80/R80)</f>
        <v/>
      </c>
      <c r="AA80" s="287">
        <f>IF(OR(S80="",S80=0,T80=""),"",T80/S80)</f>
        <v/>
      </c>
      <c r="AB80" s="72" t="n"/>
      <c r="AC80" s="72" t="n"/>
    </row>
    <row r="81" ht="20" customHeight="1">
      <c r="B81">
        <f>IF(C81="","",TEXT(C81,"yyyymmdd")&amp;"-"&amp;LEFT(I81,1)&amp;"-"&amp;TEXT(ROW()-4,"000"))</f>
        <v/>
      </c>
      <c r="C81" s="284" t="n"/>
      <c r="O81" s="285" t="n"/>
      <c r="P81" s="286" t="n"/>
      <c r="Q81" s="286" t="n"/>
      <c r="R81" s="285" t="n"/>
      <c r="S81" s="285">
        <f>IF(C81="","",SUMIFS('品質・実績記録'!$N$5:$N$304,'品質・実績記録'!$B$5:$B$304,C81,'品質・実績記録'!$C$5:$C$304,D81,'品質・実績記録'!$F$5:$F$304,G81,'品質・実績記録'!$H$5:$H$304,I81))</f>
        <v/>
      </c>
      <c r="T81" s="285">
        <f>IF(C81="","",SUMIFS('品質・実績記録'!$O$5:$O$304,'品質・実績記録'!$B$5:$B$304,C81,'品質・実績記録'!$C$5:$C$304,D81,'品質・実績記録'!$F$5:$F$304,G81,'品質・実績記録'!$H$5:$H$304,I81))</f>
        <v/>
      </c>
      <c r="U81" s="285">
        <f>IF(OR(S81="",T81=""),"",MAX(S81-T81,0))</f>
        <v/>
      </c>
      <c r="V81" s="285">
        <f>IF(C81="","",SUMIFS('品質・実績記録'!$S$5:$S$304,'品質・実績記録'!$B$5:$B$304,C81,'品質・実績記録'!$C$5:$C$304,D81,'品質・実績記録'!$F$5:$F$304,G81,'品質・実績記録'!$H$5:$H$304,I81))</f>
        <v/>
      </c>
      <c r="W81" s="285">
        <f>IF(C81="","",SUMIFS('品質・実績記録'!$T$5:$T$304,'品質・実績記録'!$B$5:$B$304,C81,'品質・実績記録'!$C$5:$C$304,D81,'品質・実績記録'!$F$5:$F$304,G81,'品質・実績記録'!$H$5:$H$304,I81))</f>
        <v/>
      </c>
      <c r="X81" s="285">
        <f>IF(C81="","",COUNTIFS('週間工程表'!$B$5:$B$304,C81,'週間工程表'!$C$5:$C$304,D81,'週間工程表'!$F$5:$F$304,G81,'週間工程表'!$H$5:$H$304,I81,'週間工程表'!$K$5:$K$304,"&lt;&gt;"))</f>
        <v/>
      </c>
      <c r="Y81" s="285">
        <f>IF(C81="","",COUNTIFS('課題管理'!$B$5:$B$304,C81,'課題管理'!$C$5:$C$304,D81,'課題管理'!$F$5:$F$304,G81,'課題管理'!$H$5:$H$304,I81,'課題管理'!$Q$5:$Q$304,"&lt;&gt;クローズ済み",'課題管理'!$K$5:$K$304,"&lt;&gt;"))</f>
        <v/>
      </c>
      <c r="Z81" s="287">
        <f>IF(OR(R81="",R81=0,S81=""),"",S81/R81)</f>
        <v/>
      </c>
      <c r="AA81" s="287">
        <f>IF(OR(S81="",S81=0,T81=""),"",T81/S81)</f>
        <v/>
      </c>
      <c r="AB81" s="72" t="n"/>
      <c r="AC81" s="72" t="n"/>
    </row>
    <row r="82" ht="20" customHeight="1">
      <c r="B82">
        <f>IF(C82="","",TEXT(C82,"yyyymmdd")&amp;"-"&amp;LEFT(I82,1)&amp;"-"&amp;TEXT(ROW()-4,"000"))</f>
        <v/>
      </c>
      <c r="C82" s="284" t="n"/>
      <c r="O82" s="285" t="n"/>
      <c r="P82" s="286" t="n"/>
      <c r="Q82" s="286" t="n"/>
      <c r="R82" s="285" t="n"/>
      <c r="S82" s="285">
        <f>IF(C82="","",SUMIFS('品質・実績記録'!$N$5:$N$304,'品質・実績記録'!$B$5:$B$304,C82,'品質・実績記録'!$C$5:$C$304,D82,'品質・実績記録'!$F$5:$F$304,G82,'品質・実績記録'!$H$5:$H$304,I82))</f>
        <v/>
      </c>
      <c r="T82" s="285">
        <f>IF(C82="","",SUMIFS('品質・実績記録'!$O$5:$O$304,'品質・実績記録'!$B$5:$B$304,C82,'品質・実績記録'!$C$5:$C$304,D82,'品質・実績記録'!$F$5:$F$304,G82,'品質・実績記録'!$H$5:$H$304,I82))</f>
        <v/>
      </c>
      <c r="U82" s="285">
        <f>IF(OR(S82="",T82=""),"",MAX(S82-T82,0))</f>
        <v/>
      </c>
      <c r="V82" s="285">
        <f>IF(C82="","",SUMIFS('品質・実績記録'!$S$5:$S$304,'品質・実績記録'!$B$5:$B$304,C82,'品質・実績記録'!$C$5:$C$304,D82,'品質・実績記録'!$F$5:$F$304,G82,'品質・実績記録'!$H$5:$H$304,I82))</f>
        <v/>
      </c>
      <c r="W82" s="285">
        <f>IF(C82="","",SUMIFS('品質・実績記録'!$T$5:$T$304,'品質・実績記録'!$B$5:$B$304,C82,'品質・実績記録'!$C$5:$C$304,D82,'品質・実績記録'!$F$5:$F$304,G82,'品質・実績記録'!$H$5:$H$304,I82))</f>
        <v/>
      </c>
      <c r="X82" s="285">
        <f>IF(C82="","",COUNTIFS('週間工程表'!$B$5:$B$304,C82,'週間工程表'!$C$5:$C$304,D82,'週間工程表'!$F$5:$F$304,G82,'週間工程表'!$H$5:$H$304,I82,'週間工程表'!$K$5:$K$304,"&lt;&gt;"))</f>
        <v/>
      </c>
      <c r="Y82" s="285">
        <f>IF(C82="","",COUNTIFS('課題管理'!$B$5:$B$304,C82,'課題管理'!$C$5:$C$304,D82,'課題管理'!$F$5:$F$304,G82,'課題管理'!$H$5:$H$304,I82,'課題管理'!$Q$5:$Q$304,"&lt;&gt;クローズ済み",'課題管理'!$K$5:$K$304,"&lt;&gt;"))</f>
        <v/>
      </c>
      <c r="Z82" s="287">
        <f>IF(OR(R82="",R82=0,S82=""),"",S82/R82)</f>
        <v/>
      </c>
      <c r="AA82" s="287">
        <f>IF(OR(S82="",S82=0,T82=""),"",T82/S82)</f>
        <v/>
      </c>
      <c r="AB82" s="72" t="n"/>
      <c r="AC82" s="72" t="n"/>
    </row>
    <row r="83" ht="20" customHeight="1">
      <c r="B83">
        <f>IF(C83="","",TEXT(C83,"yyyymmdd")&amp;"-"&amp;LEFT(I83,1)&amp;"-"&amp;TEXT(ROW()-4,"000"))</f>
        <v/>
      </c>
      <c r="C83" s="284" t="n"/>
      <c r="O83" s="285" t="n"/>
      <c r="P83" s="286" t="n"/>
      <c r="Q83" s="286" t="n"/>
      <c r="R83" s="285" t="n"/>
      <c r="S83" s="285">
        <f>IF(C83="","",SUMIFS('品質・実績記録'!$N$5:$N$304,'品質・実績記録'!$B$5:$B$304,C83,'品質・実績記録'!$C$5:$C$304,D83,'品質・実績記録'!$F$5:$F$304,G83,'品質・実績記録'!$H$5:$H$304,I83))</f>
        <v/>
      </c>
      <c r="T83" s="285">
        <f>IF(C83="","",SUMIFS('品質・実績記録'!$O$5:$O$304,'品質・実績記録'!$B$5:$B$304,C83,'品質・実績記録'!$C$5:$C$304,D83,'品質・実績記録'!$F$5:$F$304,G83,'品質・実績記録'!$H$5:$H$304,I83))</f>
        <v/>
      </c>
      <c r="U83" s="285">
        <f>IF(OR(S83="",T83=""),"",MAX(S83-T83,0))</f>
        <v/>
      </c>
      <c r="V83" s="285">
        <f>IF(C83="","",SUMIFS('品質・実績記録'!$S$5:$S$304,'品質・実績記録'!$B$5:$B$304,C83,'品質・実績記録'!$C$5:$C$304,D83,'品質・実績記録'!$F$5:$F$304,G83,'品質・実績記録'!$H$5:$H$304,I83))</f>
        <v/>
      </c>
      <c r="W83" s="285">
        <f>IF(C83="","",SUMIFS('品質・実績記録'!$T$5:$T$304,'品質・実績記録'!$B$5:$B$304,C83,'品質・実績記録'!$C$5:$C$304,D83,'品質・実績記録'!$F$5:$F$304,G83,'品質・実績記録'!$H$5:$H$304,I83))</f>
        <v/>
      </c>
      <c r="X83" s="285">
        <f>IF(C83="","",COUNTIFS('週間工程表'!$B$5:$B$304,C83,'週間工程表'!$C$5:$C$304,D83,'週間工程表'!$F$5:$F$304,G83,'週間工程表'!$H$5:$H$304,I83,'週間工程表'!$K$5:$K$304,"&lt;&gt;"))</f>
        <v/>
      </c>
      <c r="Y83" s="285">
        <f>IF(C83="","",COUNTIFS('課題管理'!$B$5:$B$304,C83,'課題管理'!$C$5:$C$304,D83,'課題管理'!$F$5:$F$304,G83,'課題管理'!$H$5:$H$304,I83,'課題管理'!$Q$5:$Q$304,"&lt;&gt;クローズ済み",'課題管理'!$K$5:$K$304,"&lt;&gt;"))</f>
        <v/>
      </c>
      <c r="Z83" s="287">
        <f>IF(OR(R83="",R83=0,S83=""),"",S83/R83)</f>
        <v/>
      </c>
      <c r="AA83" s="287">
        <f>IF(OR(S83="",S83=0,T83=""),"",T83/S83)</f>
        <v/>
      </c>
      <c r="AB83" s="72" t="n"/>
      <c r="AC83" s="72" t="n"/>
    </row>
    <row r="84" ht="20" customHeight="1">
      <c r="B84">
        <f>IF(C84="","",TEXT(C84,"yyyymmdd")&amp;"-"&amp;LEFT(I84,1)&amp;"-"&amp;TEXT(ROW()-4,"000"))</f>
        <v/>
      </c>
      <c r="C84" s="284" t="n"/>
      <c r="O84" s="285" t="n"/>
      <c r="P84" s="286" t="n"/>
      <c r="Q84" s="286" t="n"/>
      <c r="R84" s="285" t="n"/>
      <c r="S84" s="285">
        <f>IF(C84="","",SUMIFS('品質・実績記録'!$N$5:$N$304,'品質・実績記録'!$B$5:$B$304,C84,'品質・実績記録'!$C$5:$C$304,D84,'品質・実績記録'!$F$5:$F$304,G84,'品質・実績記録'!$H$5:$H$304,I84))</f>
        <v/>
      </c>
      <c r="T84" s="285">
        <f>IF(C84="","",SUMIFS('品質・実績記録'!$O$5:$O$304,'品質・実績記録'!$B$5:$B$304,C84,'品質・実績記録'!$C$5:$C$304,D84,'品質・実績記録'!$F$5:$F$304,G84,'品質・実績記録'!$H$5:$H$304,I84))</f>
        <v/>
      </c>
      <c r="U84" s="285">
        <f>IF(OR(S84="",T84=""),"",MAX(S84-T84,0))</f>
        <v/>
      </c>
      <c r="V84" s="285">
        <f>IF(C84="","",SUMIFS('品質・実績記録'!$S$5:$S$304,'品質・実績記録'!$B$5:$B$304,C84,'品質・実績記録'!$C$5:$C$304,D84,'品質・実績記録'!$F$5:$F$304,G84,'品質・実績記録'!$H$5:$H$304,I84))</f>
        <v/>
      </c>
      <c r="W84" s="285">
        <f>IF(C84="","",SUMIFS('品質・実績記録'!$T$5:$T$304,'品質・実績記録'!$B$5:$B$304,C84,'品質・実績記録'!$C$5:$C$304,D84,'品質・実績記録'!$F$5:$F$304,G84,'品質・実績記録'!$H$5:$H$304,I84))</f>
        <v/>
      </c>
      <c r="X84" s="285">
        <f>IF(C84="","",COUNTIFS('週間工程表'!$B$5:$B$304,C84,'週間工程表'!$C$5:$C$304,D84,'週間工程表'!$F$5:$F$304,G84,'週間工程表'!$H$5:$H$304,I84,'週間工程表'!$K$5:$K$304,"&lt;&gt;"))</f>
        <v/>
      </c>
      <c r="Y84" s="285">
        <f>IF(C84="","",COUNTIFS('課題管理'!$B$5:$B$304,C84,'課題管理'!$C$5:$C$304,D84,'課題管理'!$F$5:$F$304,G84,'課題管理'!$H$5:$H$304,I84,'課題管理'!$Q$5:$Q$304,"&lt;&gt;クローズ済み",'課題管理'!$K$5:$K$304,"&lt;&gt;"))</f>
        <v/>
      </c>
      <c r="Z84" s="287">
        <f>IF(OR(R84="",R84=0,S84=""),"",S84/R84)</f>
        <v/>
      </c>
      <c r="AA84" s="287">
        <f>IF(OR(S84="",S84=0,T84=""),"",T84/S84)</f>
        <v/>
      </c>
      <c r="AB84" s="72" t="n"/>
      <c r="AC84" s="72" t="n"/>
    </row>
    <row r="85" ht="20" customHeight="1">
      <c r="B85">
        <f>IF(C85="","",TEXT(C85,"yyyymmdd")&amp;"-"&amp;LEFT(I85,1)&amp;"-"&amp;TEXT(ROW()-4,"000"))</f>
        <v/>
      </c>
      <c r="C85" s="284" t="n"/>
      <c r="O85" s="285" t="n"/>
      <c r="P85" s="286" t="n"/>
      <c r="Q85" s="286" t="n"/>
      <c r="R85" s="285" t="n"/>
      <c r="S85" s="285">
        <f>IF(C85="","",SUMIFS('品質・実績記録'!$N$5:$N$304,'品質・実績記録'!$B$5:$B$304,C85,'品質・実績記録'!$C$5:$C$304,D85,'品質・実績記録'!$F$5:$F$304,G85,'品質・実績記録'!$H$5:$H$304,I85))</f>
        <v/>
      </c>
      <c r="T85" s="285">
        <f>IF(C85="","",SUMIFS('品質・実績記録'!$O$5:$O$304,'品質・実績記録'!$B$5:$B$304,C85,'品質・実績記録'!$C$5:$C$304,D85,'品質・実績記録'!$F$5:$F$304,G85,'品質・実績記録'!$H$5:$H$304,I85))</f>
        <v/>
      </c>
      <c r="U85" s="285">
        <f>IF(OR(S85="",T85=""),"",MAX(S85-T85,0))</f>
        <v/>
      </c>
      <c r="V85" s="285">
        <f>IF(C85="","",SUMIFS('品質・実績記録'!$S$5:$S$304,'品質・実績記録'!$B$5:$B$304,C85,'品質・実績記録'!$C$5:$C$304,D85,'品質・実績記録'!$F$5:$F$304,G85,'品質・実績記録'!$H$5:$H$304,I85))</f>
        <v/>
      </c>
      <c r="W85" s="285">
        <f>IF(C85="","",SUMIFS('品質・実績記録'!$T$5:$T$304,'品質・実績記録'!$B$5:$B$304,C85,'品質・実績記録'!$C$5:$C$304,D85,'品質・実績記録'!$F$5:$F$304,G85,'品質・実績記録'!$H$5:$H$304,I85))</f>
        <v/>
      </c>
      <c r="X85" s="285">
        <f>IF(C85="","",COUNTIFS('週間工程表'!$B$5:$B$304,C85,'週間工程表'!$C$5:$C$304,D85,'週間工程表'!$F$5:$F$304,G85,'週間工程表'!$H$5:$H$304,I85,'週間工程表'!$K$5:$K$304,"&lt;&gt;"))</f>
        <v/>
      </c>
      <c r="Y85" s="285">
        <f>IF(C85="","",COUNTIFS('課題管理'!$B$5:$B$304,C85,'課題管理'!$C$5:$C$304,D85,'課題管理'!$F$5:$F$304,G85,'課題管理'!$H$5:$H$304,I85,'課題管理'!$Q$5:$Q$304,"&lt;&gt;クローズ済み",'課題管理'!$K$5:$K$304,"&lt;&gt;"))</f>
        <v/>
      </c>
      <c r="Z85" s="287">
        <f>IF(OR(R85="",R85=0,S85=""),"",S85/R85)</f>
        <v/>
      </c>
      <c r="AA85" s="287">
        <f>IF(OR(S85="",S85=0,T85=""),"",T85/S85)</f>
        <v/>
      </c>
      <c r="AB85" s="72" t="n"/>
      <c r="AC85" s="72" t="n"/>
    </row>
    <row r="86" ht="20" customHeight="1">
      <c r="B86">
        <f>IF(C86="","",TEXT(C86,"yyyymmdd")&amp;"-"&amp;LEFT(I86,1)&amp;"-"&amp;TEXT(ROW()-4,"000"))</f>
        <v/>
      </c>
      <c r="C86" s="284" t="n"/>
      <c r="O86" s="285" t="n"/>
      <c r="P86" s="286" t="n"/>
      <c r="Q86" s="286" t="n"/>
      <c r="R86" s="285" t="n"/>
      <c r="S86" s="285">
        <f>IF(C86="","",SUMIFS('品質・実績記録'!$N$5:$N$304,'品質・実績記録'!$B$5:$B$304,C86,'品質・実績記録'!$C$5:$C$304,D86,'品質・実績記録'!$F$5:$F$304,G86,'品質・実績記録'!$H$5:$H$304,I86))</f>
        <v/>
      </c>
      <c r="T86" s="285">
        <f>IF(C86="","",SUMIFS('品質・実績記録'!$O$5:$O$304,'品質・実績記録'!$B$5:$B$304,C86,'品質・実績記録'!$C$5:$C$304,D86,'品質・実績記録'!$F$5:$F$304,G86,'品質・実績記録'!$H$5:$H$304,I86))</f>
        <v/>
      </c>
      <c r="U86" s="285">
        <f>IF(OR(S86="",T86=""),"",MAX(S86-T86,0))</f>
        <v/>
      </c>
      <c r="V86" s="285">
        <f>IF(C86="","",SUMIFS('品質・実績記録'!$S$5:$S$304,'品質・実績記録'!$B$5:$B$304,C86,'品質・実績記録'!$C$5:$C$304,D86,'品質・実績記録'!$F$5:$F$304,G86,'品質・実績記録'!$H$5:$H$304,I86))</f>
        <v/>
      </c>
      <c r="W86" s="285">
        <f>IF(C86="","",SUMIFS('品質・実績記録'!$T$5:$T$304,'品質・実績記録'!$B$5:$B$304,C86,'品質・実績記録'!$C$5:$C$304,D86,'品質・実績記録'!$F$5:$F$304,G86,'品質・実績記録'!$H$5:$H$304,I86))</f>
        <v/>
      </c>
      <c r="X86" s="285">
        <f>IF(C86="","",COUNTIFS('週間工程表'!$B$5:$B$304,C86,'週間工程表'!$C$5:$C$304,D86,'週間工程表'!$F$5:$F$304,G86,'週間工程表'!$H$5:$H$304,I86,'週間工程表'!$K$5:$K$304,"&lt;&gt;"))</f>
        <v/>
      </c>
      <c r="Y86" s="285">
        <f>IF(C86="","",COUNTIFS('課題管理'!$B$5:$B$304,C86,'課題管理'!$C$5:$C$304,D86,'課題管理'!$F$5:$F$304,G86,'課題管理'!$H$5:$H$304,I86,'課題管理'!$Q$5:$Q$304,"&lt;&gt;クローズ済み",'課題管理'!$K$5:$K$304,"&lt;&gt;"))</f>
        <v/>
      </c>
      <c r="Z86" s="287">
        <f>IF(OR(R86="",R86=0,S86=""),"",S86/R86)</f>
        <v/>
      </c>
      <c r="AA86" s="287">
        <f>IF(OR(S86="",S86=0,T86=""),"",T86/S86)</f>
        <v/>
      </c>
      <c r="AB86" s="72" t="n"/>
      <c r="AC86" s="72" t="n"/>
    </row>
    <row r="87" ht="20" customHeight="1">
      <c r="B87">
        <f>IF(C87="","",TEXT(C87,"yyyymmdd")&amp;"-"&amp;LEFT(I87,1)&amp;"-"&amp;TEXT(ROW()-4,"000"))</f>
        <v/>
      </c>
      <c r="C87" s="284" t="n"/>
      <c r="O87" s="285" t="n"/>
      <c r="P87" s="286" t="n"/>
      <c r="Q87" s="286" t="n"/>
      <c r="R87" s="285" t="n"/>
      <c r="S87" s="285">
        <f>IF(C87="","",SUMIFS('品質・実績記録'!$N$5:$N$304,'品質・実績記録'!$B$5:$B$304,C87,'品質・実績記録'!$C$5:$C$304,D87,'品質・実績記録'!$F$5:$F$304,G87,'品質・実績記録'!$H$5:$H$304,I87))</f>
        <v/>
      </c>
      <c r="T87" s="285">
        <f>IF(C87="","",SUMIFS('品質・実績記録'!$O$5:$O$304,'品質・実績記録'!$B$5:$B$304,C87,'品質・実績記録'!$C$5:$C$304,D87,'品質・実績記録'!$F$5:$F$304,G87,'品質・実績記録'!$H$5:$H$304,I87))</f>
        <v/>
      </c>
      <c r="U87" s="285">
        <f>IF(OR(S87="",T87=""),"",MAX(S87-T87,0))</f>
        <v/>
      </c>
      <c r="V87" s="285">
        <f>IF(C87="","",SUMIFS('品質・実績記録'!$S$5:$S$304,'品質・実績記録'!$B$5:$B$304,C87,'品質・実績記録'!$C$5:$C$304,D87,'品質・実績記録'!$F$5:$F$304,G87,'品質・実績記録'!$H$5:$H$304,I87))</f>
        <v/>
      </c>
      <c r="W87" s="285">
        <f>IF(C87="","",SUMIFS('品質・実績記録'!$T$5:$T$304,'品質・実績記録'!$B$5:$B$304,C87,'品質・実績記録'!$C$5:$C$304,D87,'品質・実績記録'!$F$5:$F$304,G87,'品質・実績記録'!$H$5:$H$304,I87))</f>
        <v/>
      </c>
      <c r="X87" s="285">
        <f>IF(C87="","",COUNTIFS('週間工程表'!$B$5:$B$304,C87,'週間工程表'!$C$5:$C$304,D87,'週間工程表'!$F$5:$F$304,G87,'週間工程表'!$H$5:$H$304,I87,'週間工程表'!$K$5:$K$304,"&lt;&gt;"))</f>
        <v/>
      </c>
      <c r="Y87" s="285">
        <f>IF(C87="","",COUNTIFS('課題管理'!$B$5:$B$304,C87,'課題管理'!$C$5:$C$304,D87,'課題管理'!$F$5:$F$304,G87,'課題管理'!$H$5:$H$304,I87,'課題管理'!$Q$5:$Q$304,"&lt;&gt;クローズ済み",'課題管理'!$K$5:$K$304,"&lt;&gt;"))</f>
        <v/>
      </c>
      <c r="Z87" s="287">
        <f>IF(OR(R87="",R87=0,S87=""),"",S87/R87)</f>
        <v/>
      </c>
      <c r="AA87" s="287">
        <f>IF(OR(S87="",S87=0,T87=""),"",T87/S87)</f>
        <v/>
      </c>
      <c r="AB87" s="72" t="n"/>
      <c r="AC87" s="72" t="n"/>
    </row>
    <row r="88" ht="20" customHeight="1">
      <c r="B88">
        <f>IF(C88="","",TEXT(C88,"yyyymmdd")&amp;"-"&amp;LEFT(I88,1)&amp;"-"&amp;TEXT(ROW()-4,"000"))</f>
        <v/>
      </c>
      <c r="C88" s="284" t="n"/>
      <c r="O88" s="285" t="n"/>
      <c r="P88" s="286" t="n"/>
      <c r="Q88" s="286" t="n"/>
      <c r="R88" s="285" t="n"/>
      <c r="S88" s="285">
        <f>IF(C88="","",SUMIFS('品質・実績記録'!$N$5:$N$304,'品質・実績記録'!$B$5:$B$304,C88,'品質・実績記録'!$C$5:$C$304,D88,'品質・実績記録'!$F$5:$F$304,G88,'品質・実績記録'!$H$5:$H$304,I88))</f>
        <v/>
      </c>
      <c r="T88" s="285">
        <f>IF(C88="","",SUMIFS('品質・実績記録'!$O$5:$O$304,'品質・実績記録'!$B$5:$B$304,C88,'品質・実績記録'!$C$5:$C$304,D88,'品質・実績記録'!$F$5:$F$304,G88,'品質・実績記録'!$H$5:$H$304,I88))</f>
        <v/>
      </c>
      <c r="U88" s="285">
        <f>IF(OR(S88="",T88=""),"",MAX(S88-T88,0))</f>
        <v/>
      </c>
      <c r="V88" s="285">
        <f>IF(C88="","",SUMIFS('品質・実績記録'!$S$5:$S$304,'品質・実績記録'!$B$5:$B$304,C88,'品質・実績記録'!$C$5:$C$304,D88,'品質・実績記録'!$F$5:$F$304,G88,'品質・実績記録'!$H$5:$H$304,I88))</f>
        <v/>
      </c>
      <c r="W88" s="285">
        <f>IF(C88="","",SUMIFS('品質・実績記録'!$T$5:$T$304,'品質・実績記録'!$B$5:$B$304,C88,'品質・実績記録'!$C$5:$C$304,D88,'品質・実績記録'!$F$5:$F$304,G88,'品質・実績記録'!$H$5:$H$304,I88))</f>
        <v/>
      </c>
      <c r="X88" s="285">
        <f>IF(C88="","",COUNTIFS('週間工程表'!$B$5:$B$304,C88,'週間工程表'!$C$5:$C$304,D88,'週間工程表'!$F$5:$F$304,G88,'週間工程表'!$H$5:$H$304,I88,'週間工程表'!$K$5:$K$304,"&lt;&gt;"))</f>
        <v/>
      </c>
      <c r="Y88" s="285">
        <f>IF(C88="","",COUNTIFS('課題管理'!$B$5:$B$304,C88,'課題管理'!$C$5:$C$304,D88,'課題管理'!$F$5:$F$304,G88,'課題管理'!$H$5:$H$304,I88,'課題管理'!$Q$5:$Q$304,"&lt;&gt;クローズ済み",'課題管理'!$K$5:$K$304,"&lt;&gt;"))</f>
        <v/>
      </c>
      <c r="Z88" s="287">
        <f>IF(OR(R88="",R88=0,S88=""),"",S88/R88)</f>
        <v/>
      </c>
      <c r="AA88" s="287">
        <f>IF(OR(S88="",S88=0,T88=""),"",T88/S88)</f>
        <v/>
      </c>
      <c r="AB88" s="72" t="n"/>
      <c r="AC88" s="72" t="n"/>
    </row>
    <row r="89" ht="20" customHeight="1">
      <c r="B89">
        <f>IF(C89="","",TEXT(C89,"yyyymmdd")&amp;"-"&amp;LEFT(I89,1)&amp;"-"&amp;TEXT(ROW()-4,"000"))</f>
        <v/>
      </c>
      <c r="C89" s="284" t="n"/>
      <c r="O89" s="285" t="n"/>
      <c r="P89" s="286" t="n"/>
      <c r="Q89" s="286" t="n"/>
      <c r="R89" s="285" t="n"/>
      <c r="S89" s="285">
        <f>IF(C89="","",SUMIFS('品質・実績記録'!$N$5:$N$304,'品質・実績記録'!$B$5:$B$304,C89,'品質・実績記録'!$C$5:$C$304,D89,'品質・実績記録'!$F$5:$F$304,G89,'品質・実績記録'!$H$5:$H$304,I89))</f>
        <v/>
      </c>
      <c r="T89" s="285">
        <f>IF(C89="","",SUMIFS('品質・実績記録'!$O$5:$O$304,'品質・実績記録'!$B$5:$B$304,C89,'品質・実績記録'!$C$5:$C$304,D89,'品質・実績記録'!$F$5:$F$304,G89,'品質・実績記録'!$H$5:$H$304,I89))</f>
        <v/>
      </c>
      <c r="U89" s="285">
        <f>IF(OR(S89="",T89=""),"",MAX(S89-T89,0))</f>
        <v/>
      </c>
      <c r="V89" s="285">
        <f>IF(C89="","",SUMIFS('品質・実績記録'!$S$5:$S$304,'品質・実績記録'!$B$5:$B$304,C89,'品質・実績記録'!$C$5:$C$304,D89,'品質・実績記録'!$F$5:$F$304,G89,'品質・実績記録'!$H$5:$H$304,I89))</f>
        <v/>
      </c>
      <c r="W89" s="285">
        <f>IF(C89="","",SUMIFS('品質・実績記録'!$T$5:$T$304,'品質・実績記録'!$B$5:$B$304,C89,'品質・実績記録'!$C$5:$C$304,D89,'品質・実績記録'!$F$5:$F$304,G89,'品質・実績記録'!$H$5:$H$304,I89))</f>
        <v/>
      </c>
      <c r="X89" s="285">
        <f>IF(C89="","",COUNTIFS('週間工程表'!$B$5:$B$304,C89,'週間工程表'!$C$5:$C$304,D89,'週間工程表'!$F$5:$F$304,G89,'週間工程表'!$H$5:$H$304,I89,'週間工程表'!$K$5:$K$304,"&lt;&gt;"))</f>
        <v/>
      </c>
      <c r="Y89" s="285">
        <f>IF(C89="","",COUNTIFS('課題管理'!$B$5:$B$304,C89,'課題管理'!$C$5:$C$304,D89,'課題管理'!$F$5:$F$304,G89,'課題管理'!$H$5:$H$304,I89,'課題管理'!$Q$5:$Q$304,"&lt;&gt;クローズ済み",'課題管理'!$K$5:$K$304,"&lt;&gt;"))</f>
        <v/>
      </c>
      <c r="Z89" s="287">
        <f>IF(OR(R89="",R89=0,S89=""),"",S89/R89)</f>
        <v/>
      </c>
      <c r="AA89" s="287">
        <f>IF(OR(S89="",S89=0,T89=""),"",T89/S89)</f>
        <v/>
      </c>
      <c r="AB89" s="72" t="n"/>
      <c r="AC89" s="72" t="n"/>
    </row>
    <row r="90" ht="20" customHeight="1">
      <c r="B90">
        <f>IF(C90="","",TEXT(C90,"yyyymmdd")&amp;"-"&amp;LEFT(I90,1)&amp;"-"&amp;TEXT(ROW()-4,"000"))</f>
        <v/>
      </c>
      <c r="C90" s="284" t="n"/>
      <c r="O90" s="285" t="n"/>
      <c r="P90" s="286" t="n"/>
      <c r="Q90" s="286" t="n"/>
      <c r="R90" s="285" t="n"/>
      <c r="S90" s="285">
        <f>IF(C90="","",SUMIFS('品質・実績記録'!$N$5:$N$304,'品質・実績記録'!$B$5:$B$304,C90,'品質・実績記録'!$C$5:$C$304,D90,'品質・実績記録'!$F$5:$F$304,G90,'品質・実績記録'!$H$5:$H$304,I90))</f>
        <v/>
      </c>
      <c r="T90" s="285">
        <f>IF(C90="","",SUMIFS('品質・実績記録'!$O$5:$O$304,'品質・実績記録'!$B$5:$B$304,C90,'品質・実績記録'!$C$5:$C$304,D90,'品質・実績記録'!$F$5:$F$304,G90,'品質・実績記録'!$H$5:$H$304,I90))</f>
        <v/>
      </c>
      <c r="U90" s="285">
        <f>IF(OR(S90="",T90=""),"",MAX(S90-T90,0))</f>
        <v/>
      </c>
      <c r="V90" s="285">
        <f>IF(C90="","",SUMIFS('品質・実績記録'!$S$5:$S$304,'品質・実績記録'!$B$5:$B$304,C90,'品質・実績記録'!$C$5:$C$304,D90,'品質・実績記録'!$F$5:$F$304,G90,'品質・実績記録'!$H$5:$H$304,I90))</f>
        <v/>
      </c>
      <c r="W90" s="285">
        <f>IF(C90="","",SUMIFS('品質・実績記録'!$T$5:$T$304,'品質・実績記録'!$B$5:$B$304,C90,'品質・実績記録'!$C$5:$C$304,D90,'品質・実績記録'!$F$5:$F$304,G90,'品質・実績記録'!$H$5:$H$304,I90))</f>
        <v/>
      </c>
      <c r="X90" s="285">
        <f>IF(C90="","",COUNTIFS('週間工程表'!$B$5:$B$304,C90,'週間工程表'!$C$5:$C$304,D90,'週間工程表'!$F$5:$F$304,G90,'週間工程表'!$H$5:$H$304,I90,'週間工程表'!$K$5:$K$304,"&lt;&gt;"))</f>
        <v/>
      </c>
      <c r="Y90" s="285">
        <f>IF(C90="","",COUNTIFS('課題管理'!$B$5:$B$304,C90,'課題管理'!$C$5:$C$304,D90,'課題管理'!$F$5:$F$304,G90,'課題管理'!$H$5:$H$304,I90,'課題管理'!$Q$5:$Q$304,"&lt;&gt;クローズ済み",'課題管理'!$K$5:$K$304,"&lt;&gt;"))</f>
        <v/>
      </c>
      <c r="Z90" s="287">
        <f>IF(OR(R90="",R90=0,S90=""),"",S90/R90)</f>
        <v/>
      </c>
      <c r="AA90" s="287">
        <f>IF(OR(S90="",S90=0,T90=""),"",T90/S90)</f>
        <v/>
      </c>
      <c r="AB90" s="72" t="n"/>
      <c r="AC90" s="72" t="n"/>
    </row>
    <row r="91" ht="20" customHeight="1">
      <c r="B91">
        <f>IF(C91="","",TEXT(C91,"yyyymmdd")&amp;"-"&amp;LEFT(I91,1)&amp;"-"&amp;TEXT(ROW()-4,"000"))</f>
        <v/>
      </c>
      <c r="C91" s="284" t="n"/>
      <c r="O91" s="285" t="n"/>
      <c r="P91" s="286" t="n"/>
      <c r="Q91" s="286" t="n"/>
      <c r="R91" s="285" t="n"/>
      <c r="S91" s="285">
        <f>IF(C91="","",SUMIFS('品質・実績記録'!$N$5:$N$304,'品質・実績記録'!$B$5:$B$304,C91,'品質・実績記録'!$C$5:$C$304,D91,'品質・実績記録'!$F$5:$F$304,G91,'品質・実績記録'!$H$5:$H$304,I91))</f>
        <v/>
      </c>
      <c r="T91" s="285">
        <f>IF(C91="","",SUMIFS('品質・実績記録'!$O$5:$O$304,'品質・実績記録'!$B$5:$B$304,C91,'品質・実績記録'!$C$5:$C$304,D91,'品質・実績記録'!$F$5:$F$304,G91,'品質・実績記録'!$H$5:$H$304,I91))</f>
        <v/>
      </c>
      <c r="U91" s="285">
        <f>IF(OR(S91="",T91=""),"",MAX(S91-T91,0))</f>
        <v/>
      </c>
      <c r="V91" s="285">
        <f>IF(C91="","",SUMIFS('品質・実績記録'!$S$5:$S$304,'品質・実績記録'!$B$5:$B$304,C91,'品質・実績記録'!$C$5:$C$304,D91,'品質・実績記録'!$F$5:$F$304,G91,'品質・実績記録'!$H$5:$H$304,I91))</f>
        <v/>
      </c>
      <c r="W91" s="285">
        <f>IF(C91="","",SUMIFS('品質・実績記録'!$T$5:$T$304,'品質・実績記録'!$B$5:$B$304,C91,'品質・実績記録'!$C$5:$C$304,D91,'品質・実績記録'!$F$5:$F$304,G91,'品質・実績記録'!$H$5:$H$304,I91))</f>
        <v/>
      </c>
      <c r="X91" s="285">
        <f>IF(C91="","",COUNTIFS('週間工程表'!$B$5:$B$304,C91,'週間工程表'!$C$5:$C$304,D91,'週間工程表'!$F$5:$F$304,G91,'週間工程表'!$H$5:$H$304,I91,'週間工程表'!$K$5:$K$304,"&lt;&gt;"))</f>
        <v/>
      </c>
      <c r="Y91" s="285">
        <f>IF(C91="","",COUNTIFS('課題管理'!$B$5:$B$304,C91,'課題管理'!$C$5:$C$304,D91,'課題管理'!$F$5:$F$304,G91,'課題管理'!$H$5:$H$304,I91,'課題管理'!$Q$5:$Q$304,"&lt;&gt;クローズ済み",'課題管理'!$K$5:$K$304,"&lt;&gt;"))</f>
        <v/>
      </c>
      <c r="Z91" s="287">
        <f>IF(OR(R91="",R91=0,S91=""),"",S91/R91)</f>
        <v/>
      </c>
      <c r="AA91" s="287">
        <f>IF(OR(S91="",S91=0,T91=""),"",T91/S91)</f>
        <v/>
      </c>
      <c r="AB91" s="72" t="n"/>
      <c r="AC91" s="72" t="n"/>
    </row>
    <row r="92" ht="20" customHeight="1">
      <c r="B92">
        <f>IF(C92="","",TEXT(C92,"yyyymmdd")&amp;"-"&amp;LEFT(I92,1)&amp;"-"&amp;TEXT(ROW()-4,"000"))</f>
        <v/>
      </c>
      <c r="C92" s="284" t="n"/>
      <c r="O92" s="285" t="n"/>
      <c r="P92" s="286" t="n"/>
      <c r="Q92" s="286" t="n"/>
      <c r="R92" s="285" t="n"/>
      <c r="S92" s="285">
        <f>IF(C92="","",SUMIFS('品質・実績記録'!$N$5:$N$304,'品質・実績記録'!$B$5:$B$304,C92,'品質・実績記録'!$C$5:$C$304,D92,'品質・実績記録'!$F$5:$F$304,G92,'品質・実績記録'!$H$5:$H$304,I92))</f>
        <v/>
      </c>
      <c r="T92" s="285">
        <f>IF(C92="","",SUMIFS('品質・実績記録'!$O$5:$O$304,'品質・実績記録'!$B$5:$B$304,C92,'品質・実績記録'!$C$5:$C$304,D92,'品質・実績記録'!$F$5:$F$304,G92,'品質・実績記録'!$H$5:$H$304,I92))</f>
        <v/>
      </c>
      <c r="U92" s="285">
        <f>IF(OR(S92="",T92=""),"",MAX(S92-T92,0))</f>
        <v/>
      </c>
      <c r="V92" s="285">
        <f>IF(C92="","",SUMIFS('品質・実績記録'!$S$5:$S$304,'品質・実績記録'!$B$5:$B$304,C92,'品質・実績記録'!$C$5:$C$304,D92,'品質・実績記録'!$F$5:$F$304,G92,'品質・実績記録'!$H$5:$H$304,I92))</f>
        <v/>
      </c>
      <c r="W92" s="285">
        <f>IF(C92="","",SUMIFS('品質・実績記録'!$T$5:$T$304,'品質・実績記録'!$B$5:$B$304,C92,'品質・実績記録'!$C$5:$C$304,D92,'品質・実績記録'!$F$5:$F$304,G92,'品質・実績記録'!$H$5:$H$304,I92))</f>
        <v/>
      </c>
      <c r="X92" s="285">
        <f>IF(C92="","",COUNTIFS('週間工程表'!$B$5:$B$304,C92,'週間工程表'!$C$5:$C$304,D92,'週間工程表'!$F$5:$F$304,G92,'週間工程表'!$H$5:$H$304,I92,'週間工程表'!$K$5:$K$304,"&lt;&gt;"))</f>
        <v/>
      </c>
      <c r="Y92" s="285">
        <f>IF(C92="","",COUNTIFS('課題管理'!$B$5:$B$304,C92,'課題管理'!$C$5:$C$304,D92,'課題管理'!$F$5:$F$304,G92,'課題管理'!$H$5:$H$304,I92,'課題管理'!$Q$5:$Q$304,"&lt;&gt;クローズ済み",'課題管理'!$K$5:$K$304,"&lt;&gt;"))</f>
        <v/>
      </c>
      <c r="Z92" s="287">
        <f>IF(OR(R92="",R92=0,S92=""),"",S92/R92)</f>
        <v/>
      </c>
      <c r="AA92" s="287">
        <f>IF(OR(S92="",S92=0,T92=""),"",T92/S92)</f>
        <v/>
      </c>
      <c r="AB92" s="72" t="n"/>
      <c r="AC92" s="72" t="n"/>
    </row>
    <row r="93" ht="20" customHeight="1">
      <c r="B93">
        <f>IF(C93="","",TEXT(C93,"yyyymmdd")&amp;"-"&amp;LEFT(I93,1)&amp;"-"&amp;TEXT(ROW()-4,"000"))</f>
        <v/>
      </c>
      <c r="C93" s="284" t="n"/>
      <c r="O93" s="285" t="n"/>
      <c r="P93" s="286" t="n"/>
      <c r="Q93" s="286" t="n"/>
      <c r="R93" s="285" t="n"/>
      <c r="S93" s="285">
        <f>IF(C93="","",SUMIFS('品質・実績記録'!$N$5:$N$304,'品質・実績記録'!$B$5:$B$304,C93,'品質・実績記録'!$C$5:$C$304,D93,'品質・実績記録'!$F$5:$F$304,G93,'品質・実績記録'!$H$5:$H$304,I93))</f>
        <v/>
      </c>
      <c r="T93" s="285">
        <f>IF(C93="","",SUMIFS('品質・実績記録'!$O$5:$O$304,'品質・実績記録'!$B$5:$B$304,C93,'品質・実績記録'!$C$5:$C$304,D93,'品質・実績記録'!$F$5:$F$304,G93,'品質・実績記録'!$H$5:$H$304,I93))</f>
        <v/>
      </c>
      <c r="U93" s="285">
        <f>IF(OR(S93="",T93=""),"",MAX(S93-T93,0))</f>
        <v/>
      </c>
      <c r="V93" s="285">
        <f>IF(C93="","",SUMIFS('品質・実績記録'!$S$5:$S$304,'品質・実績記録'!$B$5:$B$304,C93,'品質・実績記録'!$C$5:$C$304,D93,'品質・実績記録'!$F$5:$F$304,G93,'品質・実績記録'!$H$5:$H$304,I93))</f>
        <v/>
      </c>
      <c r="W93" s="285">
        <f>IF(C93="","",SUMIFS('品質・実績記録'!$T$5:$T$304,'品質・実績記録'!$B$5:$B$304,C93,'品質・実績記録'!$C$5:$C$304,D93,'品質・実績記録'!$F$5:$F$304,G93,'品質・実績記録'!$H$5:$H$304,I93))</f>
        <v/>
      </c>
      <c r="X93" s="285">
        <f>IF(C93="","",COUNTIFS('週間工程表'!$B$5:$B$304,C93,'週間工程表'!$C$5:$C$304,D93,'週間工程表'!$F$5:$F$304,G93,'週間工程表'!$H$5:$H$304,I93,'週間工程表'!$K$5:$K$304,"&lt;&gt;"))</f>
        <v/>
      </c>
      <c r="Y93" s="285">
        <f>IF(C93="","",COUNTIFS('課題管理'!$B$5:$B$304,C93,'課題管理'!$C$5:$C$304,D93,'課題管理'!$F$5:$F$304,G93,'課題管理'!$H$5:$H$304,I93,'課題管理'!$Q$5:$Q$304,"&lt;&gt;クローズ済み",'課題管理'!$K$5:$K$304,"&lt;&gt;"))</f>
        <v/>
      </c>
      <c r="Z93" s="287">
        <f>IF(OR(R93="",R93=0,S93=""),"",S93/R93)</f>
        <v/>
      </c>
      <c r="AA93" s="287">
        <f>IF(OR(S93="",S93=0,T93=""),"",T93/S93)</f>
        <v/>
      </c>
      <c r="AB93" s="72" t="n"/>
      <c r="AC93" s="72" t="n"/>
    </row>
    <row r="94" ht="20" customHeight="1">
      <c r="B94">
        <f>IF(C94="","",TEXT(C94,"yyyymmdd")&amp;"-"&amp;LEFT(I94,1)&amp;"-"&amp;TEXT(ROW()-4,"000"))</f>
        <v/>
      </c>
      <c r="C94" s="284" t="n"/>
      <c r="O94" s="285" t="n"/>
      <c r="P94" s="286" t="n"/>
      <c r="Q94" s="286" t="n"/>
      <c r="R94" s="285" t="n"/>
      <c r="S94" s="285">
        <f>IF(C94="","",SUMIFS('品質・実績記録'!$N$5:$N$304,'品質・実績記録'!$B$5:$B$304,C94,'品質・実績記録'!$C$5:$C$304,D94,'品質・実績記録'!$F$5:$F$304,G94,'品質・実績記録'!$H$5:$H$304,I94))</f>
        <v/>
      </c>
      <c r="T94" s="285">
        <f>IF(C94="","",SUMIFS('品質・実績記録'!$O$5:$O$304,'品質・実績記録'!$B$5:$B$304,C94,'品質・実績記録'!$C$5:$C$304,D94,'品質・実績記録'!$F$5:$F$304,G94,'品質・実績記録'!$H$5:$H$304,I94))</f>
        <v/>
      </c>
      <c r="U94" s="285">
        <f>IF(OR(S94="",T94=""),"",MAX(S94-T94,0))</f>
        <v/>
      </c>
      <c r="V94" s="285">
        <f>IF(C94="","",SUMIFS('品質・実績記録'!$S$5:$S$304,'品質・実績記録'!$B$5:$B$304,C94,'品質・実績記録'!$C$5:$C$304,D94,'品質・実績記録'!$F$5:$F$304,G94,'品質・実績記録'!$H$5:$H$304,I94))</f>
        <v/>
      </c>
      <c r="W94" s="285">
        <f>IF(C94="","",SUMIFS('品質・実績記録'!$T$5:$T$304,'品質・実績記録'!$B$5:$B$304,C94,'品質・実績記録'!$C$5:$C$304,D94,'品質・実績記録'!$F$5:$F$304,G94,'品質・実績記録'!$H$5:$H$304,I94))</f>
        <v/>
      </c>
      <c r="X94" s="285">
        <f>IF(C94="","",COUNTIFS('週間工程表'!$B$5:$B$304,C94,'週間工程表'!$C$5:$C$304,D94,'週間工程表'!$F$5:$F$304,G94,'週間工程表'!$H$5:$H$304,I94,'週間工程表'!$K$5:$K$304,"&lt;&gt;"))</f>
        <v/>
      </c>
      <c r="Y94" s="285">
        <f>IF(C94="","",COUNTIFS('課題管理'!$B$5:$B$304,C94,'課題管理'!$C$5:$C$304,D94,'課題管理'!$F$5:$F$304,G94,'課題管理'!$H$5:$H$304,I94,'課題管理'!$Q$5:$Q$304,"&lt;&gt;クローズ済み",'課題管理'!$K$5:$K$304,"&lt;&gt;"))</f>
        <v/>
      </c>
      <c r="Z94" s="287">
        <f>IF(OR(R94="",R94=0,S94=""),"",S94/R94)</f>
        <v/>
      </c>
      <c r="AA94" s="287">
        <f>IF(OR(S94="",S94=0,T94=""),"",T94/S94)</f>
        <v/>
      </c>
      <c r="AB94" s="72" t="n"/>
      <c r="AC94" s="72" t="n"/>
    </row>
    <row r="95" ht="20" customHeight="1">
      <c r="B95">
        <f>IF(C95="","",TEXT(C95,"yyyymmdd")&amp;"-"&amp;LEFT(I95,1)&amp;"-"&amp;TEXT(ROW()-4,"000"))</f>
        <v/>
      </c>
      <c r="C95" s="284" t="n"/>
      <c r="O95" s="285" t="n"/>
      <c r="P95" s="286" t="n"/>
      <c r="Q95" s="286" t="n"/>
      <c r="R95" s="285" t="n"/>
      <c r="S95" s="285">
        <f>IF(C95="","",SUMIFS('品質・実績記録'!$N$5:$N$304,'品質・実績記録'!$B$5:$B$304,C95,'品質・実績記録'!$C$5:$C$304,D95,'品質・実績記録'!$F$5:$F$304,G95,'品質・実績記録'!$H$5:$H$304,I95))</f>
        <v/>
      </c>
      <c r="T95" s="285">
        <f>IF(C95="","",SUMIFS('品質・実績記録'!$O$5:$O$304,'品質・実績記録'!$B$5:$B$304,C95,'品質・実績記録'!$C$5:$C$304,D95,'品質・実績記録'!$F$5:$F$304,G95,'品質・実績記録'!$H$5:$H$304,I95))</f>
        <v/>
      </c>
      <c r="U95" s="285">
        <f>IF(OR(S95="",T95=""),"",MAX(S95-T95,0))</f>
        <v/>
      </c>
      <c r="V95" s="285">
        <f>IF(C95="","",SUMIFS('品質・実績記録'!$S$5:$S$304,'品質・実績記録'!$B$5:$B$304,C95,'品質・実績記録'!$C$5:$C$304,D95,'品質・実績記録'!$F$5:$F$304,G95,'品質・実績記録'!$H$5:$H$304,I95))</f>
        <v/>
      </c>
      <c r="W95" s="285">
        <f>IF(C95="","",SUMIFS('品質・実績記録'!$T$5:$T$304,'品質・実績記録'!$B$5:$B$304,C95,'品質・実績記録'!$C$5:$C$304,D95,'品質・実績記録'!$F$5:$F$304,G95,'品質・実績記録'!$H$5:$H$304,I95))</f>
        <v/>
      </c>
      <c r="X95" s="285">
        <f>IF(C95="","",COUNTIFS('週間工程表'!$B$5:$B$304,C95,'週間工程表'!$C$5:$C$304,D95,'週間工程表'!$F$5:$F$304,G95,'週間工程表'!$H$5:$H$304,I95,'週間工程表'!$K$5:$K$304,"&lt;&gt;"))</f>
        <v/>
      </c>
      <c r="Y95" s="285">
        <f>IF(C95="","",COUNTIFS('課題管理'!$B$5:$B$304,C95,'課題管理'!$C$5:$C$304,D95,'課題管理'!$F$5:$F$304,G95,'課題管理'!$H$5:$H$304,I95,'課題管理'!$Q$5:$Q$304,"&lt;&gt;クローズ済み",'課題管理'!$K$5:$K$304,"&lt;&gt;"))</f>
        <v/>
      </c>
      <c r="Z95" s="287">
        <f>IF(OR(R95="",R95=0,S95=""),"",S95/R95)</f>
        <v/>
      </c>
      <c r="AA95" s="287">
        <f>IF(OR(S95="",S95=0,T95=""),"",T95/S95)</f>
        <v/>
      </c>
      <c r="AB95" s="72" t="n"/>
      <c r="AC95" s="72" t="n"/>
    </row>
    <row r="96" ht="20" customHeight="1">
      <c r="B96">
        <f>IF(C96="","",TEXT(C96,"yyyymmdd")&amp;"-"&amp;LEFT(I96,1)&amp;"-"&amp;TEXT(ROW()-4,"000"))</f>
        <v/>
      </c>
      <c r="C96" s="284" t="n"/>
      <c r="O96" s="285" t="n"/>
      <c r="P96" s="286" t="n"/>
      <c r="Q96" s="286" t="n"/>
      <c r="R96" s="285" t="n"/>
      <c r="S96" s="285">
        <f>IF(C96="","",SUMIFS('品質・実績記録'!$N$5:$N$304,'品質・実績記録'!$B$5:$B$304,C96,'品質・実績記録'!$C$5:$C$304,D96,'品質・実績記録'!$F$5:$F$304,G96,'品質・実績記録'!$H$5:$H$304,I96))</f>
        <v/>
      </c>
      <c r="T96" s="285">
        <f>IF(C96="","",SUMIFS('品質・実績記録'!$O$5:$O$304,'品質・実績記録'!$B$5:$B$304,C96,'品質・実績記録'!$C$5:$C$304,D96,'品質・実績記録'!$F$5:$F$304,G96,'品質・実績記録'!$H$5:$H$304,I96))</f>
        <v/>
      </c>
      <c r="U96" s="285">
        <f>IF(OR(S96="",T96=""),"",MAX(S96-T96,0))</f>
        <v/>
      </c>
      <c r="V96" s="285">
        <f>IF(C96="","",SUMIFS('品質・実績記録'!$S$5:$S$304,'品質・実績記録'!$B$5:$B$304,C96,'品質・実績記録'!$C$5:$C$304,D96,'品質・実績記録'!$F$5:$F$304,G96,'品質・実績記録'!$H$5:$H$304,I96))</f>
        <v/>
      </c>
      <c r="W96" s="285">
        <f>IF(C96="","",SUMIFS('品質・実績記録'!$T$5:$T$304,'品質・実績記録'!$B$5:$B$304,C96,'品質・実績記録'!$C$5:$C$304,D96,'品質・実績記録'!$F$5:$F$304,G96,'品質・実績記録'!$H$5:$H$304,I96))</f>
        <v/>
      </c>
      <c r="X96" s="285">
        <f>IF(C96="","",COUNTIFS('週間工程表'!$B$5:$B$304,C96,'週間工程表'!$C$5:$C$304,D96,'週間工程表'!$F$5:$F$304,G96,'週間工程表'!$H$5:$H$304,I96,'週間工程表'!$K$5:$K$304,"&lt;&gt;"))</f>
        <v/>
      </c>
      <c r="Y96" s="285">
        <f>IF(C96="","",COUNTIFS('課題管理'!$B$5:$B$304,C96,'課題管理'!$C$5:$C$304,D96,'課題管理'!$F$5:$F$304,G96,'課題管理'!$H$5:$H$304,I96,'課題管理'!$Q$5:$Q$304,"&lt;&gt;クローズ済み",'課題管理'!$K$5:$K$304,"&lt;&gt;"))</f>
        <v/>
      </c>
      <c r="Z96" s="287">
        <f>IF(OR(R96="",R96=0,S96=""),"",S96/R96)</f>
        <v/>
      </c>
      <c r="AA96" s="287">
        <f>IF(OR(S96="",S96=0,T96=""),"",T96/S96)</f>
        <v/>
      </c>
      <c r="AB96" s="72" t="n"/>
      <c r="AC96" s="72" t="n"/>
    </row>
    <row r="97" ht="20" customHeight="1">
      <c r="B97">
        <f>IF(C97="","",TEXT(C97,"yyyymmdd")&amp;"-"&amp;LEFT(I97,1)&amp;"-"&amp;TEXT(ROW()-4,"000"))</f>
        <v/>
      </c>
      <c r="C97" s="284" t="n"/>
      <c r="O97" s="285" t="n"/>
      <c r="P97" s="286" t="n"/>
      <c r="Q97" s="286" t="n"/>
      <c r="R97" s="285" t="n"/>
      <c r="S97" s="285">
        <f>IF(C97="","",SUMIFS('品質・実績記録'!$N$5:$N$304,'品質・実績記録'!$B$5:$B$304,C97,'品質・実績記録'!$C$5:$C$304,D97,'品質・実績記録'!$F$5:$F$304,G97,'品質・実績記録'!$H$5:$H$304,I97))</f>
        <v/>
      </c>
      <c r="T97" s="285">
        <f>IF(C97="","",SUMIFS('品質・実績記録'!$O$5:$O$304,'品質・実績記録'!$B$5:$B$304,C97,'品質・実績記録'!$C$5:$C$304,D97,'品質・実績記録'!$F$5:$F$304,G97,'品質・実績記録'!$H$5:$H$304,I97))</f>
        <v/>
      </c>
      <c r="U97" s="285">
        <f>IF(OR(S97="",T97=""),"",MAX(S97-T97,0))</f>
        <v/>
      </c>
      <c r="V97" s="285">
        <f>IF(C97="","",SUMIFS('品質・実績記録'!$S$5:$S$304,'品質・実績記録'!$B$5:$B$304,C97,'品質・実績記録'!$C$5:$C$304,D97,'品質・実績記録'!$F$5:$F$304,G97,'品質・実績記録'!$H$5:$H$304,I97))</f>
        <v/>
      </c>
      <c r="W97" s="285">
        <f>IF(C97="","",SUMIFS('品質・実績記録'!$T$5:$T$304,'品質・実績記録'!$B$5:$B$304,C97,'品質・実績記録'!$C$5:$C$304,D97,'品質・実績記録'!$F$5:$F$304,G97,'品質・実績記録'!$H$5:$H$304,I97))</f>
        <v/>
      </c>
      <c r="X97" s="285">
        <f>IF(C97="","",COUNTIFS('週間工程表'!$B$5:$B$304,C97,'週間工程表'!$C$5:$C$304,D97,'週間工程表'!$F$5:$F$304,G97,'週間工程表'!$H$5:$H$304,I97,'週間工程表'!$K$5:$K$304,"&lt;&gt;"))</f>
        <v/>
      </c>
      <c r="Y97" s="285">
        <f>IF(C97="","",COUNTIFS('課題管理'!$B$5:$B$304,C97,'課題管理'!$C$5:$C$304,D97,'課題管理'!$F$5:$F$304,G97,'課題管理'!$H$5:$H$304,I97,'課題管理'!$Q$5:$Q$304,"&lt;&gt;クローズ済み",'課題管理'!$K$5:$K$304,"&lt;&gt;"))</f>
        <v/>
      </c>
      <c r="Z97" s="287">
        <f>IF(OR(R97="",R97=0,S97=""),"",S97/R97)</f>
        <v/>
      </c>
      <c r="AA97" s="287">
        <f>IF(OR(S97="",S97=0,T97=""),"",T97/S97)</f>
        <v/>
      </c>
      <c r="AB97" s="72" t="n"/>
      <c r="AC97" s="72" t="n"/>
    </row>
    <row r="98" ht="20" customHeight="1">
      <c r="B98">
        <f>IF(C98="","",TEXT(C98,"yyyymmdd")&amp;"-"&amp;LEFT(I98,1)&amp;"-"&amp;TEXT(ROW()-4,"000"))</f>
        <v/>
      </c>
      <c r="C98" s="284" t="n"/>
      <c r="O98" s="285" t="n"/>
      <c r="P98" s="286" t="n"/>
      <c r="Q98" s="286" t="n"/>
      <c r="R98" s="285" t="n"/>
      <c r="S98" s="285">
        <f>IF(C98="","",SUMIFS('品質・実績記録'!$N$5:$N$304,'品質・実績記録'!$B$5:$B$304,C98,'品質・実績記録'!$C$5:$C$304,D98,'品質・実績記録'!$F$5:$F$304,G98,'品質・実績記録'!$H$5:$H$304,I98))</f>
        <v/>
      </c>
      <c r="T98" s="285">
        <f>IF(C98="","",SUMIFS('品質・実績記録'!$O$5:$O$304,'品質・実績記録'!$B$5:$B$304,C98,'品質・実績記録'!$C$5:$C$304,D98,'品質・実績記録'!$F$5:$F$304,G98,'品質・実績記録'!$H$5:$H$304,I98))</f>
        <v/>
      </c>
      <c r="U98" s="285">
        <f>IF(OR(S98="",T98=""),"",MAX(S98-T98,0))</f>
        <v/>
      </c>
      <c r="V98" s="285">
        <f>IF(C98="","",SUMIFS('品質・実績記録'!$S$5:$S$304,'品質・実績記録'!$B$5:$B$304,C98,'品質・実績記録'!$C$5:$C$304,D98,'品質・実績記録'!$F$5:$F$304,G98,'品質・実績記録'!$H$5:$H$304,I98))</f>
        <v/>
      </c>
      <c r="W98" s="285">
        <f>IF(C98="","",SUMIFS('品質・実績記録'!$T$5:$T$304,'品質・実績記録'!$B$5:$B$304,C98,'品質・実績記録'!$C$5:$C$304,D98,'品質・実績記録'!$F$5:$F$304,G98,'品質・実績記録'!$H$5:$H$304,I98))</f>
        <v/>
      </c>
      <c r="X98" s="285">
        <f>IF(C98="","",COUNTIFS('週間工程表'!$B$5:$B$304,C98,'週間工程表'!$C$5:$C$304,D98,'週間工程表'!$F$5:$F$304,G98,'週間工程表'!$H$5:$H$304,I98,'週間工程表'!$K$5:$K$304,"&lt;&gt;"))</f>
        <v/>
      </c>
      <c r="Y98" s="285">
        <f>IF(C98="","",COUNTIFS('課題管理'!$B$5:$B$304,C98,'課題管理'!$C$5:$C$304,D98,'課題管理'!$F$5:$F$304,G98,'課題管理'!$H$5:$H$304,I98,'課題管理'!$Q$5:$Q$304,"&lt;&gt;クローズ済み",'課題管理'!$K$5:$K$304,"&lt;&gt;"))</f>
        <v/>
      </c>
      <c r="Z98" s="287">
        <f>IF(OR(R98="",R98=0,S98=""),"",S98/R98)</f>
        <v/>
      </c>
      <c r="AA98" s="287">
        <f>IF(OR(S98="",S98=0,T98=""),"",T98/S98)</f>
        <v/>
      </c>
      <c r="AB98" s="72" t="n"/>
      <c r="AC98" s="72" t="n"/>
    </row>
    <row r="99" ht="20" customHeight="1">
      <c r="B99">
        <f>IF(C99="","",TEXT(C99,"yyyymmdd")&amp;"-"&amp;LEFT(I99,1)&amp;"-"&amp;TEXT(ROW()-4,"000"))</f>
        <v/>
      </c>
      <c r="C99" s="284" t="n"/>
      <c r="O99" s="285" t="n"/>
      <c r="P99" s="286" t="n"/>
      <c r="Q99" s="286" t="n"/>
      <c r="R99" s="285" t="n"/>
      <c r="S99" s="285">
        <f>IF(C99="","",SUMIFS('品質・実績記録'!$N$5:$N$304,'品質・実績記録'!$B$5:$B$304,C99,'品質・実績記録'!$C$5:$C$304,D99,'品質・実績記録'!$F$5:$F$304,G99,'品質・実績記録'!$H$5:$H$304,I99))</f>
        <v/>
      </c>
      <c r="T99" s="285">
        <f>IF(C99="","",SUMIFS('品質・実績記録'!$O$5:$O$304,'品質・実績記録'!$B$5:$B$304,C99,'品質・実績記録'!$C$5:$C$304,D99,'品質・実績記録'!$F$5:$F$304,G99,'品質・実績記録'!$H$5:$H$304,I99))</f>
        <v/>
      </c>
      <c r="U99" s="285">
        <f>IF(OR(S99="",T99=""),"",MAX(S99-T99,0))</f>
        <v/>
      </c>
      <c r="V99" s="285">
        <f>IF(C99="","",SUMIFS('品質・実績記録'!$S$5:$S$304,'品質・実績記録'!$B$5:$B$304,C99,'品質・実績記録'!$C$5:$C$304,D99,'品質・実績記録'!$F$5:$F$304,G99,'品質・実績記録'!$H$5:$H$304,I99))</f>
        <v/>
      </c>
      <c r="W99" s="285">
        <f>IF(C99="","",SUMIFS('品質・実績記録'!$T$5:$T$304,'品質・実績記録'!$B$5:$B$304,C99,'品質・実績記録'!$C$5:$C$304,D99,'品質・実績記録'!$F$5:$F$304,G99,'品質・実績記録'!$H$5:$H$304,I99))</f>
        <v/>
      </c>
      <c r="X99" s="285">
        <f>IF(C99="","",COUNTIFS('週間工程表'!$B$5:$B$304,C99,'週間工程表'!$C$5:$C$304,D99,'週間工程表'!$F$5:$F$304,G99,'週間工程表'!$H$5:$H$304,I99,'週間工程表'!$K$5:$K$304,"&lt;&gt;"))</f>
        <v/>
      </c>
      <c r="Y99" s="285">
        <f>IF(C99="","",COUNTIFS('課題管理'!$B$5:$B$304,C99,'課題管理'!$C$5:$C$304,D99,'課題管理'!$F$5:$F$304,G99,'課題管理'!$H$5:$H$304,I99,'課題管理'!$Q$5:$Q$304,"&lt;&gt;クローズ済み",'課題管理'!$K$5:$K$304,"&lt;&gt;"))</f>
        <v/>
      </c>
      <c r="Z99" s="287">
        <f>IF(OR(R99="",R99=0,S99=""),"",S99/R99)</f>
        <v/>
      </c>
      <c r="AA99" s="287">
        <f>IF(OR(S99="",S99=0,T99=""),"",T99/S99)</f>
        <v/>
      </c>
      <c r="AB99" s="72" t="n"/>
      <c r="AC99" s="72" t="n"/>
    </row>
    <row r="100" ht="20" customHeight="1">
      <c r="B100">
        <f>IF(C100="","",TEXT(C100,"yyyymmdd")&amp;"-"&amp;LEFT(I100,1)&amp;"-"&amp;TEXT(ROW()-4,"000"))</f>
        <v/>
      </c>
      <c r="C100" s="284" t="n"/>
      <c r="O100" s="285" t="n"/>
      <c r="P100" s="286" t="n"/>
      <c r="Q100" s="286" t="n"/>
      <c r="R100" s="285" t="n"/>
      <c r="S100" s="285">
        <f>IF(C100="","",SUMIFS('品質・実績記録'!$N$5:$N$304,'品質・実績記録'!$B$5:$B$304,C100,'品質・実績記録'!$C$5:$C$304,D100,'品質・実績記録'!$F$5:$F$304,G100,'品質・実績記録'!$H$5:$H$304,I100))</f>
        <v/>
      </c>
      <c r="T100" s="285">
        <f>IF(C100="","",SUMIFS('品質・実績記録'!$O$5:$O$304,'品質・実績記録'!$B$5:$B$304,C100,'品質・実績記録'!$C$5:$C$304,D100,'品質・実績記録'!$F$5:$F$304,G100,'品質・実績記録'!$H$5:$H$304,I100))</f>
        <v/>
      </c>
      <c r="U100" s="285">
        <f>IF(OR(S100="",T100=""),"",MAX(S100-T100,0))</f>
        <v/>
      </c>
      <c r="V100" s="285">
        <f>IF(C100="","",SUMIFS('品質・実績記録'!$S$5:$S$304,'品質・実績記録'!$B$5:$B$304,C100,'品質・実績記録'!$C$5:$C$304,D100,'品質・実績記録'!$F$5:$F$304,G100,'品質・実績記録'!$H$5:$H$304,I100))</f>
        <v/>
      </c>
      <c r="W100" s="285">
        <f>IF(C100="","",SUMIFS('品質・実績記録'!$T$5:$T$304,'品質・実績記録'!$B$5:$B$304,C100,'品質・実績記録'!$C$5:$C$304,D100,'品質・実績記録'!$F$5:$F$304,G100,'品質・実績記録'!$H$5:$H$304,I100))</f>
        <v/>
      </c>
      <c r="X100" s="285">
        <f>IF(C100="","",COUNTIFS('週間工程表'!$B$5:$B$304,C100,'週間工程表'!$C$5:$C$304,D100,'週間工程表'!$F$5:$F$304,G100,'週間工程表'!$H$5:$H$304,I100,'週間工程表'!$K$5:$K$304,"&lt;&gt;"))</f>
        <v/>
      </c>
      <c r="Y100" s="285">
        <f>IF(C100="","",COUNTIFS('課題管理'!$B$5:$B$304,C100,'課題管理'!$C$5:$C$304,D100,'課題管理'!$F$5:$F$304,G100,'課題管理'!$H$5:$H$304,I100,'課題管理'!$Q$5:$Q$304,"&lt;&gt;クローズ済み",'課題管理'!$K$5:$K$304,"&lt;&gt;"))</f>
        <v/>
      </c>
      <c r="Z100" s="287">
        <f>IF(OR(R100="",R100=0,S100=""),"",S100/R100)</f>
        <v/>
      </c>
      <c r="AA100" s="287">
        <f>IF(OR(S100="",S100=0,T100=""),"",T100/S100)</f>
        <v/>
      </c>
      <c r="AB100" s="72" t="n"/>
      <c r="AC100" s="72" t="n"/>
    </row>
    <row r="101" ht="20" customHeight="1">
      <c r="B101">
        <f>IF(C101="","",TEXT(C101,"yyyymmdd")&amp;"-"&amp;LEFT(I101,1)&amp;"-"&amp;TEXT(ROW()-4,"000"))</f>
        <v/>
      </c>
      <c r="C101" s="284" t="n"/>
      <c r="O101" s="285" t="n"/>
      <c r="P101" s="286" t="n"/>
      <c r="Q101" s="286" t="n"/>
      <c r="R101" s="285" t="n"/>
      <c r="S101" s="285">
        <f>IF(C101="","",SUMIFS('品質・実績記録'!$N$5:$N$304,'品質・実績記録'!$B$5:$B$304,C101,'品質・実績記録'!$C$5:$C$304,D101,'品質・実績記録'!$F$5:$F$304,G101,'品質・実績記録'!$H$5:$H$304,I101))</f>
        <v/>
      </c>
      <c r="T101" s="285">
        <f>IF(C101="","",SUMIFS('品質・実績記録'!$O$5:$O$304,'品質・実績記録'!$B$5:$B$304,C101,'品質・実績記録'!$C$5:$C$304,D101,'品質・実績記録'!$F$5:$F$304,G101,'品質・実績記録'!$H$5:$H$304,I101))</f>
        <v/>
      </c>
      <c r="U101" s="285">
        <f>IF(OR(S101="",T101=""),"",MAX(S101-T101,0))</f>
        <v/>
      </c>
      <c r="V101" s="285">
        <f>IF(C101="","",SUMIFS('品質・実績記録'!$S$5:$S$304,'品質・実績記録'!$B$5:$B$304,C101,'品質・実績記録'!$C$5:$C$304,D101,'品質・実績記録'!$F$5:$F$304,G101,'品質・実績記録'!$H$5:$H$304,I101))</f>
        <v/>
      </c>
      <c r="W101" s="285">
        <f>IF(C101="","",SUMIFS('品質・実績記録'!$T$5:$T$304,'品質・実績記録'!$B$5:$B$304,C101,'品質・実績記録'!$C$5:$C$304,D101,'品質・実績記録'!$F$5:$F$304,G101,'品質・実績記録'!$H$5:$H$304,I101))</f>
        <v/>
      </c>
      <c r="X101" s="285">
        <f>IF(C101="","",COUNTIFS('週間工程表'!$B$5:$B$304,C101,'週間工程表'!$C$5:$C$304,D101,'週間工程表'!$F$5:$F$304,G101,'週間工程表'!$H$5:$H$304,I101,'週間工程表'!$K$5:$K$304,"&lt;&gt;"))</f>
        <v/>
      </c>
      <c r="Y101" s="285">
        <f>IF(C101="","",COUNTIFS('課題管理'!$B$5:$B$304,C101,'課題管理'!$C$5:$C$304,D101,'課題管理'!$F$5:$F$304,G101,'課題管理'!$H$5:$H$304,I101,'課題管理'!$Q$5:$Q$304,"&lt;&gt;クローズ済み",'課題管理'!$K$5:$K$304,"&lt;&gt;"))</f>
        <v/>
      </c>
      <c r="Z101" s="287">
        <f>IF(OR(R101="",R101=0,S101=""),"",S101/R101)</f>
        <v/>
      </c>
      <c r="AA101" s="287">
        <f>IF(OR(S101="",S101=0,T101=""),"",T101/S101)</f>
        <v/>
      </c>
      <c r="AB101" s="72" t="n"/>
      <c r="AC101" s="72" t="n"/>
    </row>
    <row r="102" ht="20" customHeight="1">
      <c r="B102">
        <f>IF(C102="","",TEXT(C102,"yyyymmdd")&amp;"-"&amp;LEFT(I102,1)&amp;"-"&amp;TEXT(ROW()-4,"000"))</f>
        <v/>
      </c>
      <c r="C102" s="284" t="n"/>
      <c r="O102" s="285" t="n"/>
      <c r="P102" s="286" t="n"/>
      <c r="Q102" s="286" t="n"/>
      <c r="R102" s="285" t="n"/>
      <c r="S102" s="285">
        <f>IF(C102="","",SUMIFS('品質・実績記録'!$N$5:$N$304,'品質・実績記録'!$B$5:$B$304,C102,'品質・実績記録'!$C$5:$C$304,D102,'品質・実績記録'!$F$5:$F$304,G102,'品質・実績記録'!$H$5:$H$304,I102))</f>
        <v/>
      </c>
      <c r="T102" s="285">
        <f>IF(C102="","",SUMIFS('品質・実績記録'!$O$5:$O$304,'品質・実績記録'!$B$5:$B$304,C102,'品質・実績記録'!$C$5:$C$304,D102,'品質・実績記録'!$F$5:$F$304,G102,'品質・実績記録'!$H$5:$H$304,I102))</f>
        <v/>
      </c>
      <c r="U102" s="285">
        <f>IF(OR(S102="",T102=""),"",MAX(S102-T102,0))</f>
        <v/>
      </c>
      <c r="V102" s="285">
        <f>IF(C102="","",SUMIFS('品質・実績記録'!$S$5:$S$304,'品質・実績記録'!$B$5:$B$304,C102,'品質・実績記録'!$C$5:$C$304,D102,'品質・実績記録'!$F$5:$F$304,G102,'品質・実績記録'!$H$5:$H$304,I102))</f>
        <v/>
      </c>
      <c r="W102" s="285">
        <f>IF(C102="","",SUMIFS('品質・実績記録'!$T$5:$T$304,'品質・実績記録'!$B$5:$B$304,C102,'品質・実績記録'!$C$5:$C$304,D102,'品質・実績記録'!$F$5:$F$304,G102,'品質・実績記録'!$H$5:$H$304,I102))</f>
        <v/>
      </c>
      <c r="X102" s="285">
        <f>IF(C102="","",COUNTIFS('週間工程表'!$B$5:$B$304,C102,'週間工程表'!$C$5:$C$304,D102,'週間工程表'!$F$5:$F$304,G102,'週間工程表'!$H$5:$H$304,I102,'週間工程表'!$K$5:$K$304,"&lt;&gt;"))</f>
        <v/>
      </c>
      <c r="Y102" s="285">
        <f>IF(C102="","",COUNTIFS('課題管理'!$B$5:$B$304,C102,'課題管理'!$C$5:$C$304,D102,'課題管理'!$F$5:$F$304,G102,'課題管理'!$H$5:$H$304,I102,'課題管理'!$Q$5:$Q$304,"&lt;&gt;クローズ済み",'課題管理'!$K$5:$K$304,"&lt;&gt;"))</f>
        <v/>
      </c>
      <c r="Z102" s="287">
        <f>IF(OR(R102="",R102=0,S102=""),"",S102/R102)</f>
        <v/>
      </c>
      <c r="AA102" s="287">
        <f>IF(OR(S102="",S102=0,T102=""),"",T102/S102)</f>
        <v/>
      </c>
      <c r="AB102" s="72" t="n"/>
      <c r="AC102" s="72" t="n"/>
    </row>
    <row r="103" ht="20" customHeight="1">
      <c r="B103">
        <f>IF(C103="","",TEXT(C103,"yyyymmdd")&amp;"-"&amp;LEFT(I103,1)&amp;"-"&amp;TEXT(ROW()-4,"000"))</f>
        <v/>
      </c>
      <c r="C103" s="284" t="n"/>
      <c r="O103" s="285" t="n"/>
      <c r="P103" s="286" t="n"/>
      <c r="Q103" s="286" t="n"/>
      <c r="R103" s="285" t="n"/>
      <c r="S103" s="285">
        <f>IF(C103="","",SUMIFS('品質・実績記録'!$N$5:$N$304,'品質・実績記録'!$B$5:$B$304,C103,'品質・実績記録'!$C$5:$C$304,D103,'品質・実績記録'!$F$5:$F$304,G103,'品質・実績記録'!$H$5:$H$304,I103))</f>
        <v/>
      </c>
      <c r="T103" s="285">
        <f>IF(C103="","",SUMIFS('品質・実績記録'!$O$5:$O$304,'品質・実績記録'!$B$5:$B$304,C103,'品質・実績記録'!$C$5:$C$304,D103,'品質・実績記録'!$F$5:$F$304,G103,'品質・実績記録'!$H$5:$H$304,I103))</f>
        <v/>
      </c>
      <c r="U103" s="285">
        <f>IF(OR(S103="",T103=""),"",MAX(S103-T103,0))</f>
        <v/>
      </c>
      <c r="V103" s="285">
        <f>IF(C103="","",SUMIFS('品質・実績記録'!$S$5:$S$304,'品質・実績記録'!$B$5:$B$304,C103,'品質・実績記録'!$C$5:$C$304,D103,'品質・実績記録'!$F$5:$F$304,G103,'品質・実績記録'!$H$5:$H$304,I103))</f>
        <v/>
      </c>
      <c r="W103" s="285">
        <f>IF(C103="","",SUMIFS('品質・実績記録'!$T$5:$T$304,'品質・実績記録'!$B$5:$B$304,C103,'品質・実績記録'!$C$5:$C$304,D103,'品質・実績記録'!$F$5:$F$304,G103,'品質・実績記録'!$H$5:$H$304,I103))</f>
        <v/>
      </c>
      <c r="X103" s="285">
        <f>IF(C103="","",COUNTIFS('週間工程表'!$B$5:$B$304,C103,'週間工程表'!$C$5:$C$304,D103,'週間工程表'!$F$5:$F$304,G103,'週間工程表'!$H$5:$H$304,I103,'週間工程表'!$K$5:$K$304,"&lt;&gt;"))</f>
        <v/>
      </c>
      <c r="Y103" s="285">
        <f>IF(C103="","",COUNTIFS('課題管理'!$B$5:$B$304,C103,'課題管理'!$C$5:$C$304,D103,'課題管理'!$F$5:$F$304,G103,'課題管理'!$H$5:$H$304,I103,'課題管理'!$Q$5:$Q$304,"&lt;&gt;クローズ済み",'課題管理'!$K$5:$K$304,"&lt;&gt;"))</f>
        <v/>
      </c>
      <c r="Z103" s="287">
        <f>IF(OR(R103="",R103=0,S103=""),"",S103/R103)</f>
        <v/>
      </c>
      <c r="AA103" s="287">
        <f>IF(OR(S103="",S103=0,T103=""),"",T103/S103)</f>
        <v/>
      </c>
      <c r="AB103" s="72" t="n"/>
      <c r="AC103" s="72" t="n"/>
    </row>
    <row r="104" ht="20" customHeight="1">
      <c r="B104">
        <f>IF(C104="","",TEXT(C104,"yyyymmdd")&amp;"-"&amp;LEFT(I104,1)&amp;"-"&amp;TEXT(ROW()-4,"000"))</f>
        <v/>
      </c>
      <c r="C104" s="284" t="n"/>
      <c r="O104" s="285" t="n"/>
      <c r="P104" s="286" t="n"/>
      <c r="Q104" s="286" t="n"/>
      <c r="R104" s="285" t="n"/>
      <c r="S104" s="285">
        <f>IF(C104="","",SUMIFS('品質・実績記録'!$N$5:$N$304,'品質・実績記録'!$B$5:$B$304,C104,'品質・実績記録'!$C$5:$C$304,D104,'品質・実績記録'!$F$5:$F$304,G104,'品質・実績記録'!$H$5:$H$304,I104))</f>
        <v/>
      </c>
      <c r="T104" s="285">
        <f>IF(C104="","",SUMIFS('品質・実績記録'!$O$5:$O$304,'品質・実績記録'!$B$5:$B$304,C104,'品質・実績記録'!$C$5:$C$304,D104,'品質・実績記録'!$F$5:$F$304,G104,'品質・実績記録'!$H$5:$H$304,I104))</f>
        <v/>
      </c>
      <c r="U104" s="285">
        <f>IF(OR(S104="",T104=""),"",MAX(S104-T104,0))</f>
        <v/>
      </c>
      <c r="V104" s="285">
        <f>IF(C104="","",SUMIFS('品質・実績記録'!$S$5:$S$304,'品質・実績記録'!$B$5:$B$304,C104,'品質・実績記録'!$C$5:$C$304,D104,'品質・実績記録'!$F$5:$F$304,G104,'品質・実績記録'!$H$5:$H$304,I104))</f>
        <v/>
      </c>
      <c r="W104" s="285">
        <f>IF(C104="","",SUMIFS('品質・実績記録'!$T$5:$T$304,'品質・実績記録'!$B$5:$B$304,C104,'品質・実績記録'!$C$5:$C$304,D104,'品質・実績記録'!$F$5:$F$304,G104,'品質・実績記録'!$H$5:$H$304,I104))</f>
        <v/>
      </c>
      <c r="X104" s="285">
        <f>IF(C104="","",COUNTIFS('週間工程表'!$B$5:$B$304,C104,'週間工程表'!$C$5:$C$304,D104,'週間工程表'!$F$5:$F$304,G104,'週間工程表'!$H$5:$H$304,I104,'週間工程表'!$K$5:$K$304,"&lt;&gt;"))</f>
        <v/>
      </c>
      <c r="Y104" s="285">
        <f>IF(C104="","",COUNTIFS('課題管理'!$B$5:$B$304,C104,'課題管理'!$C$5:$C$304,D104,'課題管理'!$F$5:$F$304,G104,'課題管理'!$H$5:$H$304,I104,'課題管理'!$Q$5:$Q$304,"&lt;&gt;クローズ済み",'課題管理'!$K$5:$K$304,"&lt;&gt;"))</f>
        <v/>
      </c>
      <c r="Z104" s="287">
        <f>IF(OR(R104="",R104=0,S104=""),"",S104/R104)</f>
        <v/>
      </c>
      <c r="AA104" s="287">
        <f>IF(OR(S104="",S104=0,T104=""),"",T104/S104)</f>
        <v/>
      </c>
      <c r="AB104" s="72" t="n"/>
      <c r="AC104" s="72" t="n"/>
    </row>
    <row r="105" ht="20" customHeight="1">
      <c r="B105">
        <f>IF(C105="","",TEXT(C105,"yyyymmdd")&amp;"-"&amp;LEFT(I105,1)&amp;"-"&amp;TEXT(ROW()-4,"000"))</f>
        <v/>
      </c>
      <c r="C105" s="284" t="n"/>
      <c r="O105" s="285" t="n"/>
      <c r="P105" s="286" t="n"/>
      <c r="Q105" s="286" t="n"/>
      <c r="R105" s="285" t="n"/>
      <c r="S105" s="285">
        <f>IF(C105="","",SUMIFS('品質・実績記録'!$N$5:$N$304,'品質・実績記録'!$B$5:$B$304,C105,'品質・実績記録'!$C$5:$C$304,D105,'品質・実績記録'!$F$5:$F$304,G105,'品質・実績記録'!$H$5:$H$304,I105))</f>
        <v/>
      </c>
      <c r="T105" s="285">
        <f>IF(C105="","",SUMIFS('品質・実績記録'!$O$5:$O$304,'品質・実績記録'!$B$5:$B$304,C105,'品質・実績記録'!$C$5:$C$304,D105,'品質・実績記録'!$F$5:$F$304,G105,'品質・実績記録'!$H$5:$H$304,I105))</f>
        <v/>
      </c>
      <c r="U105" s="285">
        <f>IF(OR(S105="",T105=""),"",MAX(S105-T105,0))</f>
        <v/>
      </c>
      <c r="V105" s="285">
        <f>IF(C105="","",SUMIFS('品質・実績記録'!$S$5:$S$304,'品質・実績記録'!$B$5:$B$304,C105,'品質・実績記録'!$C$5:$C$304,D105,'品質・実績記録'!$F$5:$F$304,G105,'品質・実績記録'!$H$5:$H$304,I105))</f>
        <v/>
      </c>
      <c r="W105" s="285">
        <f>IF(C105="","",SUMIFS('品質・実績記録'!$T$5:$T$304,'品質・実績記録'!$B$5:$B$304,C105,'品質・実績記録'!$C$5:$C$304,D105,'品質・実績記録'!$F$5:$F$304,G105,'品質・実績記録'!$H$5:$H$304,I105))</f>
        <v/>
      </c>
      <c r="X105" s="285">
        <f>IF(C105="","",COUNTIFS('週間工程表'!$B$5:$B$304,C105,'週間工程表'!$C$5:$C$304,D105,'週間工程表'!$F$5:$F$304,G105,'週間工程表'!$H$5:$H$304,I105,'週間工程表'!$K$5:$K$304,"&lt;&gt;"))</f>
        <v/>
      </c>
      <c r="Y105" s="285">
        <f>IF(C105="","",COUNTIFS('課題管理'!$B$5:$B$304,C105,'課題管理'!$C$5:$C$304,D105,'課題管理'!$F$5:$F$304,G105,'課題管理'!$H$5:$H$304,I105,'課題管理'!$Q$5:$Q$304,"&lt;&gt;クローズ済み",'課題管理'!$K$5:$K$304,"&lt;&gt;"))</f>
        <v/>
      </c>
      <c r="Z105" s="287">
        <f>IF(OR(R105="",R105=0,S105=""),"",S105/R105)</f>
        <v/>
      </c>
      <c r="AA105" s="287">
        <f>IF(OR(S105="",S105=0,T105=""),"",T105/S105)</f>
        <v/>
      </c>
      <c r="AB105" s="72" t="n"/>
      <c r="AC105" s="72" t="n"/>
    </row>
    <row r="106" ht="20" customHeight="1">
      <c r="B106">
        <f>IF(C106="","",TEXT(C106,"yyyymmdd")&amp;"-"&amp;LEFT(I106,1)&amp;"-"&amp;TEXT(ROW()-4,"000"))</f>
        <v/>
      </c>
      <c r="C106" s="284" t="n"/>
      <c r="O106" s="285" t="n"/>
      <c r="P106" s="286" t="n"/>
      <c r="Q106" s="286" t="n"/>
      <c r="R106" s="285" t="n"/>
      <c r="S106" s="285">
        <f>IF(C106="","",SUMIFS('品質・実績記録'!$N$5:$N$304,'品質・実績記録'!$B$5:$B$304,C106,'品質・実績記録'!$C$5:$C$304,D106,'品質・実績記録'!$F$5:$F$304,G106,'品質・実績記録'!$H$5:$H$304,I106))</f>
        <v/>
      </c>
      <c r="T106" s="285">
        <f>IF(C106="","",SUMIFS('品質・実績記録'!$O$5:$O$304,'品質・実績記録'!$B$5:$B$304,C106,'品質・実績記録'!$C$5:$C$304,D106,'品質・実績記録'!$F$5:$F$304,G106,'品質・実績記録'!$H$5:$H$304,I106))</f>
        <v/>
      </c>
      <c r="U106" s="285">
        <f>IF(OR(S106="",T106=""),"",MAX(S106-T106,0))</f>
        <v/>
      </c>
      <c r="V106" s="285">
        <f>IF(C106="","",SUMIFS('品質・実績記録'!$S$5:$S$304,'品質・実績記録'!$B$5:$B$304,C106,'品質・実績記録'!$C$5:$C$304,D106,'品質・実績記録'!$F$5:$F$304,G106,'品質・実績記録'!$H$5:$H$304,I106))</f>
        <v/>
      </c>
      <c r="W106" s="285">
        <f>IF(C106="","",SUMIFS('品質・実績記録'!$T$5:$T$304,'品質・実績記録'!$B$5:$B$304,C106,'品質・実績記録'!$C$5:$C$304,D106,'品質・実績記録'!$F$5:$F$304,G106,'品質・実績記録'!$H$5:$H$304,I106))</f>
        <v/>
      </c>
      <c r="X106" s="285">
        <f>IF(C106="","",COUNTIFS('週間工程表'!$B$5:$B$304,C106,'週間工程表'!$C$5:$C$304,D106,'週間工程表'!$F$5:$F$304,G106,'週間工程表'!$H$5:$H$304,I106,'週間工程表'!$K$5:$K$304,"&lt;&gt;"))</f>
        <v/>
      </c>
      <c r="Y106" s="285">
        <f>IF(C106="","",COUNTIFS('課題管理'!$B$5:$B$304,C106,'課題管理'!$C$5:$C$304,D106,'課題管理'!$F$5:$F$304,G106,'課題管理'!$H$5:$H$304,I106,'課題管理'!$Q$5:$Q$304,"&lt;&gt;クローズ済み",'課題管理'!$K$5:$K$304,"&lt;&gt;"))</f>
        <v/>
      </c>
      <c r="Z106" s="287">
        <f>IF(OR(R106="",R106=0,S106=""),"",S106/R106)</f>
        <v/>
      </c>
      <c r="AA106" s="287">
        <f>IF(OR(S106="",S106=0,T106=""),"",T106/S106)</f>
        <v/>
      </c>
      <c r="AB106" s="72" t="n"/>
      <c r="AC106" s="72" t="n"/>
    </row>
    <row r="107" ht="20" customHeight="1">
      <c r="B107">
        <f>IF(C107="","",TEXT(C107,"yyyymmdd")&amp;"-"&amp;LEFT(I107,1)&amp;"-"&amp;TEXT(ROW()-4,"000"))</f>
        <v/>
      </c>
      <c r="C107" s="284" t="n"/>
      <c r="O107" s="285" t="n"/>
      <c r="P107" s="286" t="n"/>
      <c r="Q107" s="286" t="n"/>
      <c r="R107" s="285" t="n"/>
      <c r="S107" s="285">
        <f>IF(C107="","",SUMIFS('品質・実績記録'!$N$5:$N$304,'品質・実績記録'!$B$5:$B$304,C107,'品質・実績記録'!$C$5:$C$304,D107,'品質・実績記録'!$F$5:$F$304,G107,'品質・実績記録'!$H$5:$H$304,I107))</f>
        <v/>
      </c>
      <c r="T107" s="285">
        <f>IF(C107="","",SUMIFS('品質・実績記録'!$O$5:$O$304,'品質・実績記録'!$B$5:$B$304,C107,'品質・実績記録'!$C$5:$C$304,D107,'品質・実績記録'!$F$5:$F$304,G107,'品質・実績記録'!$H$5:$H$304,I107))</f>
        <v/>
      </c>
      <c r="U107" s="285">
        <f>IF(OR(S107="",T107=""),"",MAX(S107-T107,0))</f>
        <v/>
      </c>
      <c r="V107" s="285">
        <f>IF(C107="","",SUMIFS('品質・実績記録'!$S$5:$S$304,'品質・実績記録'!$B$5:$B$304,C107,'品質・実績記録'!$C$5:$C$304,D107,'品質・実績記録'!$F$5:$F$304,G107,'品質・実績記録'!$H$5:$H$304,I107))</f>
        <v/>
      </c>
      <c r="W107" s="285">
        <f>IF(C107="","",SUMIFS('品質・実績記録'!$T$5:$T$304,'品質・実績記録'!$B$5:$B$304,C107,'品質・実績記録'!$C$5:$C$304,D107,'品質・実績記録'!$F$5:$F$304,G107,'品質・実績記録'!$H$5:$H$304,I107))</f>
        <v/>
      </c>
      <c r="X107" s="285">
        <f>IF(C107="","",COUNTIFS('週間工程表'!$B$5:$B$304,C107,'週間工程表'!$C$5:$C$304,D107,'週間工程表'!$F$5:$F$304,G107,'週間工程表'!$H$5:$H$304,I107,'週間工程表'!$K$5:$K$304,"&lt;&gt;"))</f>
        <v/>
      </c>
      <c r="Y107" s="285">
        <f>IF(C107="","",COUNTIFS('課題管理'!$B$5:$B$304,C107,'課題管理'!$C$5:$C$304,D107,'課題管理'!$F$5:$F$304,G107,'課題管理'!$H$5:$H$304,I107,'課題管理'!$Q$5:$Q$304,"&lt;&gt;クローズ済み",'課題管理'!$K$5:$K$304,"&lt;&gt;"))</f>
        <v/>
      </c>
      <c r="Z107" s="287">
        <f>IF(OR(R107="",R107=0,S107=""),"",S107/R107)</f>
        <v/>
      </c>
      <c r="AA107" s="287">
        <f>IF(OR(S107="",S107=0,T107=""),"",T107/S107)</f>
        <v/>
      </c>
      <c r="AB107" s="72" t="n"/>
      <c r="AC107" s="72" t="n"/>
    </row>
    <row r="108" ht="20" customHeight="1">
      <c r="B108">
        <f>IF(C108="","",TEXT(C108,"yyyymmdd")&amp;"-"&amp;LEFT(I108,1)&amp;"-"&amp;TEXT(ROW()-4,"000"))</f>
        <v/>
      </c>
      <c r="C108" s="284" t="n"/>
      <c r="O108" s="285" t="n"/>
      <c r="P108" s="286" t="n"/>
      <c r="Q108" s="286" t="n"/>
      <c r="R108" s="285" t="n"/>
      <c r="S108" s="285">
        <f>IF(C108="","",SUMIFS('品質・実績記録'!$N$5:$N$304,'品質・実績記録'!$B$5:$B$304,C108,'品質・実績記録'!$C$5:$C$304,D108,'品質・実績記録'!$F$5:$F$304,G108,'品質・実績記録'!$H$5:$H$304,I108))</f>
        <v/>
      </c>
      <c r="T108" s="285">
        <f>IF(C108="","",SUMIFS('品質・実績記録'!$O$5:$O$304,'品質・実績記録'!$B$5:$B$304,C108,'品質・実績記録'!$C$5:$C$304,D108,'品質・実績記録'!$F$5:$F$304,G108,'品質・実績記録'!$H$5:$H$304,I108))</f>
        <v/>
      </c>
      <c r="U108" s="285">
        <f>IF(OR(S108="",T108=""),"",MAX(S108-T108,0))</f>
        <v/>
      </c>
      <c r="V108" s="285">
        <f>IF(C108="","",SUMIFS('品質・実績記録'!$S$5:$S$304,'品質・実績記録'!$B$5:$B$304,C108,'品質・実績記録'!$C$5:$C$304,D108,'品質・実績記録'!$F$5:$F$304,G108,'品質・実績記録'!$H$5:$H$304,I108))</f>
        <v/>
      </c>
      <c r="W108" s="285">
        <f>IF(C108="","",SUMIFS('品質・実績記録'!$T$5:$T$304,'品質・実績記録'!$B$5:$B$304,C108,'品質・実績記録'!$C$5:$C$304,D108,'品質・実績記録'!$F$5:$F$304,G108,'品質・実績記録'!$H$5:$H$304,I108))</f>
        <v/>
      </c>
      <c r="X108" s="285">
        <f>IF(C108="","",COUNTIFS('週間工程表'!$B$5:$B$304,C108,'週間工程表'!$C$5:$C$304,D108,'週間工程表'!$F$5:$F$304,G108,'週間工程表'!$H$5:$H$304,I108,'週間工程表'!$K$5:$K$304,"&lt;&gt;"))</f>
        <v/>
      </c>
      <c r="Y108" s="285">
        <f>IF(C108="","",COUNTIFS('課題管理'!$B$5:$B$304,C108,'課題管理'!$C$5:$C$304,D108,'課題管理'!$F$5:$F$304,G108,'課題管理'!$H$5:$H$304,I108,'課題管理'!$Q$5:$Q$304,"&lt;&gt;クローズ済み",'課題管理'!$K$5:$K$304,"&lt;&gt;"))</f>
        <v/>
      </c>
      <c r="Z108" s="287">
        <f>IF(OR(R108="",R108=0,S108=""),"",S108/R108)</f>
        <v/>
      </c>
      <c r="AA108" s="287">
        <f>IF(OR(S108="",S108=0,T108=""),"",T108/S108)</f>
        <v/>
      </c>
      <c r="AB108" s="72" t="n"/>
      <c r="AC108" s="72" t="n"/>
    </row>
    <row r="109" ht="20" customHeight="1">
      <c r="B109">
        <f>IF(C109="","",TEXT(C109,"yyyymmdd")&amp;"-"&amp;LEFT(I109,1)&amp;"-"&amp;TEXT(ROW()-4,"000"))</f>
        <v/>
      </c>
      <c r="C109" s="284" t="n"/>
      <c r="O109" s="285" t="n"/>
      <c r="P109" s="286" t="n"/>
      <c r="Q109" s="286" t="n"/>
      <c r="R109" s="285" t="n"/>
      <c r="S109" s="285">
        <f>IF(C109="","",SUMIFS('品質・実績記録'!$N$5:$N$304,'品質・実績記録'!$B$5:$B$304,C109,'品質・実績記録'!$C$5:$C$304,D109,'品質・実績記録'!$F$5:$F$304,G109,'品質・実績記録'!$H$5:$H$304,I109))</f>
        <v/>
      </c>
      <c r="T109" s="285">
        <f>IF(C109="","",SUMIFS('品質・実績記録'!$O$5:$O$304,'品質・実績記録'!$B$5:$B$304,C109,'品質・実績記録'!$C$5:$C$304,D109,'品質・実績記録'!$F$5:$F$304,G109,'品質・実績記録'!$H$5:$H$304,I109))</f>
        <v/>
      </c>
      <c r="U109" s="285">
        <f>IF(OR(S109="",T109=""),"",MAX(S109-T109,0))</f>
        <v/>
      </c>
      <c r="V109" s="285">
        <f>IF(C109="","",SUMIFS('品質・実績記録'!$S$5:$S$304,'品質・実績記録'!$B$5:$B$304,C109,'品質・実績記録'!$C$5:$C$304,D109,'品質・実績記録'!$F$5:$F$304,G109,'品質・実績記録'!$H$5:$H$304,I109))</f>
        <v/>
      </c>
      <c r="W109" s="285">
        <f>IF(C109="","",SUMIFS('品質・実績記録'!$T$5:$T$304,'品質・実績記録'!$B$5:$B$304,C109,'品質・実績記録'!$C$5:$C$304,D109,'品質・実績記録'!$F$5:$F$304,G109,'品質・実績記録'!$H$5:$H$304,I109))</f>
        <v/>
      </c>
      <c r="X109" s="285">
        <f>IF(C109="","",COUNTIFS('週間工程表'!$B$5:$B$304,C109,'週間工程表'!$C$5:$C$304,D109,'週間工程表'!$F$5:$F$304,G109,'週間工程表'!$H$5:$H$304,I109,'週間工程表'!$K$5:$K$304,"&lt;&gt;"))</f>
        <v/>
      </c>
      <c r="Y109" s="285">
        <f>IF(C109="","",COUNTIFS('課題管理'!$B$5:$B$304,C109,'課題管理'!$C$5:$C$304,D109,'課題管理'!$F$5:$F$304,G109,'課題管理'!$H$5:$H$304,I109,'課題管理'!$Q$5:$Q$304,"&lt;&gt;クローズ済み",'課題管理'!$K$5:$K$304,"&lt;&gt;"))</f>
        <v/>
      </c>
      <c r="Z109" s="287">
        <f>IF(OR(R109="",R109=0,S109=""),"",S109/R109)</f>
        <v/>
      </c>
      <c r="AA109" s="287">
        <f>IF(OR(S109="",S109=0,T109=""),"",T109/S109)</f>
        <v/>
      </c>
      <c r="AB109" s="72" t="n"/>
      <c r="AC109" s="72" t="n"/>
    </row>
    <row r="110" ht="20" customHeight="1">
      <c r="B110">
        <f>IF(C110="","",TEXT(C110,"yyyymmdd")&amp;"-"&amp;LEFT(I110,1)&amp;"-"&amp;TEXT(ROW()-4,"000"))</f>
        <v/>
      </c>
      <c r="C110" s="284" t="n"/>
      <c r="O110" s="285" t="n"/>
      <c r="P110" s="286" t="n"/>
      <c r="Q110" s="286" t="n"/>
      <c r="R110" s="285" t="n"/>
      <c r="S110" s="285">
        <f>IF(C110="","",SUMIFS('品質・実績記録'!$N$5:$N$304,'品質・実績記録'!$B$5:$B$304,C110,'品質・実績記録'!$C$5:$C$304,D110,'品質・実績記録'!$F$5:$F$304,G110,'品質・実績記録'!$H$5:$H$304,I110))</f>
        <v/>
      </c>
      <c r="T110" s="285">
        <f>IF(C110="","",SUMIFS('品質・実績記録'!$O$5:$O$304,'品質・実績記録'!$B$5:$B$304,C110,'品質・実績記録'!$C$5:$C$304,D110,'品質・実績記録'!$F$5:$F$304,G110,'品質・実績記録'!$H$5:$H$304,I110))</f>
        <v/>
      </c>
      <c r="U110" s="285">
        <f>IF(OR(S110="",T110=""),"",MAX(S110-T110,0))</f>
        <v/>
      </c>
      <c r="V110" s="285">
        <f>IF(C110="","",SUMIFS('品質・実績記録'!$S$5:$S$304,'品質・実績記録'!$B$5:$B$304,C110,'品質・実績記録'!$C$5:$C$304,D110,'品質・実績記録'!$F$5:$F$304,G110,'品質・実績記録'!$H$5:$H$304,I110))</f>
        <v/>
      </c>
      <c r="W110" s="285">
        <f>IF(C110="","",SUMIFS('品質・実績記録'!$T$5:$T$304,'品質・実績記録'!$B$5:$B$304,C110,'品質・実績記録'!$C$5:$C$304,D110,'品質・実績記録'!$F$5:$F$304,G110,'品質・実績記録'!$H$5:$H$304,I110))</f>
        <v/>
      </c>
      <c r="X110" s="285">
        <f>IF(C110="","",COUNTIFS('週間工程表'!$B$5:$B$304,C110,'週間工程表'!$C$5:$C$304,D110,'週間工程表'!$F$5:$F$304,G110,'週間工程表'!$H$5:$H$304,I110,'週間工程表'!$K$5:$K$304,"&lt;&gt;"))</f>
        <v/>
      </c>
      <c r="Y110" s="285">
        <f>IF(C110="","",COUNTIFS('課題管理'!$B$5:$B$304,C110,'課題管理'!$C$5:$C$304,D110,'課題管理'!$F$5:$F$304,G110,'課題管理'!$H$5:$H$304,I110,'課題管理'!$Q$5:$Q$304,"&lt;&gt;クローズ済み",'課題管理'!$K$5:$K$304,"&lt;&gt;"))</f>
        <v/>
      </c>
      <c r="Z110" s="287">
        <f>IF(OR(R110="",R110=0,S110=""),"",S110/R110)</f>
        <v/>
      </c>
      <c r="AA110" s="287">
        <f>IF(OR(S110="",S110=0,T110=""),"",T110/S110)</f>
        <v/>
      </c>
      <c r="AB110" s="72" t="n"/>
      <c r="AC110" s="72" t="n"/>
    </row>
    <row r="111" ht="20" customHeight="1">
      <c r="B111">
        <f>IF(C111="","",TEXT(C111,"yyyymmdd")&amp;"-"&amp;LEFT(I111,1)&amp;"-"&amp;TEXT(ROW()-4,"000"))</f>
        <v/>
      </c>
      <c r="C111" s="284" t="n"/>
      <c r="O111" s="285" t="n"/>
      <c r="P111" s="286" t="n"/>
      <c r="Q111" s="286" t="n"/>
      <c r="R111" s="285" t="n"/>
      <c r="S111" s="285">
        <f>IF(C111="","",SUMIFS('品質・実績記録'!$N$5:$N$304,'品質・実績記録'!$B$5:$B$304,C111,'品質・実績記録'!$C$5:$C$304,D111,'品質・実績記録'!$F$5:$F$304,G111,'品質・実績記録'!$H$5:$H$304,I111))</f>
        <v/>
      </c>
      <c r="T111" s="285">
        <f>IF(C111="","",SUMIFS('品質・実績記録'!$O$5:$O$304,'品質・実績記録'!$B$5:$B$304,C111,'品質・実績記録'!$C$5:$C$304,D111,'品質・実績記録'!$F$5:$F$304,G111,'品質・実績記録'!$H$5:$H$304,I111))</f>
        <v/>
      </c>
      <c r="U111" s="285">
        <f>IF(OR(S111="",T111=""),"",MAX(S111-T111,0))</f>
        <v/>
      </c>
      <c r="V111" s="285">
        <f>IF(C111="","",SUMIFS('品質・実績記録'!$S$5:$S$304,'品質・実績記録'!$B$5:$B$304,C111,'品質・実績記録'!$C$5:$C$304,D111,'品質・実績記録'!$F$5:$F$304,G111,'品質・実績記録'!$H$5:$H$304,I111))</f>
        <v/>
      </c>
      <c r="W111" s="285">
        <f>IF(C111="","",SUMIFS('品質・実績記録'!$T$5:$T$304,'品質・実績記録'!$B$5:$B$304,C111,'品質・実績記録'!$C$5:$C$304,D111,'品質・実績記録'!$F$5:$F$304,G111,'品質・実績記録'!$H$5:$H$304,I111))</f>
        <v/>
      </c>
      <c r="X111" s="285">
        <f>IF(C111="","",COUNTIFS('週間工程表'!$B$5:$B$304,C111,'週間工程表'!$C$5:$C$304,D111,'週間工程表'!$F$5:$F$304,G111,'週間工程表'!$H$5:$H$304,I111,'週間工程表'!$K$5:$K$304,"&lt;&gt;"))</f>
        <v/>
      </c>
      <c r="Y111" s="285">
        <f>IF(C111="","",COUNTIFS('課題管理'!$B$5:$B$304,C111,'課題管理'!$C$5:$C$304,D111,'課題管理'!$F$5:$F$304,G111,'課題管理'!$H$5:$H$304,I111,'課題管理'!$Q$5:$Q$304,"&lt;&gt;クローズ済み",'課題管理'!$K$5:$K$304,"&lt;&gt;"))</f>
        <v/>
      </c>
      <c r="Z111" s="287">
        <f>IF(OR(R111="",R111=0,S111=""),"",S111/R111)</f>
        <v/>
      </c>
      <c r="AA111" s="287">
        <f>IF(OR(S111="",S111=0,T111=""),"",T111/S111)</f>
        <v/>
      </c>
      <c r="AB111" s="72" t="n"/>
      <c r="AC111" s="72" t="n"/>
    </row>
    <row r="112" ht="20" customHeight="1">
      <c r="B112">
        <f>IF(C112="","",TEXT(C112,"yyyymmdd")&amp;"-"&amp;LEFT(I112,1)&amp;"-"&amp;TEXT(ROW()-4,"000"))</f>
        <v/>
      </c>
      <c r="C112" s="284" t="n"/>
      <c r="O112" s="285" t="n"/>
      <c r="P112" s="286" t="n"/>
      <c r="Q112" s="286" t="n"/>
      <c r="R112" s="285" t="n"/>
      <c r="S112" s="285">
        <f>IF(C112="","",SUMIFS('品質・実績記録'!$N$5:$N$304,'品質・実績記録'!$B$5:$B$304,C112,'品質・実績記録'!$C$5:$C$304,D112,'品質・実績記録'!$F$5:$F$304,G112,'品質・実績記録'!$H$5:$H$304,I112))</f>
        <v/>
      </c>
      <c r="T112" s="285">
        <f>IF(C112="","",SUMIFS('品質・実績記録'!$O$5:$O$304,'品質・実績記録'!$B$5:$B$304,C112,'品質・実績記録'!$C$5:$C$304,D112,'品質・実績記録'!$F$5:$F$304,G112,'品質・実績記録'!$H$5:$H$304,I112))</f>
        <v/>
      </c>
      <c r="U112" s="285">
        <f>IF(OR(S112="",T112=""),"",MAX(S112-T112,0))</f>
        <v/>
      </c>
      <c r="V112" s="285">
        <f>IF(C112="","",SUMIFS('品質・実績記録'!$S$5:$S$304,'品質・実績記録'!$B$5:$B$304,C112,'品質・実績記録'!$C$5:$C$304,D112,'品質・実績記録'!$F$5:$F$304,G112,'品質・実績記録'!$H$5:$H$304,I112))</f>
        <v/>
      </c>
      <c r="W112" s="285">
        <f>IF(C112="","",SUMIFS('品質・実績記録'!$T$5:$T$304,'品質・実績記録'!$B$5:$B$304,C112,'品質・実績記録'!$C$5:$C$304,D112,'品質・実績記録'!$F$5:$F$304,G112,'品質・実績記録'!$H$5:$H$304,I112))</f>
        <v/>
      </c>
      <c r="X112" s="285">
        <f>IF(C112="","",COUNTIFS('週間工程表'!$B$5:$B$304,C112,'週間工程表'!$C$5:$C$304,D112,'週間工程表'!$F$5:$F$304,G112,'週間工程表'!$H$5:$H$304,I112,'週間工程表'!$K$5:$K$304,"&lt;&gt;"))</f>
        <v/>
      </c>
      <c r="Y112" s="285">
        <f>IF(C112="","",COUNTIFS('課題管理'!$B$5:$B$304,C112,'課題管理'!$C$5:$C$304,D112,'課題管理'!$F$5:$F$304,G112,'課題管理'!$H$5:$H$304,I112,'課題管理'!$Q$5:$Q$304,"&lt;&gt;クローズ済み",'課題管理'!$K$5:$K$304,"&lt;&gt;"))</f>
        <v/>
      </c>
      <c r="Z112" s="287">
        <f>IF(OR(R112="",R112=0,S112=""),"",S112/R112)</f>
        <v/>
      </c>
      <c r="AA112" s="287">
        <f>IF(OR(S112="",S112=0,T112=""),"",T112/S112)</f>
        <v/>
      </c>
      <c r="AB112" s="72" t="n"/>
      <c r="AC112" s="72" t="n"/>
    </row>
    <row r="113" ht="20" customHeight="1">
      <c r="B113">
        <f>IF(C113="","",TEXT(C113,"yyyymmdd")&amp;"-"&amp;LEFT(I113,1)&amp;"-"&amp;TEXT(ROW()-4,"000"))</f>
        <v/>
      </c>
      <c r="C113" s="284" t="n"/>
      <c r="O113" s="285" t="n"/>
      <c r="P113" s="286" t="n"/>
      <c r="Q113" s="286" t="n"/>
      <c r="R113" s="285" t="n"/>
      <c r="S113" s="285">
        <f>IF(C113="","",SUMIFS('品質・実績記録'!$N$5:$N$304,'品質・実績記録'!$B$5:$B$304,C113,'品質・実績記録'!$C$5:$C$304,D113,'品質・実績記録'!$F$5:$F$304,G113,'品質・実績記録'!$H$5:$H$304,I113))</f>
        <v/>
      </c>
      <c r="T113" s="285">
        <f>IF(C113="","",SUMIFS('品質・実績記録'!$O$5:$O$304,'品質・実績記録'!$B$5:$B$304,C113,'品質・実績記録'!$C$5:$C$304,D113,'品質・実績記録'!$F$5:$F$304,G113,'品質・実績記録'!$H$5:$H$304,I113))</f>
        <v/>
      </c>
      <c r="U113" s="285">
        <f>IF(OR(S113="",T113=""),"",MAX(S113-T113,0))</f>
        <v/>
      </c>
      <c r="V113" s="285">
        <f>IF(C113="","",SUMIFS('品質・実績記録'!$S$5:$S$304,'品質・実績記録'!$B$5:$B$304,C113,'品質・実績記録'!$C$5:$C$304,D113,'品質・実績記録'!$F$5:$F$304,G113,'品質・実績記録'!$H$5:$H$304,I113))</f>
        <v/>
      </c>
      <c r="W113" s="285">
        <f>IF(C113="","",SUMIFS('品質・実績記録'!$T$5:$T$304,'品質・実績記録'!$B$5:$B$304,C113,'品質・実績記録'!$C$5:$C$304,D113,'品質・実績記録'!$F$5:$F$304,G113,'品質・実績記録'!$H$5:$H$304,I113))</f>
        <v/>
      </c>
      <c r="X113" s="285">
        <f>IF(C113="","",COUNTIFS('週間工程表'!$B$5:$B$304,C113,'週間工程表'!$C$5:$C$304,D113,'週間工程表'!$F$5:$F$304,G113,'週間工程表'!$H$5:$H$304,I113,'週間工程表'!$K$5:$K$304,"&lt;&gt;"))</f>
        <v/>
      </c>
      <c r="Y113" s="285">
        <f>IF(C113="","",COUNTIFS('課題管理'!$B$5:$B$304,C113,'課題管理'!$C$5:$C$304,D113,'課題管理'!$F$5:$F$304,G113,'課題管理'!$H$5:$H$304,I113,'課題管理'!$Q$5:$Q$304,"&lt;&gt;クローズ済み",'課題管理'!$K$5:$K$304,"&lt;&gt;"))</f>
        <v/>
      </c>
      <c r="Z113" s="287">
        <f>IF(OR(R113="",R113=0,S113=""),"",S113/R113)</f>
        <v/>
      </c>
      <c r="AA113" s="287">
        <f>IF(OR(S113="",S113=0,T113=""),"",T113/S113)</f>
        <v/>
      </c>
      <c r="AB113" s="72" t="n"/>
      <c r="AC113" s="72" t="n"/>
    </row>
    <row r="114" ht="20" customHeight="1">
      <c r="B114">
        <f>IF(C114="","",TEXT(C114,"yyyymmdd")&amp;"-"&amp;LEFT(I114,1)&amp;"-"&amp;TEXT(ROW()-4,"000"))</f>
        <v/>
      </c>
      <c r="C114" s="284" t="n"/>
      <c r="O114" s="285" t="n"/>
      <c r="P114" s="286" t="n"/>
      <c r="Q114" s="286" t="n"/>
      <c r="R114" s="285" t="n"/>
      <c r="S114" s="285">
        <f>IF(C114="","",SUMIFS('品質・実績記録'!$N$5:$N$304,'品質・実績記録'!$B$5:$B$304,C114,'品質・実績記録'!$C$5:$C$304,D114,'品質・実績記録'!$F$5:$F$304,G114,'品質・実績記録'!$H$5:$H$304,I114))</f>
        <v/>
      </c>
      <c r="T114" s="285">
        <f>IF(C114="","",SUMIFS('品質・実績記録'!$O$5:$O$304,'品質・実績記録'!$B$5:$B$304,C114,'品質・実績記録'!$C$5:$C$304,D114,'品質・実績記録'!$F$5:$F$304,G114,'品質・実績記録'!$H$5:$H$304,I114))</f>
        <v/>
      </c>
      <c r="U114" s="285">
        <f>IF(OR(S114="",T114=""),"",MAX(S114-T114,0))</f>
        <v/>
      </c>
      <c r="V114" s="285">
        <f>IF(C114="","",SUMIFS('品質・実績記録'!$S$5:$S$304,'品質・実績記録'!$B$5:$B$304,C114,'品質・実績記録'!$C$5:$C$304,D114,'品質・実績記録'!$F$5:$F$304,G114,'品質・実績記録'!$H$5:$H$304,I114))</f>
        <v/>
      </c>
      <c r="W114" s="285">
        <f>IF(C114="","",SUMIFS('品質・実績記録'!$T$5:$T$304,'品質・実績記録'!$B$5:$B$304,C114,'品質・実績記録'!$C$5:$C$304,D114,'品質・実績記録'!$F$5:$F$304,G114,'品質・実績記録'!$H$5:$H$304,I114))</f>
        <v/>
      </c>
      <c r="X114" s="285">
        <f>IF(C114="","",COUNTIFS('週間工程表'!$B$5:$B$304,C114,'週間工程表'!$C$5:$C$304,D114,'週間工程表'!$F$5:$F$304,G114,'週間工程表'!$H$5:$H$304,I114,'週間工程表'!$K$5:$K$304,"&lt;&gt;"))</f>
        <v/>
      </c>
      <c r="Y114" s="285">
        <f>IF(C114="","",COUNTIFS('課題管理'!$B$5:$B$304,C114,'課題管理'!$C$5:$C$304,D114,'課題管理'!$F$5:$F$304,G114,'課題管理'!$H$5:$H$304,I114,'課題管理'!$Q$5:$Q$304,"&lt;&gt;クローズ済み",'課題管理'!$K$5:$K$304,"&lt;&gt;"))</f>
        <v/>
      </c>
      <c r="Z114" s="287">
        <f>IF(OR(R114="",R114=0,S114=""),"",S114/R114)</f>
        <v/>
      </c>
      <c r="AA114" s="287">
        <f>IF(OR(S114="",S114=0,T114=""),"",T114/S114)</f>
        <v/>
      </c>
      <c r="AB114" s="72" t="n"/>
      <c r="AC114" s="72" t="n"/>
    </row>
    <row r="115" ht="20" customHeight="1">
      <c r="B115">
        <f>IF(C115="","",TEXT(C115,"yyyymmdd")&amp;"-"&amp;LEFT(I115,1)&amp;"-"&amp;TEXT(ROW()-4,"000"))</f>
        <v/>
      </c>
      <c r="C115" s="284" t="n"/>
      <c r="O115" s="285" t="n"/>
      <c r="P115" s="286" t="n"/>
      <c r="Q115" s="286" t="n"/>
      <c r="R115" s="285" t="n"/>
      <c r="S115" s="285">
        <f>IF(C115="","",SUMIFS('品質・実績記録'!$N$5:$N$304,'品質・実績記録'!$B$5:$B$304,C115,'品質・実績記録'!$C$5:$C$304,D115,'品質・実績記録'!$F$5:$F$304,G115,'品質・実績記録'!$H$5:$H$304,I115))</f>
        <v/>
      </c>
      <c r="T115" s="285">
        <f>IF(C115="","",SUMIFS('品質・実績記録'!$O$5:$O$304,'品質・実績記録'!$B$5:$B$304,C115,'品質・実績記録'!$C$5:$C$304,D115,'品質・実績記録'!$F$5:$F$304,G115,'品質・実績記録'!$H$5:$H$304,I115))</f>
        <v/>
      </c>
      <c r="U115" s="285">
        <f>IF(OR(S115="",T115=""),"",MAX(S115-T115,0))</f>
        <v/>
      </c>
      <c r="V115" s="285">
        <f>IF(C115="","",SUMIFS('品質・実績記録'!$S$5:$S$304,'品質・実績記録'!$B$5:$B$304,C115,'品質・実績記録'!$C$5:$C$304,D115,'品質・実績記録'!$F$5:$F$304,G115,'品質・実績記録'!$H$5:$H$304,I115))</f>
        <v/>
      </c>
      <c r="W115" s="285">
        <f>IF(C115="","",SUMIFS('品質・実績記録'!$T$5:$T$304,'品質・実績記録'!$B$5:$B$304,C115,'品質・実績記録'!$C$5:$C$304,D115,'品質・実績記録'!$F$5:$F$304,G115,'品質・実績記録'!$H$5:$H$304,I115))</f>
        <v/>
      </c>
      <c r="X115" s="285">
        <f>IF(C115="","",COUNTIFS('週間工程表'!$B$5:$B$304,C115,'週間工程表'!$C$5:$C$304,D115,'週間工程表'!$F$5:$F$304,G115,'週間工程表'!$H$5:$H$304,I115,'週間工程表'!$K$5:$K$304,"&lt;&gt;"))</f>
        <v/>
      </c>
      <c r="Y115" s="285">
        <f>IF(C115="","",COUNTIFS('課題管理'!$B$5:$B$304,C115,'課題管理'!$C$5:$C$304,D115,'課題管理'!$F$5:$F$304,G115,'課題管理'!$H$5:$H$304,I115,'課題管理'!$Q$5:$Q$304,"&lt;&gt;クローズ済み",'課題管理'!$K$5:$K$304,"&lt;&gt;"))</f>
        <v/>
      </c>
      <c r="Z115" s="287">
        <f>IF(OR(R115="",R115=0,S115=""),"",S115/R115)</f>
        <v/>
      </c>
      <c r="AA115" s="287">
        <f>IF(OR(S115="",S115=0,T115=""),"",T115/S115)</f>
        <v/>
      </c>
      <c r="AB115" s="72" t="n"/>
      <c r="AC115" s="72" t="n"/>
    </row>
    <row r="116" ht="20" customHeight="1">
      <c r="B116">
        <f>IF(C116="","",TEXT(C116,"yyyymmdd")&amp;"-"&amp;LEFT(I116,1)&amp;"-"&amp;TEXT(ROW()-4,"000"))</f>
        <v/>
      </c>
      <c r="C116" s="284" t="n"/>
      <c r="O116" s="285" t="n"/>
      <c r="P116" s="286" t="n"/>
      <c r="Q116" s="286" t="n"/>
      <c r="R116" s="285" t="n"/>
      <c r="S116" s="285">
        <f>IF(C116="","",SUMIFS('品質・実績記録'!$N$5:$N$304,'品質・実績記録'!$B$5:$B$304,C116,'品質・実績記録'!$C$5:$C$304,D116,'品質・実績記録'!$F$5:$F$304,G116,'品質・実績記録'!$H$5:$H$304,I116))</f>
        <v/>
      </c>
      <c r="T116" s="285">
        <f>IF(C116="","",SUMIFS('品質・実績記録'!$O$5:$O$304,'品質・実績記録'!$B$5:$B$304,C116,'品質・実績記録'!$C$5:$C$304,D116,'品質・実績記録'!$F$5:$F$304,G116,'品質・実績記録'!$H$5:$H$304,I116))</f>
        <v/>
      </c>
      <c r="U116" s="285">
        <f>IF(OR(S116="",T116=""),"",MAX(S116-T116,0))</f>
        <v/>
      </c>
      <c r="V116" s="285">
        <f>IF(C116="","",SUMIFS('品質・実績記録'!$S$5:$S$304,'品質・実績記録'!$B$5:$B$304,C116,'品質・実績記録'!$C$5:$C$304,D116,'品質・実績記録'!$F$5:$F$304,G116,'品質・実績記録'!$H$5:$H$304,I116))</f>
        <v/>
      </c>
      <c r="W116" s="285">
        <f>IF(C116="","",SUMIFS('品質・実績記録'!$T$5:$T$304,'品質・実績記録'!$B$5:$B$304,C116,'品質・実績記録'!$C$5:$C$304,D116,'品質・実績記録'!$F$5:$F$304,G116,'品質・実績記録'!$H$5:$H$304,I116))</f>
        <v/>
      </c>
      <c r="X116" s="285">
        <f>IF(C116="","",COUNTIFS('週間工程表'!$B$5:$B$304,C116,'週間工程表'!$C$5:$C$304,D116,'週間工程表'!$F$5:$F$304,G116,'週間工程表'!$H$5:$H$304,I116,'週間工程表'!$K$5:$K$304,"&lt;&gt;"))</f>
        <v/>
      </c>
      <c r="Y116" s="285">
        <f>IF(C116="","",COUNTIFS('課題管理'!$B$5:$B$304,C116,'課題管理'!$C$5:$C$304,D116,'課題管理'!$F$5:$F$304,G116,'課題管理'!$H$5:$H$304,I116,'課題管理'!$Q$5:$Q$304,"&lt;&gt;クローズ済み",'課題管理'!$K$5:$K$304,"&lt;&gt;"))</f>
        <v/>
      </c>
      <c r="Z116" s="287">
        <f>IF(OR(R116="",R116=0,S116=""),"",S116/R116)</f>
        <v/>
      </c>
      <c r="AA116" s="287">
        <f>IF(OR(S116="",S116=0,T116=""),"",T116/S116)</f>
        <v/>
      </c>
      <c r="AB116" s="72" t="n"/>
      <c r="AC116" s="72" t="n"/>
    </row>
    <row r="117" ht="20" customHeight="1">
      <c r="B117">
        <f>IF(C117="","",TEXT(C117,"yyyymmdd")&amp;"-"&amp;LEFT(I117,1)&amp;"-"&amp;TEXT(ROW()-4,"000"))</f>
        <v/>
      </c>
      <c r="C117" s="284" t="n"/>
      <c r="O117" s="285" t="n"/>
      <c r="P117" s="286" t="n"/>
      <c r="Q117" s="286" t="n"/>
      <c r="R117" s="285" t="n"/>
      <c r="S117" s="285">
        <f>IF(C117="","",SUMIFS('品質・実績記録'!$N$5:$N$304,'品質・実績記録'!$B$5:$B$304,C117,'品質・実績記録'!$C$5:$C$304,D117,'品質・実績記録'!$F$5:$F$304,G117,'品質・実績記録'!$H$5:$H$304,I117))</f>
        <v/>
      </c>
      <c r="T117" s="285">
        <f>IF(C117="","",SUMIFS('品質・実績記録'!$O$5:$O$304,'品質・実績記録'!$B$5:$B$304,C117,'品質・実績記録'!$C$5:$C$304,D117,'品質・実績記録'!$F$5:$F$304,G117,'品質・実績記録'!$H$5:$H$304,I117))</f>
        <v/>
      </c>
      <c r="U117" s="285">
        <f>IF(OR(S117="",T117=""),"",MAX(S117-T117,0))</f>
        <v/>
      </c>
      <c r="V117" s="285">
        <f>IF(C117="","",SUMIFS('品質・実績記録'!$S$5:$S$304,'品質・実績記録'!$B$5:$B$304,C117,'品質・実績記録'!$C$5:$C$304,D117,'品質・実績記録'!$F$5:$F$304,G117,'品質・実績記録'!$H$5:$H$304,I117))</f>
        <v/>
      </c>
      <c r="W117" s="285">
        <f>IF(C117="","",SUMIFS('品質・実績記録'!$T$5:$T$304,'品質・実績記録'!$B$5:$B$304,C117,'品質・実績記録'!$C$5:$C$304,D117,'品質・実績記録'!$F$5:$F$304,G117,'品質・実績記録'!$H$5:$H$304,I117))</f>
        <v/>
      </c>
      <c r="X117" s="285">
        <f>IF(C117="","",COUNTIFS('週間工程表'!$B$5:$B$304,C117,'週間工程表'!$C$5:$C$304,D117,'週間工程表'!$F$5:$F$304,G117,'週間工程表'!$H$5:$H$304,I117,'週間工程表'!$K$5:$K$304,"&lt;&gt;"))</f>
        <v/>
      </c>
      <c r="Y117" s="285">
        <f>IF(C117="","",COUNTIFS('課題管理'!$B$5:$B$304,C117,'課題管理'!$C$5:$C$304,D117,'課題管理'!$F$5:$F$304,G117,'課題管理'!$H$5:$H$304,I117,'課題管理'!$Q$5:$Q$304,"&lt;&gt;クローズ済み",'課題管理'!$K$5:$K$304,"&lt;&gt;"))</f>
        <v/>
      </c>
      <c r="Z117" s="287">
        <f>IF(OR(R117="",R117=0,S117=""),"",S117/R117)</f>
        <v/>
      </c>
      <c r="AA117" s="287">
        <f>IF(OR(S117="",S117=0,T117=""),"",T117/S117)</f>
        <v/>
      </c>
      <c r="AB117" s="72" t="n"/>
      <c r="AC117" s="72" t="n"/>
    </row>
    <row r="118" ht="20" customHeight="1">
      <c r="B118">
        <f>IF(C118="","",TEXT(C118,"yyyymmdd")&amp;"-"&amp;LEFT(I118,1)&amp;"-"&amp;TEXT(ROW()-4,"000"))</f>
        <v/>
      </c>
      <c r="C118" s="284" t="n"/>
      <c r="O118" s="285" t="n"/>
      <c r="P118" s="286" t="n"/>
      <c r="Q118" s="286" t="n"/>
      <c r="R118" s="285" t="n"/>
      <c r="S118" s="285">
        <f>IF(C118="","",SUMIFS('品質・実績記録'!$N$5:$N$304,'品質・実績記録'!$B$5:$B$304,C118,'品質・実績記録'!$C$5:$C$304,D118,'品質・実績記録'!$F$5:$F$304,G118,'品質・実績記録'!$H$5:$H$304,I118))</f>
        <v/>
      </c>
      <c r="T118" s="285">
        <f>IF(C118="","",SUMIFS('品質・実績記録'!$O$5:$O$304,'品質・実績記録'!$B$5:$B$304,C118,'品質・実績記録'!$C$5:$C$304,D118,'品質・実績記録'!$F$5:$F$304,G118,'品質・実績記録'!$H$5:$H$304,I118))</f>
        <v/>
      </c>
      <c r="U118" s="285">
        <f>IF(OR(S118="",T118=""),"",MAX(S118-T118,0))</f>
        <v/>
      </c>
      <c r="V118" s="285">
        <f>IF(C118="","",SUMIFS('品質・実績記録'!$S$5:$S$304,'品質・実績記録'!$B$5:$B$304,C118,'品質・実績記録'!$C$5:$C$304,D118,'品質・実績記録'!$F$5:$F$304,G118,'品質・実績記録'!$H$5:$H$304,I118))</f>
        <v/>
      </c>
      <c r="W118" s="285">
        <f>IF(C118="","",SUMIFS('品質・実績記録'!$T$5:$T$304,'品質・実績記録'!$B$5:$B$304,C118,'品質・実績記録'!$C$5:$C$304,D118,'品質・実績記録'!$F$5:$F$304,G118,'品質・実績記録'!$H$5:$H$304,I118))</f>
        <v/>
      </c>
      <c r="X118" s="285">
        <f>IF(C118="","",COUNTIFS('週間工程表'!$B$5:$B$304,C118,'週間工程表'!$C$5:$C$304,D118,'週間工程表'!$F$5:$F$304,G118,'週間工程表'!$H$5:$H$304,I118,'週間工程表'!$K$5:$K$304,"&lt;&gt;"))</f>
        <v/>
      </c>
      <c r="Y118" s="285">
        <f>IF(C118="","",COUNTIFS('課題管理'!$B$5:$B$304,C118,'課題管理'!$C$5:$C$304,D118,'課題管理'!$F$5:$F$304,G118,'課題管理'!$H$5:$H$304,I118,'課題管理'!$Q$5:$Q$304,"&lt;&gt;クローズ済み",'課題管理'!$K$5:$K$304,"&lt;&gt;"))</f>
        <v/>
      </c>
      <c r="Z118" s="287">
        <f>IF(OR(R118="",R118=0,S118=""),"",S118/R118)</f>
        <v/>
      </c>
      <c r="AA118" s="287">
        <f>IF(OR(S118="",S118=0,T118=""),"",T118/S118)</f>
        <v/>
      </c>
      <c r="AB118" s="72" t="n"/>
      <c r="AC118" s="72" t="n"/>
    </row>
    <row r="119" ht="20" customHeight="1">
      <c r="B119">
        <f>IF(C119="","",TEXT(C119,"yyyymmdd")&amp;"-"&amp;LEFT(I119,1)&amp;"-"&amp;TEXT(ROW()-4,"000"))</f>
        <v/>
      </c>
      <c r="C119" s="284" t="n"/>
      <c r="O119" s="285" t="n"/>
      <c r="P119" s="286" t="n"/>
      <c r="Q119" s="286" t="n"/>
      <c r="R119" s="285" t="n"/>
      <c r="S119" s="285">
        <f>IF(C119="","",SUMIFS('品質・実績記録'!$N$5:$N$304,'品質・実績記録'!$B$5:$B$304,C119,'品質・実績記録'!$C$5:$C$304,D119,'品質・実績記録'!$F$5:$F$304,G119,'品質・実績記録'!$H$5:$H$304,I119))</f>
        <v/>
      </c>
      <c r="T119" s="285">
        <f>IF(C119="","",SUMIFS('品質・実績記録'!$O$5:$O$304,'品質・実績記録'!$B$5:$B$304,C119,'品質・実績記録'!$C$5:$C$304,D119,'品質・実績記録'!$F$5:$F$304,G119,'品質・実績記録'!$H$5:$H$304,I119))</f>
        <v/>
      </c>
      <c r="U119" s="285">
        <f>IF(OR(S119="",T119=""),"",MAX(S119-T119,0))</f>
        <v/>
      </c>
      <c r="V119" s="285">
        <f>IF(C119="","",SUMIFS('品質・実績記録'!$S$5:$S$304,'品質・実績記録'!$B$5:$B$304,C119,'品質・実績記録'!$C$5:$C$304,D119,'品質・実績記録'!$F$5:$F$304,G119,'品質・実績記録'!$H$5:$H$304,I119))</f>
        <v/>
      </c>
      <c r="W119" s="285">
        <f>IF(C119="","",SUMIFS('品質・実績記録'!$T$5:$T$304,'品質・実績記録'!$B$5:$B$304,C119,'品質・実績記録'!$C$5:$C$304,D119,'品質・実績記録'!$F$5:$F$304,G119,'品質・実績記録'!$H$5:$H$304,I119))</f>
        <v/>
      </c>
      <c r="X119" s="285">
        <f>IF(C119="","",COUNTIFS('週間工程表'!$B$5:$B$304,C119,'週間工程表'!$C$5:$C$304,D119,'週間工程表'!$F$5:$F$304,G119,'週間工程表'!$H$5:$H$304,I119,'週間工程表'!$K$5:$K$304,"&lt;&gt;"))</f>
        <v/>
      </c>
      <c r="Y119" s="285">
        <f>IF(C119="","",COUNTIFS('課題管理'!$B$5:$B$304,C119,'課題管理'!$C$5:$C$304,D119,'課題管理'!$F$5:$F$304,G119,'課題管理'!$H$5:$H$304,I119,'課題管理'!$Q$5:$Q$304,"&lt;&gt;クローズ済み",'課題管理'!$K$5:$K$304,"&lt;&gt;"))</f>
        <v/>
      </c>
      <c r="Z119" s="287">
        <f>IF(OR(R119="",R119=0,S119=""),"",S119/R119)</f>
        <v/>
      </c>
      <c r="AA119" s="287">
        <f>IF(OR(S119="",S119=0,T119=""),"",T119/S119)</f>
        <v/>
      </c>
      <c r="AB119" s="72" t="n"/>
      <c r="AC119" s="72" t="n"/>
    </row>
    <row r="120" ht="20" customHeight="1">
      <c r="B120">
        <f>IF(C120="","",TEXT(C120,"yyyymmdd")&amp;"-"&amp;LEFT(I120,1)&amp;"-"&amp;TEXT(ROW()-4,"000"))</f>
        <v/>
      </c>
      <c r="C120" s="284" t="n"/>
      <c r="O120" s="285" t="n"/>
      <c r="P120" s="286" t="n"/>
      <c r="Q120" s="286" t="n"/>
      <c r="R120" s="285" t="n"/>
      <c r="S120" s="285">
        <f>IF(C120="","",SUMIFS('品質・実績記録'!$N$5:$N$304,'品質・実績記録'!$B$5:$B$304,C120,'品質・実績記録'!$C$5:$C$304,D120,'品質・実績記録'!$F$5:$F$304,G120,'品質・実績記録'!$H$5:$H$304,I120))</f>
        <v/>
      </c>
      <c r="T120" s="285">
        <f>IF(C120="","",SUMIFS('品質・実績記録'!$O$5:$O$304,'品質・実績記録'!$B$5:$B$304,C120,'品質・実績記録'!$C$5:$C$304,D120,'品質・実績記録'!$F$5:$F$304,G120,'品質・実績記録'!$H$5:$H$304,I120))</f>
        <v/>
      </c>
      <c r="U120" s="285">
        <f>IF(OR(S120="",T120=""),"",MAX(S120-T120,0))</f>
        <v/>
      </c>
      <c r="V120" s="285">
        <f>IF(C120="","",SUMIFS('品質・実績記録'!$S$5:$S$304,'品質・実績記録'!$B$5:$B$304,C120,'品質・実績記録'!$C$5:$C$304,D120,'品質・実績記録'!$F$5:$F$304,G120,'品質・実績記録'!$H$5:$H$304,I120))</f>
        <v/>
      </c>
      <c r="W120" s="285">
        <f>IF(C120="","",SUMIFS('品質・実績記録'!$T$5:$T$304,'品質・実績記録'!$B$5:$B$304,C120,'品質・実績記録'!$C$5:$C$304,D120,'品質・実績記録'!$F$5:$F$304,G120,'品質・実績記録'!$H$5:$H$304,I120))</f>
        <v/>
      </c>
      <c r="X120" s="285">
        <f>IF(C120="","",COUNTIFS('週間工程表'!$B$5:$B$304,C120,'週間工程表'!$C$5:$C$304,D120,'週間工程表'!$F$5:$F$304,G120,'週間工程表'!$H$5:$H$304,I120,'週間工程表'!$K$5:$K$304,"&lt;&gt;"))</f>
        <v/>
      </c>
      <c r="Y120" s="285">
        <f>IF(C120="","",COUNTIFS('課題管理'!$B$5:$B$304,C120,'課題管理'!$C$5:$C$304,D120,'課題管理'!$F$5:$F$304,G120,'課題管理'!$H$5:$H$304,I120,'課題管理'!$Q$5:$Q$304,"&lt;&gt;クローズ済み",'課題管理'!$K$5:$K$304,"&lt;&gt;"))</f>
        <v/>
      </c>
      <c r="Z120" s="287">
        <f>IF(OR(R120="",R120=0,S120=""),"",S120/R120)</f>
        <v/>
      </c>
      <c r="AA120" s="287">
        <f>IF(OR(S120="",S120=0,T120=""),"",T120/S120)</f>
        <v/>
      </c>
      <c r="AB120" s="72" t="n"/>
      <c r="AC120" s="72" t="n"/>
    </row>
    <row r="121" ht="20" customHeight="1">
      <c r="B121">
        <f>IF(C121="","",TEXT(C121,"yyyymmdd")&amp;"-"&amp;LEFT(I121,1)&amp;"-"&amp;TEXT(ROW()-4,"000"))</f>
        <v/>
      </c>
      <c r="C121" s="284" t="n"/>
      <c r="O121" s="285" t="n"/>
      <c r="P121" s="286" t="n"/>
      <c r="Q121" s="286" t="n"/>
      <c r="R121" s="285" t="n"/>
      <c r="S121" s="285">
        <f>IF(C121="","",SUMIFS('品質・実績記録'!$N$5:$N$304,'品質・実績記録'!$B$5:$B$304,C121,'品質・実績記録'!$C$5:$C$304,D121,'品質・実績記録'!$F$5:$F$304,G121,'品質・実績記録'!$H$5:$H$304,I121))</f>
        <v/>
      </c>
      <c r="T121" s="285">
        <f>IF(C121="","",SUMIFS('品質・実績記録'!$O$5:$O$304,'品質・実績記録'!$B$5:$B$304,C121,'品質・実績記録'!$C$5:$C$304,D121,'品質・実績記録'!$F$5:$F$304,G121,'品質・実績記録'!$H$5:$H$304,I121))</f>
        <v/>
      </c>
      <c r="U121" s="285">
        <f>IF(OR(S121="",T121=""),"",MAX(S121-T121,0))</f>
        <v/>
      </c>
      <c r="V121" s="285">
        <f>IF(C121="","",SUMIFS('品質・実績記録'!$S$5:$S$304,'品質・実績記録'!$B$5:$B$304,C121,'品質・実績記録'!$C$5:$C$304,D121,'品質・実績記録'!$F$5:$F$304,G121,'品質・実績記録'!$H$5:$H$304,I121))</f>
        <v/>
      </c>
      <c r="W121" s="285">
        <f>IF(C121="","",SUMIFS('品質・実績記録'!$T$5:$T$304,'品質・実績記録'!$B$5:$B$304,C121,'品質・実績記録'!$C$5:$C$304,D121,'品質・実績記録'!$F$5:$F$304,G121,'品質・実績記録'!$H$5:$H$304,I121))</f>
        <v/>
      </c>
      <c r="X121" s="285">
        <f>IF(C121="","",COUNTIFS('週間工程表'!$B$5:$B$304,C121,'週間工程表'!$C$5:$C$304,D121,'週間工程表'!$F$5:$F$304,G121,'週間工程表'!$H$5:$H$304,I121,'週間工程表'!$K$5:$K$304,"&lt;&gt;"))</f>
        <v/>
      </c>
      <c r="Y121" s="285">
        <f>IF(C121="","",COUNTIFS('課題管理'!$B$5:$B$304,C121,'課題管理'!$C$5:$C$304,D121,'課題管理'!$F$5:$F$304,G121,'課題管理'!$H$5:$H$304,I121,'課題管理'!$Q$5:$Q$304,"&lt;&gt;クローズ済み",'課題管理'!$K$5:$K$304,"&lt;&gt;"))</f>
        <v/>
      </c>
      <c r="Z121" s="287">
        <f>IF(OR(R121="",R121=0,S121=""),"",S121/R121)</f>
        <v/>
      </c>
      <c r="AA121" s="287">
        <f>IF(OR(S121="",S121=0,T121=""),"",T121/S121)</f>
        <v/>
      </c>
      <c r="AB121" s="72" t="n"/>
      <c r="AC121" s="72" t="n"/>
    </row>
    <row r="122" ht="20" customHeight="1">
      <c r="B122">
        <f>IF(C122="","",TEXT(C122,"yyyymmdd")&amp;"-"&amp;LEFT(I122,1)&amp;"-"&amp;TEXT(ROW()-4,"000"))</f>
        <v/>
      </c>
      <c r="C122" s="284" t="n"/>
      <c r="O122" s="285" t="n"/>
      <c r="P122" s="286" t="n"/>
      <c r="Q122" s="286" t="n"/>
      <c r="R122" s="285" t="n"/>
      <c r="S122" s="285">
        <f>IF(C122="","",SUMIFS('品質・実績記録'!$N$5:$N$304,'品質・実績記録'!$B$5:$B$304,C122,'品質・実績記録'!$C$5:$C$304,D122,'品質・実績記録'!$F$5:$F$304,G122,'品質・実績記録'!$H$5:$H$304,I122))</f>
        <v/>
      </c>
      <c r="T122" s="285">
        <f>IF(C122="","",SUMIFS('品質・実績記録'!$O$5:$O$304,'品質・実績記録'!$B$5:$B$304,C122,'品質・実績記録'!$C$5:$C$304,D122,'品質・実績記録'!$F$5:$F$304,G122,'品質・実績記録'!$H$5:$H$304,I122))</f>
        <v/>
      </c>
      <c r="U122" s="285">
        <f>IF(OR(S122="",T122=""),"",MAX(S122-T122,0))</f>
        <v/>
      </c>
      <c r="V122" s="285">
        <f>IF(C122="","",SUMIFS('品質・実績記録'!$S$5:$S$304,'品質・実績記録'!$B$5:$B$304,C122,'品質・実績記録'!$C$5:$C$304,D122,'品質・実績記録'!$F$5:$F$304,G122,'品質・実績記録'!$H$5:$H$304,I122))</f>
        <v/>
      </c>
      <c r="W122" s="285">
        <f>IF(C122="","",SUMIFS('品質・実績記録'!$T$5:$T$304,'品質・実績記録'!$B$5:$B$304,C122,'品質・実績記録'!$C$5:$C$304,D122,'品質・実績記録'!$F$5:$F$304,G122,'品質・実績記録'!$H$5:$H$304,I122))</f>
        <v/>
      </c>
      <c r="X122" s="285">
        <f>IF(C122="","",COUNTIFS('週間工程表'!$B$5:$B$304,C122,'週間工程表'!$C$5:$C$304,D122,'週間工程表'!$F$5:$F$304,G122,'週間工程表'!$H$5:$H$304,I122,'週間工程表'!$K$5:$K$304,"&lt;&gt;"))</f>
        <v/>
      </c>
      <c r="Y122" s="285">
        <f>IF(C122="","",COUNTIFS('課題管理'!$B$5:$B$304,C122,'課題管理'!$C$5:$C$304,D122,'課題管理'!$F$5:$F$304,G122,'課題管理'!$H$5:$H$304,I122,'課題管理'!$Q$5:$Q$304,"&lt;&gt;クローズ済み",'課題管理'!$K$5:$K$304,"&lt;&gt;"))</f>
        <v/>
      </c>
      <c r="Z122" s="287">
        <f>IF(OR(R122="",R122=0,S122=""),"",S122/R122)</f>
        <v/>
      </c>
      <c r="AA122" s="287">
        <f>IF(OR(S122="",S122=0,T122=""),"",T122/S122)</f>
        <v/>
      </c>
      <c r="AB122" s="72" t="n"/>
      <c r="AC122" s="72" t="n"/>
    </row>
    <row r="123" ht="20" customHeight="1">
      <c r="B123">
        <f>IF(C123="","",TEXT(C123,"yyyymmdd")&amp;"-"&amp;LEFT(I123,1)&amp;"-"&amp;TEXT(ROW()-4,"000"))</f>
        <v/>
      </c>
      <c r="C123" s="284" t="n"/>
      <c r="O123" s="285" t="n"/>
      <c r="P123" s="286" t="n"/>
      <c r="Q123" s="286" t="n"/>
      <c r="R123" s="285" t="n"/>
      <c r="S123" s="285">
        <f>IF(C123="","",SUMIFS('品質・実績記録'!$N$5:$N$304,'品質・実績記録'!$B$5:$B$304,C123,'品質・実績記録'!$C$5:$C$304,D123,'品質・実績記録'!$F$5:$F$304,G123,'品質・実績記録'!$H$5:$H$304,I123))</f>
        <v/>
      </c>
      <c r="T123" s="285">
        <f>IF(C123="","",SUMIFS('品質・実績記録'!$O$5:$O$304,'品質・実績記録'!$B$5:$B$304,C123,'品質・実績記録'!$C$5:$C$304,D123,'品質・実績記録'!$F$5:$F$304,G123,'品質・実績記録'!$H$5:$H$304,I123))</f>
        <v/>
      </c>
      <c r="U123" s="285">
        <f>IF(OR(S123="",T123=""),"",MAX(S123-T123,0))</f>
        <v/>
      </c>
      <c r="V123" s="285">
        <f>IF(C123="","",SUMIFS('品質・実績記録'!$S$5:$S$304,'品質・実績記録'!$B$5:$B$304,C123,'品質・実績記録'!$C$5:$C$304,D123,'品質・実績記録'!$F$5:$F$304,G123,'品質・実績記録'!$H$5:$H$304,I123))</f>
        <v/>
      </c>
      <c r="W123" s="285">
        <f>IF(C123="","",SUMIFS('品質・実績記録'!$T$5:$T$304,'品質・実績記録'!$B$5:$B$304,C123,'品質・実績記録'!$C$5:$C$304,D123,'品質・実績記録'!$F$5:$F$304,G123,'品質・実績記録'!$H$5:$H$304,I123))</f>
        <v/>
      </c>
      <c r="X123" s="285">
        <f>IF(C123="","",COUNTIFS('週間工程表'!$B$5:$B$304,C123,'週間工程表'!$C$5:$C$304,D123,'週間工程表'!$F$5:$F$304,G123,'週間工程表'!$H$5:$H$304,I123,'週間工程表'!$K$5:$K$304,"&lt;&gt;"))</f>
        <v/>
      </c>
      <c r="Y123" s="285">
        <f>IF(C123="","",COUNTIFS('課題管理'!$B$5:$B$304,C123,'課題管理'!$C$5:$C$304,D123,'課題管理'!$F$5:$F$304,G123,'課題管理'!$H$5:$H$304,I123,'課題管理'!$Q$5:$Q$304,"&lt;&gt;クローズ済み",'課題管理'!$K$5:$K$304,"&lt;&gt;"))</f>
        <v/>
      </c>
      <c r="Z123" s="287">
        <f>IF(OR(R123="",R123=0,S123=""),"",S123/R123)</f>
        <v/>
      </c>
      <c r="AA123" s="287">
        <f>IF(OR(S123="",S123=0,T123=""),"",T123/S123)</f>
        <v/>
      </c>
      <c r="AB123" s="72" t="n"/>
      <c r="AC123" s="72" t="n"/>
    </row>
    <row r="124" ht="20" customHeight="1">
      <c r="B124">
        <f>IF(C124="","",TEXT(C124,"yyyymmdd")&amp;"-"&amp;LEFT(I124,1)&amp;"-"&amp;TEXT(ROW()-4,"000"))</f>
        <v/>
      </c>
      <c r="C124" s="284" t="n"/>
      <c r="O124" s="285" t="n"/>
      <c r="P124" s="286" t="n"/>
      <c r="Q124" s="286" t="n"/>
      <c r="R124" s="285" t="n"/>
      <c r="S124" s="285">
        <f>IF(C124="","",SUMIFS('品質・実績記録'!$N$5:$N$304,'品質・実績記録'!$B$5:$B$304,C124,'品質・実績記録'!$C$5:$C$304,D124,'品質・実績記録'!$F$5:$F$304,G124,'品質・実績記録'!$H$5:$H$304,I124))</f>
        <v/>
      </c>
      <c r="T124" s="285">
        <f>IF(C124="","",SUMIFS('品質・実績記録'!$O$5:$O$304,'品質・実績記録'!$B$5:$B$304,C124,'品質・実績記録'!$C$5:$C$304,D124,'品質・実績記録'!$F$5:$F$304,G124,'品質・実績記録'!$H$5:$H$304,I124))</f>
        <v/>
      </c>
      <c r="U124" s="285">
        <f>IF(OR(S124="",T124=""),"",MAX(S124-T124,0))</f>
        <v/>
      </c>
      <c r="V124" s="285">
        <f>IF(C124="","",SUMIFS('品質・実績記録'!$S$5:$S$304,'品質・実績記録'!$B$5:$B$304,C124,'品質・実績記録'!$C$5:$C$304,D124,'品質・実績記録'!$F$5:$F$304,G124,'品質・実績記録'!$H$5:$H$304,I124))</f>
        <v/>
      </c>
      <c r="W124" s="285">
        <f>IF(C124="","",SUMIFS('品質・実績記録'!$T$5:$T$304,'品質・実績記録'!$B$5:$B$304,C124,'品質・実績記録'!$C$5:$C$304,D124,'品質・実績記録'!$F$5:$F$304,G124,'品質・実績記録'!$H$5:$H$304,I124))</f>
        <v/>
      </c>
      <c r="X124" s="285">
        <f>IF(C124="","",COUNTIFS('週間工程表'!$B$5:$B$304,C124,'週間工程表'!$C$5:$C$304,D124,'週間工程表'!$F$5:$F$304,G124,'週間工程表'!$H$5:$H$304,I124,'週間工程表'!$K$5:$K$304,"&lt;&gt;"))</f>
        <v/>
      </c>
      <c r="Y124" s="285">
        <f>IF(C124="","",COUNTIFS('課題管理'!$B$5:$B$304,C124,'課題管理'!$C$5:$C$304,D124,'課題管理'!$F$5:$F$304,G124,'課題管理'!$H$5:$H$304,I124,'課題管理'!$Q$5:$Q$304,"&lt;&gt;クローズ済み",'課題管理'!$K$5:$K$304,"&lt;&gt;"))</f>
        <v/>
      </c>
      <c r="Z124" s="287">
        <f>IF(OR(R124="",R124=0,S124=""),"",S124/R124)</f>
        <v/>
      </c>
      <c r="AA124" s="287">
        <f>IF(OR(S124="",S124=0,T124=""),"",T124/S124)</f>
        <v/>
      </c>
      <c r="AB124" s="72" t="n"/>
      <c r="AC124" s="72" t="n"/>
    </row>
    <row r="125" ht="20" customHeight="1">
      <c r="B125">
        <f>IF(C125="","",TEXT(C125,"yyyymmdd")&amp;"-"&amp;LEFT(I125,1)&amp;"-"&amp;TEXT(ROW()-4,"000"))</f>
        <v/>
      </c>
      <c r="C125" s="284" t="n"/>
      <c r="O125" s="285" t="n"/>
      <c r="P125" s="286" t="n"/>
      <c r="Q125" s="286" t="n"/>
      <c r="R125" s="285" t="n"/>
      <c r="S125" s="285">
        <f>IF(C125="","",SUMIFS('品質・実績記録'!$N$5:$N$304,'品質・実績記録'!$B$5:$B$304,C125,'品質・実績記録'!$C$5:$C$304,D125,'品質・実績記録'!$F$5:$F$304,G125,'品質・実績記録'!$H$5:$H$304,I125))</f>
        <v/>
      </c>
      <c r="T125" s="285">
        <f>IF(C125="","",SUMIFS('品質・実績記録'!$O$5:$O$304,'品質・実績記録'!$B$5:$B$304,C125,'品質・実績記録'!$C$5:$C$304,D125,'品質・実績記録'!$F$5:$F$304,G125,'品質・実績記録'!$H$5:$H$304,I125))</f>
        <v/>
      </c>
      <c r="U125" s="285">
        <f>IF(OR(S125="",T125=""),"",MAX(S125-T125,0))</f>
        <v/>
      </c>
      <c r="V125" s="285">
        <f>IF(C125="","",SUMIFS('品質・実績記録'!$S$5:$S$304,'品質・実績記録'!$B$5:$B$304,C125,'品質・実績記録'!$C$5:$C$304,D125,'品質・実績記録'!$F$5:$F$304,G125,'品質・実績記録'!$H$5:$H$304,I125))</f>
        <v/>
      </c>
      <c r="W125" s="285">
        <f>IF(C125="","",SUMIFS('品質・実績記録'!$T$5:$T$304,'品質・実績記録'!$B$5:$B$304,C125,'品質・実績記録'!$C$5:$C$304,D125,'品質・実績記録'!$F$5:$F$304,G125,'品質・実績記録'!$H$5:$H$304,I125))</f>
        <v/>
      </c>
      <c r="X125" s="285">
        <f>IF(C125="","",COUNTIFS('週間工程表'!$B$5:$B$304,C125,'週間工程表'!$C$5:$C$304,D125,'週間工程表'!$F$5:$F$304,G125,'週間工程表'!$H$5:$H$304,I125,'週間工程表'!$K$5:$K$304,"&lt;&gt;"))</f>
        <v/>
      </c>
      <c r="Y125" s="285">
        <f>IF(C125="","",COUNTIFS('課題管理'!$B$5:$B$304,C125,'課題管理'!$C$5:$C$304,D125,'課題管理'!$F$5:$F$304,G125,'課題管理'!$H$5:$H$304,I125,'課題管理'!$Q$5:$Q$304,"&lt;&gt;クローズ済み",'課題管理'!$K$5:$K$304,"&lt;&gt;"))</f>
        <v/>
      </c>
      <c r="Z125" s="287">
        <f>IF(OR(R125="",R125=0,S125=""),"",S125/R125)</f>
        <v/>
      </c>
      <c r="AA125" s="287">
        <f>IF(OR(S125="",S125=0,T125=""),"",T125/S125)</f>
        <v/>
      </c>
      <c r="AB125" s="72" t="n"/>
      <c r="AC125" s="72" t="n"/>
    </row>
    <row r="126" ht="20" customHeight="1">
      <c r="B126">
        <f>IF(C126="","",TEXT(C126,"yyyymmdd")&amp;"-"&amp;LEFT(I126,1)&amp;"-"&amp;TEXT(ROW()-4,"000"))</f>
        <v/>
      </c>
      <c r="C126" s="284" t="n"/>
      <c r="O126" s="285" t="n"/>
      <c r="P126" s="286" t="n"/>
      <c r="Q126" s="286" t="n"/>
      <c r="R126" s="285" t="n"/>
      <c r="S126" s="285">
        <f>IF(C126="","",SUMIFS('品質・実績記録'!$N$5:$N$304,'品質・実績記録'!$B$5:$B$304,C126,'品質・実績記録'!$C$5:$C$304,D126,'品質・実績記録'!$F$5:$F$304,G126,'品質・実績記録'!$H$5:$H$304,I126))</f>
        <v/>
      </c>
      <c r="T126" s="285">
        <f>IF(C126="","",SUMIFS('品質・実績記録'!$O$5:$O$304,'品質・実績記録'!$B$5:$B$304,C126,'品質・実績記録'!$C$5:$C$304,D126,'品質・実績記録'!$F$5:$F$304,G126,'品質・実績記録'!$H$5:$H$304,I126))</f>
        <v/>
      </c>
      <c r="U126" s="285">
        <f>IF(OR(S126="",T126=""),"",MAX(S126-T126,0))</f>
        <v/>
      </c>
      <c r="V126" s="285">
        <f>IF(C126="","",SUMIFS('品質・実績記録'!$S$5:$S$304,'品質・実績記録'!$B$5:$B$304,C126,'品質・実績記録'!$C$5:$C$304,D126,'品質・実績記録'!$F$5:$F$304,G126,'品質・実績記録'!$H$5:$H$304,I126))</f>
        <v/>
      </c>
      <c r="W126" s="285">
        <f>IF(C126="","",SUMIFS('品質・実績記録'!$T$5:$T$304,'品質・実績記録'!$B$5:$B$304,C126,'品質・実績記録'!$C$5:$C$304,D126,'品質・実績記録'!$F$5:$F$304,G126,'品質・実績記録'!$H$5:$H$304,I126))</f>
        <v/>
      </c>
      <c r="X126" s="285">
        <f>IF(C126="","",COUNTIFS('週間工程表'!$B$5:$B$304,C126,'週間工程表'!$C$5:$C$304,D126,'週間工程表'!$F$5:$F$304,G126,'週間工程表'!$H$5:$H$304,I126,'週間工程表'!$K$5:$K$304,"&lt;&gt;"))</f>
        <v/>
      </c>
      <c r="Y126" s="285">
        <f>IF(C126="","",COUNTIFS('課題管理'!$B$5:$B$304,C126,'課題管理'!$C$5:$C$304,D126,'課題管理'!$F$5:$F$304,G126,'課題管理'!$H$5:$H$304,I126,'課題管理'!$Q$5:$Q$304,"&lt;&gt;クローズ済み",'課題管理'!$K$5:$K$304,"&lt;&gt;"))</f>
        <v/>
      </c>
      <c r="Z126" s="287">
        <f>IF(OR(R126="",R126=0,S126=""),"",S126/R126)</f>
        <v/>
      </c>
      <c r="AA126" s="287">
        <f>IF(OR(S126="",S126=0,T126=""),"",T126/S126)</f>
        <v/>
      </c>
      <c r="AB126" s="72" t="n"/>
      <c r="AC126" s="72" t="n"/>
    </row>
    <row r="127" ht="20" customHeight="1">
      <c r="B127">
        <f>IF(C127="","",TEXT(C127,"yyyymmdd")&amp;"-"&amp;LEFT(I127,1)&amp;"-"&amp;TEXT(ROW()-4,"000"))</f>
        <v/>
      </c>
      <c r="C127" s="284" t="n"/>
      <c r="O127" s="285" t="n"/>
      <c r="P127" s="286" t="n"/>
      <c r="Q127" s="286" t="n"/>
      <c r="R127" s="285" t="n"/>
      <c r="S127" s="285">
        <f>IF(C127="","",SUMIFS('品質・実績記録'!$N$5:$N$304,'品質・実績記録'!$B$5:$B$304,C127,'品質・実績記録'!$C$5:$C$304,D127,'品質・実績記録'!$F$5:$F$304,G127,'品質・実績記録'!$H$5:$H$304,I127))</f>
        <v/>
      </c>
      <c r="T127" s="285">
        <f>IF(C127="","",SUMIFS('品質・実績記録'!$O$5:$O$304,'品質・実績記録'!$B$5:$B$304,C127,'品質・実績記録'!$C$5:$C$304,D127,'品質・実績記録'!$F$5:$F$304,G127,'品質・実績記録'!$H$5:$H$304,I127))</f>
        <v/>
      </c>
      <c r="U127" s="285">
        <f>IF(OR(S127="",T127=""),"",MAX(S127-T127,0))</f>
        <v/>
      </c>
      <c r="V127" s="285">
        <f>IF(C127="","",SUMIFS('品質・実績記録'!$S$5:$S$304,'品質・実績記録'!$B$5:$B$304,C127,'品質・実績記録'!$C$5:$C$304,D127,'品質・実績記録'!$F$5:$F$304,G127,'品質・実績記録'!$H$5:$H$304,I127))</f>
        <v/>
      </c>
      <c r="W127" s="285">
        <f>IF(C127="","",SUMIFS('品質・実績記録'!$T$5:$T$304,'品質・実績記録'!$B$5:$B$304,C127,'品質・実績記録'!$C$5:$C$304,D127,'品質・実績記録'!$F$5:$F$304,G127,'品質・実績記録'!$H$5:$H$304,I127))</f>
        <v/>
      </c>
      <c r="X127" s="285">
        <f>IF(C127="","",COUNTIFS('週間工程表'!$B$5:$B$304,C127,'週間工程表'!$C$5:$C$304,D127,'週間工程表'!$F$5:$F$304,G127,'週間工程表'!$H$5:$H$304,I127,'週間工程表'!$K$5:$K$304,"&lt;&gt;"))</f>
        <v/>
      </c>
      <c r="Y127" s="285">
        <f>IF(C127="","",COUNTIFS('課題管理'!$B$5:$B$304,C127,'課題管理'!$C$5:$C$304,D127,'課題管理'!$F$5:$F$304,G127,'課題管理'!$H$5:$H$304,I127,'課題管理'!$Q$5:$Q$304,"&lt;&gt;クローズ済み",'課題管理'!$K$5:$K$304,"&lt;&gt;"))</f>
        <v/>
      </c>
      <c r="Z127" s="287">
        <f>IF(OR(R127="",R127=0,S127=""),"",S127/R127)</f>
        <v/>
      </c>
      <c r="AA127" s="287">
        <f>IF(OR(S127="",S127=0,T127=""),"",T127/S127)</f>
        <v/>
      </c>
      <c r="AB127" s="72" t="n"/>
      <c r="AC127" s="72" t="n"/>
    </row>
    <row r="128" ht="20" customHeight="1">
      <c r="B128">
        <f>IF(C128="","",TEXT(C128,"yyyymmdd")&amp;"-"&amp;LEFT(I128,1)&amp;"-"&amp;TEXT(ROW()-4,"000"))</f>
        <v/>
      </c>
      <c r="C128" s="284" t="n"/>
      <c r="O128" s="285" t="n"/>
      <c r="P128" s="286" t="n"/>
      <c r="Q128" s="286" t="n"/>
      <c r="R128" s="285" t="n"/>
      <c r="S128" s="285">
        <f>IF(C128="","",SUMIFS('品質・実績記録'!$N$5:$N$304,'品質・実績記録'!$B$5:$B$304,C128,'品質・実績記録'!$C$5:$C$304,D128,'品質・実績記録'!$F$5:$F$304,G128,'品質・実績記録'!$H$5:$H$304,I128))</f>
        <v/>
      </c>
      <c r="T128" s="285">
        <f>IF(C128="","",SUMIFS('品質・実績記録'!$O$5:$O$304,'品質・実績記録'!$B$5:$B$304,C128,'品質・実績記録'!$C$5:$C$304,D128,'品質・実績記録'!$F$5:$F$304,G128,'品質・実績記録'!$H$5:$H$304,I128))</f>
        <v/>
      </c>
      <c r="U128" s="285">
        <f>IF(OR(S128="",T128=""),"",MAX(S128-T128,0))</f>
        <v/>
      </c>
      <c r="V128" s="285">
        <f>IF(C128="","",SUMIFS('品質・実績記録'!$S$5:$S$304,'品質・実績記録'!$B$5:$B$304,C128,'品質・実績記録'!$C$5:$C$304,D128,'品質・実績記録'!$F$5:$F$304,G128,'品質・実績記録'!$H$5:$H$304,I128))</f>
        <v/>
      </c>
      <c r="W128" s="285">
        <f>IF(C128="","",SUMIFS('品質・実績記録'!$T$5:$T$304,'品質・実績記録'!$B$5:$B$304,C128,'品質・実績記録'!$C$5:$C$304,D128,'品質・実績記録'!$F$5:$F$304,G128,'品質・実績記録'!$H$5:$H$304,I128))</f>
        <v/>
      </c>
      <c r="X128" s="285">
        <f>IF(C128="","",COUNTIFS('週間工程表'!$B$5:$B$304,C128,'週間工程表'!$C$5:$C$304,D128,'週間工程表'!$F$5:$F$304,G128,'週間工程表'!$H$5:$H$304,I128,'週間工程表'!$K$5:$K$304,"&lt;&gt;"))</f>
        <v/>
      </c>
      <c r="Y128" s="285">
        <f>IF(C128="","",COUNTIFS('課題管理'!$B$5:$B$304,C128,'課題管理'!$C$5:$C$304,D128,'課題管理'!$F$5:$F$304,G128,'課題管理'!$H$5:$H$304,I128,'課題管理'!$Q$5:$Q$304,"&lt;&gt;クローズ済み",'課題管理'!$K$5:$K$304,"&lt;&gt;"))</f>
        <v/>
      </c>
      <c r="Z128" s="287">
        <f>IF(OR(R128="",R128=0,S128=""),"",S128/R128)</f>
        <v/>
      </c>
      <c r="AA128" s="287">
        <f>IF(OR(S128="",S128=0,T128=""),"",T128/S128)</f>
        <v/>
      </c>
      <c r="AB128" s="72" t="n"/>
      <c r="AC128" s="72" t="n"/>
    </row>
    <row r="129" ht="20" customHeight="1">
      <c r="B129">
        <f>IF(C129="","",TEXT(C129,"yyyymmdd")&amp;"-"&amp;LEFT(I129,1)&amp;"-"&amp;TEXT(ROW()-4,"000"))</f>
        <v/>
      </c>
      <c r="C129" s="284" t="n"/>
      <c r="O129" s="285" t="n"/>
      <c r="P129" s="286" t="n"/>
      <c r="Q129" s="286" t="n"/>
      <c r="R129" s="285" t="n"/>
      <c r="S129" s="285">
        <f>IF(C129="","",SUMIFS('品質・実績記録'!$N$5:$N$304,'品質・実績記録'!$B$5:$B$304,C129,'品質・実績記録'!$C$5:$C$304,D129,'品質・実績記録'!$F$5:$F$304,G129,'品質・実績記録'!$H$5:$H$304,I129))</f>
        <v/>
      </c>
      <c r="T129" s="285">
        <f>IF(C129="","",SUMIFS('品質・実績記録'!$O$5:$O$304,'品質・実績記録'!$B$5:$B$304,C129,'品質・実績記録'!$C$5:$C$304,D129,'品質・実績記録'!$F$5:$F$304,G129,'品質・実績記録'!$H$5:$H$304,I129))</f>
        <v/>
      </c>
      <c r="U129" s="285">
        <f>IF(OR(S129="",T129=""),"",MAX(S129-T129,0))</f>
        <v/>
      </c>
      <c r="V129" s="285">
        <f>IF(C129="","",SUMIFS('品質・実績記録'!$S$5:$S$304,'品質・実績記録'!$B$5:$B$304,C129,'品質・実績記録'!$C$5:$C$304,D129,'品質・実績記録'!$F$5:$F$304,G129,'品質・実績記録'!$H$5:$H$304,I129))</f>
        <v/>
      </c>
      <c r="W129" s="285">
        <f>IF(C129="","",SUMIFS('品質・実績記録'!$T$5:$T$304,'品質・実績記録'!$B$5:$B$304,C129,'品質・実績記録'!$C$5:$C$304,D129,'品質・実績記録'!$F$5:$F$304,G129,'品質・実績記録'!$H$5:$H$304,I129))</f>
        <v/>
      </c>
      <c r="X129" s="285">
        <f>IF(C129="","",COUNTIFS('週間工程表'!$B$5:$B$304,C129,'週間工程表'!$C$5:$C$304,D129,'週間工程表'!$F$5:$F$304,G129,'週間工程表'!$H$5:$H$304,I129,'週間工程表'!$K$5:$K$304,"&lt;&gt;"))</f>
        <v/>
      </c>
      <c r="Y129" s="285">
        <f>IF(C129="","",COUNTIFS('課題管理'!$B$5:$B$304,C129,'課題管理'!$C$5:$C$304,D129,'課題管理'!$F$5:$F$304,G129,'課題管理'!$H$5:$H$304,I129,'課題管理'!$Q$5:$Q$304,"&lt;&gt;クローズ済み",'課題管理'!$K$5:$K$304,"&lt;&gt;"))</f>
        <v/>
      </c>
      <c r="Z129" s="287">
        <f>IF(OR(R129="",R129=0,S129=""),"",S129/R129)</f>
        <v/>
      </c>
      <c r="AA129" s="287">
        <f>IF(OR(S129="",S129=0,T129=""),"",T129/S129)</f>
        <v/>
      </c>
      <c r="AB129" s="72" t="n"/>
      <c r="AC129" s="72" t="n"/>
    </row>
    <row r="130" ht="20" customHeight="1">
      <c r="B130">
        <f>IF(C130="","",TEXT(C130,"yyyymmdd")&amp;"-"&amp;LEFT(I130,1)&amp;"-"&amp;TEXT(ROW()-4,"000"))</f>
        <v/>
      </c>
      <c r="C130" s="284" t="n"/>
      <c r="O130" s="285" t="n"/>
      <c r="P130" s="286" t="n"/>
      <c r="Q130" s="286" t="n"/>
      <c r="R130" s="285" t="n"/>
      <c r="S130" s="285">
        <f>IF(C130="","",SUMIFS('品質・実績記録'!$N$5:$N$304,'品質・実績記録'!$B$5:$B$304,C130,'品質・実績記録'!$C$5:$C$304,D130,'品質・実績記録'!$F$5:$F$304,G130,'品質・実績記録'!$H$5:$H$304,I130))</f>
        <v/>
      </c>
      <c r="T130" s="285">
        <f>IF(C130="","",SUMIFS('品質・実績記録'!$O$5:$O$304,'品質・実績記録'!$B$5:$B$304,C130,'品質・実績記録'!$C$5:$C$304,D130,'品質・実績記録'!$F$5:$F$304,G130,'品質・実績記録'!$H$5:$H$304,I130))</f>
        <v/>
      </c>
      <c r="U130" s="285">
        <f>IF(OR(S130="",T130=""),"",MAX(S130-T130,0))</f>
        <v/>
      </c>
      <c r="V130" s="285">
        <f>IF(C130="","",SUMIFS('品質・実績記録'!$S$5:$S$304,'品質・実績記録'!$B$5:$B$304,C130,'品質・実績記録'!$C$5:$C$304,D130,'品質・実績記録'!$F$5:$F$304,G130,'品質・実績記録'!$H$5:$H$304,I130))</f>
        <v/>
      </c>
      <c r="W130" s="285">
        <f>IF(C130="","",SUMIFS('品質・実績記録'!$T$5:$T$304,'品質・実績記録'!$B$5:$B$304,C130,'品質・実績記録'!$C$5:$C$304,D130,'品質・実績記録'!$F$5:$F$304,G130,'品質・実績記録'!$H$5:$H$304,I130))</f>
        <v/>
      </c>
      <c r="X130" s="285">
        <f>IF(C130="","",COUNTIFS('週間工程表'!$B$5:$B$304,C130,'週間工程表'!$C$5:$C$304,D130,'週間工程表'!$F$5:$F$304,G130,'週間工程表'!$H$5:$H$304,I130,'週間工程表'!$K$5:$K$304,"&lt;&gt;"))</f>
        <v/>
      </c>
      <c r="Y130" s="285">
        <f>IF(C130="","",COUNTIFS('課題管理'!$B$5:$B$304,C130,'課題管理'!$C$5:$C$304,D130,'課題管理'!$F$5:$F$304,G130,'課題管理'!$H$5:$H$304,I130,'課題管理'!$Q$5:$Q$304,"&lt;&gt;クローズ済み",'課題管理'!$K$5:$K$304,"&lt;&gt;"))</f>
        <v/>
      </c>
      <c r="Z130" s="287">
        <f>IF(OR(R130="",R130=0,S130=""),"",S130/R130)</f>
        <v/>
      </c>
      <c r="AA130" s="287">
        <f>IF(OR(S130="",S130=0,T130=""),"",T130/S130)</f>
        <v/>
      </c>
      <c r="AB130" s="72" t="n"/>
      <c r="AC130" s="72" t="n"/>
    </row>
    <row r="131" ht="20" customHeight="1">
      <c r="B131">
        <f>IF(C131="","",TEXT(C131,"yyyymmdd")&amp;"-"&amp;LEFT(I131,1)&amp;"-"&amp;TEXT(ROW()-4,"000"))</f>
        <v/>
      </c>
      <c r="C131" s="284" t="n"/>
      <c r="O131" s="285" t="n"/>
      <c r="P131" s="286" t="n"/>
      <c r="Q131" s="286" t="n"/>
      <c r="R131" s="285" t="n"/>
      <c r="S131" s="285">
        <f>IF(C131="","",SUMIFS('品質・実績記録'!$N$5:$N$304,'品質・実績記録'!$B$5:$B$304,C131,'品質・実績記録'!$C$5:$C$304,D131,'品質・実績記録'!$F$5:$F$304,G131,'品質・実績記録'!$H$5:$H$304,I131))</f>
        <v/>
      </c>
      <c r="T131" s="285">
        <f>IF(C131="","",SUMIFS('品質・実績記録'!$O$5:$O$304,'品質・実績記録'!$B$5:$B$304,C131,'品質・実績記録'!$C$5:$C$304,D131,'品質・実績記録'!$F$5:$F$304,G131,'品質・実績記録'!$H$5:$H$304,I131))</f>
        <v/>
      </c>
      <c r="U131" s="285">
        <f>IF(OR(S131="",T131=""),"",MAX(S131-T131,0))</f>
        <v/>
      </c>
      <c r="V131" s="285">
        <f>IF(C131="","",SUMIFS('品質・実績記録'!$S$5:$S$304,'品質・実績記録'!$B$5:$B$304,C131,'品質・実績記録'!$C$5:$C$304,D131,'品質・実績記録'!$F$5:$F$304,G131,'品質・実績記録'!$H$5:$H$304,I131))</f>
        <v/>
      </c>
      <c r="W131" s="285">
        <f>IF(C131="","",SUMIFS('品質・実績記録'!$T$5:$T$304,'品質・実績記録'!$B$5:$B$304,C131,'品質・実績記録'!$C$5:$C$304,D131,'品質・実績記録'!$F$5:$F$304,G131,'品質・実績記録'!$H$5:$H$304,I131))</f>
        <v/>
      </c>
      <c r="X131" s="285">
        <f>IF(C131="","",COUNTIFS('週間工程表'!$B$5:$B$304,C131,'週間工程表'!$C$5:$C$304,D131,'週間工程表'!$F$5:$F$304,G131,'週間工程表'!$H$5:$H$304,I131,'週間工程表'!$K$5:$K$304,"&lt;&gt;"))</f>
        <v/>
      </c>
      <c r="Y131" s="285">
        <f>IF(C131="","",COUNTIFS('課題管理'!$B$5:$B$304,C131,'課題管理'!$C$5:$C$304,D131,'課題管理'!$F$5:$F$304,G131,'課題管理'!$H$5:$H$304,I131,'課題管理'!$Q$5:$Q$304,"&lt;&gt;クローズ済み",'課題管理'!$K$5:$K$304,"&lt;&gt;"))</f>
        <v/>
      </c>
      <c r="Z131" s="287">
        <f>IF(OR(R131="",R131=0,S131=""),"",S131/R131)</f>
        <v/>
      </c>
      <c r="AA131" s="287">
        <f>IF(OR(S131="",S131=0,T131=""),"",T131/S131)</f>
        <v/>
      </c>
      <c r="AB131" s="72" t="n"/>
      <c r="AC131" s="72" t="n"/>
    </row>
    <row r="132" ht="20" customHeight="1">
      <c r="B132">
        <f>IF(C132="","",TEXT(C132,"yyyymmdd")&amp;"-"&amp;LEFT(I132,1)&amp;"-"&amp;TEXT(ROW()-4,"000"))</f>
        <v/>
      </c>
      <c r="C132" s="284" t="n"/>
      <c r="O132" s="285" t="n"/>
      <c r="P132" s="286" t="n"/>
      <c r="Q132" s="286" t="n"/>
      <c r="R132" s="285" t="n"/>
      <c r="S132" s="285">
        <f>IF(C132="","",SUMIFS('品質・実績記録'!$N$5:$N$304,'品質・実績記録'!$B$5:$B$304,C132,'品質・実績記録'!$C$5:$C$304,D132,'品質・実績記録'!$F$5:$F$304,G132,'品質・実績記録'!$H$5:$H$304,I132))</f>
        <v/>
      </c>
      <c r="T132" s="285">
        <f>IF(C132="","",SUMIFS('品質・実績記録'!$O$5:$O$304,'品質・実績記録'!$B$5:$B$304,C132,'品質・実績記録'!$C$5:$C$304,D132,'品質・実績記録'!$F$5:$F$304,G132,'品質・実績記録'!$H$5:$H$304,I132))</f>
        <v/>
      </c>
      <c r="U132" s="285">
        <f>IF(OR(S132="",T132=""),"",MAX(S132-T132,0))</f>
        <v/>
      </c>
      <c r="V132" s="285">
        <f>IF(C132="","",SUMIFS('品質・実績記録'!$S$5:$S$304,'品質・実績記録'!$B$5:$B$304,C132,'品質・実績記録'!$C$5:$C$304,D132,'品質・実績記録'!$F$5:$F$304,G132,'品質・実績記録'!$H$5:$H$304,I132))</f>
        <v/>
      </c>
      <c r="W132" s="285">
        <f>IF(C132="","",SUMIFS('品質・実績記録'!$T$5:$T$304,'品質・実績記録'!$B$5:$B$304,C132,'品質・実績記録'!$C$5:$C$304,D132,'品質・実績記録'!$F$5:$F$304,G132,'品質・実績記録'!$H$5:$H$304,I132))</f>
        <v/>
      </c>
      <c r="X132" s="285">
        <f>IF(C132="","",COUNTIFS('週間工程表'!$B$5:$B$304,C132,'週間工程表'!$C$5:$C$304,D132,'週間工程表'!$F$5:$F$304,G132,'週間工程表'!$H$5:$H$304,I132,'週間工程表'!$K$5:$K$304,"&lt;&gt;"))</f>
        <v/>
      </c>
      <c r="Y132" s="285">
        <f>IF(C132="","",COUNTIFS('課題管理'!$B$5:$B$304,C132,'課題管理'!$C$5:$C$304,D132,'課題管理'!$F$5:$F$304,G132,'課題管理'!$H$5:$H$304,I132,'課題管理'!$Q$5:$Q$304,"&lt;&gt;クローズ済み",'課題管理'!$K$5:$K$304,"&lt;&gt;"))</f>
        <v/>
      </c>
      <c r="Z132" s="287">
        <f>IF(OR(R132="",R132=0,S132=""),"",S132/R132)</f>
        <v/>
      </c>
      <c r="AA132" s="287">
        <f>IF(OR(S132="",S132=0,T132=""),"",T132/S132)</f>
        <v/>
      </c>
      <c r="AB132" s="72" t="n"/>
      <c r="AC132" s="72" t="n"/>
    </row>
    <row r="133" ht="20" customHeight="1">
      <c r="B133">
        <f>IF(C133="","",TEXT(C133,"yyyymmdd")&amp;"-"&amp;LEFT(I133,1)&amp;"-"&amp;TEXT(ROW()-4,"000"))</f>
        <v/>
      </c>
      <c r="C133" s="284" t="n"/>
      <c r="O133" s="285" t="n"/>
      <c r="P133" s="286" t="n"/>
      <c r="Q133" s="286" t="n"/>
      <c r="R133" s="285" t="n"/>
      <c r="S133" s="285">
        <f>IF(C133="","",SUMIFS('品質・実績記録'!$N$5:$N$304,'品質・実績記録'!$B$5:$B$304,C133,'品質・実績記録'!$C$5:$C$304,D133,'品質・実績記録'!$F$5:$F$304,G133,'品質・実績記録'!$H$5:$H$304,I133))</f>
        <v/>
      </c>
      <c r="T133" s="285">
        <f>IF(C133="","",SUMIFS('品質・実績記録'!$O$5:$O$304,'品質・実績記録'!$B$5:$B$304,C133,'品質・実績記録'!$C$5:$C$304,D133,'品質・実績記録'!$F$5:$F$304,G133,'品質・実績記録'!$H$5:$H$304,I133))</f>
        <v/>
      </c>
      <c r="U133" s="285">
        <f>IF(OR(S133="",T133=""),"",MAX(S133-T133,0))</f>
        <v/>
      </c>
      <c r="V133" s="285">
        <f>IF(C133="","",SUMIFS('品質・実績記録'!$S$5:$S$304,'品質・実績記録'!$B$5:$B$304,C133,'品質・実績記録'!$C$5:$C$304,D133,'品質・実績記録'!$F$5:$F$304,G133,'品質・実績記録'!$H$5:$H$304,I133))</f>
        <v/>
      </c>
      <c r="W133" s="285">
        <f>IF(C133="","",SUMIFS('品質・実績記録'!$T$5:$T$304,'品質・実績記録'!$B$5:$B$304,C133,'品質・実績記録'!$C$5:$C$304,D133,'品質・実績記録'!$F$5:$F$304,G133,'品質・実績記録'!$H$5:$H$304,I133))</f>
        <v/>
      </c>
      <c r="X133" s="285">
        <f>IF(C133="","",COUNTIFS('週間工程表'!$B$5:$B$304,C133,'週間工程表'!$C$5:$C$304,D133,'週間工程表'!$F$5:$F$304,G133,'週間工程表'!$H$5:$H$304,I133,'週間工程表'!$K$5:$K$304,"&lt;&gt;"))</f>
        <v/>
      </c>
      <c r="Y133" s="285">
        <f>IF(C133="","",COUNTIFS('課題管理'!$B$5:$B$304,C133,'課題管理'!$C$5:$C$304,D133,'課題管理'!$F$5:$F$304,G133,'課題管理'!$H$5:$H$304,I133,'課題管理'!$Q$5:$Q$304,"&lt;&gt;クローズ済み",'課題管理'!$K$5:$K$304,"&lt;&gt;"))</f>
        <v/>
      </c>
      <c r="Z133" s="287">
        <f>IF(OR(R133="",R133=0,S133=""),"",S133/R133)</f>
        <v/>
      </c>
      <c r="AA133" s="287">
        <f>IF(OR(S133="",S133=0,T133=""),"",T133/S133)</f>
        <v/>
      </c>
      <c r="AB133" s="72" t="n"/>
      <c r="AC133" s="72" t="n"/>
    </row>
    <row r="134" ht="20" customHeight="1">
      <c r="B134">
        <f>IF(C134="","",TEXT(C134,"yyyymmdd")&amp;"-"&amp;LEFT(I134,1)&amp;"-"&amp;TEXT(ROW()-4,"000"))</f>
        <v/>
      </c>
      <c r="C134" s="284" t="n"/>
      <c r="O134" s="285" t="n"/>
      <c r="P134" s="286" t="n"/>
      <c r="Q134" s="286" t="n"/>
      <c r="R134" s="285" t="n"/>
      <c r="S134" s="285">
        <f>IF(C134="","",SUMIFS('品質・実績記録'!$N$5:$N$304,'品質・実績記録'!$B$5:$B$304,C134,'品質・実績記録'!$C$5:$C$304,D134,'品質・実績記録'!$F$5:$F$304,G134,'品質・実績記録'!$H$5:$H$304,I134))</f>
        <v/>
      </c>
      <c r="T134" s="285">
        <f>IF(C134="","",SUMIFS('品質・実績記録'!$O$5:$O$304,'品質・実績記録'!$B$5:$B$304,C134,'品質・実績記録'!$C$5:$C$304,D134,'品質・実績記録'!$F$5:$F$304,G134,'品質・実績記録'!$H$5:$H$304,I134))</f>
        <v/>
      </c>
      <c r="U134" s="285">
        <f>IF(OR(S134="",T134=""),"",MAX(S134-T134,0))</f>
        <v/>
      </c>
      <c r="V134" s="285">
        <f>IF(C134="","",SUMIFS('品質・実績記録'!$S$5:$S$304,'品質・実績記録'!$B$5:$B$304,C134,'品質・実績記録'!$C$5:$C$304,D134,'品質・実績記録'!$F$5:$F$304,G134,'品質・実績記録'!$H$5:$H$304,I134))</f>
        <v/>
      </c>
      <c r="W134" s="285">
        <f>IF(C134="","",SUMIFS('品質・実績記録'!$T$5:$T$304,'品質・実績記録'!$B$5:$B$304,C134,'品質・実績記録'!$C$5:$C$304,D134,'品質・実績記録'!$F$5:$F$304,G134,'品質・実績記録'!$H$5:$H$304,I134))</f>
        <v/>
      </c>
      <c r="X134" s="285">
        <f>IF(C134="","",COUNTIFS('週間工程表'!$B$5:$B$304,C134,'週間工程表'!$C$5:$C$304,D134,'週間工程表'!$F$5:$F$304,G134,'週間工程表'!$H$5:$H$304,I134,'週間工程表'!$K$5:$K$304,"&lt;&gt;"))</f>
        <v/>
      </c>
      <c r="Y134" s="285">
        <f>IF(C134="","",COUNTIFS('課題管理'!$B$5:$B$304,C134,'課題管理'!$C$5:$C$304,D134,'課題管理'!$F$5:$F$304,G134,'課題管理'!$H$5:$H$304,I134,'課題管理'!$Q$5:$Q$304,"&lt;&gt;クローズ済み",'課題管理'!$K$5:$K$304,"&lt;&gt;"))</f>
        <v/>
      </c>
      <c r="Z134" s="287">
        <f>IF(OR(R134="",R134=0,S134=""),"",S134/R134)</f>
        <v/>
      </c>
      <c r="AA134" s="287">
        <f>IF(OR(S134="",S134=0,T134=""),"",T134/S134)</f>
        <v/>
      </c>
      <c r="AB134" s="72" t="n"/>
      <c r="AC134" s="72" t="n"/>
    </row>
    <row r="135" ht="20" customHeight="1">
      <c r="B135">
        <f>IF(C135="","",TEXT(C135,"yyyymmdd")&amp;"-"&amp;LEFT(I135,1)&amp;"-"&amp;TEXT(ROW()-4,"000"))</f>
        <v/>
      </c>
      <c r="C135" s="284" t="n"/>
      <c r="O135" s="285" t="n"/>
      <c r="P135" s="286" t="n"/>
      <c r="Q135" s="286" t="n"/>
      <c r="R135" s="285" t="n"/>
      <c r="S135" s="285">
        <f>IF(C135="","",SUMIFS('品質・実績記録'!$N$5:$N$304,'品質・実績記録'!$B$5:$B$304,C135,'品質・実績記録'!$C$5:$C$304,D135,'品質・実績記録'!$F$5:$F$304,G135,'品質・実績記録'!$H$5:$H$304,I135))</f>
        <v/>
      </c>
      <c r="T135" s="285">
        <f>IF(C135="","",SUMIFS('品質・実績記録'!$O$5:$O$304,'品質・実績記録'!$B$5:$B$304,C135,'品質・実績記録'!$C$5:$C$304,D135,'品質・実績記録'!$F$5:$F$304,G135,'品質・実績記録'!$H$5:$H$304,I135))</f>
        <v/>
      </c>
      <c r="U135" s="285">
        <f>IF(OR(S135="",T135=""),"",MAX(S135-T135,0))</f>
        <v/>
      </c>
      <c r="V135" s="285">
        <f>IF(C135="","",SUMIFS('品質・実績記録'!$S$5:$S$304,'品質・実績記録'!$B$5:$B$304,C135,'品質・実績記録'!$C$5:$C$304,D135,'品質・実績記録'!$F$5:$F$304,G135,'品質・実績記録'!$H$5:$H$304,I135))</f>
        <v/>
      </c>
      <c r="W135" s="285">
        <f>IF(C135="","",SUMIFS('品質・実績記録'!$T$5:$T$304,'品質・実績記録'!$B$5:$B$304,C135,'品質・実績記録'!$C$5:$C$304,D135,'品質・実績記録'!$F$5:$F$304,G135,'品質・実績記録'!$H$5:$H$304,I135))</f>
        <v/>
      </c>
      <c r="X135" s="285">
        <f>IF(C135="","",COUNTIFS('週間工程表'!$B$5:$B$304,C135,'週間工程表'!$C$5:$C$304,D135,'週間工程表'!$F$5:$F$304,G135,'週間工程表'!$H$5:$H$304,I135,'週間工程表'!$K$5:$K$304,"&lt;&gt;"))</f>
        <v/>
      </c>
      <c r="Y135" s="285">
        <f>IF(C135="","",COUNTIFS('課題管理'!$B$5:$B$304,C135,'課題管理'!$C$5:$C$304,D135,'課題管理'!$F$5:$F$304,G135,'課題管理'!$H$5:$H$304,I135,'課題管理'!$Q$5:$Q$304,"&lt;&gt;クローズ済み",'課題管理'!$K$5:$K$304,"&lt;&gt;"))</f>
        <v/>
      </c>
      <c r="Z135" s="287">
        <f>IF(OR(R135="",R135=0,S135=""),"",S135/R135)</f>
        <v/>
      </c>
      <c r="AA135" s="287">
        <f>IF(OR(S135="",S135=0,T135=""),"",T135/S135)</f>
        <v/>
      </c>
      <c r="AB135" s="72" t="n"/>
      <c r="AC135" s="72" t="n"/>
    </row>
    <row r="136" ht="20" customHeight="1">
      <c r="B136">
        <f>IF(C136="","",TEXT(C136,"yyyymmdd")&amp;"-"&amp;LEFT(I136,1)&amp;"-"&amp;TEXT(ROW()-4,"000"))</f>
        <v/>
      </c>
      <c r="C136" s="284" t="n"/>
      <c r="O136" s="285" t="n"/>
      <c r="P136" s="286" t="n"/>
      <c r="Q136" s="286" t="n"/>
      <c r="R136" s="285" t="n"/>
      <c r="S136" s="285">
        <f>IF(C136="","",SUMIFS('品質・実績記録'!$N$5:$N$304,'品質・実績記録'!$B$5:$B$304,C136,'品質・実績記録'!$C$5:$C$304,D136,'品質・実績記録'!$F$5:$F$304,G136,'品質・実績記録'!$H$5:$H$304,I136))</f>
        <v/>
      </c>
      <c r="T136" s="285">
        <f>IF(C136="","",SUMIFS('品質・実績記録'!$O$5:$O$304,'品質・実績記録'!$B$5:$B$304,C136,'品質・実績記録'!$C$5:$C$304,D136,'品質・実績記録'!$F$5:$F$304,G136,'品質・実績記録'!$H$5:$H$304,I136))</f>
        <v/>
      </c>
      <c r="U136" s="285">
        <f>IF(OR(S136="",T136=""),"",MAX(S136-T136,0))</f>
        <v/>
      </c>
      <c r="V136" s="285">
        <f>IF(C136="","",SUMIFS('品質・実績記録'!$S$5:$S$304,'品質・実績記録'!$B$5:$B$304,C136,'品質・実績記録'!$C$5:$C$304,D136,'品質・実績記録'!$F$5:$F$304,G136,'品質・実績記録'!$H$5:$H$304,I136))</f>
        <v/>
      </c>
      <c r="W136" s="285">
        <f>IF(C136="","",SUMIFS('品質・実績記録'!$T$5:$T$304,'品質・実績記録'!$B$5:$B$304,C136,'品質・実績記録'!$C$5:$C$304,D136,'品質・実績記録'!$F$5:$F$304,G136,'品質・実績記録'!$H$5:$H$304,I136))</f>
        <v/>
      </c>
      <c r="X136" s="285">
        <f>IF(C136="","",COUNTIFS('週間工程表'!$B$5:$B$304,C136,'週間工程表'!$C$5:$C$304,D136,'週間工程表'!$F$5:$F$304,G136,'週間工程表'!$H$5:$H$304,I136,'週間工程表'!$K$5:$K$304,"&lt;&gt;"))</f>
        <v/>
      </c>
      <c r="Y136" s="285">
        <f>IF(C136="","",COUNTIFS('課題管理'!$B$5:$B$304,C136,'課題管理'!$C$5:$C$304,D136,'課題管理'!$F$5:$F$304,G136,'課題管理'!$H$5:$H$304,I136,'課題管理'!$Q$5:$Q$304,"&lt;&gt;クローズ済み",'課題管理'!$K$5:$K$304,"&lt;&gt;"))</f>
        <v/>
      </c>
      <c r="Z136" s="287">
        <f>IF(OR(R136="",R136=0,S136=""),"",S136/R136)</f>
        <v/>
      </c>
      <c r="AA136" s="287">
        <f>IF(OR(S136="",S136=0,T136=""),"",T136/S136)</f>
        <v/>
      </c>
      <c r="AB136" s="72" t="n"/>
      <c r="AC136" s="72" t="n"/>
    </row>
    <row r="137" ht="20" customHeight="1">
      <c r="B137">
        <f>IF(C137="","",TEXT(C137,"yyyymmdd")&amp;"-"&amp;LEFT(I137,1)&amp;"-"&amp;TEXT(ROW()-4,"000"))</f>
        <v/>
      </c>
      <c r="C137" s="284" t="n"/>
      <c r="O137" s="285" t="n"/>
      <c r="P137" s="286" t="n"/>
      <c r="Q137" s="286" t="n"/>
      <c r="R137" s="285" t="n"/>
      <c r="S137" s="285">
        <f>IF(C137="","",SUMIFS('品質・実績記録'!$N$5:$N$304,'品質・実績記録'!$B$5:$B$304,C137,'品質・実績記録'!$C$5:$C$304,D137,'品質・実績記録'!$F$5:$F$304,G137,'品質・実績記録'!$H$5:$H$304,I137))</f>
        <v/>
      </c>
      <c r="T137" s="285">
        <f>IF(C137="","",SUMIFS('品質・実績記録'!$O$5:$O$304,'品質・実績記録'!$B$5:$B$304,C137,'品質・実績記録'!$C$5:$C$304,D137,'品質・実績記録'!$F$5:$F$304,G137,'品質・実績記録'!$H$5:$H$304,I137))</f>
        <v/>
      </c>
      <c r="U137" s="285">
        <f>IF(OR(S137="",T137=""),"",MAX(S137-T137,0))</f>
        <v/>
      </c>
      <c r="V137" s="285">
        <f>IF(C137="","",SUMIFS('品質・実績記録'!$S$5:$S$304,'品質・実績記録'!$B$5:$B$304,C137,'品質・実績記録'!$C$5:$C$304,D137,'品質・実績記録'!$F$5:$F$304,G137,'品質・実績記録'!$H$5:$H$304,I137))</f>
        <v/>
      </c>
      <c r="W137" s="285">
        <f>IF(C137="","",SUMIFS('品質・実績記録'!$T$5:$T$304,'品質・実績記録'!$B$5:$B$304,C137,'品質・実績記録'!$C$5:$C$304,D137,'品質・実績記録'!$F$5:$F$304,G137,'品質・実績記録'!$H$5:$H$304,I137))</f>
        <v/>
      </c>
      <c r="X137" s="285">
        <f>IF(C137="","",COUNTIFS('週間工程表'!$B$5:$B$304,C137,'週間工程表'!$C$5:$C$304,D137,'週間工程表'!$F$5:$F$304,G137,'週間工程表'!$H$5:$H$304,I137,'週間工程表'!$K$5:$K$304,"&lt;&gt;"))</f>
        <v/>
      </c>
      <c r="Y137" s="285">
        <f>IF(C137="","",COUNTIFS('課題管理'!$B$5:$B$304,C137,'課題管理'!$C$5:$C$304,D137,'課題管理'!$F$5:$F$304,G137,'課題管理'!$H$5:$H$304,I137,'課題管理'!$Q$5:$Q$304,"&lt;&gt;クローズ済み",'課題管理'!$K$5:$K$304,"&lt;&gt;"))</f>
        <v/>
      </c>
      <c r="Z137" s="287">
        <f>IF(OR(R137="",R137=0,S137=""),"",S137/R137)</f>
        <v/>
      </c>
      <c r="AA137" s="287">
        <f>IF(OR(S137="",S137=0,T137=""),"",T137/S137)</f>
        <v/>
      </c>
      <c r="AB137" s="72" t="n"/>
      <c r="AC137" s="72" t="n"/>
    </row>
    <row r="138" ht="20" customHeight="1">
      <c r="B138">
        <f>IF(C138="","",TEXT(C138,"yyyymmdd")&amp;"-"&amp;LEFT(I138,1)&amp;"-"&amp;TEXT(ROW()-4,"000"))</f>
        <v/>
      </c>
      <c r="C138" s="284" t="n"/>
      <c r="O138" s="285" t="n"/>
      <c r="P138" s="286" t="n"/>
      <c r="Q138" s="286" t="n"/>
      <c r="R138" s="285" t="n"/>
      <c r="S138" s="285">
        <f>IF(C138="","",SUMIFS('品質・実績記録'!$N$5:$N$304,'品質・実績記録'!$B$5:$B$304,C138,'品質・実績記録'!$C$5:$C$304,D138,'品質・実績記録'!$F$5:$F$304,G138,'品質・実績記録'!$H$5:$H$304,I138))</f>
        <v/>
      </c>
      <c r="T138" s="285">
        <f>IF(C138="","",SUMIFS('品質・実績記録'!$O$5:$O$304,'品質・実績記録'!$B$5:$B$304,C138,'品質・実績記録'!$C$5:$C$304,D138,'品質・実績記録'!$F$5:$F$304,G138,'品質・実績記録'!$H$5:$H$304,I138))</f>
        <v/>
      </c>
      <c r="U138" s="285">
        <f>IF(OR(S138="",T138=""),"",MAX(S138-T138,0))</f>
        <v/>
      </c>
      <c r="V138" s="285">
        <f>IF(C138="","",SUMIFS('品質・実績記録'!$S$5:$S$304,'品質・実績記録'!$B$5:$B$304,C138,'品質・実績記録'!$C$5:$C$304,D138,'品質・実績記録'!$F$5:$F$304,G138,'品質・実績記録'!$H$5:$H$304,I138))</f>
        <v/>
      </c>
      <c r="W138" s="285">
        <f>IF(C138="","",SUMIFS('品質・実績記録'!$T$5:$T$304,'品質・実績記録'!$B$5:$B$304,C138,'品質・実績記録'!$C$5:$C$304,D138,'品質・実績記録'!$F$5:$F$304,G138,'品質・実績記録'!$H$5:$H$304,I138))</f>
        <v/>
      </c>
      <c r="X138" s="285">
        <f>IF(C138="","",COUNTIFS('週間工程表'!$B$5:$B$304,C138,'週間工程表'!$C$5:$C$304,D138,'週間工程表'!$F$5:$F$304,G138,'週間工程表'!$H$5:$H$304,I138,'週間工程表'!$K$5:$K$304,"&lt;&gt;"))</f>
        <v/>
      </c>
      <c r="Y138" s="285">
        <f>IF(C138="","",COUNTIFS('課題管理'!$B$5:$B$304,C138,'課題管理'!$C$5:$C$304,D138,'課題管理'!$F$5:$F$304,G138,'課題管理'!$H$5:$H$304,I138,'課題管理'!$Q$5:$Q$304,"&lt;&gt;クローズ済み",'課題管理'!$K$5:$K$304,"&lt;&gt;"))</f>
        <v/>
      </c>
      <c r="Z138" s="287">
        <f>IF(OR(R138="",R138=0,S138=""),"",S138/R138)</f>
        <v/>
      </c>
      <c r="AA138" s="287">
        <f>IF(OR(S138="",S138=0,T138=""),"",T138/S138)</f>
        <v/>
      </c>
      <c r="AB138" s="72" t="n"/>
      <c r="AC138" s="72" t="n"/>
    </row>
    <row r="139" ht="20" customHeight="1">
      <c r="B139">
        <f>IF(C139="","",TEXT(C139,"yyyymmdd")&amp;"-"&amp;LEFT(I139,1)&amp;"-"&amp;TEXT(ROW()-4,"000"))</f>
        <v/>
      </c>
      <c r="C139" s="284" t="n"/>
      <c r="O139" s="285" t="n"/>
      <c r="P139" s="286" t="n"/>
      <c r="Q139" s="286" t="n"/>
      <c r="R139" s="285" t="n"/>
      <c r="S139" s="285">
        <f>IF(C139="","",SUMIFS('品質・実績記録'!$N$5:$N$304,'品質・実績記録'!$B$5:$B$304,C139,'品質・実績記録'!$C$5:$C$304,D139,'品質・実績記録'!$F$5:$F$304,G139,'品質・実績記録'!$H$5:$H$304,I139))</f>
        <v/>
      </c>
      <c r="T139" s="285">
        <f>IF(C139="","",SUMIFS('品質・実績記録'!$O$5:$O$304,'品質・実績記録'!$B$5:$B$304,C139,'品質・実績記録'!$C$5:$C$304,D139,'品質・実績記録'!$F$5:$F$304,G139,'品質・実績記録'!$H$5:$H$304,I139))</f>
        <v/>
      </c>
      <c r="U139" s="285">
        <f>IF(OR(S139="",T139=""),"",MAX(S139-T139,0))</f>
        <v/>
      </c>
      <c r="V139" s="285">
        <f>IF(C139="","",SUMIFS('品質・実績記録'!$S$5:$S$304,'品質・実績記録'!$B$5:$B$304,C139,'品質・実績記録'!$C$5:$C$304,D139,'品質・実績記録'!$F$5:$F$304,G139,'品質・実績記録'!$H$5:$H$304,I139))</f>
        <v/>
      </c>
      <c r="W139" s="285">
        <f>IF(C139="","",SUMIFS('品質・実績記録'!$T$5:$T$304,'品質・実績記録'!$B$5:$B$304,C139,'品質・実績記録'!$C$5:$C$304,D139,'品質・実績記録'!$F$5:$F$304,G139,'品質・実績記録'!$H$5:$H$304,I139))</f>
        <v/>
      </c>
      <c r="X139" s="285">
        <f>IF(C139="","",COUNTIFS('週間工程表'!$B$5:$B$304,C139,'週間工程表'!$C$5:$C$304,D139,'週間工程表'!$F$5:$F$304,G139,'週間工程表'!$H$5:$H$304,I139,'週間工程表'!$K$5:$K$304,"&lt;&gt;"))</f>
        <v/>
      </c>
      <c r="Y139" s="285">
        <f>IF(C139="","",COUNTIFS('課題管理'!$B$5:$B$304,C139,'課題管理'!$C$5:$C$304,D139,'課題管理'!$F$5:$F$304,G139,'課題管理'!$H$5:$H$304,I139,'課題管理'!$Q$5:$Q$304,"&lt;&gt;クローズ済み",'課題管理'!$K$5:$K$304,"&lt;&gt;"))</f>
        <v/>
      </c>
      <c r="Z139" s="287">
        <f>IF(OR(R139="",R139=0,S139=""),"",S139/R139)</f>
        <v/>
      </c>
      <c r="AA139" s="287">
        <f>IF(OR(S139="",S139=0,T139=""),"",T139/S139)</f>
        <v/>
      </c>
      <c r="AB139" s="72" t="n"/>
      <c r="AC139" s="72" t="n"/>
    </row>
    <row r="140" ht="20" customHeight="1">
      <c r="B140">
        <f>IF(C140="","",TEXT(C140,"yyyymmdd")&amp;"-"&amp;LEFT(I140,1)&amp;"-"&amp;TEXT(ROW()-4,"000"))</f>
        <v/>
      </c>
      <c r="C140" s="284" t="n"/>
      <c r="O140" s="285" t="n"/>
      <c r="P140" s="286" t="n"/>
      <c r="Q140" s="286" t="n"/>
      <c r="R140" s="285" t="n"/>
      <c r="S140" s="285">
        <f>IF(C140="","",SUMIFS('品質・実績記録'!$N$5:$N$304,'品質・実績記録'!$B$5:$B$304,C140,'品質・実績記録'!$C$5:$C$304,D140,'品質・実績記録'!$F$5:$F$304,G140,'品質・実績記録'!$H$5:$H$304,I140))</f>
        <v/>
      </c>
      <c r="T140" s="285">
        <f>IF(C140="","",SUMIFS('品質・実績記録'!$O$5:$O$304,'品質・実績記録'!$B$5:$B$304,C140,'品質・実績記録'!$C$5:$C$304,D140,'品質・実績記録'!$F$5:$F$304,G140,'品質・実績記録'!$H$5:$H$304,I140))</f>
        <v/>
      </c>
      <c r="U140" s="285">
        <f>IF(OR(S140="",T140=""),"",MAX(S140-T140,0))</f>
        <v/>
      </c>
      <c r="V140" s="285">
        <f>IF(C140="","",SUMIFS('品質・実績記録'!$S$5:$S$304,'品質・実績記録'!$B$5:$B$304,C140,'品質・実績記録'!$C$5:$C$304,D140,'品質・実績記録'!$F$5:$F$304,G140,'品質・実績記録'!$H$5:$H$304,I140))</f>
        <v/>
      </c>
      <c r="W140" s="285">
        <f>IF(C140="","",SUMIFS('品質・実績記録'!$T$5:$T$304,'品質・実績記録'!$B$5:$B$304,C140,'品質・実績記録'!$C$5:$C$304,D140,'品質・実績記録'!$F$5:$F$304,G140,'品質・実績記録'!$H$5:$H$304,I140))</f>
        <v/>
      </c>
      <c r="X140" s="285">
        <f>IF(C140="","",COUNTIFS('週間工程表'!$B$5:$B$304,C140,'週間工程表'!$C$5:$C$304,D140,'週間工程表'!$F$5:$F$304,G140,'週間工程表'!$H$5:$H$304,I140,'週間工程表'!$K$5:$K$304,"&lt;&gt;"))</f>
        <v/>
      </c>
      <c r="Y140" s="285">
        <f>IF(C140="","",COUNTIFS('課題管理'!$B$5:$B$304,C140,'課題管理'!$C$5:$C$304,D140,'課題管理'!$F$5:$F$304,G140,'課題管理'!$H$5:$H$304,I140,'課題管理'!$Q$5:$Q$304,"&lt;&gt;クローズ済み",'課題管理'!$K$5:$K$304,"&lt;&gt;"))</f>
        <v/>
      </c>
      <c r="Z140" s="287">
        <f>IF(OR(R140="",R140=0,S140=""),"",S140/R140)</f>
        <v/>
      </c>
      <c r="AA140" s="287">
        <f>IF(OR(S140="",S140=0,T140=""),"",T140/S140)</f>
        <v/>
      </c>
      <c r="AB140" s="72" t="n"/>
      <c r="AC140" s="72" t="n"/>
    </row>
    <row r="141" ht="20" customHeight="1">
      <c r="B141">
        <f>IF(C141="","",TEXT(C141,"yyyymmdd")&amp;"-"&amp;LEFT(I141,1)&amp;"-"&amp;TEXT(ROW()-4,"000"))</f>
        <v/>
      </c>
      <c r="C141" s="284" t="n"/>
      <c r="O141" s="285" t="n"/>
      <c r="P141" s="286" t="n"/>
      <c r="Q141" s="286" t="n"/>
      <c r="R141" s="285" t="n"/>
      <c r="S141" s="285">
        <f>IF(C141="","",SUMIFS('品質・実績記録'!$N$5:$N$304,'品質・実績記録'!$B$5:$B$304,C141,'品質・実績記録'!$C$5:$C$304,D141,'品質・実績記録'!$F$5:$F$304,G141,'品質・実績記録'!$H$5:$H$304,I141))</f>
        <v/>
      </c>
      <c r="T141" s="285">
        <f>IF(C141="","",SUMIFS('品質・実績記録'!$O$5:$O$304,'品質・実績記録'!$B$5:$B$304,C141,'品質・実績記録'!$C$5:$C$304,D141,'品質・実績記録'!$F$5:$F$304,G141,'品質・実績記録'!$H$5:$H$304,I141))</f>
        <v/>
      </c>
      <c r="U141" s="285">
        <f>IF(OR(S141="",T141=""),"",MAX(S141-T141,0))</f>
        <v/>
      </c>
      <c r="V141" s="285">
        <f>IF(C141="","",SUMIFS('品質・実績記録'!$S$5:$S$304,'品質・実績記録'!$B$5:$B$304,C141,'品質・実績記録'!$C$5:$C$304,D141,'品質・実績記録'!$F$5:$F$304,G141,'品質・実績記録'!$H$5:$H$304,I141))</f>
        <v/>
      </c>
      <c r="W141" s="285">
        <f>IF(C141="","",SUMIFS('品質・実績記録'!$T$5:$T$304,'品質・実績記録'!$B$5:$B$304,C141,'品質・実績記録'!$C$5:$C$304,D141,'品質・実績記録'!$F$5:$F$304,G141,'品質・実績記録'!$H$5:$H$304,I141))</f>
        <v/>
      </c>
      <c r="X141" s="285">
        <f>IF(C141="","",COUNTIFS('週間工程表'!$B$5:$B$304,C141,'週間工程表'!$C$5:$C$304,D141,'週間工程表'!$F$5:$F$304,G141,'週間工程表'!$H$5:$H$304,I141,'週間工程表'!$K$5:$K$304,"&lt;&gt;"))</f>
        <v/>
      </c>
      <c r="Y141" s="285">
        <f>IF(C141="","",COUNTIFS('課題管理'!$B$5:$B$304,C141,'課題管理'!$C$5:$C$304,D141,'課題管理'!$F$5:$F$304,G141,'課題管理'!$H$5:$H$304,I141,'課題管理'!$Q$5:$Q$304,"&lt;&gt;クローズ済み",'課題管理'!$K$5:$K$304,"&lt;&gt;"))</f>
        <v/>
      </c>
      <c r="Z141" s="287">
        <f>IF(OR(R141="",R141=0,S141=""),"",S141/R141)</f>
        <v/>
      </c>
      <c r="AA141" s="287">
        <f>IF(OR(S141="",S141=0,T141=""),"",T141/S141)</f>
        <v/>
      </c>
      <c r="AB141" s="72" t="n"/>
      <c r="AC141" s="72" t="n"/>
    </row>
    <row r="142" ht="20" customHeight="1">
      <c r="B142">
        <f>IF(C142="","",TEXT(C142,"yyyymmdd")&amp;"-"&amp;LEFT(I142,1)&amp;"-"&amp;TEXT(ROW()-4,"000"))</f>
        <v/>
      </c>
      <c r="C142" s="284" t="n"/>
      <c r="O142" s="285" t="n"/>
      <c r="P142" s="286" t="n"/>
      <c r="Q142" s="286" t="n"/>
      <c r="R142" s="285" t="n"/>
      <c r="S142" s="285">
        <f>IF(C142="","",SUMIFS('品質・実績記録'!$N$5:$N$304,'品質・実績記録'!$B$5:$B$304,C142,'品質・実績記録'!$C$5:$C$304,D142,'品質・実績記録'!$F$5:$F$304,G142,'品質・実績記録'!$H$5:$H$304,I142))</f>
        <v/>
      </c>
      <c r="T142" s="285">
        <f>IF(C142="","",SUMIFS('品質・実績記録'!$O$5:$O$304,'品質・実績記録'!$B$5:$B$304,C142,'品質・実績記録'!$C$5:$C$304,D142,'品質・実績記録'!$F$5:$F$304,G142,'品質・実績記録'!$H$5:$H$304,I142))</f>
        <v/>
      </c>
      <c r="U142" s="285">
        <f>IF(OR(S142="",T142=""),"",MAX(S142-T142,0))</f>
        <v/>
      </c>
      <c r="V142" s="285">
        <f>IF(C142="","",SUMIFS('品質・実績記録'!$S$5:$S$304,'品質・実績記録'!$B$5:$B$304,C142,'品質・実績記録'!$C$5:$C$304,D142,'品質・実績記録'!$F$5:$F$304,G142,'品質・実績記録'!$H$5:$H$304,I142))</f>
        <v/>
      </c>
      <c r="W142" s="285">
        <f>IF(C142="","",SUMIFS('品質・実績記録'!$T$5:$T$304,'品質・実績記録'!$B$5:$B$304,C142,'品質・実績記録'!$C$5:$C$304,D142,'品質・実績記録'!$F$5:$F$304,G142,'品質・実績記録'!$H$5:$H$304,I142))</f>
        <v/>
      </c>
      <c r="X142" s="285">
        <f>IF(C142="","",COUNTIFS('週間工程表'!$B$5:$B$304,C142,'週間工程表'!$C$5:$C$304,D142,'週間工程表'!$F$5:$F$304,G142,'週間工程表'!$H$5:$H$304,I142,'週間工程表'!$K$5:$K$304,"&lt;&gt;"))</f>
        <v/>
      </c>
      <c r="Y142" s="285">
        <f>IF(C142="","",COUNTIFS('課題管理'!$B$5:$B$304,C142,'課題管理'!$C$5:$C$304,D142,'課題管理'!$F$5:$F$304,G142,'課題管理'!$H$5:$H$304,I142,'課題管理'!$Q$5:$Q$304,"&lt;&gt;クローズ済み",'課題管理'!$K$5:$K$304,"&lt;&gt;"))</f>
        <v/>
      </c>
      <c r="Z142" s="287">
        <f>IF(OR(R142="",R142=0,S142=""),"",S142/R142)</f>
        <v/>
      </c>
      <c r="AA142" s="287">
        <f>IF(OR(S142="",S142=0,T142=""),"",T142/S142)</f>
        <v/>
      </c>
      <c r="AB142" s="72" t="n"/>
      <c r="AC142" s="72" t="n"/>
    </row>
    <row r="143" ht="20" customHeight="1">
      <c r="B143">
        <f>IF(C143="","",TEXT(C143,"yyyymmdd")&amp;"-"&amp;LEFT(I143,1)&amp;"-"&amp;TEXT(ROW()-4,"000"))</f>
        <v/>
      </c>
      <c r="C143" s="284" t="n"/>
      <c r="O143" s="285" t="n"/>
      <c r="P143" s="286" t="n"/>
      <c r="Q143" s="286" t="n"/>
      <c r="R143" s="285" t="n"/>
      <c r="S143" s="285">
        <f>IF(C143="","",SUMIFS('品質・実績記録'!$N$5:$N$304,'品質・実績記録'!$B$5:$B$304,C143,'品質・実績記録'!$C$5:$C$304,D143,'品質・実績記録'!$F$5:$F$304,G143,'品質・実績記録'!$H$5:$H$304,I143))</f>
        <v/>
      </c>
      <c r="T143" s="285">
        <f>IF(C143="","",SUMIFS('品質・実績記録'!$O$5:$O$304,'品質・実績記録'!$B$5:$B$304,C143,'品質・実績記録'!$C$5:$C$304,D143,'品質・実績記録'!$F$5:$F$304,G143,'品質・実績記録'!$H$5:$H$304,I143))</f>
        <v/>
      </c>
      <c r="U143" s="285">
        <f>IF(OR(S143="",T143=""),"",MAX(S143-T143,0))</f>
        <v/>
      </c>
      <c r="V143" s="285">
        <f>IF(C143="","",SUMIFS('品質・実績記録'!$S$5:$S$304,'品質・実績記録'!$B$5:$B$304,C143,'品質・実績記録'!$C$5:$C$304,D143,'品質・実績記録'!$F$5:$F$304,G143,'品質・実績記録'!$H$5:$H$304,I143))</f>
        <v/>
      </c>
      <c r="W143" s="285">
        <f>IF(C143="","",SUMIFS('品質・実績記録'!$T$5:$T$304,'品質・実績記録'!$B$5:$B$304,C143,'品質・実績記録'!$C$5:$C$304,D143,'品質・実績記録'!$F$5:$F$304,G143,'品質・実績記録'!$H$5:$H$304,I143))</f>
        <v/>
      </c>
      <c r="X143" s="285">
        <f>IF(C143="","",COUNTIFS('週間工程表'!$B$5:$B$304,C143,'週間工程表'!$C$5:$C$304,D143,'週間工程表'!$F$5:$F$304,G143,'週間工程表'!$H$5:$H$304,I143,'週間工程表'!$K$5:$K$304,"&lt;&gt;"))</f>
        <v/>
      </c>
      <c r="Y143" s="285">
        <f>IF(C143="","",COUNTIFS('課題管理'!$B$5:$B$304,C143,'課題管理'!$C$5:$C$304,D143,'課題管理'!$F$5:$F$304,G143,'課題管理'!$H$5:$H$304,I143,'課題管理'!$Q$5:$Q$304,"&lt;&gt;クローズ済み",'課題管理'!$K$5:$K$304,"&lt;&gt;"))</f>
        <v/>
      </c>
      <c r="Z143" s="287">
        <f>IF(OR(R143="",R143=0,S143=""),"",S143/R143)</f>
        <v/>
      </c>
      <c r="AA143" s="287">
        <f>IF(OR(S143="",S143=0,T143=""),"",T143/S143)</f>
        <v/>
      </c>
      <c r="AB143" s="72" t="n"/>
      <c r="AC143" s="72" t="n"/>
    </row>
    <row r="144" ht="20" customHeight="1">
      <c r="B144">
        <f>IF(C144="","",TEXT(C144,"yyyymmdd")&amp;"-"&amp;LEFT(I144,1)&amp;"-"&amp;TEXT(ROW()-4,"000"))</f>
        <v/>
      </c>
      <c r="C144" s="284" t="n"/>
      <c r="O144" s="285" t="n"/>
      <c r="P144" s="286" t="n"/>
      <c r="Q144" s="286" t="n"/>
      <c r="R144" s="285" t="n"/>
      <c r="S144" s="285">
        <f>IF(C144="","",SUMIFS('品質・実績記録'!$N$5:$N$304,'品質・実績記録'!$B$5:$B$304,C144,'品質・実績記録'!$C$5:$C$304,D144,'品質・実績記録'!$F$5:$F$304,G144,'品質・実績記録'!$H$5:$H$304,I144))</f>
        <v/>
      </c>
      <c r="T144" s="285">
        <f>IF(C144="","",SUMIFS('品質・実績記録'!$O$5:$O$304,'品質・実績記録'!$B$5:$B$304,C144,'品質・実績記録'!$C$5:$C$304,D144,'品質・実績記録'!$F$5:$F$304,G144,'品質・実績記録'!$H$5:$H$304,I144))</f>
        <v/>
      </c>
      <c r="U144" s="285">
        <f>IF(OR(S144="",T144=""),"",MAX(S144-T144,0))</f>
        <v/>
      </c>
      <c r="V144" s="285">
        <f>IF(C144="","",SUMIFS('品質・実績記録'!$S$5:$S$304,'品質・実績記録'!$B$5:$B$304,C144,'品質・実績記録'!$C$5:$C$304,D144,'品質・実績記録'!$F$5:$F$304,G144,'品質・実績記録'!$H$5:$H$304,I144))</f>
        <v/>
      </c>
      <c r="W144" s="285">
        <f>IF(C144="","",SUMIFS('品質・実績記録'!$T$5:$T$304,'品質・実績記録'!$B$5:$B$304,C144,'品質・実績記録'!$C$5:$C$304,D144,'品質・実績記録'!$F$5:$F$304,G144,'品質・実績記録'!$H$5:$H$304,I144))</f>
        <v/>
      </c>
      <c r="X144" s="285">
        <f>IF(C144="","",COUNTIFS('週間工程表'!$B$5:$B$304,C144,'週間工程表'!$C$5:$C$304,D144,'週間工程表'!$F$5:$F$304,G144,'週間工程表'!$H$5:$H$304,I144,'週間工程表'!$K$5:$K$304,"&lt;&gt;"))</f>
        <v/>
      </c>
      <c r="Y144" s="285">
        <f>IF(C144="","",COUNTIFS('課題管理'!$B$5:$B$304,C144,'課題管理'!$C$5:$C$304,D144,'課題管理'!$F$5:$F$304,G144,'課題管理'!$H$5:$H$304,I144,'課題管理'!$Q$5:$Q$304,"&lt;&gt;クローズ済み",'課題管理'!$K$5:$K$304,"&lt;&gt;"))</f>
        <v/>
      </c>
      <c r="Z144" s="287">
        <f>IF(OR(R144="",R144=0,S144=""),"",S144/R144)</f>
        <v/>
      </c>
      <c r="AA144" s="287">
        <f>IF(OR(S144="",S144=0,T144=""),"",T144/S144)</f>
        <v/>
      </c>
      <c r="AB144" s="72" t="n"/>
      <c r="AC144" s="72" t="n"/>
    </row>
    <row r="145" ht="20" customHeight="1">
      <c r="B145">
        <f>IF(C145="","",TEXT(C145,"yyyymmdd")&amp;"-"&amp;LEFT(I145,1)&amp;"-"&amp;TEXT(ROW()-4,"000"))</f>
        <v/>
      </c>
      <c r="C145" s="284" t="n"/>
      <c r="O145" s="285" t="n"/>
      <c r="P145" s="286" t="n"/>
      <c r="Q145" s="286" t="n"/>
      <c r="R145" s="285" t="n"/>
      <c r="S145" s="285">
        <f>IF(C145="","",SUMIFS('品質・実績記録'!$N$5:$N$304,'品質・実績記録'!$B$5:$B$304,C145,'品質・実績記録'!$C$5:$C$304,D145,'品質・実績記録'!$F$5:$F$304,G145,'品質・実績記録'!$H$5:$H$304,I145))</f>
        <v/>
      </c>
      <c r="T145" s="285">
        <f>IF(C145="","",SUMIFS('品質・実績記録'!$O$5:$O$304,'品質・実績記録'!$B$5:$B$304,C145,'品質・実績記録'!$C$5:$C$304,D145,'品質・実績記録'!$F$5:$F$304,G145,'品質・実績記録'!$H$5:$H$304,I145))</f>
        <v/>
      </c>
      <c r="U145" s="285">
        <f>IF(OR(S145="",T145=""),"",MAX(S145-T145,0))</f>
        <v/>
      </c>
      <c r="V145" s="285">
        <f>IF(C145="","",SUMIFS('品質・実績記録'!$S$5:$S$304,'品質・実績記録'!$B$5:$B$304,C145,'品質・実績記録'!$C$5:$C$304,D145,'品質・実績記録'!$F$5:$F$304,G145,'品質・実績記録'!$H$5:$H$304,I145))</f>
        <v/>
      </c>
      <c r="W145" s="285">
        <f>IF(C145="","",SUMIFS('品質・実績記録'!$T$5:$T$304,'品質・実績記録'!$B$5:$B$304,C145,'品質・実績記録'!$C$5:$C$304,D145,'品質・実績記録'!$F$5:$F$304,G145,'品質・実績記録'!$H$5:$H$304,I145))</f>
        <v/>
      </c>
      <c r="X145" s="285">
        <f>IF(C145="","",COUNTIFS('週間工程表'!$B$5:$B$304,C145,'週間工程表'!$C$5:$C$304,D145,'週間工程表'!$F$5:$F$304,G145,'週間工程表'!$H$5:$H$304,I145,'週間工程表'!$K$5:$K$304,"&lt;&gt;"))</f>
        <v/>
      </c>
      <c r="Y145" s="285">
        <f>IF(C145="","",COUNTIFS('課題管理'!$B$5:$B$304,C145,'課題管理'!$C$5:$C$304,D145,'課題管理'!$F$5:$F$304,G145,'課題管理'!$H$5:$H$304,I145,'課題管理'!$Q$5:$Q$304,"&lt;&gt;クローズ済み",'課題管理'!$K$5:$K$304,"&lt;&gt;"))</f>
        <v/>
      </c>
      <c r="Z145" s="287">
        <f>IF(OR(R145="",R145=0,S145=""),"",S145/R145)</f>
        <v/>
      </c>
      <c r="AA145" s="287">
        <f>IF(OR(S145="",S145=0,T145=""),"",T145/S145)</f>
        <v/>
      </c>
      <c r="AB145" s="72" t="n"/>
      <c r="AC145" s="72" t="n"/>
    </row>
    <row r="146" ht="20" customHeight="1">
      <c r="B146">
        <f>IF(C146="","",TEXT(C146,"yyyymmdd")&amp;"-"&amp;LEFT(I146,1)&amp;"-"&amp;TEXT(ROW()-4,"000"))</f>
        <v/>
      </c>
      <c r="C146" s="284" t="n"/>
      <c r="O146" s="285" t="n"/>
      <c r="P146" s="286" t="n"/>
      <c r="Q146" s="286" t="n"/>
      <c r="R146" s="285" t="n"/>
      <c r="S146" s="285">
        <f>IF(C146="","",SUMIFS('品質・実績記録'!$N$5:$N$304,'品質・実績記録'!$B$5:$B$304,C146,'品質・実績記録'!$C$5:$C$304,D146,'品質・実績記録'!$F$5:$F$304,G146,'品質・実績記録'!$H$5:$H$304,I146))</f>
        <v/>
      </c>
      <c r="T146" s="285">
        <f>IF(C146="","",SUMIFS('品質・実績記録'!$O$5:$O$304,'品質・実績記録'!$B$5:$B$304,C146,'品質・実績記録'!$C$5:$C$304,D146,'品質・実績記録'!$F$5:$F$304,G146,'品質・実績記録'!$H$5:$H$304,I146))</f>
        <v/>
      </c>
      <c r="U146" s="285">
        <f>IF(OR(S146="",T146=""),"",MAX(S146-T146,0))</f>
        <v/>
      </c>
      <c r="V146" s="285">
        <f>IF(C146="","",SUMIFS('品質・実績記録'!$S$5:$S$304,'品質・実績記録'!$B$5:$B$304,C146,'品質・実績記録'!$C$5:$C$304,D146,'品質・実績記録'!$F$5:$F$304,G146,'品質・実績記録'!$H$5:$H$304,I146))</f>
        <v/>
      </c>
      <c r="W146" s="285">
        <f>IF(C146="","",SUMIFS('品質・実績記録'!$T$5:$T$304,'品質・実績記録'!$B$5:$B$304,C146,'品質・実績記録'!$C$5:$C$304,D146,'品質・実績記録'!$F$5:$F$304,G146,'品質・実績記録'!$H$5:$H$304,I146))</f>
        <v/>
      </c>
      <c r="X146" s="285">
        <f>IF(C146="","",COUNTIFS('週間工程表'!$B$5:$B$304,C146,'週間工程表'!$C$5:$C$304,D146,'週間工程表'!$F$5:$F$304,G146,'週間工程表'!$H$5:$H$304,I146,'週間工程表'!$K$5:$K$304,"&lt;&gt;"))</f>
        <v/>
      </c>
      <c r="Y146" s="285">
        <f>IF(C146="","",COUNTIFS('課題管理'!$B$5:$B$304,C146,'課題管理'!$C$5:$C$304,D146,'課題管理'!$F$5:$F$304,G146,'課題管理'!$H$5:$H$304,I146,'課題管理'!$Q$5:$Q$304,"&lt;&gt;クローズ済み",'課題管理'!$K$5:$K$304,"&lt;&gt;"))</f>
        <v/>
      </c>
      <c r="Z146" s="287">
        <f>IF(OR(R146="",R146=0,S146=""),"",S146/R146)</f>
        <v/>
      </c>
      <c r="AA146" s="287">
        <f>IF(OR(S146="",S146=0,T146=""),"",T146/S146)</f>
        <v/>
      </c>
      <c r="AB146" s="72" t="n"/>
      <c r="AC146" s="72" t="n"/>
    </row>
    <row r="147" ht="20" customHeight="1">
      <c r="B147">
        <f>IF(C147="","",TEXT(C147,"yyyymmdd")&amp;"-"&amp;LEFT(I147,1)&amp;"-"&amp;TEXT(ROW()-4,"000"))</f>
        <v/>
      </c>
      <c r="C147" s="284" t="n"/>
      <c r="O147" s="285" t="n"/>
      <c r="P147" s="286" t="n"/>
      <c r="Q147" s="286" t="n"/>
      <c r="R147" s="285" t="n"/>
      <c r="S147" s="285">
        <f>IF(C147="","",SUMIFS('品質・実績記録'!$N$5:$N$304,'品質・実績記録'!$B$5:$B$304,C147,'品質・実績記録'!$C$5:$C$304,D147,'品質・実績記録'!$F$5:$F$304,G147,'品質・実績記録'!$H$5:$H$304,I147))</f>
        <v/>
      </c>
      <c r="T147" s="285">
        <f>IF(C147="","",SUMIFS('品質・実績記録'!$O$5:$O$304,'品質・実績記録'!$B$5:$B$304,C147,'品質・実績記録'!$C$5:$C$304,D147,'品質・実績記録'!$F$5:$F$304,G147,'品質・実績記録'!$H$5:$H$304,I147))</f>
        <v/>
      </c>
      <c r="U147" s="285">
        <f>IF(OR(S147="",T147=""),"",MAX(S147-T147,0))</f>
        <v/>
      </c>
      <c r="V147" s="285">
        <f>IF(C147="","",SUMIFS('品質・実績記録'!$S$5:$S$304,'品質・実績記録'!$B$5:$B$304,C147,'品質・実績記録'!$C$5:$C$304,D147,'品質・実績記録'!$F$5:$F$304,G147,'品質・実績記録'!$H$5:$H$304,I147))</f>
        <v/>
      </c>
      <c r="W147" s="285">
        <f>IF(C147="","",SUMIFS('品質・実績記録'!$T$5:$T$304,'品質・実績記録'!$B$5:$B$304,C147,'品質・実績記録'!$C$5:$C$304,D147,'品質・実績記録'!$F$5:$F$304,G147,'品質・実績記録'!$H$5:$H$304,I147))</f>
        <v/>
      </c>
      <c r="X147" s="285">
        <f>IF(C147="","",COUNTIFS('週間工程表'!$B$5:$B$304,C147,'週間工程表'!$C$5:$C$304,D147,'週間工程表'!$F$5:$F$304,G147,'週間工程表'!$H$5:$H$304,I147,'週間工程表'!$K$5:$K$304,"&lt;&gt;"))</f>
        <v/>
      </c>
      <c r="Y147" s="285">
        <f>IF(C147="","",COUNTIFS('課題管理'!$B$5:$B$304,C147,'課題管理'!$C$5:$C$304,D147,'課題管理'!$F$5:$F$304,G147,'課題管理'!$H$5:$H$304,I147,'課題管理'!$Q$5:$Q$304,"&lt;&gt;クローズ済み",'課題管理'!$K$5:$K$304,"&lt;&gt;"))</f>
        <v/>
      </c>
      <c r="Z147" s="287">
        <f>IF(OR(R147="",R147=0,S147=""),"",S147/R147)</f>
        <v/>
      </c>
      <c r="AA147" s="287">
        <f>IF(OR(S147="",S147=0,T147=""),"",T147/S147)</f>
        <v/>
      </c>
      <c r="AB147" s="72" t="n"/>
      <c r="AC147" s="72" t="n"/>
    </row>
    <row r="148" ht="20" customHeight="1">
      <c r="B148">
        <f>IF(C148="","",TEXT(C148,"yyyymmdd")&amp;"-"&amp;LEFT(I148,1)&amp;"-"&amp;TEXT(ROW()-4,"000"))</f>
        <v/>
      </c>
      <c r="C148" s="284" t="n"/>
      <c r="O148" s="285" t="n"/>
      <c r="P148" s="286" t="n"/>
      <c r="Q148" s="286" t="n"/>
      <c r="R148" s="285" t="n"/>
      <c r="S148" s="285">
        <f>IF(C148="","",SUMIFS('品質・実績記録'!$N$5:$N$304,'品質・実績記録'!$B$5:$B$304,C148,'品質・実績記録'!$C$5:$C$304,D148,'品質・実績記録'!$F$5:$F$304,G148,'品質・実績記録'!$H$5:$H$304,I148))</f>
        <v/>
      </c>
      <c r="T148" s="285">
        <f>IF(C148="","",SUMIFS('品質・実績記録'!$O$5:$O$304,'品質・実績記録'!$B$5:$B$304,C148,'品質・実績記録'!$C$5:$C$304,D148,'品質・実績記録'!$F$5:$F$304,G148,'品質・実績記録'!$H$5:$H$304,I148))</f>
        <v/>
      </c>
      <c r="U148" s="285">
        <f>IF(OR(S148="",T148=""),"",MAX(S148-T148,0))</f>
        <v/>
      </c>
      <c r="V148" s="285">
        <f>IF(C148="","",SUMIFS('品質・実績記録'!$S$5:$S$304,'品質・実績記録'!$B$5:$B$304,C148,'品質・実績記録'!$C$5:$C$304,D148,'品質・実績記録'!$F$5:$F$304,G148,'品質・実績記録'!$H$5:$H$304,I148))</f>
        <v/>
      </c>
      <c r="W148" s="285">
        <f>IF(C148="","",SUMIFS('品質・実績記録'!$T$5:$T$304,'品質・実績記録'!$B$5:$B$304,C148,'品質・実績記録'!$C$5:$C$304,D148,'品質・実績記録'!$F$5:$F$304,G148,'品質・実績記録'!$H$5:$H$304,I148))</f>
        <v/>
      </c>
      <c r="X148" s="285">
        <f>IF(C148="","",COUNTIFS('週間工程表'!$B$5:$B$304,C148,'週間工程表'!$C$5:$C$304,D148,'週間工程表'!$F$5:$F$304,G148,'週間工程表'!$H$5:$H$304,I148,'週間工程表'!$K$5:$K$304,"&lt;&gt;"))</f>
        <v/>
      </c>
      <c r="Y148" s="285">
        <f>IF(C148="","",COUNTIFS('課題管理'!$B$5:$B$304,C148,'課題管理'!$C$5:$C$304,D148,'課題管理'!$F$5:$F$304,G148,'課題管理'!$H$5:$H$304,I148,'課題管理'!$Q$5:$Q$304,"&lt;&gt;クローズ済み",'課題管理'!$K$5:$K$304,"&lt;&gt;"))</f>
        <v/>
      </c>
      <c r="Z148" s="287">
        <f>IF(OR(R148="",R148=0,S148=""),"",S148/R148)</f>
        <v/>
      </c>
      <c r="AA148" s="287">
        <f>IF(OR(S148="",S148=0,T148=""),"",T148/S148)</f>
        <v/>
      </c>
      <c r="AB148" s="72" t="n"/>
      <c r="AC148" s="72" t="n"/>
    </row>
    <row r="149" ht="20" customHeight="1">
      <c r="B149">
        <f>IF(C149="","",TEXT(C149,"yyyymmdd")&amp;"-"&amp;LEFT(I149,1)&amp;"-"&amp;TEXT(ROW()-4,"000"))</f>
        <v/>
      </c>
      <c r="C149" s="284" t="n"/>
      <c r="O149" s="285" t="n"/>
      <c r="P149" s="286" t="n"/>
      <c r="Q149" s="286" t="n"/>
      <c r="R149" s="285" t="n"/>
      <c r="S149" s="285">
        <f>IF(C149="","",SUMIFS('品質・実績記録'!$N$5:$N$304,'品質・実績記録'!$B$5:$B$304,C149,'品質・実績記録'!$C$5:$C$304,D149,'品質・実績記録'!$F$5:$F$304,G149,'品質・実績記録'!$H$5:$H$304,I149))</f>
        <v/>
      </c>
      <c r="T149" s="285">
        <f>IF(C149="","",SUMIFS('品質・実績記録'!$O$5:$O$304,'品質・実績記録'!$B$5:$B$304,C149,'品質・実績記録'!$C$5:$C$304,D149,'品質・実績記録'!$F$5:$F$304,G149,'品質・実績記録'!$H$5:$H$304,I149))</f>
        <v/>
      </c>
      <c r="U149" s="285">
        <f>IF(OR(S149="",T149=""),"",MAX(S149-T149,0))</f>
        <v/>
      </c>
      <c r="V149" s="285">
        <f>IF(C149="","",SUMIFS('品質・実績記録'!$S$5:$S$304,'品質・実績記録'!$B$5:$B$304,C149,'品質・実績記録'!$C$5:$C$304,D149,'品質・実績記録'!$F$5:$F$304,G149,'品質・実績記録'!$H$5:$H$304,I149))</f>
        <v/>
      </c>
      <c r="W149" s="285">
        <f>IF(C149="","",SUMIFS('品質・実績記録'!$T$5:$T$304,'品質・実績記録'!$B$5:$B$304,C149,'品質・実績記録'!$C$5:$C$304,D149,'品質・実績記録'!$F$5:$F$304,G149,'品質・実績記録'!$H$5:$H$304,I149))</f>
        <v/>
      </c>
      <c r="X149" s="285">
        <f>IF(C149="","",COUNTIFS('週間工程表'!$B$5:$B$304,C149,'週間工程表'!$C$5:$C$304,D149,'週間工程表'!$F$5:$F$304,G149,'週間工程表'!$H$5:$H$304,I149,'週間工程表'!$K$5:$K$304,"&lt;&gt;"))</f>
        <v/>
      </c>
      <c r="Y149" s="285">
        <f>IF(C149="","",COUNTIFS('課題管理'!$B$5:$B$304,C149,'課題管理'!$C$5:$C$304,D149,'課題管理'!$F$5:$F$304,G149,'課題管理'!$H$5:$H$304,I149,'課題管理'!$Q$5:$Q$304,"&lt;&gt;クローズ済み",'課題管理'!$K$5:$K$304,"&lt;&gt;"))</f>
        <v/>
      </c>
      <c r="Z149" s="287">
        <f>IF(OR(R149="",R149=0,S149=""),"",S149/R149)</f>
        <v/>
      </c>
      <c r="AA149" s="287">
        <f>IF(OR(S149="",S149=0,T149=""),"",T149/S149)</f>
        <v/>
      </c>
      <c r="AB149" s="72" t="n"/>
      <c r="AC149" s="72" t="n"/>
    </row>
    <row r="150" ht="20" customHeight="1">
      <c r="B150">
        <f>IF(C150="","",TEXT(C150,"yyyymmdd")&amp;"-"&amp;LEFT(I150,1)&amp;"-"&amp;TEXT(ROW()-4,"000"))</f>
        <v/>
      </c>
      <c r="C150" s="284" t="n"/>
      <c r="O150" s="285" t="n"/>
      <c r="P150" s="286" t="n"/>
      <c r="Q150" s="286" t="n"/>
      <c r="R150" s="285" t="n"/>
      <c r="S150" s="285">
        <f>IF(C150="","",SUMIFS('品質・実績記録'!$N$5:$N$304,'品質・実績記録'!$B$5:$B$304,C150,'品質・実績記録'!$C$5:$C$304,D150,'品質・実績記録'!$F$5:$F$304,G150,'品質・実績記録'!$H$5:$H$304,I150))</f>
        <v/>
      </c>
      <c r="T150" s="285">
        <f>IF(C150="","",SUMIFS('品質・実績記録'!$O$5:$O$304,'品質・実績記録'!$B$5:$B$304,C150,'品質・実績記録'!$C$5:$C$304,D150,'品質・実績記録'!$F$5:$F$304,G150,'品質・実績記録'!$H$5:$H$304,I150))</f>
        <v/>
      </c>
      <c r="U150" s="285">
        <f>IF(OR(S150="",T150=""),"",MAX(S150-T150,0))</f>
        <v/>
      </c>
      <c r="V150" s="285">
        <f>IF(C150="","",SUMIFS('品質・実績記録'!$S$5:$S$304,'品質・実績記録'!$B$5:$B$304,C150,'品質・実績記録'!$C$5:$C$304,D150,'品質・実績記録'!$F$5:$F$304,G150,'品質・実績記録'!$H$5:$H$304,I150))</f>
        <v/>
      </c>
      <c r="W150" s="285">
        <f>IF(C150="","",SUMIFS('品質・実績記録'!$T$5:$T$304,'品質・実績記録'!$B$5:$B$304,C150,'品質・実績記録'!$C$5:$C$304,D150,'品質・実績記録'!$F$5:$F$304,G150,'品質・実績記録'!$H$5:$H$304,I150))</f>
        <v/>
      </c>
      <c r="X150" s="285">
        <f>IF(C150="","",COUNTIFS('週間工程表'!$B$5:$B$304,C150,'週間工程表'!$C$5:$C$304,D150,'週間工程表'!$F$5:$F$304,G150,'週間工程表'!$H$5:$H$304,I150,'週間工程表'!$K$5:$K$304,"&lt;&gt;"))</f>
        <v/>
      </c>
      <c r="Y150" s="285">
        <f>IF(C150="","",COUNTIFS('課題管理'!$B$5:$B$304,C150,'課題管理'!$C$5:$C$304,D150,'課題管理'!$F$5:$F$304,G150,'課題管理'!$H$5:$H$304,I150,'課題管理'!$Q$5:$Q$304,"&lt;&gt;クローズ済み",'課題管理'!$K$5:$K$304,"&lt;&gt;"))</f>
        <v/>
      </c>
      <c r="Z150" s="287">
        <f>IF(OR(R150="",R150=0,S150=""),"",S150/R150)</f>
        <v/>
      </c>
      <c r="AA150" s="287">
        <f>IF(OR(S150="",S150=0,T150=""),"",T150/S150)</f>
        <v/>
      </c>
      <c r="AB150" s="72" t="n"/>
      <c r="AC150" s="72" t="n"/>
    </row>
    <row r="151" ht="20" customHeight="1">
      <c r="B151">
        <f>IF(C151="","",TEXT(C151,"yyyymmdd")&amp;"-"&amp;LEFT(I151,1)&amp;"-"&amp;TEXT(ROW()-4,"000"))</f>
        <v/>
      </c>
      <c r="C151" s="284" t="n"/>
      <c r="O151" s="285" t="n"/>
      <c r="P151" s="286" t="n"/>
      <c r="Q151" s="286" t="n"/>
      <c r="R151" s="285" t="n"/>
      <c r="S151" s="285">
        <f>IF(C151="","",SUMIFS('品質・実績記録'!$N$5:$N$304,'品質・実績記録'!$B$5:$B$304,C151,'品質・実績記録'!$C$5:$C$304,D151,'品質・実績記録'!$F$5:$F$304,G151,'品質・実績記録'!$H$5:$H$304,I151))</f>
        <v/>
      </c>
      <c r="T151" s="285">
        <f>IF(C151="","",SUMIFS('品質・実績記録'!$O$5:$O$304,'品質・実績記録'!$B$5:$B$304,C151,'品質・実績記録'!$C$5:$C$304,D151,'品質・実績記録'!$F$5:$F$304,G151,'品質・実績記録'!$H$5:$H$304,I151))</f>
        <v/>
      </c>
      <c r="U151" s="285">
        <f>IF(OR(S151="",T151=""),"",MAX(S151-T151,0))</f>
        <v/>
      </c>
      <c r="V151" s="285">
        <f>IF(C151="","",SUMIFS('品質・実績記録'!$S$5:$S$304,'品質・実績記録'!$B$5:$B$304,C151,'品質・実績記録'!$C$5:$C$304,D151,'品質・実績記録'!$F$5:$F$304,G151,'品質・実績記録'!$H$5:$H$304,I151))</f>
        <v/>
      </c>
      <c r="W151" s="285">
        <f>IF(C151="","",SUMIFS('品質・実績記録'!$T$5:$T$304,'品質・実績記録'!$B$5:$B$304,C151,'品質・実績記録'!$C$5:$C$304,D151,'品質・実績記録'!$F$5:$F$304,G151,'品質・実績記録'!$H$5:$H$304,I151))</f>
        <v/>
      </c>
      <c r="X151" s="285">
        <f>IF(C151="","",COUNTIFS('週間工程表'!$B$5:$B$304,C151,'週間工程表'!$C$5:$C$304,D151,'週間工程表'!$F$5:$F$304,G151,'週間工程表'!$H$5:$H$304,I151,'週間工程表'!$K$5:$K$304,"&lt;&gt;"))</f>
        <v/>
      </c>
      <c r="Y151" s="285">
        <f>IF(C151="","",COUNTIFS('課題管理'!$B$5:$B$304,C151,'課題管理'!$C$5:$C$304,D151,'課題管理'!$F$5:$F$304,G151,'課題管理'!$H$5:$H$304,I151,'課題管理'!$Q$5:$Q$304,"&lt;&gt;クローズ済み",'課題管理'!$K$5:$K$304,"&lt;&gt;"))</f>
        <v/>
      </c>
      <c r="Z151" s="287">
        <f>IF(OR(R151="",R151=0,S151=""),"",S151/R151)</f>
        <v/>
      </c>
      <c r="AA151" s="287">
        <f>IF(OR(S151="",S151=0,T151=""),"",T151/S151)</f>
        <v/>
      </c>
      <c r="AB151" s="72" t="n"/>
      <c r="AC151" s="72" t="n"/>
    </row>
    <row r="152" ht="20" customHeight="1">
      <c r="B152">
        <f>IF(C152="","",TEXT(C152,"yyyymmdd")&amp;"-"&amp;LEFT(I152,1)&amp;"-"&amp;TEXT(ROW()-4,"000"))</f>
        <v/>
      </c>
      <c r="C152" s="284" t="n"/>
      <c r="O152" s="285" t="n"/>
      <c r="P152" s="286" t="n"/>
      <c r="Q152" s="286" t="n"/>
      <c r="R152" s="285" t="n"/>
      <c r="S152" s="285">
        <f>IF(C152="","",SUMIFS('品質・実績記録'!$N$5:$N$304,'品質・実績記録'!$B$5:$B$304,C152,'品質・実績記録'!$C$5:$C$304,D152,'品質・実績記録'!$F$5:$F$304,G152,'品質・実績記録'!$H$5:$H$304,I152))</f>
        <v/>
      </c>
      <c r="T152" s="285">
        <f>IF(C152="","",SUMIFS('品質・実績記録'!$O$5:$O$304,'品質・実績記録'!$B$5:$B$304,C152,'品質・実績記録'!$C$5:$C$304,D152,'品質・実績記録'!$F$5:$F$304,G152,'品質・実績記録'!$H$5:$H$304,I152))</f>
        <v/>
      </c>
      <c r="U152" s="285">
        <f>IF(OR(S152="",T152=""),"",MAX(S152-T152,0))</f>
        <v/>
      </c>
      <c r="V152" s="285">
        <f>IF(C152="","",SUMIFS('品質・実績記録'!$S$5:$S$304,'品質・実績記録'!$B$5:$B$304,C152,'品質・実績記録'!$C$5:$C$304,D152,'品質・実績記録'!$F$5:$F$304,G152,'品質・実績記録'!$H$5:$H$304,I152))</f>
        <v/>
      </c>
      <c r="W152" s="285">
        <f>IF(C152="","",SUMIFS('品質・実績記録'!$T$5:$T$304,'品質・実績記録'!$B$5:$B$304,C152,'品質・実績記録'!$C$5:$C$304,D152,'品質・実績記録'!$F$5:$F$304,G152,'品質・実績記録'!$H$5:$H$304,I152))</f>
        <v/>
      </c>
      <c r="X152" s="285">
        <f>IF(C152="","",COUNTIFS('週間工程表'!$B$5:$B$304,C152,'週間工程表'!$C$5:$C$304,D152,'週間工程表'!$F$5:$F$304,G152,'週間工程表'!$H$5:$H$304,I152,'週間工程表'!$K$5:$K$304,"&lt;&gt;"))</f>
        <v/>
      </c>
      <c r="Y152" s="285">
        <f>IF(C152="","",COUNTIFS('課題管理'!$B$5:$B$304,C152,'課題管理'!$C$5:$C$304,D152,'課題管理'!$F$5:$F$304,G152,'課題管理'!$H$5:$H$304,I152,'課題管理'!$Q$5:$Q$304,"&lt;&gt;クローズ済み",'課題管理'!$K$5:$K$304,"&lt;&gt;"))</f>
        <v/>
      </c>
      <c r="Z152" s="287">
        <f>IF(OR(R152="",R152=0,S152=""),"",S152/R152)</f>
        <v/>
      </c>
      <c r="AA152" s="287">
        <f>IF(OR(S152="",S152=0,T152=""),"",T152/S152)</f>
        <v/>
      </c>
      <c r="AB152" s="72" t="n"/>
      <c r="AC152" s="72" t="n"/>
    </row>
    <row r="153" ht="20" customHeight="1">
      <c r="B153">
        <f>IF(C153="","",TEXT(C153,"yyyymmdd")&amp;"-"&amp;LEFT(I153,1)&amp;"-"&amp;TEXT(ROW()-4,"000"))</f>
        <v/>
      </c>
      <c r="C153" s="284" t="n"/>
      <c r="O153" s="285" t="n"/>
      <c r="P153" s="286" t="n"/>
      <c r="Q153" s="286" t="n"/>
      <c r="R153" s="285" t="n"/>
      <c r="S153" s="285">
        <f>IF(C153="","",SUMIFS('品質・実績記録'!$N$5:$N$304,'品質・実績記録'!$B$5:$B$304,C153,'品質・実績記録'!$C$5:$C$304,D153,'品質・実績記録'!$F$5:$F$304,G153,'品質・実績記録'!$H$5:$H$304,I153))</f>
        <v/>
      </c>
      <c r="T153" s="285">
        <f>IF(C153="","",SUMIFS('品質・実績記録'!$O$5:$O$304,'品質・実績記録'!$B$5:$B$304,C153,'品質・実績記録'!$C$5:$C$304,D153,'品質・実績記録'!$F$5:$F$304,G153,'品質・実績記録'!$H$5:$H$304,I153))</f>
        <v/>
      </c>
      <c r="U153" s="285">
        <f>IF(OR(S153="",T153=""),"",MAX(S153-T153,0))</f>
        <v/>
      </c>
      <c r="V153" s="285">
        <f>IF(C153="","",SUMIFS('品質・実績記録'!$S$5:$S$304,'品質・実績記録'!$B$5:$B$304,C153,'品質・実績記録'!$C$5:$C$304,D153,'品質・実績記録'!$F$5:$F$304,G153,'品質・実績記録'!$H$5:$H$304,I153))</f>
        <v/>
      </c>
      <c r="W153" s="285">
        <f>IF(C153="","",SUMIFS('品質・実績記録'!$T$5:$T$304,'品質・実績記録'!$B$5:$B$304,C153,'品質・実績記録'!$C$5:$C$304,D153,'品質・実績記録'!$F$5:$F$304,G153,'品質・実績記録'!$H$5:$H$304,I153))</f>
        <v/>
      </c>
      <c r="X153" s="285">
        <f>IF(C153="","",COUNTIFS('週間工程表'!$B$5:$B$304,C153,'週間工程表'!$C$5:$C$304,D153,'週間工程表'!$F$5:$F$304,G153,'週間工程表'!$H$5:$H$304,I153,'週間工程表'!$K$5:$K$304,"&lt;&gt;"))</f>
        <v/>
      </c>
      <c r="Y153" s="285">
        <f>IF(C153="","",COUNTIFS('課題管理'!$B$5:$B$304,C153,'課題管理'!$C$5:$C$304,D153,'課題管理'!$F$5:$F$304,G153,'課題管理'!$H$5:$H$304,I153,'課題管理'!$Q$5:$Q$304,"&lt;&gt;クローズ済み",'課題管理'!$K$5:$K$304,"&lt;&gt;"))</f>
        <v/>
      </c>
      <c r="Z153" s="287">
        <f>IF(OR(R153="",R153=0,S153=""),"",S153/R153)</f>
        <v/>
      </c>
      <c r="AA153" s="287">
        <f>IF(OR(S153="",S153=0,T153=""),"",T153/S153)</f>
        <v/>
      </c>
      <c r="AB153" s="72" t="n"/>
      <c r="AC153" s="72" t="n"/>
    </row>
    <row r="154" ht="20" customHeight="1">
      <c r="B154">
        <f>IF(C154="","",TEXT(C154,"yyyymmdd")&amp;"-"&amp;LEFT(I154,1)&amp;"-"&amp;TEXT(ROW()-4,"000"))</f>
        <v/>
      </c>
      <c r="C154" s="284" t="n"/>
      <c r="O154" s="285" t="n"/>
      <c r="P154" s="286" t="n"/>
      <c r="Q154" s="286" t="n"/>
      <c r="R154" s="285" t="n"/>
      <c r="S154" s="285">
        <f>IF(C154="","",SUMIFS('品質・実績記録'!$N$5:$N$304,'品質・実績記録'!$B$5:$B$304,C154,'品質・実績記録'!$C$5:$C$304,D154,'品質・実績記録'!$F$5:$F$304,G154,'品質・実績記録'!$H$5:$H$304,I154))</f>
        <v/>
      </c>
      <c r="T154" s="285">
        <f>IF(C154="","",SUMIFS('品質・実績記録'!$O$5:$O$304,'品質・実績記録'!$B$5:$B$304,C154,'品質・実績記録'!$C$5:$C$304,D154,'品質・実績記録'!$F$5:$F$304,G154,'品質・実績記録'!$H$5:$H$304,I154))</f>
        <v/>
      </c>
      <c r="U154" s="285">
        <f>IF(OR(S154="",T154=""),"",MAX(S154-T154,0))</f>
        <v/>
      </c>
      <c r="V154" s="285">
        <f>IF(C154="","",SUMIFS('品質・実績記録'!$S$5:$S$304,'品質・実績記録'!$B$5:$B$304,C154,'品質・実績記録'!$C$5:$C$304,D154,'品質・実績記録'!$F$5:$F$304,G154,'品質・実績記録'!$H$5:$H$304,I154))</f>
        <v/>
      </c>
      <c r="W154" s="285">
        <f>IF(C154="","",SUMIFS('品質・実績記録'!$T$5:$T$304,'品質・実績記録'!$B$5:$B$304,C154,'品質・実績記録'!$C$5:$C$304,D154,'品質・実績記録'!$F$5:$F$304,G154,'品質・実績記録'!$H$5:$H$304,I154))</f>
        <v/>
      </c>
      <c r="X154" s="285">
        <f>IF(C154="","",COUNTIFS('週間工程表'!$B$5:$B$304,C154,'週間工程表'!$C$5:$C$304,D154,'週間工程表'!$F$5:$F$304,G154,'週間工程表'!$H$5:$H$304,I154,'週間工程表'!$K$5:$K$304,"&lt;&gt;"))</f>
        <v/>
      </c>
      <c r="Y154" s="285">
        <f>IF(C154="","",COUNTIFS('課題管理'!$B$5:$B$304,C154,'課題管理'!$C$5:$C$304,D154,'課題管理'!$F$5:$F$304,G154,'課題管理'!$H$5:$H$304,I154,'課題管理'!$Q$5:$Q$304,"&lt;&gt;クローズ済み",'課題管理'!$K$5:$K$304,"&lt;&gt;"))</f>
        <v/>
      </c>
      <c r="Z154" s="287">
        <f>IF(OR(R154="",R154=0,S154=""),"",S154/R154)</f>
        <v/>
      </c>
      <c r="AA154" s="287">
        <f>IF(OR(S154="",S154=0,T154=""),"",T154/S154)</f>
        <v/>
      </c>
      <c r="AB154" s="72" t="n"/>
      <c r="AC154" s="72" t="n"/>
    </row>
    <row r="155" ht="20" customHeight="1">
      <c r="B155">
        <f>IF(C155="","",TEXT(C155,"yyyymmdd")&amp;"-"&amp;LEFT(I155,1)&amp;"-"&amp;TEXT(ROW()-4,"000"))</f>
        <v/>
      </c>
      <c r="C155" s="284" t="n"/>
      <c r="O155" s="285" t="n"/>
      <c r="P155" s="286" t="n"/>
      <c r="Q155" s="286" t="n"/>
      <c r="R155" s="285" t="n"/>
      <c r="S155" s="285">
        <f>IF(C155="","",SUMIFS('品質・実績記録'!$N$5:$N$304,'品質・実績記録'!$B$5:$B$304,C155,'品質・実績記録'!$C$5:$C$304,D155,'品質・実績記録'!$F$5:$F$304,G155,'品質・実績記録'!$H$5:$H$304,I155))</f>
        <v/>
      </c>
      <c r="T155" s="285">
        <f>IF(C155="","",SUMIFS('品質・実績記録'!$O$5:$O$304,'品質・実績記録'!$B$5:$B$304,C155,'品質・実績記録'!$C$5:$C$304,D155,'品質・実績記録'!$F$5:$F$304,G155,'品質・実績記録'!$H$5:$H$304,I155))</f>
        <v/>
      </c>
      <c r="U155" s="285">
        <f>IF(OR(S155="",T155=""),"",MAX(S155-T155,0))</f>
        <v/>
      </c>
      <c r="V155" s="285">
        <f>IF(C155="","",SUMIFS('品質・実績記録'!$S$5:$S$304,'品質・実績記録'!$B$5:$B$304,C155,'品質・実績記録'!$C$5:$C$304,D155,'品質・実績記録'!$F$5:$F$304,G155,'品質・実績記録'!$H$5:$H$304,I155))</f>
        <v/>
      </c>
      <c r="W155" s="285">
        <f>IF(C155="","",SUMIFS('品質・実績記録'!$T$5:$T$304,'品質・実績記録'!$B$5:$B$304,C155,'品質・実績記録'!$C$5:$C$304,D155,'品質・実績記録'!$F$5:$F$304,G155,'品質・実績記録'!$H$5:$H$304,I155))</f>
        <v/>
      </c>
      <c r="X155" s="285">
        <f>IF(C155="","",COUNTIFS('週間工程表'!$B$5:$B$304,C155,'週間工程表'!$C$5:$C$304,D155,'週間工程表'!$F$5:$F$304,G155,'週間工程表'!$H$5:$H$304,I155,'週間工程表'!$K$5:$K$304,"&lt;&gt;"))</f>
        <v/>
      </c>
      <c r="Y155" s="285">
        <f>IF(C155="","",COUNTIFS('課題管理'!$B$5:$B$304,C155,'課題管理'!$C$5:$C$304,D155,'課題管理'!$F$5:$F$304,G155,'課題管理'!$H$5:$H$304,I155,'課題管理'!$Q$5:$Q$304,"&lt;&gt;クローズ済み",'課題管理'!$K$5:$K$304,"&lt;&gt;"))</f>
        <v/>
      </c>
      <c r="Z155" s="287">
        <f>IF(OR(R155="",R155=0,S155=""),"",S155/R155)</f>
        <v/>
      </c>
      <c r="AA155" s="287">
        <f>IF(OR(S155="",S155=0,T155=""),"",T155/S155)</f>
        <v/>
      </c>
      <c r="AB155" s="72" t="n"/>
      <c r="AC155" s="72" t="n"/>
    </row>
    <row r="156" ht="20" customHeight="1">
      <c r="B156">
        <f>IF(C156="","",TEXT(C156,"yyyymmdd")&amp;"-"&amp;LEFT(I156,1)&amp;"-"&amp;TEXT(ROW()-4,"000"))</f>
        <v/>
      </c>
      <c r="C156" s="284" t="n"/>
      <c r="O156" s="285" t="n"/>
      <c r="P156" s="286" t="n"/>
      <c r="Q156" s="286" t="n"/>
      <c r="R156" s="285" t="n"/>
      <c r="S156" s="285">
        <f>IF(C156="","",SUMIFS('品質・実績記録'!$N$5:$N$304,'品質・実績記録'!$B$5:$B$304,C156,'品質・実績記録'!$C$5:$C$304,D156,'品質・実績記録'!$F$5:$F$304,G156,'品質・実績記録'!$H$5:$H$304,I156))</f>
        <v/>
      </c>
      <c r="T156" s="285">
        <f>IF(C156="","",SUMIFS('品質・実績記録'!$O$5:$O$304,'品質・実績記録'!$B$5:$B$304,C156,'品質・実績記録'!$C$5:$C$304,D156,'品質・実績記録'!$F$5:$F$304,G156,'品質・実績記録'!$H$5:$H$304,I156))</f>
        <v/>
      </c>
      <c r="U156" s="285">
        <f>IF(OR(S156="",T156=""),"",MAX(S156-T156,0))</f>
        <v/>
      </c>
      <c r="V156" s="285">
        <f>IF(C156="","",SUMIFS('品質・実績記録'!$S$5:$S$304,'品質・実績記録'!$B$5:$B$304,C156,'品質・実績記録'!$C$5:$C$304,D156,'品質・実績記録'!$F$5:$F$304,G156,'品質・実績記録'!$H$5:$H$304,I156))</f>
        <v/>
      </c>
      <c r="W156" s="285">
        <f>IF(C156="","",SUMIFS('品質・実績記録'!$T$5:$T$304,'品質・実績記録'!$B$5:$B$304,C156,'品質・実績記録'!$C$5:$C$304,D156,'品質・実績記録'!$F$5:$F$304,G156,'品質・実績記録'!$H$5:$H$304,I156))</f>
        <v/>
      </c>
      <c r="X156" s="285">
        <f>IF(C156="","",COUNTIFS('週間工程表'!$B$5:$B$304,C156,'週間工程表'!$C$5:$C$304,D156,'週間工程表'!$F$5:$F$304,G156,'週間工程表'!$H$5:$H$304,I156,'週間工程表'!$K$5:$K$304,"&lt;&gt;"))</f>
        <v/>
      </c>
      <c r="Y156" s="285">
        <f>IF(C156="","",COUNTIFS('課題管理'!$B$5:$B$304,C156,'課題管理'!$C$5:$C$304,D156,'課題管理'!$F$5:$F$304,G156,'課題管理'!$H$5:$H$304,I156,'課題管理'!$Q$5:$Q$304,"&lt;&gt;クローズ済み",'課題管理'!$K$5:$K$304,"&lt;&gt;"))</f>
        <v/>
      </c>
      <c r="Z156" s="287">
        <f>IF(OR(R156="",R156=0,S156=""),"",S156/R156)</f>
        <v/>
      </c>
      <c r="AA156" s="287">
        <f>IF(OR(S156="",S156=0,T156=""),"",T156/S156)</f>
        <v/>
      </c>
      <c r="AB156" s="72" t="n"/>
      <c r="AC156" s="72" t="n"/>
    </row>
    <row r="157" ht="20" customHeight="1">
      <c r="B157">
        <f>IF(C157="","",TEXT(C157,"yyyymmdd")&amp;"-"&amp;LEFT(I157,1)&amp;"-"&amp;TEXT(ROW()-4,"000"))</f>
        <v/>
      </c>
      <c r="C157" s="284" t="n"/>
      <c r="O157" s="285" t="n"/>
      <c r="P157" s="286" t="n"/>
      <c r="Q157" s="286" t="n"/>
      <c r="R157" s="285" t="n"/>
      <c r="S157" s="285">
        <f>IF(C157="","",SUMIFS('品質・実績記録'!$N$5:$N$304,'品質・実績記録'!$B$5:$B$304,C157,'品質・実績記録'!$C$5:$C$304,D157,'品質・実績記録'!$F$5:$F$304,G157,'品質・実績記録'!$H$5:$H$304,I157))</f>
        <v/>
      </c>
      <c r="T157" s="285">
        <f>IF(C157="","",SUMIFS('品質・実績記録'!$O$5:$O$304,'品質・実績記録'!$B$5:$B$304,C157,'品質・実績記録'!$C$5:$C$304,D157,'品質・実績記録'!$F$5:$F$304,G157,'品質・実績記録'!$H$5:$H$304,I157))</f>
        <v/>
      </c>
      <c r="U157" s="285">
        <f>IF(OR(S157="",T157=""),"",MAX(S157-T157,0))</f>
        <v/>
      </c>
      <c r="V157" s="285">
        <f>IF(C157="","",SUMIFS('品質・実績記録'!$S$5:$S$304,'品質・実績記録'!$B$5:$B$304,C157,'品質・実績記録'!$C$5:$C$304,D157,'品質・実績記録'!$F$5:$F$304,G157,'品質・実績記録'!$H$5:$H$304,I157))</f>
        <v/>
      </c>
      <c r="W157" s="285">
        <f>IF(C157="","",SUMIFS('品質・実績記録'!$T$5:$T$304,'品質・実績記録'!$B$5:$B$304,C157,'品質・実績記録'!$C$5:$C$304,D157,'品質・実績記録'!$F$5:$F$304,G157,'品質・実績記録'!$H$5:$H$304,I157))</f>
        <v/>
      </c>
      <c r="X157" s="285">
        <f>IF(C157="","",COUNTIFS('週間工程表'!$B$5:$B$304,C157,'週間工程表'!$C$5:$C$304,D157,'週間工程表'!$F$5:$F$304,G157,'週間工程表'!$H$5:$H$304,I157,'週間工程表'!$K$5:$K$304,"&lt;&gt;"))</f>
        <v/>
      </c>
      <c r="Y157" s="285">
        <f>IF(C157="","",COUNTIFS('課題管理'!$B$5:$B$304,C157,'課題管理'!$C$5:$C$304,D157,'課題管理'!$F$5:$F$304,G157,'課題管理'!$H$5:$H$304,I157,'課題管理'!$Q$5:$Q$304,"&lt;&gt;クローズ済み",'課題管理'!$K$5:$K$304,"&lt;&gt;"))</f>
        <v/>
      </c>
      <c r="Z157" s="287">
        <f>IF(OR(R157="",R157=0,S157=""),"",S157/R157)</f>
        <v/>
      </c>
      <c r="AA157" s="287">
        <f>IF(OR(S157="",S157=0,T157=""),"",T157/S157)</f>
        <v/>
      </c>
      <c r="AB157" s="72" t="n"/>
      <c r="AC157" s="72" t="n"/>
    </row>
    <row r="158" ht="20" customHeight="1">
      <c r="B158">
        <f>IF(C158="","",TEXT(C158,"yyyymmdd")&amp;"-"&amp;LEFT(I158,1)&amp;"-"&amp;TEXT(ROW()-4,"000"))</f>
        <v/>
      </c>
      <c r="C158" s="284" t="n"/>
      <c r="O158" s="285" t="n"/>
      <c r="P158" s="286" t="n"/>
      <c r="Q158" s="286" t="n"/>
      <c r="R158" s="285" t="n"/>
      <c r="S158" s="285">
        <f>IF(C158="","",SUMIFS('品質・実績記録'!$N$5:$N$304,'品質・実績記録'!$B$5:$B$304,C158,'品質・実績記録'!$C$5:$C$304,D158,'品質・実績記録'!$F$5:$F$304,G158,'品質・実績記録'!$H$5:$H$304,I158))</f>
        <v/>
      </c>
      <c r="T158" s="285">
        <f>IF(C158="","",SUMIFS('品質・実績記録'!$O$5:$O$304,'品質・実績記録'!$B$5:$B$304,C158,'品質・実績記録'!$C$5:$C$304,D158,'品質・実績記録'!$F$5:$F$304,G158,'品質・実績記録'!$H$5:$H$304,I158))</f>
        <v/>
      </c>
      <c r="U158" s="285">
        <f>IF(OR(S158="",T158=""),"",MAX(S158-T158,0))</f>
        <v/>
      </c>
      <c r="V158" s="285">
        <f>IF(C158="","",SUMIFS('品質・実績記録'!$S$5:$S$304,'品質・実績記録'!$B$5:$B$304,C158,'品質・実績記録'!$C$5:$C$304,D158,'品質・実績記録'!$F$5:$F$304,G158,'品質・実績記録'!$H$5:$H$304,I158))</f>
        <v/>
      </c>
      <c r="W158" s="285">
        <f>IF(C158="","",SUMIFS('品質・実績記録'!$T$5:$T$304,'品質・実績記録'!$B$5:$B$304,C158,'品質・実績記録'!$C$5:$C$304,D158,'品質・実績記録'!$F$5:$F$304,G158,'品質・実績記録'!$H$5:$H$304,I158))</f>
        <v/>
      </c>
      <c r="X158" s="285">
        <f>IF(C158="","",COUNTIFS('週間工程表'!$B$5:$B$304,C158,'週間工程表'!$C$5:$C$304,D158,'週間工程表'!$F$5:$F$304,G158,'週間工程表'!$H$5:$H$304,I158,'週間工程表'!$K$5:$K$304,"&lt;&gt;"))</f>
        <v/>
      </c>
      <c r="Y158" s="285">
        <f>IF(C158="","",COUNTIFS('課題管理'!$B$5:$B$304,C158,'課題管理'!$C$5:$C$304,D158,'課題管理'!$F$5:$F$304,G158,'課題管理'!$H$5:$H$304,I158,'課題管理'!$Q$5:$Q$304,"&lt;&gt;クローズ済み",'課題管理'!$K$5:$K$304,"&lt;&gt;"))</f>
        <v/>
      </c>
      <c r="Z158" s="287">
        <f>IF(OR(R158="",R158=0,S158=""),"",S158/R158)</f>
        <v/>
      </c>
      <c r="AA158" s="287">
        <f>IF(OR(S158="",S158=0,T158=""),"",T158/S158)</f>
        <v/>
      </c>
      <c r="AB158" s="72" t="n"/>
      <c r="AC158" s="72" t="n"/>
    </row>
    <row r="159" ht="20" customHeight="1">
      <c r="B159">
        <f>IF(C159="","",TEXT(C159,"yyyymmdd")&amp;"-"&amp;LEFT(I159,1)&amp;"-"&amp;TEXT(ROW()-4,"000"))</f>
        <v/>
      </c>
      <c r="C159" s="284" t="n"/>
      <c r="O159" s="285" t="n"/>
      <c r="P159" s="286" t="n"/>
      <c r="Q159" s="286" t="n"/>
      <c r="R159" s="285" t="n"/>
      <c r="S159" s="285">
        <f>IF(C159="","",SUMIFS('品質・実績記録'!$N$5:$N$304,'品質・実績記録'!$B$5:$B$304,C159,'品質・実績記録'!$C$5:$C$304,D159,'品質・実績記録'!$F$5:$F$304,G159,'品質・実績記録'!$H$5:$H$304,I159))</f>
        <v/>
      </c>
      <c r="T159" s="285">
        <f>IF(C159="","",SUMIFS('品質・実績記録'!$O$5:$O$304,'品質・実績記録'!$B$5:$B$304,C159,'品質・実績記録'!$C$5:$C$304,D159,'品質・実績記録'!$F$5:$F$304,G159,'品質・実績記録'!$H$5:$H$304,I159))</f>
        <v/>
      </c>
      <c r="U159" s="285">
        <f>IF(OR(S159="",T159=""),"",MAX(S159-T159,0))</f>
        <v/>
      </c>
      <c r="V159" s="285">
        <f>IF(C159="","",SUMIFS('品質・実績記録'!$S$5:$S$304,'品質・実績記録'!$B$5:$B$304,C159,'品質・実績記録'!$C$5:$C$304,D159,'品質・実績記録'!$F$5:$F$304,G159,'品質・実績記録'!$H$5:$H$304,I159))</f>
        <v/>
      </c>
      <c r="W159" s="285">
        <f>IF(C159="","",SUMIFS('品質・実績記録'!$T$5:$T$304,'品質・実績記録'!$B$5:$B$304,C159,'品質・実績記録'!$C$5:$C$304,D159,'品質・実績記録'!$F$5:$F$304,G159,'品質・実績記録'!$H$5:$H$304,I159))</f>
        <v/>
      </c>
      <c r="X159" s="285">
        <f>IF(C159="","",COUNTIFS('週間工程表'!$B$5:$B$304,C159,'週間工程表'!$C$5:$C$304,D159,'週間工程表'!$F$5:$F$304,G159,'週間工程表'!$H$5:$H$304,I159,'週間工程表'!$K$5:$K$304,"&lt;&gt;"))</f>
        <v/>
      </c>
      <c r="Y159" s="285">
        <f>IF(C159="","",COUNTIFS('課題管理'!$B$5:$B$304,C159,'課題管理'!$C$5:$C$304,D159,'課題管理'!$F$5:$F$304,G159,'課題管理'!$H$5:$H$304,I159,'課題管理'!$Q$5:$Q$304,"&lt;&gt;クローズ済み",'課題管理'!$K$5:$K$304,"&lt;&gt;"))</f>
        <v/>
      </c>
      <c r="Z159" s="287">
        <f>IF(OR(R159="",R159=0,S159=""),"",S159/R159)</f>
        <v/>
      </c>
      <c r="AA159" s="287">
        <f>IF(OR(S159="",S159=0,T159=""),"",T159/S159)</f>
        <v/>
      </c>
      <c r="AB159" s="72" t="n"/>
      <c r="AC159" s="72" t="n"/>
    </row>
    <row r="160" ht="20" customHeight="1">
      <c r="B160">
        <f>IF(C160="","",TEXT(C160,"yyyymmdd")&amp;"-"&amp;LEFT(I160,1)&amp;"-"&amp;TEXT(ROW()-4,"000"))</f>
        <v/>
      </c>
      <c r="C160" s="284" t="n"/>
      <c r="O160" s="285" t="n"/>
      <c r="P160" s="286" t="n"/>
      <c r="Q160" s="286" t="n"/>
      <c r="R160" s="285" t="n"/>
      <c r="S160" s="285">
        <f>IF(C160="","",SUMIFS('品質・実績記録'!$N$5:$N$304,'品質・実績記録'!$B$5:$B$304,C160,'品質・実績記録'!$C$5:$C$304,D160,'品質・実績記録'!$F$5:$F$304,G160,'品質・実績記録'!$H$5:$H$304,I160))</f>
        <v/>
      </c>
      <c r="T160" s="285">
        <f>IF(C160="","",SUMIFS('品質・実績記録'!$O$5:$O$304,'品質・実績記録'!$B$5:$B$304,C160,'品質・実績記録'!$C$5:$C$304,D160,'品質・実績記録'!$F$5:$F$304,G160,'品質・実績記録'!$H$5:$H$304,I160))</f>
        <v/>
      </c>
      <c r="U160" s="285">
        <f>IF(OR(S160="",T160=""),"",MAX(S160-T160,0))</f>
        <v/>
      </c>
      <c r="V160" s="285">
        <f>IF(C160="","",SUMIFS('品質・実績記録'!$S$5:$S$304,'品質・実績記録'!$B$5:$B$304,C160,'品質・実績記録'!$C$5:$C$304,D160,'品質・実績記録'!$F$5:$F$304,G160,'品質・実績記録'!$H$5:$H$304,I160))</f>
        <v/>
      </c>
      <c r="W160" s="285">
        <f>IF(C160="","",SUMIFS('品質・実績記録'!$T$5:$T$304,'品質・実績記録'!$B$5:$B$304,C160,'品質・実績記録'!$C$5:$C$304,D160,'品質・実績記録'!$F$5:$F$304,G160,'品質・実績記録'!$H$5:$H$304,I160))</f>
        <v/>
      </c>
      <c r="X160" s="285">
        <f>IF(C160="","",COUNTIFS('週間工程表'!$B$5:$B$304,C160,'週間工程表'!$C$5:$C$304,D160,'週間工程表'!$F$5:$F$304,G160,'週間工程表'!$H$5:$H$304,I160,'週間工程表'!$K$5:$K$304,"&lt;&gt;"))</f>
        <v/>
      </c>
      <c r="Y160" s="285">
        <f>IF(C160="","",COUNTIFS('課題管理'!$B$5:$B$304,C160,'課題管理'!$C$5:$C$304,D160,'課題管理'!$F$5:$F$304,G160,'課題管理'!$H$5:$H$304,I160,'課題管理'!$Q$5:$Q$304,"&lt;&gt;クローズ済み",'課題管理'!$K$5:$K$304,"&lt;&gt;"))</f>
        <v/>
      </c>
      <c r="Z160" s="287">
        <f>IF(OR(R160="",R160=0,S160=""),"",S160/R160)</f>
        <v/>
      </c>
      <c r="AA160" s="287">
        <f>IF(OR(S160="",S160=0,T160=""),"",T160/S160)</f>
        <v/>
      </c>
      <c r="AB160" s="72" t="n"/>
      <c r="AC160" s="72" t="n"/>
    </row>
    <row r="161" ht="20" customHeight="1">
      <c r="B161">
        <f>IF(C161="","",TEXT(C161,"yyyymmdd")&amp;"-"&amp;LEFT(I161,1)&amp;"-"&amp;TEXT(ROW()-4,"000"))</f>
        <v/>
      </c>
      <c r="C161" s="284" t="n"/>
      <c r="O161" s="285" t="n"/>
      <c r="P161" s="286" t="n"/>
      <c r="Q161" s="286" t="n"/>
      <c r="R161" s="285" t="n"/>
      <c r="S161" s="285">
        <f>IF(C161="","",SUMIFS('品質・実績記録'!$N$5:$N$304,'品質・実績記録'!$B$5:$B$304,C161,'品質・実績記録'!$C$5:$C$304,D161,'品質・実績記録'!$F$5:$F$304,G161,'品質・実績記録'!$H$5:$H$304,I161))</f>
        <v/>
      </c>
      <c r="T161" s="285">
        <f>IF(C161="","",SUMIFS('品質・実績記録'!$O$5:$O$304,'品質・実績記録'!$B$5:$B$304,C161,'品質・実績記録'!$C$5:$C$304,D161,'品質・実績記録'!$F$5:$F$304,G161,'品質・実績記録'!$H$5:$H$304,I161))</f>
        <v/>
      </c>
      <c r="U161" s="285">
        <f>IF(OR(S161="",T161=""),"",MAX(S161-T161,0))</f>
        <v/>
      </c>
      <c r="V161" s="285">
        <f>IF(C161="","",SUMIFS('品質・実績記録'!$S$5:$S$304,'品質・実績記録'!$B$5:$B$304,C161,'品質・実績記録'!$C$5:$C$304,D161,'品質・実績記録'!$F$5:$F$304,G161,'品質・実績記録'!$H$5:$H$304,I161))</f>
        <v/>
      </c>
      <c r="W161" s="285">
        <f>IF(C161="","",SUMIFS('品質・実績記録'!$T$5:$T$304,'品質・実績記録'!$B$5:$B$304,C161,'品質・実績記録'!$C$5:$C$304,D161,'品質・実績記録'!$F$5:$F$304,G161,'品質・実績記録'!$H$5:$H$304,I161))</f>
        <v/>
      </c>
      <c r="X161" s="285">
        <f>IF(C161="","",COUNTIFS('週間工程表'!$B$5:$B$304,C161,'週間工程表'!$C$5:$C$304,D161,'週間工程表'!$F$5:$F$304,G161,'週間工程表'!$H$5:$H$304,I161,'週間工程表'!$K$5:$K$304,"&lt;&gt;"))</f>
        <v/>
      </c>
      <c r="Y161" s="285">
        <f>IF(C161="","",COUNTIFS('課題管理'!$B$5:$B$304,C161,'課題管理'!$C$5:$C$304,D161,'課題管理'!$F$5:$F$304,G161,'課題管理'!$H$5:$H$304,I161,'課題管理'!$Q$5:$Q$304,"&lt;&gt;クローズ済み",'課題管理'!$K$5:$K$304,"&lt;&gt;"))</f>
        <v/>
      </c>
      <c r="Z161" s="287">
        <f>IF(OR(R161="",R161=0,S161=""),"",S161/R161)</f>
        <v/>
      </c>
      <c r="AA161" s="287">
        <f>IF(OR(S161="",S161=0,T161=""),"",T161/S161)</f>
        <v/>
      </c>
      <c r="AB161" s="72" t="n"/>
      <c r="AC161" s="72" t="n"/>
    </row>
    <row r="162" ht="20" customHeight="1">
      <c r="B162">
        <f>IF(C162="","",TEXT(C162,"yyyymmdd")&amp;"-"&amp;LEFT(I162,1)&amp;"-"&amp;TEXT(ROW()-4,"000"))</f>
        <v/>
      </c>
      <c r="C162" s="284" t="n"/>
      <c r="O162" s="285" t="n"/>
      <c r="P162" s="286" t="n"/>
      <c r="Q162" s="286" t="n"/>
      <c r="R162" s="285" t="n"/>
      <c r="S162" s="285">
        <f>IF(C162="","",SUMIFS('品質・実績記録'!$N$5:$N$304,'品質・実績記録'!$B$5:$B$304,C162,'品質・実績記録'!$C$5:$C$304,D162,'品質・実績記録'!$F$5:$F$304,G162,'品質・実績記録'!$H$5:$H$304,I162))</f>
        <v/>
      </c>
      <c r="T162" s="285">
        <f>IF(C162="","",SUMIFS('品質・実績記録'!$O$5:$O$304,'品質・実績記録'!$B$5:$B$304,C162,'品質・実績記録'!$C$5:$C$304,D162,'品質・実績記録'!$F$5:$F$304,G162,'品質・実績記録'!$H$5:$H$304,I162))</f>
        <v/>
      </c>
      <c r="U162" s="285">
        <f>IF(OR(S162="",T162=""),"",MAX(S162-T162,0))</f>
        <v/>
      </c>
      <c r="V162" s="285">
        <f>IF(C162="","",SUMIFS('品質・実績記録'!$S$5:$S$304,'品質・実績記録'!$B$5:$B$304,C162,'品質・実績記録'!$C$5:$C$304,D162,'品質・実績記録'!$F$5:$F$304,G162,'品質・実績記録'!$H$5:$H$304,I162))</f>
        <v/>
      </c>
      <c r="W162" s="285">
        <f>IF(C162="","",SUMIFS('品質・実績記録'!$T$5:$T$304,'品質・実績記録'!$B$5:$B$304,C162,'品質・実績記録'!$C$5:$C$304,D162,'品質・実績記録'!$F$5:$F$304,G162,'品質・実績記録'!$H$5:$H$304,I162))</f>
        <v/>
      </c>
      <c r="X162" s="285">
        <f>IF(C162="","",COUNTIFS('週間工程表'!$B$5:$B$304,C162,'週間工程表'!$C$5:$C$304,D162,'週間工程表'!$F$5:$F$304,G162,'週間工程表'!$H$5:$H$304,I162,'週間工程表'!$K$5:$K$304,"&lt;&gt;"))</f>
        <v/>
      </c>
      <c r="Y162" s="285">
        <f>IF(C162="","",COUNTIFS('課題管理'!$B$5:$B$304,C162,'課題管理'!$C$5:$C$304,D162,'課題管理'!$F$5:$F$304,G162,'課題管理'!$H$5:$H$304,I162,'課題管理'!$Q$5:$Q$304,"&lt;&gt;クローズ済み",'課題管理'!$K$5:$K$304,"&lt;&gt;"))</f>
        <v/>
      </c>
      <c r="Z162" s="287">
        <f>IF(OR(R162="",R162=0,S162=""),"",S162/R162)</f>
        <v/>
      </c>
      <c r="AA162" s="287">
        <f>IF(OR(S162="",S162=0,T162=""),"",T162/S162)</f>
        <v/>
      </c>
      <c r="AB162" s="72" t="n"/>
      <c r="AC162" s="72" t="n"/>
    </row>
    <row r="163" ht="20" customHeight="1">
      <c r="B163">
        <f>IF(C163="","",TEXT(C163,"yyyymmdd")&amp;"-"&amp;LEFT(I163,1)&amp;"-"&amp;TEXT(ROW()-4,"000"))</f>
        <v/>
      </c>
      <c r="C163" s="284" t="n"/>
      <c r="O163" s="285" t="n"/>
      <c r="P163" s="286" t="n"/>
      <c r="Q163" s="286" t="n"/>
      <c r="R163" s="285" t="n"/>
      <c r="S163" s="285">
        <f>IF(C163="","",SUMIFS('品質・実績記録'!$N$5:$N$304,'品質・実績記録'!$B$5:$B$304,C163,'品質・実績記録'!$C$5:$C$304,D163,'品質・実績記録'!$F$5:$F$304,G163,'品質・実績記録'!$H$5:$H$304,I163))</f>
        <v/>
      </c>
      <c r="T163" s="285">
        <f>IF(C163="","",SUMIFS('品質・実績記録'!$O$5:$O$304,'品質・実績記録'!$B$5:$B$304,C163,'品質・実績記録'!$C$5:$C$304,D163,'品質・実績記録'!$F$5:$F$304,G163,'品質・実績記録'!$H$5:$H$304,I163))</f>
        <v/>
      </c>
      <c r="U163" s="285">
        <f>IF(OR(S163="",T163=""),"",MAX(S163-T163,0))</f>
        <v/>
      </c>
      <c r="V163" s="285">
        <f>IF(C163="","",SUMIFS('品質・実績記録'!$S$5:$S$304,'品質・実績記録'!$B$5:$B$304,C163,'品質・実績記録'!$C$5:$C$304,D163,'品質・実績記録'!$F$5:$F$304,G163,'品質・実績記録'!$H$5:$H$304,I163))</f>
        <v/>
      </c>
      <c r="W163" s="285">
        <f>IF(C163="","",SUMIFS('品質・実績記録'!$T$5:$T$304,'品質・実績記録'!$B$5:$B$304,C163,'品質・実績記録'!$C$5:$C$304,D163,'品質・実績記録'!$F$5:$F$304,G163,'品質・実績記録'!$H$5:$H$304,I163))</f>
        <v/>
      </c>
      <c r="X163" s="285">
        <f>IF(C163="","",COUNTIFS('週間工程表'!$B$5:$B$304,C163,'週間工程表'!$C$5:$C$304,D163,'週間工程表'!$F$5:$F$304,G163,'週間工程表'!$H$5:$H$304,I163,'週間工程表'!$K$5:$K$304,"&lt;&gt;"))</f>
        <v/>
      </c>
      <c r="Y163" s="285">
        <f>IF(C163="","",COUNTIFS('課題管理'!$B$5:$B$304,C163,'課題管理'!$C$5:$C$304,D163,'課題管理'!$F$5:$F$304,G163,'課題管理'!$H$5:$H$304,I163,'課題管理'!$Q$5:$Q$304,"&lt;&gt;クローズ済み",'課題管理'!$K$5:$K$304,"&lt;&gt;"))</f>
        <v/>
      </c>
      <c r="Z163" s="287">
        <f>IF(OR(R163="",R163=0,S163=""),"",S163/R163)</f>
        <v/>
      </c>
      <c r="AA163" s="287">
        <f>IF(OR(S163="",S163=0,T163=""),"",T163/S163)</f>
        <v/>
      </c>
      <c r="AB163" s="72" t="n"/>
      <c r="AC163" s="72" t="n"/>
    </row>
    <row r="164" ht="20" customHeight="1">
      <c r="B164">
        <f>IF(C164="","",TEXT(C164,"yyyymmdd")&amp;"-"&amp;LEFT(I164,1)&amp;"-"&amp;TEXT(ROW()-4,"000"))</f>
        <v/>
      </c>
      <c r="C164" s="284" t="n"/>
      <c r="O164" s="285" t="n"/>
      <c r="P164" s="286" t="n"/>
      <c r="Q164" s="286" t="n"/>
      <c r="R164" s="285" t="n"/>
      <c r="S164" s="285">
        <f>IF(C164="","",SUMIFS('品質・実績記録'!$N$5:$N$304,'品質・実績記録'!$B$5:$B$304,C164,'品質・実績記録'!$C$5:$C$304,D164,'品質・実績記録'!$F$5:$F$304,G164,'品質・実績記録'!$H$5:$H$304,I164))</f>
        <v/>
      </c>
      <c r="T164" s="285">
        <f>IF(C164="","",SUMIFS('品質・実績記録'!$O$5:$O$304,'品質・実績記録'!$B$5:$B$304,C164,'品質・実績記録'!$C$5:$C$304,D164,'品質・実績記録'!$F$5:$F$304,G164,'品質・実績記録'!$H$5:$H$304,I164))</f>
        <v/>
      </c>
      <c r="U164" s="285">
        <f>IF(OR(S164="",T164=""),"",MAX(S164-T164,0))</f>
        <v/>
      </c>
      <c r="V164" s="285">
        <f>IF(C164="","",SUMIFS('品質・実績記録'!$S$5:$S$304,'品質・実績記録'!$B$5:$B$304,C164,'品質・実績記録'!$C$5:$C$304,D164,'品質・実績記録'!$F$5:$F$304,G164,'品質・実績記録'!$H$5:$H$304,I164))</f>
        <v/>
      </c>
      <c r="W164" s="285">
        <f>IF(C164="","",SUMIFS('品質・実績記録'!$T$5:$T$304,'品質・実績記録'!$B$5:$B$304,C164,'品質・実績記録'!$C$5:$C$304,D164,'品質・実績記録'!$F$5:$F$304,G164,'品質・実績記録'!$H$5:$H$304,I164))</f>
        <v/>
      </c>
      <c r="X164" s="285">
        <f>IF(C164="","",COUNTIFS('週間工程表'!$B$5:$B$304,C164,'週間工程表'!$C$5:$C$304,D164,'週間工程表'!$F$5:$F$304,G164,'週間工程表'!$H$5:$H$304,I164,'週間工程表'!$K$5:$K$304,"&lt;&gt;"))</f>
        <v/>
      </c>
      <c r="Y164" s="285">
        <f>IF(C164="","",COUNTIFS('課題管理'!$B$5:$B$304,C164,'課題管理'!$C$5:$C$304,D164,'課題管理'!$F$5:$F$304,G164,'課題管理'!$H$5:$H$304,I164,'課題管理'!$Q$5:$Q$304,"&lt;&gt;クローズ済み",'課題管理'!$K$5:$K$304,"&lt;&gt;"))</f>
        <v/>
      </c>
      <c r="Z164" s="287">
        <f>IF(OR(R164="",R164=0,S164=""),"",S164/R164)</f>
        <v/>
      </c>
      <c r="AA164" s="287">
        <f>IF(OR(S164="",S164=0,T164=""),"",T164/S164)</f>
        <v/>
      </c>
      <c r="AB164" s="72" t="n"/>
      <c r="AC164" s="72" t="n"/>
    </row>
    <row r="165" ht="20" customHeight="1">
      <c r="B165">
        <f>IF(C165="","",TEXT(C165,"yyyymmdd")&amp;"-"&amp;LEFT(I165,1)&amp;"-"&amp;TEXT(ROW()-4,"000"))</f>
        <v/>
      </c>
      <c r="C165" s="284" t="n"/>
      <c r="O165" s="285" t="n"/>
      <c r="P165" s="286" t="n"/>
      <c r="Q165" s="286" t="n"/>
      <c r="R165" s="285" t="n"/>
      <c r="S165" s="285">
        <f>IF(C165="","",SUMIFS('品質・実績記録'!$N$5:$N$304,'品質・実績記録'!$B$5:$B$304,C165,'品質・実績記録'!$C$5:$C$304,D165,'品質・実績記録'!$F$5:$F$304,G165,'品質・実績記録'!$H$5:$H$304,I165))</f>
        <v/>
      </c>
      <c r="T165" s="285">
        <f>IF(C165="","",SUMIFS('品質・実績記録'!$O$5:$O$304,'品質・実績記録'!$B$5:$B$304,C165,'品質・実績記録'!$C$5:$C$304,D165,'品質・実績記録'!$F$5:$F$304,G165,'品質・実績記録'!$H$5:$H$304,I165))</f>
        <v/>
      </c>
      <c r="U165" s="285">
        <f>IF(OR(S165="",T165=""),"",MAX(S165-T165,0))</f>
        <v/>
      </c>
      <c r="V165" s="285">
        <f>IF(C165="","",SUMIFS('品質・実績記録'!$S$5:$S$304,'品質・実績記録'!$B$5:$B$304,C165,'品質・実績記録'!$C$5:$C$304,D165,'品質・実績記録'!$F$5:$F$304,G165,'品質・実績記録'!$H$5:$H$304,I165))</f>
        <v/>
      </c>
      <c r="W165" s="285">
        <f>IF(C165="","",SUMIFS('品質・実績記録'!$T$5:$T$304,'品質・実績記録'!$B$5:$B$304,C165,'品質・実績記録'!$C$5:$C$304,D165,'品質・実績記録'!$F$5:$F$304,G165,'品質・実績記録'!$H$5:$H$304,I165))</f>
        <v/>
      </c>
      <c r="X165" s="285">
        <f>IF(C165="","",COUNTIFS('週間工程表'!$B$5:$B$304,C165,'週間工程表'!$C$5:$C$304,D165,'週間工程表'!$F$5:$F$304,G165,'週間工程表'!$H$5:$H$304,I165,'週間工程表'!$K$5:$K$304,"&lt;&gt;"))</f>
        <v/>
      </c>
      <c r="Y165" s="285">
        <f>IF(C165="","",COUNTIFS('課題管理'!$B$5:$B$304,C165,'課題管理'!$C$5:$C$304,D165,'課題管理'!$F$5:$F$304,G165,'課題管理'!$H$5:$H$304,I165,'課題管理'!$Q$5:$Q$304,"&lt;&gt;クローズ済み",'課題管理'!$K$5:$K$304,"&lt;&gt;"))</f>
        <v/>
      </c>
      <c r="Z165" s="287">
        <f>IF(OR(R165="",R165=0,S165=""),"",S165/R165)</f>
        <v/>
      </c>
      <c r="AA165" s="287">
        <f>IF(OR(S165="",S165=0,T165=""),"",T165/S165)</f>
        <v/>
      </c>
      <c r="AB165" s="72" t="n"/>
      <c r="AC165" s="72" t="n"/>
    </row>
    <row r="166" ht="20" customHeight="1">
      <c r="B166">
        <f>IF(C166="","",TEXT(C166,"yyyymmdd")&amp;"-"&amp;LEFT(I166,1)&amp;"-"&amp;TEXT(ROW()-4,"000"))</f>
        <v/>
      </c>
      <c r="C166" s="284" t="n"/>
      <c r="O166" s="285" t="n"/>
      <c r="P166" s="286" t="n"/>
      <c r="Q166" s="286" t="n"/>
      <c r="R166" s="285" t="n"/>
      <c r="S166" s="285">
        <f>IF(C166="","",SUMIFS('品質・実績記録'!$N$5:$N$304,'品質・実績記録'!$B$5:$B$304,C166,'品質・実績記録'!$C$5:$C$304,D166,'品質・実績記録'!$F$5:$F$304,G166,'品質・実績記録'!$H$5:$H$304,I166))</f>
        <v/>
      </c>
      <c r="T166" s="285">
        <f>IF(C166="","",SUMIFS('品質・実績記録'!$O$5:$O$304,'品質・実績記録'!$B$5:$B$304,C166,'品質・実績記録'!$C$5:$C$304,D166,'品質・実績記録'!$F$5:$F$304,G166,'品質・実績記録'!$H$5:$H$304,I166))</f>
        <v/>
      </c>
      <c r="U166" s="285">
        <f>IF(OR(S166="",T166=""),"",MAX(S166-T166,0))</f>
        <v/>
      </c>
      <c r="V166" s="285">
        <f>IF(C166="","",SUMIFS('品質・実績記録'!$S$5:$S$304,'品質・実績記録'!$B$5:$B$304,C166,'品質・実績記録'!$C$5:$C$304,D166,'品質・実績記録'!$F$5:$F$304,G166,'品質・実績記録'!$H$5:$H$304,I166))</f>
        <v/>
      </c>
      <c r="W166" s="285">
        <f>IF(C166="","",SUMIFS('品質・実績記録'!$T$5:$T$304,'品質・実績記録'!$B$5:$B$304,C166,'品質・実績記録'!$C$5:$C$304,D166,'品質・実績記録'!$F$5:$F$304,G166,'品質・実績記録'!$H$5:$H$304,I166))</f>
        <v/>
      </c>
      <c r="X166" s="285">
        <f>IF(C166="","",COUNTIFS('週間工程表'!$B$5:$B$304,C166,'週間工程表'!$C$5:$C$304,D166,'週間工程表'!$F$5:$F$304,G166,'週間工程表'!$H$5:$H$304,I166,'週間工程表'!$K$5:$K$304,"&lt;&gt;"))</f>
        <v/>
      </c>
      <c r="Y166" s="285">
        <f>IF(C166="","",COUNTIFS('課題管理'!$B$5:$B$304,C166,'課題管理'!$C$5:$C$304,D166,'課題管理'!$F$5:$F$304,G166,'課題管理'!$H$5:$H$304,I166,'課題管理'!$Q$5:$Q$304,"&lt;&gt;クローズ済み",'課題管理'!$K$5:$K$304,"&lt;&gt;"))</f>
        <v/>
      </c>
      <c r="Z166" s="287">
        <f>IF(OR(R166="",R166=0,S166=""),"",S166/R166)</f>
        <v/>
      </c>
      <c r="AA166" s="287">
        <f>IF(OR(S166="",S166=0,T166=""),"",T166/S166)</f>
        <v/>
      </c>
      <c r="AB166" s="72" t="n"/>
      <c r="AC166" s="72" t="n"/>
    </row>
    <row r="167" ht="20" customHeight="1">
      <c r="B167">
        <f>IF(C167="","",TEXT(C167,"yyyymmdd")&amp;"-"&amp;LEFT(I167,1)&amp;"-"&amp;TEXT(ROW()-4,"000"))</f>
        <v/>
      </c>
      <c r="C167" s="284" t="n"/>
      <c r="O167" s="285" t="n"/>
      <c r="P167" s="286" t="n"/>
      <c r="Q167" s="286" t="n"/>
      <c r="R167" s="285" t="n"/>
      <c r="S167" s="285">
        <f>IF(C167="","",SUMIFS('品質・実績記録'!$N$5:$N$304,'品質・実績記録'!$B$5:$B$304,C167,'品質・実績記録'!$C$5:$C$304,D167,'品質・実績記録'!$F$5:$F$304,G167,'品質・実績記録'!$H$5:$H$304,I167))</f>
        <v/>
      </c>
      <c r="T167" s="285">
        <f>IF(C167="","",SUMIFS('品質・実績記録'!$O$5:$O$304,'品質・実績記録'!$B$5:$B$304,C167,'品質・実績記録'!$C$5:$C$304,D167,'品質・実績記録'!$F$5:$F$304,G167,'品質・実績記録'!$H$5:$H$304,I167))</f>
        <v/>
      </c>
      <c r="U167" s="285">
        <f>IF(OR(S167="",T167=""),"",MAX(S167-T167,0))</f>
        <v/>
      </c>
      <c r="V167" s="285">
        <f>IF(C167="","",SUMIFS('品質・実績記録'!$S$5:$S$304,'品質・実績記録'!$B$5:$B$304,C167,'品質・実績記録'!$C$5:$C$304,D167,'品質・実績記録'!$F$5:$F$304,G167,'品質・実績記録'!$H$5:$H$304,I167))</f>
        <v/>
      </c>
      <c r="W167" s="285">
        <f>IF(C167="","",SUMIFS('品質・実績記録'!$T$5:$T$304,'品質・実績記録'!$B$5:$B$304,C167,'品質・実績記録'!$C$5:$C$304,D167,'品質・実績記録'!$F$5:$F$304,G167,'品質・実績記録'!$H$5:$H$304,I167))</f>
        <v/>
      </c>
      <c r="X167" s="285">
        <f>IF(C167="","",COUNTIFS('週間工程表'!$B$5:$B$304,C167,'週間工程表'!$C$5:$C$304,D167,'週間工程表'!$F$5:$F$304,G167,'週間工程表'!$H$5:$H$304,I167,'週間工程表'!$K$5:$K$304,"&lt;&gt;"))</f>
        <v/>
      </c>
      <c r="Y167" s="285">
        <f>IF(C167="","",COUNTIFS('課題管理'!$B$5:$B$304,C167,'課題管理'!$C$5:$C$304,D167,'課題管理'!$F$5:$F$304,G167,'課題管理'!$H$5:$H$304,I167,'課題管理'!$Q$5:$Q$304,"&lt;&gt;クローズ済み",'課題管理'!$K$5:$K$304,"&lt;&gt;"))</f>
        <v/>
      </c>
      <c r="Z167" s="287">
        <f>IF(OR(R167="",R167=0,S167=""),"",S167/R167)</f>
        <v/>
      </c>
      <c r="AA167" s="287">
        <f>IF(OR(S167="",S167=0,T167=""),"",T167/S167)</f>
        <v/>
      </c>
      <c r="AB167" s="72" t="n"/>
      <c r="AC167" s="72" t="n"/>
    </row>
    <row r="168" ht="20" customHeight="1">
      <c r="B168">
        <f>IF(C168="","",TEXT(C168,"yyyymmdd")&amp;"-"&amp;LEFT(I168,1)&amp;"-"&amp;TEXT(ROW()-4,"000"))</f>
        <v/>
      </c>
      <c r="C168" s="284" t="n"/>
      <c r="O168" s="285" t="n"/>
      <c r="P168" s="286" t="n"/>
      <c r="Q168" s="286" t="n"/>
      <c r="R168" s="285" t="n"/>
      <c r="S168" s="285">
        <f>IF(C168="","",SUMIFS('品質・実績記録'!$N$5:$N$304,'品質・実績記録'!$B$5:$B$304,C168,'品質・実績記録'!$C$5:$C$304,D168,'品質・実績記録'!$F$5:$F$304,G168,'品質・実績記録'!$H$5:$H$304,I168))</f>
        <v/>
      </c>
      <c r="T168" s="285">
        <f>IF(C168="","",SUMIFS('品質・実績記録'!$O$5:$O$304,'品質・実績記録'!$B$5:$B$304,C168,'品質・実績記録'!$C$5:$C$304,D168,'品質・実績記録'!$F$5:$F$304,G168,'品質・実績記録'!$H$5:$H$304,I168))</f>
        <v/>
      </c>
      <c r="U168" s="285">
        <f>IF(OR(S168="",T168=""),"",MAX(S168-T168,0))</f>
        <v/>
      </c>
      <c r="V168" s="285">
        <f>IF(C168="","",SUMIFS('品質・実績記録'!$S$5:$S$304,'品質・実績記録'!$B$5:$B$304,C168,'品質・実績記録'!$C$5:$C$304,D168,'品質・実績記録'!$F$5:$F$304,G168,'品質・実績記録'!$H$5:$H$304,I168))</f>
        <v/>
      </c>
      <c r="W168" s="285">
        <f>IF(C168="","",SUMIFS('品質・実績記録'!$T$5:$T$304,'品質・実績記録'!$B$5:$B$304,C168,'品質・実績記録'!$C$5:$C$304,D168,'品質・実績記録'!$F$5:$F$304,G168,'品質・実績記録'!$H$5:$H$304,I168))</f>
        <v/>
      </c>
      <c r="X168" s="285">
        <f>IF(C168="","",COUNTIFS('週間工程表'!$B$5:$B$304,C168,'週間工程表'!$C$5:$C$304,D168,'週間工程表'!$F$5:$F$304,G168,'週間工程表'!$H$5:$H$304,I168,'週間工程表'!$K$5:$K$304,"&lt;&gt;"))</f>
        <v/>
      </c>
      <c r="Y168" s="285">
        <f>IF(C168="","",COUNTIFS('課題管理'!$B$5:$B$304,C168,'課題管理'!$C$5:$C$304,D168,'課題管理'!$F$5:$F$304,G168,'課題管理'!$H$5:$H$304,I168,'課題管理'!$Q$5:$Q$304,"&lt;&gt;クローズ済み",'課題管理'!$K$5:$K$304,"&lt;&gt;"))</f>
        <v/>
      </c>
      <c r="Z168" s="287">
        <f>IF(OR(R168="",R168=0,S168=""),"",S168/R168)</f>
        <v/>
      </c>
      <c r="AA168" s="287">
        <f>IF(OR(S168="",S168=0,T168=""),"",T168/S168)</f>
        <v/>
      </c>
      <c r="AB168" s="72" t="n"/>
      <c r="AC168" s="72" t="n"/>
    </row>
    <row r="169" ht="20" customHeight="1">
      <c r="B169">
        <f>IF(C169="","",TEXT(C169,"yyyymmdd")&amp;"-"&amp;LEFT(I169,1)&amp;"-"&amp;TEXT(ROW()-4,"000"))</f>
        <v/>
      </c>
      <c r="C169" s="284" t="n"/>
      <c r="O169" s="285" t="n"/>
      <c r="P169" s="286" t="n"/>
      <c r="Q169" s="286" t="n"/>
      <c r="R169" s="285" t="n"/>
      <c r="S169" s="285">
        <f>IF(C169="","",SUMIFS('品質・実績記録'!$N$5:$N$304,'品質・実績記録'!$B$5:$B$304,C169,'品質・実績記録'!$C$5:$C$304,D169,'品質・実績記録'!$F$5:$F$304,G169,'品質・実績記録'!$H$5:$H$304,I169))</f>
        <v/>
      </c>
      <c r="T169" s="285">
        <f>IF(C169="","",SUMIFS('品質・実績記録'!$O$5:$O$304,'品質・実績記録'!$B$5:$B$304,C169,'品質・実績記録'!$C$5:$C$304,D169,'品質・実績記録'!$F$5:$F$304,G169,'品質・実績記録'!$H$5:$H$304,I169))</f>
        <v/>
      </c>
      <c r="U169" s="285">
        <f>IF(OR(S169="",T169=""),"",MAX(S169-T169,0))</f>
        <v/>
      </c>
      <c r="V169" s="285">
        <f>IF(C169="","",SUMIFS('品質・実績記録'!$S$5:$S$304,'品質・実績記録'!$B$5:$B$304,C169,'品質・実績記録'!$C$5:$C$304,D169,'品質・実績記録'!$F$5:$F$304,G169,'品質・実績記録'!$H$5:$H$304,I169))</f>
        <v/>
      </c>
      <c r="W169" s="285">
        <f>IF(C169="","",SUMIFS('品質・実績記録'!$T$5:$T$304,'品質・実績記録'!$B$5:$B$304,C169,'品質・実績記録'!$C$5:$C$304,D169,'品質・実績記録'!$F$5:$F$304,G169,'品質・実績記録'!$H$5:$H$304,I169))</f>
        <v/>
      </c>
      <c r="X169" s="285">
        <f>IF(C169="","",COUNTIFS('週間工程表'!$B$5:$B$304,C169,'週間工程表'!$C$5:$C$304,D169,'週間工程表'!$F$5:$F$304,G169,'週間工程表'!$H$5:$H$304,I169,'週間工程表'!$K$5:$K$304,"&lt;&gt;"))</f>
        <v/>
      </c>
      <c r="Y169" s="285">
        <f>IF(C169="","",COUNTIFS('課題管理'!$B$5:$B$304,C169,'課題管理'!$C$5:$C$304,D169,'課題管理'!$F$5:$F$304,G169,'課題管理'!$H$5:$H$304,I169,'課題管理'!$Q$5:$Q$304,"&lt;&gt;クローズ済み",'課題管理'!$K$5:$K$304,"&lt;&gt;"))</f>
        <v/>
      </c>
      <c r="Z169" s="287">
        <f>IF(OR(R169="",R169=0,S169=""),"",S169/R169)</f>
        <v/>
      </c>
      <c r="AA169" s="287">
        <f>IF(OR(S169="",S169=0,T169=""),"",T169/S169)</f>
        <v/>
      </c>
      <c r="AB169" s="72" t="n"/>
      <c r="AC169" s="72" t="n"/>
    </row>
    <row r="170" ht="20" customHeight="1">
      <c r="B170">
        <f>IF(C170="","",TEXT(C170,"yyyymmdd")&amp;"-"&amp;LEFT(I170,1)&amp;"-"&amp;TEXT(ROW()-4,"000"))</f>
        <v/>
      </c>
      <c r="C170" s="284" t="n"/>
      <c r="O170" s="285" t="n"/>
      <c r="P170" s="286" t="n"/>
      <c r="Q170" s="286" t="n"/>
      <c r="R170" s="285" t="n"/>
      <c r="S170" s="285">
        <f>IF(C170="","",SUMIFS('品質・実績記録'!$N$5:$N$304,'品質・実績記録'!$B$5:$B$304,C170,'品質・実績記録'!$C$5:$C$304,D170,'品質・実績記録'!$F$5:$F$304,G170,'品質・実績記録'!$H$5:$H$304,I170))</f>
        <v/>
      </c>
      <c r="T170" s="285">
        <f>IF(C170="","",SUMIFS('品質・実績記録'!$O$5:$O$304,'品質・実績記録'!$B$5:$B$304,C170,'品質・実績記録'!$C$5:$C$304,D170,'品質・実績記録'!$F$5:$F$304,G170,'品質・実績記録'!$H$5:$H$304,I170))</f>
        <v/>
      </c>
      <c r="U170" s="285">
        <f>IF(OR(S170="",T170=""),"",MAX(S170-T170,0))</f>
        <v/>
      </c>
      <c r="V170" s="285">
        <f>IF(C170="","",SUMIFS('品質・実績記録'!$S$5:$S$304,'品質・実績記録'!$B$5:$B$304,C170,'品質・実績記録'!$C$5:$C$304,D170,'品質・実績記録'!$F$5:$F$304,G170,'品質・実績記録'!$H$5:$H$304,I170))</f>
        <v/>
      </c>
      <c r="W170" s="285">
        <f>IF(C170="","",SUMIFS('品質・実績記録'!$T$5:$T$304,'品質・実績記録'!$B$5:$B$304,C170,'品質・実績記録'!$C$5:$C$304,D170,'品質・実績記録'!$F$5:$F$304,G170,'品質・実績記録'!$H$5:$H$304,I170))</f>
        <v/>
      </c>
      <c r="X170" s="285">
        <f>IF(C170="","",COUNTIFS('週間工程表'!$B$5:$B$304,C170,'週間工程表'!$C$5:$C$304,D170,'週間工程表'!$F$5:$F$304,G170,'週間工程表'!$H$5:$H$304,I170,'週間工程表'!$K$5:$K$304,"&lt;&gt;"))</f>
        <v/>
      </c>
      <c r="Y170" s="285">
        <f>IF(C170="","",COUNTIFS('課題管理'!$B$5:$B$304,C170,'課題管理'!$C$5:$C$304,D170,'課題管理'!$F$5:$F$304,G170,'課題管理'!$H$5:$H$304,I170,'課題管理'!$Q$5:$Q$304,"&lt;&gt;クローズ済み",'課題管理'!$K$5:$K$304,"&lt;&gt;"))</f>
        <v/>
      </c>
      <c r="Z170" s="287">
        <f>IF(OR(R170="",R170=0,S170=""),"",S170/R170)</f>
        <v/>
      </c>
      <c r="AA170" s="287">
        <f>IF(OR(S170="",S170=0,T170=""),"",T170/S170)</f>
        <v/>
      </c>
      <c r="AB170" s="72" t="n"/>
      <c r="AC170" s="72" t="n"/>
    </row>
    <row r="171" ht="20" customHeight="1">
      <c r="B171">
        <f>IF(C171="","",TEXT(C171,"yyyymmdd")&amp;"-"&amp;LEFT(I171,1)&amp;"-"&amp;TEXT(ROW()-4,"000"))</f>
        <v/>
      </c>
      <c r="C171" s="284" t="n"/>
      <c r="O171" s="285" t="n"/>
      <c r="P171" s="286" t="n"/>
      <c r="Q171" s="286" t="n"/>
      <c r="R171" s="285" t="n"/>
      <c r="S171" s="285">
        <f>IF(C171="","",SUMIFS('品質・実績記録'!$N$5:$N$304,'品質・実績記録'!$B$5:$B$304,C171,'品質・実績記録'!$C$5:$C$304,D171,'品質・実績記録'!$F$5:$F$304,G171,'品質・実績記録'!$H$5:$H$304,I171))</f>
        <v/>
      </c>
      <c r="T171" s="285">
        <f>IF(C171="","",SUMIFS('品質・実績記録'!$O$5:$O$304,'品質・実績記録'!$B$5:$B$304,C171,'品質・実績記録'!$C$5:$C$304,D171,'品質・実績記録'!$F$5:$F$304,G171,'品質・実績記録'!$H$5:$H$304,I171))</f>
        <v/>
      </c>
      <c r="U171" s="285">
        <f>IF(OR(S171="",T171=""),"",MAX(S171-T171,0))</f>
        <v/>
      </c>
      <c r="V171" s="285">
        <f>IF(C171="","",SUMIFS('品質・実績記録'!$S$5:$S$304,'品質・実績記録'!$B$5:$B$304,C171,'品質・実績記録'!$C$5:$C$304,D171,'品質・実績記録'!$F$5:$F$304,G171,'品質・実績記録'!$H$5:$H$304,I171))</f>
        <v/>
      </c>
      <c r="W171" s="285">
        <f>IF(C171="","",SUMIFS('品質・実績記録'!$T$5:$T$304,'品質・実績記録'!$B$5:$B$304,C171,'品質・実績記録'!$C$5:$C$304,D171,'品質・実績記録'!$F$5:$F$304,G171,'品質・実績記録'!$H$5:$H$304,I171))</f>
        <v/>
      </c>
      <c r="X171" s="285">
        <f>IF(C171="","",COUNTIFS('週間工程表'!$B$5:$B$304,C171,'週間工程表'!$C$5:$C$304,D171,'週間工程表'!$F$5:$F$304,G171,'週間工程表'!$H$5:$H$304,I171,'週間工程表'!$K$5:$K$304,"&lt;&gt;"))</f>
        <v/>
      </c>
      <c r="Y171" s="285">
        <f>IF(C171="","",COUNTIFS('課題管理'!$B$5:$B$304,C171,'課題管理'!$C$5:$C$304,D171,'課題管理'!$F$5:$F$304,G171,'課題管理'!$H$5:$H$304,I171,'課題管理'!$Q$5:$Q$304,"&lt;&gt;クローズ済み",'課題管理'!$K$5:$K$304,"&lt;&gt;"))</f>
        <v/>
      </c>
      <c r="Z171" s="287">
        <f>IF(OR(R171="",R171=0,S171=""),"",S171/R171)</f>
        <v/>
      </c>
      <c r="AA171" s="287">
        <f>IF(OR(S171="",S171=0,T171=""),"",T171/S171)</f>
        <v/>
      </c>
      <c r="AB171" s="72" t="n"/>
      <c r="AC171" s="72" t="n"/>
    </row>
    <row r="172" ht="20" customHeight="1">
      <c r="B172">
        <f>IF(C172="","",TEXT(C172,"yyyymmdd")&amp;"-"&amp;LEFT(I172,1)&amp;"-"&amp;TEXT(ROW()-4,"000"))</f>
        <v/>
      </c>
      <c r="C172" s="284" t="n"/>
      <c r="O172" s="285" t="n"/>
      <c r="P172" s="286" t="n"/>
      <c r="Q172" s="286" t="n"/>
      <c r="R172" s="285" t="n"/>
      <c r="S172" s="285">
        <f>IF(C172="","",SUMIFS('品質・実績記録'!$N$5:$N$304,'品質・実績記録'!$B$5:$B$304,C172,'品質・実績記録'!$C$5:$C$304,D172,'品質・実績記録'!$F$5:$F$304,G172,'品質・実績記録'!$H$5:$H$304,I172))</f>
        <v/>
      </c>
      <c r="T172" s="285">
        <f>IF(C172="","",SUMIFS('品質・実績記録'!$O$5:$O$304,'品質・実績記録'!$B$5:$B$304,C172,'品質・実績記録'!$C$5:$C$304,D172,'品質・実績記録'!$F$5:$F$304,G172,'品質・実績記録'!$H$5:$H$304,I172))</f>
        <v/>
      </c>
      <c r="U172" s="285">
        <f>IF(OR(S172="",T172=""),"",MAX(S172-T172,0))</f>
        <v/>
      </c>
      <c r="V172" s="285">
        <f>IF(C172="","",SUMIFS('品質・実績記録'!$S$5:$S$304,'品質・実績記録'!$B$5:$B$304,C172,'品質・実績記録'!$C$5:$C$304,D172,'品質・実績記録'!$F$5:$F$304,G172,'品質・実績記録'!$H$5:$H$304,I172))</f>
        <v/>
      </c>
      <c r="W172" s="285">
        <f>IF(C172="","",SUMIFS('品質・実績記録'!$T$5:$T$304,'品質・実績記録'!$B$5:$B$304,C172,'品質・実績記録'!$C$5:$C$304,D172,'品質・実績記録'!$F$5:$F$304,G172,'品質・実績記録'!$H$5:$H$304,I172))</f>
        <v/>
      </c>
      <c r="X172" s="285">
        <f>IF(C172="","",COUNTIFS('週間工程表'!$B$5:$B$304,C172,'週間工程表'!$C$5:$C$304,D172,'週間工程表'!$F$5:$F$304,G172,'週間工程表'!$H$5:$H$304,I172,'週間工程表'!$K$5:$K$304,"&lt;&gt;"))</f>
        <v/>
      </c>
      <c r="Y172" s="285">
        <f>IF(C172="","",COUNTIFS('課題管理'!$B$5:$B$304,C172,'課題管理'!$C$5:$C$304,D172,'課題管理'!$F$5:$F$304,G172,'課題管理'!$H$5:$H$304,I172,'課題管理'!$Q$5:$Q$304,"&lt;&gt;クローズ済み",'課題管理'!$K$5:$K$304,"&lt;&gt;"))</f>
        <v/>
      </c>
      <c r="Z172" s="287">
        <f>IF(OR(R172="",R172=0,S172=""),"",S172/R172)</f>
        <v/>
      </c>
      <c r="AA172" s="287">
        <f>IF(OR(S172="",S172=0,T172=""),"",T172/S172)</f>
        <v/>
      </c>
      <c r="AB172" s="72" t="n"/>
      <c r="AC172" s="72" t="n"/>
    </row>
    <row r="173" ht="20" customHeight="1">
      <c r="B173">
        <f>IF(C173="","",TEXT(C173,"yyyymmdd")&amp;"-"&amp;LEFT(I173,1)&amp;"-"&amp;TEXT(ROW()-4,"000"))</f>
        <v/>
      </c>
      <c r="C173" s="284" t="n"/>
      <c r="O173" s="285" t="n"/>
      <c r="P173" s="286" t="n"/>
      <c r="Q173" s="286" t="n"/>
      <c r="R173" s="285" t="n"/>
      <c r="S173" s="285">
        <f>IF(C173="","",SUMIFS('品質・実績記録'!$N$5:$N$304,'品質・実績記録'!$B$5:$B$304,C173,'品質・実績記録'!$C$5:$C$304,D173,'品質・実績記録'!$F$5:$F$304,G173,'品質・実績記録'!$H$5:$H$304,I173))</f>
        <v/>
      </c>
      <c r="T173" s="285">
        <f>IF(C173="","",SUMIFS('品質・実績記録'!$O$5:$O$304,'品質・実績記録'!$B$5:$B$304,C173,'品質・実績記録'!$C$5:$C$304,D173,'品質・実績記録'!$F$5:$F$304,G173,'品質・実績記録'!$H$5:$H$304,I173))</f>
        <v/>
      </c>
      <c r="U173" s="285">
        <f>IF(OR(S173="",T173=""),"",MAX(S173-T173,0))</f>
        <v/>
      </c>
      <c r="V173" s="285">
        <f>IF(C173="","",SUMIFS('品質・実績記録'!$S$5:$S$304,'品質・実績記録'!$B$5:$B$304,C173,'品質・実績記録'!$C$5:$C$304,D173,'品質・実績記録'!$F$5:$F$304,G173,'品質・実績記録'!$H$5:$H$304,I173))</f>
        <v/>
      </c>
      <c r="W173" s="285">
        <f>IF(C173="","",SUMIFS('品質・実績記録'!$T$5:$T$304,'品質・実績記録'!$B$5:$B$304,C173,'品質・実績記録'!$C$5:$C$304,D173,'品質・実績記録'!$F$5:$F$304,G173,'品質・実績記録'!$H$5:$H$304,I173))</f>
        <v/>
      </c>
      <c r="X173" s="285">
        <f>IF(C173="","",COUNTIFS('週間工程表'!$B$5:$B$304,C173,'週間工程表'!$C$5:$C$304,D173,'週間工程表'!$F$5:$F$304,G173,'週間工程表'!$H$5:$H$304,I173,'週間工程表'!$K$5:$K$304,"&lt;&gt;"))</f>
        <v/>
      </c>
      <c r="Y173" s="285">
        <f>IF(C173="","",COUNTIFS('課題管理'!$B$5:$B$304,C173,'課題管理'!$C$5:$C$304,D173,'課題管理'!$F$5:$F$304,G173,'課題管理'!$H$5:$H$304,I173,'課題管理'!$Q$5:$Q$304,"&lt;&gt;クローズ済み",'課題管理'!$K$5:$K$304,"&lt;&gt;"))</f>
        <v/>
      </c>
      <c r="Z173" s="287">
        <f>IF(OR(R173="",R173=0,S173=""),"",S173/R173)</f>
        <v/>
      </c>
      <c r="AA173" s="287">
        <f>IF(OR(S173="",S173=0,T173=""),"",T173/S173)</f>
        <v/>
      </c>
      <c r="AB173" s="72" t="n"/>
      <c r="AC173" s="72" t="n"/>
    </row>
    <row r="174" ht="20" customHeight="1">
      <c r="B174">
        <f>IF(C174="","",TEXT(C174,"yyyymmdd")&amp;"-"&amp;LEFT(I174,1)&amp;"-"&amp;TEXT(ROW()-4,"000"))</f>
        <v/>
      </c>
      <c r="C174" s="284" t="n"/>
      <c r="O174" s="285" t="n"/>
      <c r="P174" s="286" t="n"/>
      <c r="Q174" s="286" t="n"/>
      <c r="R174" s="285" t="n"/>
      <c r="S174" s="285">
        <f>IF(C174="","",SUMIFS('品質・実績記録'!$N$5:$N$304,'品質・実績記録'!$B$5:$B$304,C174,'品質・実績記録'!$C$5:$C$304,D174,'品質・実績記録'!$F$5:$F$304,G174,'品質・実績記録'!$H$5:$H$304,I174))</f>
        <v/>
      </c>
      <c r="T174" s="285">
        <f>IF(C174="","",SUMIFS('品質・実績記録'!$O$5:$O$304,'品質・実績記録'!$B$5:$B$304,C174,'品質・実績記録'!$C$5:$C$304,D174,'品質・実績記録'!$F$5:$F$304,G174,'品質・実績記録'!$H$5:$H$304,I174))</f>
        <v/>
      </c>
      <c r="U174" s="285">
        <f>IF(OR(S174="",T174=""),"",MAX(S174-T174,0))</f>
        <v/>
      </c>
      <c r="V174" s="285">
        <f>IF(C174="","",SUMIFS('品質・実績記録'!$S$5:$S$304,'品質・実績記録'!$B$5:$B$304,C174,'品質・実績記録'!$C$5:$C$304,D174,'品質・実績記録'!$F$5:$F$304,G174,'品質・実績記録'!$H$5:$H$304,I174))</f>
        <v/>
      </c>
      <c r="W174" s="285">
        <f>IF(C174="","",SUMIFS('品質・実績記録'!$T$5:$T$304,'品質・実績記録'!$B$5:$B$304,C174,'品質・実績記録'!$C$5:$C$304,D174,'品質・実績記録'!$F$5:$F$304,G174,'品質・実績記録'!$H$5:$H$304,I174))</f>
        <v/>
      </c>
      <c r="X174" s="285">
        <f>IF(C174="","",COUNTIFS('週間工程表'!$B$5:$B$304,C174,'週間工程表'!$C$5:$C$304,D174,'週間工程表'!$F$5:$F$304,G174,'週間工程表'!$H$5:$H$304,I174,'週間工程表'!$K$5:$K$304,"&lt;&gt;"))</f>
        <v/>
      </c>
      <c r="Y174" s="285">
        <f>IF(C174="","",COUNTIFS('課題管理'!$B$5:$B$304,C174,'課題管理'!$C$5:$C$304,D174,'課題管理'!$F$5:$F$304,G174,'課題管理'!$H$5:$H$304,I174,'課題管理'!$Q$5:$Q$304,"&lt;&gt;クローズ済み",'課題管理'!$K$5:$K$304,"&lt;&gt;"))</f>
        <v/>
      </c>
      <c r="Z174" s="287">
        <f>IF(OR(R174="",R174=0,S174=""),"",S174/R174)</f>
        <v/>
      </c>
      <c r="AA174" s="287">
        <f>IF(OR(S174="",S174=0,T174=""),"",T174/S174)</f>
        <v/>
      </c>
      <c r="AB174" s="72" t="n"/>
      <c r="AC174" s="72" t="n"/>
    </row>
    <row r="175" ht="20" customHeight="1">
      <c r="B175">
        <f>IF(C175="","",TEXT(C175,"yyyymmdd")&amp;"-"&amp;LEFT(I175,1)&amp;"-"&amp;TEXT(ROW()-4,"000"))</f>
        <v/>
      </c>
      <c r="C175" s="284" t="n"/>
      <c r="O175" s="285" t="n"/>
      <c r="P175" s="286" t="n"/>
      <c r="Q175" s="286" t="n"/>
      <c r="R175" s="285" t="n"/>
      <c r="S175" s="285">
        <f>IF(C175="","",SUMIFS('品質・実績記録'!$N$5:$N$304,'品質・実績記録'!$B$5:$B$304,C175,'品質・実績記録'!$C$5:$C$304,D175,'品質・実績記録'!$F$5:$F$304,G175,'品質・実績記録'!$H$5:$H$304,I175))</f>
        <v/>
      </c>
      <c r="T175" s="285">
        <f>IF(C175="","",SUMIFS('品質・実績記録'!$O$5:$O$304,'品質・実績記録'!$B$5:$B$304,C175,'品質・実績記録'!$C$5:$C$304,D175,'品質・実績記録'!$F$5:$F$304,G175,'品質・実績記録'!$H$5:$H$304,I175))</f>
        <v/>
      </c>
      <c r="U175" s="285">
        <f>IF(OR(S175="",T175=""),"",MAX(S175-T175,0))</f>
        <v/>
      </c>
      <c r="V175" s="285">
        <f>IF(C175="","",SUMIFS('品質・実績記録'!$S$5:$S$304,'品質・実績記録'!$B$5:$B$304,C175,'品質・実績記録'!$C$5:$C$304,D175,'品質・実績記録'!$F$5:$F$304,G175,'品質・実績記録'!$H$5:$H$304,I175))</f>
        <v/>
      </c>
      <c r="W175" s="285">
        <f>IF(C175="","",SUMIFS('品質・実績記録'!$T$5:$T$304,'品質・実績記録'!$B$5:$B$304,C175,'品質・実績記録'!$C$5:$C$304,D175,'品質・実績記録'!$F$5:$F$304,G175,'品質・実績記録'!$H$5:$H$304,I175))</f>
        <v/>
      </c>
      <c r="X175" s="285">
        <f>IF(C175="","",COUNTIFS('週間工程表'!$B$5:$B$304,C175,'週間工程表'!$C$5:$C$304,D175,'週間工程表'!$F$5:$F$304,G175,'週間工程表'!$H$5:$H$304,I175,'週間工程表'!$K$5:$K$304,"&lt;&gt;"))</f>
        <v/>
      </c>
      <c r="Y175" s="285">
        <f>IF(C175="","",COUNTIFS('課題管理'!$B$5:$B$304,C175,'課題管理'!$C$5:$C$304,D175,'課題管理'!$F$5:$F$304,G175,'課題管理'!$H$5:$H$304,I175,'課題管理'!$Q$5:$Q$304,"&lt;&gt;クローズ済み",'課題管理'!$K$5:$K$304,"&lt;&gt;"))</f>
        <v/>
      </c>
      <c r="Z175" s="287">
        <f>IF(OR(R175="",R175=0,S175=""),"",S175/R175)</f>
        <v/>
      </c>
      <c r="AA175" s="287">
        <f>IF(OR(S175="",S175=0,T175=""),"",T175/S175)</f>
        <v/>
      </c>
      <c r="AB175" s="72" t="n"/>
      <c r="AC175" s="72" t="n"/>
    </row>
    <row r="176" ht="20" customHeight="1">
      <c r="B176">
        <f>IF(C176="","",TEXT(C176,"yyyymmdd")&amp;"-"&amp;LEFT(I176,1)&amp;"-"&amp;TEXT(ROW()-4,"000"))</f>
        <v/>
      </c>
      <c r="C176" s="284" t="n"/>
      <c r="O176" s="285" t="n"/>
      <c r="P176" s="286" t="n"/>
      <c r="Q176" s="286" t="n"/>
      <c r="R176" s="285" t="n"/>
      <c r="S176" s="285">
        <f>IF(C176="","",SUMIFS('品質・実績記録'!$N$5:$N$304,'品質・実績記録'!$B$5:$B$304,C176,'品質・実績記録'!$C$5:$C$304,D176,'品質・実績記録'!$F$5:$F$304,G176,'品質・実績記録'!$H$5:$H$304,I176))</f>
        <v/>
      </c>
      <c r="T176" s="285">
        <f>IF(C176="","",SUMIFS('品質・実績記録'!$O$5:$O$304,'品質・実績記録'!$B$5:$B$304,C176,'品質・実績記録'!$C$5:$C$304,D176,'品質・実績記録'!$F$5:$F$304,G176,'品質・実績記録'!$H$5:$H$304,I176))</f>
        <v/>
      </c>
      <c r="U176" s="285">
        <f>IF(OR(S176="",T176=""),"",MAX(S176-T176,0))</f>
        <v/>
      </c>
      <c r="V176" s="285">
        <f>IF(C176="","",SUMIFS('品質・実績記録'!$S$5:$S$304,'品質・実績記録'!$B$5:$B$304,C176,'品質・実績記録'!$C$5:$C$304,D176,'品質・実績記録'!$F$5:$F$304,G176,'品質・実績記録'!$H$5:$H$304,I176))</f>
        <v/>
      </c>
      <c r="W176" s="285">
        <f>IF(C176="","",SUMIFS('品質・実績記録'!$T$5:$T$304,'品質・実績記録'!$B$5:$B$304,C176,'品質・実績記録'!$C$5:$C$304,D176,'品質・実績記録'!$F$5:$F$304,G176,'品質・実績記録'!$H$5:$H$304,I176))</f>
        <v/>
      </c>
      <c r="X176" s="285">
        <f>IF(C176="","",COUNTIFS('週間工程表'!$B$5:$B$304,C176,'週間工程表'!$C$5:$C$304,D176,'週間工程表'!$F$5:$F$304,G176,'週間工程表'!$H$5:$H$304,I176,'週間工程表'!$K$5:$K$304,"&lt;&gt;"))</f>
        <v/>
      </c>
      <c r="Y176" s="285">
        <f>IF(C176="","",COUNTIFS('課題管理'!$B$5:$B$304,C176,'課題管理'!$C$5:$C$304,D176,'課題管理'!$F$5:$F$304,G176,'課題管理'!$H$5:$H$304,I176,'課題管理'!$Q$5:$Q$304,"&lt;&gt;クローズ済み",'課題管理'!$K$5:$K$304,"&lt;&gt;"))</f>
        <v/>
      </c>
      <c r="Z176" s="287">
        <f>IF(OR(R176="",R176=0,S176=""),"",S176/R176)</f>
        <v/>
      </c>
      <c r="AA176" s="287">
        <f>IF(OR(S176="",S176=0,T176=""),"",T176/S176)</f>
        <v/>
      </c>
      <c r="AB176" s="72" t="n"/>
      <c r="AC176" s="72" t="n"/>
    </row>
    <row r="177" ht="20" customHeight="1">
      <c r="B177">
        <f>IF(C177="","",TEXT(C177,"yyyymmdd")&amp;"-"&amp;LEFT(I177,1)&amp;"-"&amp;TEXT(ROW()-4,"000"))</f>
        <v/>
      </c>
      <c r="C177" s="284" t="n"/>
      <c r="O177" s="285" t="n"/>
      <c r="P177" s="286" t="n"/>
      <c r="Q177" s="286" t="n"/>
      <c r="R177" s="285" t="n"/>
      <c r="S177" s="285">
        <f>IF(C177="","",SUMIFS('品質・実績記録'!$N$5:$N$304,'品質・実績記録'!$B$5:$B$304,C177,'品質・実績記録'!$C$5:$C$304,D177,'品質・実績記録'!$F$5:$F$304,G177,'品質・実績記録'!$H$5:$H$304,I177))</f>
        <v/>
      </c>
      <c r="T177" s="285">
        <f>IF(C177="","",SUMIFS('品質・実績記録'!$O$5:$O$304,'品質・実績記録'!$B$5:$B$304,C177,'品質・実績記録'!$C$5:$C$304,D177,'品質・実績記録'!$F$5:$F$304,G177,'品質・実績記録'!$H$5:$H$304,I177))</f>
        <v/>
      </c>
      <c r="U177" s="285">
        <f>IF(OR(S177="",T177=""),"",MAX(S177-T177,0))</f>
        <v/>
      </c>
      <c r="V177" s="285">
        <f>IF(C177="","",SUMIFS('品質・実績記録'!$S$5:$S$304,'品質・実績記録'!$B$5:$B$304,C177,'品質・実績記録'!$C$5:$C$304,D177,'品質・実績記録'!$F$5:$F$304,G177,'品質・実績記録'!$H$5:$H$304,I177))</f>
        <v/>
      </c>
      <c r="W177" s="285">
        <f>IF(C177="","",SUMIFS('品質・実績記録'!$T$5:$T$304,'品質・実績記録'!$B$5:$B$304,C177,'品質・実績記録'!$C$5:$C$304,D177,'品質・実績記録'!$F$5:$F$304,G177,'品質・実績記録'!$H$5:$H$304,I177))</f>
        <v/>
      </c>
      <c r="X177" s="285">
        <f>IF(C177="","",COUNTIFS('週間工程表'!$B$5:$B$304,C177,'週間工程表'!$C$5:$C$304,D177,'週間工程表'!$F$5:$F$304,G177,'週間工程表'!$H$5:$H$304,I177,'週間工程表'!$K$5:$K$304,"&lt;&gt;"))</f>
        <v/>
      </c>
      <c r="Y177" s="285">
        <f>IF(C177="","",COUNTIFS('課題管理'!$B$5:$B$304,C177,'課題管理'!$C$5:$C$304,D177,'課題管理'!$F$5:$F$304,G177,'課題管理'!$H$5:$H$304,I177,'課題管理'!$Q$5:$Q$304,"&lt;&gt;クローズ済み",'課題管理'!$K$5:$K$304,"&lt;&gt;"))</f>
        <v/>
      </c>
      <c r="Z177" s="287">
        <f>IF(OR(R177="",R177=0,S177=""),"",S177/R177)</f>
        <v/>
      </c>
      <c r="AA177" s="287">
        <f>IF(OR(S177="",S177=0,T177=""),"",T177/S177)</f>
        <v/>
      </c>
      <c r="AB177" s="72" t="n"/>
      <c r="AC177" s="72" t="n"/>
    </row>
    <row r="178" ht="20" customHeight="1">
      <c r="B178">
        <f>IF(C178="","",TEXT(C178,"yyyymmdd")&amp;"-"&amp;LEFT(I178,1)&amp;"-"&amp;TEXT(ROW()-4,"000"))</f>
        <v/>
      </c>
      <c r="C178" s="284" t="n"/>
      <c r="O178" s="285" t="n"/>
      <c r="P178" s="286" t="n"/>
      <c r="Q178" s="286" t="n"/>
      <c r="R178" s="285" t="n"/>
      <c r="S178" s="285">
        <f>IF(C178="","",SUMIFS('品質・実績記録'!$N$5:$N$304,'品質・実績記録'!$B$5:$B$304,C178,'品質・実績記録'!$C$5:$C$304,D178,'品質・実績記録'!$F$5:$F$304,G178,'品質・実績記録'!$H$5:$H$304,I178))</f>
        <v/>
      </c>
      <c r="T178" s="285">
        <f>IF(C178="","",SUMIFS('品質・実績記録'!$O$5:$O$304,'品質・実績記録'!$B$5:$B$304,C178,'品質・実績記録'!$C$5:$C$304,D178,'品質・実績記録'!$F$5:$F$304,G178,'品質・実績記録'!$H$5:$H$304,I178))</f>
        <v/>
      </c>
      <c r="U178" s="285">
        <f>IF(OR(S178="",T178=""),"",MAX(S178-T178,0))</f>
        <v/>
      </c>
      <c r="V178" s="285">
        <f>IF(C178="","",SUMIFS('品質・実績記録'!$S$5:$S$304,'品質・実績記録'!$B$5:$B$304,C178,'品質・実績記録'!$C$5:$C$304,D178,'品質・実績記録'!$F$5:$F$304,G178,'品質・実績記録'!$H$5:$H$304,I178))</f>
        <v/>
      </c>
      <c r="W178" s="285">
        <f>IF(C178="","",SUMIFS('品質・実績記録'!$T$5:$T$304,'品質・実績記録'!$B$5:$B$304,C178,'品質・実績記録'!$C$5:$C$304,D178,'品質・実績記録'!$F$5:$F$304,G178,'品質・実績記録'!$H$5:$H$304,I178))</f>
        <v/>
      </c>
      <c r="X178" s="285">
        <f>IF(C178="","",COUNTIFS('週間工程表'!$B$5:$B$304,C178,'週間工程表'!$C$5:$C$304,D178,'週間工程表'!$F$5:$F$304,G178,'週間工程表'!$H$5:$H$304,I178,'週間工程表'!$K$5:$K$304,"&lt;&gt;"))</f>
        <v/>
      </c>
      <c r="Y178" s="285">
        <f>IF(C178="","",COUNTIFS('課題管理'!$B$5:$B$304,C178,'課題管理'!$C$5:$C$304,D178,'課題管理'!$F$5:$F$304,G178,'課題管理'!$H$5:$H$304,I178,'課題管理'!$Q$5:$Q$304,"&lt;&gt;クローズ済み",'課題管理'!$K$5:$K$304,"&lt;&gt;"))</f>
        <v/>
      </c>
      <c r="Z178" s="287">
        <f>IF(OR(R178="",R178=0,S178=""),"",S178/R178)</f>
        <v/>
      </c>
      <c r="AA178" s="287">
        <f>IF(OR(S178="",S178=0,T178=""),"",T178/S178)</f>
        <v/>
      </c>
      <c r="AB178" s="72" t="n"/>
      <c r="AC178" s="72" t="n"/>
    </row>
    <row r="179" ht="20" customHeight="1">
      <c r="B179">
        <f>IF(C179="","",TEXT(C179,"yyyymmdd")&amp;"-"&amp;LEFT(I179,1)&amp;"-"&amp;TEXT(ROW()-4,"000"))</f>
        <v/>
      </c>
      <c r="C179" s="284" t="n"/>
      <c r="O179" s="285" t="n"/>
      <c r="P179" s="286" t="n"/>
      <c r="Q179" s="286" t="n"/>
      <c r="R179" s="285" t="n"/>
      <c r="S179" s="285">
        <f>IF(C179="","",SUMIFS('品質・実績記録'!$N$5:$N$304,'品質・実績記録'!$B$5:$B$304,C179,'品質・実績記録'!$C$5:$C$304,D179,'品質・実績記録'!$F$5:$F$304,G179,'品質・実績記録'!$H$5:$H$304,I179))</f>
        <v/>
      </c>
      <c r="T179" s="285">
        <f>IF(C179="","",SUMIFS('品質・実績記録'!$O$5:$O$304,'品質・実績記録'!$B$5:$B$304,C179,'品質・実績記録'!$C$5:$C$304,D179,'品質・実績記録'!$F$5:$F$304,G179,'品質・実績記録'!$H$5:$H$304,I179))</f>
        <v/>
      </c>
      <c r="U179" s="285">
        <f>IF(OR(S179="",T179=""),"",MAX(S179-T179,0))</f>
        <v/>
      </c>
      <c r="V179" s="285">
        <f>IF(C179="","",SUMIFS('品質・実績記録'!$S$5:$S$304,'品質・実績記録'!$B$5:$B$304,C179,'品質・実績記録'!$C$5:$C$304,D179,'品質・実績記録'!$F$5:$F$304,G179,'品質・実績記録'!$H$5:$H$304,I179))</f>
        <v/>
      </c>
      <c r="W179" s="285">
        <f>IF(C179="","",SUMIFS('品質・実績記録'!$T$5:$T$304,'品質・実績記録'!$B$5:$B$304,C179,'品質・実績記録'!$C$5:$C$304,D179,'品質・実績記録'!$F$5:$F$304,G179,'品質・実績記録'!$H$5:$H$304,I179))</f>
        <v/>
      </c>
      <c r="X179" s="285">
        <f>IF(C179="","",COUNTIFS('週間工程表'!$B$5:$B$304,C179,'週間工程表'!$C$5:$C$304,D179,'週間工程表'!$F$5:$F$304,G179,'週間工程表'!$H$5:$H$304,I179,'週間工程表'!$K$5:$K$304,"&lt;&gt;"))</f>
        <v/>
      </c>
      <c r="Y179" s="285">
        <f>IF(C179="","",COUNTIFS('課題管理'!$B$5:$B$304,C179,'課題管理'!$C$5:$C$304,D179,'課題管理'!$F$5:$F$304,G179,'課題管理'!$H$5:$H$304,I179,'課題管理'!$Q$5:$Q$304,"&lt;&gt;クローズ済み",'課題管理'!$K$5:$K$304,"&lt;&gt;"))</f>
        <v/>
      </c>
      <c r="Z179" s="287">
        <f>IF(OR(R179="",R179=0,S179=""),"",S179/R179)</f>
        <v/>
      </c>
      <c r="AA179" s="287">
        <f>IF(OR(S179="",S179=0,T179=""),"",T179/S179)</f>
        <v/>
      </c>
      <c r="AB179" s="72" t="n"/>
      <c r="AC179" s="72" t="n"/>
    </row>
    <row r="180" ht="20" customHeight="1">
      <c r="B180">
        <f>IF(C180="","",TEXT(C180,"yyyymmdd")&amp;"-"&amp;LEFT(I180,1)&amp;"-"&amp;TEXT(ROW()-4,"000"))</f>
        <v/>
      </c>
      <c r="C180" s="284" t="n"/>
      <c r="O180" s="285" t="n"/>
      <c r="P180" s="286" t="n"/>
      <c r="Q180" s="286" t="n"/>
      <c r="R180" s="285" t="n"/>
      <c r="S180" s="285">
        <f>IF(C180="","",SUMIFS('品質・実績記録'!$N$5:$N$304,'品質・実績記録'!$B$5:$B$304,C180,'品質・実績記録'!$C$5:$C$304,D180,'品質・実績記録'!$F$5:$F$304,G180,'品質・実績記録'!$H$5:$H$304,I180))</f>
        <v/>
      </c>
      <c r="T180" s="285">
        <f>IF(C180="","",SUMIFS('品質・実績記録'!$O$5:$O$304,'品質・実績記録'!$B$5:$B$304,C180,'品質・実績記録'!$C$5:$C$304,D180,'品質・実績記録'!$F$5:$F$304,G180,'品質・実績記録'!$H$5:$H$304,I180))</f>
        <v/>
      </c>
      <c r="U180" s="285">
        <f>IF(OR(S180="",T180=""),"",MAX(S180-T180,0))</f>
        <v/>
      </c>
      <c r="V180" s="285">
        <f>IF(C180="","",SUMIFS('品質・実績記録'!$S$5:$S$304,'品質・実績記録'!$B$5:$B$304,C180,'品質・実績記録'!$C$5:$C$304,D180,'品質・実績記録'!$F$5:$F$304,G180,'品質・実績記録'!$H$5:$H$304,I180))</f>
        <v/>
      </c>
      <c r="W180" s="285">
        <f>IF(C180="","",SUMIFS('品質・実績記録'!$T$5:$T$304,'品質・実績記録'!$B$5:$B$304,C180,'品質・実績記録'!$C$5:$C$304,D180,'品質・実績記録'!$F$5:$F$304,G180,'品質・実績記録'!$H$5:$H$304,I180))</f>
        <v/>
      </c>
      <c r="X180" s="285">
        <f>IF(C180="","",COUNTIFS('週間工程表'!$B$5:$B$304,C180,'週間工程表'!$C$5:$C$304,D180,'週間工程表'!$F$5:$F$304,G180,'週間工程表'!$H$5:$H$304,I180,'週間工程表'!$K$5:$K$304,"&lt;&gt;"))</f>
        <v/>
      </c>
      <c r="Y180" s="285">
        <f>IF(C180="","",COUNTIFS('課題管理'!$B$5:$B$304,C180,'課題管理'!$C$5:$C$304,D180,'課題管理'!$F$5:$F$304,G180,'課題管理'!$H$5:$H$304,I180,'課題管理'!$Q$5:$Q$304,"&lt;&gt;クローズ済み",'課題管理'!$K$5:$K$304,"&lt;&gt;"))</f>
        <v/>
      </c>
      <c r="Z180" s="287">
        <f>IF(OR(R180="",R180=0,S180=""),"",S180/R180)</f>
        <v/>
      </c>
      <c r="AA180" s="287">
        <f>IF(OR(S180="",S180=0,T180=""),"",T180/S180)</f>
        <v/>
      </c>
      <c r="AB180" s="72" t="n"/>
      <c r="AC180" s="72" t="n"/>
    </row>
    <row r="181" ht="20" customHeight="1">
      <c r="B181">
        <f>IF(C181="","",TEXT(C181,"yyyymmdd")&amp;"-"&amp;LEFT(I181,1)&amp;"-"&amp;TEXT(ROW()-4,"000"))</f>
        <v/>
      </c>
      <c r="C181" s="284" t="n"/>
      <c r="O181" s="285" t="n"/>
      <c r="P181" s="286" t="n"/>
      <c r="Q181" s="286" t="n"/>
      <c r="R181" s="285" t="n"/>
      <c r="S181" s="285">
        <f>IF(C181="","",SUMIFS('品質・実績記録'!$N$5:$N$304,'品質・実績記録'!$B$5:$B$304,C181,'品質・実績記録'!$C$5:$C$304,D181,'品質・実績記録'!$F$5:$F$304,G181,'品質・実績記録'!$H$5:$H$304,I181))</f>
        <v/>
      </c>
      <c r="T181" s="285">
        <f>IF(C181="","",SUMIFS('品質・実績記録'!$O$5:$O$304,'品質・実績記録'!$B$5:$B$304,C181,'品質・実績記録'!$C$5:$C$304,D181,'品質・実績記録'!$F$5:$F$304,G181,'品質・実績記録'!$H$5:$H$304,I181))</f>
        <v/>
      </c>
      <c r="U181" s="285">
        <f>IF(OR(S181="",T181=""),"",MAX(S181-T181,0))</f>
        <v/>
      </c>
      <c r="V181" s="285">
        <f>IF(C181="","",SUMIFS('品質・実績記録'!$S$5:$S$304,'品質・実績記録'!$B$5:$B$304,C181,'品質・実績記録'!$C$5:$C$304,D181,'品質・実績記録'!$F$5:$F$304,G181,'品質・実績記録'!$H$5:$H$304,I181))</f>
        <v/>
      </c>
      <c r="W181" s="285">
        <f>IF(C181="","",SUMIFS('品質・実績記録'!$T$5:$T$304,'品質・実績記録'!$B$5:$B$304,C181,'品質・実績記録'!$C$5:$C$304,D181,'品質・実績記録'!$F$5:$F$304,G181,'品質・実績記録'!$H$5:$H$304,I181))</f>
        <v/>
      </c>
      <c r="X181" s="285">
        <f>IF(C181="","",COUNTIFS('週間工程表'!$B$5:$B$304,C181,'週間工程表'!$C$5:$C$304,D181,'週間工程表'!$F$5:$F$304,G181,'週間工程表'!$H$5:$H$304,I181,'週間工程表'!$K$5:$K$304,"&lt;&gt;"))</f>
        <v/>
      </c>
      <c r="Y181" s="285">
        <f>IF(C181="","",COUNTIFS('課題管理'!$B$5:$B$304,C181,'課題管理'!$C$5:$C$304,D181,'課題管理'!$F$5:$F$304,G181,'課題管理'!$H$5:$H$304,I181,'課題管理'!$Q$5:$Q$304,"&lt;&gt;クローズ済み",'課題管理'!$K$5:$K$304,"&lt;&gt;"))</f>
        <v/>
      </c>
      <c r="Z181" s="287">
        <f>IF(OR(R181="",R181=0,S181=""),"",S181/R181)</f>
        <v/>
      </c>
      <c r="AA181" s="287">
        <f>IF(OR(S181="",S181=0,T181=""),"",T181/S181)</f>
        <v/>
      </c>
      <c r="AB181" s="72" t="n"/>
      <c r="AC181" s="72" t="n"/>
    </row>
    <row r="182" ht="20" customHeight="1">
      <c r="B182">
        <f>IF(C182="","",TEXT(C182,"yyyymmdd")&amp;"-"&amp;LEFT(I182,1)&amp;"-"&amp;TEXT(ROW()-4,"000"))</f>
        <v/>
      </c>
      <c r="C182" s="284" t="n"/>
      <c r="O182" s="285" t="n"/>
      <c r="P182" s="286" t="n"/>
      <c r="Q182" s="286" t="n"/>
      <c r="R182" s="285" t="n"/>
      <c r="S182" s="285">
        <f>IF(C182="","",SUMIFS('品質・実績記録'!$N$5:$N$304,'品質・実績記録'!$B$5:$B$304,C182,'品質・実績記録'!$C$5:$C$304,D182,'品質・実績記録'!$F$5:$F$304,G182,'品質・実績記録'!$H$5:$H$304,I182))</f>
        <v/>
      </c>
      <c r="T182" s="285">
        <f>IF(C182="","",SUMIFS('品質・実績記録'!$O$5:$O$304,'品質・実績記録'!$B$5:$B$304,C182,'品質・実績記録'!$C$5:$C$304,D182,'品質・実績記録'!$F$5:$F$304,G182,'品質・実績記録'!$H$5:$H$304,I182))</f>
        <v/>
      </c>
      <c r="U182" s="285">
        <f>IF(OR(S182="",T182=""),"",MAX(S182-T182,0))</f>
        <v/>
      </c>
      <c r="V182" s="285">
        <f>IF(C182="","",SUMIFS('品質・実績記録'!$S$5:$S$304,'品質・実績記録'!$B$5:$B$304,C182,'品質・実績記録'!$C$5:$C$304,D182,'品質・実績記録'!$F$5:$F$304,G182,'品質・実績記録'!$H$5:$H$304,I182))</f>
        <v/>
      </c>
      <c r="W182" s="285">
        <f>IF(C182="","",SUMIFS('品質・実績記録'!$T$5:$T$304,'品質・実績記録'!$B$5:$B$304,C182,'品質・実績記録'!$C$5:$C$304,D182,'品質・実績記録'!$F$5:$F$304,G182,'品質・実績記録'!$H$5:$H$304,I182))</f>
        <v/>
      </c>
      <c r="X182" s="285">
        <f>IF(C182="","",COUNTIFS('週間工程表'!$B$5:$B$304,C182,'週間工程表'!$C$5:$C$304,D182,'週間工程表'!$F$5:$F$304,G182,'週間工程表'!$H$5:$H$304,I182,'週間工程表'!$K$5:$K$304,"&lt;&gt;"))</f>
        <v/>
      </c>
      <c r="Y182" s="285">
        <f>IF(C182="","",COUNTIFS('課題管理'!$B$5:$B$304,C182,'課題管理'!$C$5:$C$304,D182,'課題管理'!$F$5:$F$304,G182,'課題管理'!$H$5:$H$304,I182,'課題管理'!$Q$5:$Q$304,"&lt;&gt;クローズ済み",'課題管理'!$K$5:$K$304,"&lt;&gt;"))</f>
        <v/>
      </c>
      <c r="Z182" s="287">
        <f>IF(OR(R182="",R182=0,S182=""),"",S182/R182)</f>
        <v/>
      </c>
      <c r="AA182" s="287">
        <f>IF(OR(S182="",S182=0,T182=""),"",T182/S182)</f>
        <v/>
      </c>
      <c r="AB182" s="72" t="n"/>
      <c r="AC182" s="72" t="n"/>
    </row>
    <row r="183" ht="20" customHeight="1">
      <c r="B183">
        <f>IF(C183="","",TEXT(C183,"yyyymmdd")&amp;"-"&amp;LEFT(I183,1)&amp;"-"&amp;TEXT(ROW()-4,"000"))</f>
        <v/>
      </c>
      <c r="C183" s="284" t="n"/>
      <c r="O183" s="285" t="n"/>
      <c r="P183" s="286" t="n"/>
      <c r="Q183" s="286" t="n"/>
      <c r="R183" s="285" t="n"/>
      <c r="S183" s="285">
        <f>IF(C183="","",SUMIFS('品質・実績記録'!$N$5:$N$304,'品質・実績記録'!$B$5:$B$304,C183,'品質・実績記録'!$C$5:$C$304,D183,'品質・実績記録'!$F$5:$F$304,G183,'品質・実績記録'!$H$5:$H$304,I183))</f>
        <v/>
      </c>
      <c r="T183" s="285">
        <f>IF(C183="","",SUMIFS('品質・実績記録'!$O$5:$O$304,'品質・実績記録'!$B$5:$B$304,C183,'品質・実績記録'!$C$5:$C$304,D183,'品質・実績記録'!$F$5:$F$304,G183,'品質・実績記録'!$H$5:$H$304,I183))</f>
        <v/>
      </c>
      <c r="U183" s="285">
        <f>IF(OR(S183="",T183=""),"",MAX(S183-T183,0))</f>
        <v/>
      </c>
      <c r="V183" s="285">
        <f>IF(C183="","",SUMIFS('品質・実績記録'!$S$5:$S$304,'品質・実績記録'!$B$5:$B$304,C183,'品質・実績記録'!$C$5:$C$304,D183,'品質・実績記録'!$F$5:$F$304,G183,'品質・実績記録'!$H$5:$H$304,I183))</f>
        <v/>
      </c>
      <c r="W183" s="285">
        <f>IF(C183="","",SUMIFS('品質・実績記録'!$T$5:$T$304,'品質・実績記録'!$B$5:$B$304,C183,'品質・実績記録'!$C$5:$C$304,D183,'品質・実績記録'!$F$5:$F$304,G183,'品質・実績記録'!$H$5:$H$304,I183))</f>
        <v/>
      </c>
      <c r="X183" s="285">
        <f>IF(C183="","",COUNTIFS('週間工程表'!$B$5:$B$304,C183,'週間工程表'!$C$5:$C$304,D183,'週間工程表'!$F$5:$F$304,G183,'週間工程表'!$H$5:$H$304,I183,'週間工程表'!$K$5:$K$304,"&lt;&gt;"))</f>
        <v/>
      </c>
      <c r="Y183" s="285">
        <f>IF(C183="","",COUNTIFS('課題管理'!$B$5:$B$304,C183,'課題管理'!$C$5:$C$304,D183,'課題管理'!$F$5:$F$304,G183,'課題管理'!$H$5:$H$304,I183,'課題管理'!$Q$5:$Q$304,"&lt;&gt;クローズ済み",'課題管理'!$K$5:$K$304,"&lt;&gt;"))</f>
        <v/>
      </c>
      <c r="Z183" s="287">
        <f>IF(OR(R183="",R183=0,S183=""),"",S183/R183)</f>
        <v/>
      </c>
      <c r="AA183" s="287">
        <f>IF(OR(S183="",S183=0,T183=""),"",T183/S183)</f>
        <v/>
      </c>
      <c r="AB183" s="72" t="n"/>
      <c r="AC183" s="72" t="n"/>
    </row>
    <row r="184" ht="20" customHeight="1">
      <c r="B184">
        <f>IF(C184="","",TEXT(C184,"yyyymmdd")&amp;"-"&amp;LEFT(I184,1)&amp;"-"&amp;TEXT(ROW()-4,"000"))</f>
        <v/>
      </c>
      <c r="C184" s="284" t="n"/>
      <c r="O184" s="285" t="n"/>
      <c r="P184" s="286" t="n"/>
      <c r="Q184" s="286" t="n"/>
      <c r="R184" s="285" t="n"/>
      <c r="S184" s="285">
        <f>IF(C184="","",SUMIFS('品質・実績記録'!$N$5:$N$304,'品質・実績記録'!$B$5:$B$304,C184,'品質・実績記録'!$C$5:$C$304,D184,'品質・実績記録'!$F$5:$F$304,G184,'品質・実績記録'!$H$5:$H$304,I184))</f>
        <v/>
      </c>
      <c r="T184" s="285">
        <f>IF(C184="","",SUMIFS('品質・実績記録'!$O$5:$O$304,'品質・実績記録'!$B$5:$B$304,C184,'品質・実績記録'!$C$5:$C$304,D184,'品質・実績記録'!$F$5:$F$304,G184,'品質・実績記録'!$H$5:$H$304,I184))</f>
        <v/>
      </c>
      <c r="U184" s="285">
        <f>IF(OR(S184="",T184=""),"",MAX(S184-T184,0))</f>
        <v/>
      </c>
      <c r="V184" s="285">
        <f>IF(C184="","",SUMIFS('品質・実績記録'!$S$5:$S$304,'品質・実績記録'!$B$5:$B$304,C184,'品質・実績記録'!$C$5:$C$304,D184,'品質・実績記録'!$F$5:$F$304,G184,'品質・実績記録'!$H$5:$H$304,I184))</f>
        <v/>
      </c>
      <c r="W184" s="285">
        <f>IF(C184="","",SUMIFS('品質・実績記録'!$T$5:$T$304,'品質・実績記録'!$B$5:$B$304,C184,'品質・実績記録'!$C$5:$C$304,D184,'品質・実績記録'!$F$5:$F$304,G184,'品質・実績記録'!$H$5:$H$304,I184))</f>
        <v/>
      </c>
      <c r="X184" s="285">
        <f>IF(C184="","",COUNTIFS('週間工程表'!$B$5:$B$304,C184,'週間工程表'!$C$5:$C$304,D184,'週間工程表'!$F$5:$F$304,G184,'週間工程表'!$H$5:$H$304,I184,'週間工程表'!$K$5:$K$304,"&lt;&gt;"))</f>
        <v/>
      </c>
      <c r="Y184" s="285">
        <f>IF(C184="","",COUNTIFS('課題管理'!$B$5:$B$304,C184,'課題管理'!$C$5:$C$304,D184,'課題管理'!$F$5:$F$304,G184,'課題管理'!$H$5:$H$304,I184,'課題管理'!$Q$5:$Q$304,"&lt;&gt;クローズ済み",'課題管理'!$K$5:$K$304,"&lt;&gt;"))</f>
        <v/>
      </c>
      <c r="Z184" s="287">
        <f>IF(OR(R184="",R184=0,S184=""),"",S184/R184)</f>
        <v/>
      </c>
      <c r="AA184" s="287">
        <f>IF(OR(S184="",S184=0,T184=""),"",T184/S184)</f>
        <v/>
      </c>
      <c r="AB184" s="72" t="n"/>
      <c r="AC184" s="72" t="n"/>
    </row>
    <row r="185" ht="20" customHeight="1">
      <c r="B185">
        <f>IF(C185="","",TEXT(C185,"yyyymmdd")&amp;"-"&amp;LEFT(I185,1)&amp;"-"&amp;TEXT(ROW()-4,"000"))</f>
        <v/>
      </c>
      <c r="C185" s="284" t="n"/>
      <c r="O185" s="285" t="n"/>
      <c r="P185" s="286" t="n"/>
      <c r="Q185" s="286" t="n"/>
      <c r="R185" s="285" t="n"/>
      <c r="S185" s="285">
        <f>IF(C185="","",SUMIFS('品質・実績記録'!$N$5:$N$304,'品質・実績記録'!$B$5:$B$304,C185,'品質・実績記録'!$C$5:$C$304,D185,'品質・実績記録'!$F$5:$F$304,G185,'品質・実績記録'!$H$5:$H$304,I185))</f>
        <v/>
      </c>
      <c r="T185" s="285">
        <f>IF(C185="","",SUMIFS('品質・実績記録'!$O$5:$O$304,'品質・実績記録'!$B$5:$B$304,C185,'品質・実績記録'!$C$5:$C$304,D185,'品質・実績記録'!$F$5:$F$304,G185,'品質・実績記録'!$H$5:$H$304,I185))</f>
        <v/>
      </c>
      <c r="U185" s="285">
        <f>IF(OR(S185="",T185=""),"",MAX(S185-T185,0))</f>
        <v/>
      </c>
      <c r="V185" s="285">
        <f>IF(C185="","",SUMIFS('品質・実績記録'!$S$5:$S$304,'品質・実績記録'!$B$5:$B$304,C185,'品質・実績記録'!$C$5:$C$304,D185,'品質・実績記録'!$F$5:$F$304,G185,'品質・実績記録'!$H$5:$H$304,I185))</f>
        <v/>
      </c>
      <c r="W185" s="285">
        <f>IF(C185="","",SUMIFS('品質・実績記録'!$T$5:$T$304,'品質・実績記録'!$B$5:$B$304,C185,'品質・実績記録'!$C$5:$C$304,D185,'品質・実績記録'!$F$5:$F$304,G185,'品質・実績記録'!$H$5:$H$304,I185))</f>
        <v/>
      </c>
      <c r="X185" s="285">
        <f>IF(C185="","",COUNTIFS('週間工程表'!$B$5:$B$304,C185,'週間工程表'!$C$5:$C$304,D185,'週間工程表'!$F$5:$F$304,G185,'週間工程表'!$H$5:$H$304,I185,'週間工程表'!$K$5:$K$304,"&lt;&gt;"))</f>
        <v/>
      </c>
      <c r="Y185" s="285">
        <f>IF(C185="","",COUNTIFS('課題管理'!$B$5:$B$304,C185,'課題管理'!$C$5:$C$304,D185,'課題管理'!$F$5:$F$304,G185,'課題管理'!$H$5:$H$304,I185,'課題管理'!$Q$5:$Q$304,"&lt;&gt;クローズ済み",'課題管理'!$K$5:$K$304,"&lt;&gt;"))</f>
        <v/>
      </c>
      <c r="Z185" s="287">
        <f>IF(OR(R185="",R185=0,S185=""),"",S185/R185)</f>
        <v/>
      </c>
      <c r="AA185" s="287">
        <f>IF(OR(S185="",S185=0,T185=""),"",T185/S185)</f>
        <v/>
      </c>
      <c r="AB185" s="72" t="n"/>
      <c r="AC185" s="72" t="n"/>
    </row>
    <row r="186" ht="20" customHeight="1">
      <c r="B186">
        <f>IF(C186="","",TEXT(C186,"yyyymmdd")&amp;"-"&amp;LEFT(I186,1)&amp;"-"&amp;TEXT(ROW()-4,"000"))</f>
        <v/>
      </c>
      <c r="C186" s="284" t="n"/>
      <c r="O186" s="285" t="n"/>
      <c r="P186" s="286" t="n"/>
      <c r="Q186" s="286" t="n"/>
      <c r="R186" s="285" t="n"/>
      <c r="S186" s="285">
        <f>IF(C186="","",SUMIFS('品質・実績記録'!$N$5:$N$304,'品質・実績記録'!$B$5:$B$304,C186,'品質・実績記録'!$C$5:$C$304,D186,'品質・実績記録'!$F$5:$F$304,G186,'品質・実績記録'!$H$5:$H$304,I186))</f>
        <v/>
      </c>
      <c r="T186" s="285">
        <f>IF(C186="","",SUMIFS('品質・実績記録'!$O$5:$O$304,'品質・実績記録'!$B$5:$B$304,C186,'品質・実績記録'!$C$5:$C$304,D186,'品質・実績記録'!$F$5:$F$304,G186,'品質・実績記録'!$H$5:$H$304,I186))</f>
        <v/>
      </c>
      <c r="U186" s="285">
        <f>IF(OR(S186="",T186=""),"",MAX(S186-T186,0))</f>
        <v/>
      </c>
      <c r="V186" s="285">
        <f>IF(C186="","",SUMIFS('品質・実績記録'!$S$5:$S$304,'品質・実績記録'!$B$5:$B$304,C186,'品質・実績記録'!$C$5:$C$304,D186,'品質・実績記録'!$F$5:$F$304,G186,'品質・実績記録'!$H$5:$H$304,I186))</f>
        <v/>
      </c>
      <c r="W186" s="285">
        <f>IF(C186="","",SUMIFS('品質・実績記録'!$T$5:$T$304,'品質・実績記録'!$B$5:$B$304,C186,'品質・実績記録'!$C$5:$C$304,D186,'品質・実績記録'!$F$5:$F$304,G186,'品質・実績記録'!$H$5:$H$304,I186))</f>
        <v/>
      </c>
      <c r="X186" s="285">
        <f>IF(C186="","",COUNTIFS('週間工程表'!$B$5:$B$304,C186,'週間工程表'!$C$5:$C$304,D186,'週間工程表'!$F$5:$F$304,G186,'週間工程表'!$H$5:$H$304,I186,'週間工程表'!$K$5:$K$304,"&lt;&gt;"))</f>
        <v/>
      </c>
      <c r="Y186" s="285">
        <f>IF(C186="","",COUNTIFS('課題管理'!$B$5:$B$304,C186,'課題管理'!$C$5:$C$304,D186,'課題管理'!$F$5:$F$304,G186,'課題管理'!$H$5:$H$304,I186,'課題管理'!$Q$5:$Q$304,"&lt;&gt;クローズ済み",'課題管理'!$K$5:$K$304,"&lt;&gt;"))</f>
        <v/>
      </c>
      <c r="Z186" s="287">
        <f>IF(OR(R186="",R186=0,S186=""),"",S186/R186)</f>
        <v/>
      </c>
      <c r="AA186" s="287">
        <f>IF(OR(S186="",S186=0,T186=""),"",T186/S186)</f>
        <v/>
      </c>
      <c r="AB186" s="72" t="n"/>
      <c r="AC186" s="72" t="n"/>
    </row>
    <row r="187" ht="20" customHeight="1">
      <c r="B187">
        <f>IF(C187="","",TEXT(C187,"yyyymmdd")&amp;"-"&amp;LEFT(I187,1)&amp;"-"&amp;TEXT(ROW()-4,"000"))</f>
        <v/>
      </c>
      <c r="C187" s="284" t="n"/>
      <c r="O187" s="285" t="n"/>
      <c r="P187" s="286" t="n"/>
      <c r="Q187" s="286" t="n"/>
      <c r="R187" s="285" t="n"/>
      <c r="S187" s="285">
        <f>IF(C187="","",SUMIFS('品質・実績記録'!$N$5:$N$304,'品質・実績記録'!$B$5:$B$304,C187,'品質・実績記録'!$C$5:$C$304,D187,'品質・実績記録'!$F$5:$F$304,G187,'品質・実績記録'!$H$5:$H$304,I187))</f>
        <v/>
      </c>
      <c r="T187" s="285">
        <f>IF(C187="","",SUMIFS('品質・実績記録'!$O$5:$O$304,'品質・実績記録'!$B$5:$B$304,C187,'品質・実績記録'!$C$5:$C$304,D187,'品質・実績記録'!$F$5:$F$304,G187,'品質・実績記録'!$H$5:$H$304,I187))</f>
        <v/>
      </c>
      <c r="U187" s="285">
        <f>IF(OR(S187="",T187=""),"",MAX(S187-T187,0))</f>
        <v/>
      </c>
      <c r="V187" s="285">
        <f>IF(C187="","",SUMIFS('品質・実績記録'!$S$5:$S$304,'品質・実績記録'!$B$5:$B$304,C187,'品質・実績記録'!$C$5:$C$304,D187,'品質・実績記録'!$F$5:$F$304,G187,'品質・実績記録'!$H$5:$H$304,I187))</f>
        <v/>
      </c>
      <c r="W187" s="285">
        <f>IF(C187="","",SUMIFS('品質・実績記録'!$T$5:$T$304,'品質・実績記録'!$B$5:$B$304,C187,'品質・実績記録'!$C$5:$C$304,D187,'品質・実績記録'!$F$5:$F$304,G187,'品質・実績記録'!$H$5:$H$304,I187))</f>
        <v/>
      </c>
      <c r="X187" s="285">
        <f>IF(C187="","",COUNTIFS('週間工程表'!$B$5:$B$304,C187,'週間工程表'!$C$5:$C$304,D187,'週間工程表'!$F$5:$F$304,G187,'週間工程表'!$H$5:$H$304,I187,'週間工程表'!$K$5:$K$304,"&lt;&gt;"))</f>
        <v/>
      </c>
      <c r="Y187" s="285">
        <f>IF(C187="","",COUNTIFS('課題管理'!$B$5:$B$304,C187,'課題管理'!$C$5:$C$304,D187,'課題管理'!$F$5:$F$304,G187,'課題管理'!$H$5:$H$304,I187,'課題管理'!$Q$5:$Q$304,"&lt;&gt;クローズ済み",'課題管理'!$K$5:$K$304,"&lt;&gt;"))</f>
        <v/>
      </c>
      <c r="Z187" s="287">
        <f>IF(OR(R187="",R187=0,S187=""),"",S187/R187)</f>
        <v/>
      </c>
      <c r="AA187" s="287">
        <f>IF(OR(S187="",S187=0,T187=""),"",T187/S187)</f>
        <v/>
      </c>
      <c r="AB187" s="72" t="n"/>
      <c r="AC187" s="72" t="n"/>
    </row>
    <row r="188" ht="20" customHeight="1">
      <c r="B188">
        <f>IF(C188="","",TEXT(C188,"yyyymmdd")&amp;"-"&amp;LEFT(I188,1)&amp;"-"&amp;TEXT(ROW()-4,"000"))</f>
        <v/>
      </c>
      <c r="C188" s="284" t="n"/>
      <c r="O188" s="285" t="n"/>
      <c r="P188" s="286" t="n"/>
      <c r="Q188" s="286" t="n"/>
      <c r="R188" s="285" t="n"/>
      <c r="S188" s="285">
        <f>IF(C188="","",SUMIFS('品質・実績記録'!$N$5:$N$304,'品質・実績記録'!$B$5:$B$304,C188,'品質・実績記録'!$C$5:$C$304,D188,'品質・実績記録'!$F$5:$F$304,G188,'品質・実績記録'!$H$5:$H$304,I188))</f>
        <v/>
      </c>
      <c r="T188" s="285">
        <f>IF(C188="","",SUMIFS('品質・実績記録'!$O$5:$O$304,'品質・実績記録'!$B$5:$B$304,C188,'品質・実績記録'!$C$5:$C$304,D188,'品質・実績記録'!$F$5:$F$304,G188,'品質・実績記録'!$H$5:$H$304,I188))</f>
        <v/>
      </c>
      <c r="U188" s="285">
        <f>IF(OR(S188="",T188=""),"",MAX(S188-T188,0))</f>
        <v/>
      </c>
      <c r="V188" s="285">
        <f>IF(C188="","",SUMIFS('品質・実績記録'!$S$5:$S$304,'品質・実績記録'!$B$5:$B$304,C188,'品質・実績記録'!$C$5:$C$304,D188,'品質・実績記録'!$F$5:$F$304,G188,'品質・実績記録'!$H$5:$H$304,I188))</f>
        <v/>
      </c>
      <c r="W188" s="285">
        <f>IF(C188="","",SUMIFS('品質・実績記録'!$T$5:$T$304,'品質・実績記録'!$B$5:$B$304,C188,'品質・実績記録'!$C$5:$C$304,D188,'品質・実績記録'!$F$5:$F$304,G188,'品質・実績記録'!$H$5:$H$304,I188))</f>
        <v/>
      </c>
      <c r="X188" s="285">
        <f>IF(C188="","",COUNTIFS('週間工程表'!$B$5:$B$304,C188,'週間工程表'!$C$5:$C$304,D188,'週間工程表'!$F$5:$F$304,G188,'週間工程表'!$H$5:$H$304,I188,'週間工程表'!$K$5:$K$304,"&lt;&gt;"))</f>
        <v/>
      </c>
      <c r="Y188" s="285">
        <f>IF(C188="","",COUNTIFS('課題管理'!$B$5:$B$304,C188,'課題管理'!$C$5:$C$304,D188,'課題管理'!$F$5:$F$304,G188,'課題管理'!$H$5:$H$304,I188,'課題管理'!$Q$5:$Q$304,"&lt;&gt;クローズ済み",'課題管理'!$K$5:$K$304,"&lt;&gt;"))</f>
        <v/>
      </c>
      <c r="Z188" s="287">
        <f>IF(OR(R188="",R188=0,S188=""),"",S188/R188)</f>
        <v/>
      </c>
      <c r="AA188" s="287">
        <f>IF(OR(S188="",S188=0,T188=""),"",T188/S188)</f>
        <v/>
      </c>
      <c r="AB188" s="72" t="n"/>
      <c r="AC188" s="72" t="n"/>
    </row>
    <row r="189" ht="20" customHeight="1">
      <c r="B189">
        <f>IF(C189="","",TEXT(C189,"yyyymmdd")&amp;"-"&amp;LEFT(I189,1)&amp;"-"&amp;TEXT(ROW()-4,"000"))</f>
        <v/>
      </c>
      <c r="C189" s="284" t="n"/>
      <c r="O189" s="285" t="n"/>
      <c r="P189" s="286" t="n"/>
      <c r="Q189" s="286" t="n"/>
      <c r="R189" s="285" t="n"/>
      <c r="S189" s="285">
        <f>IF(C189="","",SUMIFS('品質・実績記録'!$N$5:$N$304,'品質・実績記録'!$B$5:$B$304,C189,'品質・実績記録'!$C$5:$C$304,D189,'品質・実績記録'!$F$5:$F$304,G189,'品質・実績記録'!$H$5:$H$304,I189))</f>
        <v/>
      </c>
      <c r="T189" s="285">
        <f>IF(C189="","",SUMIFS('品質・実績記録'!$O$5:$O$304,'品質・実績記録'!$B$5:$B$304,C189,'品質・実績記録'!$C$5:$C$304,D189,'品質・実績記録'!$F$5:$F$304,G189,'品質・実績記録'!$H$5:$H$304,I189))</f>
        <v/>
      </c>
      <c r="U189" s="285">
        <f>IF(OR(S189="",T189=""),"",MAX(S189-T189,0))</f>
        <v/>
      </c>
      <c r="V189" s="285">
        <f>IF(C189="","",SUMIFS('品質・実績記録'!$S$5:$S$304,'品質・実績記録'!$B$5:$B$304,C189,'品質・実績記録'!$C$5:$C$304,D189,'品質・実績記録'!$F$5:$F$304,G189,'品質・実績記録'!$H$5:$H$304,I189))</f>
        <v/>
      </c>
      <c r="W189" s="285">
        <f>IF(C189="","",SUMIFS('品質・実績記録'!$T$5:$T$304,'品質・実績記録'!$B$5:$B$304,C189,'品質・実績記録'!$C$5:$C$304,D189,'品質・実績記録'!$F$5:$F$304,G189,'品質・実績記録'!$H$5:$H$304,I189))</f>
        <v/>
      </c>
      <c r="X189" s="285">
        <f>IF(C189="","",COUNTIFS('週間工程表'!$B$5:$B$304,C189,'週間工程表'!$C$5:$C$304,D189,'週間工程表'!$F$5:$F$304,G189,'週間工程表'!$H$5:$H$304,I189,'週間工程表'!$K$5:$K$304,"&lt;&gt;"))</f>
        <v/>
      </c>
      <c r="Y189" s="285">
        <f>IF(C189="","",COUNTIFS('課題管理'!$B$5:$B$304,C189,'課題管理'!$C$5:$C$304,D189,'課題管理'!$F$5:$F$304,G189,'課題管理'!$H$5:$H$304,I189,'課題管理'!$Q$5:$Q$304,"&lt;&gt;クローズ済み",'課題管理'!$K$5:$K$304,"&lt;&gt;"))</f>
        <v/>
      </c>
      <c r="Z189" s="287">
        <f>IF(OR(R189="",R189=0,S189=""),"",S189/R189)</f>
        <v/>
      </c>
      <c r="AA189" s="287">
        <f>IF(OR(S189="",S189=0,T189=""),"",T189/S189)</f>
        <v/>
      </c>
      <c r="AB189" s="72" t="n"/>
      <c r="AC189" s="72" t="n"/>
    </row>
    <row r="190" ht="20" customHeight="1">
      <c r="B190">
        <f>IF(C190="","",TEXT(C190,"yyyymmdd")&amp;"-"&amp;LEFT(I190,1)&amp;"-"&amp;TEXT(ROW()-4,"000"))</f>
        <v/>
      </c>
      <c r="C190" s="284" t="n"/>
      <c r="O190" s="285" t="n"/>
      <c r="P190" s="286" t="n"/>
      <c r="Q190" s="286" t="n"/>
      <c r="R190" s="285" t="n"/>
      <c r="S190" s="285">
        <f>IF(C190="","",SUMIFS('品質・実績記録'!$N$5:$N$304,'品質・実績記録'!$B$5:$B$304,C190,'品質・実績記録'!$C$5:$C$304,D190,'品質・実績記録'!$F$5:$F$304,G190,'品質・実績記録'!$H$5:$H$304,I190))</f>
        <v/>
      </c>
      <c r="T190" s="285">
        <f>IF(C190="","",SUMIFS('品質・実績記録'!$O$5:$O$304,'品質・実績記録'!$B$5:$B$304,C190,'品質・実績記録'!$C$5:$C$304,D190,'品質・実績記録'!$F$5:$F$304,G190,'品質・実績記録'!$H$5:$H$304,I190))</f>
        <v/>
      </c>
      <c r="U190" s="285">
        <f>IF(OR(S190="",T190=""),"",MAX(S190-T190,0))</f>
        <v/>
      </c>
      <c r="V190" s="285">
        <f>IF(C190="","",SUMIFS('品質・実績記録'!$S$5:$S$304,'品質・実績記録'!$B$5:$B$304,C190,'品質・実績記録'!$C$5:$C$304,D190,'品質・実績記録'!$F$5:$F$304,G190,'品質・実績記録'!$H$5:$H$304,I190))</f>
        <v/>
      </c>
      <c r="W190" s="285">
        <f>IF(C190="","",SUMIFS('品質・実績記録'!$T$5:$T$304,'品質・実績記録'!$B$5:$B$304,C190,'品質・実績記録'!$C$5:$C$304,D190,'品質・実績記録'!$F$5:$F$304,G190,'品質・実績記録'!$H$5:$H$304,I190))</f>
        <v/>
      </c>
      <c r="X190" s="285">
        <f>IF(C190="","",COUNTIFS('週間工程表'!$B$5:$B$304,C190,'週間工程表'!$C$5:$C$304,D190,'週間工程表'!$F$5:$F$304,G190,'週間工程表'!$H$5:$H$304,I190,'週間工程表'!$K$5:$K$304,"&lt;&gt;"))</f>
        <v/>
      </c>
      <c r="Y190" s="285">
        <f>IF(C190="","",COUNTIFS('課題管理'!$B$5:$B$304,C190,'課題管理'!$C$5:$C$304,D190,'課題管理'!$F$5:$F$304,G190,'課題管理'!$H$5:$H$304,I190,'課題管理'!$Q$5:$Q$304,"&lt;&gt;クローズ済み",'課題管理'!$K$5:$K$304,"&lt;&gt;"))</f>
        <v/>
      </c>
      <c r="Z190" s="287">
        <f>IF(OR(R190="",R190=0,S190=""),"",S190/R190)</f>
        <v/>
      </c>
      <c r="AA190" s="287">
        <f>IF(OR(S190="",S190=0,T190=""),"",T190/S190)</f>
        <v/>
      </c>
      <c r="AB190" s="72" t="n"/>
      <c r="AC190" s="72" t="n"/>
    </row>
    <row r="191" ht="20" customHeight="1">
      <c r="B191">
        <f>IF(C191="","",TEXT(C191,"yyyymmdd")&amp;"-"&amp;LEFT(I191,1)&amp;"-"&amp;TEXT(ROW()-4,"000"))</f>
        <v/>
      </c>
      <c r="C191" s="284" t="n"/>
      <c r="O191" s="285" t="n"/>
      <c r="P191" s="286" t="n"/>
      <c r="Q191" s="286" t="n"/>
      <c r="R191" s="285" t="n"/>
      <c r="S191" s="285">
        <f>IF(C191="","",SUMIFS('品質・実績記録'!$N$5:$N$304,'品質・実績記録'!$B$5:$B$304,C191,'品質・実績記録'!$C$5:$C$304,D191,'品質・実績記録'!$F$5:$F$304,G191,'品質・実績記録'!$H$5:$H$304,I191))</f>
        <v/>
      </c>
      <c r="T191" s="285">
        <f>IF(C191="","",SUMIFS('品質・実績記録'!$O$5:$O$304,'品質・実績記録'!$B$5:$B$304,C191,'品質・実績記録'!$C$5:$C$304,D191,'品質・実績記録'!$F$5:$F$304,G191,'品質・実績記録'!$H$5:$H$304,I191))</f>
        <v/>
      </c>
      <c r="U191" s="285">
        <f>IF(OR(S191="",T191=""),"",MAX(S191-T191,0))</f>
        <v/>
      </c>
      <c r="V191" s="285">
        <f>IF(C191="","",SUMIFS('品質・実績記録'!$S$5:$S$304,'品質・実績記録'!$B$5:$B$304,C191,'品質・実績記録'!$C$5:$C$304,D191,'品質・実績記録'!$F$5:$F$304,G191,'品質・実績記録'!$H$5:$H$304,I191))</f>
        <v/>
      </c>
      <c r="W191" s="285">
        <f>IF(C191="","",SUMIFS('品質・実績記録'!$T$5:$T$304,'品質・実績記録'!$B$5:$B$304,C191,'品質・実績記録'!$C$5:$C$304,D191,'品質・実績記録'!$F$5:$F$304,G191,'品質・実績記録'!$H$5:$H$304,I191))</f>
        <v/>
      </c>
      <c r="X191" s="285">
        <f>IF(C191="","",COUNTIFS('週間工程表'!$B$5:$B$304,C191,'週間工程表'!$C$5:$C$304,D191,'週間工程表'!$F$5:$F$304,G191,'週間工程表'!$H$5:$H$304,I191,'週間工程表'!$K$5:$K$304,"&lt;&gt;"))</f>
        <v/>
      </c>
      <c r="Y191" s="285">
        <f>IF(C191="","",COUNTIFS('課題管理'!$B$5:$B$304,C191,'課題管理'!$C$5:$C$304,D191,'課題管理'!$F$5:$F$304,G191,'課題管理'!$H$5:$H$304,I191,'課題管理'!$Q$5:$Q$304,"&lt;&gt;クローズ済み",'課題管理'!$K$5:$K$304,"&lt;&gt;"))</f>
        <v/>
      </c>
      <c r="Z191" s="287">
        <f>IF(OR(R191="",R191=0,S191=""),"",S191/R191)</f>
        <v/>
      </c>
      <c r="AA191" s="287">
        <f>IF(OR(S191="",S191=0,T191=""),"",T191/S191)</f>
        <v/>
      </c>
      <c r="AB191" s="72" t="n"/>
      <c r="AC191" s="72" t="n"/>
    </row>
    <row r="192" ht="20" customHeight="1">
      <c r="B192">
        <f>IF(C192="","",TEXT(C192,"yyyymmdd")&amp;"-"&amp;LEFT(I192,1)&amp;"-"&amp;TEXT(ROW()-4,"000"))</f>
        <v/>
      </c>
      <c r="C192" s="284" t="n"/>
      <c r="O192" s="285" t="n"/>
      <c r="P192" s="286" t="n"/>
      <c r="Q192" s="286" t="n"/>
      <c r="R192" s="285" t="n"/>
      <c r="S192" s="285">
        <f>IF(C192="","",SUMIFS('品質・実績記録'!$N$5:$N$304,'品質・実績記録'!$B$5:$B$304,C192,'品質・実績記録'!$C$5:$C$304,D192,'品質・実績記録'!$F$5:$F$304,G192,'品質・実績記録'!$H$5:$H$304,I192))</f>
        <v/>
      </c>
      <c r="T192" s="285">
        <f>IF(C192="","",SUMIFS('品質・実績記録'!$O$5:$O$304,'品質・実績記録'!$B$5:$B$304,C192,'品質・実績記録'!$C$5:$C$304,D192,'品質・実績記録'!$F$5:$F$304,G192,'品質・実績記録'!$H$5:$H$304,I192))</f>
        <v/>
      </c>
      <c r="U192" s="285">
        <f>IF(OR(S192="",T192=""),"",MAX(S192-T192,0))</f>
        <v/>
      </c>
      <c r="V192" s="285">
        <f>IF(C192="","",SUMIFS('品質・実績記録'!$S$5:$S$304,'品質・実績記録'!$B$5:$B$304,C192,'品質・実績記録'!$C$5:$C$304,D192,'品質・実績記録'!$F$5:$F$304,G192,'品質・実績記録'!$H$5:$H$304,I192))</f>
        <v/>
      </c>
      <c r="W192" s="285">
        <f>IF(C192="","",SUMIFS('品質・実績記録'!$T$5:$T$304,'品質・実績記録'!$B$5:$B$304,C192,'品質・実績記録'!$C$5:$C$304,D192,'品質・実績記録'!$F$5:$F$304,G192,'品質・実績記録'!$H$5:$H$304,I192))</f>
        <v/>
      </c>
      <c r="X192" s="285">
        <f>IF(C192="","",COUNTIFS('週間工程表'!$B$5:$B$304,C192,'週間工程表'!$C$5:$C$304,D192,'週間工程表'!$F$5:$F$304,G192,'週間工程表'!$H$5:$H$304,I192,'週間工程表'!$K$5:$K$304,"&lt;&gt;"))</f>
        <v/>
      </c>
      <c r="Y192" s="285">
        <f>IF(C192="","",COUNTIFS('課題管理'!$B$5:$B$304,C192,'課題管理'!$C$5:$C$304,D192,'課題管理'!$F$5:$F$304,G192,'課題管理'!$H$5:$H$304,I192,'課題管理'!$Q$5:$Q$304,"&lt;&gt;クローズ済み",'課題管理'!$K$5:$K$304,"&lt;&gt;"))</f>
        <v/>
      </c>
      <c r="Z192" s="287">
        <f>IF(OR(R192="",R192=0,S192=""),"",S192/R192)</f>
        <v/>
      </c>
      <c r="AA192" s="287">
        <f>IF(OR(S192="",S192=0,T192=""),"",T192/S192)</f>
        <v/>
      </c>
      <c r="AB192" s="72" t="n"/>
      <c r="AC192" s="72" t="n"/>
    </row>
    <row r="193" ht="20" customHeight="1">
      <c r="B193">
        <f>IF(C193="","",TEXT(C193,"yyyymmdd")&amp;"-"&amp;LEFT(I193,1)&amp;"-"&amp;TEXT(ROW()-4,"000"))</f>
        <v/>
      </c>
      <c r="C193" s="284" t="n"/>
      <c r="O193" s="285" t="n"/>
      <c r="P193" s="286" t="n"/>
      <c r="Q193" s="286" t="n"/>
      <c r="R193" s="285" t="n"/>
      <c r="S193" s="285">
        <f>IF(C193="","",SUMIFS('品質・実績記録'!$N$5:$N$304,'品質・実績記録'!$B$5:$B$304,C193,'品質・実績記録'!$C$5:$C$304,D193,'品質・実績記録'!$F$5:$F$304,G193,'品質・実績記録'!$H$5:$H$304,I193))</f>
        <v/>
      </c>
      <c r="T193" s="285">
        <f>IF(C193="","",SUMIFS('品質・実績記録'!$O$5:$O$304,'品質・実績記録'!$B$5:$B$304,C193,'品質・実績記録'!$C$5:$C$304,D193,'品質・実績記録'!$F$5:$F$304,G193,'品質・実績記録'!$H$5:$H$304,I193))</f>
        <v/>
      </c>
      <c r="U193" s="285">
        <f>IF(OR(S193="",T193=""),"",MAX(S193-T193,0))</f>
        <v/>
      </c>
      <c r="V193" s="285">
        <f>IF(C193="","",SUMIFS('品質・実績記録'!$S$5:$S$304,'品質・実績記録'!$B$5:$B$304,C193,'品質・実績記録'!$C$5:$C$304,D193,'品質・実績記録'!$F$5:$F$304,G193,'品質・実績記録'!$H$5:$H$304,I193))</f>
        <v/>
      </c>
      <c r="W193" s="285">
        <f>IF(C193="","",SUMIFS('品質・実績記録'!$T$5:$T$304,'品質・実績記録'!$B$5:$B$304,C193,'品質・実績記録'!$C$5:$C$304,D193,'品質・実績記録'!$F$5:$F$304,G193,'品質・実績記録'!$H$5:$H$304,I193))</f>
        <v/>
      </c>
      <c r="X193" s="285">
        <f>IF(C193="","",COUNTIFS('週間工程表'!$B$5:$B$304,C193,'週間工程表'!$C$5:$C$304,D193,'週間工程表'!$F$5:$F$304,G193,'週間工程表'!$H$5:$H$304,I193,'週間工程表'!$K$5:$K$304,"&lt;&gt;"))</f>
        <v/>
      </c>
      <c r="Y193" s="285">
        <f>IF(C193="","",COUNTIFS('課題管理'!$B$5:$B$304,C193,'課題管理'!$C$5:$C$304,D193,'課題管理'!$F$5:$F$304,G193,'課題管理'!$H$5:$H$304,I193,'課題管理'!$Q$5:$Q$304,"&lt;&gt;クローズ済み",'課題管理'!$K$5:$K$304,"&lt;&gt;"))</f>
        <v/>
      </c>
      <c r="Z193" s="287">
        <f>IF(OR(R193="",R193=0,S193=""),"",S193/R193)</f>
        <v/>
      </c>
      <c r="AA193" s="287">
        <f>IF(OR(S193="",S193=0,T193=""),"",T193/S193)</f>
        <v/>
      </c>
      <c r="AB193" s="72" t="n"/>
      <c r="AC193" s="72" t="n"/>
    </row>
    <row r="194" ht="20" customHeight="1">
      <c r="B194">
        <f>IF(C194="","",TEXT(C194,"yyyymmdd")&amp;"-"&amp;LEFT(I194,1)&amp;"-"&amp;TEXT(ROW()-4,"000"))</f>
        <v/>
      </c>
      <c r="C194" s="284" t="n"/>
      <c r="O194" s="285" t="n"/>
      <c r="P194" s="286" t="n"/>
      <c r="Q194" s="286" t="n"/>
      <c r="R194" s="285" t="n"/>
      <c r="S194" s="285">
        <f>IF(C194="","",SUMIFS('品質・実績記録'!$N$5:$N$304,'品質・実績記録'!$B$5:$B$304,C194,'品質・実績記録'!$C$5:$C$304,D194,'品質・実績記録'!$F$5:$F$304,G194,'品質・実績記録'!$H$5:$H$304,I194))</f>
        <v/>
      </c>
      <c r="T194" s="285">
        <f>IF(C194="","",SUMIFS('品質・実績記録'!$O$5:$O$304,'品質・実績記録'!$B$5:$B$304,C194,'品質・実績記録'!$C$5:$C$304,D194,'品質・実績記録'!$F$5:$F$304,G194,'品質・実績記録'!$H$5:$H$304,I194))</f>
        <v/>
      </c>
      <c r="U194" s="285">
        <f>IF(OR(S194="",T194=""),"",MAX(S194-T194,0))</f>
        <v/>
      </c>
      <c r="V194" s="285">
        <f>IF(C194="","",SUMIFS('品質・実績記録'!$S$5:$S$304,'品質・実績記録'!$B$5:$B$304,C194,'品質・実績記録'!$C$5:$C$304,D194,'品質・実績記録'!$F$5:$F$304,G194,'品質・実績記録'!$H$5:$H$304,I194))</f>
        <v/>
      </c>
      <c r="W194" s="285">
        <f>IF(C194="","",SUMIFS('品質・実績記録'!$T$5:$T$304,'品質・実績記録'!$B$5:$B$304,C194,'品質・実績記録'!$C$5:$C$304,D194,'品質・実績記録'!$F$5:$F$304,G194,'品質・実績記録'!$H$5:$H$304,I194))</f>
        <v/>
      </c>
      <c r="X194" s="285">
        <f>IF(C194="","",COUNTIFS('週間工程表'!$B$5:$B$304,C194,'週間工程表'!$C$5:$C$304,D194,'週間工程表'!$F$5:$F$304,G194,'週間工程表'!$H$5:$H$304,I194,'週間工程表'!$K$5:$K$304,"&lt;&gt;"))</f>
        <v/>
      </c>
      <c r="Y194" s="285">
        <f>IF(C194="","",COUNTIFS('課題管理'!$B$5:$B$304,C194,'課題管理'!$C$5:$C$304,D194,'課題管理'!$F$5:$F$304,G194,'課題管理'!$H$5:$H$304,I194,'課題管理'!$Q$5:$Q$304,"&lt;&gt;クローズ済み",'課題管理'!$K$5:$K$304,"&lt;&gt;"))</f>
        <v/>
      </c>
      <c r="Z194" s="287">
        <f>IF(OR(R194="",R194=0,S194=""),"",S194/R194)</f>
        <v/>
      </c>
      <c r="AA194" s="287">
        <f>IF(OR(S194="",S194=0,T194=""),"",T194/S194)</f>
        <v/>
      </c>
      <c r="AB194" s="72" t="n"/>
      <c r="AC194" s="72" t="n"/>
    </row>
    <row r="195" ht="20" customHeight="1">
      <c r="B195">
        <f>IF(C195="","",TEXT(C195,"yyyymmdd")&amp;"-"&amp;LEFT(I195,1)&amp;"-"&amp;TEXT(ROW()-4,"000"))</f>
        <v/>
      </c>
      <c r="C195" s="284" t="n"/>
      <c r="O195" s="285" t="n"/>
      <c r="P195" s="286" t="n"/>
      <c r="Q195" s="286" t="n"/>
      <c r="R195" s="285" t="n"/>
      <c r="S195" s="285">
        <f>IF(C195="","",SUMIFS('品質・実績記録'!$N$5:$N$304,'品質・実績記録'!$B$5:$B$304,C195,'品質・実績記録'!$C$5:$C$304,D195,'品質・実績記録'!$F$5:$F$304,G195,'品質・実績記録'!$H$5:$H$304,I195))</f>
        <v/>
      </c>
      <c r="T195" s="285">
        <f>IF(C195="","",SUMIFS('品質・実績記録'!$O$5:$O$304,'品質・実績記録'!$B$5:$B$304,C195,'品質・実績記録'!$C$5:$C$304,D195,'品質・実績記録'!$F$5:$F$304,G195,'品質・実績記録'!$H$5:$H$304,I195))</f>
        <v/>
      </c>
      <c r="U195" s="285">
        <f>IF(OR(S195="",T195=""),"",MAX(S195-T195,0))</f>
        <v/>
      </c>
      <c r="V195" s="285">
        <f>IF(C195="","",SUMIFS('品質・実績記録'!$S$5:$S$304,'品質・実績記録'!$B$5:$B$304,C195,'品質・実績記録'!$C$5:$C$304,D195,'品質・実績記録'!$F$5:$F$304,G195,'品質・実績記録'!$H$5:$H$304,I195))</f>
        <v/>
      </c>
      <c r="W195" s="285">
        <f>IF(C195="","",SUMIFS('品質・実績記録'!$T$5:$T$304,'品質・実績記録'!$B$5:$B$304,C195,'品質・実績記録'!$C$5:$C$304,D195,'品質・実績記録'!$F$5:$F$304,G195,'品質・実績記録'!$H$5:$H$304,I195))</f>
        <v/>
      </c>
      <c r="X195" s="285">
        <f>IF(C195="","",COUNTIFS('週間工程表'!$B$5:$B$304,C195,'週間工程表'!$C$5:$C$304,D195,'週間工程表'!$F$5:$F$304,G195,'週間工程表'!$H$5:$H$304,I195,'週間工程表'!$K$5:$K$304,"&lt;&gt;"))</f>
        <v/>
      </c>
      <c r="Y195" s="285">
        <f>IF(C195="","",COUNTIFS('課題管理'!$B$5:$B$304,C195,'課題管理'!$C$5:$C$304,D195,'課題管理'!$F$5:$F$304,G195,'課題管理'!$H$5:$H$304,I195,'課題管理'!$Q$5:$Q$304,"&lt;&gt;クローズ済み",'課題管理'!$K$5:$K$304,"&lt;&gt;"))</f>
        <v/>
      </c>
      <c r="Z195" s="287">
        <f>IF(OR(R195="",R195=0,S195=""),"",S195/R195)</f>
        <v/>
      </c>
      <c r="AA195" s="287">
        <f>IF(OR(S195="",S195=0,T195=""),"",T195/S195)</f>
        <v/>
      </c>
      <c r="AB195" s="72" t="n"/>
      <c r="AC195" s="72" t="n"/>
    </row>
    <row r="196" ht="20" customHeight="1">
      <c r="B196">
        <f>IF(C196="","",TEXT(C196,"yyyymmdd")&amp;"-"&amp;LEFT(I196,1)&amp;"-"&amp;TEXT(ROW()-4,"000"))</f>
        <v/>
      </c>
      <c r="C196" s="284" t="n"/>
      <c r="O196" s="285" t="n"/>
      <c r="P196" s="286" t="n"/>
      <c r="Q196" s="286" t="n"/>
      <c r="R196" s="285" t="n"/>
      <c r="S196" s="285">
        <f>IF(C196="","",SUMIFS('品質・実績記録'!$N$5:$N$304,'品質・実績記録'!$B$5:$B$304,C196,'品質・実績記録'!$C$5:$C$304,D196,'品質・実績記録'!$F$5:$F$304,G196,'品質・実績記録'!$H$5:$H$304,I196))</f>
        <v/>
      </c>
      <c r="T196" s="285">
        <f>IF(C196="","",SUMIFS('品質・実績記録'!$O$5:$O$304,'品質・実績記録'!$B$5:$B$304,C196,'品質・実績記録'!$C$5:$C$304,D196,'品質・実績記録'!$F$5:$F$304,G196,'品質・実績記録'!$H$5:$H$304,I196))</f>
        <v/>
      </c>
      <c r="U196" s="285">
        <f>IF(OR(S196="",T196=""),"",MAX(S196-T196,0))</f>
        <v/>
      </c>
      <c r="V196" s="285">
        <f>IF(C196="","",SUMIFS('品質・実績記録'!$S$5:$S$304,'品質・実績記録'!$B$5:$B$304,C196,'品質・実績記録'!$C$5:$C$304,D196,'品質・実績記録'!$F$5:$F$304,G196,'品質・実績記録'!$H$5:$H$304,I196))</f>
        <v/>
      </c>
      <c r="W196" s="285">
        <f>IF(C196="","",SUMIFS('品質・実績記録'!$T$5:$T$304,'品質・実績記録'!$B$5:$B$304,C196,'品質・実績記録'!$C$5:$C$304,D196,'品質・実績記録'!$F$5:$F$304,G196,'品質・実績記録'!$H$5:$H$304,I196))</f>
        <v/>
      </c>
      <c r="X196" s="285">
        <f>IF(C196="","",COUNTIFS('週間工程表'!$B$5:$B$304,C196,'週間工程表'!$C$5:$C$304,D196,'週間工程表'!$F$5:$F$304,G196,'週間工程表'!$H$5:$H$304,I196,'週間工程表'!$K$5:$K$304,"&lt;&gt;"))</f>
        <v/>
      </c>
      <c r="Y196" s="285">
        <f>IF(C196="","",COUNTIFS('課題管理'!$B$5:$B$304,C196,'課題管理'!$C$5:$C$304,D196,'課題管理'!$F$5:$F$304,G196,'課題管理'!$H$5:$H$304,I196,'課題管理'!$Q$5:$Q$304,"&lt;&gt;クローズ済み",'課題管理'!$K$5:$K$304,"&lt;&gt;"))</f>
        <v/>
      </c>
      <c r="Z196" s="287">
        <f>IF(OR(R196="",R196=0,S196=""),"",S196/R196)</f>
        <v/>
      </c>
      <c r="AA196" s="287">
        <f>IF(OR(S196="",S196=0,T196=""),"",T196/S196)</f>
        <v/>
      </c>
      <c r="AB196" s="72" t="n"/>
      <c r="AC196" s="72" t="n"/>
    </row>
    <row r="197" ht="20" customHeight="1">
      <c r="B197">
        <f>IF(C197="","",TEXT(C197,"yyyymmdd")&amp;"-"&amp;LEFT(I197,1)&amp;"-"&amp;TEXT(ROW()-4,"000"))</f>
        <v/>
      </c>
      <c r="C197" s="284" t="n"/>
      <c r="O197" s="285" t="n"/>
      <c r="P197" s="286" t="n"/>
      <c r="Q197" s="286" t="n"/>
      <c r="R197" s="285" t="n"/>
      <c r="S197" s="285">
        <f>IF(C197="","",SUMIFS('品質・実績記録'!$N$5:$N$304,'品質・実績記録'!$B$5:$B$304,C197,'品質・実績記録'!$C$5:$C$304,D197,'品質・実績記録'!$F$5:$F$304,G197,'品質・実績記録'!$H$5:$H$304,I197))</f>
        <v/>
      </c>
      <c r="T197" s="285">
        <f>IF(C197="","",SUMIFS('品質・実績記録'!$O$5:$O$304,'品質・実績記録'!$B$5:$B$304,C197,'品質・実績記録'!$C$5:$C$304,D197,'品質・実績記録'!$F$5:$F$304,G197,'品質・実績記録'!$H$5:$H$304,I197))</f>
        <v/>
      </c>
      <c r="U197" s="285">
        <f>IF(OR(S197="",T197=""),"",MAX(S197-T197,0))</f>
        <v/>
      </c>
      <c r="V197" s="285">
        <f>IF(C197="","",SUMIFS('品質・実績記録'!$S$5:$S$304,'品質・実績記録'!$B$5:$B$304,C197,'品質・実績記録'!$C$5:$C$304,D197,'品質・実績記録'!$F$5:$F$304,G197,'品質・実績記録'!$H$5:$H$304,I197))</f>
        <v/>
      </c>
      <c r="W197" s="285">
        <f>IF(C197="","",SUMIFS('品質・実績記録'!$T$5:$T$304,'品質・実績記録'!$B$5:$B$304,C197,'品質・実績記録'!$C$5:$C$304,D197,'品質・実績記録'!$F$5:$F$304,G197,'品質・実績記録'!$H$5:$H$304,I197))</f>
        <v/>
      </c>
      <c r="X197" s="285">
        <f>IF(C197="","",COUNTIFS('週間工程表'!$B$5:$B$304,C197,'週間工程表'!$C$5:$C$304,D197,'週間工程表'!$F$5:$F$304,G197,'週間工程表'!$H$5:$H$304,I197,'週間工程表'!$K$5:$K$304,"&lt;&gt;"))</f>
        <v/>
      </c>
      <c r="Y197" s="285">
        <f>IF(C197="","",COUNTIFS('課題管理'!$B$5:$B$304,C197,'課題管理'!$C$5:$C$304,D197,'課題管理'!$F$5:$F$304,G197,'課題管理'!$H$5:$H$304,I197,'課題管理'!$Q$5:$Q$304,"&lt;&gt;クローズ済み",'課題管理'!$K$5:$K$304,"&lt;&gt;"))</f>
        <v/>
      </c>
      <c r="Z197" s="287">
        <f>IF(OR(R197="",R197=0,S197=""),"",S197/R197)</f>
        <v/>
      </c>
      <c r="AA197" s="287">
        <f>IF(OR(S197="",S197=0,T197=""),"",T197/S197)</f>
        <v/>
      </c>
      <c r="AB197" s="72" t="n"/>
      <c r="AC197" s="72" t="n"/>
    </row>
    <row r="198" ht="20" customHeight="1">
      <c r="B198">
        <f>IF(C198="","",TEXT(C198,"yyyymmdd")&amp;"-"&amp;LEFT(I198,1)&amp;"-"&amp;TEXT(ROW()-4,"000"))</f>
        <v/>
      </c>
      <c r="C198" s="284" t="n"/>
      <c r="O198" s="285" t="n"/>
      <c r="P198" s="286" t="n"/>
      <c r="Q198" s="286" t="n"/>
      <c r="R198" s="285" t="n"/>
      <c r="S198" s="285">
        <f>IF(C198="","",SUMIFS('品質・実績記録'!$N$5:$N$304,'品質・実績記録'!$B$5:$B$304,C198,'品質・実績記録'!$C$5:$C$304,D198,'品質・実績記録'!$F$5:$F$304,G198,'品質・実績記録'!$H$5:$H$304,I198))</f>
        <v/>
      </c>
      <c r="T198" s="285">
        <f>IF(C198="","",SUMIFS('品質・実績記録'!$O$5:$O$304,'品質・実績記録'!$B$5:$B$304,C198,'品質・実績記録'!$C$5:$C$304,D198,'品質・実績記録'!$F$5:$F$304,G198,'品質・実績記録'!$H$5:$H$304,I198))</f>
        <v/>
      </c>
      <c r="U198" s="285">
        <f>IF(OR(S198="",T198=""),"",MAX(S198-T198,0))</f>
        <v/>
      </c>
      <c r="V198" s="285">
        <f>IF(C198="","",SUMIFS('品質・実績記録'!$S$5:$S$304,'品質・実績記録'!$B$5:$B$304,C198,'品質・実績記録'!$C$5:$C$304,D198,'品質・実績記録'!$F$5:$F$304,G198,'品質・実績記録'!$H$5:$H$304,I198))</f>
        <v/>
      </c>
      <c r="W198" s="285">
        <f>IF(C198="","",SUMIFS('品質・実績記録'!$T$5:$T$304,'品質・実績記録'!$B$5:$B$304,C198,'品質・実績記録'!$C$5:$C$304,D198,'品質・実績記録'!$F$5:$F$304,G198,'品質・実績記録'!$H$5:$H$304,I198))</f>
        <v/>
      </c>
      <c r="X198" s="285">
        <f>IF(C198="","",COUNTIFS('週間工程表'!$B$5:$B$304,C198,'週間工程表'!$C$5:$C$304,D198,'週間工程表'!$F$5:$F$304,G198,'週間工程表'!$H$5:$H$304,I198,'週間工程表'!$K$5:$K$304,"&lt;&gt;"))</f>
        <v/>
      </c>
      <c r="Y198" s="285">
        <f>IF(C198="","",COUNTIFS('課題管理'!$B$5:$B$304,C198,'課題管理'!$C$5:$C$304,D198,'課題管理'!$F$5:$F$304,G198,'課題管理'!$H$5:$H$304,I198,'課題管理'!$Q$5:$Q$304,"&lt;&gt;クローズ済み",'課題管理'!$K$5:$K$304,"&lt;&gt;"))</f>
        <v/>
      </c>
      <c r="Z198" s="287">
        <f>IF(OR(R198="",R198=0,S198=""),"",S198/R198)</f>
        <v/>
      </c>
      <c r="AA198" s="287">
        <f>IF(OR(S198="",S198=0,T198=""),"",T198/S198)</f>
        <v/>
      </c>
      <c r="AB198" s="72" t="n"/>
      <c r="AC198" s="72" t="n"/>
    </row>
    <row r="199" ht="20" customHeight="1">
      <c r="B199">
        <f>IF(C199="","",TEXT(C199,"yyyymmdd")&amp;"-"&amp;LEFT(I199,1)&amp;"-"&amp;TEXT(ROW()-4,"000"))</f>
        <v/>
      </c>
      <c r="C199" s="284" t="n"/>
      <c r="O199" s="285" t="n"/>
      <c r="P199" s="286" t="n"/>
      <c r="Q199" s="286" t="n"/>
      <c r="R199" s="285" t="n"/>
      <c r="S199" s="285">
        <f>IF(C199="","",SUMIFS('品質・実績記録'!$N$5:$N$304,'品質・実績記録'!$B$5:$B$304,C199,'品質・実績記録'!$C$5:$C$304,D199,'品質・実績記録'!$F$5:$F$304,G199,'品質・実績記録'!$H$5:$H$304,I199))</f>
        <v/>
      </c>
      <c r="T199" s="285">
        <f>IF(C199="","",SUMIFS('品質・実績記録'!$O$5:$O$304,'品質・実績記録'!$B$5:$B$304,C199,'品質・実績記録'!$C$5:$C$304,D199,'品質・実績記録'!$F$5:$F$304,G199,'品質・実績記録'!$H$5:$H$304,I199))</f>
        <v/>
      </c>
      <c r="U199" s="285">
        <f>IF(OR(S199="",T199=""),"",MAX(S199-T199,0))</f>
        <v/>
      </c>
      <c r="V199" s="285">
        <f>IF(C199="","",SUMIFS('品質・実績記録'!$S$5:$S$304,'品質・実績記録'!$B$5:$B$304,C199,'品質・実績記録'!$C$5:$C$304,D199,'品質・実績記録'!$F$5:$F$304,G199,'品質・実績記録'!$H$5:$H$304,I199))</f>
        <v/>
      </c>
      <c r="W199" s="285">
        <f>IF(C199="","",SUMIFS('品質・実績記録'!$T$5:$T$304,'品質・実績記録'!$B$5:$B$304,C199,'品質・実績記録'!$C$5:$C$304,D199,'品質・実績記録'!$F$5:$F$304,G199,'品質・実績記録'!$H$5:$H$304,I199))</f>
        <v/>
      </c>
      <c r="X199" s="285">
        <f>IF(C199="","",COUNTIFS('週間工程表'!$B$5:$B$304,C199,'週間工程表'!$C$5:$C$304,D199,'週間工程表'!$F$5:$F$304,G199,'週間工程表'!$H$5:$H$304,I199,'週間工程表'!$K$5:$K$304,"&lt;&gt;"))</f>
        <v/>
      </c>
      <c r="Y199" s="285">
        <f>IF(C199="","",COUNTIFS('課題管理'!$B$5:$B$304,C199,'課題管理'!$C$5:$C$304,D199,'課題管理'!$F$5:$F$304,G199,'課題管理'!$H$5:$H$304,I199,'課題管理'!$Q$5:$Q$304,"&lt;&gt;クローズ済み",'課題管理'!$K$5:$K$304,"&lt;&gt;"))</f>
        <v/>
      </c>
      <c r="Z199" s="287">
        <f>IF(OR(R199="",R199=0,S199=""),"",S199/R199)</f>
        <v/>
      </c>
      <c r="AA199" s="287">
        <f>IF(OR(S199="",S199=0,T199=""),"",T199/S199)</f>
        <v/>
      </c>
      <c r="AB199" s="72" t="n"/>
      <c r="AC199" s="72" t="n"/>
    </row>
    <row r="200" ht="20" customHeight="1">
      <c r="B200">
        <f>IF(C200="","",TEXT(C200,"yyyymmdd")&amp;"-"&amp;LEFT(I200,1)&amp;"-"&amp;TEXT(ROW()-4,"000"))</f>
        <v/>
      </c>
      <c r="C200" s="284" t="n"/>
      <c r="O200" s="285" t="n"/>
      <c r="P200" s="286" t="n"/>
      <c r="Q200" s="286" t="n"/>
      <c r="R200" s="285" t="n"/>
      <c r="S200" s="285">
        <f>IF(C200="","",SUMIFS('品質・実績記録'!$N$5:$N$304,'品質・実績記録'!$B$5:$B$304,C200,'品質・実績記録'!$C$5:$C$304,D200,'品質・実績記録'!$F$5:$F$304,G200,'品質・実績記録'!$H$5:$H$304,I200))</f>
        <v/>
      </c>
      <c r="T200" s="285">
        <f>IF(C200="","",SUMIFS('品質・実績記録'!$O$5:$O$304,'品質・実績記録'!$B$5:$B$304,C200,'品質・実績記録'!$C$5:$C$304,D200,'品質・実績記録'!$F$5:$F$304,G200,'品質・実績記録'!$H$5:$H$304,I200))</f>
        <v/>
      </c>
      <c r="U200" s="285">
        <f>IF(OR(S200="",T200=""),"",MAX(S200-T200,0))</f>
        <v/>
      </c>
      <c r="V200" s="285">
        <f>IF(C200="","",SUMIFS('品質・実績記録'!$S$5:$S$304,'品質・実績記録'!$B$5:$B$304,C200,'品質・実績記録'!$C$5:$C$304,D200,'品質・実績記録'!$F$5:$F$304,G200,'品質・実績記録'!$H$5:$H$304,I200))</f>
        <v/>
      </c>
      <c r="W200" s="285">
        <f>IF(C200="","",SUMIFS('品質・実績記録'!$T$5:$T$304,'品質・実績記録'!$B$5:$B$304,C200,'品質・実績記録'!$C$5:$C$304,D200,'品質・実績記録'!$F$5:$F$304,G200,'品質・実績記録'!$H$5:$H$304,I200))</f>
        <v/>
      </c>
      <c r="X200" s="285">
        <f>IF(C200="","",COUNTIFS('週間工程表'!$B$5:$B$304,C200,'週間工程表'!$C$5:$C$304,D200,'週間工程表'!$F$5:$F$304,G200,'週間工程表'!$H$5:$H$304,I200,'週間工程表'!$K$5:$K$304,"&lt;&gt;"))</f>
        <v/>
      </c>
      <c r="Y200" s="285">
        <f>IF(C200="","",COUNTIFS('課題管理'!$B$5:$B$304,C200,'課題管理'!$C$5:$C$304,D200,'課題管理'!$F$5:$F$304,G200,'課題管理'!$H$5:$H$304,I200,'課題管理'!$Q$5:$Q$304,"&lt;&gt;クローズ済み",'課題管理'!$K$5:$K$304,"&lt;&gt;"))</f>
        <v/>
      </c>
      <c r="Z200" s="287">
        <f>IF(OR(R200="",R200=0,S200=""),"",S200/R200)</f>
        <v/>
      </c>
      <c r="AA200" s="287">
        <f>IF(OR(S200="",S200=0,T200=""),"",T200/S200)</f>
        <v/>
      </c>
      <c r="AB200" s="72" t="n"/>
      <c r="AC200" s="72" t="n"/>
    </row>
    <row r="201" ht="20" customHeight="1">
      <c r="B201">
        <f>IF(C201="","",TEXT(C201,"yyyymmdd")&amp;"-"&amp;LEFT(I201,1)&amp;"-"&amp;TEXT(ROW()-4,"000"))</f>
        <v/>
      </c>
      <c r="C201" s="284" t="n"/>
      <c r="O201" s="285" t="n"/>
      <c r="P201" s="286" t="n"/>
      <c r="Q201" s="286" t="n"/>
      <c r="R201" s="285" t="n"/>
      <c r="S201" s="285">
        <f>IF(C201="","",SUMIFS('品質・実績記録'!$N$5:$N$304,'品質・実績記録'!$B$5:$B$304,C201,'品質・実績記録'!$C$5:$C$304,D201,'品質・実績記録'!$F$5:$F$304,G201,'品質・実績記録'!$H$5:$H$304,I201))</f>
        <v/>
      </c>
      <c r="T201" s="285">
        <f>IF(C201="","",SUMIFS('品質・実績記録'!$O$5:$O$304,'品質・実績記録'!$B$5:$B$304,C201,'品質・実績記録'!$C$5:$C$304,D201,'品質・実績記録'!$F$5:$F$304,G201,'品質・実績記録'!$H$5:$H$304,I201))</f>
        <v/>
      </c>
      <c r="U201" s="285">
        <f>IF(OR(S201="",T201=""),"",MAX(S201-T201,0))</f>
        <v/>
      </c>
      <c r="V201" s="285">
        <f>IF(C201="","",SUMIFS('品質・実績記録'!$S$5:$S$304,'品質・実績記録'!$B$5:$B$304,C201,'品質・実績記録'!$C$5:$C$304,D201,'品質・実績記録'!$F$5:$F$304,G201,'品質・実績記録'!$H$5:$H$304,I201))</f>
        <v/>
      </c>
      <c r="W201" s="285">
        <f>IF(C201="","",SUMIFS('品質・実績記録'!$T$5:$T$304,'品質・実績記録'!$B$5:$B$304,C201,'品質・実績記録'!$C$5:$C$304,D201,'品質・実績記録'!$F$5:$F$304,G201,'品質・実績記録'!$H$5:$H$304,I201))</f>
        <v/>
      </c>
      <c r="X201" s="285">
        <f>IF(C201="","",COUNTIFS('週間工程表'!$B$5:$B$304,C201,'週間工程表'!$C$5:$C$304,D201,'週間工程表'!$F$5:$F$304,G201,'週間工程表'!$H$5:$H$304,I201,'週間工程表'!$K$5:$K$304,"&lt;&gt;"))</f>
        <v/>
      </c>
      <c r="Y201" s="285">
        <f>IF(C201="","",COUNTIFS('課題管理'!$B$5:$B$304,C201,'課題管理'!$C$5:$C$304,D201,'課題管理'!$F$5:$F$304,G201,'課題管理'!$H$5:$H$304,I201,'課題管理'!$Q$5:$Q$304,"&lt;&gt;クローズ済み",'課題管理'!$K$5:$K$304,"&lt;&gt;"))</f>
        <v/>
      </c>
      <c r="Z201" s="287">
        <f>IF(OR(R201="",R201=0,S201=""),"",S201/R201)</f>
        <v/>
      </c>
      <c r="AA201" s="287">
        <f>IF(OR(S201="",S201=0,T201=""),"",T201/S201)</f>
        <v/>
      </c>
      <c r="AB201" s="72" t="n"/>
      <c r="AC201" s="72" t="n"/>
    </row>
    <row r="202" ht="20" customHeight="1">
      <c r="B202">
        <f>IF(C202="","",TEXT(C202,"yyyymmdd")&amp;"-"&amp;LEFT(I202,1)&amp;"-"&amp;TEXT(ROW()-4,"000"))</f>
        <v/>
      </c>
      <c r="C202" s="284" t="n"/>
      <c r="O202" s="285" t="n"/>
      <c r="P202" s="286" t="n"/>
      <c r="Q202" s="286" t="n"/>
      <c r="R202" s="285" t="n"/>
      <c r="S202" s="285">
        <f>IF(C202="","",SUMIFS('品質・実績記録'!$N$5:$N$304,'品質・実績記録'!$B$5:$B$304,C202,'品質・実績記録'!$C$5:$C$304,D202,'品質・実績記録'!$F$5:$F$304,G202,'品質・実績記録'!$H$5:$H$304,I202))</f>
        <v/>
      </c>
      <c r="T202" s="285">
        <f>IF(C202="","",SUMIFS('品質・実績記録'!$O$5:$O$304,'品質・実績記録'!$B$5:$B$304,C202,'品質・実績記録'!$C$5:$C$304,D202,'品質・実績記録'!$F$5:$F$304,G202,'品質・実績記録'!$H$5:$H$304,I202))</f>
        <v/>
      </c>
      <c r="U202" s="285">
        <f>IF(OR(S202="",T202=""),"",MAX(S202-T202,0))</f>
        <v/>
      </c>
      <c r="V202" s="285">
        <f>IF(C202="","",SUMIFS('品質・実績記録'!$S$5:$S$304,'品質・実績記録'!$B$5:$B$304,C202,'品質・実績記録'!$C$5:$C$304,D202,'品質・実績記録'!$F$5:$F$304,G202,'品質・実績記録'!$H$5:$H$304,I202))</f>
        <v/>
      </c>
      <c r="W202" s="285">
        <f>IF(C202="","",SUMIFS('品質・実績記録'!$T$5:$T$304,'品質・実績記録'!$B$5:$B$304,C202,'品質・実績記録'!$C$5:$C$304,D202,'品質・実績記録'!$F$5:$F$304,G202,'品質・実績記録'!$H$5:$H$304,I202))</f>
        <v/>
      </c>
      <c r="X202" s="285">
        <f>IF(C202="","",COUNTIFS('週間工程表'!$B$5:$B$304,C202,'週間工程表'!$C$5:$C$304,D202,'週間工程表'!$F$5:$F$304,G202,'週間工程表'!$H$5:$H$304,I202,'週間工程表'!$K$5:$K$304,"&lt;&gt;"))</f>
        <v/>
      </c>
      <c r="Y202" s="285">
        <f>IF(C202="","",COUNTIFS('課題管理'!$B$5:$B$304,C202,'課題管理'!$C$5:$C$304,D202,'課題管理'!$F$5:$F$304,G202,'課題管理'!$H$5:$H$304,I202,'課題管理'!$Q$5:$Q$304,"&lt;&gt;クローズ済み",'課題管理'!$K$5:$K$304,"&lt;&gt;"))</f>
        <v/>
      </c>
      <c r="Z202" s="287">
        <f>IF(OR(R202="",R202=0,S202=""),"",S202/R202)</f>
        <v/>
      </c>
      <c r="AA202" s="287">
        <f>IF(OR(S202="",S202=0,T202=""),"",T202/S202)</f>
        <v/>
      </c>
      <c r="AB202" s="72" t="n"/>
      <c r="AC202" s="72" t="n"/>
    </row>
    <row r="203" ht="20" customHeight="1">
      <c r="B203">
        <f>IF(C203="","",TEXT(C203,"yyyymmdd")&amp;"-"&amp;LEFT(I203,1)&amp;"-"&amp;TEXT(ROW()-4,"000"))</f>
        <v/>
      </c>
      <c r="C203" s="284" t="n"/>
      <c r="O203" s="285" t="n"/>
      <c r="P203" s="286" t="n"/>
      <c r="Q203" s="286" t="n"/>
      <c r="R203" s="285" t="n"/>
      <c r="S203" s="285">
        <f>IF(C203="","",SUMIFS('品質・実績記録'!$N$5:$N$304,'品質・実績記録'!$B$5:$B$304,C203,'品質・実績記録'!$C$5:$C$304,D203,'品質・実績記録'!$F$5:$F$304,G203,'品質・実績記録'!$H$5:$H$304,I203))</f>
        <v/>
      </c>
      <c r="T203" s="285">
        <f>IF(C203="","",SUMIFS('品質・実績記録'!$O$5:$O$304,'品質・実績記録'!$B$5:$B$304,C203,'品質・実績記録'!$C$5:$C$304,D203,'品質・実績記録'!$F$5:$F$304,G203,'品質・実績記録'!$H$5:$H$304,I203))</f>
        <v/>
      </c>
      <c r="U203" s="285">
        <f>IF(OR(S203="",T203=""),"",MAX(S203-T203,0))</f>
        <v/>
      </c>
      <c r="V203" s="285">
        <f>IF(C203="","",SUMIFS('品質・実績記録'!$S$5:$S$304,'品質・実績記録'!$B$5:$B$304,C203,'品質・実績記録'!$C$5:$C$304,D203,'品質・実績記録'!$F$5:$F$304,G203,'品質・実績記録'!$H$5:$H$304,I203))</f>
        <v/>
      </c>
      <c r="W203" s="285">
        <f>IF(C203="","",SUMIFS('品質・実績記録'!$T$5:$T$304,'品質・実績記録'!$B$5:$B$304,C203,'品質・実績記録'!$C$5:$C$304,D203,'品質・実績記録'!$F$5:$F$304,G203,'品質・実績記録'!$H$5:$H$304,I203))</f>
        <v/>
      </c>
      <c r="X203" s="285">
        <f>IF(C203="","",COUNTIFS('週間工程表'!$B$5:$B$304,C203,'週間工程表'!$C$5:$C$304,D203,'週間工程表'!$F$5:$F$304,G203,'週間工程表'!$H$5:$H$304,I203,'週間工程表'!$K$5:$K$304,"&lt;&gt;"))</f>
        <v/>
      </c>
      <c r="Y203" s="285">
        <f>IF(C203="","",COUNTIFS('課題管理'!$B$5:$B$304,C203,'課題管理'!$C$5:$C$304,D203,'課題管理'!$F$5:$F$304,G203,'課題管理'!$H$5:$H$304,I203,'課題管理'!$Q$5:$Q$304,"&lt;&gt;クローズ済み",'課題管理'!$K$5:$K$304,"&lt;&gt;"))</f>
        <v/>
      </c>
      <c r="Z203" s="287">
        <f>IF(OR(R203="",R203=0,S203=""),"",S203/R203)</f>
        <v/>
      </c>
      <c r="AA203" s="287">
        <f>IF(OR(S203="",S203=0,T203=""),"",T203/S203)</f>
        <v/>
      </c>
      <c r="AB203" s="72" t="n"/>
      <c r="AC203" s="72" t="n"/>
    </row>
    <row r="204" ht="20" customHeight="1">
      <c r="B204">
        <f>IF(C204="","",TEXT(C204,"yyyymmdd")&amp;"-"&amp;LEFT(I204,1)&amp;"-"&amp;TEXT(ROW()-4,"000"))</f>
        <v/>
      </c>
      <c r="C204" s="284" t="n"/>
      <c r="O204" s="285" t="n"/>
      <c r="P204" s="286" t="n"/>
      <c r="Q204" s="286" t="n"/>
      <c r="R204" s="285" t="n"/>
      <c r="S204" s="285">
        <f>IF(C204="","",SUMIFS('品質・実績記録'!$N$5:$N$304,'品質・実績記録'!$B$5:$B$304,C204,'品質・実績記録'!$C$5:$C$304,D204,'品質・実績記録'!$F$5:$F$304,G204,'品質・実績記録'!$H$5:$H$304,I204))</f>
        <v/>
      </c>
      <c r="T204" s="285">
        <f>IF(C204="","",SUMIFS('品質・実績記録'!$O$5:$O$304,'品質・実績記録'!$B$5:$B$304,C204,'品質・実績記録'!$C$5:$C$304,D204,'品質・実績記録'!$F$5:$F$304,G204,'品質・実績記録'!$H$5:$H$304,I204))</f>
        <v/>
      </c>
      <c r="U204" s="285">
        <f>IF(OR(S204="",T204=""),"",MAX(S204-T204,0))</f>
        <v/>
      </c>
      <c r="V204" s="285">
        <f>IF(C204="","",SUMIFS('品質・実績記録'!$S$5:$S$304,'品質・実績記録'!$B$5:$B$304,C204,'品質・実績記録'!$C$5:$C$304,D204,'品質・実績記録'!$F$5:$F$304,G204,'品質・実績記録'!$H$5:$H$304,I204))</f>
        <v/>
      </c>
      <c r="W204" s="285">
        <f>IF(C204="","",SUMIFS('品質・実績記録'!$T$5:$T$304,'品質・実績記録'!$B$5:$B$304,C204,'品質・実績記録'!$C$5:$C$304,D204,'品質・実績記録'!$F$5:$F$304,G204,'品質・実績記録'!$H$5:$H$304,I204))</f>
        <v/>
      </c>
      <c r="X204" s="285">
        <f>IF(C204="","",COUNTIFS('週間工程表'!$B$5:$B$304,C204,'週間工程表'!$C$5:$C$304,D204,'週間工程表'!$F$5:$F$304,G204,'週間工程表'!$H$5:$H$304,I204,'週間工程表'!$K$5:$K$304,"&lt;&gt;"))</f>
        <v/>
      </c>
      <c r="Y204" s="285">
        <f>IF(C204="","",COUNTIFS('課題管理'!$B$5:$B$304,C204,'課題管理'!$C$5:$C$304,D204,'課題管理'!$F$5:$F$304,G204,'課題管理'!$H$5:$H$304,I204,'課題管理'!$Q$5:$Q$304,"&lt;&gt;クローズ済み",'課題管理'!$K$5:$K$304,"&lt;&gt;"))</f>
        <v/>
      </c>
      <c r="Z204" s="287">
        <f>IF(OR(R204="",R204=0,S204=""),"",S204/R204)</f>
        <v/>
      </c>
      <c r="AA204" s="287">
        <f>IF(OR(S204="",S204=0,T204=""),"",T204/S204)</f>
        <v/>
      </c>
      <c r="AB204" s="72" t="n"/>
      <c r="AC204" s="72" t="n"/>
    </row>
    <row r="205" ht="20" customHeight="1">
      <c r="B205">
        <f>IF(C205="","",TEXT(C205,"yyyymmdd")&amp;"-"&amp;LEFT(I205,1)&amp;"-"&amp;TEXT(ROW()-4,"000"))</f>
        <v/>
      </c>
      <c r="C205" s="284" t="n"/>
      <c r="O205" s="285" t="n"/>
      <c r="P205" s="286" t="n"/>
      <c r="Q205" s="286" t="n"/>
      <c r="R205" s="285" t="n"/>
      <c r="S205" s="285">
        <f>IF(C205="","",SUMIFS('品質・実績記録'!$N$5:$N$304,'品質・実績記録'!$B$5:$B$304,C205,'品質・実績記録'!$C$5:$C$304,D205,'品質・実績記録'!$F$5:$F$304,G205,'品質・実績記録'!$H$5:$H$304,I205))</f>
        <v/>
      </c>
      <c r="T205" s="285">
        <f>IF(C205="","",SUMIFS('品質・実績記録'!$O$5:$O$304,'品質・実績記録'!$B$5:$B$304,C205,'品質・実績記録'!$C$5:$C$304,D205,'品質・実績記録'!$F$5:$F$304,G205,'品質・実績記録'!$H$5:$H$304,I205))</f>
        <v/>
      </c>
      <c r="U205" s="285">
        <f>IF(OR(S205="",T205=""),"",MAX(S205-T205,0))</f>
        <v/>
      </c>
      <c r="V205" s="285">
        <f>IF(C205="","",SUMIFS('品質・実績記録'!$S$5:$S$304,'品質・実績記録'!$B$5:$B$304,C205,'品質・実績記録'!$C$5:$C$304,D205,'品質・実績記録'!$F$5:$F$304,G205,'品質・実績記録'!$H$5:$H$304,I205))</f>
        <v/>
      </c>
      <c r="W205" s="285">
        <f>IF(C205="","",SUMIFS('品質・実績記録'!$T$5:$T$304,'品質・実績記録'!$B$5:$B$304,C205,'品質・実績記録'!$C$5:$C$304,D205,'品質・実績記録'!$F$5:$F$304,G205,'品質・実績記録'!$H$5:$H$304,I205))</f>
        <v/>
      </c>
      <c r="X205" s="285">
        <f>IF(C205="","",COUNTIFS('週間工程表'!$B$5:$B$304,C205,'週間工程表'!$C$5:$C$304,D205,'週間工程表'!$F$5:$F$304,G205,'週間工程表'!$H$5:$H$304,I205,'週間工程表'!$K$5:$K$304,"&lt;&gt;"))</f>
        <v/>
      </c>
      <c r="Y205" s="285">
        <f>IF(C205="","",COUNTIFS('課題管理'!$B$5:$B$304,C205,'課題管理'!$C$5:$C$304,D205,'課題管理'!$F$5:$F$304,G205,'課題管理'!$H$5:$H$304,I205,'課題管理'!$Q$5:$Q$304,"&lt;&gt;クローズ済み",'課題管理'!$K$5:$K$304,"&lt;&gt;"))</f>
        <v/>
      </c>
      <c r="Z205" s="287">
        <f>IF(OR(R205="",R205=0,S205=""),"",S205/R205)</f>
        <v/>
      </c>
      <c r="AA205" s="287">
        <f>IF(OR(S205="",S205=0,T205=""),"",T205/S205)</f>
        <v/>
      </c>
      <c r="AB205" s="72" t="n"/>
      <c r="AC205" s="72" t="n"/>
    </row>
    <row r="206" ht="20" customHeight="1">
      <c r="B206">
        <f>IF(C206="","",TEXT(C206,"yyyymmdd")&amp;"-"&amp;LEFT(I206,1)&amp;"-"&amp;TEXT(ROW()-4,"000"))</f>
        <v/>
      </c>
      <c r="C206" s="284" t="n"/>
      <c r="O206" s="285" t="n"/>
      <c r="P206" s="286" t="n"/>
      <c r="Q206" s="286" t="n"/>
      <c r="R206" s="285" t="n"/>
      <c r="S206" s="285">
        <f>IF(C206="","",SUMIFS('品質・実績記録'!$N$5:$N$304,'品質・実績記録'!$B$5:$B$304,C206,'品質・実績記録'!$C$5:$C$304,D206,'品質・実績記録'!$F$5:$F$304,G206,'品質・実績記録'!$H$5:$H$304,I206))</f>
        <v/>
      </c>
      <c r="T206" s="285">
        <f>IF(C206="","",SUMIFS('品質・実績記録'!$O$5:$O$304,'品質・実績記録'!$B$5:$B$304,C206,'品質・実績記録'!$C$5:$C$304,D206,'品質・実績記録'!$F$5:$F$304,G206,'品質・実績記録'!$H$5:$H$304,I206))</f>
        <v/>
      </c>
      <c r="U206" s="285">
        <f>IF(OR(S206="",T206=""),"",MAX(S206-T206,0))</f>
        <v/>
      </c>
      <c r="V206" s="285">
        <f>IF(C206="","",SUMIFS('品質・実績記録'!$S$5:$S$304,'品質・実績記録'!$B$5:$B$304,C206,'品質・実績記録'!$C$5:$C$304,D206,'品質・実績記録'!$F$5:$F$304,G206,'品質・実績記録'!$H$5:$H$304,I206))</f>
        <v/>
      </c>
      <c r="W206" s="285">
        <f>IF(C206="","",SUMIFS('品質・実績記録'!$T$5:$T$304,'品質・実績記録'!$B$5:$B$304,C206,'品質・実績記録'!$C$5:$C$304,D206,'品質・実績記録'!$F$5:$F$304,G206,'品質・実績記録'!$H$5:$H$304,I206))</f>
        <v/>
      </c>
      <c r="X206" s="285">
        <f>IF(C206="","",COUNTIFS('週間工程表'!$B$5:$B$304,C206,'週間工程表'!$C$5:$C$304,D206,'週間工程表'!$F$5:$F$304,G206,'週間工程表'!$H$5:$H$304,I206,'週間工程表'!$K$5:$K$304,"&lt;&gt;"))</f>
        <v/>
      </c>
      <c r="Y206" s="285">
        <f>IF(C206="","",COUNTIFS('課題管理'!$B$5:$B$304,C206,'課題管理'!$C$5:$C$304,D206,'課題管理'!$F$5:$F$304,G206,'課題管理'!$H$5:$H$304,I206,'課題管理'!$Q$5:$Q$304,"&lt;&gt;クローズ済み",'課題管理'!$K$5:$K$304,"&lt;&gt;"))</f>
        <v/>
      </c>
      <c r="Z206" s="287">
        <f>IF(OR(R206="",R206=0,S206=""),"",S206/R206)</f>
        <v/>
      </c>
      <c r="AA206" s="287">
        <f>IF(OR(S206="",S206=0,T206=""),"",T206/S206)</f>
        <v/>
      </c>
      <c r="AB206" s="72" t="n"/>
      <c r="AC206" s="72" t="n"/>
    </row>
    <row r="207" ht="20" customHeight="1">
      <c r="B207">
        <f>IF(C207="","",TEXT(C207,"yyyymmdd")&amp;"-"&amp;LEFT(I207,1)&amp;"-"&amp;TEXT(ROW()-4,"000"))</f>
        <v/>
      </c>
      <c r="C207" s="284" t="n"/>
      <c r="O207" s="285" t="n"/>
      <c r="P207" s="286" t="n"/>
      <c r="Q207" s="286" t="n"/>
      <c r="R207" s="285" t="n"/>
      <c r="S207" s="285">
        <f>IF(C207="","",SUMIFS('品質・実績記録'!$N$5:$N$304,'品質・実績記録'!$B$5:$B$304,C207,'品質・実績記録'!$C$5:$C$304,D207,'品質・実績記録'!$F$5:$F$304,G207,'品質・実績記録'!$H$5:$H$304,I207))</f>
        <v/>
      </c>
      <c r="T207" s="285">
        <f>IF(C207="","",SUMIFS('品質・実績記録'!$O$5:$O$304,'品質・実績記録'!$B$5:$B$304,C207,'品質・実績記録'!$C$5:$C$304,D207,'品質・実績記録'!$F$5:$F$304,G207,'品質・実績記録'!$H$5:$H$304,I207))</f>
        <v/>
      </c>
      <c r="U207" s="285">
        <f>IF(OR(S207="",T207=""),"",MAX(S207-T207,0))</f>
        <v/>
      </c>
      <c r="V207" s="285">
        <f>IF(C207="","",SUMIFS('品質・実績記録'!$S$5:$S$304,'品質・実績記録'!$B$5:$B$304,C207,'品質・実績記録'!$C$5:$C$304,D207,'品質・実績記録'!$F$5:$F$304,G207,'品質・実績記録'!$H$5:$H$304,I207))</f>
        <v/>
      </c>
      <c r="W207" s="285">
        <f>IF(C207="","",SUMIFS('品質・実績記録'!$T$5:$T$304,'品質・実績記録'!$B$5:$B$304,C207,'品質・実績記録'!$C$5:$C$304,D207,'品質・実績記録'!$F$5:$F$304,G207,'品質・実績記録'!$H$5:$H$304,I207))</f>
        <v/>
      </c>
      <c r="X207" s="285">
        <f>IF(C207="","",COUNTIFS('週間工程表'!$B$5:$B$304,C207,'週間工程表'!$C$5:$C$304,D207,'週間工程表'!$F$5:$F$304,G207,'週間工程表'!$H$5:$H$304,I207,'週間工程表'!$K$5:$K$304,"&lt;&gt;"))</f>
        <v/>
      </c>
      <c r="Y207" s="285">
        <f>IF(C207="","",COUNTIFS('課題管理'!$B$5:$B$304,C207,'課題管理'!$C$5:$C$304,D207,'課題管理'!$F$5:$F$304,G207,'課題管理'!$H$5:$H$304,I207,'課題管理'!$Q$5:$Q$304,"&lt;&gt;クローズ済み",'課題管理'!$K$5:$K$304,"&lt;&gt;"))</f>
        <v/>
      </c>
      <c r="Z207" s="287">
        <f>IF(OR(R207="",R207=0,S207=""),"",S207/R207)</f>
        <v/>
      </c>
      <c r="AA207" s="287">
        <f>IF(OR(S207="",S207=0,T207=""),"",T207/S207)</f>
        <v/>
      </c>
      <c r="AB207" s="72" t="n"/>
      <c r="AC207" s="72" t="n"/>
    </row>
    <row r="208" ht="20" customHeight="1">
      <c r="B208">
        <f>IF(C208="","",TEXT(C208,"yyyymmdd")&amp;"-"&amp;LEFT(I208,1)&amp;"-"&amp;TEXT(ROW()-4,"000"))</f>
        <v/>
      </c>
      <c r="C208" s="284" t="n"/>
      <c r="O208" s="285" t="n"/>
      <c r="P208" s="286" t="n"/>
      <c r="Q208" s="286" t="n"/>
      <c r="R208" s="285" t="n"/>
      <c r="S208" s="285">
        <f>IF(C208="","",SUMIFS('品質・実績記録'!$N$5:$N$304,'品質・実績記録'!$B$5:$B$304,C208,'品質・実績記録'!$C$5:$C$304,D208,'品質・実績記録'!$F$5:$F$304,G208,'品質・実績記録'!$H$5:$H$304,I208))</f>
        <v/>
      </c>
      <c r="T208" s="285">
        <f>IF(C208="","",SUMIFS('品質・実績記録'!$O$5:$O$304,'品質・実績記録'!$B$5:$B$304,C208,'品質・実績記録'!$C$5:$C$304,D208,'品質・実績記録'!$F$5:$F$304,G208,'品質・実績記録'!$H$5:$H$304,I208))</f>
        <v/>
      </c>
      <c r="U208" s="285">
        <f>IF(OR(S208="",T208=""),"",MAX(S208-T208,0))</f>
        <v/>
      </c>
      <c r="V208" s="285">
        <f>IF(C208="","",SUMIFS('品質・実績記録'!$S$5:$S$304,'品質・実績記録'!$B$5:$B$304,C208,'品質・実績記録'!$C$5:$C$304,D208,'品質・実績記録'!$F$5:$F$304,G208,'品質・実績記録'!$H$5:$H$304,I208))</f>
        <v/>
      </c>
      <c r="W208" s="285">
        <f>IF(C208="","",SUMIFS('品質・実績記録'!$T$5:$T$304,'品質・実績記録'!$B$5:$B$304,C208,'品質・実績記録'!$C$5:$C$304,D208,'品質・実績記録'!$F$5:$F$304,G208,'品質・実績記録'!$H$5:$H$304,I208))</f>
        <v/>
      </c>
      <c r="X208" s="285">
        <f>IF(C208="","",COUNTIFS('週間工程表'!$B$5:$B$304,C208,'週間工程表'!$C$5:$C$304,D208,'週間工程表'!$F$5:$F$304,G208,'週間工程表'!$H$5:$H$304,I208,'週間工程表'!$K$5:$K$304,"&lt;&gt;"))</f>
        <v/>
      </c>
      <c r="Y208" s="285">
        <f>IF(C208="","",COUNTIFS('課題管理'!$B$5:$B$304,C208,'課題管理'!$C$5:$C$304,D208,'課題管理'!$F$5:$F$304,G208,'課題管理'!$H$5:$H$304,I208,'課題管理'!$Q$5:$Q$304,"&lt;&gt;クローズ済み",'課題管理'!$K$5:$K$304,"&lt;&gt;"))</f>
        <v/>
      </c>
      <c r="Z208" s="287">
        <f>IF(OR(R208="",R208=0,S208=""),"",S208/R208)</f>
        <v/>
      </c>
      <c r="AA208" s="287">
        <f>IF(OR(S208="",S208=0,T208=""),"",T208/S208)</f>
        <v/>
      </c>
      <c r="AB208" s="72" t="n"/>
      <c r="AC208" s="72" t="n"/>
    </row>
    <row r="209" ht="20" customHeight="1">
      <c r="B209">
        <f>IF(C209="","",TEXT(C209,"yyyymmdd")&amp;"-"&amp;LEFT(I209,1)&amp;"-"&amp;TEXT(ROW()-4,"000"))</f>
        <v/>
      </c>
      <c r="C209" s="284" t="n"/>
      <c r="O209" s="285" t="n"/>
      <c r="P209" s="286" t="n"/>
      <c r="Q209" s="286" t="n"/>
      <c r="R209" s="285" t="n"/>
      <c r="S209" s="285">
        <f>IF(C209="","",SUMIFS('品質・実績記録'!$N$5:$N$304,'品質・実績記録'!$B$5:$B$304,C209,'品質・実績記録'!$C$5:$C$304,D209,'品質・実績記録'!$F$5:$F$304,G209,'品質・実績記録'!$H$5:$H$304,I209))</f>
        <v/>
      </c>
      <c r="T209" s="285">
        <f>IF(C209="","",SUMIFS('品質・実績記録'!$O$5:$O$304,'品質・実績記録'!$B$5:$B$304,C209,'品質・実績記録'!$C$5:$C$304,D209,'品質・実績記録'!$F$5:$F$304,G209,'品質・実績記録'!$H$5:$H$304,I209))</f>
        <v/>
      </c>
      <c r="U209" s="285">
        <f>IF(OR(S209="",T209=""),"",MAX(S209-T209,0))</f>
        <v/>
      </c>
      <c r="V209" s="285">
        <f>IF(C209="","",SUMIFS('品質・実績記録'!$S$5:$S$304,'品質・実績記録'!$B$5:$B$304,C209,'品質・実績記録'!$C$5:$C$304,D209,'品質・実績記録'!$F$5:$F$304,G209,'品質・実績記録'!$H$5:$H$304,I209))</f>
        <v/>
      </c>
      <c r="W209" s="285">
        <f>IF(C209="","",SUMIFS('品質・実績記録'!$T$5:$T$304,'品質・実績記録'!$B$5:$B$304,C209,'品質・実績記録'!$C$5:$C$304,D209,'品質・実績記録'!$F$5:$F$304,G209,'品質・実績記録'!$H$5:$H$304,I209))</f>
        <v/>
      </c>
      <c r="X209" s="285">
        <f>IF(C209="","",COUNTIFS('週間工程表'!$B$5:$B$304,C209,'週間工程表'!$C$5:$C$304,D209,'週間工程表'!$F$5:$F$304,G209,'週間工程表'!$H$5:$H$304,I209,'週間工程表'!$K$5:$K$304,"&lt;&gt;"))</f>
        <v/>
      </c>
      <c r="Y209" s="285">
        <f>IF(C209="","",COUNTIFS('課題管理'!$B$5:$B$304,C209,'課題管理'!$C$5:$C$304,D209,'課題管理'!$F$5:$F$304,G209,'課題管理'!$H$5:$H$304,I209,'課題管理'!$Q$5:$Q$304,"&lt;&gt;クローズ済み",'課題管理'!$K$5:$K$304,"&lt;&gt;"))</f>
        <v/>
      </c>
      <c r="Z209" s="287">
        <f>IF(OR(R209="",R209=0,S209=""),"",S209/R209)</f>
        <v/>
      </c>
      <c r="AA209" s="287">
        <f>IF(OR(S209="",S209=0,T209=""),"",T209/S209)</f>
        <v/>
      </c>
      <c r="AB209" s="72" t="n"/>
      <c r="AC209" s="72" t="n"/>
    </row>
    <row r="210" ht="20" customHeight="1">
      <c r="B210">
        <f>IF(C210="","",TEXT(C210,"yyyymmdd")&amp;"-"&amp;LEFT(I210,1)&amp;"-"&amp;TEXT(ROW()-4,"000"))</f>
        <v/>
      </c>
      <c r="C210" s="284" t="n"/>
      <c r="O210" s="285" t="n"/>
      <c r="P210" s="286" t="n"/>
      <c r="Q210" s="286" t="n"/>
      <c r="R210" s="285" t="n"/>
      <c r="S210" s="285">
        <f>IF(C210="","",SUMIFS('品質・実績記録'!$N$5:$N$304,'品質・実績記録'!$B$5:$B$304,C210,'品質・実績記録'!$C$5:$C$304,D210,'品質・実績記録'!$F$5:$F$304,G210,'品質・実績記録'!$H$5:$H$304,I210))</f>
        <v/>
      </c>
      <c r="T210" s="285">
        <f>IF(C210="","",SUMIFS('品質・実績記録'!$O$5:$O$304,'品質・実績記録'!$B$5:$B$304,C210,'品質・実績記録'!$C$5:$C$304,D210,'品質・実績記録'!$F$5:$F$304,G210,'品質・実績記録'!$H$5:$H$304,I210))</f>
        <v/>
      </c>
      <c r="U210" s="285">
        <f>IF(OR(S210="",T210=""),"",MAX(S210-T210,0))</f>
        <v/>
      </c>
      <c r="V210" s="285">
        <f>IF(C210="","",SUMIFS('品質・実績記録'!$S$5:$S$304,'品質・実績記録'!$B$5:$B$304,C210,'品質・実績記録'!$C$5:$C$304,D210,'品質・実績記録'!$F$5:$F$304,G210,'品質・実績記録'!$H$5:$H$304,I210))</f>
        <v/>
      </c>
      <c r="W210" s="285">
        <f>IF(C210="","",SUMIFS('品質・実績記録'!$T$5:$T$304,'品質・実績記録'!$B$5:$B$304,C210,'品質・実績記録'!$C$5:$C$304,D210,'品質・実績記録'!$F$5:$F$304,G210,'品質・実績記録'!$H$5:$H$304,I210))</f>
        <v/>
      </c>
      <c r="X210" s="285">
        <f>IF(C210="","",COUNTIFS('週間工程表'!$B$5:$B$304,C210,'週間工程表'!$C$5:$C$304,D210,'週間工程表'!$F$5:$F$304,G210,'週間工程表'!$H$5:$H$304,I210,'週間工程表'!$K$5:$K$304,"&lt;&gt;"))</f>
        <v/>
      </c>
      <c r="Y210" s="285">
        <f>IF(C210="","",COUNTIFS('課題管理'!$B$5:$B$304,C210,'課題管理'!$C$5:$C$304,D210,'課題管理'!$F$5:$F$304,G210,'課題管理'!$H$5:$H$304,I210,'課題管理'!$Q$5:$Q$304,"&lt;&gt;クローズ済み",'課題管理'!$K$5:$K$304,"&lt;&gt;"))</f>
        <v/>
      </c>
      <c r="Z210" s="287">
        <f>IF(OR(R210="",R210=0,S210=""),"",S210/R210)</f>
        <v/>
      </c>
      <c r="AA210" s="287">
        <f>IF(OR(S210="",S210=0,T210=""),"",T210/S210)</f>
        <v/>
      </c>
      <c r="AB210" s="72" t="n"/>
      <c r="AC210" s="72" t="n"/>
    </row>
    <row r="211" ht="20" customHeight="1">
      <c r="B211">
        <f>IF(C211="","",TEXT(C211,"yyyymmdd")&amp;"-"&amp;LEFT(I211,1)&amp;"-"&amp;TEXT(ROW()-4,"000"))</f>
        <v/>
      </c>
      <c r="C211" s="284" t="n"/>
      <c r="O211" s="285" t="n"/>
      <c r="P211" s="286" t="n"/>
      <c r="Q211" s="286" t="n"/>
      <c r="R211" s="285" t="n"/>
      <c r="S211" s="285">
        <f>IF(C211="","",SUMIFS('品質・実績記録'!$N$5:$N$304,'品質・実績記録'!$B$5:$B$304,C211,'品質・実績記録'!$C$5:$C$304,D211,'品質・実績記録'!$F$5:$F$304,G211,'品質・実績記録'!$H$5:$H$304,I211))</f>
        <v/>
      </c>
      <c r="T211" s="285">
        <f>IF(C211="","",SUMIFS('品質・実績記録'!$O$5:$O$304,'品質・実績記録'!$B$5:$B$304,C211,'品質・実績記録'!$C$5:$C$304,D211,'品質・実績記録'!$F$5:$F$304,G211,'品質・実績記録'!$H$5:$H$304,I211))</f>
        <v/>
      </c>
      <c r="U211" s="285">
        <f>IF(OR(S211="",T211=""),"",MAX(S211-T211,0))</f>
        <v/>
      </c>
      <c r="V211" s="285">
        <f>IF(C211="","",SUMIFS('品質・実績記録'!$S$5:$S$304,'品質・実績記録'!$B$5:$B$304,C211,'品質・実績記録'!$C$5:$C$304,D211,'品質・実績記録'!$F$5:$F$304,G211,'品質・実績記録'!$H$5:$H$304,I211))</f>
        <v/>
      </c>
      <c r="W211" s="285">
        <f>IF(C211="","",SUMIFS('品質・実績記録'!$T$5:$T$304,'品質・実績記録'!$B$5:$B$304,C211,'品質・実績記録'!$C$5:$C$304,D211,'品質・実績記録'!$F$5:$F$304,G211,'品質・実績記録'!$H$5:$H$304,I211))</f>
        <v/>
      </c>
      <c r="X211" s="285">
        <f>IF(C211="","",COUNTIFS('週間工程表'!$B$5:$B$304,C211,'週間工程表'!$C$5:$C$304,D211,'週間工程表'!$F$5:$F$304,G211,'週間工程表'!$H$5:$H$304,I211,'週間工程表'!$K$5:$K$304,"&lt;&gt;"))</f>
        <v/>
      </c>
      <c r="Y211" s="285">
        <f>IF(C211="","",COUNTIFS('課題管理'!$B$5:$B$304,C211,'課題管理'!$C$5:$C$304,D211,'課題管理'!$F$5:$F$304,G211,'課題管理'!$H$5:$H$304,I211,'課題管理'!$Q$5:$Q$304,"&lt;&gt;クローズ済み",'課題管理'!$K$5:$K$304,"&lt;&gt;"))</f>
        <v/>
      </c>
      <c r="Z211" s="287">
        <f>IF(OR(R211="",R211=0,S211=""),"",S211/R211)</f>
        <v/>
      </c>
      <c r="AA211" s="287">
        <f>IF(OR(S211="",S211=0,T211=""),"",T211/S211)</f>
        <v/>
      </c>
      <c r="AB211" s="72" t="n"/>
      <c r="AC211" s="72" t="n"/>
    </row>
    <row r="212" ht="20" customHeight="1">
      <c r="B212">
        <f>IF(C212="","",TEXT(C212,"yyyymmdd")&amp;"-"&amp;LEFT(I212,1)&amp;"-"&amp;TEXT(ROW()-4,"000"))</f>
        <v/>
      </c>
      <c r="C212" s="284" t="n"/>
      <c r="O212" s="285" t="n"/>
      <c r="P212" s="286" t="n"/>
      <c r="Q212" s="286" t="n"/>
      <c r="R212" s="285" t="n"/>
      <c r="S212" s="285">
        <f>IF(C212="","",SUMIFS('品質・実績記録'!$N$5:$N$304,'品質・実績記録'!$B$5:$B$304,C212,'品質・実績記録'!$C$5:$C$304,D212,'品質・実績記録'!$F$5:$F$304,G212,'品質・実績記録'!$H$5:$H$304,I212))</f>
        <v/>
      </c>
      <c r="T212" s="285">
        <f>IF(C212="","",SUMIFS('品質・実績記録'!$O$5:$O$304,'品質・実績記録'!$B$5:$B$304,C212,'品質・実績記録'!$C$5:$C$304,D212,'品質・実績記録'!$F$5:$F$304,G212,'品質・実績記録'!$H$5:$H$304,I212))</f>
        <v/>
      </c>
      <c r="U212" s="285">
        <f>IF(OR(S212="",T212=""),"",MAX(S212-T212,0))</f>
        <v/>
      </c>
      <c r="V212" s="285">
        <f>IF(C212="","",SUMIFS('品質・実績記録'!$S$5:$S$304,'品質・実績記録'!$B$5:$B$304,C212,'品質・実績記録'!$C$5:$C$304,D212,'品質・実績記録'!$F$5:$F$304,G212,'品質・実績記録'!$H$5:$H$304,I212))</f>
        <v/>
      </c>
      <c r="W212" s="285">
        <f>IF(C212="","",SUMIFS('品質・実績記録'!$T$5:$T$304,'品質・実績記録'!$B$5:$B$304,C212,'品質・実績記録'!$C$5:$C$304,D212,'品質・実績記録'!$F$5:$F$304,G212,'品質・実績記録'!$H$5:$H$304,I212))</f>
        <v/>
      </c>
      <c r="X212" s="285">
        <f>IF(C212="","",COUNTIFS('週間工程表'!$B$5:$B$304,C212,'週間工程表'!$C$5:$C$304,D212,'週間工程表'!$F$5:$F$304,G212,'週間工程表'!$H$5:$H$304,I212,'週間工程表'!$K$5:$K$304,"&lt;&gt;"))</f>
        <v/>
      </c>
      <c r="Y212" s="285">
        <f>IF(C212="","",COUNTIFS('課題管理'!$B$5:$B$304,C212,'課題管理'!$C$5:$C$304,D212,'課題管理'!$F$5:$F$304,G212,'課題管理'!$H$5:$H$304,I212,'課題管理'!$Q$5:$Q$304,"&lt;&gt;クローズ済み",'課題管理'!$K$5:$K$304,"&lt;&gt;"))</f>
        <v/>
      </c>
      <c r="Z212" s="287">
        <f>IF(OR(R212="",R212=0,S212=""),"",S212/R212)</f>
        <v/>
      </c>
      <c r="AA212" s="287">
        <f>IF(OR(S212="",S212=0,T212=""),"",T212/S212)</f>
        <v/>
      </c>
      <c r="AB212" s="72" t="n"/>
      <c r="AC212" s="72" t="n"/>
    </row>
    <row r="213" ht="20" customHeight="1">
      <c r="B213">
        <f>IF(C213="","",TEXT(C213,"yyyymmdd")&amp;"-"&amp;LEFT(I213,1)&amp;"-"&amp;TEXT(ROW()-4,"000"))</f>
        <v/>
      </c>
      <c r="C213" s="284" t="n"/>
      <c r="O213" s="285" t="n"/>
      <c r="P213" s="286" t="n"/>
      <c r="Q213" s="286" t="n"/>
      <c r="R213" s="285" t="n"/>
      <c r="S213" s="285">
        <f>IF(C213="","",SUMIFS('品質・実績記録'!$N$5:$N$304,'品質・実績記録'!$B$5:$B$304,C213,'品質・実績記録'!$C$5:$C$304,D213,'品質・実績記録'!$F$5:$F$304,G213,'品質・実績記録'!$H$5:$H$304,I213))</f>
        <v/>
      </c>
      <c r="T213" s="285">
        <f>IF(C213="","",SUMIFS('品質・実績記録'!$O$5:$O$304,'品質・実績記録'!$B$5:$B$304,C213,'品質・実績記録'!$C$5:$C$304,D213,'品質・実績記録'!$F$5:$F$304,G213,'品質・実績記録'!$H$5:$H$304,I213))</f>
        <v/>
      </c>
      <c r="U213" s="285">
        <f>IF(OR(S213="",T213=""),"",MAX(S213-T213,0))</f>
        <v/>
      </c>
      <c r="V213" s="285">
        <f>IF(C213="","",SUMIFS('品質・実績記録'!$S$5:$S$304,'品質・実績記録'!$B$5:$B$304,C213,'品質・実績記録'!$C$5:$C$304,D213,'品質・実績記録'!$F$5:$F$304,G213,'品質・実績記録'!$H$5:$H$304,I213))</f>
        <v/>
      </c>
      <c r="W213" s="285">
        <f>IF(C213="","",SUMIFS('品質・実績記録'!$T$5:$T$304,'品質・実績記録'!$B$5:$B$304,C213,'品質・実績記録'!$C$5:$C$304,D213,'品質・実績記録'!$F$5:$F$304,G213,'品質・実績記録'!$H$5:$H$304,I213))</f>
        <v/>
      </c>
      <c r="X213" s="285">
        <f>IF(C213="","",COUNTIFS('週間工程表'!$B$5:$B$304,C213,'週間工程表'!$C$5:$C$304,D213,'週間工程表'!$F$5:$F$304,G213,'週間工程表'!$H$5:$H$304,I213,'週間工程表'!$K$5:$K$304,"&lt;&gt;"))</f>
        <v/>
      </c>
      <c r="Y213" s="285">
        <f>IF(C213="","",COUNTIFS('課題管理'!$B$5:$B$304,C213,'課題管理'!$C$5:$C$304,D213,'課題管理'!$F$5:$F$304,G213,'課題管理'!$H$5:$H$304,I213,'課題管理'!$Q$5:$Q$304,"&lt;&gt;クローズ済み",'課題管理'!$K$5:$K$304,"&lt;&gt;"))</f>
        <v/>
      </c>
      <c r="Z213" s="287">
        <f>IF(OR(R213="",R213=0,S213=""),"",S213/R213)</f>
        <v/>
      </c>
      <c r="AA213" s="287">
        <f>IF(OR(S213="",S213=0,T213=""),"",T213/S213)</f>
        <v/>
      </c>
      <c r="AB213" s="72" t="n"/>
      <c r="AC213" s="72" t="n"/>
    </row>
    <row r="214" ht="20" customHeight="1">
      <c r="B214">
        <f>IF(C214="","",TEXT(C214,"yyyymmdd")&amp;"-"&amp;LEFT(I214,1)&amp;"-"&amp;TEXT(ROW()-4,"000"))</f>
        <v/>
      </c>
      <c r="C214" s="284" t="n"/>
      <c r="O214" s="285" t="n"/>
      <c r="P214" s="286" t="n"/>
      <c r="Q214" s="286" t="n"/>
      <c r="R214" s="285" t="n"/>
      <c r="S214" s="285">
        <f>IF(C214="","",SUMIFS('品質・実績記録'!$N$5:$N$304,'品質・実績記録'!$B$5:$B$304,C214,'品質・実績記録'!$C$5:$C$304,D214,'品質・実績記録'!$F$5:$F$304,G214,'品質・実績記録'!$H$5:$H$304,I214))</f>
        <v/>
      </c>
      <c r="T214" s="285">
        <f>IF(C214="","",SUMIFS('品質・実績記録'!$O$5:$O$304,'品質・実績記録'!$B$5:$B$304,C214,'品質・実績記録'!$C$5:$C$304,D214,'品質・実績記録'!$F$5:$F$304,G214,'品質・実績記録'!$H$5:$H$304,I214))</f>
        <v/>
      </c>
      <c r="U214" s="285">
        <f>IF(OR(S214="",T214=""),"",MAX(S214-T214,0))</f>
        <v/>
      </c>
      <c r="V214" s="285">
        <f>IF(C214="","",SUMIFS('品質・実績記録'!$S$5:$S$304,'品質・実績記録'!$B$5:$B$304,C214,'品質・実績記録'!$C$5:$C$304,D214,'品質・実績記録'!$F$5:$F$304,G214,'品質・実績記録'!$H$5:$H$304,I214))</f>
        <v/>
      </c>
      <c r="W214" s="285">
        <f>IF(C214="","",SUMIFS('品質・実績記録'!$T$5:$T$304,'品質・実績記録'!$B$5:$B$304,C214,'品質・実績記録'!$C$5:$C$304,D214,'品質・実績記録'!$F$5:$F$304,G214,'品質・実績記録'!$H$5:$H$304,I214))</f>
        <v/>
      </c>
      <c r="X214" s="285">
        <f>IF(C214="","",COUNTIFS('週間工程表'!$B$5:$B$304,C214,'週間工程表'!$C$5:$C$304,D214,'週間工程表'!$F$5:$F$304,G214,'週間工程表'!$H$5:$H$304,I214,'週間工程表'!$K$5:$K$304,"&lt;&gt;"))</f>
        <v/>
      </c>
      <c r="Y214" s="285">
        <f>IF(C214="","",COUNTIFS('課題管理'!$B$5:$B$304,C214,'課題管理'!$C$5:$C$304,D214,'課題管理'!$F$5:$F$304,G214,'課題管理'!$H$5:$H$304,I214,'課題管理'!$Q$5:$Q$304,"&lt;&gt;クローズ済み",'課題管理'!$K$5:$K$304,"&lt;&gt;"))</f>
        <v/>
      </c>
      <c r="Z214" s="287">
        <f>IF(OR(R214="",R214=0,S214=""),"",S214/R214)</f>
        <v/>
      </c>
      <c r="AA214" s="287">
        <f>IF(OR(S214="",S214=0,T214=""),"",T214/S214)</f>
        <v/>
      </c>
      <c r="AB214" s="72" t="n"/>
      <c r="AC214" s="72" t="n"/>
    </row>
    <row r="215" ht="20" customHeight="1">
      <c r="B215">
        <f>IF(C215="","",TEXT(C215,"yyyymmdd")&amp;"-"&amp;LEFT(I215,1)&amp;"-"&amp;TEXT(ROW()-4,"000"))</f>
        <v/>
      </c>
      <c r="C215" s="284" t="n"/>
      <c r="O215" s="285" t="n"/>
      <c r="P215" s="286" t="n"/>
      <c r="Q215" s="286" t="n"/>
      <c r="R215" s="285" t="n"/>
      <c r="S215" s="285">
        <f>IF(C215="","",SUMIFS('品質・実績記録'!$N$5:$N$304,'品質・実績記録'!$B$5:$B$304,C215,'品質・実績記録'!$C$5:$C$304,D215,'品質・実績記録'!$F$5:$F$304,G215,'品質・実績記録'!$H$5:$H$304,I215))</f>
        <v/>
      </c>
      <c r="T215" s="285">
        <f>IF(C215="","",SUMIFS('品質・実績記録'!$O$5:$O$304,'品質・実績記録'!$B$5:$B$304,C215,'品質・実績記録'!$C$5:$C$304,D215,'品質・実績記録'!$F$5:$F$304,G215,'品質・実績記録'!$H$5:$H$304,I215))</f>
        <v/>
      </c>
      <c r="U215" s="285">
        <f>IF(OR(S215="",T215=""),"",MAX(S215-T215,0))</f>
        <v/>
      </c>
      <c r="V215" s="285">
        <f>IF(C215="","",SUMIFS('品質・実績記録'!$S$5:$S$304,'品質・実績記録'!$B$5:$B$304,C215,'品質・実績記録'!$C$5:$C$304,D215,'品質・実績記録'!$F$5:$F$304,G215,'品質・実績記録'!$H$5:$H$304,I215))</f>
        <v/>
      </c>
      <c r="W215" s="285">
        <f>IF(C215="","",SUMIFS('品質・実績記録'!$T$5:$T$304,'品質・実績記録'!$B$5:$B$304,C215,'品質・実績記録'!$C$5:$C$304,D215,'品質・実績記録'!$F$5:$F$304,G215,'品質・実績記録'!$H$5:$H$304,I215))</f>
        <v/>
      </c>
      <c r="X215" s="285">
        <f>IF(C215="","",COUNTIFS('週間工程表'!$B$5:$B$304,C215,'週間工程表'!$C$5:$C$304,D215,'週間工程表'!$F$5:$F$304,G215,'週間工程表'!$H$5:$H$304,I215,'週間工程表'!$K$5:$K$304,"&lt;&gt;"))</f>
        <v/>
      </c>
      <c r="Y215" s="285">
        <f>IF(C215="","",COUNTIFS('課題管理'!$B$5:$B$304,C215,'課題管理'!$C$5:$C$304,D215,'課題管理'!$F$5:$F$304,G215,'課題管理'!$H$5:$H$304,I215,'課題管理'!$Q$5:$Q$304,"&lt;&gt;クローズ済み",'課題管理'!$K$5:$K$304,"&lt;&gt;"))</f>
        <v/>
      </c>
      <c r="Z215" s="287">
        <f>IF(OR(R215="",R215=0,S215=""),"",S215/R215)</f>
        <v/>
      </c>
      <c r="AA215" s="287">
        <f>IF(OR(S215="",S215=0,T215=""),"",T215/S215)</f>
        <v/>
      </c>
      <c r="AB215" s="72" t="n"/>
      <c r="AC215" s="72" t="n"/>
    </row>
    <row r="216" ht="20" customHeight="1">
      <c r="B216">
        <f>IF(C216="","",TEXT(C216,"yyyymmdd")&amp;"-"&amp;LEFT(I216,1)&amp;"-"&amp;TEXT(ROW()-4,"000"))</f>
        <v/>
      </c>
      <c r="C216" s="284" t="n"/>
      <c r="O216" s="285" t="n"/>
      <c r="P216" s="286" t="n"/>
      <c r="Q216" s="286" t="n"/>
      <c r="R216" s="285" t="n"/>
      <c r="S216" s="285">
        <f>IF(C216="","",SUMIFS('品質・実績記録'!$N$5:$N$304,'品質・実績記録'!$B$5:$B$304,C216,'品質・実績記録'!$C$5:$C$304,D216,'品質・実績記録'!$F$5:$F$304,G216,'品質・実績記録'!$H$5:$H$304,I216))</f>
        <v/>
      </c>
      <c r="T216" s="285">
        <f>IF(C216="","",SUMIFS('品質・実績記録'!$O$5:$O$304,'品質・実績記録'!$B$5:$B$304,C216,'品質・実績記録'!$C$5:$C$304,D216,'品質・実績記録'!$F$5:$F$304,G216,'品質・実績記録'!$H$5:$H$304,I216))</f>
        <v/>
      </c>
      <c r="U216" s="285">
        <f>IF(OR(S216="",T216=""),"",MAX(S216-T216,0))</f>
        <v/>
      </c>
      <c r="V216" s="285">
        <f>IF(C216="","",SUMIFS('品質・実績記録'!$S$5:$S$304,'品質・実績記録'!$B$5:$B$304,C216,'品質・実績記録'!$C$5:$C$304,D216,'品質・実績記録'!$F$5:$F$304,G216,'品質・実績記録'!$H$5:$H$304,I216))</f>
        <v/>
      </c>
      <c r="W216" s="285">
        <f>IF(C216="","",SUMIFS('品質・実績記録'!$T$5:$T$304,'品質・実績記録'!$B$5:$B$304,C216,'品質・実績記録'!$C$5:$C$304,D216,'品質・実績記録'!$F$5:$F$304,G216,'品質・実績記録'!$H$5:$H$304,I216))</f>
        <v/>
      </c>
      <c r="X216" s="285">
        <f>IF(C216="","",COUNTIFS('週間工程表'!$B$5:$B$304,C216,'週間工程表'!$C$5:$C$304,D216,'週間工程表'!$F$5:$F$304,G216,'週間工程表'!$H$5:$H$304,I216,'週間工程表'!$K$5:$K$304,"&lt;&gt;"))</f>
        <v/>
      </c>
      <c r="Y216" s="285">
        <f>IF(C216="","",COUNTIFS('課題管理'!$B$5:$B$304,C216,'課題管理'!$C$5:$C$304,D216,'課題管理'!$F$5:$F$304,G216,'課題管理'!$H$5:$H$304,I216,'課題管理'!$Q$5:$Q$304,"&lt;&gt;クローズ済み",'課題管理'!$K$5:$K$304,"&lt;&gt;"))</f>
        <v/>
      </c>
      <c r="Z216" s="287">
        <f>IF(OR(R216="",R216=0,S216=""),"",S216/R216)</f>
        <v/>
      </c>
      <c r="AA216" s="287">
        <f>IF(OR(S216="",S216=0,T216=""),"",T216/S216)</f>
        <v/>
      </c>
      <c r="AB216" s="72" t="n"/>
      <c r="AC216" s="72" t="n"/>
    </row>
    <row r="217" ht="20" customHeight="1">
      <c r="B217">
        <f>IF(C217="","",TEXT(C217,"yyyymmdd")&amp;"-"&amp;LEFT(I217,1)&amp;"-"&amp;TEXT(ROW()-4,"000"))</f>
        <v/>
      </c>
      <c r="C217" s="284" t="n"/>
      <c r="O217" s="285" t="n"/>
      <c r="P217" s="286" t="n"/>
      <c r="Q217" s="286" t="n"/>
      <c r="R217" s="285" t="n"/>
      <c r="S217" s="285">
        <f>IF(C217="","",SUMIFS('品質・実績記録'!$N$5:$N$304,'品質・実績記録'!$B$5:$B$304,C217,'品質・実績記録'!$C$5:$C$304,D217,'品質・実績記録'!$F$5:$F$304,G217,'品質・実績記録'!$H$5:$H$304,I217))</f>
        <v/>
      </c>
      <c r="T217" s="285">
        <f>IF(C217="","",SUMIFS('品質・実績記録'!$O$5:$O$304,'品質・実績記録'!$B$5:$B$304,C217,'品質・実績記録'!$C$5:$C$304,D217,'品質・実績記録'!$F$5:$F$304,G217,'品質・実績記録'!$H$5:$H$304,I217))</f>
        <v/>
      </c>
      <c r="U217" s="285">
        <f>IF(OR(S217="",T217=""),"",MAX(S217-T217,0))</f>
        <v/>
      </c>
      <c r="V217" s="285">
        <f>IF(C217="","",SUMIFS('品質・実績記録'!$S$5:$S$304,'品質・実績記録'!$B$5:$B$304,C217,'品質・実績記録'!$C$5:$C$304,D217,'品質・実績記録'!$F$5:$F$304,G217,'品質・実績記録'!$H$5:$H$304,I217))</f>
        <v/>
      </c>
      <c r="W217" s="285">
        <f>IF(C217="","",SUMIFS('品質・実績記録'!$T$5:$T$304,'品質・実績記録'!$B$5:$B$304,C217,'品質・実績記録'!$C$5:$C$304,D217,'品質・実績記録'!$F$5:$F$304,G217,'品質・実績記録'!$H$5:$H$304,I217))</f>
        <v/>
      </c>
      <c r="X217" s="285">
        <f>IF(C217="","",COUNTIFS('週間工程表'!$B$5:$B$304,C217,'週間工程表'!$C$5:$C$304,D217,'週間工程表'!$F$5:$F$304,G217,'週間工程表'!$H$5:$H$304,I217,'週間工程表'!$K$5:$K$304,"&lt;&gt;"))</f>
        <v/>
      </c>
      <c r="Y217" s="285">
        <f>IF(C217="","",COUNTIFS('課題管理'!$B$5:$B$304,C217,'課題管理'!$C$5:$C$304,D217,'課題管理'!$F$5:$F$304,G217,'課題管理'!$H$5:$H$304,I217,'課題管理'!$Q$5:$Q$304,"&lt;&gt;クローズ済み",'課題管理'!$K$5:$K$304,"&lt;&gt;"))</f>
        <v/>
      </c>
      <c r="Z217" s="287">
        <f>IF(OR(R217="",R217=0,S217=""),"",S217/R217)</f>
        <v/>
      </c>
      <c r="AA217" s="287">
        <f>IF(OR(S217="",S217=0,T217=""),"",T217/S217)</f>
        <v/>
      </c>
      <c r="AB217" s="72" t="n"/>
      <c r="AC217" s="72" t="n"/>
    </row>
    <row r="218" ht="20" customHeight="1">
      <c r="B218">
        <f>IF(C218="","",TEXT(C218,"yyyymmdd")&amp;"-"&amp;LEFT(I218,1)&amp;"-"&amp;TEXT(ROW()-4,"000"))</f>
        <v/>
      </c>
      <c r="C218" s="284" t="n"/>
      <c r="O218" s="285" t="n"/>
      <c r="P218" s="286" t="n"/>
      <c r="Q218" s="286" t="n"/>
      <c r="R218" s="285" t="n"/>
      <c r="S218" s="285">
        <f>IF(C218="","",SUMIFS('品質・実績記録'!$N$5:$N$304,'品質・実績記録'!$B$5:$B$304,C218,'品質・実績記録'!$C$5:$C$304,D218,'品質・実績記録'!$F$5:$F$304,G218,'品質・実績記録'!$H$5:$H$304,I218))</f>
        <v/>
      </c>
      <c r="T218" s="285">
        <f>IF(C218="","",SUMIFS('品質・実績記録'!$O$5:$O$304,'品質・実績記録'!$B$5:$B$304,C218,'品質・実績記録'!$C$5:$C$304,D218,'品質・実績記録'!$F$5:$F$304,G218,'品質・実績記録'!$H$5:$H$304,I218))</f>
        <v/>
      </c>
      <c r="U218" s="285">
        <f>IF(OR(S218="",T218=""),"",MAX(S218-T218,0))</f>
        <v/>
      </c>
      <c r="V218" s="285">
        <f>IF(C218="","",SUMIFS('品質・実績記録'!$S$5:$S$304,'品質・実績記録'!$B$5:$B$304,C218,'品質・実績記録'!$C$5:$C$304,D218,'品質・実績記録'!$F$5:$F$304,G218,'品質・実績記録'!$H$5:$H$304,I218))</f>
        <v/>
      </c>
      <c r="W218" s="285">
        <f>IF(C218="","",SUMIFS('品質・実績記録'!$T$5:$T$304,'品質・実績記録'!$B$5:$B$304,C218,'品質・実績記録'!$C$5:$C$304,D218,'品質・実績記録'!$F$5:$F$304,G218,'品質・実績記録'!$H$5:$H$304,I218))</f>
        <v/>
      </c>
      <c r="X218" s="285">
        <f>IF(C218="","",COUNTIFS('週間工程表'!$B$5:$B$304,C218,'週間工程表'!$C$5:$C$304,D218,'週間工程表'!$F$5:$F$304,G218,'週間工程表'!$H$5:$H$304,I218,'週間工程表'!$K$5:$K$304,"&lt;&gt;"))</f>
        <v/>
      </c>
      <c r="Y218" s="285">
        <f>IF(C218="","",COUNTIFS('課題管理'!$B$5:$B$304,C218,'課題管理'!$C$5:$C$304,D218,'課題管理'!$F$5:$F$304,G218,'課題管理'!$H$5:$H$304,I218,'課題管理'!$Q$5:$Q$304,"&lt;&gt;クローズ済み",'課題管理'!$K$5:$K$304,"&lt;&gt;"))</f>
        <v/>
      </c>
      <c r="Z218" s="287">
        <f>IF(OR(R218="",R218=0,S218=""),"",S218/R218)</f>
        <v/>
      </c>
      <c r="AA218" s="287">
        <f>IF(OR(S218="",S218=0,T218=""),"",T218/S218)</f>
        <v/>
      </c>
      <c r="AB218" s="72" t="n"/>
      <c r="AC218" s="72" t="n"/>
    </row>
    <row r="219" ht="20" customHeight="1">
      <c r="B219">
        <f>IF(C219="","",TEXT(C219,"yyyymmdd")&amp;"-"&amp;LEFT(I219,1)&amp;"-"&amp;TEXT(ROW()-4,"000"))</f>
        <v/>
      </c>
      <c r="C219" s="284" t="n"/>
      <c r="O219" s="285" t="n"/>
      <c r="P219" s="286" t="n"/>
      <c r="Q219" s="286" t="n"/>
      <c r="R219" s="285" t="n"/>
      <c r="S219" s="285">
        <f>IF(C219="","",SUMIFS('品質・実績記録'!$N$5:$N$304,'品質・実績記録'!$B$5:$B$304,C219,'品質・実績記録'!$C$5:$C$304,D219,'品質・実績記録'!$F$5:$F$304,G219,'品質・実績記録'!$H$5:$H$304,I219))</f>
        <v/>
      </c>
      <c r="T219" s="285">
        <f>IF(C219="","",SUMIFS('品質・実績記録'!$O$5:$O$304,'品質・実績記録'!$B$5:$B$304,C219,'品質・実績記録'!$C$5:$C$304,D219,'品質・実績記録'!$F$5:$F$304,G219,'品質・実績記録'!$H$5:$H$304,I219))</f>
        <v/>
      </c>
      <c r="U219" s="285">
        <f>IF(OR(S219="",T219=""),"",MAX(S219-T219,0))</f>
        <v/>
      </c>
      <c r="V219" s="285">
        <f>IF(C219="","",SUMIFS('品質・実績記録'!$S$5:$S$304,'品質・実績記録'!$B$5:$B$304,C219,'品質・実績記録'!$C$5:$C$304,D219,'品質・実績記録'!$F$5:$F$304,G219,'品質・実績記録'!$H$5:$H$304,I219))</f>
        <v/>
      </c>
      <c r="W219" s="285">
        <f>IF(C219="","",SUMIFS('品質・実績記録'!$T$5:$T$304,'品質・実績記録'!$B$5:$B$304,C219,'品質・実績記録'!$C$5:$C$304,D219,'品質・実績記録'!$F$5:$F$304,G219,'品質・実績記録'!$H$5:$H$304,I219))</f>
        <v/>
      </c>
      <c r="X219" s="285">
        <f>IF(C219="","",COUNTIFS('週間工程表'!$B$5:$B$304,C219,'週間工程表'!$C$5:$C$304,D219,'週間工程表'!$F$5:$F$304,G219,'週間工程表'!$H$5:$H$304,I219,'週間工程表'!$K$5:$K$304,"&lt;&gt;"))</f>
        <v/>
      </c>
      <c r="Y219" s="285">
        <f>IF(C219="","",COUNTIFS('課題管理'!$B$5:$B$304,C219,'課題管理'!$C$5:$C$304,D219,'課題管理'!$F$5:$F$304,G219,'課題管理'!$H$5:$H$304,I219,'課題管理'!$Q$5:$Q$304,"&lt;&gt;クローズ済み",'課題管理'!$K$5:$K$304,"&lt;&gt;"))</f>
        <v/>
      </c>
      <c r="Z219" s="287">
        <f>IF(OR(R219="",R219=0,S219=""),"",S219/R219)</f>
        <v/>
      </c>
      <c r="AA219" s="287">
        <f>IF(OR(S219="",S219=0,T219=""),"",T219/S219)</f>
        <v/>
      </c>
      <c r="AB219" s="72" t="n"/>
      <c r="AC219" s="72" t="n"/>
    </row>
    <row r="220" ht="20" customHeight="1">
      <c r="B220">
        <f>IF(C220="","",TEXT(C220,"yyyymmdd")&amp;"-"&amp;LEFT(I220,1)&amp;"-"&amp;TEXT(ROW()-4,"000"))</f>
        <v/>
      </c>
      <c r="C220" s="284" t="n"/>
      <c r="O220" s="285" t="n"/>
      <c r="P220" s="286" t="n"/>
      <c r="Q220" s="286" t="n"/>
      <c r="R220" s="285" t="n"/>
      <c r="S220" s="285">
        <f>IF(C220="","",SUMIFS('品質・実績記録'!$N$5:$N$304,'品質・実績記録'!$B$5:$B$304,C220,'品質・実績記録'!$C$5:$C$304,D220,'品質・実績記録'!$F$5:$F$304,G220,'品質・実績記録'!$H$5:$H$304,I220))</f>
        <v/>
      </c>
      <c r="T220" s="285">
        <f>IF(C220="","",SUMIFS('品質・実績記録'!$O$5:$O$304,'品質・実績記録'!$B$5:$B$304,C220,'品質・実績記録'!$C$5:$C$304,D220,'品質・実績記録'!$F$5:$F$304,G220,'品質・実績記録'!$H$5:$H$304,I220))</f>
        <v/>
      </c>
      <c r="U220" s="285">
        <f>IF(OR(S220="",T220=""),"",MAX(S220-T220,0))</f>
        <v/>
      </c>
      <c r="V220" s="285">
        <f>IF(C220="","",SUMIFS('品質・実績記録'!$S$5:$S$304,'品質・実績記録'!$B$5:$B$304,C220,'品質・実績記録'!$C$5:$C$304,D220,'品質・実績記録'!$F$5:$F$304,G220,'品質・実績記録'!$H$5:$H$304,I220))</f>
        <v/>
      </c>
      <c r="W220" s="285">
        <f>IF(C220="","",SUMIFS('品質・実績記録'!$T$5:$T$304,'品質・実績記録'!$B$5:$B$304,C220,'品質・実績記録'!$C$5:$C$304,D220,'品質・実績記録'!$F$5:$F$304,G220,'品質・実績記録'!$H$5:$H$304,I220))</f>
        <v/>
      </c>
      <c r="X220" s="285">
        <f>IF(C220="","",COUNTIFS('週間工程表'!$B$5:$B$304,C220,'週間工程表'!$C$5:$C$304,D220,'週間工程表'!$F$5:$F$304,G220,'週間工程表'!$H$5:$H$304,I220,'週間工程表'!$K$5:$K$304,"&lt;&gt;"))</f>
        <v/>
      </c>
      <c r="Y220" s="285">
        <f>IF(C220="","",COUNTIFS('課題管理'!$B$5:$B$304,C220,'課題管理'!$C$5:$C$304,D220,'課題管理'!$F$5:$F$304,G220,'課題管理'!$H$5:$H$304,I220,'課題管理'!$Q$5:$Q$304,"&lt;&gt;クローズ済み",'課題管理'!$K$5:$K$304,"&lt;&gt;"))</f>
        <v/>
      </c>
      <c r="Z220" s="287">
        <f>IF(OR(R220="",R220=0,S220=""),"",S220/R220)</f>
        <v/>
      </c>
      <c r="AA220" s="287">
        <f>IF(OR(S220="",S220=0,T220=""),"",T220/S220)</f>
        <v/>
      </c>
      <c r="AB220" s="72" t="n"/>
      <c r="AC220" s="72" t="n"/>
    </row>
    <row r="221" ht="20" customHeight="1">
      <c r="B221">
        <f>IF(C221="","",TEXT(C221,"yyyymmdd")&amp;"-"&amp;LEFT(I221,1)&amp;"-"&amp;TEXT(ROW()-4,"000"))</f>
        <v/>
      </c>
      <c r="C221" s="284" t="n"/>
      <c r="O221" s="285" t="n"/>
      <c r="P221" s="286" t="n"/>
      <c r="Q221" s="286" t="n"/>
      <c r="R221" s="285" t="n"/>
      <c r="S221" s="285">
        <f>IF(C221="","",SUMIFS('品質・実績記録'!$N$5:$N$304,'品質・実績記録'!$B$5:$B$304,C221,'品質・実績記録'!$C$5:$C$304,D221,'品質・実績記録'!$F$5:$F$304,G221,'品質・実績記録'!$H$5:$H$304,I221))</f>
        <v/>
      </c>
      <c r="T221" s="285">
        <f>IF(C221="","",SUMIFS('品質・実績記録'!$O$5:$O$304,'品質・実績記録'!$B$5:$B$304,C221,'品質・実績記録'!$C$5:$C$304,D221,'品質・実績記録'!$F$5:$F$304,G221,'品質・実績記録'!$H$5:$H$304,I221))</f>
        <v/>
      </c>
      <c r="U221" s="285">
        <f>IF(OR(S221="",T221=""),"",MAX(S221-T221,0))</f>
        <v/>
      </c>
      <c r="V221" s="285">
        <f>IF(C221="","",SUMIFS('品質・実績記録'!$S$5:$S$304,'品質・実績記録'!$B$5:$B$304,C221,'品質・実績記録'!$C$5:$C$304,D221,'品質・実績記録'!$F$5:$F$304,G221,'品質・実績記録'!$H$5:$H$304,I221))</f>
        <v/>
      </c>
      <c r="W221" s="285">
        <f>IF(C221="","",SUMIFS('品質・実績記録'!$T$5:$T$304,'品質・実績記録'!$B$5:$B$304,C221,'品質・実績記録'!$C$5:$C$304,D221,'品質・実績記録'!$F$5:$F$304,G221,'品質・実績記録'!$H$5:$H$304,I221))</f>
        <v/>
      </c>
      <c r="X221" s="285">
        <f>IF(C221="","",COUNTIFS('週間工程表'!$B$5:$B$304,C221,'週間工程表'!$C$5:$C$304,D221,'週間工程表'!$F$5:$F$304,G221,'週間工程表'!$H$5:$H$304,I221,'週間工程表'!$K$5:$K$304,"&lt;&gt;"))</f>
        <v/>
      </c>
      <c r="Y221" s="285">
        <f>IF(C221="","",COUNTIFS('課題管理'!$B$5:$B$304,C221,'課題管理'!$C$5:$C$304,D221,'課題管理'!$F$5:$F$304,G221,'課題管理'!$H$5:$H$304,I221,'課題管理'!$Q$5:$Q$304,"&lt;&gt;クローズ済み",'課題管理'!$K$5:$K$304,"&lt;&gt;"))</f>
        <v/>
      </c>
      <c r="Z221" s="287">
        <f>IF(OR(R221="",R221=0,S221=""),"",S221/R221)</f>
        <v/>
      </c>
      <c r="AA221" s="287">
        <f>IF(OR(S221="",S221=0,T221=""),"",T221/S221)</f>
        <v/>
      </c>
      <c r="AB221" s="72" t="n"/>
      <c r="AC221" s="72" t="n"/>
    </row>
    <row r="222" ht="20" customHeight="1">
      <c r="B222">
        <f>IF(C222="","",TEXT(C222,"yyyymmdd")&amp;"-"&amp;LEFT(I222,1)&amp;"-"&amp;TEXT(ROW()-4,"000"))</f>
        <v/>
      </c>
      <c r="C222" s="284" t="n"/>
      <c r="O222" s="285" t="n"/>
      <c r="P222" s="286" t="n"/>
      <c r="Q222" s="286" t="n"/>
      <c r="R222" s="285" t="n"/>
      <c r="S222" s="285">
        <f>IF(C222="","",SUMIFS('品質・実績記録'!$N$5:$N$304,'品質・実績記録'!$B$5:$B$304,C222,'品質・実績記録'!$C$5:$C$304,D222,'品質・実績記録'!$F$5:$F$304,G222,'品質・実績記録'!$H$5:$H$304,I222))</f>
        <v/>
      </c>
      <c r="T222" s="285">
        <f>IF(C222="","",SUMIFS('品質・実績記録'!$O$5:$O$304,'品質・実績記録'!$B$5:$B$304,C222,'品質・実績記録'!$C$5:$C$304,D222,'品質・実績記録'!$F$5:$F$304,G222,'品質・実績記録'!$H$5:$H$304,I222))</f>
        <v/>
      </c>
      <c r="U222" s="285">
        <f>IF(OR(S222="",T222=""),"",MAX(S222-T222,0))</f>
        <v/>
      </c>
      <c r="V222" s="285">
        <f>IF(C222="","",SUMIFS('品質・実績記録'!$S$5:$S$304,'品質・実績記録'!$B$5:$B$304,C222,'品質・実績記録'!$C$5:$C$304,D222,'品質・実績記録'!$F$5:$F$304,G222,'品質・実績記録'!$H$5:$H$304,I222))</f>
        <v/>
      </c>
      <c r="W222" s="285">
        <f>IF(C222="","",SUMIFS('品質・実績記録'!$T$5:$T$304,'品質・実績記録'!$B$5:$B$304,C222,'品質・実績記録'!$C$5:$C$304,D222,'品質・実績記録'!$F$5:$F$304,G222,'品質・実績記録'!$H$5:$H$304,I222))</f>
        <v/>
      </c>
      <c r="X222" s="285">
        <f>IF(C222="","",COUNTIFS('週間工程表'!$B$5:$B$304,C222,'週間工程表'!$C$5:$C$304,D222,'週間工程表'!$F$5:$F$304,G222,'週間工程表'!$H$5:$H$304,I222,'週間工程表'!$K$5:$K$304,"&lt;&gt;"))</f>
        <v/>
      </c>
      <c r="Y222" s="285">
        <f>IF(C222="","",COUNTIFS('課題管理'!$B$5:$B$304,C222,'課題管理'!$C$5:$C$304,D222,'課題管理'!$F$5:$F$304,G222,'課題管理'!$H$5:$H$304,I222,'課題管理'!$Q$5:$Q$304,"&lt;&gt;クローズ済み",'課題管理'!$K$5:$K$304,"&lt;&gt;"))</f>
        <v/>
      </c>
      <c r="Z222" s="287">
        <f>IF(OR(R222="",R222=0,S222=""),"",S222/R222)</f>
        <v/>
      </c>
      <c r="AA222" s="287">
        <f>IF(OR(S222="",S222=0,T222=""),"",T222/S222)</f>
        <v/>
      </c>
      <c r="AB222" s="72" t="n"/>
      <c r="AC222" s="72" t="n"/>
    </row>
    <row r="223" ht="20" customHeight="1">
      <c r="B223">
        <f>IF(C223="","",TEXT(C223,"yyyymmdd")&amp;"-"&amp;LEFT(I223,1)&amp;"-"&amp;TEXT(ROW()-4,"000"))</f>
        <v/>
      </c>
      <c r="C223" s="284" t="n"/>
      <c r="O223" s="285" t="n"/>
      <c r="P223" s="286" t="n"/>
      <c r="Q223" s="286" t="n"/>
      <c r="R223" s="285" t="n"/>
      <c r="S223" s="285">
        <f>IF(C223="","",SUMIFS('品質・実績記録'!$N$5:$N$304,'品質・実績記録'!$B$5:$B$304,C223,'品質・実績記録'!$C$5:$C$304,D223,'品質・実績記録'!$F$5:$F$304,G223,'品質・実績記録'!$H$5:$H$304,I223))</f>
        <v/>
      </c>
      <c r="T223" s="285">
        <f>IF(C223="","",SUMIFS('品質・実績記録'!$O$5:$O$304,'品質・実績記録'!$B$5:$B$304,C223,'品質・実績記録'!$C$5:$C$304,D223,'品質・実績記録'!$F$5:$F$304,G223,'品質・実績記録'!$H$5:$H$304,I223))</f>
        <v/>
      </c>
      <c r="U223" s="285">
        <f>IF(OR(S223="",T223=""),"",MAX(S223-T223,0))</f>
        <v/>
      </c>
      <c r="V223" s="285">
        <f>IF(C223="","",SUMIFS('品質・実績記録'!$S$5:$S$304,'品質・実績記録'!$B$5:$B$304,C223,'品質・実績記録'!$C$5:$C$304,D223,'品質・実績記録'!$F$5:$F$304,G223,'品質・実績記録'!$H$5:$H$304,I223))</f>
        <v/>
      </c>
      <c r="W223" s="285">
        <f>IF(C223="","",SUMIFS('品質・実績記録'!$T$5:$T$304,'品質・実績記録'!$B$5:$B$304,C223,'品質・実績記録'!$C$5:$C$304,D223,'品質・実績記録'!$F$5:$F$304,G223,'品質・実績記録'!$H$5:$H$304,I223))</f>
        <v/>
      </c>
      <c r="X223" s="285">
        <f>IF(C223="","",COUNTIFS('週間工程表'!$B$5:$B$304,C223,'週間工程表'!$C$5:$C$304,D223,'週間工程表'!$F$5:$F$304,G223,'週間工程表'!$H$5:$H$304,I223,'週間工程表'!$K$5:$K$304,"&lt;&gt;"))</f>
        <v/>
      </c>
      <c r="Y223" s="285">
        <f>IF(C223="","",COUNTIFS('課題管理'!$B$5:$B$304,C223,'課題管理'!$C$5:$C$304,D223,'課題管理'!$F$5:$F$304,G223,'課題管理'!$H$5:$H$304,I223,'課題管理'!$Q$5:$Q$304,"&lt;&gt;クローズ済み",'課題管理'!$K$5:$K$304,"&lt;&gt;"))</f>
        <v/>
      </c>
      <c r="Z223" s="287">
        <f>IF(OR(R223="",R223=0,S223=""),"",S223/R223)</f>
        <v/>
      </c>
      <c r="AA223" s="287">
        <f>IF(OR(S223="",S223=0,T223=""),"",T223/S223)</f>
        <v/>
      </c>
      <c r="AB223" s="72" t="n"/>
      <c r="AC223" s="72" t="n"/>
    </row>
    <row r="224" ht="20" customHeight="1">
      <c r="B224">
        <f>IF(C224="","",TEXT(C224,"yyyymmdd")&amp;"-"&amp;LEFT(I224,1)&amp;"-"&amp;TEXT(ROW()-4,"000"))</f>
        <v/>
      </c>
      <c r="C224" s="284" t="n"/>
      <c r="O224" s="285" t="n"/>
      <c r="P224" s="286" t="n"/>
      <c r="Q224" s="286" t="n"/>
      <c r="R224" s="285" t="n"/>
      <c r="S224" s="285">
        <f>IF(C224="","",SUMIFS('品質・実績記録'!$N$5:$N$304,'品質・実績記録'!$B$5:$B$304,C224,'品質・実績記録'!$C$5:$C$304,D224,'品質・実績記録'!$F$5:$F$304,G224,'品質・実績記録'!$H$5:$H$304,I224))</f>
        <v/>
      </c>
      <c r="T224" s="285">
        <f>IF(C224="","",SUMIFS('品質・実績記録'!$O$5:$O$304,'品質・実績記録'!$B$5:$B$304,C224,'品質・実績記録'!$C$5:$C$304,D224,'品質・実績記録'!$F$5:$F$304,G224,'品質・実績記録'!$H$5:$H$304,I224))</f>
        <v/>
      </c>
      <c r="U224" s="285">
        <f>IF(OR(S224="",T224=""),"",MAX(S224-T224,0))</f>
        <v/>
      </c>
      <c r="V224" s="285">
        <f>IF(C224="","",SUMIFS('品質・実績記録'!$S$5:$S$304,'品質・実績記録'!$B$5:$B$304,C224,'品質・実績記録'!$C$5:$C$304,D224,'品質・実績記録'!$F$5:$F$304,G224,'品質・実績記録'!$H$5:$H$304,I224))</f>
        <v/>
      </c>
      <c r="W224" s="285">
        <f>IF(C224="","",SUMIFS('品質・実績記録'!$T$5:$T$304,'品質・実績記録'!$B$5:$B$304,C224,'品質・実績記録'!$C$5:$C$304,D224,'品質・実績記録'!$F$5:$F$304,G224,'品質・実績記録'!$H$5:$H$304,I224))</f>
        <v/>
      </c>
      <c r="X224" s="285">
        <f>IF(C224="","",COUNTIFS('週間工程表'!$B$5:$B$304,C224,'週間工程表'!$C$5:$C$304,D224,'週間工程表'!$F$5:$F$304,G224,'週間工程表'!$H$5:$H$304,I224,'週間工程表'!$K$5:$K$304,"&lt;&gt;"))</f>
        <v/>
      </c>
      <c r="Y224" s="285">
        <f>IF(C224="","",COUNTIFS('課題管理'!$B$5:$B$304,C224,'課題管理'!$C$5:$C$304,D224,'課題管理'!$F$5:$F$304,G224,'課題管理'!$H$5:$H$304,I224,'課題管理'!$Q$5:$Q$304,"&lt;&gt;クローズ済み",'課題管理'!$K$5:$K$304,"&lt;&gt;"))</f>
        <v/>
      </c>
      <c r="Z224" s="287">
        <f>IF(OR(R224="",R224=0,S224=""),"",S224/R224)</f>
        <v/>
      </c>
      <c r="AA224" s="287">
        <f>IF(OR(S224="",S224=0,T224=""),"",T224/S224)</f>
        <v/>
      </c>
      <c r="AB224" s="72" t="n"/>
      <c r="AC224" s="72" t="n"/>
    </row>
    <row r="225" ht="20" customHeight="1">
      <c r="B225">
        <f>IF(C225="","",TEXT(C225,"yyyymmdd")&amp;"-"&amp;LEFT(I225,1)&amp;"-"&amp;TEXT(ROW()-4,"000"))</f>
        <v/>
      </c>
      <c r="C225" s="284" t="n"/>
      <c r="O225" s="285" t="n"/>
      <c r="P225" s="286" t="n"/>
      <c r="Q225" s="286" t="n"/>
      <c r="R225" s="285" t="n"/>
      <c r="S225" s="285">
        <f>IF(C225="","",SUMIFS('品質・実績記録'!$N$5:$N$304,'品質・実績記録'!$B$5:$B$304,C225,'品質・実績記録'!$C$5:$C$304,D225,'品質・実績記録'!$F$5:$F$304,G225,'品質・実績記録'!$H$5:$H$304,I225))</f>
        <v/>
      </c>
      <c r="T225" s="285">
        <f>IF(C225="","",SUMIFS('品質・実績記録'!$O$5:$O$304,'品質・実績記録'!$B$5:$B$304,C225,'品質・実績記録'!$C$5:$C$304,D225,'品質・実績記録'!$F$5:$F$304,G225,'品質・実績記録'!$H$5:$H$304,I225))</f>
        <v/>
      </c>
      <c r="U225" s="285">
        <f>IF(OR(S225="",T225=""),"",MAX(S225-T225,0))</f>
        <v/>
      </c>
      <c r="V225" s="285">
        <f>IF(C225="","",SUMIFS('品質・実績記録'!$S$5:$S$304,'品質・実績記録'!$B$5:$B$304,C225,'品質・実績記録'!$C$5:$C$304,D225,'品質・実績記録'!$F$5:$F$304,G225,'品質・実績記録'!$H$5:$H$304,I225))</f>
        <v/>
      </c>
      <c r="W225" s="285">
        <f>IF(C225="","",SUMIFS('品質・実績記録'!$T$5:$T$304,'品質・実績記録'!$B$5:$B$304,C225,'品質・実績記録'!$C$5:$C$304,D225,'品質・実績記録'!$F$5:$F$304,G225,'品質・実績記録'!$H$5:$H$304,I225))</f>
        <v/>
      </c>
      <c r="X225" s="285">
        <f>IF(C225="","",COUNTIFS('週間工程表'!$B$5:$B$304,C225,'週間工程表'!$C$5:$C$304,D225,'週間工程表'!$F$5:$F$304,G225,'週間工程表'!$H$5:$H$304,I225,'週間工程表'!$K$5:$K$304,"&lt;&gt;"))</f>
        <v/>
      </c>
      <c r="Y225" s="285">
        <f>IF(C225="","",COUNTIFS('課題管理'!$B$5:$B$304,C225,'課題管理'!$C$5:$C$304,D225,'課題管理'!$F$5:$F$304,G225,'課題管理'!$H$5:$H$304,I225,'課題管理'!$Q$5:$Q$304,"&lt;&gt;クローズ済み",'課題管理'!$K$5:$K$304,"&lt;&gt;"))</f>
        <v/>
      </c>
      <c r="Z225" s="287">
        <f>IF(OR(R225="",R225=0,S225=""),"",S225/R225)</f>
        <v/>
      </c>
      <c r="AA225" s="287">
        <f>IF(OR(S225="",S225=0,T225=""),"",T225/S225)</f>
        <v/>
      </c>
      <c r="AB225" s="72" t="n"/>
      <c r="AC225" s="72" t="n"/>
    </row>
    <row r="226" ht="20" customHeight="1">
      <c r="B226">
        <f>IF(C226="","",TEXT(C226,"yyyymmdd")&amp;"-"&amp;LEFT(I226,1)&amp;"-"&amp;TEXT(ROW()-4,"000"))</f>
        <v/>
      </c>
      <c r="C226" s="284" t="n"/>
      <c r="O226" s="285" t="n"/>
      <c r="P226" s="286" t="n"/>
      <c r="Q226" s="286" t="n"/>
      <c r="R226" s="285" t="n"/>
      <c r="S226" s="285">
        <f>IF(C226="","",SUMIFS('品質・実績記録'!$N$5:$N$304,'品質・実績記録'!$B$5:$B$304,C226,'品質・実績記録'!$C$5:$C$304,D226,'品質・実績記録'!$F$5:$F$304,G226,'品質・実績記録'!$H$5:$H$304,I226))</f>
        <v/>
      </c>
      <c r="T226" s="285">
        <f>IF(C226="","",SUMIFS('品質・実績記録'!$O$5:$O$304,'品質・実績記録'!$B$5:$B$304,C226,'品質・実績記録'!$C$5:$C$304,D226,'品質・実績記録'!$F$5:$F$304,G226,'品質・実績記録'!$H$5:$H$304,I226))</f>
        <v/>
      </c>
      <c r="U226" s="285">
        <f>IF(OR(S226="",T226=""),"",MAX(S226-T226,0))</f>
        <v/>
      </c>
      <c r="V226" s="285">
        <f>IF(C226="","",SUMIFS('品質・実績記録'!$S$5:$S$304,'品質・実績記録'!$B$5:$B$304,C226,'品質・実績記録'!$C$5:$C$304,D226,'品質・実績記録'!$F$5:$F$304,G226,'品質・実績記録'!$H$5:$H$304,I226))</f>
        <v/>
      </c>
      <c r="W226" s="285">
        <f>IF(C226="","",SUMIFS('品質・実績記録'!$T$5:$T$304,'品質・実績記録'!$B$5:$B$304,C226,'品質・実績記録'!$C$5:$C$304,D226,'品質・実績記録'!$F$5:$F$304,G226,'品質・実績記録'!$H$5:$H$304,I226))</f>
        <v/>
      </c>
      <c r="X226" s="285">
        <f>IF(C226="","",COUNTIFS('週間工程表'!$B$5:$B$304,C226,'週間工程表'!$C$5:$C$304,D226,'週間工程表'!$F$5:$F$304,G226,'週間工程表'!$H$5:$H$304,I226,'週間工程表'!$K$5:$K$304,"&lt;&gt;"))</f>
        <v/>
      </c>
      <c r="Y226" s="285">
        <f>IF(C226="","",COUNTIFS('課題管理'!$B$5:$B$304,C226,'課題管理'!$C$5:$C$304,D226,'課題管理'!$F$5:$F$304,G226,'課題管理'!$H$5:$H$304,I226,'課題管理'!$Q$5:$Q$304,"&lt;&gt;クローズ済み",'課題管理'!$K$5:$K$304,"&lt;&gt;"))</f>
        <v/>
      </c>
      <c r="Z226" s="287">
        <f>IF(OR(R226="",R226=0,S226=""),"",S226/R226)</f>
        <v/>
      </c>
      <c r="AA226" s="287">
        <f>IF(OR(S226="",S226=0,T226=""),"",T226/S226)</f>
        <v/>
      </c>
      <c r="AB226" s="72" t="n"/>
      <c r="AC226" s="72" t="n"/>
    </row>
    <row r="227" ht="20" customHeight="1">
      <c r="B227">
        <f>IF(C227="","",TEXT(C227,"yyyymmdd")&amp;"-"&amp;LEFT(I227,1)&amp;"-"&amp;TEXT(ROW()-4,"000"))</f>
        <v/>
      </c>
      <c r="C227" s="284" t="n"/>
      <c r="O227" s="285" t="n"/>
      <c r="P227" s="286" t="n"/>
      <c r="Q227" s="286" t="n"/>
      <c r="R227" s="285" t="n"/>
      <c r="S227" s="285">
        <f>IF(C227="","",SUMIFS('品質・実績記録'!$N$5:$N$304,'品質・実績記録'!$B$5:$B$304,C227,'品質・実績記録'!$C$5:$C$304,D227,'品質・実績記録'!$F$5:$F$304,G227,'品質・実績記録'!$H$5:$H$304,I227))</f>
        <v/>
      </c>
      <c r="T227" s="285">
        <f>IF(C227="","",SUMIFS('品質・実績記録'!$O$5:$O$304,'品質・実績記録'!$B$5:$B$304,C227,'品質・実績記録'!$C$5:$C$304,D227,'品質・実績記録'!$F$5:$F$304,G227,'品質・実績記録'!$H$5:$H$304,I227))</f>
        <v/>
      </c>
      <c r="U227" s="285">
        <f>IF(OR(S227="",T227=""),"",MAX(S227-T227,0))</f>
        <v/>
      </c>
      <c r="V227" s="285">
        <f>IF(C227="","",SUMIFS('品質・実績記録'!$S$5:$S$304,'品質・実績記録'!$B$5:$B$304,C227,'品質・実績記録'!$C$5:$C$304,D227,'品質・実績記録'!$F$5:$F$304,G227,'品質・実績記録'!$H$5:$H$304,I227))</f>
        <v/>
      </c>
      <c r="W227" s="285">
        <f>IF(C227="","",SUMIFS('品質・実績記録'!$T$5:$T$304,'品質・実績記録'!$B$5:$B$304,C227,'品質・実績記録'!$C$5:$C$304,D227,'品質・実績記録'!$F$5:$F$304,G227,'品質・実績記録'!$H$5:$H$304,I227))</f>
        <v/>
      </c>
      <c r="X227" s="285">
        <f>IF(C227="","",COUNTIFS('週間工程表'!$B$5:$B$304,C227,'週間工程表'!$C$5:$C$304,D227,'週間工程表'!$F$5:$F$304,G227,'週間工程表'!$H$5:$H$304,I227,'週間工程表'!$K$5:$K$304,"&lt;&gt;"))</f>
        <v/>
      </c>
      <c r="Y227" s="285">
        <f>IF(C227="","",COUNTIFS('課題管理'!$B$5:$B$304,C227,'課題管理'!$C$5:$C$304,D227,'課題管理'!$F$5:$F$304,G227,'課題管理'!$H$5:$H$304,I227,'課題管理'!$Q$5:$Q$304,"&lt;&gt;クローズ済み",'課題管理'!$K$5:$K$304,"&lt;&gt;"))</f>
        <v/>
      </c>
      <c r="Z227" s="287">
        <f>IF(OR(R227="",R227=0,S227=""),"",S227/R227)</f>
        <v/>
      </c>
      <c r="AA227" s="287">
        <f>IF(OR(S227="",S227=0,T227=""),"",T227/S227)</f>
        <v/>
      </c>
      <c r="AB227" s="72" t="n"/>
      <c r="AC227" s="72" t="n"/>
    </row>
    <row r="228" ht="20" customHeight="1">
      <c r="B228">
        <f>IF(C228="","",TEXT(C228,"yyyymmdd")&amp;"-"&amp;LEFT(I228,1)&amp;"-"&amp;TEXT(ROW()-4,"000"))</f>
        <v/>
      </c>
      <c r="C228" s="284" t="n"/>
      <c r="O228" s="285" t="n"/>
      <c r="P228" s="286" t="n"/>
      <c r="Q228" s="286" t="n"/>
      <c r="R228" s="285" t="n"/>
      <c r="S228" s="285">
        <f>IF(C228="","",SUMIFS('品質・実績記録'!$N$5:$N$304,'品質・実績記録'!$B$5:$B$304,C228,'品質・実績記録'!$C$5:$C$304,D228,'品質・実績記録'!$F$5:$F$304,G228,'品質・実績記録'!$H$5:$H$304,I228))</f>
        <v/>
      </c>
      <c r="T228" s="285">
        <f>IF(C228="","",SUMIFS('品質・実績記録'!$O$5:$O$304,'品質・実績記録'!$B$5:$B$304,C228,'品質・実績記録'!$C$5:$C$304,D228,'品質・実績記録'!$F$5:$F$304,G228,'品質・実績記録'!$H$5:$H$304,I228))</f>
        <v/>
      </c>
      <c r="U228" s="285">
        <f>IF(OR(S228="",T228=""),"",MAX(S228-T228,0))</f>
        <v/>
      </c>
      <c r="V228" s="285">
        <f>IF(C228="","",SUMIFS('品質・実績記録'!$S$5:$S$304,'品質・実績記録'!$B$5:$B$304,C228,'品質・実績記録'!$C$5:$C$304,D228,'品質・実績記録'!$F$5:$F$304,G228,'品質・実績記録'!$H$5:$H$304,I228))</f>
        <v/>
      </c>
      <c r="W228" s="285">
        <f>IF(C228="","",SUMIFS('品質・実績記録'!$T$5:$T$304,'品質・実績記録'!$B$5:$B$304,C228,'品質・実績記録'!$C$5:$C$304,D228,'品質・実績記録'!$F$5:$F$304,G228,'品質・実績記録'!$H$5:$H$304,I228))</f>
        <v/>
      </c>
      <c r="X228" s="285">
        <f>IF(C228="","",COUNTIFS('週間工程表'!$B$5:$B$304,C228,'週間工程表'!$C$5:$C$304,D228,'週間工程表'!$F$5:$F$304,G228,'週間工程表'!$H$5:$H$304,I228,'週間工程表'!$K$5:$K$304,"&lt;&gt;"))</f>
        <v/>
      </c>
      <c r="Y228" s="285">
        <f>IF(C228="","",COUNTIFS('課題管理'!$B$5:$B$304,C228,'課題管理'!$C$5:$C$304,D228,'課題管理'!$F$5:$F$304,G228,'課題管理'!$H$5:$H$304,I228,'課題管理'!$Q$5:$Q$304,"&lt;&gt;クローズ済み",'課題管理'!$K$5:$K$304,"&lt;&gt;"))</f>
        <v/>
      </c>
      <c r="Z228" s="287">
        <f>IF(OR(R228="",R228=0,S228=""),"",S228/R228)</f>
        <v/>
      </c>
      <c r="AA228" s="287">
        <f>IF(OR(S228="",S228=0,T228=""),"",T228/S228)</f>
        <v/>
      </c>
      <c r="AB228" s="72" t="n"/>
      <c r="AC228" s="72" t="n"/>
    </row>
    <row r="229" ht="20" customHeight="1">
      <c r="B229">
        <f>IF(C229="","",TEXT(C229,"yyyymmdd")&amp;"-"&amp;LEFT(I229,1)&amp;"-"&amp;TEXT(ROW()-4,"000"))</f>
        <v/>
      </c>
      <c r="C229" s="284" t="n"/>
      <c r="O229" s="285" t="n"/>
      <c r="P229" s="286" t="n"/>
      <c r="Q229" s="286" t="n"/>
      <c r="R229" s="285" t="n"/>
      <c r="S229" s="285">
        <f>IF(C229="","",SUMIFS('品質・実績記録'!$N$5:$N$304,'品質・実績記録'!$B$5:$B$304,C229,'品質・実績記録'!$C$5:$C$304,D229,'品質・実績記録'!$F$5:$F$304,G229,'品質・実績記録'!$H$5:$H$304,I229))</f>
        <v/>
      </c>
      <c r="T229" s="285">
        <f>IF(C229="","",SUMIFS('品質・実績記録'!$O$5:$O$304,'品質・実績記録'!$B$5:$B$304,C229,'品質・実績記録'!$C$5:$C$304,D229,'品質・実績記録'!$F$5:$F$304,G229,'品質・実績記録'!$H$5:$H$304,I229))</f>
        <v/>
      </c>
      <c r="U229" s="285">
        <f>IF(OR(S229="",T229=""),"",MAX(S229-T229,0))</f>
        <v/>
      </c>
      <c r="V229" s="285">
        <f>IF(C229="","",SUMIFS('品質・実績記録'!$S$5:$S$304,'品質・実績記録'!$B$5:$B$304,C229,'品質・実績記録'!$C$5:$C$304,D229,'品質・実績記録'!$F$5:$F$304,G229,'品質・実績記録'!$H$5:$H$304,I229))</f>
        <v/>
      </c>
      <c r="W229" s="285">
        <f>IF(C229="","",SUMIFS('品質・実績記録'!$T$5:$T$304,'品質・実績記録'!$B$5:$B$304,C229,'品質・実績記録'!$C$5:$C$304,D229,'品質・実績記録'!$F$5:$F$304,G229,'品質・実績記録'!$H$5:$H$304,I229))</f>
        <v/>
      </c>
      <c r="X229" s="285">
        <f>IF(C229="","",COUNTIFS('週間工程表'!$B$5:$B$304,C229,'週間工程表'!$C$5:$C$304,D229,'週間工程表'!$F$5:$F$304,G229,'週間工程表'!$H$5:$H$304,I229,'週間工程表'!$K$5:$K$304,"&lt;&gt;"))</f>
        <v/>
      </c>
      <c r="Y229" s="285">
        <f>IF(C229="","",COUNTIFS('課題管理'!$B$5:$B$304,C229,'課題管理'!$C$5:$C$304,D229,'課題管理'!$F$5:$F$304,G229,'課題管理'!$H$5:$H$304,I229,'課題管理'!$Q$5:$Q$304,"&lt;&gt;クローズ済み",'課題管理'!$K$5:$K$304,"&lt;&gt;"))</f>
        <v/>
      </c>
      <c r="Z229" s="287">
        <f>IF(OR(R229="",R229=0,S229=""),"",S229/R229)</f>
        <v/>
      </c>
      <c r="AA229" s="287">
        <f>IF(OR(S229="",S229=0,T229=""),"",T229/S229)</f>
        <v/>
      </c>
      <c r="AB229" s="72" t="n"/>
      <c r="AC229" s="72" t="n"/>
    </row>
    <row r="230" ht="20" customHeight="1">
      <c r="B230">
        <f>IF(C230="","",TEXT(C230,"yyyymmdd")&amp;"-"&amp;LEFT(I230,1)&amp;"-"&amp;TEXT(ROW()-4,"000"))</f>
        <v/>
      </c>
      <c r="C230" s="284" t="n"/>
      <c r="O230" s="285" t="n"/>
      <c r="P230" s="286" t="n"/>
      <c r="Q230" s="286" t="n"/>
      <c r="R230" s="285" t="n"/>
      <c r="S230" s="285">
        <f>IF(C230="","",SUMIFS('品質・実績記録'!$N$5:$N$304,'品質・実績記録'!$B$5:$B$304,C230,'品質・実績記録'!$C$5:$C$304,D230,'品質・実績記録'!$F$5:$F$304,G230,'品質・実績記録'!$H$5:$H$304,I230))</f>
        <v/>
      </c>
      <c r="T230" s="285">
        <f>IF(C230="","",SUMIFS('品質・実績記録'!$O$5:$O$304,'品質・実績記録'!$B$5:$B$304,C230,'品質・実績記録'!$C$5:$C$304,D230,'品質・実績記録'!$F$5:$F$304,G230,'品質・実績記録'!$H$5:$H$304,I230))</f>
        <v/>
      </c>
      <c r="U230" s="285">
        <f>IF(OR(S230="",T230=""),"",MAX(S230-T230,0))</f>
        <v/>
      </c>
      <c r="V230" s="285">
        <f>IF(C230="","",SUMIFS('品質・実績記録'!$S$5:$S$304,'品質・実績記録'!$B$5:$B$304,C230,'品質・実績記録'!$C$5:$C$304,D230,'品質・実績記録'!$F$5:$F$304,G230,'品質・実績記録'!$H$5:$H$304,I230))</f>
        <v/>
      </c>
      <c r="W230" s="285">
        <f>IF(C230="","",SUMIFS('品質・実績記録'!$T$5:$T$304,'品質・実績記録'!$B$5:$B$304,C230,'品質・実績記録'!$C$5:$C$304,D230,'品質・実績記録'!$F$5:$F$304,G230,'品質・実績記録'!$H$5:$H$304,I230))</f>
        <v/>
      </c>
      <c r="X230" s="285">
        <f>IF(C230="","",COUNTIFS('週間工程表'!$B$5:$B$304,C230,'週間工程表'!$C$5:$C$304,D230,'週間工程表'!$F$5:$F$304,G230,'週間工程表'!$H$5:$H$304,I230,'週間工程表'!$K$5:$K$304,"&lt;&gt;"))</f>
        <v/>
      </c>
      <c r="Y230" s="285">
        <f>IF(C230="","",COUNTIFS('課題管理'!$B$5:$B$304,C230,'課題管理'!$C$5:$C$304,D230,'課題管理'!$F$5:$F$304,G230,'課題管理'!$H$5:$H$304,I230,'課題管理'!$Q$5:$Q$304,"&lt;&gt;クローズ済み",'課題管理'!$K$5:$K$304,"&lt;&gt;"))</f>
        <v/>
      </c>
      <c r="Z230" s="287">
        <f>IF(OR(R230="",R230=0,S230=""),"",S230/R230)</f>
        <v/>
      </c>
      <c r="AA230" s="287">
        <f>IF(OR(S230="",S230=0,T230=""),"",T230/S230)</f>
        <v/>
      </c>
      <c r="AB230" s="72" t="n"/>
      <c r="AC230" s="72" t="n"/>
    </row>
    <row r="231" ht="20" customHeight="1">
      <c r="B231">
        <f>IF(C231="","",TEXT(C231,"yyyymmdd")&amp;"-"&amp;LEFT(I231,1)&amp;"-"&amp;TEXT(ROW()-4,"000"))</f>
        <v/>
      </c>
      <c r="C231" s="284" t="n"/>
      <c r="O231" s="285" t="n"/>
      <c r="P231" s="286" t="n"/>
      <c r="Q231" s="286" t="n"/>
      <c r="R231" s="285" t="n"/>
      <c r="S231" s="285">
        <f>IF(C231="","",SUMIFS('品質・実績記録'!$N$5:$N$304,'品質・実績記録'!$B$5:$B$304,C231,'品質・実績記録'!$C$5:$C$304,D231,'品質・実績記録'!$F$5:$F$304,G231,'品質・実績記録'!$H$5:$H$304,I231))</f>
        <v/>
      </c>
      <c r="T231" s="285">
        <f>IF(C231="","",SUMIFS('品質・実績記録'!$O$5:$O$304,'品質・実績記録'!$B$5:$B$304,C231,'品質・実績記録'!$C$5:$C$304,D231,'品質・実績記録'!$F$5:$F$304,G231,'品質・実績記録'!$H$5:$H$304,I231))</f>
        <v/>
      </c>
      <c r="U231" s="285">
        <f>IF(OR(S231="",T231=""),"",MAX(S231-T231,0))</f>
        <v/>
      </c>
      <c r="V231" s="285">
        <f>IF(C231="","",SUMIFS('品質・実績記録'!$S$5:$S$304,'品質・実績記録'!$B$5:$B$304,C231,'品質・実績記録'!$C$5:$C$304,D231,'品質・実績記録'!$F$5:$F$304,G231,'品質・実績記録'!$H$5:$H$304,I231))</f>
        <v/>
      </c>
      <c r="W231" s="285">
        <f>IF(C231="","",SUMIFS('品質・実績記録'!$T$5:$T$304,'品質・実績記録'!$B$5:$B$304,C231,'品質・実績記録'!$C$5:$C$304,D231,'品質・実績記録'!$F$5:$F$304,G231,'品質・実績記録'!$H$5:$H$304,I231))</f>
        <v/>
      </c>
      <c r="X231" s="285">
        <f>IF(C231="","",COUNTIFS('週間工程表'!$B$5:$B$304,C231,'週間工程表'!$C$5:$C$304,D231,'週間工程表'!$F$5:$F$304,G231,'週間工程表'!$H$5:$H$304,I231,'週間工程表'!$K$5:$K$304,"&lt;&gt;"))</f>
        <v/>
      </c>
      <c r="Y231" s="285">
        <f>IF(C231="","",COUNTIFS('課題管理'!$B$5:$B$304,C231,'課題管理'!$C$5:$C$304,D231,'課題管理'!$F$5:$F$304,G231,'課題管理'!$H$5:$H$304,I231,'課題管理'!$Q$5:$Q$304,"&lt;&gt;クローズ済み",'課題管理'!$K$5:$K$304,"&lt;&gt;"))</f>
        <v/>
      </c>
      <c r="Z231" s="287">
        <f>IF(OR(R231="",R231=0,S231=""),"",S231/R231)</f>
        <v/>
      </c>
      <c r="AA231" s="287">
        <f>IF(OR(S231="",S231=0,T231=""),"",T231/S231)</f>
        <v/>
      </c>
      <c r="AB231" s="72" t="n"/>
      <c r="AC231" s="72" t="n"/>
    </row>
    <row r="232" ht="20" customHeight="1">
      <c r="B232">
        <f>IF(C232="","",TEXT(C232,"yyyymmdd")&amp;"-"&amp;LEFT(I232,1)&amp;"-"&amp;TEXT(ROW()-4,"000"))</f>
        <v/>
      </c>
      <c r="C232" s="284" t="n"/>
      <c r="O232" s="285" t="n"/>
      <c r="P232" s="286" t="n"/>
      <c r="Q232" s="286" t="n"/>
      <c r="R232" s="285" t="n"/>
      <c r="S232" s="285">
        <f>IF(C232="","",SUMIFS('品質・実績記録'!$N$5:$N$304,'品質・実績記録'!$B$5:$B$304,C232,'品質・実績記録'!$C$5:$C$304,D232,'品質・実績記録'!$F$5:$F$304,G232,'品質・実績記録'!$H$5:$H$304,I232))</f>
        <v/>
      </c>
      <c r="T232" s="285">
        <f>IF(C232="","",SUMIFS('品質・実績記録'!$O$5:$O$304,'品質・実績記録'!$B$5:$B$304,C232,'品質・実績記録'!$C$5:$C$304,D232,'品質・実績記録'!$F$5:$F$304,G232,'品質・実績記録'!$H$5:$H$304,I232))</f>
        <v/>
      </c>
      <c r="U232" s="285">
        <f>IF(OR(S232="",T232=""),"",MAX(S232-T232,0))</f>
        <v/>
      </c>
      <c r="V232" s="285">
        <f>IF(C232="","",SUMIFS('品質・実績記録'!$S$5:$S$304,'品質・実績記録'!$B$5:$B$304,C232,'品質・実績記録'!$C$5:$C$304,D232,'品質・実績記録'!$F$5:$F$304,G232,'品質・実績記録'!$H$5:$H$304,I232))</f>
        <v/>
      </c>
      <c r="W232" s="285">
        <f>IF(C232="","",SUMIFS('品質・実績記録'!$T$5:$T$304,'品質・実績記録'!$B$5:$B$304,C232,'品質・実績記録'!$C$5:$C$304,D232,'品質・実績記録'!$F$5:$F$304,G232,'品質・実績記録'!$H$5:$H$304,I232))</f>
        <v/>
      </c>
      <c r="X232" s="285">
        <f>IF(C232="","",COUNTIFS('週間工程表'!$B$5:$B$304,C232,'週間工程表'!$C$5:$C$304,D232,'週間工程表'!$F$5:$F$304,G232,'週間工程表'!$H$5:$H$304,I232,'週間工程表'!$K$5:$K$304,"&lt;&gt;"))</f>
        <v/>
      </c>
      <c r="Y232" s="285">
        <f>IF(C232="","",COUNTIFS('課題管理'!$B$5:$B$304,C232,'課題管理'!$C$5:$C$304,D232,'課題管理'!$F$5:$F$304,G232,'課題管理'!$H$5:$H$304,I232,'課題管理'!$Q$5:$Q$304,"&lt;&gt;クローズ済み",'課題管理'!$K$5:$K$304,"&lt;&gt;"))</f>
        <v/>
      </c>
      <c r="Z232" s="287">
        <f>IF(OR(R232="",R232=0,S232=""),"",S232/R232)</f>
        <v/>
      </c>
      <c r="AA232" s="287">
        <f>IF(OR(S232="",S232=0,T232=""),"",T232/S232)</f>
        <v/>
      </c>
      <c r="AB232" s="72" t="n"/>
      <c r="AC232" s="72" t="n"/>
    </row>
    <row r="233" ht="20" customHeight="1">
      <c r="B233">
        <f>IF(C233="","",TEXT(C233,"yyyymmdd")&amp;"-"&amp;LEFT(I233,1)&amp;"-"&amp;TEXT(ROW()-4,"000"))</f>
        <v/>
      </c>
      <c r="C233" s="284" t="n"/>
      <c r="O233" s="285" t="n"/>
      <c r="P233" s="286" t="n"/>
      <c r="Q233" s="286" t="n"/>
      <c r="R233" s="285" t="n"/>
      <c r="S233" s="285">
        <f>IF(C233="","",SUMIFS('品質・実績記録'!$N$5:$N$304,'品質・実績記録'!$B$5:$B$304,C233,'品質・実績記録'!$C$5:$C$304,D233,'品質・実績記録'!$F$5:$F$304,G233,'品質・実績記録'!$H$5:$H$304,I233))</f>
        <v/>
      </c>
      <c r="T233" s="285">
        <f>IF(C233="","",SUMIFS('品質・実績記録'!$O$5:$O$304,'品質・実績記録'!$B$5:$B$304,C233,'品質・実績記録'!$C$5:$C$304,D233,'品質・実績記録'!$F$5:$F$304,G233,'品質・実績記録'!$H$5:$H$304,I233))</f>
        <v/>
      </c>
      <c r="U233" s="285">
        <f>IF(OR(S233="",T233=""),"",MAX(S233-T233,0))</f>
        <v/>
      </c>
      <c r="V233" s="285">
        <f>IF(C233="","",SUMIFS('品質・実績記録'!$S$5:$S$304,'品質・実績記録'!$B$5:$B$304,C233,'品質・実績記録'!$C$5:$C$304,D233,'品質・実績記録'!$F$5:$F$304,G233,'品質・実績記録'!$H$5:$H$304,I233))</f>
        <v/>
      </c>
      <c r="W233" s="285">
        <f>IF(C233="","",SUMIFS('品質・実績記録'!$T$5:$T$304,'品質・実績記録'!$B$5:$B$304,C233,'品質・実績記録'!$C$5:$C$304,D233,'品質・実績記録'!$F$5:$F$304,G233,'品質・実績記録'!$H$5:$H$304,I233))</f>
        <v/>
      </c>
      <c r="X233" s="285">
        <f>IF(C233="","",COUNTIFS('週間工程表'!$B$5:$B$304,C233,'週間工程表'!$C$5:$C$304,D233,'週間工程表'!$F$5:$F$304,G233,'週間工程表'!$H$5:$H$304,I233,'週間工程表'!$K$5:$K$304,"&lt;&gt;"))</f>
        <v/>
      </c>
      <c r="Y233" s="285">
        <f>IF(C233="","",COUNTIFS('課題管理'!$B$5:$B$304,C233,'課題管理'!$C$5:$C$304,D233,'課題管理'!$F$5:$F$304,G233,'課題管理'!$H$5:$H$304,I233,'課題管理'!$Q$5:$Q$304,"&lt;&gt;クローズ済み",'課題管理'!$K$5:$K$304,"&lt;&gt;"))</f>
        <v/>
      </c>
      <c r="Z233" s="287">
        <f>IF(OR(R233="",R233=0,S233=""),"",S233/R233)</f>
        <v/>
      </c>
      <c r="AA233" s="287">
        <f>IF(OR(S233="",S233=0,T233=""),"",T233/S233)</f>
        <v/>
      </c>
      <c r="AB233" s="72" t="n"/>
      <c r="AC233" s="72" t="n"/>
    </row>
    <row r="234" ht="20" customHeight="1">
      <c r="B234">
        <f>IF(C234="","",TEXT(C234,"yyyymmdd")&amp;"-"&amp;LEFT(I234,1)&amp;"-"&amp;TEXT(ROW()-4,"000"))</f>
        <v/>
      </c>
      <c r="C234" s="284" t="n"/>
      <c r="O234" s="285" t="n"/>
      <c r="P234" s="286" t="n"/>
      <c r="Q234" s="286" t="n"/>
      <c r="R234" s="285" t="n"/>
      <c r="S234" s="285">
        <f>IF(C234="","",SUMIFS('品質・実績記録'!$N$5:$N$304,'品質・実績記録'!$B$5:$B$304,C234,'品質・実績記録'!$C$5:$C$304,D234,'品質・実績記録'!$F$5:$F$304,G234,'品質・実績記録'!$H$5:$H$304,I234))</f>
        <v/>
      </c>
      <c r="T234" s="285">
        <f>IF(C234="","",SUMIFS('品質・実績記録'!$O$5:$O$304,'品質・実績記録'!$B$5:$B$304,C234,'品質・実績記録'!$C$5:$C$304,D234,'品質・実績記録'!$F$5:$F$304,G234,'品質・実績記録'!$H$5:$H$304,I234))</f>
        <v/>
      </c>
      <c r="U234" s="285">
        <f>IF(OR(S234="",T234=""),"",MAX(S234-T234,0))</f>
        <v/>
      </c>
      <c r="V234" s="285">
        <f>IF(C234="","",SUMIFS('品質・実績記録'!$S$5:$S$304,'品質・実績記録'!$B$5:$B$304,C234,'品質・実績記録'!$C$5:$C$304,D234,'品質・実績記録'!$F$5:$F$304,G234,'品質・実績記録'!$H$5:$H$304,I234))</f>
        <v/>
      </c>
      <c r="W234" s="285">
        <f>IF(C234="","",SUMIFS('品質・実績記録'!$T$5:$T$304,'品質・実績記録'!$B$5:$B$304,C234,'品質・実績記録'!$C$5:$C$304,D234,'品質・実績記録'!$F$5:$F$304,G234,'品質・実績記録'!$H$5:$H$304,I234))</f>
        <v/>
      </c>
      <c r="X234" s="285">
        <f>IF(C234="","",COUNTIFS('週間工程表'!$B$5:$B$304,C234,'週間工程表'!$C$5:$C$304,D234,'週間工程表'!$F$5:$F$304,G234,'週間工程表'!$H$5:$H$304,I234,'週間工程表'!$K$5:$K$304,"&lt;&gt;"))</f>
        <v/>
      </c>
      <c r="Y234" s="285">
        <f>IF(C234="","",COUNTIFS('課題管理'!$B$5:$B$304,C234,'課題管理'!$C$5:$C$304,D234,'課題管理'!$F$5:$F$304,G234,'課題管理'!$H$5:$H$304,I234,'課題管理'!$Q$5:$Q$304,"&lt;&gt;クローズ済み",'課題管理'!$K$5:$K$304,"&lt;&gt;"))</f>
        <v/>
      </c>
      <c r="Z234" s="287">
        <f>IF(OR(R234="",R234=0,S234=""),"",S234/R234)</f>
        <v/>
      </c>
      <c r="AA234" s="287">
        <f>IF(OR(S234="",S234=0,T234=""),"",T234/S234)</f>
        <v/>
      </c>
      <c r="AB234" s="72" t="n"/>
      <c r="AC234" s="72" t="n"/>
    </row>
    <row r="235" ht="20" customHeight="1">
      <c r="B235">
        <f>IF(C235="","",TEXT(C235,"yyyymmdd")&amp;"-"&amp;LEFT(I235,1)&amp;"-"&amp;TEXT(ROW()-4,"000"))</f>
        <v/>
      </c>
      <c r="C235" s="284" t="n"/>
      <c r="O235" s="285" t="n"/>
      <c r="P235" s="286" t="n"/>
      <c r="Q235" s="286" t="n"/>
      <c r="R235" s="285" t="n"/>
      <c r="S235" s="285">
        <f>IF(C235="","",SUMIFS('品質・実績記録'!$N$5:$N$304,'品質・実績記録'!$B$5:$B$304,C235,'品質・実績記録'!$C$5:$C$304,D235,'品質・実績記録'!$F$5:$F$304,G235,'品質・実績記録'!$H$5:$H$304,I235))</f>
        <v/>
      </c>
      <c r="T235" s="285">
        <f>IF(C235="","",SUMIFS('品質・実績記録'!$O$5:$O$304,'品質・実績記録'!$B$5:$B$304,C235,'品質・実績記録'!$C$5:$C$304,D235,'品質・実績記録'!$F$5:$F$304,G235,'品質・実績記録'!$H$5:$H$304,I235))</f>
        <v/>
      </c>
      <c r="U235" s="285">
        <f>IF(OR(S235="",T235=""),"",MAX(S235-T235,0))</f>
        <v/>
      </c>
      <c r="V235" s="285">
        <f>IF(C235="","",SUMIFS('品質・実績記録'!$S$5:$S$304,'品質・実績記録'!$B$5:$B$304,C235,'品質・実績記録'!$C$5:$C$304,D235,'品質・実績記録'!$F$5:$F$304,G235,'品質・実績記録'!$H$5:$H$304,I235))</f>
        <v/>
      </c>
      <c r="W235" s="285">
        <f>IF(C235="","",SUMIFS('品質・実績記録'!$T$5:$T$304,'品質・実績記録'!$B$5:$B$304,C235,'品質・実績記録'!$C$5:$C$304,D235,'品質・実績記録'!$F$5:$F$304,G235,'品質・実績記録'!$H$5:$H$304,I235))</f>
        <v/>
      </c>
      <c r="X235" s="285">
        <f>IF(C235="","",COUNTIFS('週間工程表'!$B$5:$B$304,C235,'週間工程表'!$C$5:$C$304,D235,'週間工程表'!$F$5:$F$304,G235,'週間工程表'!$H$5:$H$304,I235,'週間工程表'!$K$5:$K$304,"&lt;&gt;"))</f>
        <v/>
      </c>
      <c r="Y235" s="285">
        <f>IF(C235="","",COUNTIFS('課題管理'!$B$5:$B$304,C235,'課題管理'!$C$5:$C$304,D235,'課題管理'!$F$5:$F$304,G235,'課題管理'!$H$5:$H$304,I235,'課題管理'!$Q$5:$Q$304,"&lt;&gt;クローズ済み",'課題管理'!$K$5:$K$304,"&lt;&gt;"))</f>
        <v/>
      </c>
      <c r="Z235" s="287">
        <f>IF(OR(R235="",R235=0,S235=""),"",S235/R235)</f>
        <v/>
      </c>
      <c r="AA235" s="287">
        <f>IF(OR(S235="",S235=0,T235=""),"",T235/S235)</f>
        <v/>
      </c>
      <c r="AB235" s="72" t="n"/>
      <c r="AC235" s="72" t="n"/>
    </row>
    <row r="236" ht="20" customHeight="1">
      <c r="B236">
        <f>IF(C236="","",TEXT(C236,"yyyymmdd")&amp;"-"&amp;LEFT(I236,1)&amp;"-"&amp;TEXT(ROW()-4,"000"))</f>
        <v/>
      </c>
      <c r="C236" s="284" t="n"/>
      <c r="O236" s="285" t="n"/>
      <c r="P236" s="286" t="n"/>
      <c r="Q236" s="286" t="n"/>
      <c r="R236" s="285" t="n"/>
      <c r="S236" s="285">
        <f>IF(C236="","",SUMIFS('品質・実績記録'!$N$5:$N$304,'品質・実績記録'!$B$5:$B$304,C236,'品質・実績記録'!$C$5:$C$304,D236,'品質・実績記録'!$F$5:$F$304,G236,'品質・実績記録'!$H$5:$H$304,I236))</f>
        <v/>
      </c>
      <c r="T236" s="285">
        <f>IF(C236="","",SUMIFS('品質・実績記録'!$O$5:$O$304,'品質・実績記録'!$B$5:$B$304,C236,'品質・実績記録'!$C$5:$C$304,D236,'品質・実績記録'!$F$5:$F$304,G236,'品質・実績記録'!$H$5:$H$304,I236))</f>
        <v/>
      </c>
      <c r="U236" s="285">
        <f>IF(OR(S236="",T236=""),"",MAX(S236-T236,0))</f>
        <v/>
      </c>
      <c r="V236" s="285">
        <f>IF(C236="","",SUMIFS('品質・実績記録'!$S$5:$S$304,'品質・実績記録'!$B$5:$B$304,C236,'品質・実績記録'!$C$5:$C$304,D236,'品質・実績記録'!$F$5:$F$304,G236,'品質・実績記録'!$H$5:$H$304,I236))</f>
        <v/>
      </c>
      <c r="W236" s="285">
        <f>IF(C236="","",SUMIFS('品質・実績記録'!$T$5:$T$304,'品質・実績記録'!$B$5:$B$304,C236,'品質・実績記録'!$C$5:$C$304,D236,'品質・実績記録'!$F$5:$F$304,G236,'品質・実績記録'!$H$5:$H$304,I236))</f>
        <v/>
      </c>
      <c r="X236" s="285">
        <f>IF(C236="","",COUNTIFS('週間工程表'!$B$5:$B$304,C236,'週間工程表'!$C$5:$C$304,D236,'週間工程表'!$F$5:$F$304,G236,'週間工程表'!$H$5:$H$304,I236,'週間工程表'!$K$5:$K$304,"&lt;&gt;"))</f>
        <v/>
      </c>
      <c r="Y236" s="285">
        <f>IF(C236="","",COUNTIFS('課題管理'!$B$5:$B$304,C236,'課題管理'!$C$5:$C$304,D236,'課題管理'!$F$5:$F$304,G236,'課題管理'!$H$5:$H$304,I236,'課題管理'!$Q$5:$Q$304,"&lt;&gt;クローズ済み",'課題管理'!$K$5:$K$304,"&lt;&gt;"))</f>
        <v/>
      </c>
      <c r="Z236" s="287">
        <f>IF(OR(R236="",R236=0,S236=""),"",S236/R236)</f>
        <v/>
      </c>
      <c r="AA236" s="287">
        <f>IF(OR(S236="",S236=0,T236=""),"",T236/S236)</f>
        <v/>
      </c>
      <c r="AB236" s="72" t="n"/>
      <c r="AC236" s="72" t="n"/>
    </row>
    <row r="237" ht="20" customHeight="1">
      <c r="B237">
        <f>IF(C237="","",TEXT(C237,"yyyymmdd")&amp;"-"&amp;LEFT(I237,1)&amp;"-"&amp;TEXT(ROW()-4,"000"))</f>
        <v/>
      </c>
      <c r="C237" s="284" t="n"/>
      <c r="O237" s="285" t="n"/>
      <c r="P237" s="286" t="n"/>
      <c r="Q237" s="286" t="n"/>
      <c r="R237" s="285" t="n"/>
      <c r="S237" s="285">
        <f>IF(C237="","",SUMIFS('品質・実績記録'!$N$5:$N$304,'品質・実績記録'!$B$5:$B$304,C237,'品質・実績記録'!$C$5:$C$304,D237,'品質・実績記録'!$F$5:$F$304,G237,'品質・実績記録'!$H$5:$H$304,I237))</f>
        <v/>
      </c>
      <c r="T237" s="285">
        <f>IF(C237="","",SUMIFS('品質・実績記録'!$O$5:$O$304,'品質・実績記録'!$B$5:$B$304,C237,'品質・実績記録'!$C$5:$C$304,D237,'品質・実績記録'!$F$5:$F$304,G237,'品質・実績記録'!$H$5:$H$304,I237))</f>
        <v/>
      </c>
      <c r="U237" s="285">
        <f>IF(OR(S237="",T237=""),"",MAX(S237-T237,0))</f>
        <v/>
      </c>
      <c r="V237" s="285">
        <f>IF(C237="","",SUMIFS('品質・実績記録'!$S$5:$S$304,'品質・実績記録'!$B$5:$B$304,C237,'品質・実績記録'!$C$5:$C$304,D237,'品質・実績記録'!$F$5:$F$304,G237,'品質・実績記録'!$H$5:$H$304,I237))</f>
        <v/>
      </c>
      <c r="W237" s="285">
        <f>IF(C237="","",SUMIFS('品質・実績記録'!$T$5:$T$304,'品質・実績記録'!$B$5:$B$304,C237,'品質・実績記録'!$C$5:$C$304,D237,'品質・実績記録'!$F$5:$F$304,G237,'品質・実績記録'!$H$5:$H$304,I237))</f>
        <v/>
      </c>
      <c r="X237" s="285">
        <f>IF(C237="","",COUNTIFS('週間工程表'!$B$5:$B$304,C237,'週間工程表'!$C$5:$C$304,D237,'週間工程表'!$F$5:$F$304,G237,'週間工程表'!$H$5:$H$304,I237,'週間工程表'!$K$5:$K$304,"&lt;&gt;"))</f>
        <v/>
      </c>
      <c r="Y237" s="285">
        <f>IF(C237="","",COUNTIFS('課題管理'!$B$5:$B$304,C237,'課題管理'!$C$5:$C$304,D237,'課題管理'!$F$5:$F$304,G237,'課題管理'!$H$5:$H$304,I237,'課題管理'!$Q$5:$Q$304,"&lt;&gt;クローズ済み",'課題管理'!$K$5:$K$304,"&lt;&gt;"))</f>
        <v/>
      </c>
      <c r="Z237" s="287">
        <f>IF(OR(R237="",R237=0,S237=""),"",S237/R237)</f>
        <v/>
      </c>
      <c r="AA237" s="287">
        <f>IF(OR(S237="",S237=0,T237=""),"",T237/S237)</f>
        <v/>
      </c>
      <c r="AB237" s="72" t="n"/>
      <c r="AC237" s="72" t="n"/>
    </row>
    <row r="238" ht="20" customHeight="1">
      <c r="B238">
        <f>IF(C238="","",TEXT(C238,"yyyymmdd")&amp;"-"&amp;LEFT(I238,1)&amp;"-"&amp;TEXT(ROW()-4,"000"))</f>
        <v/>
      </c>
      <c r="C238" s="284" t="n"/>
      <c r="O238" s="285" t="n"/>
      <c r="P238" s="286" t="n"/>
      <c r="Q238" s="286" t="n"/>
      <c r="R238" s="285" t="n"/>
      <c r="S238" s="285">
        <f>IF(C238="","",SUMIFS('品質・実績記録'!$N$5:$N$304,'品質・実績記録'!$B$5:$B$304,C238,'品質・実績記録'!$C$5:$C$304,D238,'品質・実績記録'!$F$5:$F$304,G238,'品質・実績記録'!$H$5:$H$304,I238))</f>
        <v/>
      </c>
      <c r="T238" s="285">
        <f>IF(C238="","",SUMIFS('品質・実績記録'!$O$5:$O$304,'品質・実績記録'!$B$5:$B$304,C238,'品質・実績記録'!$C$5:$C$304,D238,'品質・実績記録'!$F$5:$F$304,G238,'品質・実績記録'!$H$5:$H$304,I238))</f>
        <v/>
      </c>
      <c r="U238" s="285">
        <f>IF(OR(S238="",T238=""),"",MAX(S238-T238,0))</f>
        <v/>
      </c>
      <c r="V238" s="285">
        <f>IF(C238="","",SUMIFS('品質・実績記録'!$S$5:$S$304,'品質・実績記録'!$B$5:$B$304,C238,'品質・実績記録'!$C$5:$C$304,D238,'品質・実績記録'!$F$5:$F$304,G238,'品質・実績記録'!$H$5:$H$304,I238))</f>
        <v/>
      </c>
      <c r="W238" s="285">
        <f>IF(C238="","",SUMIFS('品質・実績記録'!$T$5:$T$304,'品質・実績記録'!$B$5:$B$304,C238,'品質・実績記録'!$C$5:$C$304,D238,'品質・実績記録'!$F$5:$F$304,G238,'品質・実績記録'!$H$5:$H$304,I238))</f>
        <v/>
      </c>
      <c r="X238" s="285">
        <f>IF(C238="","",COUNTIFS('週間工程表'!$B$5:$B$304,C238,'週間工程表'!$C$5:$C$304,D238,'週間工程表'!$F$5:$F$304,G238,'週間工程表'!$H$5:$H$304,I238,'週間工程表'!$K$5:$K$304,"&lt;&gt;"))</f>
        <v/>
      </c>
      <c r="Y238" s="285">
        <f>IF(C238="","",COUNTIFS('課題管理'!$B$5:$B$304,C238,'課題管理'!$C$5:$C$304,D238,'課題管理'!$F$5:$F$304,G238,'課題管理'!$H$5:$H$304,I238,'課題管理'!$Q$5:$Q$304,"&lt;&gt;クローズ済み",'課題管理'!$K$5:$K$304,"&lt;&gt;"))</f>
        <v/>
      </c>
      <c r="Z238" s="287">
        <f>IF(OR(R238="",R238=0,S238=""),"",S238/R238)</f>
        <v/>
      </c>
      <c r="AA238" s="287">
        <f>IF(OR(S238="",S238=0,T238=""),"",T238/S238)</f>
        <v/>
      </c>
      <c r="AB238" s="72" t="n"/>
      <c r="AC238" s="72" t="n"/>
    </row>
    <row r="239" ht="20" customHeight="1">
      <c r="B239">
        <f>IF(C239="","",TEXT(C239,"yyyymmdd")&amp;"-"&amp;LEFT(I239,1)&amp;"-"&amp;TEXT(ROW()-4,"000"))</f>
        <v/>
      </c>
      <c r="C239" s="284" t="n"/>
      <c r="O239" s="285" t="n"/>
      <c r="P239" s="286" t="n"/>
      <c r="Q239" s="286" t="n"/>
      <c r="R239" s="285" t="n"/>
      <c r="S239" s="285">
        <f>IF(C239="","",SUMIFS('品質・実績記録'!$N$5:$N$304,'品質・実績記録'!$B$5:$B$304,C239,'品質・実績記録'!$C$5:$C$304,D239,'品質・実績記録'!$F$5:$F$304,G239,'品質・実績記録'!$H$5:$H$304,I239))</f>
        <v/>
      </c>
      <c r="T239" s="285">
        <f>IF(C239="","",SUMIFS('品質・実績記録'!$O$5:$O$304,'品質・実績記録'!$B$5:$B$304,C239,'品質・実績記録'!$C$5:$C$304,D239,'品質・実績記録'!$F$5:$F$304,G239,'品質・実績記録'!$H$5:$H$304,I239))</f>
        <v/>
      </c>
      <c r="U239" s="285">
        <f>IF(OR(S239="",T239=""),"",MAX(S239-T239,0))</f>
        <v/>
      </c>
      <c r="V239" s="285">
        <f>IF(C239="","",SUMIFS('品質・実績記録'!$S$5:$S$304,'品質・実績記録'!$B$5:$B$304,C239,'品質・実績記録'!$C$5:$C$304,D239,'品質・実績記録'!$F$5:$F$304,G239,'品質・実績記録'!$H$5:$H$304,I239))</f>
        <v/>
      </c>
      <c r="W239" s="285">
        <f>IF(C239="","",SUMIFS('品質・実績記録'!$T$5:$T$304,'品質・実績記録'!$B$5:$B$304,C239,'品質・実績記録'!$C$5:$C$304,D239,'品質・実績記録'!$F$5:$F$304,G239,'品質・実績記録'!$H$5:$H$304,I239))</f>
        <v/>
      </c>
      <c r="X239" s="285">
        <f>IF(C239="","",COUNTIFS('週間工程表'!$B$5:$B$304,C239,'週間工程表'!$C$5:$C$304,D239,'週間工程表'!$F$5:$F$304,G239,'週間工程表'!$H$5:$H$304,I239,'週間工程表'!$K$5:$K$304,"&lt;&gt;"))</f>
        <v/>
      </c>
      <c r="Y239" s="285">
        <f>IF(C239="","",COUNTIFS('課題管理'!$B$5:$B$304,C239,'課題管理'!$C$5:$C$304,D239,'課題管理'!$F$5:$F$304,G239,'課題管理'!$H$5:$H$304,I239,'課題管理'!$Q$5:$Q$304,"&lt;&gt;クローズ済み",'課題管理'!$K$5:$K$304,"&lt;&gt;"))</f>
        <v/>
      </c>
      <c r="Z239" s="287">
        <f>IF(OR(R239="",R239=0,S239=""),"",S239/R239)</f>
        <v/>
      </c>
      <c r="AA239" s="287">
        <f>IF(OR(S239="",S239=0,T239=""),"",T239/S239)</f>
        <v/>
      </c>
      <c r="AB239" s="72" t="n"/>
      <c r="AC239" s="72" t="n"/>
    </row>
    <row r="240" ht="20" customHeight="1">
      <c r="B240">
        <f>IF(C240="","",TEXT(C240,"yyyymmdd")&amp;"-"&amp;LEFT(I240,1)&amp;"-"&amp;TEXT(ROW()-4,"000"))</f>
        <v/>
      </c>
      <c r="C240" s="284" t="n"/>
      <c r="O240" s="285" t="n"/>
      <c r="P240" s="286" t="n"/>
      <c r="Q240" s="286" t="n"/>
      <c r="R240" s="285" t="n"/>
      <c r="S240" s="285">
        <f>IF(C240="","",SUMIFS('品質・実績記録'!$N$5:$N$304,'品質・実績記録'!$B$5:$B$304,C240,'品質・実績記録'!$C$5:$C$304,D240,'品質・実績記録'!$F$5:$F$304,G240,'品質・実績記録'!$H$5:$H$304,I240))</f>
        <v/>
      </c>
      <c r="T240" s="285">
        <f>IF(C240="","",SUMIFS('品質・実績記録'!$O$5:$O$304,'品質・実績記録'!$B$5:$B$304,C240,'品質・実績記録'!$C$5:$C$304,D240,'品質・実績記録'!$F$5:$F$304,G240,'品質・実績記録'!$H$5:$H$304,I240))</f>
        <v/>
      </c>
      <c r="U240" s="285">
        <f>IF(OR(S240="",T240=""),"",MAX(S240-T240,0))</f>
        <v/>
      </c>
      <c r="V240" s="285">
        <f>IF(C240="","",SUMIFS('品質・実績記録'!$S$5:$S$304,'品質・実績記録'!$B$5:$B$304,C240,'品質・実績記録'!$C$5:$C$304,D240,'品質・実績記録'!$F$5:$F$304,G240,'品質・実績記録'!$H$5:$H$304,I240))</f>
        <v/>
      </c>
      <c r="W240" s="285">
        <f>IF(C240="","",SUMIFS('品質・実績記録'!$T$5:$T$304,'品質・実績記録'!$B$5:$B$304,C240,'品質・実績記録'!$C$5:$C$304,D240,'品質・実績記録'!$F$5:$F$304,G240,'品質・実績記録'!$H$5:$H$304,I240))</f>
        <v/>
      </c>
      <c r="X240" s="285">
        <f>IF(C240="","",COUNTIFS('週間工程表'!$B$5:$B$304,C240,'週間工程表'!$C$5:$C$304,D240,'週間工程表'!$F$5:$F$304,G240,'週間工程表'!$H$5:$H$304,I240,'週間工程表'!$K$5:$K$304,"&lt;&gt;"))</f>
        <v/>
      </c>
      <c r="Y240" s="285">
        <f>IF(C240="","",COUNTIFS('課題管理'!$B$5:$B$304,C240,'課題管理'!$C$5:$C$304,D240,'課題管理'!$F$5:$F$304,G240,'課題管理'!$H$5:$H$304,I240,'課題管理'!$Q$5:$Q$304,"&lt;&gt;クローズ済み",'課題管理'!$K$5:$K$304,"&lt;&gt;"))</f>
        <v/>
      </c>
      <c r="Z240" s="287">
        <f>IF(OR(R240="",R240=0,S240=""),"",S240/R240)</f>
        <v/>
      </c>
      <c r="AA240" s="287">
        <f>IF(OR(S240="",S240=0,T240=""),"",T240/S240)</f>
        <v/>
      </c>
      <c r="AB240" s="72" t="n"/>
      <c r="AC240" s="72" t="n"/>
    </row>
    <row r="241" ht="20" customHeight="1">
      <c r="B241">
        <f>IF(C241="","",TEXT(C241,"yyyymmdd")&amp;"-"&amp;LEFT(I241,1)&amp;"-"&amp;TEXT(ROW()-4,"000"))</f>
        <v/>
      </c>
      <c r="C241" s="284" t="n"/>
      <c r="O241" s="285" t="n"/>
      <c r="P241" s="286" t="n"/>
      <c r="Q241" s="286" t="n"/>
      <c r="R241" s="285" t="n"/>
      <c r="S241" s="285">
        <f>IF(C241="","",SUMIFS('品質・実績記録'!$N$5:$N$304,'品質・実績記録'!$B$5:$B$304,C241,'品質・実績記録'!$C$5:$C$304,D241,'品質・実績記録'!$F$5:$F$304,G241,'品質・実績記録'!$H$5:$H$304,I241))</f>
        <v/>
      </c>
      <c r="T241" s="285">
        <f>IF(C241="","",SUMIFS('品質・実績記録'!$O$5:$O$304,'品質・実績記録'!$B$5:$B$304,C241,'品質・実績記録'!$C$5:$C$304,D241,'品質・実績記録'!$F$5:$F$304,G241,'品質・実績記録'!$H$5:$H$304,I241))</f>
        <v/>
      </c>
      <c r="U241" s="285">
        <f>IF(OR(S241="",T241=""),"",MAX(S241-T241,0))</f>
        <v/>
      </c>
      <c r="V241" s="285">
        <f>IF(C241="","",SUMIFS('品質・実績記録'!$S$5:$S$304,'品質・実績記録'!$B$5:$B$304,C241,'品質・実績記録'!$C$5:$C$304,D241,'品質・実績記録'!$F$5:$F$304,G241,'品質・実績記録'!$H$5:$H$304,I241))</f>
        <v/>
      </c>
      <c r="W241" s="285">
        <f>IF(C241="","",SUMIFS('品質・実績記録'!$T$5:$T$304,'品質・実績記録'!$B$5:$B$304,C241,'品質・実績記録'!$C$5:$C$304,D241,'品質・実績記録'!$F$5:$F$304,G241,'品質・実績記録'!$H$5:$H$304,I241))</f>
        <v/>
      </c>
      <c r="X241" s="285">
        <f>IF(C241="","",COUNTIFS('週間工程表'!$B$5:$B$304,C241,'週間工程表'!$C$5:$C$304,D241,'週間工程表'!$F$5:$F$304,G241,'週間工程表'!$H$5:$H$304,I241,'週間工程表'!$K$5:$K$304,"&lt;&gt;"))</f>
        <v/>
      </c>
      <c r="Y241" s="285">
        <f>IF(C241="","",COUNTIFS('課題管理'!$B$5:$B$304,C241,'課題管理'!$C$5:$C$304,D241,'課題管理'!$F$5:$F$304,G241,'課題管理'!$H$5:$H$304,I241,'課題管理'!$Q$5:$Q$304,"&lt;&gt;クローズ済み",'課題管理'!$K$5:$K$304,"&lt;&gt;"))</f>
        <v/>
      </c>
      <c r="Z241" s="287">
        <f>IF(OR(R241="",R241=0,S241=""),"",S241/R241)</f>
        <v/>
      </c>
      <c r="AA241" s="287">
        <f>IF(OR(S241="",S241=0,T241=""),"",T241/S241)</f>
        <v/>
      </c>
      <c r="AB241" s="72" t="n"/>
      <c r="AC241" s="72" t="n"/>
    </row>
    <row r="242" ht="20" customHeight="1">
      <c r="B242">
        <f>IF(C242="","",TEXT(C242,"yyyymmdd")&amp;"-"&amp;LEFT(I242,1)&amp;"-"&amp;TEXT(ROW()-4,"000"))</f>
        <v/>
      </c>
      <c r="C242" s="284" t="n"/>
      <c r="O242" s="285" t="n"/>
      <c r="P242" s="286" t="n"/>
      <c r="Q242" s="286" t="n"/>
      <c r="R242" s="285" t="n"/>
      <c r="S242" s="285">
        <f>IF(C242="","",SUMIFS('品質・実績記録'!$N$5:$N$304,'品質・実績記録'!$B$5:$B$304,C242,'品質・実績記録'!$C$5:$C$304,D242,'品質・実績記録'!$F$5:$F$304,G242,'品質・実績記録'!$H$5:$H$304,I242))</f>
        <v/>
      </c>
      <c r="T242" s="285">
        <f>IF(C242="","",SUMIFS('品質・実績記録'!$O$5:$O$304,'品質・実績記録'!$B$5:$B$304,C242,'品質・実績記録'!$C$5:$C$304,D242,'品質・実績記録'!$F$5:$F$304,G242,'品質・実績記録'!$H$5:$H$304,I242))</f>
        <v/>
      </c>
      <c r="U242" s="285">
        <f>IF(OR(S242="",T242=""),"",MAX(S242-T242,0))</f>
        <v/>
      </c>
      <c r="V242" s="285">
        <f>IF(C242="","",SUMIFS('品質・実績記録'!$S$5:$S$304,'品質・実績記録'!$B$5:$B$304,C242,'品質・実績記録'!$C$5:$C$304,D242,'品質・実績記録'!$F$5:$F$304,G242,'品質・実績記録'!$H$5:$H$304,I242))</f>
        <v/>
      </c>
      <c r="W242" s="285">
        <f>IF(C242="","",SUMIFS('品質・実績記録'!$T$5:$T$304,'品質・実績記録'!$B$5:$B$304,C242,'品質・実績記録'!$C$5:$C$304,D242,'品質・実績記録'!$F$5:$F$304,G242,'品質・実績記録'!$H$5:$H$304,I242))</f>
        <v/>
      </c>
      <c r="X242" s="285">
        <f>IF(C242="","",COUNTIFS('週間工程表'!$B$5:$B$304,C242,'週間工程表'!$C$5:$C$304,D242,'週間工程表'!$F$5:$F$304,G242,'週間工程表'!$H$5:$H$304,I242,'週間工程表'!$K$5:$K$304,"&lt;&gt;"))</f>
        <v/>
      </c>
      <c r="Y242" s="285">
        <f>IF(C242="","",COUNTIFS('課題管理'!$B$5:$B$304,C242,'課題管理'!$C$5:$C$304,D242,'課題管理'!$F$5:$F$304,G242,'課題管理'!$H$5:$H$304,I242,'課題管理'!$Q$5:$Q$304,"&lt;&gt;クローズ済み",'課題管理'!$K$5:$K$304,"&lt;&gt;"))</f>
        <v/>
      </c>
      <c r="Z242" s="287">
        <f>IF(OR(R242="",R242=0,S242=""),"",S242/R242)</f>
        <v/>
      </c>
      <c r="AA242" s="287">
        <f>IF(OR(S242="",S242=0,T242=""),"",T242/S242)</f>
        <v/>
      </c>
      <c r="AB242" s="72" t="n"/>
      <c r="AC242" s="72" t="n"/>
    </row>
    <row r="243" ht="20" customHeight="1">
      <c r="B243">
        <f>IF(C243="","",TEXT(C243,"yyyymmdd")&amp;"-"&amp;LEFT(I243,1)&amp;"-"&amp;TEXT(ROW()-4,"000"))</f>
        <v/>
      </c>
      <c r="C243" s="284" t="n"/>
      <c r="O243" s="285" t="n"/>
      <c r="P243" s="286" t="n"/>
      <c r="Q243" s="286" t="n"/>
      <c r="R243" s="285" t="n"/>
      <c r="S243" s="285">
        <f>IF(C243="","",SUMIFS('品質・実績記録'!$N$5:$N$304,'品質・実績記録'!$B$5:$B$304,C243,'品質・実績記録'!$C$5:$C$304,D243,'品質・実績記録'!$F$5:$F$304,G243,'品質・実績記録'!$H$5:$H$304,I243))</f>
        <v/>
      </c>
      <c r="T243" s="285">
        <f>IF(C243="","",SUMIFS('品質・実績記録'!$O$5:$O$304,'品質・実績記録'!$B$5:$B$304,C243,'品質・実績記録'!$C$5:$C$304,D243,'品質・実績記録'!$F$5:$F$304,G243,'品質・実績記録'!$H$5:$H$304,I243))</f>
        <v/>
      </c>
      <c r="U243" s="285">
        <f>IF(OR(S243="",T243=""),"",MAX(S243-T243,0))</f>
        <v/>
      </c>
      <c r="V243" s="285">
        <f>IF(C243="","",SUMIFS('品質・実績記録'!$S$5:$S$304,'品質・実績記録'!$B$5:$B$304,C243,'品質・実績記録'!$C$5:$C$304,D243,'品質・実績記録'!$F$5:$F$304,G243,'品質・実績記録'!$H$5:$H$304,I243))</f>
        <v/>
      </c>
      <c r="W243" s="285">
        <f>IF(C243="","",SUMIFS('品質・実績記録'!$T$5:$T$304,'品質・実績記録'!$B$5:$B$304,C243,'品質・実績記録'!$C$5:$C$304,D243,'品質・実績記録'!$F$5:$F$304,G243,'品質・実績記録'!$H$5:$H$304,I243))</f>
        <v/>
      </c>
      <c r="X243" s="285">
        <f>IF(C243="","",COUNTIFS('週間工程表'!$B$5:$B$304,C243,'週間工程表'!$C$5:$C$304,D243,'週間工程表'!$F$5:$F$304,G243,'週間工程表'!$H$5:$H$304,I243,'週間工程表'!$K$5:$K$304,"&lt;&gt;"))</f>
        <v/>
      </c>
      <c r="Y243" s="285">
        <f>IF(C243="","",COUNTIFS('課題管理'!$B$5:$B$304,C243,'課題管理'!$C$5:$C$304,D243,'課題管理'!$F$5:$F$304,G243,'課題管理'!$H$5:$H$304,I243,'課題管理'!$Q$5:$Q$304,"&lt;&gt;クローズ済み",'課題管理'!$K$5:$K$304,"&lt;&gt;"))</f>
        <v/>
      </c>
      <c r="Z243" s="287">
        <f>IF(OR(R243="",R243=0,S243=""),"",S243/R243)</f>
        <v/>
      </c>
      <c r="AA243" s="287">
        <f>IF(OR(S243="",S243=0,T243=""),"",T243/S243)</f>
        <v/>
      </c>
      <c r="AB243" s="72" t="n"/>
      <c r="AC243" s="72" t="n"/>
    </row>
    <row r="244" ht="20" customHeight="1">
      <c r="B244">
        <f>IF(C244="","",TEXT(C244,"yyyymmdd")&amp;"-"&amp;LEFT(I244,1)&amp;"-"&amp;TEXT(ROW()-4,"000"))</f>
        <v/>
      </c>
      <c r="C244" s="284" t="n"/>
      <c r="O244" s="285" t="n"/>
      <c r="P244" s="286" t="n"/>
      <c r="Q244" s="286" t="n"/>
      <c r="R244" s="285" t="n"/>
      <c r="S244" s="285">
        <f>IF(C244="","",SUMIFS('品質・実績記録'!$N$5:$N$304,'品質・実績記録'!$B$5:$B$304,C244,'品質・実績記録'!$C$5:$C$304,D244,'品質・実績記録'!$F$5:$F$304,G244,'品質・実績記録'!$H$5:$H$304,I244))</f>
        <v/>
      </c>
      <c r="T244" s="285">
        <f>IF(C244="","",SUMIFS('品質・実績記録'!$O$5:$O$304,'品質・実績記録'!$B$5:$B$304,C244,'品質・実績記録'!$C$5:$C$304,D244,'品質・実績記録'!$F$5:$F$304,G244,'品質・実績記録'!$H$5:$H$304,I244))</f>
        <v/>
      </c>
      <c r="U244" s="285">
        <f>IF(OR(S244="",T244=""),"",MAX(S244-T244,0))</f>
        <v/>
      </c>
      <c r="V244" s="285">
        <f>IF(C244="","",SUMIFS('品質・実績記録'!$S$5:$S$304,'品質・実績記録'!$B$5:$B$304,C244,'品質・実績記録'!$C$5:$C$304,D244,'品質・実績記録'!$F$5:$F$304,G244,'品質・実績記録'!$H$5:$H$304,I244))</f>
        <v/>
      </c>
      <c r="W244" s="285">
        <f>IF(C244="","",SUMIFS('品質・実績記録'!$T$5:$T$304,'品質・実績記録'!$B$5:$B$304,C244,'品質・実績記録'!$C$5:$C$304,D244,'品質・実績記録'!$F$5:$F$304,G244,'品質・実績記録'!$H$5:$H$304,I244))</f>
        <v/>
      </c>
      <c r="X244" s="285">
        <f>IF(C244="","",COUNTIFS('週間工程表'!$B$5:$B$304,C244,'週間工程表'!$C$5:$C$304,D244,'週間工程表'!$F$5:$F$304,G244,'週間工程表'!$H$5:$H$304,I244,'週間工程表'!$K$5:$K$304,"&lt;&gt;"))</f>
        <v/>
      </c>
      <c r="Y244" s="285">
        <f>IF(C244="","",COUNTIFS('課題管理'!$B$5:$B$304,C244,'課題管理'!$C$5:$C$304,D244,'課題管理'!$F$5:$F$304,G244,'課題管理'!$H$5:$H$304,I244,'課題管理'!$Q$5:$Q$304,"&lt;&gt;クローズ済み",'課題管理'!$K$5:$K$304,"&lt;&gt;"))</f>
        <v/>
      </c>
      <c r="Z244" s="287">
        <f>IF(OR(R244="",R244=0,S244=""),"",S244/R244)</f>
        <v/>
      </c>
      <c r="AA244" s="287">
        <f>IF(OR(S244="",S244=0,T244=""),"",T244/S244)</f>
        <v/>
      </c>
      <c r="AB244" s="72" t="n"/>
      <c r="AC244" s="72" t="n"/>
    </row>
    <row r="245" ht="20" customHeight="1">
      <c r="B245">
        <f>IF(C245="","",TEXT(C245,"yyyymmdd")&amp;"-"&amp;LEFT(I245,1)&amp;"-"&amp;TEXT(ROW()-4,"000"))</f>
        <v/>
      </c>
      <c r="C245" s="284" t="n"/>
      <c r="O245" s="285" t="n"/>
      <c r="P245" s="286" t="n"/>
      <c r="Q245" s="286" t="n"/>
      <c r="R245" s="285" t="n"/>
      <c r="S245" s="285">
        <f>IF(C245="","",SUMIFS('品質・実績記録'!$N$5:$N$304,'品質・実績記録'!$B$5:$B$304,C245,'品質・実績記録'!$C$5:$C$304,D245,'品質・実績記録'!$F$5:$F$304,G245,'品質・実績記録'!$H$5:$H$304,I245))</f>
        <v/>
      </c>
      <c r="T245" s="285">
        <f>IF(C245="","",SUMIFS('品質・実績記録'!$O$5:$O$304,'品質・実績記録'!$B$5:$B$304,C245,'品質・実績記録'!$C$5:$C$304,D245,'品質・実績記録'!$F$5:$F$304,G245,'品質・実績記録'!$H$5:$H$304,I245))</f>
        <v/>
      </c>
      <c r="U245" s="285">
        <f>IF(OR(S245="",T245=""),"",MAX(S245-T245,0))</f>
        <v/>
      </c>
      <c r="V245" s="285">
        <f>IF(C245="","",SUMIFS('品質・実績記録'!$S$5:$S$304,'品質・実績記録'!$B$5:$B$304,C245,'品質・実績記録'!$C$5:$C$304,D245,'品質・実績記録'!$F$5:$F$304,G245,'品質・実績記録'!$H$5:$H$304,I245))</f>
        <v/>
      </c>
      <c r="W245" s="285">
        <f>IF(C245="","",SUMIFS('品質・実績記録'!$T$5:$T$304,'品質・実績記録'!$B$5:$B$304,C245,'品質・実績記録'!$C$5:$C$304,D245,'品質・実績記録'!$F$5:$F$304,G245,'品質・実績記録'!$H$5:$H$304,I245))</f>
        <v/>
      </c>
      <c r="X245" s="285">
        <f>IF(C245="","",COUNTIFS('週間工程表'!$B$5:$B$304,C245,'週間工程表'!$C$5:$C$304,D245,'週間工程表'!$F$5:$F$304,G245,'週間工程表'!$H$5:$H$304,I245,'週間工程表'!$K$5:$K$304,"&lt;&gt;"))</f>
        <v/>
      </c>
      <c r="Y245" s="285">
        <f>IF(C245="","",COUNTIFS('課題管理'!$B$5:$B$304,C245,'課題管理'!$C$5:$C$304,D245,'課題管理'!$F$5:$F$304,G245,'課題管理'!$H$5:$H$304,I245,'課題管理'!$Q$5:$Q$304,"&lt;&gt;クローズ済み",'課題管理'!$K$5:$K$304,"&lt;&gt;"))</f>
        <v/>
      </c>
      <c r="Z245" s="287">
        <f>IF(OR(R245="",R245=0,S245=""),"",S245/R245)</f>
        <v/>
      </c>
      <c r="AA245" s="287">
        <f>IF(OR(S245="",S245=0,T245=""),"",T245/S245)</f>
        <v/>
      </c>
      <c r="AB245" s="72" t="n"/>
      <c r="AC245" s="72" t="n"/>
    </row>
    <row r="246" ht="20" customHeight="1">
      <c r="B246">
        <f>IF(C246="","",TEXT(C246,"yyyymmdd")&amp;"-"&amp;LEFT(I246,1)&amp;"-"&amp;TEXT(ROW()-4,"000"))</f>
        <v/>
      </c>
      <c r="C246" s="284" t="n"/>
      <c r="O246" s="285" t="n"/>
      <c r="P246" s="286" t="n"/>
      <c r="Q246" s="286" t="n"/>
      <c r="R246" s="285" t="n"/>
      <c r="S246" s="285">
        <f>IF(C246="","",SUMIFS('品質・実績記録'!$N$5:$N$304,'品質・実績記録'!$B$5:$B$304,C246,'品質・実績記録'!$C$5:$C$304,D246,'品質・実績記録'!$F$5:$F$304,G246,'品質・実績記録'!$H$5:$H$304,I246))</f>
        <v/>
      </c>
      <c r="T246" s="285">
        <f>IF(C246="","",SUMIFS('品質・実績記録'!$O$5:$O$304,'品質・実績記録'!$B$5:$B$304,C246,'品質・実績記録'!$C$5:$C$304,D246,'品質・実績記録'!$F$5:$F$304,G246,'品質・実績記録'!$H$5:$H$304,I246))</f>
        <v/>
      </c>
      <c r="U246" s="285">
        <f>IF(OR(S246="",T246=""),"",MAX(S246-T246,0))</f>
        <v/>
      </c>
      <c r="V246" s="285">
        <f>IF(C246="","",SUMIFS('品質・実績記録'!$S$5:$S$304,'品質・実績記録'!$B$5:$B$304,C246,'品質・実績記録'!$C$5:$C$304,D246,'品質・実績記録'!$F$5:$F$304,G246,'品質・実績記録'!$H$5:$H$304,I246))</f>
        <v/>
      </c>
      <c r="W246" s="285">
        <f>IF(C246="","",SUMIFS('品質・実績記録'!$T$5:$T$304,'品質・実績記録'!$B$5:$B$304,C246,'品質・実績記録'!$C$5:$C$304,D246,'品質・実績記録'!$F$5:$F$304,G246,'品質・実績記録'!$H$5:$H$304,I246))</f>
        <v/>
      </c>
      <c r="X246" s="285">
        <f>IF(C246="","",COUNTIFS('週間工程表'!$B$5:$B$304,C246,'週間工程表'!$C$5:$C$304,D246,'週間工程表'!$F$5:$F$304,G246,'週間工程表'!$H$5:$H$304,I246,'週間工程表'!$K$5:$K$304,"&lt;&gt;"))</f>
        <v/>
      </c>
      <c r="Y246" s="285">
        <f>IF(C246="","",COUNTIFS('課題管理'!$B$5:$B$304,C246,'課題管理'!$C$5:$C$304,D246,'課題管理'!$F$5:$F$304,G246,'課題管理'!$H$5:$H$304,I246,'課題管理'!$Q$5:$Q$304,"&lt;&gt;クローズ済み",'課題管理'!$K$5:$K$304,"&lt;&gt;"))</f>
        <v/>
      </c>
      <c r="Z246" s="287">
        <f>IF(OR(R246="",R246=0,S246=""),"",S246/R246)</f>
        <v/>
      </c>
      <c r="AA246" s="287">
        <f>IF(OR(S246="",S246=0,T246=""),"",T246/S246)</f>
        <v/>
      </c>
      <c r="AB246" s="72" t="n"/>
      <c r="AC246" s="72" t="n"/>
    </row>
    <row r="247" ht="20" customHeight="1">
      <c r="B247">
        <f>IF(C247="","",TEXT(C247,"yyyymmdd")&amp;"-"&amp;LEFT(I247,1)&amp;"-"&amp;TEXT(ROW()-4,"000"))</f>
        <v/>
      </c>
      <c r="C247" s="284" t="n"/>
      <c r="O247" s="285" t="n"/>
      <c r="P247" s="286" t="n"/>
      <c r="Q247" s="286" t="n"/>
      <c r="R247" s="285" t="n"/>
      <c r="S247" s="285">
        <f>IF(C247="","",SUMIFS('品質・実績記録'!$N$5:$N$304,'品質・実績記録'!$B$5:$B$304,C247,'品質・実績記録'!$C$5:$C$304,D247,'品質・実績記録'!$F$5:$F$304,G247,'品質・実績記録'!$H$5:$H$304,I247))</f>
        <v/>
      </c>
      <c r="T247" s="285">
        <f>IF(C247="","",SUMIFS('品質・実績記録'!$O$5:$O$304,'品質・実績記録'!$B$5:$B$304,C247,'品質・実績記録'!$C$5:$C$304,D247,'品質・実績記録'!$F$5:$F$304,G247,'品質・実績記録'!$H$5:$H$304,I247))</f>
        <v/>
      </c>
      <c r="U247" s="285">
        <f>IF(OR(S247="",T247=""),"",MAX(S247-T247,0))</f>
        <v/>
      </c>
      <c r="V247" s="285">
        <f>IF(C247="","",SUMIFS('品質・実績記録'!$S$5:$S$304,'品質・実績記録'!$B$5:$B$304,C247,'品質・実績記録'!$C$5:$C$304,D247,'品質・実績記録'!$F$5:$F$304,G247,'品質・実績記録'!$H$5:$H$304,I247))</f>
        <v/>
      </c>
      <c r="W247" s="285">
        <f>IF(C247="","",SUMIFS('品質・実績記録'!$T$5:$T$304,'品質・実績記録'!$B$5:$B$304,C247,'品質・実績記録'!$C$5:$C$304,D247,'品質・実績記録'!$F$5:$F$304,G247,'品質・実績記録'!$H$5:$H$304,I247))</f>
        <v/>
      </c>
      <c r="X247" s="285">
        <f>IF(C247="","",COUNTIFS('週間工程表'!$B$5:$B$304,C247,'週間工程表'!$C$5:$C$304,D247,'週間工程表'!$F$5:$F$304,G247,'週間工程表'!$H$5:$H$304,I247,'週間工程表'!$K$5:$K$304,"&lt;&gt;"))</f>
        <v/>
      </c>
      <c r="Y247" s="285">
        <f>IF(C247="","",COUNTIFS('課題管理'!$B$5:$B$304,C247,'課題管理'!$C$5:$C$304,D247,'課題管理'!$F$5:$F$304,G247,'課題管理'!$H$5:$H$304,I247,'課題管理'!$Q$5:$Q$304,"&lt;&gt;クローズ済み",'課題管理'!$K$5:$K$304,"&lt;&gt;"))</f>
        <v/>
      </c>
      <c r="Z247" s="287">
        <f>IF(OR(R247="",R247=0,S247=""),"",S247/R247)</f>
        <v/>
      </c>
      <c r="AA247" s="287">
        <f>IF(OR(S247="",S247=0,T247=""),"",T247/S247)</f>
        <v/>
      </c>
      <c r="AB247" s="72" t="n"/>
      <c r="AC247" s="72" t="n"/>
    </row>
    <row r="248" ht="20" customHeight="1">
      <c r="B248">
        <f>IF(C248="","",TEXT(C248,"yyyymmdd")&amp;"-"&amp;LEFT(I248,1)&amp;"-"&amp;TEXT(ROW()-4,"000"))</f>
        <v/>
      </c>
      <c r="C248" s="284" t="n"/>
      <c r="O248" s="285" t="n"/>
      <c r="P248" s="286" t="n"/>
      <c r="Q248" s="286" t="n"/>
      <c r="R248" s="285" t="n"/>
      <c r="S248" s="285">
        <f>IF(C248="","",SUMIFS('品質・実績記録'!$N$5:$N$304,'品質・実績記録'!$B$5:$B$304,C248,'品質・実績記録'!$C$5:$C$304,D248,'品質・実績記録'!$F$5:$F$304,G248,'品質・実績記録'!$H$5:$H$304,I248))</f>
        <v/>
      </c>
      <c r="T248" s="285">
        <f>IF(C248="","",SUMIFS('品質・実績記録'!$O$5:$O$304,'品質・実績記録'!$B$5:$B$304,C248,'品質・実績記録'!$C$5:$C$304,D248,'品質・実績記録'!$F$5:$F$304,G248,'品質・実績記録'!$H$5:$H$304,I248))</f>
        <v/>
      </c>
      <c r="U248" s="285">
        <f>IF(OR(S248="",T248=""),"",MAX(S248-T248,0))</f>
        <v/>
      </c>
      <c r="V248" s="285">
        <f>IF(C248="","",SUMIFS('品質・実績記録'!$S$5:$S$304,'品質・実績記録'!$B$5:$B$304,C248,'品質・実績記録'!$C$5:$C$304,D248,'品質・実績記録'!$F$5:$F$304,G248,'品質・実績記録'!$H$5:$H$304,I248))</f>
        <v/>
      </c>
      <c r="W248" s="285">
        <f>IF(C248="","",SUMIFS('品質・実績記録'!$T$5:$T$304,'品質・実績記録'!$B$5:$B$304,C248,'品質・実績記録'!$C$5:$C$304,D248,'品質・実績記録'!$F$5:$F$304,G248,'品質・実績記録'!$H$5:$H$304,I248))</f>
        <v/>
      </c>
      <c r="X248" s="285">
        <f>IF(C248="","",COUNTIFS('週間工程表'!$B$5:$B$304,C248,'週間工程表'!$C$5:$C$304,D248,'週間工程表'!$F$5:$F$304,G248,'週間工程表'!$H$5:$H$304,I248,'週間工程表'!$K$5:$K$304,"&lt;&gt;"))</f>
        <v/>
      </c>
      <c r="Y248" s="285">
        <f>IF(C248="","",COUNTIFS('課題管理'!$B$5:$B$304,C248,'課題管理'!$C$5:$C$304,D248,'課題管理'!$F$5:$F$304,G248,'課題管理'!$H$5:$H$304,I248,'課題管理'!$Q$5:$Q$304,"&lt;&gt;クローズ済み",'課題管理'!$K$5:$K$304,"&lt;&gt;"))</f>
        <v/>
      </c>
      <c r="Z248" s="287">
        <f>IF(OR(R248="",R248=0,S248=""),"",S248/R248)</f>
        <v/>
      </c>
      <c r="AA248" s="287">
        <f>IF(OR(S248="",S248=0,T248=""),"",T248/S248)</f>
        <v/>
      </c>
      <c r="AB248" s="72" t="n"/>
      <c r="AC248" s="72" t="n"/>
    </row>
    <row r="249" ht="20" customHeight="1">
      <c r="B249">
        <f>IF(C249="","",TEXT(C249,"yyyymmdd")&amp;"-"&amp;LEFT(I249,1)&amp;"-"&amp;TEXT(ROW()-4,"000"))</f>
        <v/>
      </c>
      <c r="C249" s="284" t="n"/>
      <c r="O249" s="285" t="n"/>
      <c r="P249" s="286" t="n"/>
      <c r="Q249" s="286" t="n"/>
      <c r="R249" s="285" t="n"/>
      <c r="S249" s="285">
        <f>IF(C249="","",SUMIFS('品質・実績記録'!$N$5:$N$304,'品質・実績記録'!$B$5:$B$304,C249,'品質・実績記録'!$C$5:$C$304,D249,'品質・実績記録'!$F$5:$F$304,G249,'品質・実績記録'!$H$5:$H$304,I249))</f>
        <v/>
      </c>
      <c r="T249" s="285">
        <f>IF(C249="","",SUMIFS('品質・実績記録'!$O$5:$O$304,'品質・実績記録'!$B$5:$B$304,C249,'品質・実績記録'!$C$5:$C$304,D249,'品質・実績記録'!$F$5:$F$304,G249,'品質・実績記録'!$H$5:$H$304,I249))</f>
        <v/>
      </c>
      <c r="U249" s="285">
        <f>IF(OR(S249="",T249=""),"",MAX(S249-T249,0))</f>
        <v/>
      </c>
      <c r="V249" s="285">
        <f>IF(C249="","",SUMIFS('品質・実績記録'!$S$5:$S$304,'品質・実績記録'!$B$5:$B$304,C249,'品質・実績記録'!$C$5:$C$304,D249,'品質・実績記録'!$F$5:$F$304,G249,'品質・実績記録'!$H$5:$H$304,I249))</f>
        <v/>
      </c>
      <c r="W249" s="285">
        <f>IF(C249="","",SUMIFS('品質・実績記録'!$T$5:$T$304,'品質・実績記録'!$B$5:$B$304,C249,'品質・実績記録'!$C$5:$C$304,D249,'品質・実績記録'!$F$5:$F$304,G249,'品質・実績記録'!$H$5:$H$304,I249))</f>
        <v/>
      </c>
      <c r="X249" s="285">
        <f>IF(C249="","",COUNTIFS('週間工程表'!$B$5:$B$304,C249,'週間工程表'!$C$5:$C$304,D249,'週間工程表'!$F$5:$F$304,G249,'週間工程表'!$H$5:$H$304,I249,'週間工程表'!$K$5:$K$304,"&lt;&gt;"))</f>
        <v/>
      </c>
      <c r="Y249" s="285">
        <f>IF(C249="","",COUNTIFS('課題管理'!$B$5:$B$304,C249,'課題管理'!$C$5:$C$304,D249,'課題管理'!$F$5:$F$304,G249,'課題管理'!$H$5:$H$304,I249,'課題管理'!$Q$5:$Q$304,"&lt;&gt;クローズ済み",'課題管理'!$K$5:$K$304,"&lt;&gt;"))</f>
        <v/>
      </c>
      <c r="Z249" s="287">
        <f>IF(OR(R249="",R249=0,S249=""),"",S249/R249)</f>
        <v/>
      </c>
      <c r="AA249" s="287">
        <f>IF(OR(S249="",S249=0,T249=""),"",T249/S249)</f>
        <v/>
      </c>
      <c r="AB249" s="72" t="n"/>
      <c r="AC249" s="72" t="n"/>
    </row>
    <row r="250" ht="20" customHeight="1">
      <c r="B250">
        <f>IF(C250="","",TEXT(C250,"yyyymmdd")&amp;"-"&amp;LEFT(I250,1)&amp;"-"&amp;TEXT(ROW()-4,"000"))</f>
        <v/>
      </c>
      <c r="C250" s="284" t="n"/>
      <c r="O250" s="285" t="n"/>
      <c r="P250" s="286" t="n"/>
      <c r="Q250" s="286" t="n"/>
      <c r="R250" s="285" t="n"/>
      <c r="S250" s="285">
        <f>IF(C250="","",SUMIFS('品質・実績記録'!$N$5:$N$304,'品質・実績記録'!$B$5:$B$304,C250,'品質・実績記録'!$C$5:$C$304,D250,'品質・実績記録'!$F$5:$F$304,G250,'品質・実績記録'!$H$5:$H$304,I250))</f>
        <v/>
      </c>
      <c r="T250" s="285">
        <f>IF(C250="","",SUMIFS('品質・実績記録'!$O$5:$O$304,'品質・実績記録'!$B$5:$B$304,C250,'品質・実績記録'!$C$5:$C$304,D250,'品質・実績記録'!$F$5:$F$304,G250,'品質・実績記録'!$H$5:$H$304,I250))</f>
        <v/>
      </c>
      <c r="U250" s="285">
        <f>IF(OR(S250="",T250=""),"",MAX(S250-T250,0))</f>
        <v/>
      </c>
      <c r="V250" s="285">
        <f>IF(C250="","",SUMIFS('品質・実績記録'!$S$5:$S$304,'品質・実績記録'!$B$5:$B$304,C250,'品質・実績記録'!$C$5:$C$304,D250,'品質・実績記録'!$F$5:$F$304,G250,'品質・実績記録'!$H$5:$H$304,I250))</f>
        <v/>
      </c>
      <c r="W250" s="285">
        <f>IF(C250="","",SUMIFS('品質・実績記録'!$T$5:$T$304,'品質・実績記録'!$B$5:$B$304,C250,'品質・実績記録'!$C$5:$C$304,D250,'品質・実績記録'!$F$5:$F$304,G250,'品質・実績記録'!$H$5:$H$304,I250))</f>
        <v/>
      </c>
      <c r="X250" s="285">
        <f>IF(C250="","",COUNTIFS('週間工程表'!$B$5:$B$304,C250,'週間工程表'!$C$5:$C$304,D250,'週間工程表'!$F$5:$F$304,G250,'週間工程表'!$H$5:$H$304,I250,'週間工程表'!$K$5:$K$304,"&lt;&gt;"))</f>
        <v/>
      </c>
      <c r="Y250" s="285">
        <f>IF(C250="","",COUNTIFS('課題管理'!$B$5:$B$304,C250,'課題管理'!$C$5:$C$304,D250,'課題管理'!$F$5:$F$304,G250,'課題管理'!$H$5:$H$304,I250,'課題管理'!$Q$5:$Q$304,"&lt;&gt;クローズ済み",'課題管理'!$K$5:$K$304,"&lt;&gt;"))</f>
        <v/>
      </c>
      <c r="Z250" s="287">
        <f>IF(OR(R250="",R250=0,S250=""),"",S250/R250)</f>
        <v/>
      </c>
      <c r="AA250" s="287">
        <f>IF(OR(S250="",S250=0,T250=""),"",T250/S250)</f>
        <v/>
      </c>
      <c r="AB250" s="72" t="n"/>
      <c r="AC250" s="72" t="n"/>
    </row>
    <row r="251" ht="20" customHeight="1">
      <c r="B251">
        <f>IF(C251="","",TEXT(C251,"yyyymmdd")&amp;"-"&amp;LEFT(I251,1)&amp;"-"&amp;TEXT(ROW()-4,"000"))</f>
        <v/>
      </c>
      <c r="C251" s="284" t="n"/>
      <c r="O251" s="285" t="n"/>
      <c r="P251" s="286" t="n"/>
      <c r="Q251" s="286" t="n"/>
      <c r="R251" s="285" t="n"/>
      <c r="S251" s="285">
        <f>IF(C251="","",SUMIFS('品質・実績記録'!$N$5:$N$304,'品質・実績記録'!$B$5:$B$304,C251,'品質・実績記録'!$C$5:$C$304,D251,'品質・実績記録'!$F$5:$F$304,G251,'品質・実績記録'!$H$5:$H$304,I251))</f>
        <v/>
      </c>
      <c r="T251" s="285">
        <f>IF(C251="","",SUMIFS('品質・実績記録'!$O$5:$O$304,'品質・実績記録'!$B$5:$B$304,C251,'品質・実績記録'!$C$5:$C$304,D251,'品質・実績記録'!$F$5:$F$304,G251,'品質・実績記録'!$H$5:$H$304,I251))</f>
        <v/>
      </c>
      <c r="U251" s="285">
        <f>IF(OR(S251="",T251=""),"",MAX(S251-T251,0))</f>
        <v/>
      </c>
      <c r="V251" s="285">
        <f>IF(C251="","",SUMIFS('品質・実績記録'!$S$5:$S$304,'品質・実績記録'!$B$5:$B$304,C251,'品質・実績記録'!$C$5:$C$304,D251,'品質・実績記録'!$F$5:$F$304,G251,'品質・実績記録'!$H$5:$H$304,I251))</f>
        <v/>
      </c>
      <c r="W251" s="285">
        <f>IF(C251="","",SUMIFS('品質・実績記録'!$T$5:$T$304,'品質・実績記録'!$B$5:$B$304,C251,'品質・実績記録'!$C$5:$C$304,D251,'品質・実績記録'!$F$5:$F$304,G251,'品質・実績記録'!$H$5:$H$304,I251))</f>
        <v/>
      </c>
      <c r="X251" s="285">
        <f>IF(C251="","",COUNTIFS('週間工程表'!$B$5:$B$304,C251,'週間工程表'!$C$5:$C$304,D251,'週間工程表'!$F$5:$F$304,G251,'週間工程表'!$H$5:$H$304,I251,'週間工程表'!$K$5:$K$304,"&lt;&gt;"))</f>
        <v/>
      </c>
      <c r="Y251" s="285">
        <f>IF(C251="","",COUNTIFS('課題管理'!$B$5:$B$304,C251,'課題管理'!$C$5:$C$304,D251,'課題管理'!$F$5:$F$304,G251,'課題管理'!$H$5:$H$304,I251,'課題管理'!$Q$5:$Q$304,"&lt;&gt;クローズ済み",'課題管理'!$K$5:$K$304,"&lt;&gt;"))</f>
        <v/>
      </c>
      <c r="Z251" s="287">
        <f>IF(OR(R251="",R251=0,S251=""),"",S251/R251)</f>
        <v/>
      </c>
      <c r="AA251" s="287">
        <f>IF(OR(S251="",S251=0,T251=""),"",T251/S251)</f>
        <v/>
      </c>
      <c r="AB251" s="72" t="n"/>
      <c r="AC251" s="72" t="n"/>
    </row>
    <row r="252" ht="20" customHeight="1">
      <c r="B252">
        <f>IF(C252="","",TEXT(C252,"yyyymmdd")&amp;"-"&amp;LEFT(I252,1)&amp;"-"&amp;TEXT(ROW()-4,"000"))</f>
        <v/>
      </c>
      <c r="C252" s="284" t="n"/>
      <c r="O252" s="285" t="n"/>
      <c r="P252" s="286" t="n"/>
      <c r="Q252" s="286" t="n"/>
      <c r="R252" s="285" t="n"/>
      <c r="S252" s="285">
        <f>IF(C252="","",SUMIFS('品質・実績記録'!$N$5:$N$304,'品質・実績記録'!$B$5:$B$304,C252,'品質・実績記録'!$C$5:$C$304,D252,'品質・実績記録'!$F$5:$F$304,G252,'品質・実績記録'!$H$5:$H$304,I252))</f>
        <v/>
      </c>
      <c r="T252" s="285">
        <f>IF(C252="","",SUMIFS('品質・実績記録'!$O$5:$O$304,'品質・実績記録'!$B$5:$B$304,C252,'品質・実績記録'!$C$5:$C$304,D252,'品質・実績記録'!$F$5:$F$304,G252,'品質・実績記録'!$H$5:$H$304,I252))</f>
        <v/>
      </c>
      <c r="U252" s="285">
        <f>IF(OR(S252="",T252=""),"",MAX(S252-T252,0))</f>
        <v/>
      </c>
      <c r="V252" s="285">
        <f>IF(C252="","",SUMIFS('品質・実績記録'!$S$5:$S$304,'品質・実績記録'!$B$5:$B$304,C252,'品質・実績記録'!$C$5:$C$304,D252,'品質・実績記録'!$F$5:$F$304,G252,'品質・実績記録'!$H$5:$H$304,I252))</f>
        <v/>
      </c>
      <c r="W252" s="285">
        <f>IF(C252="","",SUMIFS('品質・実績記録'!$T$5:$T$304,'品質・実績記録'!$B$5:$B$304,C252,'品質・実績記録'!$C$5:$C$304,D252,'品質・実績記録'!$F$5:$F$304,G252,'品質・実績記録'!$H$5:$H$304,I252))</f>
        <v/>
      </c>
      <c r="X252" s="285">
        <f>IF(C252="","",COUNTIFS('週間工程表'!$B$5:$B$304,C252,'週間工程表'!$C$5:$C$304,D252,'週間工程表'!$F$5:$F$304,G252,'週間工程表'!$H$5:$H$304,I252,'週間工程表'!$K$5:$K$304,"&lt;&gt;"))</f>
        <v/>
      </c>
      <c r="Y252" s="285">
        <f>IF(C252="","",COUNTIFS('課題管理'!$B$5:$B$304,C252,'課題管理'!$C$5:$C$304,D252,'課題管理'!$F$5:$F$304,G252,'課題管理'!$H$5:$H$304,I252,'課題管理'!$Q$5:$Q$304,"&lt;&gt;クローズ済み",'課題管理'!$K$5:$K$304,"&lt;&gt;"))</f>
        <v/>
      </c>
      <c r="Z252" s="287">
        <f>IF(OR(R252="",R252=0,S252=""),"",S252/R252)</f>
        <v/>
      </c>
      <c r="AA252" s="287">
        <f>IF(OR(S252="",S252=0,T252=""),"",T252/S252)</f>
        <v/>
      </c>
      <c r="AB252" s="72" t="n"/>
      <c r="AC252" s="72" t="n"/>
    </row>
    <row r="253" ht="20" customHeight="1">
      <c r="B253">
        <f>IF(C253="","",TEXT(C253,"yyyymmdd")&amp;"-"&amp;LEFT(I253,1)&amp;"-"&amp;TEXT(ROW()-4,"000"))</f>
        <v/>
      </c>
      <c r="C253" s="284" t="n"/>
      <c r="O253" s="285" t="n"/>
      <c r="P253" s="286" t="n"/>
      <c r="Q253" s="286" t="n"/>
      <c r="R253" s="285" t="n"/>
      <c r="S253" s="285">
        <f>IF(C253="","",SUMIFS('品質・実績記録'!$N$5:$N$304,'品質・実績記録'!$B$5:$B$304,C253,'品質・実績記録'!$C$5:$C$304,D253,'品質・実績記録'!$F$5:$F$304,G253,'品質・実績記録'!$H$5:$H$304,I253))</f>
        <v/>
      </c>
      <c r="T253" s="285">
        <f>IF(C253="","",SUMIFS('品質・実績記録'!$O$5:$O$304,'品質・実績記録'!$B$5:$B$304,C253,'品質・実績記録'!$C$5:$C$304,D253,'品質・実績記録'!$F$5:$F$304,G253,'品質・実績記録'!$H$5:$H$304,I253))</f>
        <v/>
      </c>
      <c r="U253" s="285">
        <f>IF(OR(S253="",T253=""),"",MAX(S253-T253,0))</f>
        <v/>
      </c>
      <c r="V253" s="285">
        <f>IF(C253="","",SUMIFS('品質・実績記録'!$S$5:$S$304,'品質・実績記録'!$B$5:$B$304,C253,'品質・実績記録'!$C$5:$C$304,D253,'品質・実績記録'!$F$5:$F$304,G253,'品質・実績記録'!$H$5:$H$304,I253))</f>
        <v/>
      </c>
      <c r="W253" s="285">
        <f>IF(C253="","",SUMIFS('品質・実績記録'!$T$5:$T$304,'品質・実績記録'!$B$5:$B$304,C253,'品質・実績記録'!$C$5:$C$304,D253,'品質・実績記録'!$F$5:$F$304,G253,'品質・実績記録'!$H$5:$H$304,I253))</f>
        <v/>
      </c>
      <c r="X253" s="285">
        <f>IF(C253="","",COUNTIFS('週間工程表'!$B$5:$B$304,C253,'週間工程表'!$C$5:$C$304,D253,'週間工程表'!$F$5:$F$304,G253,'週間工程表'!$H$5:$H$304,I253,'週間工程表'!$K$5:$K$304,"&lt;&gt;"))</f>
        <v/>
      </c>
      <c r="Y253" s="285">
        <f>IF(C253="","",COUNTIFS('課題管理'!$B$5:$B$304,C253,'課題管理'!$C$5:$C$304,D253,'課題管理'!$F$5:$F$304,G253,'課題管理'!$H$5:$H$304,I253,'課題管理'!$Q$5:$Q$304,"&lt;&gt;クローズ済み",'課題管理'!$K$5:$K$304,"&lt;&gt;"))</f>
        <v/>
      </c>
      <c r="Z253" s="287">
        <f>IF(OR(R253="",R253=0,S253=""),"",S253/R253)</f>
        <v/>
      </c>
      <c r="AA253" s="287">
        <f>IF(OR(S253="",S253=0,T253=""),"",T253/S253)</f>
        <v/>
      </c>
      <c r="AB253" s="72" t="n"/>
      <c r="AC253" s="72" t="n"/>
    </row>
    <row r="254" ht="20" customHeight="1">
      <c r="B254">
        <f>IF(C254="","",TEXT(C254,"yyyymmdd")&amp;"-"&amp;LEFT(I254,1)&amp;"-"&amp;TEXT(ROW()-4,"000"))</f>
        <v/>
      </c>
      <c r="C254" s="284" t="n"/>
      <c r="O254" s="285" t="n"/>
      <c r="P254" s="286" t="n"/>
      <c r="Q254" s="286" t="n"/>
      <c r="R254" s="285" t="n"/>
      <c r="S254" s="285">
        <f>IF(C254="","",SUMIFS('品質・実績記録'!$N$5:$N$304,'品質・実績記録'!$B$5:$B$304,C254,'品質・実績記録'!$C$5:$C$304,D254,'品質・実績記録'!$F$5:$F$304,G254,'品質・実績記録'!$H$5:$H$304,I254))</f>
        <v/>
      </c>
      <c r="T254" s="285">
        <f>IF(C254="","",SUMIFS('品質・実績記録'!$O$5:$O$304,'品質・実績記録'!$B$5:$B$304,C254,'品質・実績記録'!$C$5:$C$304,D254,'品質・実績記録'!$F$5:$F$304,G254,'品質・実績記録'!$H$5:$H$304,I254))</f>
        <v/>
      </c>
      <c r="U254" s="285">
        <f>IF(OR(S254="",T254=""),"",MAX(S254-T254,0))</f>
        <v/>
      </c>
      <c r="V254" s="285">
        <f>IF(C254="","",SUMIFS('品質・実績記録'!$S$5:$S$304,'品質・実績記録'!$B$5:$B$304,C254,'品質・実績記録'!$C$5:$C$304,D254,'品質・実績記録'!$F$5:$F$304,G254,'品質・実績記録'!$H$5:$H$304,I254))</f>
        <v/>
      </c>
      <c r="W254" s="285">
        <f>IF(C254="","",SUMIFS('品質・実績記録'!$T$5:$T$304,'品質・実績記録'!$B$5:$B$304,C254,'品質・実績記録'!$C$5:$C$304,D254,'品質・実績記録'!$F$5:$F$304,G254,'品質・実績記録'!$H$5:$H$304,I254))</f>
        <v/>
      </c>
      <c r="X254" s="285">
        <f>IF(C254="","",COUNTIFS('週間工程表'!$B$5:$B$304,C254,'週間工程表'!$C$5:$C$304,D254,'週間工程表'!$F$5:$F$304,G254,'週間工程表'!$H$5:$H$304,I254,'週間工程表'!$K$5:$K$304,"&lt;&gt;"))</f>
        <v/>
      </c>
      <c r="Y254" s="285">
        <f>IF(C254="","",COUNTIFS('課題管理'!$B$5:$B$304,C254,'課題管理'!$C$5:$C$304,D254,'課題管理'!$F$5:$F$304,G254,'課題管理'!$H$5:$H$304,I254,'課題管理'!$Q$5:$Q$304,"&lt;&gt;クローズ済み",'課題管理'!$K$5:$K$304,"&lt;&gt;"))</f>
        <v/>
      </c>
      <c r="Z254" s="287">
        <f>IF(OR(R254="",R254=0,S254=""),"",S254/R254)</f>
        <v/>
      </c>
      <c r="AA254" s="287">
        <f>IF(OR(S254="",S254=0,T254=""),"",T254/S254)</f>
        <v/>
      </c>
      <c r="AB254" s="72" t="n"/>
      <c r="AC254" s="72" t="n"/>
    </row>
    <row r="255" ht="20" customHeight="1">
      <c r="B255">
        <f>IF(C255="","",TEXT(C255,"yyyymmdd")&amp;"-"&amp;LEFT(I255,1)&amp;"-"&amp;TEXT(ROW()-4,"000"))</f>
        <v/>
      </c>
      <c r="C255" s="284" t="n"/>
      <c r="O255" s="285" t="n"/>
      <c r="P255" s="286" t="n"/>
      <c r="Q255" s="286" t="n"/>
      <c r="R255" s="285" t="n"/>
      <c r="S255" s="285">
        <f>IF(C255="","",SUMIFS('品質・実績記録'!$N$5:$N$304,'品質・実績記録'!$B$5:$B$304,C255,'品質・実績記録'!$C$5:$C$304,D255,'品質・実績記録'!$F$5:$F$304,G255,'品質・実績記録'!$H$5:$H$304,I255))</f>
        <v/>
      </c>
      <c r="T255" s="285">
        <f>IF(C255="","",SUMIFS('品質・実績記録'!$O$5:$O$304,'品質・実績記録'!$B$5:$B$304,C255,'品質・実績記録'!$C$5:$C$304,D255,'品質・実績記録'!$F$5:$F$304,G255,'品質・実績記録'!$H$5:$H$304,I255))</f>
        <v/>
      </c>
      <c r="U255" s="285">
        <f>IF(OR(S255="",T255=""),"",MAX(S255-T255,0))</f>
        <v/>
      </c>
      <c r="V255" s="285">
        <f>IF(C255="","",SUMIFS('品質・実績記録'!$S$5:$S$304,'品質・実績記録'!$B$5:$B$304,C255,'品質・実績記録'!$C$5:$C$304,D255,'品質・実績記録'!$F$5:$F$304,G255,'品質・実績記録'!$H$5:$H$304,I255))</f>
        <v/>
      </c>
      <c r="W255" s="285">
        <f>IF(C255="","",SUMIFS('品質・実績記録'!$T$5:$T$304,'品質・実績記録'!$B$5:$B$304,C255,'品質・実績記録'!$C$5:$C$304,D255,'品質・実績記録'!$F$5:$F$304,G255,'品質・実績記録'!$H$5:$H$304,I255))</f>
        <v/>
      </c>
      <c r="X255" s="285">
        <f>IF(C255="","",COUNTIFS('週間工程表'!$B$5:$B$304,C255,'週間工程表'!$C$5:$C$304,D255,'週間工程表'!$F$5:$F$304,G255,'週間工程表'!$H$5:$H$304,I255,'週間工程表'!$K$5:$K$304,"&lt;&gt;"))</f>
        <v/>
      </c>
      <c r="Y255" s="285">
        <f>IF(C255="","",COUNTIFS('課題管理'!$B$5:$B$304,C255,'課題管理'!$C$5:$C$304,D255,'課題管理'!$F$5:$F$304,G255,'課題管理'!$H$5:$H$304,I255,'課題管理'!$Q$5:$Q$304,"&lt;&gt;クローズ済み",'課題管理'!$K$5:$K$304,"&lt;&gt;"))</f>
        <v/>
      </c>
      <c r="Z255" s="287">
        <f>IF(OR(R255="",R255=0,S255=""),"",S255/R255)</f>
        <v/>
      </c>
      <c r="AA255" s="287">
        <f>IF(OR(S255="",S255=0,T255=""),"",T255/S255)</f>
        <v/>
      </c>
      <c r="AB255" s="72" t="n"/>
      <c r="AC255" s="72" t="n"/>
    </row>
    <row r="256" ht="20" customHeight="1">
      <c r="B256">
        <f>IF(C256="","",TEXT(C256,"yyyymmdd")&amp;"-"&amp;LEFT(I256,1)&amp;"-"&amp;TEXT(ROW()-4,"000"))</f>
        <v/>
      </c>
      <c r="C256" s="284" t="n"/>
      <c r="O256" s="285" t="n"/>
      <c r="P256" s="286" t="n"/>
      <c r="Q256" s="286" t="n"/>
      <c r="R256" s="285" t="n"/>
      <c r="S256" s="285">
        <f>IF(C256="","",SUMIFS('品質・実績記録'!$N$5:$N$304,'品質・実績記録'!$B$5:$B$304,C256,'品質・実績記録'!$C$5:$C$304,D256,'品質・実績記録'!$F$5:$F$304,G256,'品質・実績記録'!$H$5:$H$304,I256))</f>
        <v/>
      </c>
      <c r="T256" s="285">
        <f>IF(C256="","",SUMIFS('品質・実績記録'!$O$5:$O$304,'品質・実績記録'!$B$5:$B$304,C256,'品質・実績記録'!$C$5:$C$304,D256,'品質・実績記録'!$F$5:$F$304,G256,'品質・実績記録'!$H$5:$H$304,I256))</f>
        <v/>
      </c>
      <c r="U256" s="285">
        <f>IF(OR(S256="",T256=""),"",MAX(S256-T256,0))</f>
        <v/>
      </c>
      <c r="V256" s="285">
        <f>IF(C256="","",SUMIFS('品質・実績記録'!$S$5:$S$304,'品質・実績記録'!$B$5:$B$304,C256,'品質・実績記録'!$C$5:$C$304,D256,'品質・実績記録'!$F$5:$F$304,G256,'品質・実績記録'!$H$5:$H$304,I256))</f>
        <v/>
      </c>
      <c r="W256" s="285">
        <f>IF(C256="","",SUMIFS('品質・実績記録'!$T$5:$T$304,'品質・実績記録'!$B$5:$B$304,C256,'品質・実績記録'!$C$5:$C$304,D256,'品質・実績記録'!$F$5:$F$304,G256,'品質・実績記録'!$H$5:$H$304,I256))</f>
        <v/>
      </c>
      <c r="X256" s="285">
        <f>IF(C256="","",COUNTIFS('週間工程表'!$B$5:$B$304,C256,'週間工程表'!$C$5:$C$304,D256,'週間工程表'!$F$5:$F$304,G256,'週間工程表'!$H$5:$H$304,I256,'週間工程表'!$K$5:$K$304,"&lt;&gt;"))</f>
        <v/>
      </c>
      <c r="Y256" s="285">
        <f>IF(C256="","",COUNTIFS('課題管理'!$B$5:$B$304,C256,'課題管理'!$C$5:$C$304,D256,'課題管理'!$F$5:$F$304,G256,'課題管理'!$H$5:$H$304,I256,'課題管理'!$Q$5:$Q$304,"&lt;&gt;クローズ済み",'課題管理'!$K$5:$K$304,"&lt;&gt;"))</f>
        <v/>
      </c>
      <c r="Z256" s="287">
        <f>IF(OR(R256="",R256=0,S256=""),"",S256/R256)</f>
        <v/>
      </c>
      <c r="AA256" s="287">
        <f>IF(OR(S256="",S256=0,T256=""),"",T256/S256)</f>
        <v/>
      </c>
      <c r="AB256" s="72" t="n"/>
      <c r="AC256" s="72" t="n"/>
    </row>
    <row r="257" ht="20" customHeight="1">
      <c r="B257">
        <f>IF(C257="","",TEXT(C257,"yyyymmdd")&amp;"-"&amp;LEFT(I257,1)&amp;"-"&amp;TEXT(ROW()-4,"000"))</f>
        <v/>
      </c>
      <c r="C257" s="284" t="n"/>
      <c r="O257" s="285" t="n"/>
      <c r="P257" s="286" t="n"/>
      <c r="Q257" s="286" t="n"/>
      <c r="R257" s="285" t="n"/>
      <c r="S257" s="285">
        <f>IF(C257="","",SUMIFS('品質・実績記録'!$N$5:$N$304,'品質・実績記録'!$B$5:$B$304,C257,'品質・実績記録'!$C$5:$C$304,D257,'品質・実績記録'!$F$5:$F$304,G257,'品質・実績記録'!$H$5:$H$304,I257))</f>
        <v/>
      </c>
      <c r="T257" s="285">
        <f>IF(C257="","",SUMIFS('品質・実績記録'!$O$5:$O$304,'品質・実績記録'!$B$5:$B$304,C257,'品質・実績記録'!$C$5:$C$304,D257,'品質・実績記録'!$F$5:$F$304,G257,'品質・実績記録'!$H$5:$H$304,I257))</f>
        <v/>
      </c>
      <c r="U257" s="285">
        <f>IF(OR(S257="",T257=""),"",MAX(S257-T257,0))</f>
        <v/>
      </c>
      <c r="V257" s="285">
        <f>IF(C257="","",SUMIFS('品質・実績記録'!$S$5:$S$304,'品質・実績記録'!$B$5:$B$304,C257,'品質・実績記録'!$C$5:$C$304,D257,'品質・実績記録'!$F$5:$F$304,G257,'品質・実績記録'!$H$5:$H$304,I257))</f>
        <v/>
      </c>
      <c r="W257" s="285">
        <f>IF(C257="","",SUMIFS('品質・実績記録'!$T$5:$T$304,'品質・実績記録'!$B$5:$B$304,C257,'品質・実績記録'!$C$5:$C$304,D257,'品質・実績記録'!$F$5:$F$304,G257,'品質・実績記録'!$H$5:$H$304,I257))</f>
        <v/>
      </c>
      <c r="X257" s="285">
        <f>IF(C257="","",COUNTIFS('週間工程表'!$B$5:$B$304,C257,'週間工程表'!$C$5:$C$304,D257,'週間工程表'!$F$5:$F$304,G257,'週間工程表'!$H$5:$H$304,I257,'週間工程表'!$K$5:$K$304,"&lt;&gt;"))</f>
        <v/>
      </c>
      <c r="Y257" s="285">
        <f>IF(C257="","",COUNTIFS('課題管理'!$B$5:$B$304,C257,'課題管理'!$C$5:$C$304,D257,'課題管理'!$F$5:$F$304,G257,'課題管理'!$H$5:$H$304,I257,'課題管理'!$Q$5:$Q$304,"&lt;&gt;クローズ済み",'課題管理'!$K$5:$K$304,"&lt;&gt;"))</f>
        <v/>
      </c>
      <c r="Z257" s="287">
        <f>IF(OR(R257="",R257=0,S257=""),"",S257/R257)</f>
        <v/>
      </c>
      <c r="AA257" s="287">
        <f>IF(OR(S257="",S257=0,T257=""),"",T257/S257)</f>
        <v/>
      </c>
      <c r="AB257" s="72" t="n"/>
      <c r="AC257" s="72" t="n"/>
    </row>
    <row r="258" ht="20" customHeight="1">
      <c r="B258">
        <f>IF(C258="","",TEXT(C258,"yyyymmdd")&amp;"-"&amp;LEFT(I258,1)&amp;"-"&amp;TEXT(ROW()-4,"000"))</f>
        <v/>
      </c>
      <c r="C258" s="284" t="n"/>
      <c r="O258" s="285" t="n"/>
      <c r="P258" s="286" t="n"/>
      <c r="Q258" s="286" t="n"/>
      <c r="R258" s="285" t="n"/>
      <c r="S258" s="285">
        <f>IF(C258="","",SUMIFS('品質・実績記録'!$N$5:$N$304,'品質・実績記録'!$B$5:$B$304,C258,'品質・実績記録'!$C$5:$C$304,D258,'品質・実績記録'!$F$5:$F$304,G258,'品質・実績記録'!$H$5:$H$304,I258))</f>
        <v/>
      </c>
      <c r="T258" s="285">
        <f>IF(C258="","",SUMIFS('品質・実績記録'!$O$5:$O$304,'品質・実績記録'!$B$5:$B$304,C258,'品質・実績記録'!$C$5:$C$304,D258,'品質・実績記録'!$F$5:$F$304,G258,'品質・実績記録'!$H$5:$H$304,I258))</f>
        <v/>
      </c>
      <c r="U258" s="285">
        <f>IF(OR(S258="",T258=""),"",MAX(S258-T258,0))</f>
        <v/>
      </c>
      <c r="V258" s="285">
        <f>IF(C258="","",SUMIFS('品質・実績記録'!$S$5:$S$304,'品質・実績記録'!$B$5:$B$304,C258,'品質・実績記録'!$C$5:$C$304,D258,'品質・実績記録'!$F$5:$F$304,G258,'品質・実績記録'!$H$5:$H$304,I258))</f>
        <v/>
      </c>
      <c r="W258" s="285">
        <f>IF(C258="","",SUMIFS('品質・実績記録'!$T$5:$T$304,'品質・実績記録'!$B$5:$B$304,C258,'品質・実績記録'!$C$5:$C$304,D258,'品質・実績記録'!$F$5:$F$304,G258,'品質・実績記録'!$H$5:$H$304,I258))</f>
        <v/>
      </c>
      <c r="X258" s="285">
        <f>IF(C258="","",COUNTIFS('週間工程表'!$B$5:$B$304,C258,'週間工程表'!$C$5:$C$304,D258,'週間工程表'!$F$5:$F$304,G258,'週間工程表'!$H$5:$H$304,I258,'週間工程表'!$K$5:$K$304,"&lt;&gt;"))</f>
        <v/>
      </c>
      <c r="Y258" s="285">
        <f>IF(C258="","",COUNTIFS('課題管理'!$B$5:$B$304,C258,'課題管理'!$C$5:$C$304,D258,'課題管理'!$F$5:$F$304,G258,'課題管理'!$H$5:$H$304,I258,'課題管理'!$Q$5:$Q$304,"&lt;&gt;クローズ済み",'課題管理'!$K$5:$K$304,"&lt;&gt;"))</f>
        <v/>
      </c>
      <c r="Z258" s="287">
        <f>IF(OR(R258="",R258=0,S258=""),"",S258/R258)</f>
        <v/>
      </c>
      <c r="AA258" s="287">
        <f>IF(OR(S258="",S258=0,T258=""),"",T258/S258)</f>
        <v/>
      </c>
      <c r="AB258" s="72" t="n"/>
      <c r="AC258" s="72" t="n"/>
    </row>
    <row r="259" ht="20" customHeight="1">
      <c r="B259">
        <f>IF(C259="","",TEXT(C259,"yyyymmdd")&amp;"-"&amp;LEFT(I259,1)&amp;"-"&amp;TEXT(ROW()-4,"000"))</f>
        <v/>
      </c>
      <c r="C259" s="284" t="n"/>
      <c r="O259" s="285" t="n"/>
      <c r="P259" s="286" t="n"/>
      <c r="Q259" s="286" t="n"/>
      <c r="R259" s="285" t="n"/>
      <c r="S259" s="285">
        <f>IF(C259="","",SUMIFS('品質・実績記録'!$N$5:$N$304,'品質・実績記録'!$B$5:$B$304,C259,'品質・実績記録'!$C$5:$C$304,D259,'品質・実績記録'!$F$5:$F$304,G259,'品質・実績記録'!$H$5:$H$304,I259))</f>
        <v/>
      </c>
      <c r="T259" s="285">
        <f>IF(C259="","",SUMIFS('品質・実績記録'!$O$5:$O$304,'品質・実績記録'!$B$5:$B$304,C259,'品質・実績記録'!$C$5:$C$304,D259,'品質・実績記録'!$F$5:$F$304,G259,'品質・実績記録'!$H$5:$H$304,I259))</f>
        <v/>
      </c>
      <c r="U259" s="285">
        <f>IF(OR(S259="",T259=""),"",MAX(S259-T259,0))</f>
        <v/>
      </c>
      <c r="V259" s="285">
        <f>IF(C259="","",SUMIFS('品質・実績記録'!$S$5:$S$304,'品質・実績記録'!$B$5:$B$304,C259,'品質・実績記録'!$C$5:$C$304,D259,'品質・実績記録'!$F$5:$F$304,G259,'品質・実績記録'!$H$5:$H$304,I259))</f>
        <v/>
      </c>
      <c r="W259" s="285">
        <f>IF(C259="","",SUMIFS('品質・実績記録'!$T$5:$T$304,'品質・実績記録'!$B$5:$B$304,C259,'品質・実績記録'!$C$5:$C$304,D259,'品質・実績記録'!$F$5:$F$304,G259,'品質・実績記録'!$H$5:$H$304,I259))</f>
        <v/>
      </c>
      <c r="X259" s="285">
        <f>IF(C259="","",COUNTIFS('週間工程表'!$B$5:$B$304,C259,'週間工程表'!$C$5:$C$304,D259,'週間工程表'!$F$5:$F$304,G259,'週間工程表'!$H$5:$H$304,I259,'週間工程表'!$K$5:$K$304,"&lt;&gt;"))</f>
        <v/>
      </c>
      <c r="Y259" s="285">
        <f>IF(C259="","",COUNTIFS('課題管理'!$B$5:$B$304,C259,'課題管理'!$C$5:$C$304,D259,'課題管理'!$F$5:$F$304,G259,'課題管理'!$H$5:$H$304,I259,'課題管理'!$Q$5:$Q$304,"&lt;&gt;クローズ済み",'課題管理'!$K$5:$K$304,"&lt;&gt;"))</f>
        <v/>
      </c>
      <c r="Z259" s="287">
        <f>IF(OR(R259="",R259=0,S259=""),"",S259/R259)</f>
        <v/>
      </c>
      <c r="AA259" s="287">
        <f>IF(OR(S259="",S259=0,T259=""),"",T259/S259)</f>
        <v/>
      </c>
      <c r="AB259" s="72" t="n"/>
      <c r="AC259" s="72" t="n"/>
    </row>
    <row r="260" ht="20" customHeight="1">
      <c r="B260">
        <f>IF(C260="","",TEXT(C260,"yyyymmdd")&amp;"-"&amp;LEFT(I260,1)&amp;"-"&amp;TEXT(ROW()-4,"000"))</f>
        <v/>
      </c>
      <c r="C260" s="284" t="n"/>
      <c r="O260" s="285" t="n"/>
      <c r="P260" s="286" t="n"/>
      <c r="Q260" s="286" t="n"/>
      <c r="R260" s="285" t="n"/>
      <c r="S260" s="285">
        <f>IF(C260="","",SUMIFS('品質・実績記録'!$N$5:$N$304,'品質・実績記録'!$B$5:$B$304,C260,'品質・実績記録'!$C$5:$C$304,D260,'品質・実績記録'!$F$5:$F$304,G260,'品質・実績記録'!$H$5:$H$304,I260))</f>
        <v/>
      </c>
      <c r="T260" s="285">
        <f>IF(C260="","",SUMIFS('品質・実績記録'!$O$5:$O$304,'品質・実績記録'!$B$5:$B$304,C260,'品質・実績記録'!$C$5:$C$304,D260,'品質・実績記録'!$F$5:$F$304,G260,'品質・実績記録'!$H$5:$H$304,I260))</f>
        <v/>
      </c>
      <c r="U260" s="285">
        <f>IF(OR(S260="",T260=""),"",MAX(S260-T260,0))</f>
        <v/>
      </c>
      <c r="V260" s="285">
        <f>IF(C260="","",SUMIFS('品質・実績記録'!$S$5:$S$304,'品質・実績記録'!$B$5:$B$304,C260,'品質・実績記録'!$C$5:$C$304,D260,'品質・実績記録'!$F$5:$F$304,G260,'品質・実績記録'!$H$5:$H$304,I260))</f>
        <v/>
      </c>
      <c r="W260" s="285">
        <f>IF(C260="","",SUMIFS('品質・実績記録'!$T$5:$T$304,'品質・実績記録'!$B$5:$B$304,C260,'品質・実績記録'!$C$5:$C$304,D260,'品質・実績記録'!$F$5:$F$304,G260,'品質・実績記録'!$H$5:$H$304,I260))</f>
        <v/>
      </c>
      <c r="X260" s="285">
        <f>IF(C260="","",COUNTIFS('週間工程表'!$B$5:$B$304,C260,'週間工程表'!$C$5:$C$304,D260,'週間工程表'!$F$5:$F$304,G260,'週間工程表'!$H$5:$H$304,I260,'週間工程表'!$K$5:$K$304,"&lt;&gt;"))</f>
        <v/>
      </c>
      <c r="Y260" s="285">
        <f>IF(C260="","",COUNTIFS('課題管理'!$B$5:$B$304,C260,'課題管理'!$C$5:$C$304,D260,'課題管理'!$F$5:$F$304,G260,'課題管理'!$H$5:$H$304,I260,'課題管理'!$Q$5:$Q$304,"&lt;&gt;クローズ済み",'課題管理'!$K$5:$K$304,"&lt;&gt;"))</f>
        <v/>
      </c>
      <c r="Z260" s="287">
        <f>IF(OR(R260="",R260=0,S260=""),"",S260/R260)</f>
        <v/>
      </c>
      <c r="AA260" s="287">
        <f>IF(OR(S260="",S260=0,T260=""),"",T260/S260)</f>
        <v/>
      </c>
      <c r="AB260" s="72" t="n"/>
      <c r="AC260" s="72" t="n"/>
    </row>
    <row r="261" ht="20" customHeight="1">
      <c r="B261">
        <f>IF(C261="","",TEXT(C261,"yyyymmdd")&amp;"-"&amp;LEFT(I261,1)&amp;"-"&amp;TEXT(ROW()-4,"000"))</f>
        <v/>
      </c>
      <c r="C261" s="284" t="n"/>
      <c r="O261" s="285" t="n"/>
      <c r="P261" s="286" t="n"/>
      <c r="Q261" s="286" t="n"/>
      <c r="R261" s="285" t="n"/>
      <c r="S261" s="285">
        <f>IF(C261="","",SUMIFS('品質・実績記録'!$N$5:$N$304,'品質・実績記録'!$B$5:$B$304,C261,'品質・実績記録'!$C$5:$C$304,D261,'品質・実績記録'!$F$5:$F$304,G261,'品質・実績記録'!$H$5:$H$304,I261))</f>
        <v/>
      </c>
      <c r="T261" s="285">
        <f>IF(C261="","",SUMIFS('品質・実績記録'!$O$5:$O$304,'品質・実績記録'!$B$5:$B$304,C261,'品質・実績記録'!$C$5:$C$304,D261,'品質・実績記録'!$F$5:$F$304,G261,'品質・実績記録'!$H$5:$H$304,I261))</f>
        <v/>
      </c>
      <c r="U261" s="285">
        <f>IF(OR(S261="",T261=""),"",MAX(S261-T261,0))</f>
        <v/>
      </c>
      <c r="V261" s="285">
        <f>IF(C261="","",SUMIFS('品質・実績記録'!$S$5:$S$304,'品質・実績記録'!$B$5:$B$304,C261,'品質・実績記録'!$C$5:$C$304,D261,'品質・実績記録'!$F$5:$F$304,G261,'品質・実績記録'!$H$5:$H$304,I261))</f>
        <v/>
      </c>
      <c r="W261" s="285">
        <f>IF(C261="","",SUMIFS('品質・実績記録'!$T$5:$T$304,'品質・実績記録'!$B$5:$B$304,C261,'品質・実績記録'!$C$5:$C$304,D261,'品質・実績記録'!$F$5:$F$304,G261,'品質・実績記録'!$H$5:$H$304,I261))</f>
        <v/>
      </c>
      <c r="X261" s="285">
        <f>IF(C261="","",COUNTIFS('週間工程表'!$B$5:$B$304,C261,'週間工程表'!$C$5:$C$304,D261,'週間工程表'!$F$5:$F$304,G261,'週間工程表'!$H$5:$H$304,I261,'週間工程表'!$K$5:$K$304,"&lt;&gt;"))</f>
        <v/>
      </c>
      <c r="Y261" s="285">
        <f>IF(C261="","",COUNTIFS('課題管理'!$B$5:$B$304,C261,'課題管理'!$C$5:$C$304,D261,'課題管理'!$F$5:$F$304,G261,'課題管理'!$H$5:$H$304,I261,'課題管理'!$Q$5:$Q$304,"&lt;&gt;クローズ済み",'課題管理'!$K$5:$K$304,"&lt;&gt;"))</f>
        <v/>
      </c>
      <c r="Z261" s="287">
        <f>IF(OR(R261="",R261=0,S261=""),"",S261/R261)</f>
        <v/>
      </c>
      <c r="AA261" s="287">
        <f>IF(OR(S261="",S261=0,T261=""),"",T261/S261)</f>
        <v/>
      </c>
      <c r="AB261" s="72" t="n"/>
      <c r="AC261" s="72" t="n"/>
    </row>
    <row r="262" ht="20" customHeight="1">
      <c r="B262">
        <f>IF(C262="","",TEXT(C262,"yyyymmdd")&amp;"-"&amp;LEFT(I262,1)&amp;"-"&amp;TEXT(ROW()-4,"000"))</f>
        <v/>
      </c>
      <c r="C262" s="284" t="n"/>
      <c r="O262" s="285" t="n"/>
      <c r="P262" s="286" t="n"/>
      <c r="Q262" s="286" t="n"/>
      <c r="R262" s="285" t="n"/>
      <c r="S262" s="285">
        <f>IF(C262="","",SUMIFS('品質・実績記録'!$N$5:$N$304,'品質・実績記録'!$B$5:$B$304,C262,'品質・実績記録'!$C$5:$C$304,D262,'品質・実績記録'!$F$5:$F$304,G262,'品質・実績記録'!$H$5:$H$304,I262))</f>
        <v/>
      </c>
      <c r="T262" s="285">
        <f>IF(C262="","",SUMIFS('品質・実績記録'!$O$5:$O$304,'品質・実績記録'!$B$5:$B$304,C262,'品質・実績記録'!$C$5:$C$304,D262,'品質・実績記録'!$F$5:$F$304,G262,'品質・実績記録'!$H$5:$H$304,I262))</f>
        <v/>
      </c>
      <c r="U262" s="285">
        <f>IF(OR(S262="",T262=""),"",MAX(S262-T262,0))</f>
        <v/>
      </c>
      <c r="V262" s="285">
        <f>IF(C262="","",SUMIFS('品質・実績記録'!$S$5:$S$304,'品質・実績記録'!$B$5:$B$304,C262,'品質・実績記録'!$C$5:$C$304,D262,'品質・実績記録'!$F$5:$F$304,G262,'品質・実績記録'!$H$5:$H$304,I262))</f>
        <v/>
      </c>
      <c r="W262" s="285">
        <f>IF(C262="","",SUMIFS('品質・実績記録'!$T$5:$T$304,'品質・実績記録'!$B$5:$B$304,C262,'品質・実績記録'!$C$5:$C$304,D262,'品質・実績記録'!$F$5:$F$304,G262,'品質・実績記録'!$H$5:$H$304,I262))</f>
        <v/>
      </c>
      <c r="X262" s="285">
        <f>IF(C262="","",COUNTIFS('週間工程表'!$B$5:$B$304,C262,'週間工程表'!$C$5:$C$304,D262,'週間工程表'!$F$5:$F$304,G262,'週間工程表'!$H$5:$H$304,I262,'週間工程表'!$K$5:$K$304,"&lt;&gt;"))</f>
        <v/>
      </c>
      <c r="Y262" s="285">
        <f>IF(C262="","",COUNTIFS('課題管理'!$B$5:$B$304,C262,'課題管理'!$C$5:$C$304,D262,'課題管理'!$F$5:$F$304,G262,'課題管理'!$H$5:$H$304,I262,'課題管理'!$Q$5:$Q$304,"&lt;&gt;クローズ済み",'課題管理'!$K$5:$K$304,"&lt;&gt;"))</f>
        <v/>
      </c>
      <c r="Z262" s="287">
        <f>IF(OR(R262="",R262=0,S262=""),"",S262/R262)</f>
        <v/>
      </c>
      <c r="AA262" s="287">
        <f>IF(OR(S262="",S262=0,T262=""),"",T262/S262)</f>
        <v/>
      </c>
      <c r="AB262" s="72" t="n"/>
      <c r="AC262" s="72" t="n"/>
    </row>
    <row r="263" ht="20" customHeight="1">
      <c r="B263">
        <f>IF(C263="","",TEXT(C263,"yyyymmdd")&amp;"-"&amp;LEFT(I263,1)&amp;"-"&amp;TEXT(ROW()-4,"000"))</f>
        <v/>
      </c>
      <c r="C263" s="284" t="n"/>
      <c r="O263" s="285" t="n"/>
      <c r="P263" s="286" t="n"/>
      <c r="Q263" s="286" t="n"/>
      <c r="R263" s="285" t="n"/>
      <c r="S263" s="285">
        <f>IF(C263="","",SUMIFS('品質・実績記録'!$N$5:$N$304,'品質・実績記録'!$B$5:$B$304,C263,'品質・実績記録'!$C$5:$C$304,D263,'品質・実績記録'!$F$5:$F$304,G263,'品質・実績記録'!$H$5:$H$304,I263))</f>
        <v/>
      </c>
      <c r="T263" s="285">
        <f>IF(C263="","",SUMIFS('品質・実績記録'!$O$5:$O$304,'品質・実績記録'!$B$5:$B$304,C263,'品質・実績記録'!$C$5:$C$304,D263,'品質・実績記録'!$F$5:$F$304,G263,'品質・実績記録'!$H$5:$H$304,I263))</f>
        <v/>
      </c>
      <c r="U263" s="285">
        <f>IF(OR(S263="",T263=""),"",MAX(S263-T263,0))</f>
        <v/>
      </c>
      <c r="V263" s="285">
        <f>IF(C263="","",SUMIFS('品質・実績記録'!$S$5:$S$304,'品質・実績記録'!$B$5:$B$304,C263,'品質・実績記録'!$C$5:$C$304,D263,'品質・実績記録'!$F$5:$F$304,G263,'品質・実績記録'!$H$5:$H$304,I263))</f>
        <v/>
      </c>
      <c r="W263" s="285">
        <f>IF(C263="","",SUMIFS('品質・実績記録'!$T$5:$T$304,'品質・実績記録'!$B$5:$B$304,C263,'品質・実績記録'!$C$5:$C$304,D263,'品質・実績記録'!$F$5:$F$304,G263,'品質・実績記録'!$H$5:$H$304,I263))</f>
        <v/>
      </c>
      <c r="X263" s="285">
        <f>IF(C263="","",COUNTIFS('週間工程表'!$B$5:$B$304,C263,'週間工程表'!$C$5:$C$304,D263,'週間工程表'!$F$5:$F$304,G263,'週間工程表'!$H$5:$H$304,I263,'週間工程表'!$K$5:$K$304,"&lt;&gt;"))</f>
        <v/>
      </c>
      <c r="Y263" s="285">
        <f>IF(C263="","",COUNTIFS('課題管理'!$B$5:$B$304,C263,'課題管理'!$C$5:$C$304,D263,'課題管理'!$F$5:$F$304,G263,'課題管理'!$H$5:$H$304,I263,'課題管理'!$Q$5:$Q$304,"&lt;&gt;クローズ済み",'課題管理'!$K$5:$K$304,"&lt;&gt;"))</f>
        <v/>
      </c>
      <c r="Z263" s="287">
        <f>IF(OR(R263="",R263=0,S263=""),"",S263/R263)</f>
        <v/>
      </c>
      <c r="AA263" s="287">
        <f>IF(OR(S263="",S263=0,T263=""),"",T263/S263)</f>
        <v/>
      </c>
      <c r="AB263" s="72" t="n"/>
      <c r="AC263" s="72" t="n"/>
    </row>
    <row r="264" ht="20" customHeight="1">
      <c r="B264">
        <f>IF(C264="","",TEXT(C264,"yyyymmdd")&amp;"-"&amp;LEFT(I264,1)&amp;"-"&amp;TEXT(ROW()-4,"000"))</f>
        <v/>
      </c>
      <c r="C264" s="284" t="n"/>
      <c r="O264" s="285" t="n"/>
      <c r="P264" s="286" t="n"/>
      <c r="Q264" s="286" t="n"/>
      <c r="R264" s="285" t="n"/>
      <c r="S264" s="285">
        <f>IF(C264="","",SUMIFS('品質・実績記録'!$N$5:$N$304,'品質・実績記録'!$B$5:$B$304,C264,'品質・実績記録'!$C$5:$C$304,D264,'品質・実績記録'!$F$5:$F$304,G264,'品質・実績記録'!$H$5:$H$304,I264))</f>
        <v/>
      </c>
      <c r="T264" s="285">
        <f>IF(C264="","",SUMIFS('品質・実績記録'!$O$5:$O$304,'品質・実績記録'!$B$5:$B$304,C264,'品質・実績記録'!$C$5:$C$304,D264,'品質・実績記録'!$F$5:$F$304,G264,'品質・実績記録'!$H$5:$H$304,I264))</f>
        <v/>
      </c>
      <c r="U264" s="285">
        <f>IF(OR(S264="",T264=""),"",MAX(S264-T264,0))</f>
        <v/>
      </c>
      <c r="V264" s="285">
        <f>IF(C264="","",SUMIFS('品質・実績記録'!$S$5:$S$304,'品質・実績記録'!$B$5:$B$304,C264,'品質・実績記録'!$C$5:$C$304,D264,'品質・実績記録'!$F$5:$F$304,G264,'品質・実績記録'!$H$5:$H$304,I264))</f>
        <v/>
      </c>
      <c r="W264" s="285">
        <f>IF(C264="","",SUMIFS('品質・実績記録'!$T$5:$T$304,'品質・実績記録'!$B$5:$B$304,C264,'品質・実績記録'!$C$5:$C$304,D264,'品質・実績記録'!$F$5:$F$304,G264,'品質・実績記録'!$H$5:$H$304,I264))</f>
        <v/>
      </c>
      <c r="X264" s="285">
        <f>IF(C264="","",COUNTIFS('週間工程表'!$B$5:$B$304,C264,'週間工程表'!$C$5:$C$304,D264,'週間工程表'!$F$5:$F$304,G264,'週間工程表'!$H$5:$H$304,I264,'週間工程表'!$K$5:$K$304,"&lt;&gt;"))</f>
        <v/>
      </c>
      <c r="Y264" s="285">
        <f>IF(C264="","",COUNTIFS('課題管理'!$B$5:$B$304,C264,'課題管理'!$C$5:$C$304,D264,'課題管理'!$F$5:$F$304,G264,'課題管理'!$H$5:$H$304,I264,'課題管理'!$Q$5:$Q$304,"&lt;&gt;クローズ済み",'課題管理'!$K$5:$K$304,"&lt;&gt;"))</f>
        <v/>
      </c>
      <c r="Z264" s="287">
        <f>IF(OR(R264="",R264=0,S264=""),"",S264/R264)</f>
        <v/>
      </c>
      <c r="AA264" s="287">
        <f>IF(OR(S264="",S264=0,T264=""),"",T264/S264)</f>
        <v/>
      </c>
      <c r="AB264" s="72" t="n"/>
      <c r="AC264" s="72" t="n"/>
    </row>
    <row r="265" ht="20" customHeight="1">
      <c r="B265">
        <f>IF(C265="","",TEXT(C265,"yyyymmdd")&amp;"-"&amp;LEFT(I265,1)&amp;"-"&amp;TEXT(ROW()-4,"000"))</f>
        <v/>
      </c>
      <c r="C265" s="284" t="n"/>
      <c r="O265" s="285" t="n"/>
      <c r="P265" s="286" t="n"/>
      <c r="Q265" s="286" t="n"/>
      <c r="R265" s="285" t="n"/>
      <c r="S265" s="285">
        <f>IF(C265="","",SUMIFS('品質・実績記録'!$N$5:$N$304,'品質・実績記録'!$B$5:$B$304,C265,'品質・実績記録'!$C$5:$C$304,D265,'品質・実績記録'!$F$5:$F$304,G265,'品質・実績記録'!$H$5:$H$304,I265))</f>
        <v/>
      </c>
      <c r="T265" s="285">
        <f>IF(C265="","",SUMIFS('品質・実績記録'!$O$5:$O$304,'品質・実績記録'!$B$5:$B$304,C265,'品質・実績記録'!$C$5:$C$304,D265,'品質・実績記録'!$F$5:$F$304,G265,'品質・実績記録'!$H$5:$H$304,I265))</f>
        <v/>
      </c>
      <c r="U265" s="285">
        <f>IF(OR(S265="",T265=""),"",MAX(S265-T265,0))</f>
        <v/>
      </c>
      <c r="V265" s="285">
        <f>IF(C265="","",SUMIFS('品質・実績記録'!$S$5:$S$304,'品質・実績記録'!$B$5:$B$304,C265,'品質・実績記録'!$C$5:$C$304,D265,'品質・実績記録'!$F$5:$F$304,G265,'品質・実績記録'!$H$5:$H$304,I265))</f>
        <v/>
      </c>
      <c r="W265" s="285">
        <f>IF(C265="","",SUMIFS('品質・実績記録'!$T$5:$T$304,'品質・実績記録'!$B$5:$B$304,C265,'品質・実績記録'!$C$5:$C$304,D265,'品質・実績記録'!$F$5:$F$304,G265,'品質・実績記録'!$H$5:$H$304,I265))</f>
        <v/>
      </c>
      <c r="X265" s="285">
        <f>IF(C265="","",COUNTIFS('週間工程表'!$B$5:$B$304,C265,'週間工程表'!$C$5:$C$304,D265,'週間工程表'!$F$5:$F$304,G265,'週間工程表'!$H$5:$H$304,I265,'週間工程表'!$K$5:$K$304,"&lt;&gt;"))</f>
        <v/>
      </c>
      <c r="Y265" s="285">
        <f>IF(C265="","",COUNTIFS('課題管理'!$B$5:$B$304,C265,'課題管理'!$C$5:$C$304,D265,'課題管理'!$F$5:$F$304,G265,'課題管理'!$H$5:$H$304,I265,'課題管理'!$Q$5:$Q$304,"&lt;&gt;クローズ済み",'課題管理'!$K$5:$K$304,"&lt;&gt;"))</f>
        <v/>
      </c>
      <c r="Z265" s="287">
        <f>IF(OR(R265="",R265=0,S265=""),"",S265/R265)</f>
        <v/>
      </c>
      <c r="AA265" s="287">
        <f>IF(OR(S265="",S265=0,T265=""),"",T265/S265)</f>
        <v/>
      </c>
      <c r="AB265" s="72" t="n"/>
      <c r="AC265" s="72" t="n"/>
    </row>
    <row r="266" ht="20" customHeight="1">
      <c r="B266">
        <f>IF(C266="","",TEXT(C266,"yyyymmdd")&amp;"-"&amp;LEFT(I266,1)&amp;"-"&amp;TEXT(ROW()-4,"000"))</f>
        <v/>
      </c>
      <c r="C266" s="284" t="n"/>
      <c r="O266" s="285" t="n"/>
      <c r="P266" s="286" t="n"/>
      <c r="Q266" s="286" t="n"/>
      <c r="R266" s="285" t="n"/>
      <c r="S266" s="285">
        <f>IF(C266="","",SUMIFS('品質・実績記録'!$N$5:$N$304,'品質・実績記録'!$B$5:$B$304,C266,'品質・実績記録'!$C$5:$C$304,D266,'品質・実績記録'!$F$5:$F$304,G266,'品質・実績記録'!$H$5:$H$304,I266))</f>
        <v/>
      </c>
      <c r="T266" s="285">
        <f>IF(C266="","",SUMIFS('品質・実績記録'!$O$5:$O$304,'品質・実績記録'!$B$5:$B$304,C266,'品質・実績記録'!$C$5:$C$304,D266,'品質・実績記録'!$F$5:$F$304,G266,'品質・実績記録'!$H$5:$H$304,I266))</f>
        <v/>
      </c>
      <c r="U266" s="285">
        <f>IF(OR(S266="",T266=""),"",MAX(S266-T266,0))</f>
        <v/>
      </c>
      <c r="V266" s="285">
        <f>IF(C266="","",SUMIFS('品質・実績記録'!$S$5:$S$304,'品質・実績記録'!$B$5:$B$304,C266,'品質・実績記録'!$C$5:$C$304,D266,'品質・実績記録'!$F$5:$F$304,G266,'品質・実績記録'!$H$5:$H$304,I266))</f>
        <v/>
      </c>
      <c r="W266" s="285">
        <f>IF(C266="","",SUMIFS('品質・実績記録'!$T$5:$T$304,'品質・実績記録'!$B$5:$B$304,C266,'品質・実績記録'!$C$5:$C$304,D266,'品質・実績記録'!$F$5:$F$304,G266,'品質・実績記録'!$H$5:$H$304,I266))</f>
        <v/>
      </c>
      <c r="X266" s="285">
        <f>IF(C266="","",COUNTIFS('週間工程表'!$B$5:$B$304,C266,'週間工程表'!$C$5:$C$304,D266,'週間工程表'!$F$5:$F$304,G266,'週間工程表'!$H$5:$H$304,I266,'週間工程表'!$K$5:$K$304,"&lt;&gt;"))</f>
        <v/>
      </c>
      <c r="Y266" s="285">
        <f>IF(C266="","",COUNTIFS('課題管理'!$B$5:$B$304,C266,'課題管理'!$C$5:$C$304,D266,'課題管理'!$F$5:$F$304,G266,'課題管理'!$H$5:$H$304,I266,'課題管理'!$Q$5:$Q$304,"&lt;&gt;クローズ済み",'課題管理'!$K$5:$K$304,"&lt;&gt;"))</f>
        <v/>
      </c>
      <c r="Z266" s="287">
        <f>IF(OR(R266="",R266=0,S266=""),"",S266/R266)</f>
        <v/>
      </c>
      <c r="AA266" s="287">
        <f>IF(OR(S266="",S266=0,T266=""),"",T266/S266)</f>
        <v/>
      </c>
      <c r="AB266" s="72" t="n"/>
      <c r="AC266" s="72" t="n"/>
    </row>
    <row r="267" ht="20" customHeight="1">
      <c r="B267">
        <f>IF(C267="","",TEXT(C267,"yyyymmdd")&amp;"-"&amp;LEFT(I267,1)&amp;"-"&amp;TEXT(ROW()-4,"000"))</f>
        <v/>
      </c>
      <c r="C267" s="284" t="n"/>
      <c r="O267" s="285" t="n"/>
      <c r="P267" s="286" t="n"/>
      <c r="Q267" s="286" t="n"/>
      <c r="R267" s="285" t="n"/>
      <c r="S267" s="285">
        <f>IF(C267="","",SUMIFS('品質・実績記録'!$N$5:$N$304,'品質・実績記録'!$B$5:$B$304,C267,'品質・実績記録'!$C$5:$C$304,D267,'品質・実績記録'!$F$5:$F$304,G267,'品質・実績記録'!$H$5:$H$304,I267))</f>
        <v/>
      </c>
      <c r="T267" s="285">
        <f>IF(C267="","",SUMIFS('品質・実績記録'!$O$5:$O$304,'品質・実績記録'!$B$5:$B$304,C267,'品質・実績記録'!$C$5:$C$304,D267,'品質・実績記録'!$F$5:$F$304,G267,'品質・実績記録'!$H$5:$H$304,I267))</f>
        <v/>
      </c>
      <c r="U267" s="285">
        <f>IF(OR(S267="",T267=""),"",MAX(S267-T267,0))</f>
        <v/>
      </c>
      <c r="V267" s="285">
        <f>IF(C267="","",SUMIFS('品質・実績記録'!$S$5:$S$304,'品質・実績記録'!$B$5:$B$304,C267,'品質・実績記録'!$C$5:$C$304,D267,'品質・実績記録'!$F$5:$F$304,G267,'品質・実績記録'!$H$5:$H$304,I267))</f>
        <v/>
      </c>
      <c r="W267" s="285">
        <f>IF(C267="","",SUMIFS('品質・実績記録'!$T$5:$T$304,'品質・実績記録'!$B$5:$B$304,C267,'品質・実績記録'!$C$5:$C$304,D267,'品質・実績記録'!$F$5:$F$304,G267,'品質・実績記録'!$H$5:$H$304,I267))</f>
        <v/>
      </c>
      <c r="X267" s="285">
        <f>IF(C267="","",COUNTIFS('週間工程表'!$B$5:$B$304,C267,'週間工程表'!$C$5:$C$304,D267,'週間工程表'!$F$5:$F$304,G267,'週間工程表'!$H$5:$H$304,I267,'週間工程表'!$K$5:$K$304,"&lt;&gt;"))</f>
        <v/>
      </c>
      <c r="Y267" s="285">
        <f>IF(C267="","",COUNTIFS('課題管理'!$B$5:$B$304,C267,'課題管理'!$C$5:$C$304,D267,'課題管理'!$F$5:$F$304,G267,'課題管理'!$H$5:$H$304,I267,'課題管理'!$Q$5:$Q$304,"&lt;&gt;クローズ済み",'課題管理'!$K$5:$K$304,"&lt;&gt;"))</f>
        <v/>
      </c>
      <c r="Z267" s="287">
        <f>IF(OR(R267="",R267=0,S267=""),"",S267/R267)</f>
        <v/>
      </c>
      <c r="AA267" s="287">
        <f>IF(OR(S267="",S267=0,T267=""),"",T267/S267)</f>
        <v/>
      </c>
      <c r="AB267" s="72" t="n"/>
      <c r="AC267" s="72" t="n"/>
    </row>
    <row r="268" ht="20" customHeight="1">
      <c r="B268">
        <f>IF(C268="","",TEXT(C268,"yyyymmdd")&amp;"-"&amp;LEFT(I268,1)&amp;"-"&amp;TEXT(ROW()-4,"000"))</f>
        <v/>
      </c>
      <c r="C268" s="284" t="n"/>
      <c r="O268" s="285" t="n"/>
      <c r="P268" s="286" t="n"/>
      <c r="Q268" s="286" t="n"/>
      <c r="R268" s="285" t="n"/>
      <c r="S268" s="285">
        <f>IF(C268="","",SUMIFS('品質・実績記録'!$N$5:$N$304,'品質・実績記録'!$B$5:$B$304,C268,'品質・実績記録'!$C$5:$C$304,D268,'品質・実績記録'!$F$5:$F$304,G268,'品質・実績記録'!$H$5:$H$304,I268))</f>
        <v/>
      </c>
      <c r="T268" s="285">
        <f>IF(C268="","",SUMIFS('品質・実績記録'!$O$5:$O$304,'品質・実績記録'!$B$5:$B$304,C268,'品質・実績記録'!$C$5:$C$304,D268,'品質・実績記録'!$F$5:$F$304,G268,'品質・実績記録'!$H$5:$H$304,I268))</f>
        <v/>
      </c>
      <c r="U268" s="285">
        <f>IF(OR(S268="",T268=""),"",MAX(S268-T268,0))</f>
        <v/>
      </c>
      <c r="V268" s="285">
        <f>IF(C268="","",SUMIFS('品質・実績記録'!$S$5:$S$304,'品質・実績記録'!$B$5:$B$304,C268,'品質・実績記録'!$C$5:$C$304,D268,'品質・実績記録'!$F$5:$F$304,G268,'品質・実績記録'!$H$5:$H$304,I268))</f>
        <v/>
      </c>
      <c r="W268" s="285">
        <f>IF(C268="","",SUMIFS('品質・実績記録'!$T$5:$T$304,'品質・実績記録'!$B$5:$B$304,C268,'品質・実績記録'!$C$5:$C$304,D268,'品質・実績記録'!$F$5:$F$304,G268,'品質・実績記録'!$H$5:$H$304,I268))</f>
        <v/>
      </c>
      <c r="X268" s="285">
        <f>IF(C268="","",COUNTIFS('週間工程表'!$B$5:$B$304,C268,'週間工程表'!$C$5:$C$304,D268,'週間工程表'!$F$5:$F$304,G268,'週間工程表'!$H$5:$H$304,I268,'週間工程表'!$K$5:$K$304,"&lt;&gt;"))</f>
        <v/>
      </c>
      <c r="Y268" s="285">
        <f>IF(C268="","",COUNTIFS('課題管理'!$B$5:$B$304,C268,'課題管理'!$C$5:$C$304,D268,'課題管理'!$F$5:$F$304,G268,'課題管理'!$H$5:$H$304,I268,'課題管理'!$Q$5:$Q$304,"&lt;&gt;クローズ済み",'課題管理'!$K$5:$K$304,"&lt;&gt;"))</f>
        <v/>
      </c>
      <c r="Z268" s="287">
        <f>IF(OR(R268="",R268=0,S268=""),"",S268/R268)</f>
        <v/>
      </c>
      <c r="AA268" s="287">
        <f>IF(OR(S268="",S268=0,T268=""),"",T268/S268)</f>
        <v/>
      </c>
      <c r="AB268" s="72" t="n"/>
      <c r="AC268" s="72" t="n"/>
    </row>
    <row r="269" ht="20" customHeight="1">
      <c r="B269">
        <f>IF(C269="","",TEXT(C269,"yyyymmdd")&amp;"-"&amp;LEFT(I269,1)&amp;"-"&amp;TEXT(ROW()-4,"000"))</f>
        <v/>
      </c>
      <c r="C269" s="284" t="n"/>
      <c r="O269" s="285" t="n"/>
      <c r="P269" s="286" t="n"/>
      <c r="Q269" s="286" t="n"/>
      <c r="R269" s="285" t="n"/>
      <c r="S269" s="285">
        <f>IF(C269="","",SUMIFS('品質・実績記録'!$N$5:$N$304,'品質・実績記録'!$B$5:$B$304,C269,'品質・実績記録'!$C$5:$C$304,D269,'品質・実績記録'!$F$5:$F$304,G269,'品質・実績記録'!$H$5:$H$304,I269))</f>
        <v/>
      </c>
      <c r="T269" s="285">
        <f>IF(C269="","",SUMIFS('品質・実績記録'!$O$5:$O$304,'品質・実績記録'!$B$5:$B$304,C269,'品質・実績記録'!$C$5:$C$304,D269,'品質・実績記録'!$F$5:$F$304,G269,'品質・実績記録'!$H$5:$H$304,I269))</f>
        <v/>
      </c>
      <c r="U269" s="285">
        <f>IF(OR(S269="",T269=""),"",MAX(S269-T269,0))</f>
        <v/>
      </c>
      <c r="V269" s="285">
        <f>IF(C269="","",SUMIFS('品質・実績記録'!$S$5:$S$304,'品質・実績記録'!$B$5:$B$304,C269,'品質・実績記録'!$C$5:$C$304,D269,'品質・実績記録'!$F$5:$F$304,G269,'品質・実績記録'!$H$5:$H$304,I269))</f>
        <v/>
      </c>
      <c r="W269" s="285">
        <f>IF(C269="","",SUMIFS('品質・実績記録'!$T$5:$T$304,'品質・実績記録'!$B$5:$B$304,C269,'品質・実績記録'!$C$5:$C$304,D269,'品質・実績記録'!$F$5:$F$304,G269,'品質・実績記録'!$H$5:$H$304,I269))</f>
        <v/>
      </c>
      <c r="X269" s="285">
        <f>IF(C269="","",COUNTIFS('週間工程表'!$B$5:$B$304,C269,'週間工程表'!$C$5:$C$304,D269,'週間工程表'!$F$5:$F$304,G269,'週間工程表'!$H$5:$H$304,I269,'週間工程表'!$K$5:$K$304,"&lt;&gt;"))</f>
        <v/>
      </c>
      <c r="Y269" s="285">
        <f>IF(C269="","",COUNTIFS('課題管理'!$B$5:$B$304,C269,'課題管理'!$C$5:$C$304,D269,'課題管理'!$F$5:$F$304,G269,'課題管理'!$H$5:$H$304,I269,'課題管理'!$Q$5:$Q$304,"&lt;&gt;クローズ済み",'課題管理'!$K$5:$K$304,"&lt;&gt;"))</f>
        <v/>
      </c>
      <c r="Z269" s="287">
        <f>IF(OR(R269="",R269=0,S269=""),"",S269/R269)</f>
        <v/>
      </c>
      <c r="AA269" s="287">
        <f>IF(OR(S269="",S269=0,T269=""),"",T269/S269)</f>
        <v/>
      </c>
      <c r="AB269" s="72" t="n"/>
      <c r="AC269" s="72" t="n"/>
    </row>
    <row r="270" ht="20" customHeight="1">
      <c r="B270">
        <f>IF(C270="","",TEXT(C270,"yyyymmdd")&amp;"-"&amp;LEFT(I270,1)&amp;"-"&amp;TEXT(ROW()-4,"000"))</f>
        <v/>
      </c>
      <c r="C270" s="284" t="n"/>
      <c r="O270" s="285" t="n"/>
      <c r="P270" s="286" t="n"/>
      <c r="Q270" s="286" t="n"/>
      <c r="R270" s="285" t="n"/>
      <c r="S270" s="285">
        <f>IF(C270="","",SUMIFS('品質・実績記録'!$N$5:$N$304,'品質・実績記録'!$B$5:$B$304,C270,'品質・実績記録'!$C$5:$C$304,D270,'品質・実績記録'!$F$5:$F$304,G270,'品質・実績記録'!$H$5:$H$304,I270))</f>
        <v/>
      </c>
      <c r="T270" s="285">
        <f>IF(C270="","",SUMIFS('品質・実績記録'!$O$5:$O$304,'品質・実績記録'!$B$5:$B$304,C270,'品質・実績記録'!$C$5:$C$304,D270,'品質・実績記録'!$F$5:$F$304,G270,'品質・実績記録'!$H$5:$H$304,I270))</f>
        <v/>
      </c>
      <c r="U270" s="285">
        <f>IF(OR(S270="",T270=""),"",MAX(S270-T270,0))</f>
        <v/>
      </c>
      <c r="V270" s="285">
        <f>IF(C270="","",SUMIFS('品質・実績記録'!$S$5:$S$304,'品質・実績記録'!$B$5:$B$304,C270,'品質・実績記録'!$C$5:$C$304,D270,'品質・実績記録'!$F$5:$F$304,G270,'品質・実績記録'!$H$5:$H$304,I270))</f>
        <v/>
      </c>
      <c r="W270" s="285">
        <f>IF(C270="","",SUMIFS('品質・実績記録'!$T$5:$T$304,'品質・実績記録'!$B$5:$B$304,C270,'品質・実績記録'!$C$5:$C$304,D270,'品質・実績記録'!$F$5:$F$304,G270,'品質・実績記録'!$H$5:$H$304,I270))</f>
        <v/>
      </c>
      <c r="X270" s="285">
        <f>IF(C270="","",COUNTIFS('週間工程表'!$B$5:$B$304,C270,'週間工程表'!$C$5:$C$304,D270,'週間工程表'!$F$5:$F$304,G270,'週間工程表'!$H$5:$H$304,I270,'週間工程表'!$K$5:$K$304,"&lt;&gt;"))</f>
        <v/>
      </c>
      <c r="Y270" s="285">
        <f>IF(C270="","",COUNTIFS('課題管理'!$B$5:$B$304,C270,'課題管理'!$C$5:$C$304,D270,'課題管理'!$F$5:$F$304,G270,'課題管理'!$H$5:$H$304,I270,'課題管理'!$Q$5:$Q$304,"&lt;&gt;クローズ済み",'課題管理'!$K$5:$K$304,"&lt;&gt;"))</f>
        <v/>
      </c>
      <c r="Z270" s="287">
        <f>IF(OR(R270="",R270=0,S270=""),"",S270/R270)</f>
        <v/>
      </c>
      <c r="AA270" s="287">
        <f>IF(OR(S270="",S270=0,T270=""),"",T270/S270)</f>
        <v/>
      </c>
      <c r="AB270" s="72" t="n"/>
      <c r="AC270" s="72" t="n"/>
    </row>
    <row r="271" ht="20" customHeight="1">
      <c r="B271">
        <f>IF(C271="","",TEXT(C271,"yyyymmdd")&amp;"-"&amp;LEFT(I271,1)&amp;"-"&amp;TEXT(ROW()-4,"000"))</f>
        <v/>
      </c>
      <c r="C271" s="284" t="n"/>
      <c r="O271" s="285" t="n"/>
      <c r="P271" s="286" t="n"/>
      <c r="Q271" s="286" t="n"/>
      <c r="R271" s="285" t="n"/>
      <c r="S271" s="285">
        <f>IF(C271="","",SUMIFS('品質・実績記録'!$N$5:$N$304,'品質・実績記録'!$B$5:$B$304,C271,'品質・実績記録'!$C$5:$C$304,D271,'品質・実績記録'!$F$5:$F$304,G271,'品質・実績記録'!$H$5:$H$304,I271))</f>
        <v/>
      </c>
      <c r="T271" s="285">
        <f>IF(C271="","",SUMIFS('品質・実績記録'!$O$5:$O$304,'品質・実績記録'!$B$5:$B$304,C271,'品質・実績記録'!$C$5:$C$304,D271,'品質・実績記録'!$F$5:$F$304,G271,'品質・実績記録'!$H$5:$H$304,I271))</f>
        <v/>
      </c>
      <c r="U271" s="285">
        <f>IF(OR(S271="",T271=""),"",MAX(S271-T271,0))</f>
        <v/>
      </c>
      <c r="V271" s="285">
        <f>IF(C271="","",SUMIFS('品質・実績記録'!$S$5:$S$304,'品質・実績記録'!$B$5:$B$304,C271,'品質・実績記録'!$C$5:$C$304,D271,'品質・実績記録'!$F$5:$F$304,G271,'品質・実績記録'!$H$5:$H$304,I271))</f>
        <v/>
      </c>
      <c r="W271" s="285">
        <f>IF(C271="","",SUMIFS('品質・実績記録'!$T$5:$T$304,'品質・実績記録'!$B$5:$B$304,C271,'品質・実績記録'!$C$5:$C$304,D271,'品質・実績記録'!$F$5:$F$304,G271,'品質・実績記録'!$H$5:$H$304,I271))</f>
        <v/>
      </c>
      <c r="X271" s="285">
        <f>IF(C271="","",COUNTIFS('週間工程表'!$B$5:$B$304,C271,'週間工程表'!$C$5:$C$304,D271,'週間工程表'!$F$5:$F$304,G271,'週間工程表'!$H$5:$H$304,I271,'週間工程表'!$K$5:$K$304,"&lt;&gt;"))</f>
        <v/>
      </c>
      <c r="Y271" s="285">
        <f>IF(C271="","",COUNTIFS('課題管理'!$B$5:$B$304,C271,'課題管理'!$C$5:$C$304,D271,'課題管理'!$F$5:$F$304,G271,'課題管理'!$H$5:$H$304,I271,'課題管理'!$Q$5:$Q$304,"&lt;&gt;クローズ済み",'課題管理'!$K$5:$K$304,"&lt;&gt;"))</f>
        <v/>
      </c>
      <c r="Z271" s="287">
        <f>IF(OR(R271="",R271=0,S271=""),"",S271/R271)</f>
        <v/>
      </c>
      <c r="AA271" s="287">
        <f>IF(OR(S271="",S271=0,T271=""),"",T271/S271)</f>
        <v/>
      </c>
      <c r="AB271" s="72" t="n"/>
      <c r="AC271" s="72" t="n"/>
    </row>
    <row r="272" ht="20" customHeight="1">
      <c r="B272">
        <f>IF(C272="","",TEXT(C272,"yyyymmdd")&amp;"-"&amp;LEFT(I272,1)&amp;"-"&amp;TEXT(ROW()-4,"000"))</f>
        <v/>
      </c>
      <c r="C272" s="284" t="n"/>
      <c r="O272" s="285" t="n"/>
      <c r="P272" s="286" t="n"/>
      <c r="Q272" s="286" t="n"/>
      <c r="R272" s="285" t="n"/>
      <c r="S272" s="285">
        <f>IF(C272="","",SUMIFS('品質・実績記録'!$N$5:$N$304,'品質・実績記録'!$B$5:$B$304,C272,'品質・実績記録'!$C$5:$C$304,D272,'品質・実績記録'!$F$5:$F$304,G272,'品質・実績記録'!$H$5:$H$304,I272))</f>
        <v/>
      </c>
      <c r="T272" s="285">
        <f>IF(C272="","",SUMIFS('品質・実績記録'!$O$5:$O$304,'品質・実績記録'!$B$5:$B$304,C272,'品質・実績記録'!$C$5:$C$304,D272,'品質・実績記録'!$F$5:$F$304,G272,'品質・実績記録'!$H$5:$H$304,I272))</f>
        <v/>
      </c>
      <c r="U272" s="285">
        <f>IF(OR(S272="",T272=""),"",MAX(S272-T272,0))</f>
        <v/>
      </c>
      <c r="V272" s="285">
        <f>IF(C272="","",SUMIFS('品質・実績記録'!$S$5:$S$304,'品質・実績記録'!$B$5:$B$304,C272,'品質・実績記録'!$C$5:$C$304,D272,'品質・実績記録'!$F$5:$F$304,G272,'品質・実績記録'!$H$5:$H$304,I272))</f>
        <v/>
      </c>
      <c r="W272" s="285">
        <f>IF(C272="","",SUMIFS('品質・実績記録'!$T$5:$T$304,'品質・実績記録'!$B$5:$B$304,C272,'品質・実績記録'!$C$5:$C$304,D272,'品質・実績記録'!$F$5:$F$304,G272,'品質・実績記録'!$H$5:$H$304,I272))</f>
        <v/>
      </c>
      <c r="X272" s="285">
        <f>IF(C272="","",COUNTIFS('週間工程表'!$B$5:$B$304,C272,'週間工程表'!$C$5:$C$304,D272,'週間工程表'!$F$5:$F$304,G272,'週間工程表'!$H$5:$H$304,I272,'週間工程表'!$K$5:$K$304,"&lt;&gt;"))</f>
        <v/>
      </c>
      <c r="Y272" s="285">
        <f>IF(C272="","",COUNTIFS('課題管理'!$B$5:$B$304,C272,'課題管理'!$C$5:$C$304,D272,'課題管理'!$F$5:$F$304,G272,'課題管理'!$H$5:$H$304,I272,'課題管理'!$Q$5:$Q$304,"&lt;&gt;クローズ済み",'課題管理'!$K$5:$K$304,"&lt;&gt;"))</f>
        <v/>
      </c>
      <c r="Z272" s="287">
        <f>IF(OR(R272="",R272=0,S272=""),"",S272/R272)</f>
        <v/>
      </c>
      <c r="AA272" s="287">
        <f>IF(OR(S272="",S272=0,T272=""),"",T272/S272)</f>
        <v/>
      </c>
      <c r="AB272" s="72" t="n"/>
      <c r="AC272" s="72" t="n"/>
    </row>
    <row r="273" ht="20" customHeight="1">
      <c r="B273">
        <f>IF(C273="","",TEXT(C273,"yyyymmdd")&amp;"-"&amp;LEFT(I273,1)&amp;"-"&amp;TEXT(ROW()-4,"000"))</f>
        <v/>
      </c>
      <c r="C273" s="284" t="n"/>
      <c r="O273" s="285" t="n"/>
      <c r="P273" s="286" t="n"/>
      <c r="Q273" s="286" t="n"/>
      <c r="R273" s="285" t="n"/>
      <c r="S273" s="285">
        <f>IF(C273="","",SUMIFS('品質・実績記録'!$N$5:$N$304,'品質・実績記録'!$B$5:$B$304,C273,'品質・実績記録'!$C$5:$C$304,D273,'品質・実績記録'!$F$5:$F$304,G273,'品質・実績記録'!$H$5:$H$304,I273))</f>
        <v/>
      </c>
      <c r="T273" s="285">
        <f>IF(C273="","",SUMIFS('品質・実績記録'!$O$5:$O$304,'品質・実績記録'!$B$5:$B$304,C273,'品質・実績記録'!$C$5:$C$304,D273,'品質・実績記録'!$F$5:$F$304,G273,'品質・実績記録'!$H$5:$H$304,I273))</f>
        <v/>
      </c>
      <c r="U273" s="285">
        <f>IF(OR(S273="",T273=""),"",MAX(S273-T273,0))</f>
        <v/>
      </c>
      <c r="V273" s="285">
        <f>IF(C273="","",SUMIFS('品質・実績記録'!$S$5:$S$304,'品質・実績記録'!$B$5:$B$304,C273,'品質・実績記録'!$C$5:$C$304,D273,'品質・実績記録'!$F$5:$F$304,G273,'品質・実績記録'!$H$5:$H$304,I273))</f>
        <v/>
      </c>
      <c r="W273" s="285">
        <f>IF(C273="","",SUMIFS('品質・実績記録'!$T$5:$T$304,'品質・実績記録'!$B$5:$B$304,C273,'品質・実績記録'!$C$5:$C$304,D273,'品質・実績記録'!$F$5:$F$304,G273,'品質・実績記録'!$H$5:$H$304,I273))</f>
        <v/>
      </c>
      <c r="X273" s="285">
        <f>IF(C273="","",COUNTIFS('週間工程表'!$B$5:$B$304,C273,'週間工程表'!$C$5:$C$304,D273,'週間工程表'!$F$5:$F$304,G273,'週間工程表'!$H$5:$H$304,I273,'週間工程表'!$K$5:$K$304,"&lt;&gt;"))</f>
        <v/>
      </c>
      <c r="Y273" s="285">
        <f>IF(C273="","",COUNTIFS('課題管理'!$B$5:$B$304,C273,'課題管理'!$C$5:$C$304,D273,'課題管理'!$F$5:$F$304,G273,'課題管理'!$H$5:$H$304,I273,'課題管理'!$Q$5:$Q$304,"&lt;&gt;クローズ済み",'課題管理'!$K$5:$K$304,"&lt;&gt;"))</f>
        <v/>
      </c>
      <c r="Z273" s="287">
        <f>IF(OR(R273="",R273=0,S273=""),"",S273/R273)</f>
        <v/>
      </c>
      <c r="AA273" s="287">
        <f>IF(OR(S273="",S273=0,T273=""),"",T273/S273)</f>
        <v/>
      </c>
      <c r="AB273" s="72" t="n"/>
      <c r="AC273" s="72" t="n"/>
    </row>
    <row r="274" ht="20" customHeight="1">
      <c r="B274">
        <f>IF(C274="","",TEXT(C274,"yyyymmdd")&amp;"-"&amp;LEFT(I274,1)&amp;"-"&amp;TEXT(ROW()-4,"000"))</f>
        <v/>
      </c>
      <c r="C274" s="284" t="n"/>
      <c r="O274" s="285" t="n"/>
      <c r="P274" s="286" t="n"/>
      <c r="Q274" s="286" t="n"/>
      <c r="R274" s="285" t="n"/>
      <c r="S274" s="285">
        <f>IF(C274="","",SUMIFS('品質・実績記録'!$N$5:$N$304,'品質・実績記録'!$B$5:$B$304,C274,'品質・実績記録'!$C$5:$C$304,D274,'品質・実績記録'!$F$5:$F$304,G274,'品質・実績記録'!$H$5:$H$304,I274))</f>
        <v/>
      </c>
      <c r="T274" s="285">
        <f>IF(C274="","",SUMIFS('品質・実績記録'!$O$5:$O$304,'品質・実績記録'!$B$5:$B$304,C274,'品質・実績記録'!$C$5:$C$304,D274,'品質・実績記録'!$F$5:$F$304,G274,'品質・実績記録'!$H$5:$H$304,I274))</f>
        <v/>
      </c>
      <c r="U274" s="285">
        <f>IF(OR(S274="",T274=""),"",MAX(S274-T274,0))</f>
        <v/>
      </c>
      <c r="V274" s="285">
        <f>IF(C274="","",SUMIFS('品質・実績記録'!$S$5:$S$304,'品質・実績記録'!$B$5:$B$304,C274,'品質・実績記録'!$C$5:$C$304,D274,'品質・実績記録'!$F$5:$F$304,G274,'品質・実績記録'!$H$5:$H$304,I274))</f>
        <v/>
      </c>
      <c r="W274" s="285">
        <f>IF(C274="","",SUMIFS('品質・実績記録'!$T$5:$T$304,'品質・実績記録'!$B$5:$B$304,C274,'品質・実績記録'!$C$5:$C$304,D274,'品質・実績記録'!$F$5:$F$304,G274,'品質・実績記録'!$H$5:$H$304,I274))</f>
        <v/>
      </c>
      <c r="X274" s="285">
        <f>IF(C274="","",COUNTIFS('週間工程表'!$B$5:$B$304,C274,'週間工程表'!$C$5:$C$304,D274,'週間工程表'!$F$5:$F$304,G274,'週間工程表'!$H$5:$H$304,I274,'週間工程表'!$K$5:$K$304,"&lt;&gt;"))</f>
        <v/>
      </c>
      <c r="Y274" s="285">
        <f>IF(C274="","",COUNTIFS('課題管理'!$B$5:$B$304,C274,'課題管理'!$C$5:$C$304,D274,'課題管理'!$F$5:$F$304,G274,'課題管理'!$H$5:$H$304,I274,'課題管理'!$Q$5:$Q$304,"&lt;&gt;クローズ済み",'課題管理'!$K$5:$K$304,"&lt;&gt;"))</f>
        <v/>
      </c>
      <c r="Z274" s="287">
        <f>IF(OR(R274="",R274=0,S274=""),"",S274/R274)</f>
        <v/>
      </c>
      <c r="AA274" s="287">
        <f>IF(OR(S274="",S274=0,T274=""),"",T274/S274)</f>
        <v/>
      </c>
      <c r="AB274" s="72" t="n"/>
      <c r="AC274" s="72" t="n"/>
    </row>
    <row r="275" ht="20" customHeight="1">
      <c r="B275">
        <f>IF(C275="","",TEXT(C275,"yyyymmdd")&amp;"-"&amp;LEFT(I275,1)&amp;"-"&amp;TEXT(ROW()-4,"000"))</f>
        <v/>
      </c>
      <c r="C275" s="284" t="n"/>
      <c r="O275" s="285" t="n"/>
      <c r="P275" s="286" t="n"/>
      <c r="Q275" s="286" t="n"/>
      <c r="R275" s="285" t="n"/>
      <c r="S275" s="285">
        <f>IF(C275="","",SUMIFS('品質・実績記録'!$N$5:$N$304,'品質・実績記録'!$B$5:$B$304,C275,'品質・実績記録'!$C$5:$C$304,D275,'品質・実績記録'!$F$5:$F$304,G275,'品質・実績記録'!$H$5:$H$304,I275))</f>
        <v/>
      </c>
      <c r="T275" s="285">
        <f>IF(C275="","",SUMIFS('品質・実績記録'!$O$5:$O$304,'品質・実績記録'!$B$5:$B$304,C275,'品質・実績記録'!$C$5:$C$304,D275,'品質・実績記録'!$F$5:$F$304,G275,'品質・実績記録'!$H$5:$H$304,I275))</f>
        <v/>
      </c>
      <c r="U275" s="285">
        <f>IF(OR(S275="",T275=""),"",MAX(S275-T275,0))</f>
        <v/>
      </c>
      <c r="V275" s="285">
        <f>IF(C275="","",SUMIFS('品質・実績記録'!$S$5:$S$304,'品質・実績記録'!$B$5:$B$304,C275,'品質・実績記録'!$C$5:$C$304,D275,'品質・実績記録'!$F$5:$F$304,G275,'品質・実績記録'!$H$5:$H$304,I275))</f>
        <v/>
      </c>
      <c r="W275" s="285">
        <f>IF(C275="","",SUMIFS('品質・実績記録'!$T$5:$T$304,'品質・実績記録'!$B$5:$B$304,C275,'品質・実績記録'!$C$5:$C$304,D275,'品質・実績記録'!$F$5:$F$304,G275,'品質・実績記録'!$H$5:$H$304,I275))</f>
        <v/>
      </c>
      <c r="X275" s="285">
        <f>IF(C275="","",COUNTIFS('週間工程表'!$B$5:$B$304,C275,'週間工程表'!$C$5:$C$304,D275,'週間工程表'!$F$5:$F$304,G275,'週間工程表'!$H$5:$H$304,I275,'週間工程表'!$K$5:$K$304,"&lt;&gt;"))</f>
        <v/>
      </c>
      <c r="Y275" s="285">
        <f>IF(C275="","",COUNTIFS('課題管理'!$B$5:$B$304,C275,'課題管理'!$C$5:$C$304,D275,'課題管理'!$F$5:$F$304,G275,'課題管理'!$H$5:$H$304,I275,'課題管理'!$Q$5:$Q$304,"&lt;&gt;クローズ済み",'課題管理'!$K$5:$K$304,"&lt;&gt;"))</f>
        <v/>
      </c>
      <c r="Z275" s="287">
        <f>IF(OR(R275="",R275=0,S275=""),"",S275/R275)</f>
        <v/>
      </c>
      <c r="AA275" s="287">
        <f>IF(OR(S275="",S275=0,T275=""),"",T275/S275)</f>
        <v/>
      </c>
      <c r="AB275" s="72" t="n"/>
      <c r="AC275" s="72" t="n"/>
    </row>
    <row r="276" ht="20" customHeight="1">
      <c r="B276">
        <f>IF(C276="","",TEXT(C276,"yyyymmdd")&amp;"-"&amp;LEFT(I276,1)&amp;"-"&amp;TEXT(ROW()-4,"000"))</f>
        <v/>
      </c>
      <c r="C276" s="284" t="n"/>
      <c r="O276" s="285" t="n"/>
      <c r="P276" s="286" t="n"/>
      <c r="Q276" s="286" t="n"/>
      <c r="R276" s="285" t="n"/>
      <c r="S276" s="285">
        <f>IF(C276="","",SUMIFS('品質・実績記録'!$N$5:$N$304,'品質・実績記録'!$B$5:$B$304,C276,'品質・実績記録'!$C$5:$C$304,D276,'品質・実績記録'!$F$5:$F$304,G276,'品質・実績記録'!$H$5:$H$304,I276))</f>
        <v/>
      </c>
      <c r="T276" s="285">
        <f>IF(C276="","",SUMIFS('品質・実績記録'!$O$5:$O$304,'品質・実績記録'!$B$5:$B$304,C276,'品質・実績記録'!$C$5:$C$304,D276,'品質・実績記録'!$F$5:$F$304,G276,'品質・実績記録'!$H$5:$H$304,I276))</f>
        <v/>
      </c>
      <c r="U276" s="285">
        <f>IF(OR(S276="",T276=""),"",MAX(S276-T276,0))</f>
        <v/>
      </c>
      <c r="V276" s="285">
        <f>IF(C276="","",SUMIFS('品質・実績記録'!$S$5:$S$304,'品質・実績記録'!$B$5:$B$304,C276,'品質・実績記録'!$C$5:$C$304,D276,'品質・実績記録'!$F$5:$F$304,G276,'品質・実績記録'!$H$5:$H$304,I276))</f>
        <v/>
      </c>
      <c r="W276" s="285">
        <f>IF(C276="","",SUMIFS('品質・実績記録'!$T$5:$T$304,'品質・実績記録'!$B$5:$B$304,C276,'品質・実績記録'!$C$5:$C$304,D276,'品質・実績記録'!$F$5:$F$304,G276,'品質・実績記録'!$H$5:$H$304,I276))</f>
        <v/>
      </c>
      <c r="X276" s="285">
        <f>IF(C276="","",COUNTIFS('週間工程表'!$B$5:$B$304,C276,'週間工程表'!$C$5:$C$304,D276,'週間工程表'!$F$5:$F$304,G276,'週間工程表'!$H$5:$H$304,I276,'週間工程表'!$K$5:$K$304,"&lt;&gt;"))</f>
        <v/>
      </c>
      <c r="Y276" s="285">
        <f>IF(C276="","",COUNTIFS('課題管理'!$B$5:$B$304,C276,'課題管理'!$C$5:$C$304,D276,'課題管理'!$F$5:$F$304,G276,'課題管理'!$H$5:$H$304,I276,'課題管理'!$Q$5:$Q$304,"&lt;&gt;クローズ済み",'課題管理'!$K$5:$K$304,"&lt;&gt;"))</f>
        <v/>
      </c>
      <c r="Z276" s="287">
        <f>IF(OR(R276="",R276=0,S276=""),"",S276/R276)</f>
        <v/>
      </c>
      <c r="AA276" s="287">
        <f>IF(OR(S276="",S276=0,T276=""),"",T276/S276)</f>
        <v/>
      </c>
      <c r="AB276" s="72" t="n"/>
      <c r="AC276" s="72" t="n"/>
    </row>
    <row r="277" ht="20" customHeight="1">
      <c r="B277">
        <f>IF(C277="","",TEXT(C277,"yyyymmdd")&amp;"-"&amp;LEFT(I277,1)&amp;"-"&amp;TEXT(ROW()-4,"000"))</f>
        <v/>
      </c>
      <c r="C277" s="284" t="n"/>
      <c r="O277" s="285" t="n"/>
      <c r="P277" s="286" t="n"/>
      <c r="Q277" s="286" t="n"/>
      <c r="R277" s="285" t="n"/>
      <c r="S277" s="285">
        <f>IF(C277="","",SUMIFS('品質・実績記録'!$N$5:$N$304,'品質・実績記録'!$B$5:$B$304,C277,'品質・実績記録'!$C$5:$C$304,D277,'品質・実績記録'!$F$5:$F$304,G277,'品質・実績記録'!$H$5:$H$304,I277))</f>
        <v/>
      </c>
      <c r="T277" s="285">
        <f>IF(C277="","",SUMIFS('品質・実績記録'!$O$5:$O$304,'品質・実績記録'!$B$5:$B$304,C277,'品質・実績記録'!$C$5:$C$304,D277,'品質・実績記録'!$F$5:$F$304,G277,'品質・実績記録'!$H$5:$H$304,I277))</f>
        <v/>
      </c>
      <c r="U277" s="285">
        <f>IF(OR(S277="",T277=""),"",MAX(S277-T277,0))</f>
        <v/>
      </c>
      <c r="V277" s="285">
        <f>IF(C277="","",SUMIFS('品質・実績記録'!$S$5:$S$304,'品質・実績記録'!$B$5:$B$304,C277,'品質・実績記録'!$C$5:$C$304,D277,'品質・実績記録'!$F$5:$F$304,G277,'品質・実績記録'!$H$5:$H$304,I277))</f>
        <v/>
      </c>
      <c r="W277" s="285">
        <f>IF(C277="","",SUMIFS('品質・実績記録'!$T$5:$T$304,'品質・実績記録'!$B$5:$B$304,C277,'品質・実績記録'!$C$5:$C$304,D277,'品質・実績記録'!$F$5:$F$304,G277,'品質・実績記録'!$H$5:$H$304,I277))</f>
        <v/>
      </c>
      <c r="X277" s="285">
        <f>IF(C277="","",COUNTIFS('週間工程表'!$B$5:$B$304,C277,'週間工程表'!$C$5:$C$304,D277,'週間工程表'!$F$5:$F$304,G277,'週間工程表'!$H$5:$H$304,I277,'週間工程表'!$K$5:$K$304,"&lt;&gt;"))</f>
        <v/>
      </c>
      <c r="Y277" s="285">
        <f>IF(C277="","",COUNTIFS('課題管理'!$B$5:$B$304,C277,'課題管理'!$C$5:$C$304,D277,'課題管理'!$F$5:$F$304,G277,'課題管理'!$H$5:$H$304,I277,'課題管理'!$Q$5:$Q$304,"&lt;&gt;クローズ済み",'課題管理'!$K$5:$K$304,"&lt;&gt;"))</f>
        <v/>
      </c>
      <c r="Z277" s="287">
        <f>IF(OR(R277="",R277=0,S277=""),"",S277/R277)</f>
        <v/>
      </c>
      <c r="AA277" s="287">
        <f>IF(OR(S277="",S277=0,T277=""),"",T277/S277)</f>
        <v/>
      </c>
      <c r="AB277" s="72" t="n"/>
      <c r="AC277" s="72" t="n"/>
    </row>
    <row r="278" ht="20" customHeight="1">
      <c r="B278">
        <f>IF(C278="","",TEXT(C278,"yyyymmdd")&amp;"-"&amp;LEFT(I278,1)&amp;"-"&amp;TEXT(ROW()-4,"000"))</f>
        <v/>
      </c>
      <c r="C278" s="284" t="n"/>
      <c r="O278" s="285" t="n"/>
      <c r="P278" s="286" t="n"/>
      <c r="Q278" s="286" t="n"/>
      <c r="R278" s="285" t="n"/>
      <c r="S278" s="285">
        <f>IF(C278="","",SUMIFS('品質・実績記録'!$N$5:$N$304,'品質・実績記録'!$B$5:$B$304,C278,'品質・実績記録'!$C$5:$C$304,D278,'品質・実績記録'!$F$5:$F$304,G278,'品質・実績記録'!$H$5:$H$304,I278))</f>
        <v/>
      </c>
      <c r="T278" s="285">
        <f>IF(C278="","",SUMIFS('品質・実績記録'!$O$5:$O$304,'品質・実績記録'!$B$5:$B$304,C278,'品質・実績記録'!$C$5:$C$304,D278,'品質・実績記録'!$F$5:$F$304,G278,'品質・実績記録'!$H$5:$H$304,I278))</f>
        <v/>
      </c>
      <c r="U278" s="285">
        <f>IF(OR(S278="",T278=""),"",MAX(S278-T278,0))</f>
        <v/>
      </c>
      <c r="V278" s="285">
        <f>IF(C278="","",SUMIFS('品質・実績記録'!$S$5:$S$304,'品質・実績記録'!$B$5:$B$304,C278,'品質・実績記録'!$C$5:$C$304,D278,'品質・実績記録'!$F$5:$F$304,G278,'品質・実績記録'!$H$5:$H$304,I278))</f>
        <v/>
      </c>
      <c r="W278" s="285">
        <f>IF(C278="","",SUMIFS('品質・実績記録'!$T$5:$T$304,'品質・実績記録'!$B$5:$B$304,C278,'品質・実績記録'!$C$5:$C$304,D278,'品質・実績記録'!$F$5:$F$304,G278,'品質・実績記録'!$H$5:$H$304,I278))</f>
        <v/>
      </c>
      <c r="X278" s="285">
        <f>IF(C278="","",COUNTIFS('週間工程表'!$B$5:$B$304,C278,'週間工程表'!$C$5:$C$304,D278,'週間工程表'!$F$5:$F$304,G278,'週間工程表'!$H$5:$H$304,I278,'週間工程表'!$K$5:$K$304,"&lt;&gt;"))</f>
        <v/>
      </c>
      <c r="Y278" s="285">
        <f>IF(C278="","",COUNTIFS('課題管理'!$B$5:$B$304,C278,'課題管理'!$C$5:$C$304,D278,'課題管理'!$F$5:$F$304,G278,'課題管理'!$H$5:$H$304,I278,'課題管理'!$Q$5:$Q$304,"&lt;&gt;クローズ済み",'課題管理'!$K$5:$K$304,"&lt;&gt;"))</f>
        <v/>
      </c>
      <c r="Z278" s="287">
        <f>IF(OR(R278="",R278=0,S278=""),"",S278/R278)</f>
        <v/>
      </c>
      <c r="AA278" s="287">
        <f>IF(OR(S278="",S278=0,T278=""),"",T278/S278)</f>
        <v/>
      </c>
      <c r="AB278" s="72" t="n"/>
      <c r="AC278" s="72" t="n"/>
    </row>
    <row r="279" ht="20" customHeight="1">
      <c r="B279">
        <f>IF(C279="","",TEXT(C279,"yyyymmdd")&amp;"-"&amp;LEFT(I279,1)&amp;"-"&amp;TEXT(ROW()-4,"000"))</f>
        <v/>
      </c>
      <c r="C279" s="284" t="n"/>
      <c r="O279" s="285" t="n"/>
      <c r="P279" s="286" t="n"/>
      <c r="Q279" s="286" t="n"/>
      <c r="R279" s="285" t="n"/>
      <c r="S279" s="285">
        <f>IF(C279="","",SUMIFS('品質・実績記録'!$N$5:$N$304,'品質・実績記録'!$B$5:$B$304,C279,'品質・実績記録'!$C$5:$C$304,D279,'品質・実績記録'!$F$5:$F$304,G279,'品質・実績記録'!$H$5:$H$304,I279))</f>
        <v/>
      </c>
      <c r="T279" s="285">
        <f>IF(C279="","",SUMIFS('品質・実績記録'!$O$5:$O$304,'品質・実績記録'!$B$5:$B$304,C279,'品質・実績記録'!$C$5:$C$304,D279,'品質・実績記録'!$F$5:$F$304,G279,'品質・実績記録'!$H$5:$H$304,I279))</f>
        <v/>
      </c>
      <c r="U279" s="285">
        <f>IF(OR(S279="",T279=""),"",MAX(S279-T279,0))</f>
        <v/>
      </c>
      <c r="V279" s="285">
        <f>IF(C279="","",SUMIFS('品質・実績記録'!$S$5:$S$304,'品質・実績記録'!$B$5:$B$304,C279,'品質・実績記録'!$C$5:$C$304,D279,'品質・実績記録'!$F$5:$F$304,G279,'品質・実績記録'!$H$5:$H$304,I279))</f>
        <v/>
      </c>
      <c r="W279" s="285">
        <f>IF(C279="","",SUMIFS('品質・実績記録'!$T$5:$T$304,'品質・実績記録'!$B$5:$B$304,C279,'品質・実績記録'!$C$5:$C$304,D279,'品質・実績記録'!$F$5:$F$304,G279,'品質・実績記録'!$H$5:$H$304,I279))</f>
        <v/>
      </c>
      <c r="X279" s="285">
        <f>IF(C279="","",COUNTIFS('週間工程表'!$B$5:$B$304,C279,'週間工程表'!$C$5:$C$304,D279,'週間工程表'!$F$5:$F$304,G279,'週間工程表'!$H$5:$H$304,I279,'週間工程表'!$K$5:$K$304,"&lt;&gt;"))</f>
        <v/>
      </c>
      <c r="Y279" s="285">
        <f>IF(C279="","",COUNTIFS('課題管理'!$B$5:$B$304,C279,'課題管理'!$C$5:$C$304,D279,'課題管理'!$F$5:$F$304,G279,'課題管理'!$H$5:$H$304,I279,'課題管理'!$Q$5:$Q$304,"&lt;&gt;クローズ済み",'課題管理'!$K$5:$K$304,"&lt;&gt;"))</f>
        <v/>
      </c>
      <c r="Z279" s="287">
        <f>IF(OR(R279="",R279=0,S279=""),"",S279/R279)</f>
        <v/>
      </c>
      <c r="AA279" s="287">
        <f>IF(OR(S279="",S279=0,T279=""),"",T279/S279)</f>
        <v/>
      </c>
      <c r="AB279" s="72" t="n"/>
      <c r="AC279" s="72" t="n"/>
    </row>
    <row r="280" ht="20" customHeight="1">
      <c r="B280">
        <f>IF(C280="","",TEXT(C280,"yyyymmdd")&amp;"-"&amp;LEFT(I280,1)&amp;"-"&amp;TEXT(ROW()-4,"000"))</f>
        <v/>
      </c>
      <c r="C280" s="284" t="n"/>
      <c r="O280" s="285" t="n"/>
      <c r="P280" s="286" t="n"/>
      <c r="Q280" s="286" t="n"/>
      <c r="R280" s="285" t="n"/>
      <c r="S280" s="285">
        <f>IF(C280="","",SUMIFS('品質・実績記録'!$N$5:$N$304,'品質・実績記録'!$B$5:$B$304,C280,'品質・実績記録'!$C$5:$C$304,D280,'品質・実績記録'!$F$5:$F$304,G280,'品質・実績記録'!$H$5:$H$304,I280))</f>
        <v/>
      </c>
      <c r="T280" s="285">
        <f>IF(C280="","",SUMIFS('品質・実績記録'!$O$5:$O$304,'品質・実績記録'!$B$5:$B$304,C280,'品質・実績記録'!$C$5:$C$304,D280,'品質・実績記録'!$F$5:$F$304,G280,'品質・実績記録'!$H$5:$H$304,I280))</f>
        <v/>
      </c>
      <c r="U280" s="285">
        <f>IF(OR(S280="",T280=""),"",MAX(S280-T280,0))</f>
        <v/>
      </c>
      <c r="V280" s="285">
        <f>IF(C280="","",SUMIFS('品質・実績記録'!$S$5:$S$304,'品質・実績記録'!$B$5:$B$304,C280,'品質・実績記録'!$C$5:$C$304,D280,'品質・実績記録'!$F$5:$F$304,G280,'品質・実績記録'!$H$5:$H$304,I280))</f>
        <v/>
      </c>
      <c r="W280" s="285">
        <f>IF(C280="","",SUMIFS('品質・実績記録'!$T$5:$T$304,'品質・実績記録'!$B$5:$B$304,C280,'品質・実績記録'!$C$5:$C$304,D280,'品質・実績記録'!$F$5:$F$304,G280,'品質・実績記録'!$H$5:$H$304,I280))</f>
        <v/>
      </c>
      <c r="X280" s="285">
        <f>IF(C280="","",COUNTIFS('週間工程表'!$B$5:$B$304,C280,'週間工程表'!$C$5:$C$304,D280,'週間工程表'!$F$5:$F$304,G280,'週間工程表'!$H$5:$H$304,I280,'週間工程表'!$K$5:$K$304,"&lt;&gt;"))</f>
        <v/>
      </c>
      <c r="Y280" s="285">
        <f>IF(C280="","",COUNTIFS('課題管理'!$B$5:$B$304,C280,'課題管理'!$C$5:$C$304,D280,'課題管理'!$F$5:$F$304,G280,'課題管理'!$H$5:$H$304,I280,'課題管理'!$Q$5:$Q$304,"&lt;&gt;クローズ済み",'課題管理'!$K$5:$K$304,"&lt;&gt;"))</f>
        <v/>
      </c>
      <c r="Z280" s="287">
        <f>IF(OR(R280="",R280=0,S280=""),"",S280/R280)</f>
        <v/>
      </c>
      <c r="AA280" s="287">
        <f>IF(OR(S280="",S280=0,T280=""),"",T280/S280)</f>
        <v/>
      </c>
      <c r="AB280" s="72" t="n"/>
      <c r="AC280" s="72" t="n"/>
    </row>
    <row r="281" ht="20" customHeight="1">
      <c r="B281">
        <f>IF(C281="","",TEXT(C281,"yyyymmdd")&amp;"-"&amp;LEFT(I281,1)&amp;"-"&amp;TEXT(ROW()-4,"000"))</f>
        <v/>
      </c>
      <c r="C281" s="284" t="n"/>
      <c r="O281" s="285" t="n"/>
      <c r="P281" s="286" t="n"/>
      <c r="Q281" s="286" t="n"/>
      <c r="R281" s="285" t="n"/>
      <c r="S281" s="285">
        <f>IF(C281="","",SUMIFS('品質・実績記録'!$N$5:$N$304,'品質・実績記録'!$B$5:$B$304,C281,'品質・実績記録'!$C$5:$C$304,D281,'品質・実績記録'!$F$5:$F$304,G281,'品質・実績記録'!$H$5:$H$304,I281))</f>
        <v/>
      </c>
      <c r="T281" s="285">
        <f>IF(C281="","",SUMIFS('品質・実績記録'!$O$5:$O$304,'品質・実績記録'!$B$5:$B$304,C281,'品質・実績記録'!$C$5:$C$304,D281,'品質・実績記録'!$F$5:$F$304,G281,'品質・実績記録'!$H$5:$H$304,I281))</f>
        <v/>
      </c>
      <c r="U281" s="285">
        <f>IF(OR(S281="",T281=""),"",MAX(S281-T281,0))</f>
        <v/>
      </c>
      <c r="V281" s="285">
        <f>IF(C281="","",SUMIFS('品質・実績記録'!$S$5:$S$304,'品質・実績記録'!$B$5:$B$304,C281,'品質・実績記録'!$C$5:$C$304,D281,'品質・実績記録'!$F$5:$F$304,G281,'品質・実績記録'!$H$5:$H$304,I281))</f>
        <v/>
      </c>
      <c r="W281" s="285">
        <f>IF(C281="","",SUMIFS('品質・実績記録'!$T$5:$T$304,'品質・実績記録'!$B$5:$B$304,C281,'品質・実績記録'!$C$5:$C$304,D281,'品質・実績記録'!$F$5:$F$304,G281,'品質・実績記録'!$H$5:$H$304,I281))</f>
        <v/>
      </c>
      <c r="X281" s="285">
        <f>IF(C281="","",COUNTIFS('週間工程表'!$B$5:$B$304,C281,'週間工程表'!$C$5:$C$304,D281,'週間工程表'!$F$5:$F$304,G281,'週間工程表'!$H$5:$H$304,I281,'週間工程表'!$K$5:$K$304,"&lt;&gt;"))</f>
        <v/>
      </c>
      <c r="Y281" s="285">
        <f>IF(C281="","",COUNTIFS('課題管理'!$B$5:$B$304,C281,'課題管理'!$C$5:$C$304,D281,'課題管理'!$F$5:$F$304,G281,'課題管理'!$H$5:$H$304,I281,'課題管理'!$Q$5:$Q$304,"&lt;&gt;クローズ済み",'課題管理'!$K$5:$K$304,"&lt;&gt;"))</f>
        <v/>
      </c>
      <c r="Z281" s="287">
        <f>IF(OR(R281="",R281=0,S281=""),"",S281/R281)</f>
        <v/>
      </c>
      <c r="AA281" s="287">
        <f>IF(OR(S281="",S281=0,T281=""),"",T281/S281)</f>
        <v/>
      </c>
      <c r="AB281" s="72" t="n"/>
      <c r="AC281" s="72" t="n"/>
    </row>
    <row r="282" ht="20" customHeight="1">
      <c r="B282">
        <f>IF(C282="","",TEXT(C282,"yyyymmdd")&amp;"-"&amp;LEFT(I282,1)&amp;"-"&amp;TEXT(ROW()-4,"000"))</f>
        <v/>
      </c>
      <c r="C282" s="284" t="n"/>
      <c r="O282" s="285" t="n"/>
      <c r="P282" s="286" t="n"/>
      <c r="Q282" s="286" t="n"/>
      <c r="R282" s="285" t="n"/>
      <c r="S282" s="285">
        <f>IF(C282="","",SUMIFS('品質・実績記録'!$N$5:$N$304,'品質・実績記録'!$B$5:$B$304,C282,'品質・実績記録'!$C$5:$C$304,D282,'品質・実績記録'!$F$5:$F$304,G282,'品質・実績記録'!$H$5:$H$304,I282))</f>
        <v/>
      </c>
      <c r="T282" s="285">
        <f>IF(C282="","",SUMIFS('品質・実績記録'!$O$5:$O$304,'品質・実績記録'!$B$5:$B$304,C282,'品質・実績記録'!$C$5:$C$304,D282,'品質・実績記録'!$F$5:$F$304,G282,'品質・実績記録'!$H$5:$H$304,I282))</f>
        <v/>
      </c>
      <c r="U282" s="285">
        <f>IF(OR(S282="",T282=""),"",MAX(S282-T282,0))</f>
        <v/>
      </c>
      <c r="V282" s="285">
        <f>IF(C282="","",SUMIFS('品質・実績記録'!$S$5:$S$304,'品質・実績記録'!$B$5:$B$304,C282,'品質・実績記録'!$C$5:$C$304,D282,'品質・実績記録'!$F$5:$F$304,G282,'品質・実績記録'!$H$5:$H$304,I282))</f>
        <v/>
      </c>
      <c r="W282" s="285">
        <f>IF(C282="","",SUMIFS('品質・実績記録'!$T$5:$T$304,'品質・実績記録'!$B$5:$B$304,C282,'品質・実績記録'!$C$5:$C$304,D282,'品質・実績記録'!$F$5:$F$304,G282,'品質・実績記録'!$H$5:$H$304,I282))</f>
        <v/>
      </c>
      <c r="X282" s="285">
        <f>IF(C282="","",COUNTIFS('週間工程表'!$B$5:$B$304,C282,'週間工程表'!$C$5:$C$304,D282,'週間工程表'!$F$5:$F$304,G282,'週間工程表'!$H$5:$H$304,I282,'週間工程表'!$K$5:$K$304,"&lt;&gt;"))</f>
        <v/>
      </c>
      <c r="Y282" s="285">
        <f>IF(C282="","",COUNTIFS('課題管理'!$B$5:$B$304,C282,'課題管理'!$C$5:$C$304,D282,'課題管理'!$F$5:$F$304,G282,'課題管理'!$H$5:$H$304,I282,'課題管理'!$Q$5:$Q$304,"&lt;&gt;クローズ済み",'課題管理'!$K$5:$K$304,"&lt;&gt;"))</f>
        <v/>
      </c>
      <c r="Z282" s="287">
        <f>IF(OR(R282="",R282=0,S282=""),"",S282/R282)</f>
        <v/>
      </c>
      <c r="AA282" s="287">
        <f>IF(OR(S282="",S282=0,T282=""),"",T282/S282)</f>
        <v/>
      </c>
      <c r="AB282" s="72" t="n"/>
      <c r="AC282" s="72" t="n"/>
    </row>
    <row r="283" ht="20" customHeight="1">
      <c r="B283">
        <f>IF(C283="","",TEXT(C283,"yyyymmdd")&amp;"-"&amp;LEFT(I283,1)&amp;"-"&amp;TEXT(ROW()-4,"000"))</f>
        <v/>
      </c>
      <c r="C283" s="284" t="n"/>
      <c r="O283" s="285" t="n"/>
      <c r="P283" s="286" t="n"/>
      <c r="Q283" s="286" t="n"/>
      <c r="R283" s="285" t="n"/>
      <c r="S283" s="285">
        <f>IF(C283="","",SUMIFS('品質・実績記録'!$N$5:$N$304,'品質・実績記録'!$B$5:$B$304,C283,'品質・実績記録'!$C$5:$C$304,D283,'品質・実績記録'!$F$5:$F$304,G283,'品質・実績記録'!$H$5:$H$304,I283))</f>
        <v/>
      </c>
      <c r="T283" s="285">
        <f>IF(C283="","",SUMIFS('品質・実績記録'!$O$5:$O$304,'品質・実績記録'!$B$5:$B$304,C283,'品質・実績記録'!$C$5:$C$304,D283,'品質・実績記録'!$F$5:$F$304,G283,'品質・実績記録'!$H$5:$H$304,I283))</f>
        <v/>
      </c>
      <c r="U283" s="285">
        <f>IF(OR(S283="",T283=""),"",MAX(S283-T283,0))</f>
        <v/>
      </c>
      <c r="V283" s="285">
        <f>IF(C283="","",SUMIFS('品質・実績記録'!$S$5:$S$304,'品質・実績記録'!$B$5:$B$304,C283,'品質・実績記録'!$C$5:$C$304,D283,'品質・実績記録'!$F$5:$F$304,G283,'品質・実績記録'!$H$5:$H$304,I283))</f>
        <v/>
      </c>
      <c r="W283" s="285">
        <f>IF(C283="","",SUMIFS('品質・実績記録'!$T$5:$T$304,'品質・実績記録'!$B$5:$B$304,C283,'品質・実績記録'!$C$5:$C$304,D283,'品質・実績記録'!$F$5:$F$304,G283,'品質・実績記録'!$H$5:$H$304,I283))</f>
        <v/>
      </c>
      <c r="X283" s="285">
        <f>IF(C283="","",COUNTIFS('週間工程表'!$B$5:$B$304,C283,'週間工程表'!$C$5:$C$304,D283,'週間工程表'!$F$5:$F$304,G283,'週間工程表'!$H$5:$H$304,I283,'週間工程表'!$K$5:$K$304,"&lt;&gt;"))</f>
        <v/>
      </c>
      <c r="Y283" s="285">
        <f>IF(C283="","",COUNTIFS('課題管理'!$B$5:$B$304,C283,'課題管理'!$C$5:$C$304,D283,'課題管理'!$F$5:$F$304,G283,'課題管理'!$H$5:$H$304,I283,'課題管理'!$Q$5:$Q$304,"&lt;&gt;クローズ済み",'課題管理'!$K$5:$K$304,"&lt;&gt;"))</f>
        <v/>
      </c>
      <c r="Z283" s="287">
        <f>IF(OR(R283="",R283=0,S283=""),"",S283/R283)</f>
        <v/>
      </c>
      <c r="AA283" s="287">
        <f>IF(OR(S283="",S283=0,T283=""),"",T283/S283)</f>
        <v/>
      </c>
      <c r="AB283" s="72" t="n"/>
      <c r="AC283" s="72" t="n"/>
    </row>
    <row r="284" ht="20" customHeight="1">
      <c r="B284">
        <f>IF(C284="","",TEXT(C284,"yyyymmdd")&amp;"-"&amp;LEFT(I284,1)&amp;"-"&amp;TEXT(ROW()-4,"000"))</f>
        <v/>
      </c>
      <c r="C284" s="284" t="n"/>
      <c r="O284" s="285" t="n"/>
      <c r="P284" s="286" t="n"/>
      <c r="Q284" s="286" t="n"/>
      <c r="R284" s="285" t="n"/>
      <c r="S284" s="285">
        <f>IF(C284="","",SUMIFS('品質・実績記録'!$N$5:$N$304,'品質・実績記録'!$B$5:$B$304,C284,'品質・実績記録'!$C$5:$C$304,D284,'品質・実績記録'!$F$5:$F$304,G284,'品質・実績記録'!$H$5:$H$304,I284))</f>
        <v/>
      </c>
      <c r="T284" s="285">
        <f>IF(C284="","",SUMIFS('品質・実績記録'!$O$5:$O$304,'品質・実績記録'!$B$5:$B$304,C284,'品質・実績記録'!$C$5:$C$304,D284,'品質・実績記録'!$F$5:$F$304,G284,'品質・実績記録'!$H$5:$H$304,I284))</f>
        <v/>
      </c>
      <c r="U284" s="285">
        <f>IF(OR(S284="",T284=""),"",MAX(S284-T284,0))</f>
        <v/>
      </c>
      <c r="V284" s="285">
        <f>IF(C284="","",SUMIFS('品質・実績記録'!$S$5:$S$304,'品質・実績記録'!$B$5:$B$304,C284,'品質・実績記録'!$C$5:$C$304,D284,'品質・実績記録'!$F$5:$F$304,G284,'品質・実績記録'!$H$5:$H$304,I284))</f>
        <v/>
      </c>
      <c r="W284" s="285">
        <f>IF(C284="","",SUMIFS('品質・実績記録'!$T$5:$T$304,'品質・実績記録'!$B$5:$B$304,C284,'品質・実績記録'!$C$5:$C$304,D284,'品質・実績記録'!$F$5:$F$304,G284,'品質・実績記録'!$H$5:$H$304,I284))</f>
        <v/>
      </c>
      <c r="X284" s="285">
        <f>IF(C284="","",COUNTIFS('週間工程表'!$B$5:$B$304,C284,'週間工程表'!$C$5:$C$304,D284,'週間工程表'!$F$5:$F$304,G284,'週間工程表'!$H$5:$H$304,I284,'週間工程表'!$K$5:$K$304,"&lt;&gt;"))</f>
        <v/>
      </c>
      <c r="Y284" s="285">
        <f>IF(C284="","",COUNTIFS('課題管理'!$B$5:$B$304,C284,'課題管理'!$C$5:$C$304,D284,'課題管理'!$F$5:$F$304,G284,'課題管理'!$H$5:$H$304,I284,'課題管理'!$Q$5:$Q$304,"&lt;&gt;クローズ済み",'課題管理'!$K$5:$K$304,"&lt;&gt;"))</f>
        <v/>
      </c>
      <c r="Z284" s="287">
        <f>IF(OR(R284="",R284=0,S284=""),"",S284/R284)</f>
        <v/>
      </c>
      <c r="AA284" s="287">
        <f>IF(OR(S284="",S284=0,T284=""),"",T284/S284)</f>
        <v/>
      </c>
      <c r="AB284" s="72" t="n"/>
      <c r="AC284" s="72" t="n"/>
    </row>
    <row r="285" ht="20" customHeight="1">
      <c r="B285">
        <f>IF(C285="","",TEXT(C285,"yyyymmdd")&amp;"-"&amp;LEFT(I285,1)&amp;"-"&amp;TEXT(ROW()-4,"000"))</f>
        <v/>
      </c>
      <c r="C285" s="284" t="n"/>
      <c r="O285" s="285" t="n"/>
      <c r="P285" s="286" t="n"/>
      <c r="Q285" s="286" t="n"/>
      <c r="R285" s="285" t="n"/>
      <c r="S285" s="285">
        <f>IF(C285="","",SUMIFS('品質・実績記録'!$N$5:$N$304,'品質・実績記録'!$B$5:$B$304,C285,'品質・実績記録'!$C$5:$C$304,D285,'品質・実績記録'!$F$5:$F$304,G285,'品質・実績記録'!$H$5:$H$304,I285))</f>
        <v/>
      </c>
      <c r="T285" s="285">
        <f>IF(C285="","",SUMIFS('品質・実績記録'!$O$5:$O$304,'品質・実績記録'!$B$5:$B$304,C285,'品質・実績記録'!$C$5:$C$304,D285,'品質・実績記録'!$F$5:$F$304,G285,'品質・実績記録'!$H$5:$H$304,I285))</f>
        <v/>
      </c>
      <c r="U285" s="285">
        <f>IF(OR(S285="",T285=""),"",MAX(S285-T285,0))</f>
        <v/>
      </c>
      <c r="V285" s="285">
        <f>IF(C285="","",SUMIFS('品質・実績記録'!$S$5:$S$304,'品質・実績記録'!$B$5:$B$304,C285,'品質・実績記録'!$C$5:$C$304,D285,'品質・実績記録'!$F$5:$F$304,G285,'品質・実績記録'!$H$5:$H$304,I285))</f>
        <v/>
      </c>
      <c r="W285" s="285">
        <f>IF(C285="","",SUMIFS('品質・実績記録'!$T$5:$T$304,'品質・実績記録'!$B$5:$B$304,C285,'品質・実績記録'!$C$5:$C$304,D285,'品質・実績記録'!$F$5:$F$304,G285,'品質・実績記録'!$H$5:$H$304,I285))</f>
        <v/>
      </c>
      <c r="X285" s="285">
        <f>IF(C285="","",COUNTIFS('週間工程表'!$B$5:$B$304,C285,'週間工程表'!$C$5:$C$304,D285,'週間工程表'!$F$5:$F$304,G285,'週間工程表'!$H$5:$H$304,I285,'週間工程表'!$K$5:$K$304,"&lt;&gt;"))</f>
        <v/>
      </c>
      <c r="Y285" s="285">
        <f>IF(C285="","",COUNTIFS('課題管理'!$B$5:$B$304,C285,'課題管理'!$C$5:$C$304,D285,'課題管理'!$F$5:$F$304,G285,'課題管理'!$H$5:$H$304,I285,'課題管理'!$Q$5:$Q$304,"&lt;&gt;クローズ済み",'課題管理'!$K$5:$K$304,"&lt;&gt;"))</f>
        <v/>
      </c>
      <c r="Z285" s="287">
        <f>IF(OR(R285="",R285=0,S285=""),"",S285/R285)</f>
        <v/>
      </c>
      <c r="AA285" s="287">
        <f>IF(OR(S285="",S285=0,T285=""),"",T285/S285)</f>
        <v/>
      </c>
      <c r="AB285" s="72" t="n"/>
      <c r="AC285" s="72" t="n"/>
    </row>
    <row r="286" ht="20" customHeight="1">
      <c r="B286">
        <f>IF(C286="","",TEXT(C286,"yyyymmdd")&amp;"-"&amp;LEFT(I286,1)&amp;"-"&amp;TEXT(ROW()-4,"000"))</f>
        <v/>
      </c>
      <c r="C286" s="284" t="n"/>
      <c r="O286" s="285" t="n"/>
      <c r="P286" s="286" t="n"/>
      <c r="Q286" s="286" t="n"/>
      <c r="R286" s="285" t="n"/>
      <c r="S286" s="285">
        <f>IF(C286="","",SUMIFS('品質・実績記録'!$N$5:$N$304,'品質・実績記録'!$B$5:$B$304,C286,'品質・実績記録'!$C$5:$C$304,D286,'品質・実績記録'!$F$5:$F$304,G286,'品質・実績記録'!$H$5:$H$304,I286))</f>
        <v/>
      </c>
      <c r="T286" s="285">
        <f>IF(C286="","",SUMIFS('品質・実績記録'!$O$5:$O$304,'品質・実績記録'!$B$5:$B$304,C286,'品質・実績記録'!$C$5:$C$304,D286,'品質・実績記録'!$F$5:$F$304,G286,'品質・実績記録'!$H$5:$H$304,I286))</f>
        <v/>
      </c>
      <c r="U286" s="285">
        <f>IF(OR(S286="",T286=""),"",MAX(S286-T286,0))</f>
        <v/>
      </c>
      <c r="V286" s="285">
        <f>IF(C286="","",SUMIFS('品質・実績記録'!$S$5:$S$304,'品質・実績記録'!$B$5:$B$304,C286,'品質・実績記録'!$C$5:$C$304,D286,'品質・実績記録'!$F$5:$F$304,G286,'品質・実績記録'!$H$5:$H$304,I286))</f>
        <v/>
      </c>
      <c r="W286" s="285">
        <f>IF(C286="","",SUMIFS('品質・実績記録'!$T$5:$T$304,'品質・実績記録'!$B$5:$B$304,C286,'品質・実績記録'!$C$5:$C$304,D286,'品質・実績記録'!$F$5:$F$304,G286,'品質・実績記録'!$H$5:$H$304,I286))</f>
        <v/>
      </c>
      <c r="X286" s="285">
        <f>IF(C286="","",COUNTIFS('週間工程表'!$B$5:$B$304,C286,'週間工程表'!$C$5:$C$304,D286,'週間工程表'!$F$5:$F$304,G286,'週間工程表'!$H$5:$H$304,I286,'週間工程表'!$K$5:$K$304,"&lt;&gt;"))</f>
        <v/>
      </c>
      <c r="Y286" s="285">
        <f>IF(C286="","",COUNTIFS('課題管理'!$B$5:$B$304,C286,'課題管理'!$C$5:$C$304,D286,'課題管理'!$F$5:$F$304,G286,'課題管理'!$H$5:$H$304,I286,'課題管理'!$Q$5:$Q$304,"&lt;&gt;クローズ済み",'課題管理'!$K$5:$K$304,"&lt;&gt;"))</f>
        <v/>
      </c>
      <c r="Z286" s="287">
        <f>IF(OR(R286="",R286=0,S286=""),"",S286/R286)</f>
        <v/>
      </c>
      <c r="AA286" s="287">
        <f>IF(OR(S286="",S286=0,T286=""),"",T286/S286)</f>
        <v/>
      </c>
      <c r="AB286" s="72" t="n"/>
      <c r="AC286" s="72" t="n"/>
    </row>
    <row r="287" ht="20" customHeight="1">
      <c r="B287">
        <f>IF(C287="","",TEXT(C287,"yyyymmdd")&amp;"-"&amp;LEFT(I287,1)&amp;"-"&amp;TEXT(ROW()-4,"000"))</f>
        <v/>
      </c>
      <c r="C287" s="284" t="n"/>
      <c r="O287" s="285" t="n"/>
      <c r="P287" s="286" t="n"/>
      <c r="Q287" s="286" t="n"/>
      <c r="R287" s="285" t="n"/>
      <c r="S287" s="285">
        <f>IF(C287="","",SUMIFS('品質・実績記録'!$N$5:$N$304,'品質・実績記録'!$B$5:$B$304,C287,'品質・実績記録'!$C$5:$C$304,D287,'品質・実績記録'!$F$5:$F$304,G287,'品質・実績記録'!$H$5:$H$304,I287))</f>
        <v/>
      </c>
      <c r="T287" s="285">
        <f>IF(C287="","",SUMIFS('品質・実績記録'!$O$5:$O$304,'品質・実績記録'!$B$5:$B$304,C287,'品質・実績記録'!$C$5:$C$304,D287,'品質・実績記録'!$F$5:$F$304,G287,'品質・実績記録'!$H$5:$H$304,I287))</f>
        <v/>
      </c>
      <c r="U287" s="285">
        <f>IF(OR(S287="",T287=""),"",MAX(S287-T287,0))</f>
        <v/>
      </c>
      <c r="V287" s="285">
        <f>IF(C287="","",SUMIFS('品質・実績記録'!$S$5:$S$304,'品質・実績記録'!$B$5:$B$304,C287,'品質・実績記録'!$C$5:$C$304,D287,'品質・実績記録'!$F$5:$F$304,G287,'品質・実績記録'!$H$5:$H$304,I287))</f>
        <v/>
      </c>
      <c r="W287" s="285">
        <f>IF(C287="","",SUMIFS('品質・実績記録'!$T$5:$T$304,'品質・実績記録'!$B$5:$B$304,C287,'品質・実績記録'!$C$5:$C$304,D287,'品質・実績記録'!$F$5:$F$304,G287,'品質・実績記録'!$H$5:$H$304,I287))</f>
        <v/>
      </c>
      <c r="X287" s="285">
        <f>IF(C287="","",COUNTIFS('週間工程表'!$B$5:$B$304,C287,'週間工程表'!$C$5:$C$304,D287,'週間工程表'!$F$5:$F$304,G287,'週間工程表'!$H$5:$H$304,I287,'週間工程表'!$K$5:$K$304,"&lt;&gt;"))</f>
        <v/>
      </c>
      <c r="Y287" s="285">
        <f>IF(C287="","",COUNTIFS('課題管理'!$B$5:$B$304,C287,'課題管理'!$C$5:$C$304,D287,'課題管理'!$F$5:$F$304,G287,'課題管理'!$H$5:$H$304,I287,'課題管理'!$Q$5:$Q$304,"&lt;&gt;クローズ済み",'課題管理'!$K$5:$K$304,"&lt;&gt;"))</f>
        <v/>
      </c>
      <c r="Z287" s="287">
        <f>IF(OR(R287="",R287=0,S287=""),"",S287/R287)</f>
        <v/>
      </c>
      <c r="AA287" s="287">
        <f>IF(OR(S287="",S287=0,T287=""),"",T287/S287)</f>
        <v/>
      </c>
      <c r="AB287" s="72" t="n"/>
      <c r="AC287" s="72" t="n"/>
    </row>
    <row r="288" ht="20" customHeight="1">
      <c r="B288">
        <f>IF(C288="","",TEXT(C288,"yyyymmdd")&amp;"-"&amp;LEFT(I288,1)&amp;"-"&amp;TEXT(ROW()-4,"000"))</f>
        <v/>
      </c>
      <c r="C288" s="284" t="n"/>
      <c r="O288" s="285" t="n"/>
      <c r="P288" s="286" t="n"/>
      <c r="Q288" s="286" t="n"/>
      <c r="R288" s="285" t="n"/>
      <c r="S288" s="285">
        <f>IF(C288="","",SUMIFS('品質・実績記録'!$N$5:$N$304,'品質・実績記録'!$B$5:$B$304,C288,'品質・実績記録'!$C$5:$C$304,D288,'品質・実績記録'!$F$5:$F$304,G288,'品質・実績記録'!$H$5:$H$304,I288))</f>
        <v/>
      </c>
      <c r="T288" s="285">
        <f>IF(C288="","",SUMIFS('品質・実績記録'!$O$5:$O$304,'品質・実績記録'!$B$5:$B$304,C288,'品質・実績記録'!$C$5:$C$304,D288,'品質・実績記録'!$F$5:$F$304,G288,'品質・実績記録'!$H$5:$H$304,I288))</f>
        <v/>
      </c>
      <c r="U288" s="285">
        <f>IF(OR(S288="",T288=""),"",MAX(S288-T288,0))</f>
        <v/>
      </c>
      <c r="V288" s="285">
        <f>IF(C288="","",SUMIFS('品質・実績記録'!$S$5:$S$304,'品質・実績記録'!$B$5:$B$304,C288,'品質・実績記録'!$C$5:$C$304,D288,'品質・実績記録'!$F$5:$F$304,G288,'品質・実績記録'!$H$5:$H$304,I288))</f>
        <v/>
      </c>
      <c r="W288" s="285">
        <f>IF(C288="","",SUMIFS('品質・実績記録'!$T$5:$T$304,'品質・実績記録'!$B$5:$B$304,C288,'品質・実績記録'!$C$5:$C$304,D288,'品質・実績記録'!$F$5:$F$304,G288,'品質・実績記録'!$H$5:$H$304,I288))</f>
        <v/>
      </c>
      <c r="X288" s="285">
        <f>IF(C288="","",COUNTIFS('週間工程表'!$B$5:$B$304,C288,'週間工程表'!$C$5:$C$304,D288,'週間工程表'!$F$5:$F$304,G288,'週間工程表'!$H$5:$H$304,I288,'週間工程表'!$K$5:$K$304,"&lt;&gt;"))</f>
        <v/>
      </c>
      <c r="Y288" s="285">
        <f>IF(C288="","",COUNTIFS('課題管理'!$B$5:$B$304,C288,'課題管理'!$C$5:$C$304,D288,'課題管理'!$F$5:$F$304,G288,'課題管理'!$H$5:$H$304,I288,'課題管理'!$Q$5:$Q$304,"&lt;&gt;クローズ済み",'課題管理'!$K$5:$K$304,"&lt;&gt;"))</f>
        <v/>
      </c>
      <c r="Z288" s="287">
        <f>IF(OR(R288="",R288=0,S288=""),"",S288/R288)</f>
        <v/>
      </c>
      <c r="AA288" s="287">
        <f>IF(OR(S288="",S288=0,T288=""),"",T288/S288)</f>
        <v/>
      </c>
      <c r="AB288" s="72" t="n"/>
      <c r="AC288" s="72" t="n"/>
    </row>
    <row r="289" ht="20" customHeight="1">
      <c r="B289">
        <f>IF(C289="","",TEXT(C289,"yyyymmdd")&amp;"-"&amp;LEFT(I289,1)&amp;"-"&amp;TEXT(ROW()-4,"000"))</f>
        <v/>
      </c>
      <c r="C289" s="284" t="n"/>
      <c r="O289" s="285" t="n"/>
      <c r="P289" s="286" t="n"/>
      <c r="Q289" s="286" t="n"/>
      <c r="R289" s="285" t="n"/>
      <c r="S289" s="285">
        <f>IF(C289="","",SUMIFS('品質・実績記録'!$N$5:$N$304,'品質・実績記録'!$B$5:$B$304,C289,'品質・実績記録'!$C$5:$C$304,D289,'品質・実績記録'!$F$5:$F$304,G289,'品質・実績記録'!$H$5:$H$304,I289))</f>
        <v/>
      </c>
      <c r="T289" s="285">
        <f>IF(C289="","",SUMIFS('品質・実績記録'!$O$5:$O$304,'品質・実績記録'!$B$5:$B$304,C289,'品質・実績記録'!$C$5:$C$304,D289,'品質・実績記録'!$F$5:$F$304,G289,'品質・実績記録'!$H$5:$H$304,I289))</f>
        <v/>
      </c>
      <c r="U289" s="285">
        <f>IF(OR(S289="",T289=""),"",MAX(S289-T289,0))</f>
        <v/>
      </c>
      <c r="V289" s="285">
        <f>IF(C289="","",SUMIFS('品質・実績記録'!$S$5:$S$304,'品質・実績記録'!$B$5:$B$304,C289,'品質・実績記録'!$C$5:$C$304,D289,'品質・実績記録'!$F$5:$F$304,G289,'品質・実績記録'!$H$5:$H$304,I289))</f>
        <v/>
      </c>
      <c r="W289" s="285">
        <f>IF(C289="","",SUMIFS('品質・実績記録'!$T$5:$T$304,'品質・実績記録'!$B$5:$B$304,C289,'品質・実績記録'!$C$5:$C$304,D289,'品質・実績記録'!$F$5:$F$304,G289,'品質・実績記録'!$H$5:$H$304,I289))</f>
        <v/>
      </c>
      <c r="X289" s="285">
        <f>IF(C289="","",COUNTIFS('週間工程表'!$B$5:$B$304,C289,'週間工程表'!$C$5:$C$304,D289,'週間工程表'!$F$5:$F$304,G289,'週間工程表'!$H$5:$H$304,I289,'週間工程表'!$K$5:$K$304,"&lt;&gt;"))</f>
        <v/>
      </c>
      <c r="Y289" s="285">
        <f>IF(C289="","",COUNTIFS('課題管理'!$B$5:$B$304,C289,'課題管理'!$C$5:$C$304,D289,'課題管理'!$F$5:$F$304,G289,'課題管理'!$H$5:$H$304,I289,'課題管理'!$Q$5:$Q$304,"&lt;&gt;クローズ済み",'課題管理'!$K$5:$K$304,"&lt;&gt;"))</f>
        <v/>
      </c>
      <c r="Z289" s="287">
        <f>IF(OR(R289="",R289=0,S289=""),"",S289/R289)</f>
        <v/>
      </c>
      <c r="AA289" s="287">
        <f>IF(OR(S289="",S289=0,T289=""),"",T289/S289)</f>
        <v/>
      </c>
      <c r="AB289" s="72" t="n"/>
      <c r="AC289" s="72" t="n"/>
    </row>
    <row r="290" ht="20" customHeight="1">
      <c r="B290">
        <f>IF(C290="","",TEXT(C290,"yyyymmdd")&amp;"-"&amp;LEFT(I290,1)&amp;"-"&amp;TEXT(ROW()-4,"000"))</f>
        <v/>
      </c>
      <c r="C290" s="284" t="n"/>
      <c r="O290" s="285" t="n"/>
      <c r="P290" s="286" t="n"/>
      <c r="Q290" s="286" t="n"/>
      <c r="R290" s="285" t="n"/>
      <c r="S290" s="285">
        <f>IF(C290="","",SUMIFS('品質・実績記録'!$N$5:$N$304,'品質・実績記録'!$B$5:$B$304,C290,'品質・実績記録'!$C$5:$C$304,D290,'品質・実績記録'!$F$5:$F$304,G290,'品質・実績記録'!$H$5:$H$304,I290))</f>
        <v/>
      </c>
      <c r="T290" s="285">
        <f>IF(C290="","",SUMIFS('品質・実績記録'!$O$5:$O$304,'品質・実績記録'!$B$5:$B$304,C290,'品質・実績記録'!$C$5:$C$304,D290,'品質・実績記録'!$F$5:$F$304,G290,'品質・実績記録'!$H$5:$H$304,I290))</f>
        <v/>
      </c>
      <c r="U290" s="285">
        <f>IF(OR(S290="",T290=""),"",MAX(S290-T290,0))</f>
        <v/>
      </c>
      <c r="V290" s="285">
        <f>IF(C290="","",SUMIFS('品質・実績記録'!$S$5:$S$304,'品質・実績記録'!$B$5:$B$304,C290,'品質・実績記録'!$C$5:$C$304,D290,'品質・実績記録'!$F$5:$F$304,G290,'品質・実績記録'!$H$5:$H$304,I290))</f>
        <v/>
      </c>
      <c r="W290" s="285">
        <f>IF(C290="","",SUMIFS('品質・実績記録'!$T$5:$T$304,'品質・実績記録'!$B$5:$B$304,C290,'品質・実績記録'!$C$5:$C$304,D290,'品質・実績記録'!$F$5:$F$304,G290,'品質・実績記録'!$H$5:$H$304,I290))</f>
        <v/>
      </c>
      <c r="X290" s="285">
        <f>IF(C290="","",COUNTIFS('週間工程表'!$B$5:$B$304,C290,'週間工程表'!$C$5:$C$304,D290,'週間工程表'!$F$5:$F$304,G290,'週間工程表'!$H$5:$H$304,I290,'週間工程表'!$K$5:$K$304,"&lt;&gt;"))</f>
        <v/>
      </c>
      <c r="Y290" s="285">
        <f>IF(C290="","",COUNTIFS('課題管理'!$B$5:$B$304,C290,'課題管理'!$C$5:$C$304,D290,'課題管理'!$F$5:$F$304,G290,'課題管理'!$H$5:$H$304,I290,'課題管理'!$Q$5:$Q$304,"&lt;&gt;クローズ済み",'課題管理'!$K$5:$K$304,"&lt;&gt;"))</f>
        <v/>
      </c>
      <c r="Z290" s="287">
        <f>IF(OR(R290="",R290=0,S290=""),"",S290/R290)</f>
        <v/>
      </c>
      <c r="AA290" s="287">
        <f>IF(OR(S290="",S290=0,T290=""),"",T290/S290)</f>
        <v/>
      </c>
      <c r="AB290" s="72" t="n"/>
      <c r="AC290" s="72" t="n"/>
    </row>
    <row r="291" ht="20" customHeight="1">
      <c r="B291">
        <f>IF(C291="","",TEXT(C291,"yyyymmdd")&amp;"-"&amp;LEFT(I291,1)&amp;"-"&amp;TEXT(ROW()-4,"000"))</f>
        <v/>
      </c>
      <c r="C291" s="284" t="n"/>
      <c r="O291" s="285" t="n"/>
      <c r="P291" s="286" t="n"/>
      <c r="Q291" s="286" t="n"/>
      <c r="R291" s="285" t="n"/>
      <c r="S291" s="285">
        <f>IF(C291="","",SUMIFS('品質・実績記録'!$N$5:$N$304,'品質・実績記録'!$B$5:$B$304,C291,'品質・実績記録'!$C$5:$C$304,D291,'品質・実績記録'!$F$5:$F$304,G291,'品質・実績記録'!$H$5:$H$304,I291))</f>
        <v/>
      </c>
      <c r="T291" s="285">
        <f>IF(C291="","",SUMIFS('品質・実績記録'!$O$5:$O$304,'品質・実績記録'!$B$5:$B$304,C291,'品質・実績記録'!$C$5:$C$304,D291,'品質・実績記録'!$F$5:$F$304,G291,'品質・実績記録'!$H$5:$H$304,I291))</f>
        <v/>
      </c>
      <c r="U291" s="285">
        <f>IF(OR(S291="",T291=""),"",MAX(S291-T291,0))</f>
        <v/>
      </c>
      <c r="V291" s="285">
        <f>IF(C291="","",SUMIFS('品質・実績記録'!$S$5:$S$304,'品質・実績記録'!$B$5:$B$304,C291,'品質・実績記録'!$C$5:$C$304,D291,'品質・実績記録'!$F$5:$F$304,G291,'品質・実績記録'!$H$5:$H$304,I291))</f>
        <v/>
      </c>
      <c r="W291" s="285">
        <f>IF(C291="","",SUMIFS('品質・実績記録'!$T$5:$T$304,'品質・実績記録'!$B$5:$B$304,C291,'品質・実績記録'!$C$5:$C$304,D291,'品質・実績記録'!$F$5:$F$304,G291,'品質・実績記録'!$H$5:$H$304,I291))</f>
        <v/>
      </c>
      <c r="X291" s="285">
        <f>IF(C291="","",COUNTIFS('週間工程表'!$B$5:$B$304,C291,'週間工程表'!$C$5:$C$304,D291,'週間工程表'!$F$5:$F$304,G291,'週間工程表'!$H$5:$H$304,I291,'週間工程表'!$K$5:$K$304,"&lt;&gt;"))</f>
        <v/>
      </c>
      <c r="Y291" s="285">
        <f>IF(C291="","",COUNTIFS('課題管理'!$B$5:$B$304,C291,'課題管理'!$C$5:$C$304,D291,'課題管理'!$F$5:$F$304,G291,'課題管理'!$H$5:$H$304,I291,'課題管理'!$Q$5:$Q$304,"&lt;&gt;クローズ済み",'課題管理'!$K$5:$K$304,"&lt;&gt;"))</f>
        <v/>
      </c>
      <c r="Z291" s="287">
        <f>IF(OR(R291="",R291=0,S291=""),"",S291/R291)</f>
        <v/>
      </c>
      <c r="AA291" s="287">
        <f>IF(OR(S291="",S291=0,T291=""),"",T291/S291)</f>
        <v/>
      </c>
      <c r="AB291" s="72" t="n"/>
      <c r="AC291" s="72" t="n"/>
    </row>
    <row r="292" ht="20" customHeight="1">
      <c r="B292">
        <f>IF(C292="","",TEXT(C292,"yyyymmdd")&amp;"-"&amp;LEFT(I292,1)&amp;"-"&amp;TEXT(ROW()-4,"000"))</f>
        <v/>
      </c>
      <c r="C292" s="284" t="n"/>
      <c r="O292" s="285" t="n"/>
      <c r="P292" s="286" t="n"/>
      <c r="Q292" s="286" t="n"/>
      <c r="R292" s="285" t="n"/>
      <c r="S292" s="285">
        <f>IF(C292="","",SUMIFS('品質・実績記録'!$N$5:$N$304,'品質・実績記録'!$B$5:$B$304,C292,'品質・実績記録'!$C$5:$C$304,D292,'品質・実績記録'!$F$5:$F$304,G292,'品質・実績記録'!$H$5:$H$304,I292))</f>
        <v/>
      </c>
      <c r="T292" s="285">
        <f>IF(C292="","",SUMIFS('品質・実績記録'!$O$5:$O$304,'品質・実績記録'!$B$5:$B$304,C292,'品質・実績記録'!$C$5:$C$304,D292,'品質・実績記録'!$F$5:$F$304,G292,'品質・実績記録'!$H$5:$H$304,I292))</f>
        <v/>
      </c>
      <c r="U292" s="285">
        <f>IF(OR(S292="",T292=""),"",MAX(S292-T292,0))</f>
        <v/>
      </c>
      <c r="V292" s="285">
        <f>IF(C292="","",SUMIFS('品質・実績記録'!$S$5:$S$304,'品質・実績記録'!$B$5:$B$304,C292,'品質・実績記録'!$C$5:$C$304,D292,'品質・実績記録'!$F$5:$F$304,G292,'品質・実績記録'!$H$5:$H$304,I292))</f>
        <v/>
      </c>
      <c r="W292" s="285">
        <f>IF(C292="","",SUMIFS('品質・実績記録'!$T$5:$T$304,'品質・実績記録'!$B$5:$B$304,C292,'品質・実績記録'!$C$5:$C$304,D292,'品質・実績記録'!$F$5:$F$304,G292,'品質・実績記録'!$H$5:$H$304,I292))</f>
        <v/>
      </c>
      <c r="X292" s="285">
        <f>IF(C292="","",COUNTIFS('週間工程表'!$B$5:$B$304,C292,'週間工程表'!$C$5:$C$304,D292,'週間工程表'!$F$5:$F$304,G292,'週間工程表'!$H$5:$H$304,I292,'週間工程表'!$K$5:$K$304,"&lt;&gt;"))</f>
        <v/>
      </c>
      <c r="Y292" s="285">
        <f>IF(C292="","",COUNTIFS('課題管理'!$B$5:$B$304,C292,'課題管理'!$C$5:$C$304,D292,'課題管理'!$F$5:$F$304,G292,'課題管理'!$H$5:$H$304,I292,'課題管理'!$Q$5:$Q$304,"&lt;&gt;クローズ済み",'課題管理'!$K$5:$K$304,"&lt;&gt;"))</f>
        <v/>
      </c>
      <c r="Z292" s="287">
        <f>IF(OR(R292="",R292=0,S292=""),"",S292/R292)</f>
        <v/>
      </c>
      <c r="AA292" s="287">
        <f>IF(OR(S292="",S292=0,T292=""),"",T292/S292)</f>
        <v/>
      </c>
      <c r="AB292" s="72" t="n"/>
      <c r="AC292" s="72" t="n"/>
    </row>
    <row r="293" ht="20" customHeight="1">
      <c r="B293">
        <f>IF(C293="","",TEXT(C293,"yyyymmdd")&amp;"-"&amp;LEFT(I293,1)&amp;"-"&amp;TEXT(ROW()-4,"000"))</f>
        <v/>
      </c>
      <c r="C293" s="284" t="n"/>
      <c r="O293" s="285" t="n"/>
      <c r="P293" s="286" t="n"/>
      <c r="Q293" s="286" t="n"/>
      <c r="R293" s="285" t="n"/>
      <c r="S293" s="285">
        <f>IF(C293="","",SUMIFS('品質・実績記録'!$N$5:$N$304,'品質・実績記録'!$B$5:$B$304,C293,'品質・実績記録'!$C$5:$C$304,D293,'品質・実績記録'!$F$5:$F$304,G293,'品質・実績記録'!$H$5:$H$304,I293))</f>
        <v/>
      </c>
      <c r="T293" s="285">
        <f>IF(C293="","",SUMIFS('品質・実績記録'!$O$5:$O$304,'品質・実績記録'!$B$5:$B$304,C293,'品質・実績記録'!$C$5:$C$304,D293,'品質・実績記録'!$F$5:$F$304,G293,'品質・実績記録'!$H$5:$H$304,I293))</f>
        <v/>
      </c>
      <c r="U293" s="285">
        <f>IF(OR(S293="",T293=""),"",MAX(S293-T293,0))</f>
        <v/>
      </c>
      <c r="V293" s="285">
        <f>IF(C293="","",SUMIFS('品質・実績記録'!$S$5:$S$304,'品質・実績記録'!$B$5:$B$304,C293,'品質・実績記録'!$C$5:$C$304,D293,'品質・実績記録'!$F$5:$F$304,G293,'品質・実績記録'!$H$5:$H$304,I293))</f>
        <v/>
      </c>
      <c r="W293" s="285">
        <f>IF(C293="","",SUMIFS('品質・実績記録'!$T$5:$T$304,'品質・実績記録'!$B$5:$B$304,C293,'品質・実績記録'!$C$5:$C$304,D293,'品質・実績記録'!$F$5:$F$304,G293,'品質・実績記録'!$H$5:$H$304,I293))</f>
        <v/>
      </c>
      <c r="X293" s="285">
        <f>IF(C293="","",COUNTIFS('週間工程表'!$B$5:$B$304,C293,'週間工程表'!$C$5:$C$304,D293,'週間工程表'!$F$5:$F$304,G293,'週間工程表'!$H$5:$H$304,I293,'週間工程表'!$K$5:$K$304,"&lt;&gt;"))</f>
        <v/>
      </c>
      <c r="Y293" s="285">
        <f>IF(C293="","",COUNTIFS('課題管理'!$B$5:$B$304,C293,'課題管理'!$C$5:$C$304,D293,'課題管理'!$F$5:$F$304,G293,'課題管理'!$H$5:$H$304,I293,'課題管理'!$Q$5:$Q$304,"&lt;&gt;クローズ済み",'課題管理'!$K$5:$K$304,"&lt;&gt;"))</f>
        <v/>
      </c>
      <c r="Z293" s="287">
        <f>IF(OR(R293="",R293=0,S293=""),"",S293/R293)</f>
        <v/>
      </c>
      <c r="AA293" s="287">
        <f>IF(OR(S293="",S293=0,T293=""),"",T293/S293)</f>
        <v/>
      </c>
      <c r="AB293" s="72" t="n"/>
      <c r="AC293" s="72" t="n"/>
    </row>
    <row r="294" ht="20" customHeight="1">
      <c r="B294">
        <f>IF(C294="","",TEXT(C294,"yyyymmdd")&amp;"-"&amp;LEFT(I294,1)&amp;"-"&amp;TEXT(ROW()-4,"000"))</f>
        <v/>
      </c>
      <c r="C294" s="284" t="n"/>
      <c r="O294" s="285" t="n"/>
      <c r="P294" s="286" t="n"/>
      <c r="Q294" s="286" t="n"/>
      <c r="R294" s="285" t="n"/>
      <c r="S294" s="285">
        <f>IF(C294="","",SUMIFS('品質・実績記録'!$N$5:$N$304,'品質・実績記録'!$B$5:$B$304,C294,'品質・実績記録'!$C$5:$C$304,D294,'品質・実績記録'!$F$5:$F$304,G294,'品質・実績記録'!$H$5:$H$304,I294))</f>
        <v/>
      </c>
      <c r="T294" s="285">
        <f>IF(C294="","",SUMIFS('品質・実績記録'!$O$5:$O$304,'品質・実績記録'!$B$5:$B$304,C294,'品質・実績記録'!$C$5:$C$304,D294,'品質・実績記録'!$F$5:$F$304,G294,'品質・実績記録'!$H$5:$H$304,I294))</f>
        <v/>
      </c>
      <c r="U294" s="285">
        <f>IF(OR(S294="",T294=""),"",MAX(S294-T294,0))</f>
        <v/>
      </c>
      <c r="V294" s="285">
        <f>IF(C294="","",SUMIFS('品質・実績記録'!$S$5:$S$304,'品質・実績記録'!$B$5:$B$304,C294,'品質・実績記録'!$C$5:$C$304,D294,'品質・実績記録'!$F$5:$F$304,G294,'品質・実績記録'!$H$5:$H$304,I294))</f>
        <v/>
      </c>
      <c r="W294" s="285">
        <f>IF(C294="","",SUMIFS('品質・実績記録'!$T$5:$T$304,'品質・実績記録'!$B$5:$B$304,C294,'品質・実績記録'!$C$5:$C$304,D294,'品質・実績記録'!$F$5:$F$304,G294,'品質・実績記録'!$H$5:$H$304,I294))</f>
        <v/>
      </c>
      <c r="X294" s="285">
        <f>IF(C294="","",COUNTIFS('週間工程表'!$B$5:$B$304,C294,'週間工程表'!$C$5:$C$304,D294,'週間工程表'!$F$5:$F$304,G294,'週間工程表'!$H$5:$H$304,I294,'週間工程表'!$K$5:$K$304,"&lt;&gt;"))</f>
        <v/>
      </c>
      <c r="Y294" s="285">
        <f>IF(C294="","",COUNTIFS('課題管理'!$B$5:$B$304,C294,'課題管理'!$C$5:$C$304,D294,'課題管理'!$F$5:$F$304,G294,'課題管理'!$H$5:$H$304,I294,'課題管理'!$Q$5:$Q$304,"&lt;&gt;クローズ済み",'課題管理'!$K$5:$K$304,"&lt;&gt;"))</f>
        <v/>
      </c>
      <c r="Z294" s="287">
        <f>IF(OR(R294="",R294=0,S294=""),"",S294/R294)</f>
        <v/>
      </c>
      <c r="AA294" s="287">
        <f>IF(OR(S294="",S294=0,T294=""),"",T294/S294)</f>
        <v/>
      </c>
      <c r="AB294" s="72" t="n"/>
      <c r="AC294" s="72" t="n"/>
    </row>
    <row r="295" ht="20" customHeight="1">
      <c r="B295">
        <f>IF(C295="","",TEXT(C295,"yyyymmdd")&amp;"-"&amp;LEFT(I295,1)&amp;"-"&amp;TEXT(ROW()-4,"000"))</f>
        <v/>
      </c>
      <c r="C295" s="284" t="n"/>
      <c r="O295" s="285" t="n"/>
      <c r="P295" s="286" t="n"/>
      <c r="Q295" s="286" t="n"/>
      <c r="R295" s="285" t="n"/>
      <c r="S295" s="285">
        <f>IF(C295="","",SUMIFS('品質・実績記録'!$N$5:$N$304,'品質・実績記録'!$B$5:$B$304,C295,'品質・実績記録'!$C$5:$C$304,D295,'品質・実績記録'!$F$5:$F$304,G295,'品質・実績記録'!$H$5:$H$304,I295))</f>
        <v/>
      </c>
      <c r="T295" s="285">
        <f>IF(C295="","",SUMIFS('品質・実績記録'!$O$5:$O$304,'品質・実績記録'!$B$5:$B$304,C295,'品質・実績記録'!$C$5:$C$304,D295,'品質・実績記録'!$F$5:$F$304,G295,'品質・実績記録'!$H$5:$H$304,I295))</f>
        <v/>
      </c>
      <c r="U295" s="285">
        <f>IF(OR(S295="",T295=""),"",MAX(S295-T295,0))</f>
        <v/>
      </c>
      <c r="V295" s="285">
        <f>IF(C295="","",SUMIFS('品質・実績記録'!$S$5:$S$304,'品質・実績記録'!$B$5:$B$304,C295,'品質・実績記録'!$C$5:$C$304,D295,'品質・実績記録'!$F$5:$F$304,G295,'品質・実績記録'!$H$5:$H$304,I295))</f>
        <v/>
      </c>
      <c r="W295" s="285">
        <f>IF(C295="","",SUMIFS('品質・実績記録'!$T$5:$T$304,'品質・実績記録'!$B$5:$B$304,C295,'品質・実績記録'!$C$5:$C$304,D295,'品質・実績記録'!$F$5:$F$304,G295,'品質・実績記録'!$H$5:$H$304,I295))</f>
        <v/>
      </c>
      <c r="X295" s="285">
        <f>IF(C295="","",COUNTIFS('週間工程表'!$B$5:$B$304,C295,'週間工程表'!$C$5:$C$304,D295,'週間工程表'!$F$5:$F$304,G295,'週間工程表'!$H$5:$H$304,I295,'週間工程表'!$K$5:$K$304,"&lt;&gt;"))</f>
        <v/>
      </c>
      <c r="Y295" s="285">
        <f>IF(C295="","",COUNTIFS('課題管理'!$B$5:$B$304,C295,'課題管理'!$C$5:$C$304,D295,'課題管理'!$F$5:$F$304,G295,'課題管理'!$H$5:$H$304,I295,'課題管理'!$Q$5:$Q$304,"&lt;&gt;クローズ済み",'課題管理'!$K$5:$K$304,"&lt;&gt;"))</f>
        <v/>
      </c>
      <c r="Z295" s="287">
        <f>IF(OR(R295="",R295=0,S295=""),"",S295/R295)</f>
        <v/>
      </c>
      <c r="AA295" s="287">
        <f>IF(OR(S295="",S295=0,T295=""),"",T295/S295)</f>
        <v/>
      </c>
      <c r="AB295" s="72" t="n"/>
      <c r="AC295" s="72" t="n"/>
    </row>
    <row r="296" ht="20" customHeight="1">
      <c r="B296">
        <f>IF(C296="","",TEXT(C296,"yyyymmdd")&amp;"-"&amp;LEFT(I296,1)&amp;"-"&amp;TEXT(ROW()-4,"000"))</f>
        <v/>
      </c>
      <c r="C296" s="284" t="n"/>
      <c r="O296" s="285" t="n"/>
      <c r="P296" s="286" t="n"/>
      <c r="Q296" s="286" t="n"/>
      <c r="R296" s="285" t="n"/>
      <c r="S296" s="285">
        <f>IF(C296="","",SUMIFS('品質・実績記録'!$N$5:$N$304,'品質・実績記録'!$B$5:$B$304,C296,'品質・実績記録'!$C$5:$C$304,D296,'品質・実績記録'!$F$5:$F$304,G296,'品質・実績記録'!$H$5:$H$304,I296))</f>
        <v/>
      </c>
      <c r="T296" s="285">
        <f>IF(C296="","",SUMIFS('品質・実績記録'!$O$5:$O$304,'品質・実績記録'!$B$5:$B$304,C296,'品質・実績記録'!$C$5:$C$304,D296,'品質・実績記録'!$F$5:$F$304,G296,'品質・実績記録'!$H$5:$H$304,I296))</f>
        <v/>
      </c>
      <c r="U296" s="285">
        <f>IF(OR(S296="",T296=""),"",MAX(S296-T296,0))</f>
        <v/>
      </c>
      <c r="V296" s="285">
        <f>IF(C296="","",SUMIFS('品質・実績記録'!$S$5:$S$304,'品質・実績記録'!$B$5:$B$304,C296,'品質・実績記録'!$C$5:$C$304,D296,'品質・実績記録'!$F$5:$F$304,G296,'品質・実績記録'!$H$5:$H$304,I296))</f>
        <v/>
      </c>
      <c r="W296" s="285">
        <f>IF(C296="","",SUMIFS('品質・実績記録'!$T$5:$T$304,'品質・実績記録'!$B$5:$B$304,C296,'品質・実績記録'!$C$5:$C$304,D296,'品質・実績記録'!$F$5:$F$304,G296,'品質・実績記録'!$H$5:$H$304,I296))</f>
        <v/>
      </c>
      <c r="X296" s="285">
        <f>IF(C296="","",COUNTIFS('週間工程表'!$B$5:$B$304,C296,'週間工程表'!$C$5:$C$304,D296,'週間工程表'!$F$5:$F$304,G296,'週間工程表'!$H$5:$H$304,I296,'週間工程表'!$K$5:$K$304,"&lt;&gt;"))</f>
        <v/>
      </c>
      <c r="Y296" s="285">
        <f>IF(C296="","",COUNTIFS('課題管理'!$B$5:$B$304,C296,'課題管理'!$C$5:$C$304,D296,'課題管理'!$F$5:$F$304,G296,'課題管理'!$H$5:$H$304,I296,'課題管理'!$Q$5:$Q$304,"&lt;&gt;クローズ済み",'課題管理'!$K$5:$K$304,"&lt;&gt;"))</f>
        <v/>
      </c>
      <c r="Z296" s="287">
        <f>IF(OR(R296="",R296=0,S296=""),"",S296/R296)</f>
        <v/>
      </c>
      <c r="AA296" s="287">
        <f>IF(OR(S296="",S296=0,T296=""),"",T296/S296)</f>
        <v/>
      </c>
      <c r="AB296" s="72" t="n"/>
      <c r="AC296" s="72" t="n"/>
    </row>
    <row r="297" ht="20" customHeight="1">
      <c r="B297">
        <f>IF(C297="","",TEXT(C297,"yyyymmdd")&amp;"-"&amp;LEFT(I297,1)&amp;"-"&amp;TEXT(ROW()-4,"000"))</f>
        <v/>
      </c>
      <c r="C297" s="284" t="n"/>
      <c r="O297" s="285" t="n"/>
      <c r="P297" s="286" t="n"/>
      <c r="Q297" s="286" t="n"/>
      <c r="R297" s="285" t="n"/>
      <c r="S297" s="285">
        <f>IF(C297="","",SUMIFS('品質・実績記録'!$N$5:$N$304,'品質・実績記録'!$B$5:$B$304,C297,'品質・実績記録'!$C$5:$C$304,D297,'品質・実績記録'!$F$5:$F$304,G297,'品質・実績記録'!$H$5:$H$304,I297))</f>
        <v/>
      </c>
      <c r="T297" s="285">
        <f>IF(C297="","",SUMIFS('品質・実績記録'!$O$5:$O$304,'品質・実績記録'!$B$5:$B$304,C297,'品質・実績記録'!$C$5:$C$304,D297,'品質・実績記録'!$F$5:$F$304,G297,'品質・実績記録'!$H$5:$H$304,I297))</f>
        <v/>
      </c>
      <c r="U297" s="285">
        <f>IF(OR(S297="",T297=""),"",MAX(S297-T297,0))</f>
        <v/>
      </c>
      <c r="V297" s="285">
        <f>IF(C297="","",SUMIFS('品質・実績記録'!$S$5:$S$304,'品質・実績記録'!$B$5:$B$304,C297,'品質・実績記録'!$C$5:$C$304,D297,'品質・実績記録'!$F$5:$F$304,G297,'品質・実績記録'!$H$5:$H$304,I297))</f>
        <v/>
      </c>
      <c r="W297" s="285">
        <f>IF(C297="","",SUMIFS('品質・実績記録'!$T$5:$T$304,'品質・実績記録'!$B$5:$B$304,C297,'品質・実績記録'!$C$5:$C$304,D297,'品質・実績記録'!$F$5:$F$304,G297,'品質・実績記録'!$H$5:$H$304,I297))</f>
        <v/>
      </c>
      <c r="X297" s="285">
        <f>IF(C297="","",COUNTIFS('週間工程表'!$B$5:$B$304,C297,'週間工程表'!$C$5:$C$304,D297,'週間工程表'!$F$5:$F$304,G297,'週間工程表'!$H$5:$H$304,I297,'週間工程表'!$K$5:$K$304,"&lt;&gt;"))</f>
        <v/>
      </c>
      <c r="Y297" s="285">
        <f>IF(C297="","",COUNTIFS('課題管理'!$B$5:$B$304,C297,'課題管理'!$C$5:$C$304,D297,'課題管理'!$F$5:$F$304,G297,'課題管理'!$H$5:$H$304,I297,'課題管理'!$Q$5:$Q$304,"&lt;&gt;クローズ済み",'課題管理'!$K$5:$K$304,"&lt;&gt;"))</f>
        <v/>
      </c>
      <c r="Z297" s="287">
        <f>IF(OR(R297="",R297=0,S297=""),"",S297/R297)</f>
        <v/>
      </c>
      <c r="AA297" s="287">
        <f>IF(OR(S297="",S297=0,T297=""),"",T297/S297)</f>
        <v/>
      </c>
      <c r="AB297" s="72" t="n"/>
      <c r="AC297" s="72" t="n"/>
    </row>
    <row r="298" ht="20" customHeight="1">
      <c r="B298">
        <f>IF(C298="","",TEXT(C298,"yyyymmdd")&amp;"-"&amp;LEFT(I298,1)&amp;"-"&amp;TEXT(ROW()-4,"000"))</f>
        <v/>
      </c>
      <c r="C298" s="284" t="n"/>
      <c r="O298" s="285" t="n"/>
      <c r="P298" s="286" t="n"/>
      <c r="Q298" s="286" t="n"/>
      <c r="R298" s="285" t="n"/>
      <c r="S298" s="285">
        <f>IF(C298="","",SUMIFS('品質・実績記録'!$N$5:$N$304,'品質・実績記録'!$B$5:$B$304,C298,'品質・実績記録'!$C$5:$C$304,D298,'品質・実績記録'!$F$5:$F$304,G298,'品質・実績記録'!$H$5:$H$304,I298))</f>
        <v/>
      </c>
      <c r="T298" s="285">
        <f>IF(C298="","",SUMIFS('品質・実績記録'!$O$5:$O$304,'品質・実績記録'!$B$5:$B$304,C298,'品質・実績記録'!$C$5:$C$304,D298,'品質・実績記録'!$F$5:$F$304,G298,'品質・実績記録'!$H$5:$H$304,I298))</f>
        <v/>
      </c>
      <c r="U298" s="285">
        <f>IF(OR(S298="",T298=""),"",MAX(S298-T298,0))</f>
        <v/>
      </c>
      <c r="V298" s="285">
        <f>IF(C298="","",SUMIFS('品質・実績記録'!$S$5:$S$304,'品質・実績記録'!$B$5:$B$304,C298,'品質・実績記録'!$C$5:$C$304,D298,'品質・実績記録'!$F$5:$F$304,G298,'品質・実績記録'!$H$5:$H$304,I298))</f>
        <v/>
      </c>
      <c r="W298" s="285">
        <f>IF(C298="","",SUMIFS('品質・実績記録'!$T$5:$T$304,'品質・実績記録'!$B$5:$B$304,C298,'品質・実績記録'!$C$5:$C$304,D298,'品質・実績記録'!$F$5:$F$304,G298,'品質・実績記録'!$H$5:$H$304,I298))</f>
        <v/>
      </c>
      <c r="X298" s="285">
        <f>IF(C298="","",COUNTIFS('週間工程表'!$B$5:$B$304,C298,'週間工程表'!$C$5:$C$304,D298,'週間工程表'!$F$5:$F$304,G298,'週間工程表'!$H$5:$H$304,I298,'週間工程表'!$K$5:$K$304,"&lt;&gt;"))</f>
        <v/>
      </c>
      <c r="Y298" s="285">
        <f>IF(C298="","",COUNTIFS('課題管理'!$B$5:$B$304,C298,'課題管理'!$C$5:$C$304,D298,'課題管理'!$F$5:$F$304,G298,'課題管理'!$H$5:$H$304,I298,'課題管理'!$Q$5:$Q$304,"&lt;&gt;クローズ済み",'課題管理'!$K$5:$K$304,"&lt;&gt;"))</f>
        <v/>
      </c>
      <c r="Z298" s="287">
        <f>IF(OR(R298="",R298=0,S298=""),"",S298/R298)</f>
        <v/>
      </c>
      <c r="AA298" s="287">
        <f>IF(OR(S298="",S298=0,T298=""),"",T298/S298)</f>
        <v/>
      </c>
      <c r="AB298" s="72" t="n"/>
      <c r="AC298" s="72" t="n"/>
    </row>
    <row r="299" ht="20" customHeight="1">
      <c r="B299">
        <f>IF(C299="","",TEXT(C299,"yyyymmdd")&amp;"-"&amp;LEFT(I299,1)&amp;"-"&amp;TEXT(ROW()-4,"000"))</f>
        <v/>
      </c>
      <c r="C299" s="284" t="n"/>
      <c r="O299" s="285" t="n"/>
      <c r="P299" s="286" t="n"/>
      <c r="Q299" s="286" t="n"/>
      <c r="R299" s="285" t="n"/>
      <c r="S299" s="285">
        <f>IF(C299="","",SUMIFS('品質・実績記録'!$N$5:$N$304,'品質・実績記録'!$B$5:$B$304,C299,'品質・実績記録'!$C$5:$C$304,D299,'品質・実績記録'!$F$5:$F$304,G299,'品質・実績記録'!$H$5:$H$304,I299))</f>
        <v/>
      </c>
      <c r="T299" s="285">
        <f>IF(C299="","",SUMIFS('品質・実績記録'!$O$5:$O$304,'品質・実績記録'!$B$5:$B$304,C299,'品質・実績記録'!$C$5:$C$304,D299,'品質・実績記録'!$F$5:$F$304,G299,'品質・実績記録'!$H$5:$H$304,I299))</f>
        <v/>
      </c>
      <c r="U299" s="285">
        <f>IF(OR(S299="",T299=""),"",MAX(S299-T299,0))</f>
        <v/>
      </c>
      <c r="V299" s="285">
        <f>IF(C299="","",SUMIFS('品質・実績記録'!$S$5:$S$304,'品質・実績記録'!$B$5:$B$304,C299,'品質・実績記録'!$C$5:$C$304,D299,'品質・実績記録'!$F$5:$F$304,G299,'品質・実績記録'!$H$5:$H$304,I299))</f>
        <v/>
      </c>
      <c r="W299" s="285">
        <f>IF(C299="","",SUMIFS('品質・実績記録'!$T$5:$T$304,'品質・実績記録'!$B$5:$B$304,C299,'品質・実績記録'!$C$5:$C$304,D299,'品質・実績記録'!$F$5:$F$304,G299,'品質・実績記録'!$H$5:$H$304,I299))</f>
        <v/>
      </c>
      <c r="X299" s="285">
        <f>IF(C299="","",COUNTIFS('週間工程表'!$B$5:$B$304,C299,'週間工程表'!$C$5:$C$304,D299,'週間工程表'!$F$5:$F$304,G299,'週間工程表'!$H$5:$H$304,I299,'週間工程表'!$K$5:$K$304,"&lt;&gt;"))</f>
        <v/>
      </c>
      <c r="Y299" s="285">
        <f>IF(C299="","",COUNTIFS('課題管理'!$B$5:$B$304,C299,'課題管理'!$C$5:$C$304,D299,'課題管理'!$F$5:$F$304,G299,'課題管理'!$H$5:$H$304,I299,'課題管理'!$Q$5:$Q$304,"&lt;&gt;クローズ済み",'課題管理'!$K$5:$K$304,"&lt;&gt;"))</f>
        <v/>
      </c>
      <c r="Z299" s="287">
        <f>IF(OR(R299="",R299=0,S299=""),"",S299/R299)</f>
        <v/>
      </c>
      <c r="AA299" s="287">
        <f>IF(OR(S299="",S299=0,T299=""),"",T299/S299)</f>
        <v/>
      </c>
      <c r="AB299" s="72" t="n"/>
      <c r="AC299" s="72" t="n"/>
    </row>
    <row r="300" ht="20" customHeight="1">
      <c r="B300">
        <f>IF(C300="","",TEXT(C300,"yyyymmdd")&amp;"-"&amp;LEFT(I300,1)&amp;"-"&amp;TEXT(ROW()-4,"000"))</f>
        <v/>
      </c>
      <c r="C300" s="284" t="n"/>
      <c r="O300" s="285" t="n"/>
      <c r="P300" s="286" t="n"/>
      <c r="Q300" s="286" t="n"/>
      <c r="R300" s="285" t="n"/>
      <c r="S300" s="285">
        <f>IF(C300="","",SUMIFS('品質・実績記録'!$N$5:$N$304,'品質・実績記録'!$B$5:$B$304,C300,'品質・実績記録'!$C$5:$C$304,D300,'品質・実績記録'!$F$5:$F$304,G300,'品質・実績記録'!$H$5:$H$304,I300))</f>
        <v/>
      </c>
      <c r="T300" s="285">
        <f>IF(C300="","",SUMIFS('品質・実績記録'!$O$5:$O$304,'品質・実績記録'!$B$5:$B$304,C300,'品質・実績記録'!$C$5:$C$304,D300,'品質・実績記録'!$F$5:$F$304,G300,'品質・実績記録'!$H$5:$H$304,I300))</f>
        <v/>
      </c>
      <c r="U300" s="285">
        <f>IF(OR(S300="",T300=""),"",MAX(S300-T300,0))</f>
        <v/>
      </c>
      <c r="V300" s="285">
        <f>IF(C300="","",SUMIFS('品質・実績記録'!$S$5:$S$304,'品質・実績記録'!$B$5:$B$304,C300,'品質・実績記録'!$C$5:$C$304,D300,'品質・実績記録'!$F$5:$F$304,G300,'品質・実績記録'!$H$5:$H$304,I300))</f>
        <v/>
      </c>
      <c r="W300" s="285">
        <f>IF(C300="","",SUMIFS('品質・実績記録'!$T$5:$T$304,'品質・実績記録'!$B$5:$B$304,C300,'品質・実績記録'!$C$5:$C$304,D300,'品質・実績記録'!$F$5:$F$304,G300,'品質・実績記録'!$H$5:$H$304,I300))</f>
        <v/>
      </c>
      <c r="X300" s="285">
        <f>IF(C300="","",COUNTIFS('週間工程表'!$B$5:$B$304,C300,'週間工程表'!$C$5:$C$304,D300,'週間工程表'!$F$5:$F$304,G300,'週間工程表'!$H$5:$H$304,I300,'週間工程表'!$K$5:$K$304,"&lt;&gt;"))</f>
        <v/>
      </c>
      <c r="Y300" s="285">
        <f>IF(C300="","",COUNTIFS('課題管理'!$B$5:$B$304,C300,'課題管理'!$C$5:$C$304,D300,'課題管理'!$F$5:$F$304,G300,'課題管理'!$H$5:$H$304,I300,'課題管理'!$Q$5:$Q$304,"&lt;&gt;クローズ済み",'課題管理'!$K$5:$K$304,"&lt;&gt;"))</f>
        <v/>
      </c>
      <c r="Z300" s="287">
        <f>IF(OR(R300="",R300=0,S300=""),"",S300/R300)</f>
        <v/>
      </c>
      <c r="AA300" s="287">
        <f>IF(OR(S300="",S300=0,T300=""),"",T300/S300)</f>
        <v/>
      </c>
      <c r="AB300" s="72" t="n"/>
      <c r="AC300" s="72" t="n"/>
    </row>
    <row r="301" ht="20" customHeight="1">
      <c r="B301">
        <f>IF(C301="","",TEXT(C301,"yyyymmdd")&amp;"-"&amp;LEFT(I301,1)&amp;"-"&amp;TEXT(ROW()-4,"000"))</f>
        <v/>
      </c>
      <c r="C301" s="284" t="n"/>
      <c r="O301" s="285" t="n"/>
      <c r="P301" s="286" t="n"/>
      <c r="Q301" s="286" t="n"/>
      <c r="R301" s="285" t="n"/>
      <c r="S301" s="285">
        <f>IF(C301="","",SUMIFS('品質・実績記録'!$N$5:$N$304,'品質・実績記録'!$B$5:$B$304,C301,'品質・実績記録'!$C$5:$C$304,D301,'品質・実績記録'!$F$5:$F$304,G301,'品質・実績記録'!$H$5:$H$304,I301))</f>
        <v/>
      </c>
      <c r="T301" s="285">
        <f>IF(C301="","",SUMIFS('品質・実績記録'!$O$5:$O$304,'品質・実績記録'!$B$5:$B$304,C301,'品質・実績記録'!$C$5:$C$304,D301,'品質・実績記録'!$F$5:$F$304,G301,'品質・実績記録'!$H$5:$H$304,I301))</f>
        <v/>
      </c>
      <c r="U301" s="285">
        <f>IF(OR(S301="",T301=""),"",MAX(S301-T301,0))</f>
        <v/>
      </c>
      <c r="V301" s="285">
        <f>IF(C301="","",SUMIFS('品質・実績記録'!$S$5:$S$304,'品質・実績記録'!$B$5:$B$304,C301,'品質・実績記録'!$C$5:$C$304,D301,'品質・実績記録'!$F$5:$F$304,G301,'品質・実績記録'!$H$5:$H$304,I301))</f>
        <v/>
      </c>
      <c r="W301" s="285">
        <f>IF(C301="","",SUMIFS('品質・実績記録'!$T$5:$T$304,'品質・実績記録'!$B$5:$B$304,C301,'品質・実績記録'!$C$5:$C$304,D301,'品質・実績記録'!$F$5:$F$304,G301,'品質・実績記録'!$H$5:$H$304,I301))</f>
        <v/>
      </c>
      <c r="X301" s="285">
        <f>IF(C301="","",COUNTIFS('週間工程表'!$B$5:$B$304,C301,'週間工程表'!$C$5:$C$304,D301,'週間工程表'!$F$5:$F$304,G301,'週間工程表'!$H$5:$H$304,I301,'週間工程表'!$K$5:$K$304,"&lt;&gt;"))</f>
        <v/>
      </c>
      <c r="Y301" s="285">
        <f>IF(C301="","",COUNTIFS('課題管理'!$B$5:$B$304,C301,'課題管理'!$C$5:$C$304,D301,'課題管理'!$F$5:$F$304,G301,'課題管理'!$H$5:$H$304,I301,'課題管理'!$Q$5:$Q$304,"&lt;&gt;クローズ済み",'課題管理'!$K$5:$K$304,"&lt;&gt;"))</f>
        <v/>
      </c>
      <c r="Z301" s="287">
        <f>IF(OR(R301="",R301=0,S301=""),"",S301/R301)</f>
        <v/>
      </c>
      <c r="AA301" s="287">
        <f>IF(OR(S301="",S301=0,T301=""),"",T301/S301)</f>
        <v/>
      </c>
      <c r="AB301" s="72" t="n"/>
      <c r="AC301" s="72" t="n"/>
    </row>
    <row r="302" ht="20" customHeight="1">
      <c r="B302">
        <f>IF(C302="","",TEXT(C302,"yyyymmdd")&amp;"-"&amp;LEFT(I302,1)&amp;"-"&amp;TEXT(ROW()-4,"000"))</f>
        <v/>
      </c>
      <c r="C302" s="284" t="n"/>
      <c r="O302" s="285" t="n"/>
      <c r="P302" s="286" t="n"/>
      <c r="Q302" s="286" t="n"/>
      <c r="R302" s="285" t="n"/>
      <c r="S302" s="285">
        <f>IF(C302="","",SUMIFS('品質・実績記録'!$N$5:$N$304,'品質・実績記録'!$B$5:$B$304,C302,'品質・実績記録'!$C$5:$C$304,D302,'品質・実績記録'!$F$5:$F$304,G302,'品質・実績記録'!$H$5:$H$304,I302))</f>
        <v/>
      </c>
      <c r="T302" s="285">
        <f>IF(C302="","",SUMIFS('品質・実績記録'!$O$5:$O$304,'品質・実績記録'!$B$5:$B$304,C302,'品質・実績記録'!$C$5:$C$304,D302,'品質・実績記録'!$F$5:$F$304,G302,'品質・実績記録'!$H$5:$H$304,I302))</f>
        <v/>
      </c>
      <c r="U302" s="285">
        <f>IF(OR(S302="",T302=""),"",MAX(S302-T302,0))</f>
        <v/>
      </c>
      <c r="V302" s="285">
        <f>IF(C302="","",SUMIFS('品質・実績記録'!$S$5:$S$304,'品質・実績記録'!$B$5:$B$304,C302,'品質・実績記録'!$C$5:$C$304,D302,'品質・実績記録'!$F$5:$F$304,G302,'品質・実績記録'!$H$5:$H$304,I302))</f>
        <v/>
      </c>
      <c r="W302" s="285">
        <f>IF(C302="","",SUMIFS('品質・実績記録'!$T$5:$T$304,'品質・実績記録'!$B$5:$B$304,C302,'品質・実績記録'!$C$5:$C$304,D302,'品質・実績記録'!$F$5:$F$304,G302,'品質・実績記録'!$H$5:$H$304,I302))</f>
        <v/>
      </c>
      <c r="X302" s="285">
        <f>IF(C302="","",COUNTIFS('週間工程表'!$B$5:$B$304,C302,'週間工程表'!$C$5:$C$304,D302,'週間工程表'!$F$5:$F$304,G302,'週間工程表'!$H$5:$H$304,I302,'週間工程表'!$K$5:$K$304,"&lt;&gt;"))</f>
        <v/>
      </c>
      <c r="Y302" s="285">
        <f>IF(C302="","",COUNTIFS('課題管理'!$B$5:$B$304,C302,'課題管理'!$C$5:$C$304,D302,'課題管理'!$F$5:$F$304,G302,'課題管理'!$H$5:$H$304,I302,'課題管理'!$Q$5:$Q$304,"&lt;&gt;クローズ済み",'課題管理'!$K$5:$K$304,"&lt;&gt;"))</f>
        <v/>
      </c>
      <c r="Z302" s="287">
        <f>IF(OR(R302="",R302=0,S302=""),"",S302/R302)</f>
        <v/>
      </c>
      <c r="AA302" s="287">
        <f>IF(OR(S302="",S302=0,T302=""),"",T302/S302)</f>
        <v/>
      </c>
      <c r="AB302" s="72" t="n"/>
      <c r="AC302" s="72" t="n"/>
    </row>
    <row r="303" ht="20" customHeight="1">
      <c r="B303">
        <f>IF(C303="","",TEXT(C303,"yyyymmdd")&amp;"-"&amp;LEFT(I303,1)&amp;"-"&amp;TEXT(ROW()-4,"000"))</f>
        <v/>
      </c>
      <c r="C303" s="284" t="n"/>
      <c r="O303" s="285" t="n"/>
      <c r="P303" s="286" t="n"/>
      <c r="Q303" s="286" t="n"/>
      <c r="R303" s="285" t="n"/>
      <c r="S303" s="285">
        <f>IF(C303="","",SUMIFS('品質・実績記録'!$N$5:$N$304,'品質・実績記録'!$B$5:$B$304,C303,'品質・実績記録'!$C$5:$C$304,D303,'品質・実績記録'!$F$5:$F$304,G303,'品質・実績記録'!$H$5:$H$304,I303))</f>
        <v/>
      </c>
      <c r="T303" s="285">
        <f>IF(C303="","",SUMIFS('品質・実績記録'!$O$5:$O$304,'品質・実績記録'!$B$5:$B$304,C303,'品質・実績記録'!$C$5:$C$304,D303,'品質・実績記録'!$F$5:$F$304,G303,'品質・実績記録'!$H$5:$H$304,I303))</f>
        <v/>
      </c>
      <c r="U303" s="285">
        <f>IF(OR(S303="",T303=""),"",MAX(S303-T303,0))</f>
        <v/>
      </c>
      <c r="V303" s="285">
        <f>IF(C303="","",SUMIFS('品質・実績記録'!$S$5:$S$304,'品質・実績記録'!$B$5:$B$304,C303,'品質・実績記録'!$C$5:$C$304,D303,'品質・実績記録'!$F$5:$F$304,G303,'品質・実績記録'!$H$5:$H$304,I303))</f>
        <v/>
      </c>
      <c r="W303" s="285">
        <f>IF(C303="","",SUMIFS('品質・実績記録'!$T$5:$T$304,'品質・実績記録'!$B$5:$B$304,C303,'品質・実績記録'!$C$5:$C$304,D303,'品質・実績記録'!$F$5:$F$304,G303,'品質・実績記録'!$H$5:$H$304,I303))</f>
        <v/>
      </c>
      <c r="X303" s="285">
        <f>IF(C303="","",COUNTIFS('週間工程表'!$B$5:$B$304,C303,'週間工程表'!$C$5:$C$304,D303,'週間工程表'!$F$5:$F$304,G303,'週間工程表'!$H$5:$H$304,I303,'週間工程表'!$K$5:$K$304,"&lt;&gt;"))</f>
        <v/>
      </c>
      <c r="Y303" s="285">
        <f>IF(C303="","",COUNTIFS('課題管理'!$B$5:$B$304,C303,'課題管理'!$C$5:$C$304,D303,'課題管理'!$F$5:$F$304,G303,'課題管理'!$H$5:$H$304,I303,'課題管理'!$Q$5:$Q$304,"&lt;&gt;クローズ済み",'課題管理'!$K$5:$K$304,"&lt;&gt;"))</f>
        <v/>
      </c>
      <c r="Z303" s="287">
        <f>IF(OR(R303="",R303=0,S303=""),"",S303/R303)</f>
        <v/>
      </c>
      <c r="AA303" s="287">
        <f>IF(OR(S303="",S303=0,T303=""),"",T303/S303)</f>
        <v/>
      </c>
      <c r="AB303" s="72" t="n"/>
      <c r="AC303" s="72" t="n"/>
    </row>
    <row r="304" ht="20" customHeight="1">
      <c r="B304">
        <f>IF(C304="","",TEXT(C304,"yyyymmdd")&amp;"-"&amp;LEFT(I304,1)&amp;"-"&amp;TEXT(ROW()-4,"000"))</f>
        <v/>
      </c>
      <c r="C304" s="284" t="n"/>
      <c r="O304" s="285" t="n"/>
      <c r="P304" s="286" t="n"/>
      <c r="Q304" s="286" t="n"/>
      <c r="R304" s="285" t="n"/>
      <c r="S304" s="285">
        <f>IF(C304="","",SUMIFS('品質・実績記録'!$N$5:$N$304,'品質・実績記録'!$B$5:$B$304,C304,'品質・実績記録'!$C$5:$C$304,D304,'品質・実績記録'!$F$5:$F$304,G304,'品質・実績記録'!$H$5:$H$304,I304))</f>
        <v/>
      </c>
      <c r="T304" s="285">
        <f>IF(C304="","",SUMIFS('品質・実績記録'!$O$5:$O$304,'品質・実績記録'!$B$5:$B$304,C304,'品質・実績記録'!$C$5:$C$304,D304,'品質・実績記録'!$F$5:$F$304,G304,'品質・実績記録'!$H$5:$H$304,I304))</f>
        <v/>
      </c>
      <c r="U304" s="285">
        <f>IF(OR(S304="",T304=""),"",MAX(S304-T304,0))</f>
        <v/>
      </c>
      <c r="V304" s="285">
        <f>IF(C304="","",SUMIFS('品質・実績記録'!$S$5:$S$304,'品質・実績記録'!$B$5:$B$304,C304,'品質・実績記録'!$C$5:$C$304,D304,'品質・実績記録'!$F$5:$F$304,G304,'品質・実績記録'!$H$5:$H$304,I304))</f>
        <v/>
      </c>
      <c r="W304" s="285">
        <f>IF(C304="","",SUMIFS('品質・実績記録'!$T$5:$T$304,'品質・実績記録'!$B$5:$B$304,C304,'品質・実績記録'!$C$5:$C$304,D304,'品質・実績記録'!$F$5:$F$304,G304,'品質・実績記録'!$H$5:$H$304,I304))</f>
        <v/>
      </c>
      <c r="X304" s="285">
        <f>IF(C304="","",COUNTIFS('週間工程表'!$B$5:$B$304,C304,'週間工程表'!$C$5:$C$304,D304,'週間工程表'!$F$5:$F$304,G304,'週間工程表'!$H$5:$H$304,I304,'週間工程表'!$K$5:$K$304,"&lt;&gt;"))</f>
        <v/>
      </c>
      <c r="Y304" s="285">
        <f>IF(C304="","",COUNTIFS('課題管理'!$B$5:$B$304,C304,'課題管理'!$C$5:$C$304,D304,'課題管理'!$F$5:$F$304,G304,'課題管理'!$H$5:$H$304,I304,'課題管理'!$Q$5:$Q$304,"&lt;&gt;クローズ済み",'課題管理'!$K$5:$K$304,"&lt;&gt;"))</f>
        <v/>
      </c>
      <c r="Z304" s="287">
        <f>IF(OR(R304="",R304=0,S304=""),"",S304/R304)</f>
        <v/>
      </c>
      <c r="AA304" s="287">
        <f>IF(OR(S304="",S304=0,T304=""),"",T304/S304)</f>
        <v/>
      </c>
      <c r="AB304" s="72" t="n"/>
      <c r="AC304" s="72" t="n"/>
    </row>
  </sheetData>
  <mergeCells count="2">
    <mergeCell ref="A2:AC2"/>
    <mergeCell ref="A1:AC1"/>
  </mergeCells>
  <conditionalFormatting sqref="Z5:AA304">
    <cfRule type="cellIs" priority="1" operator="lessThan" dxfId="0">
      <formula>0.9</formula>
    </cfRule>
  </conditionalFormatting>
  <conditionalFormatting sqref="W5:W304">
    <cfRule type="cellIs" priority="2" operator="greaterThanOrEqual" dxfId="1">
      <formula>60</formula>
    </cfRule>
  </conditionalFormatting>
  <conditionalFormatting sqref="Y5:Y304">
    <cfRule type="cellIs" priority="3" operator="greaterThan" dxfId="2">
      <formula>0</formula>
    </cfRule>
  </conditionalFormatting>
  <dataValidations count="12">
    <dataValidation sqref="A5:A304" showDropDown="0" showInputMessage="0" showErrorMessage="0" allowBlank="1"/>
    <dataValidation sqref="C5:C304" showDropDown="0" showInputMessage="0" showErrorMessage="0" allowBlank="1" type="date" operator="between">
      <formula1>DATE(2020,1,1)</formula1>
      <formula2>DATE(2035,12,31)</formula2>
    </dataValidation>
    <dataValidation sqref="D5:D304" showDropDown="0" showInputMessage="0" showErrorMessage="0" allowBlank="1"/>
    <dataValidation sqref="E5:E304" showDropDown="0" showInputMessage="0" showErrorMessage="0" allowBlank="1"/>
    <dataValidation sqref="F5:F304" showDropDown="0" showInputMessage="0" showErrorMessage="0" allowBlank="1"/>
    <dataValidation sqref="G5:G304" showDropDown="0" showInputMessage="0" showErrorMessage="0" allowBlank="1"/>
    <dataValidation sqref="H5:H304" showDropDown="0" showInputMessage="0" showErrorMessage="0" allowBlank="1"/>
    <dataValidation sqref="I5:I304" showDropDown="0" showInputMessage="0" showErrorMessage="0" allowBlank="1"/>
    <dataValidation sqref="J5:J304" showDropDown="0" showInputMessage="0" showErrorMessage="0" allowBlank="1"/>
    <dataValidation sqref="K5:L304" showDropDown="0" showInputMessage="0" showErrorMessage="0" allowBlank="1"/>
    <dataValidation sqref="O5:O304" showDropDown="0" showInputMessage="0" showErrorMessage="1" allowBlank="1" errorTitle="数值无效" error="このテンプレートの入力例です。必要に応じて自社データに置き換えてください。" type="whole" errorStyle="warning" operator="between">
      <formula1>0</formula1>
      <formula2>9999</formula2>
    </dataValidation>
    <dataValidation sqref="R5:R304" showDropDown="0" showInputMessage="0" showErrorMessage="1" allowBlank="1" errorTitle="数值无效" error="このテンプレートの入力例です。必要に応じて自社データに置き換えてください。" type="decimal" errorStyle="warning" operator="between">
      <formula1>0</formula1>
      <formula2>1000000000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304"/>
  <sheetViews>
    <sheetView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16" customWidth="1" min="3" max="3"/>
    <col width="6" customWidth="1" min="4" max="4"/>
    <col width="12" customWidth="1" min="5" max="8"/>
    <col width="8" customWidth="1" min="9" max="16"/>
    <col width="20" customWidth="1" min="17" max="17"/>
    <col width="9.140625" customWidth="1" min="18" max="40"/>
  </cols>
  <sheetData>
    <row r="1" ht="22.5" customHeight="1">
      <c r="A1" s="9" t="inlineStr">
        <is>
          <t>2026年4月13日週 週間工程表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</row>
    <row r="2" ht="33" customHeight="1">
      <c r="A2" s="19" t="inlineStr">
        <is>
          <t>日別予定人員は自動集計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</row>
    <row r="3"/>
    <row r="4" ht="19.5" customHeight="1">
      <c r="A4" s="105" t="inlineStr">
        <is>
          <t>入力例</t>
        </is>
      </c>
      <c r="B4" s="105" t="inlineStr">
        <is>
          <t>シフト日付</t>
        </is>
      </c>
      <c r="C4" s="105" t="inlineStr">
        <is>
          <t>会社</t>
        </is>
      </c>
      <c r="D4" s="105" t="inlineStr">
        <is>
          <t>工場</t>
        </is>
      </c>
      <c r="E4" s="105" t="inlineStr">
        <is>
          <t>工程区</t>
        </is>
      </c>
      <c r="F4" s="105" t="inlineStr">
        <is>
          <t>ライン</t>
        </is>
      </c>
      <c r="G4" s="105" t="inlineStr">
        <is>
          <t>業務シーン</t>
        </is>
      </c>
      <c r="H4" s="105" t="inlineStr">
        <is>
          <t>シフト</t>
        </is>
      </c>
      <c r="I4" s="105" t="inlineStr">
        <is>
          <t>引継ぎ区分</t>
        </is>
      </c>
      <c r="J4" s="105" t="inlineStr">
        <is>
          <t>優先度</t>
        </is>
      </c>
      <c r="K4" s="105" t="inlineStr">
        <is>
          <t>入力例</t>
        </is>
      </c>
      <c r="L4" s="105" t="inlineStr">
        <is>
          <t>現在状態</t>
        </is>
      </c>
      <c r="M4" s="105" t="inlineStr">
        <is>
          <t>前シフトの説明</t>
        </is>
      </c>
      <c r="N4" s="105" t="inlineStr">
        <is>
          <t>次シフトの対応</t>
        </is>
      </c>
      <c r="O4" s="105" t="inlineStr">
        <is>
          <t>責任者</t>
        </is>
      </c>
      <c r="P4" s="105" t="inlineStr">
        <is>
          <t>期限</t>
        </is>
      </c>
      <c r="Q4" s="105" t="inlineStr">
        <is>
          <t>完了済み</t>
        </is>
      </c>
      <c r="R4" s="105" t="inlineStr">
        <is>
          <t>写真/ファイルリンク</t>
        </is>
      </c>
      <c r="S4" s="105" t="inlineStr">
        <is>
          <t>備考</t>
        </is>
      </c>
    </row>
    <row r="5" ht="22" customHeight="1">
      <c r="A5" t="inlineStr">
        <is>
          <t>No</t>
        </is>
      </c>
      <c r="B5" s="284" t="inlineStr">
        <is>
          <t>作業名</t>
        </is>
      </c>
      <c r="C5" t="inlineStr">
        <is>
          <t>担当部署</t>
        </is>
      </c>
      <c r="D5" t="inlineStr">
        <is>
          <t>人員</t>
        </is>
      </c>
      <c r="E5" t="inlineStr">
        <is>
          <t>予定開始</t>
        </is>
      </c>
      <c r="F5" t="inlineStr">
        <is>
          <t>予定終了</t>
        </is>
      </c>
      <c r="G5" t="inlineStr">
        <is>
          <t>実績開始</t>
        </is>
      </c>
      <c r="H5" t="inlineStr">
        <is>
          <t>実績終了</t>
        </is>
      </c>
      <c r="I5" t="inlineStr">
        <is>
          <t>優先度</t>
        </is>
      </c>
      <c r="J5" t="inlineStr">
        <is>
          <t>高</t>
        </is>
      </c>
      <c r="K5" s="72" t="inlineStr">
        <is>
          <t>このテンプレートの入力例です。必要に応じて自社データに置き換えてください。</t>
        </is>
      </c>
      <c r="L5" s="72" t="inlineStr">
        <is>
          <t>完了</t>
        </is>
      </c>
      <c r="M5" s="72" t="inlineStr">
        <is>
          <t>入力例</t>
        </is>
      </c>
      <c r="N5" s="72" t="inlineStr">
        <is>
          <t>このテンプレートの入力例です。必要に応じて自社データに置き換えてください。</t>
        </is>
      </c>
      <c r="O5" s="130" t="inlineStr">
        <is>
          <t>鈴木 翔</t>
        </is>
      </c>
      <c r="P5" s="288" t="n">
        <v>46130.72916666666</v>
      </c>
      <c r="Q5" s="130" t="inlineStr">
        <is>
          <t>備考</t>
        </is>
      </c>
      <c r="R5" s="72" t="inlineStr">
        <is>
          <t>https://example.com/handover/1</t>
        </is>
      </c>
      <c r="S5" s="72" t="inlineStr">
        <is>
          <t>已由维修员确认。</t>
        </is>
      </c>
    </row>
    <row r="6" ht="22" customHeight="1">
      <c r="A6">
        <f>IF(B6="","",TEXT(B6,"yyyymmdd")&amp;"-HO-"&amp;TEXT(ROW()-4,"000"))</f>
        <v/>
      </c>
      <c r="B6" s="284" t="n">
        <v>46130</v>
      </c>
      <c r="C6" t="inlineStr">
        <is>
          <t>東海電子</t>
        </is>
      </c>
      <c r="D6" t="inlineStr">
        <is>
          <t>仙台北工場</t>
        </is>
      </c>
      <c r="E6" t="inlineStr">
        <is>
          <t>SMT工程区</t>
        </is>
      </c>
      <c r="F6" t="inlineStr">
        <is>
          <t>SMT-3ライン</t>
        </is>
      </c>
      <c r="G6" t="inlineStr">
        <is>
          <t>電子組立</t>
        </is>
      </c>
      <c r="H6" t="inlineStr">
        <is>
          <t>Aシフト</t>
        </is>
      </c>
      <c r="I6" t="inlineStr">
        <is>
          <t>品質</t>
        </is>
      </c>
      <c r="J6" t="inlineStr">
        <is>
          <t>月</t>
        </is>
      </c>
      <c r="K6" s="72" t="inlineStr">
        <is>
          <t>火</t>
        </is>
      </c>
      <c r="L6" s="72" t="inlineStr">
        <is>
          <t>水</t>
        </is>
      </c>
      <c r="M6" s="72" t="inlineStr">
        <is>
          <t>木</t>
        </is>
      </c>
      <c r="N6" s="72" t="inlineStr">
        <is>
          <t>金</t>
        </is>
      </c>
      <c r="O6" s="130" t="inlineStr">
        <is>
          <t>土</t>
        </is>
      </c>
      <c r="P6" s="288" t="inlineStr">
        <is>
          <t>日</t>
        </is>
      </c>
      <c r="Q6" s="130">
        <f>IF(B6="","",IF(L6="完了","はい","いいえ"))</f>
        <v/>
      </c>
      <c r="R6" s="72" t="inlineStr">
        <is>
          <t>https://example.com/handover/2</t>
        </is>
      </c>
      <c r="S6" s="72" t="inlineStr">
        <is>
          <t>入力例</t>
        </is>
      </c>
    </row>
    <row r="7" ht="22" customHeight="1">
      <c r="A7" t="inlineStr">
        <is>
          <t>日別予定人員</t>
        </is>
      </c>
      <c r="B7" s="284" t="n">
        <v>46130</v>
      </c>
      <c r="C7" t="inlineStr">
        <is>
          <t>北関精工</t>
        </is>
      </c>
      <c r="D7" t="inlineStr">
        <is>
          <t>つくば第一工場</t>
        </is>
      </c>
      <c r="E7" t="inlineStr">
        <is>
          <t>組立工程区</t>
        </is>
      </c>
      <c r="F7" t="inlineStr">
        <is>
          <t>A1ライン</t>
        </is>
      </c>
      <c r="G7" t="inlineStr">
        <is>
          <t>個別組立</t>
        </is>
      </c>
      <c r="H7" t="inlineStr">
        <is>
          <t>Aシフト</t>
        </is>
      </c>
      <c r="I7" t="inlineStr">
        <is>
          <t>資材</t>
        </is>
      </c>
      <c r="J7" t="inlineStr">
        <is>
          <t>高</t>
        </is>
      </c>
      <c r="K7" s="72" t="inlineStr">
        <is>
          <t>ギアケース在庫は B 班前半までしか持ちません。</t>
        </is>
      </c>
      <c r="L7" s="72" t="inlineStr">
        <is>
          <t>要エスカレーション</t>
        </is>
      </c>
      <c r="M7" s="72" t="inlineStr">
        <is>
          <t>仕入先の入荷時刻が安定していません。</t>
        </is>
      </c>
      <c r="N7" s="72" t="inlineStr">
        <is>
          <t>倉庫と購買を調整し、A1ラインへ優先補給します。</t>
        </is>
      </c>
      <c r="O7" s="130" t="inlineStr">
        <is>
          <t>田中 健</t>
        </is>
      </c>
      <c r="P7" s="288" t="n">
        <v>46130.75</v>
      </c>
      <c r="Q7" s="130">
        <f>IF(B7="","",IF(L7="完了","はい","いいえ"))</f>
        <v/>
      </c>
      <c r="R7" s="72" t="inlineStr">
        <is>
          <t>https://example.com/handover/3</t>
        </is>
      </c>
      <c r="S7" s="72" t="inlineStr">
        <is>
          <t>購買へ通知済み。</t>
        </is>
      </c>
    </row>
    <row r="8" ht="22" customHeight="1">
      <c r="A8">
        <f>IF(B8="","",TEXT(B8,"yyyymmdd")&amp;"-HO-"&amp;TEXT(ROW()-4,"000"))</f>
        <v/>
      </c>
      <c r="B8" s="284" t="inlineStr">
        <is>
          <t>初期準備</t>
        </is>
      </c>
      <c r="C8" t="inlineStr">
        <is>
          <t>関係先A</t>
        </is>
      </c>
      <c r="D8" t="inlineStr">
        <is>
          <t>横浜包装工場</t>
        </is>
      </c>
      <c r="E8" t="inlineStr">
        <is>
          <t>充填工程区</t>
        </is>
      </c>
      <c r="F8" t="inlineStr">
        <is>
          <t>PACK-2 ライン</t>
        </is>
      </c>
      <c r="G8" t="inlineStr">
        <is>
          <t>包装・充填</t>
        </is>
      </c>
      <c r="H8" t="inlineStr">
        <is>
          <t>日勤</t>
        </is>
      </c>
      <c r="I8" t="inlineStr">
        <is>
          <t>高</t>
        </is>
      </c>
      <c r="J8" t="inlineStr">
        <is>
          <t>中</t>
        </is>
      </c>
      <c r="K8" s="72" t="inlineStr">
        <is>
          <t>夜勤交接前需清理地面残液。</t>
        </is>
      </c>
      <c r="L8" s="72" t="inlineStr">
        <is>
          <t>完了</t>
        </is>
      </c>
      <c r="M8" s="72" t="inlineStr">
        <is>
          <t>入力例</t>
        </is>
      </c>
      <c r="N8" s="72" t="inlineStr">
        <is>
          <t>このテンプレートの入力例です。必要に応じて自社データに置き換えてください。</t>
        </is>
      </c>
      <c r="O8" s="130" t="inlineStr">
        <is>
          <t>小林 蓮</t>
        </is>
      </c>
      <c r="P8" s="288" t="n">
        <v>46130.8125</v>
      </c>
      <c r="Q8" s="130" t="inlineStr">
        <is>
          <t>立上げ前準備</t>
        </is>
      </c>
      <c r="R8" s="72" t="inlineStr">
        <is>
          <t>https://example.com/handover/4</t>
        </is>
      </c>
      <c r="S8" s="72" t="inlineStr">
        <is>
          <t>完了清洁。</t>
        </is>
      </c>
    </row>
    <row r="9" ht="22" customHeight="1">
      <c r="A9">
        <f>IF(B9="","",TEXT(B9,"yyyymmdd")&amp;"-HO-"&amp;TEXT(ROW()-4,"000"))</f>
        <v/>
      </c>
      <c r="B9" s="284" t="inlineStr">
        <is>
          <t>計画確認</t>
        </is>
      </c>
      <c r="C9" t="inlineStr">
        <is>
          <t>関係先A</t>
        </is>
      </c>
      <c r="D9" t="inlineStr">
        <is>
          <t>横浜包装工場</t>
        </is>
      </c>
      <c r="E9" t="inlineStr">
        <is>
          <t>充填工程区</t>
        </is>
      </c>
      <c r="F9" t="inlineStr">
        <is>
          <t>PACK-2 ライン</t>
        </is>
      </c>
      <c r="G9" t="inlineStr">
        <is>
          <t>包装・充填</t>
        </is>
      </c>
      <c r="H9" t="inlineStr">
        <is>
          <t>夜勤</t>
        </is>
      </c>
      <c r="I9" t="inlineStr">
        <is>
          <t>高</t>
        </is>
      </c>
      <c r="J9" t="inlineStr">
        <is>
          <t>高</t>
        </is>
      </c>
      <c r="K9" s="72" t="inlineStr">
        <is>
          <t>このテンプレートの入力例です。必要に応じて自社データに置き換えてください。</t>
        </is>
      </c>
      <c r="L9" s="72" t="inlineStr">
        <is>
          <t>受領待ち</t>
        </is>
      </c>
      <c r="M9" s="72" t="inlineStr">
        <is>
          <t>夜勤首小时偏差扩大。</t>
        </is>
      </c>
      <c r="N9" s="72" t="inlineStr">
        <is>
          <t>このテンプレートの入力例です。必要に応じて自社データに置き換えてください。</t>
        </is>
      </c>
      <c r="O9" s="130" t="inlineStr">
        <is>
          <t>渡辺 悠斗</t>
        </is>
      </c>
      <c r="P9" s="288" t="n">
        <v>46131.35416666666</v>
      </c>
      <c r="Q9" s="130" t="inlineStr">
        <is>
          <t>余材搬出含む</t>
        </is>
      </c>
      <c r="R9" s="72" t="inlineStr">
        <is>
          <t>https://example.com/handover/5</t>
        </is>
      </c>
      <c r="S9" s="72" t="inlineStr">
        <is>
          <t>再測定記録を残してください。</t>
        </is>
      </c>
    </row>
    <row r="10" ht="22" customHeight="1">
      <c r="A10">
        <f>IF(B10="","",TEXT(B10,"yyyymmdd")&amp;"-HO-"&amp;TEXT(ROW()-4,"000"))</f>
        <v/>
      </c>
      <c r="B10" s="284" t="inlineStr">
        <is>
          <t>入力例</t>
        </is>
      </c>
      <c r="C10" t="inlineStr">
        <is>
          <t>関係先E</t>
        </is>
      </c>
      <c r="D10" t="inlineStr">
        <is>
          <t>つくば第一工場</t>
        </is>
      </c>
      <c r="E10" t="inlineStr">
        <is>
          <t>組立工程区</t>
        </is>
      </c>
      <c r="F10" t="inlineStr">
        <is>
          <t>A2ライン</t>
        </is>
      </c>
      <c r="G10" t="inlineStr">
        <is>
          <t>試作/サンプル</t>
        </is>
      </c>
      <c r="H10" t="inlineStr">
        <is>
          <t>日勤</t>
        </is>
      </c>
      <c r="I10" t="inlineStr">
        <is>
          <t>高</t>
        </is>
      </c>
      <c r="J10" t="inlineStr">
        <is>
          <t>低</t>
        </is>
      </c>
      <c r="K10" s="72" t="inlineStr">
        <is>
          <t>このテンプレートの入力例です。必要に応じて自社データに置き換えてください。</t>
        </is>
      </c>
      <c r="L10" s="72" t="inlineStr">
        <is>
          <t>完了</t>
        </is>
      </c>
      <c r="M10" s="72" t="inlineStr">
        <is>
          <t>上一バージョン缺少扭矩修正。</t>
        </is>
      </c>
      <c r="N10" s="72" t="inlineStr">
        <is>
          <t>班前会确认新バージョン已分发。</t>
        </is>
      </c>
      <c r="O10" s="130" t="inlineStr">
        <is>
          <t>佐藤 綾</t>
        </is>
      </c>
      <c r="P10" s="288" t="n">
        <v>46131.39583333334</v>
      </c>
      <c r="Q10" s="130">
        <f>IF(B10="","",IF(L10="完了","はい","いいえ"))</f>
        <v/>
      </c>
      <c r="R10" s="72" t="inlineStr">
        <is>
          <t>https://example.com/handover/6</t>
        </is>
      </c>
      <c r="S10" s="72" t="inlineStr">
        <is>
          <t>入力例</t>
        </is>
      </c>
    </row>
    <row r="11" ht="22" customHeight="1">
      <c r="A11">
        <f>IF(B11="","",TEXT(B11,"yyyymmdd")&amp;"-HO-"&amp;TEXT(ROW()-4,"000"))</f>
        <v/>
      </c>
      <c r="B11" s="284" t="inlineStr">
        <is>
          <t>部品準備</t>
        </is>
      </c>
      <c r="C11" t="inlineStr">
        <is>
          <t>田中部品</t>
        </is>
      </c>
      <c r="D11" t="inlineStr">
        <is>
          <t>大阪食品工場</t>
        </is>
      </c>
      <c r="E11" t="inlineStr">
        <is>
          <t>加工工程区</t>
        </is>
      </c>
      <c r="F11" t="inlineStr">
        <is>
          <t>MIX-1 ライン</t>
        </is>
      </c>
      <c r="G11" t="inlineStr">
        <is>
          <t>食品加工</t>
        </is>
      </c>
      <c r="H11" t="inlineStr">
        <is>
          <t>日勤</t>
        </is>
      </c>
      <c r="I11" t="inlineStr">
        <is>
          <t>高</t>
        </is>
      </c>
      <c r="J11" t="inlineStr">
        <is>
          <t>実施</t>
        </is>
      </c>
      <c r="K11" s="72" t="inlineStr">
        <is>
          <t>実施</t>
        </is>
      </c>
      <c r="L11" s="72" t="inlineStr">
        <is>
          <t>対応中</t>
        </is>
      </c>
      <c r="M11" s="72" t="inlineStr">
        <is>
          <t>このテンプレートの入力例です。必要に応じて自社データに置き換えてください。</t>
        </is>
      </c>
      <c r="N11" s="72" t="inlineStr">
        <is>
          <t>このテンプレートの入力例です。必要に応じて自社データに置き換えてください。</t>
        </is>
      </c>
      <c r="O11" s="130" t="inlineStr">
        <is>
          <t>伊藤 陽菜</t>
        </is>
      </c>
      <c r="P11" s="288" t="n">
        <v>46131.5</v>
      </c>
      <c r="Q11" s="130" t="inlineStr">
        <is>
          <t>部品検査あり</t>
        </is>
      </c>
      <c r="R11" s="72" t="inlineStr">
        <is>
          <t>https://example.com/handover/7</t>
        </is>
      </c>
      <c r="S11" s="72" t="inlineStr">
        <is>
          <t>入力例</t>
        </is>
      </c>
    </row>
    <row r="12" ht="22" customHeight="1">
      <c r="A12">
        <f>IF(B12="","",TEXT(B12,"yyyymmdd")&amp;"-HO-"&amp;TEXT(ROW()-4,"000"))</f>
        <v/>
      </c>
      <c r="B12" s="284" t="inlineStr">
        <is>
          <t>治具準備</t>
        </is>
      </c>
      <c r="C12" t="inlineStr">
        <is>
          <t>関係先D</t>
        </is>
      </c>
      <c r="D12" t="inlineStr">
        <is>
          <t>外注協力工場</t>
        </is>
      </c>
      <c r="E12" t="inlineStr">
        <is>
          <t>組立工程区</t>
        </is>
      </c>
      <c r="F12" t="inlineStr">
        <is>
          <t>PILOT-1 ライン</t>
        </is>
      </c>
      <c r="G12" t="inlineStr">
        <is>
          <t>OEM/外注</t>
        </is>
      </c>
      <c r="H12" t="inlineStr">
        <is>
          <t>早番</t>
        </is>
      </c>
      <c r="I12" t="inlineStr">
        <is>
          <t>高</t>
        </is>
      </c>
      <c r="J12" t="inlineStr">
        <is>
          <t>実施</t>
        </is>
      </c>
      <c r="K12" s="72" t="inlineStr">
        <is>
          <t>実施</t>
        </is>
      </c>
      <c r="L12" s="72" t="inlineStr">
        <is>
          <t>実施</t>
        </is>
      </c>
      <c r="M12" s="72" t="inlineStr">
        <is>
          <t>実施</t>
        </is>
      </c>
      <c r="N12" s="72" t="inlineStr">
        <is>
          <t>実施</t>
        </is>
      </c>
      <c r="O12" s="130" t="inlineStr">
        <is>
          <t>実施</t>
        </is>
      </c>
      <c r="P12" s="288" t="n">
        <v>46131.45833333334</v>
      </c>
      <c r="Q12" s="130" t="inlineStr">
        <is>
          <t>一部是正中</t>
        </is>
      </c>
      <c r="R12" s="72" t="inlineStr">
        <is>
          <t>https://example.com/handover/8</t>
        </is>
      </c>
      <c r="S12" s="72" t="inlineStr">
        <is>
          <t>下午继续跟催。</t>
        </is>
      </c>
    </row>
    <row r="13" ht="22" customHeight="1">
      <c r="A13">
        <f>IF(B13="","",TEXT(B13,"yyyymmdd")&amp;"-HO-"&amp;TEXT(ROW()-4,"000"))</f>
        <v/>
      </c>
      <c r="B13" s="284" t="inlineStr">
        <is>
          <t>試作準備</t>
        </is>
      </c>
      <c r="C13" t="inlineStr">
        <is>
          <t>青山製造</t>
        </is>
      </c>
      <c r="I13" t="inlineStr">
        <is>
          <t>高</t>
        </is>
      </c>
      <c r="K13" s="72" t="n"/>
      <c r="L13" s="72" t="n"/>
      <c r="M13" s="72" t="n"/>
      <c r="N13" s="72" t="inlineStr">
        <is>
          <t>実施</t>
        </is>
      </c>
      <c r="O13" s="130" t="inlineStr">
        <is>
          <t>実施</t>
        </is>
      </c>
      <c r="P13" s="288" t="n"/>
      <c r="Q13" s="130" t="inlineStr">
        <is>
          <t>このテンプレートの入力例です。必要に応じて自社データに置き換えてください。</t>
        </is>
      </c>
      <c r="R13" s="72" t="n"/>
      <c r="S13" s="72" t="n"/>
    </row>
    <row r="14" ht="22" customHeight="1">
      <c r="A14">
        <f>IF(B14="","",TEXT(B14,"yyyymmdd")&amp;"-HO-"&amp;TEXT(ROW()-4,"000"))</f>
        <v/>
      </c>
      <c r="B14" s="284" t="inlineStr">
        <is>
          <t>初回確認</t>
        </is>
      </c>
      <c r="C14" t="inlineStr">
        <is>
          <t>品質部</t>
        </is>
      </c>
      <c r="I14" t="inlineStr">
        <is>
          <t>中</t>
        </is>
      </c>
      <c r="K14" s="72" t="n"/>
      <c r="L14" s="72" t="n"/>
      <c r="M14" s="72" t="n"/>
      <c r="N14" s="72" t="n"/>
      <c r="O14" s="130" t="n"/>
      <c r="P14" s="288" t="inlineStr">
        <is>
          <t>予定</t>
        </is>
      </c>
      <c r="Q14" s="130">
        <f>IF(B14="","",IF(L14="完了","はい","いいえ"))</f>
        <v/>
      </c>
      <c r="R14" s="72" t="n"/>
      <c r="S14" s="72" t="n"/>
    </row>
    <row r="15" ht="22" customHeight="1">
      <c r="A15">
        <f>IF(B15="","",TEXT(B15,"yyyymmdd")&amp;"-HO-"&amp;TEXT(ROW()-4,"000"))</f>
        <v/>
      </c>
      <c r="B15" s="284" t="inlineStr">
        <is>
          <t>部品組立</t>
        </is>
      </c>
      <c r="C15" t="inlineStr">
        <is>
          <t>鈴木部品</t>
        </is>
      </c>
      <c r="I15" t="inlineStr">
        <is>
          <t>高</t>
        </is>
      </c>
      <c r="K15" s="72" t="n"/>
      <c r="L15" s="72" t="n"/>
      <c r="M15" s="72" t="n"/>
      <c r="N15" s="72" t="n"/>
      <c r="O15" s="130" t="n"/>
      <c r="P15" s="288" t="n"/>
      <c r="Q15" s="130">
        <f>IF(B15="","",IF(L15="完了","はい","いいえ"))</f>
        <v/>
      </c>
      <c r="R15" s="72" t="n"/>
      <c r="S15" s="72" t="n"/>
    </row>
    <row r="16" ht="22" customHeight="1">
      <c r="A16">
        <f>IF(B16="","",TEXT(B16,"yyyymmdd")&amp;"-HO-"&amp;TEXT(ROW()-4,"000"))</f>
        <v/>
      </c>
      <c r="B16" s="284" t="inlineStr">
        <is>
          <t>電装確認</t>
        </is>
      </c>
      <c r="C16" t="inlineStr">
        <is>
          <t>東光制御</t>
        </is>
      </c>
      <c r="I16" t="inlineStr">
        <is>
          <t>中</t>
        </is>
      </c>
      <c r="K16" s="72" t="n"/>
      <c r="L16" s="72" t="n"/>
      <c r="M16" s="72" t="n"/>
      <c r="N16" s="72" t="n"/>
      <c r="O16" s="130" t="n"/>
      <c r="P16" s="288" t="n"/>
      <c r="Q16" s="130">
        <f>IF(B16="","",IF(L16="完了","はい","いいえ"))</f>
        <v/>
      </c>
      <c r="R16" s="72" t="n"/>
      <c r="S16" s="72" t="n"/>
    </row>
    <row r="17" ht="22" customHeight="1">
      <c r="A17">
        <f>IF(B17="","",TEXT(B17,"yyyymmdd")&amp;"-HO-"&amp;TEXT(ROW()-4,"000"))</f>
        <v/>
      </c>
      <c r="B17" s="284" t="inlineStr">
        <is>
          <t>包装準備</t>
        </is>
      </c>
      <c r="C17" t="inlineStr">
        <is>
          <t>包装組</t>
        </is>
      </c>
      <c r="I17" t="inlineStr">
        <is>
          <t>中</t>
        </is>
      </c>
      <c r="K17" s="72" t="n"/>
      <c r="L17" s="72" t="n"/>
      <c r="M17" s="72" t="n"/>
      <c r="N17" s="72" t="n"/>
      <c r="O17" s="130" t="n"/>
      <c r="P17" s="288" t="n"/>
      <c r="Q17" s="130">
        <f>IF(B17="","",IF(L17="完了","はい","いいえ"))</f>
        <v/>
      </c>
      <c r="R17" s="72" t="n"/>
      <c r="S17" s="72" t="n"/>
    </row>
    <row r="18" ht="22" customHeight="1">
      <c r="A18">
        <f>IF(B18="","",TEXT(B18,"yyyymmdd")&amp;"-HO-"&amp;TEXT(ROW()-4,"000"))</f>
        <v/>
      </c>
      <c r="B18" s="284" t="inlineStr">
        <is>
          <t>出荷準備</t>
        </is>
      </c>
      <c r="C18" t="inlineStr">
        <is>
          <t>物流部</t>
        </is>
      </c>
      <c r="I18" t="inlineStr">
        <is>
          <t>中</t>
        </is>
      </c>
      <c r="K18" s="72" t="n"/>
      <c r="L18" s="72" t="n"/>
      <c r="M18" s="72" t="n"/>
      <c r="N18" s="72" t="n"/>
      <c r="O18" s="130" t="n"/>
      <c r="P18" s="288" t="n"/>
      <c r="Q18" s="130">
        <f>IF(B18="","",IF(L18="完了","はい","いいえ"))</f>
        <v/>
      </c>
      <c r="R18" s="72" t="n"/>
      <c r="S18" s="72" t="n"/>
    </row>
    <row r="19" ht="22" customHeight="1">
      <c r="A19">
        <f>IF(B19="","",TEXT(B19,"yyyymmdd")&amp;"-HO-"&amp;TEXT(ROW()-4,"000"))</f>
        <v/>
      </c>
      <c r="B19" s="284" t="inlineStr">
        <is>
          <t>設備点検</t>
        </is>
      </c>
      <c r="C19" t="inlineStr">
        <is>
          <t>設備部</t>
        </is>
      </c>
      <c r="I19" t="inlineStr">
        <is>
          <t>中</t>
        </is>
      </c>
      <c r="K19" s="72" t="n"/>
      <c r="L19" s="72" t="n"/>
      <c r="M19" s="72" t="n"/>
      <c r="N19" s="72" t="n"/>
      <c r="O19" s="130" t="n"/>
      <c r="P19" s="288" t="n"/>
      <c r="Q19" s="130">
        <f>IF(B19="","",IF(L19="完了","はい","いいえ"))</f>
        <v/>
      </c>
      <c r="R19" s="72" t="n"/>
      <c r="S19" s="72" t="n"/>
    </row>
    <row r="20" ht="22" customHeight="1">
      <c r="A20">
        <f>IF(B20="","",TEXT(B20,"yyyymmdd")&amp;"-HO-"&amp;TEXT(ROW()-4,"000"))</f>
        <v/>
      </c>
      <c r="B20" s="284" t="inlineStr">
        <is>
          <t>予防保全</t>
        </is>
      </c>
      <c r="C20" t="inlineStr">
        <is>
          <t>設備部</t>
        </is>
      </c>
      <c r="I20" t="inlineStr">
        <is>
          <t>中</t>
        </is>
      </c>
      <c r="K20" s="72" t="n"/>
      <c r="L20" s="72" t="n"/>
      <c r="M20" s="72" t="n"/>
      <c r="N20" s="72" t="n"/>
      <c r="O20" s="130" t="n"/>
      <c r="P20" s="288" t="n"/>
      <c r="Q20" s="130">
        <f>IF(B20="","",IF(L20="完了","はい","いいえ"))</f>
        <v/>
      </c>
      <c r="R20" s="72" t="n"/>
      <c r="S20" s="72" t="n"/>
    </row>
    <row r="21" ht="22" customHeight="1">
      <c r="A21">
        <f>IF(B21="","",TEXT(B21,"yyyymmdd")&amp;"-HO-"&amp;TEXT(ROW()-4,"000"))</f>
        <v/>
      </c>
      <c r="B21" s="284" t="inlineStr">
        <is>
          <t>不良手直し</t>
        </is>
      </c>
      <c r="C21" t="inlineStr">
        <is>
          <t>品質部</t>
        </is>
      </c>
      <c r="I21" t="inlineStr">
        <is>
          <t>中</t>
        </is>
      </c>
      <c r="K21" s="72" t="n"/>
      <c r="L21" s="72" t="n"/>
      <c r="M21" s="72" t="n"/>
      <c r="N21" s="72" t="n"/>
      <c r="O21" s="130" t="n"/>
      <c r="P21" s="288" t="n"/>
      <c r="Q21" s="130">
        <f>IF(B21="","",IF(L21="完了","はい","いいえ"))</f>
        <v/>
      </c>
      <c r="R21" s="72" t="n"/>
      <c r="S21" s="72" t="n"/>
    </row>
    <row r="22" ht="22" customHeight="1">
      <c r="A22">
        <f>IF(B22="","",TEXT(B22,"yyyymmdd")&amp;"-HO-"&amp;TEXT(ROW()-4,"000"))</f>
        <v/>
      </c>
      <c r="B22" s="284" t="inlineStr">
        <is>
          <t>完了確認</t>
        </is>
      </c>
      <c r="C22" t="inlineStr">
        <is>
          <t>品質部</t>
        </is>
      </c>
      <c r="I22" t="inlineStr">
        <is>
          <t>中</t>
        </is>
      </c>
      <c r="K22" s="72" t="n"/>
      <c r="L22" s="72" t="n"/>
      <c r="M22" s="72" t="n"/>
      <c r="N22" s="72" t="n"/>
      <c r="O22" s="130" t="n"/>
      <c r="P22" s="288" t="n"/>
      <c r="Q22" s="130">
        <f>IF(B22="","",IF(L22="完了","はい","いいえ"))</f>
        <v/>
      </c>
      <c r="R22" s="72" t="n"/>
      <c r="S22" s="72" t="n"/>
    </row>
    <row r="23" ht="22" customHeight="1">
      <c r="A23">
        <f>IF(B23="","",TEXT(B23,"yyyymmdd")&amp;"-HO-"&amp;TEXT(ROW()-4,"000"))</f>
        <v/>
      </c>
      <c r="B23" s="284" t="inlineStr">
        <is>
          <t>器具取付・試運転</t>
        </is>
      </c>
      <c r="C23" t="inlineStr">
        <is>
          <t>第一機械</t>
        </is>
      </c>
      <c r="I23" t="inlineStr">
        <is>
          <t>高</t>
        </is>
      </c>
      <c r="K23" s="72" t="n"/>
      <c r="L23" s="72" t="n"/>
      <c r="M23" s="72" t="n"/>
      <c r="N23" s="72" t="n"/>
      <c r="O23" s="130" t="n"/>
      <c r="P23" s="288" t="n"/>
      <c r="Q23" s="130">
        <f>IF(B23="","",IF(L23="完了","はい","いいえ"))</f>
        <v/>
      </c>
      <c r="R23" s="72" t="n"/>
      <c r="S23" s="72" t="n"/>
    </row>
    <row r="24" ht="22" customHeight="1">
      <c r="A24">
        <f>IF(B24="","",TEXT(B24,"yyyymmdd")&amp;"-HO-"&amp;TEXT(ROW()-4,"000"))</f>
        <v/>
      </c>
      <c r="B24" s="284" t="inlineStr">
        <is>
          <t>現場整備</t>
        </is>
      </c>
      <c r="C24" t="inlineStr">
        <is>
          <t>関係先E</t>
        </is>
      </c>
      <c r="I24" t="inlineStr">
        <is>
          <t>中</t>
        </is>
      </c>
      <c r="K24" s="72" t="n"/>
      <c r="L24" s="72" t="n"/>
      <c r="M24" s="72" t="n"/>
      <c r="N24" s="72" t="n"/>
      <c r="O24" s="130" t="n"/>
      <c r="P24" s="288" t="n"/>
      <c r="Q24" s="130">
        <f>IF(B24="","",IF(L24="完了","はい","いいえ"))</f>
        <v/>
      </c>
      <c r="R24" s="72" t="n"/>
      <c r="S24" s="72" t="n"/>
    </row>
    <row r="25" ht="22" customHeight="1">
      <c r="A25">
        <f>IF(B25="","",TEXT(B25,"yyyymmdd")&amp;"-HO-"&amp;TEXT(ROW()-4,"000"))</f>
        <v/>
      </c>
      <c r="B25" s="284" t="inlineStr">
        <is>
          <t>最終確認</t>
        </is>
      </c>
      <c r="C25" t="inlineStr">
        <is>
          <t>担当者・本部</t>
        </is>
      </c>
      <c r="I25" t="inlineStr">
        <is>
          <t>高</t>
        </is>
      </c>
      <c r="K25" s="72" t="n"/>
      <c r="L25" s="72" t="n"/>
      <c r="M25" s="72" t="n"/>
      <c r="N25" s="72" t="n"/>
      <c r="O25" s="130" t="n"/>
      <c r="P25" s="288" t="n"/>
      <c r="Q25" s="130">
        <f>IF(B25="","",IF(L25="完了","はい","いいえ"))</f>
        <v/>
      </c>
      <c r="R25" s="72" t="n"/>
      <c r="S25" s="72" t="n"/>
    </row>
    <row r="26" ht="22" customHeight="1">
      <c r="A26">
        <f>IF(B26="","",TEXT(B26,"yyyymmdd")&amp;"-HO-"&amp;TEXT(ROW()-4,"000"))</f>
        <v/>
      </c>
      <c r="B26" s="284" t="inlineStr">
        <is>
          <t>差異修正</t>
        </is>
      </c>
      <c r="C26" t="inlineStr">
        <is>
          <t>各担当部署</t>
        </is>
      </c>
      <c r="I26" t="inlineStr">
        <is>
          <t>高</t>
        </is>
      </c>
      <c r="K26" s="72" t="n"/>
      <c r="L26" s="72" t="n"/>
      <c r="M26" s="72" t="n"/>
      <c r="N26" s="72" t="n"/>
      <c r="O26" s="130" t="n"/>
      <c r="P26" s="288" t="n"/>
      <c r="Q26" s="130">
        <f>IF(B26="","",IF(L26="完了","はい","いいえ"))</f>
        <v/>
      </c>
      <c r="R26" s="72" t="n"/>
      <c r="S26" s="72" t="n"/>
    </row>
    <row r="27" ht="22" customHeight="1">
      <c r="A27">
        <f>IF(B27="","",TEXT(B27,"yyyymmdd")&amp;"-HO-"&amp;TEXT(ROW()-4,"000"))</f>
        <v/>
      </c>
      <c r="B27" s="284" t="inlineStr">
        <is>
          <t>引渡し</t>
        </is>
      </c>
      <c r="C27" t="inlineStr">
        <is>
          <t>担当者・本部</t>
        </is>
      </c>
      <c r="I27" t="inlineStr">
        <is>
          <t>高</t>
        </is>
      </c>
      <c r="K27" s="72" t="n"/>
      <c r="L27" s="72" t="n"/>
      <c r="M27" s="72" t="n"/>
      <c r="N27" s="72" t="n"/>
      <c r="O27" s="130" t="n"/>
      <c r="P27" s="288" t="n"/>
      <c r="Q27" s="130">
        <f>IF(B27="","",IF(L27="完了","はい","いいえ"))</f>
        <v/>
      </c>
      <c r="R27" s="72" t="n"/>
      <c r="S27" s="72" t="n"/>
    </row>
    <row r="28" ht="22" customHeight="1">
      <c r="A28">
        <f>IF(B28="","",TEXT(B28,"yyyymmdd")&amp;"-HO-"&amp;TEXT(ROW()-4,"000"))</f>
        <v/>
      </c>
      <c r="B28" s="284" t="n"/>
      <c r="K28" s="72" t="n"/>
      <c r="L28" s="72" t="n"/>
      <c r="M28" s="72" t="n"/>
      <c r="N28" s="72" t="n"/>
      <c r="O28" s="130" t="n"/>
      <c r="P28" s="288" t="n"/>
      <c r="Q28" s="130">
        <f>IF(B28="","",IF(L28="完了","はい","いいえ"))</f>
        <v/>
      </c>
      <c r="R28" s="72" t="n"/>
      <c r="S28" s="72" t="n"/>
    </row>
    <row r="29" ht="22" customHeight="1">
      <c r="A29">
        <f>IF(B29="","",TEXT(B29,"yyyymmdd")&amp;"-HO-"&amp;TEXT(ROW()-4,"000"))</f>
        <v/>
      </c>
      <c r="B29" s="284" t="n"/>
      <c r="K29" s="72" t="n"/>
      <c r="L29" s="72" t="n"/>
      <c r="M29" s="72" t="n"/>
      <c r="N29" s="72" t="n"/>
      <c r="O29" s="130" t="n"/>
      <c r="P29" s="288" t="n"/>
      <c r="Q29" s="130">
        <f>IF(B29="","",IF(L29="完了","はい","いいえ"))</f>
        <v/>
      </c>
      <c r="R29" s="72" t="n"/>
      <c r="S29" s="72" t="n"/>
    </row>
    <row r="30" ht="22" customHeight="1">
      <c r="A30">
        <f>IF(B30="","",TEXT(B30,"yyyymmdd")&amp;"-HO-"&amp;TEXT(ROW()-4,"000"))</f>
        <v/>
      </c>
      <c r="B30" s="284" t="n"/>
      <c r="K30" s="72" t="n"/>
      <c r="L30" s="72" t="n"/>
      <c r="M30" s="72" t="n"/>
      <c r="N30" s="72" t="n"/>
      <c r="O30" s="130" t="n"/>
      <c r="P30" s="288" t="n"/>
      <c r="Q30" s="130">
        <f>IF(B30="","",IF(L30="完了","はい","いいえ"))</f>
        <v/>
      </c>
      <c r="R30" s="72" t="n"/>
      <c r="S30" s="72" t="n"/>
    </row>
    <row r="31" ht="22" customHeight="1">
      <c r="A31">
        <f>IF(B31="","",TEXT(B31,"yyyymmdd")&amp;"-HO-"&amp;TEXT(ROW()-4,"000"))</f>
        <v/>
      </c>
      <c r="B31" s="284" t="n"/>
      <c r="K31" s="72" t="n"/>
      <c r="L31" s="72" t="n"/>
      <c r="M31" s="72" t="n"/>
      <c r="N31" s="72" t="n"/>
      <c r="O31" s="130" t="n"/>
      <c r="P31" s="288" t="n"/>
      <c r="Q31" s="130">
        <f>IF(B31="","",IF(L31="完了","はい","いいえ"))</f>
        <v/>
      </c>
      <c r="R31" s="72" t="n"/>
      <c r="S31" s="72" t="n"/>
    </row>
    <row r="32" ht="22" customHeight="1">
      <c r="A32">
        <f>IF(B32="","",TEXT(B32,"yyyymmdd")&amp;"-HO-"&amp;TEXT(ROW()-4,"000"))</f>
        <v/>
      </c>
      <c r="B32" s="284" t="n"/>
      <c r="K32" s="72" t="n"/>
      <c r="L32" s="72" t="n"/>
      <c r="M32" s="72" t="n"/>
      <c r="N32" s="72" t="n"/>
      <c r="O32" s="130" t="n"/>
      <c r="P32" s="288" t="n"/>
      <c r="Q32" s="130">
        <f>IF(B32="","",IF(L32="完了","はい","いいえ"))</f>
        <v/>
      </c>
      <c r="R32" s="72" t="n"/>
      <c r="S32" s="72" t="n"/>
    </row>
    <row r="33" ht="22" customHeight="1">
      <c r="A33">
        <f>IF(B33="","",TEXT(B33,"yyyymmdd")&amp;"-HO-"&amp;TEXT(ROW()-4,"000"))</f>
        <v/>
      </c>
      <c r="B33" s="284" t="n"/>
      <c r="K33" s="72" t="n"/>
      <c r="L33" s="72" t="n"/>
      <c r="M33" s="72" t="n"/>
      <c r="N33" s="72" t="n"/>
      <c r="O33" s="130" t="n"/>
      <c r="P33" s="288" t="n"/>
      <c r="Q33" s="130">
        <f>IF(B33="","",IF(L33="完了","はい","いいえ"))</f>
        <v/>
      </c>
      <c r="R33" s="72" t="n"/>
      <c r="S33" s="72" t="n"/>
    </row>
    <row r="34" ht="22" customHeight="1">
      <c r="A34">
        <f>IF(B34="","",TEXT(B34,"yyyymmdd")&amp;"-HO-"&amp;TEXT(ROW()-4,"000"))</f>
        <v/>
      </c>
      <c r="B34" s="284" t="n"/>
      <c r="K34" s="72" t="n"/>
      <c r="L34" s="72" t="n"/>
      <c r="M34" s="72" t="n"/>
      <c r="N34" s="72" t="n"/>
      <c r="O34" s="130" t="n"/>
      <c r="P34" s="288" t="n"/>
      <c r="Q34" s="130">
        <f>IF(B34="","",IF(L34="完了","はい","いいえ"))</f>
        <v/>
      </c>
      <c r="R34" s="72" t="n"/>
      <c r="S34" s="72" t="n"/>
    </row>
    <row r="35" ht="22" customHeight="1">
      <c r="A35">
        <f>IF(B35="","",TEXT(B35,"yyyymmdd")&amp;"-HO-"&amp;TEXT(ROW()-4,"000"))</f>
        <v/>
      </c>
      <c r="B35" s="284" t="n"/>
      <c r="K35" s="72" t="n"/>
      <c r="L35" s="72" t="n"/>
      <c r="M35" s="72" t="n"/>
      <c r="N35" s="72" t="n"/>
      <c r="O35" s="130" t="n"/>
      <c r="P35" s="288" t="n"/>
      <c r="Q35" s="130">
        <f>IF(B35="","",IF(L35="完了","はい","いいえ"))</f>
        <v/>
      </c>
      <c r="R35" s="72" t="n"/>
      <c r="S35" s="72" t="n"/>
    </row>
    <row r="36" ht="22" customHeight="1">
      <c r="A36">
        <f>IF(B36="","",TEXT(B36,"yyyymmdd")&amp;"-HO-"&amp;TEXT(ROW()-4,"000"))</f>
        <v/>
      </c>
      <c r="B36" s="284" t="n"/>
      <c r="K36" s="72" t="n"/>
      <c r="L36" s="72" t="n"/>
      <c r="M36" s="72" t="n"/>
      <c r="N36" s="72" t="n"/>
      <c r="O36" s="130" t="n"/>
      <c r="P36" s="288" t="n"/>
      <c r="Q36" s="130">
        <f>IF(B36="","",IF(L36="完了","はい","いいえ"))</f>
        <v/>
      </c>
      <c r="R36" s="72" t="n"/>
      <c r="S36" s="72" t="n"/>
    </row>
    <row r="37" ht="22" customHeight="1">
      <c r="A37">
        <f>IF(B37="","",TEXT(B37,"yyyymmdd")&amp;"-HO-"&amp;TEXT(ROW()-4,"000"))</f>
        <v/>
      </c>
      <c r="B37" s="284" t="n"/>
      <c r="K37" s="72" t="n"/>
      <c r="L37" s="72" t="n"/>
      <c r="M37" s="72" t="n"/>
      <c r="N37" s="72" t="n"/>
      <c r="O37" s="130" t="n"/>
      <c r="P37" s="288" t="n"/>
      <c r="Q37" s="130">
        <f>IF(B37="","",IF(L37="完了","はい","いいえ"))</f>
        <v/>
      </c>
      <c r="R37" s="72" t="n"/>
      <c r="S37" s="72" t="n"/>
    </row>
    <row r="38" ht="22" customHeight="1">
      <c r="A38">
        <f>IF(B38="","",TEXT(B38,"yyyymmdd")&amp;"-HO-"&amp;TEXT(ROW()-4,"000"))</f>
        <v/>
      </c>
      <c r="B38" s="284" t="n"/>
      <c r="K38" s="72" t="n"/>
      <c r="L38" s="72" t="n"/>
      <c r="M38" s="72" t="n"/>
      <c r="N38" s="72" t="n"/>
      <c r="O38" s="130" t="n"/>
      <c r="P38" s="288" t="n"/>
      <c r="Q38" s="130">
        <f>IF(B38="","",IF(L38="完了","はい","いいえ"))</f>
        <v/>
      </c>
      <c r="R38" s="72" t="n"/>
      <c r="S38" s="72" t="n"/>
    </row>
    <row r="39" ht="22" customHeight="1">
      <c r="A39">
        <f>IF(B39="","",TEXT(B39,"yyyymmdd")&amp;"-HO-"&amp;TEXT(ROW()-4,"000"))</f>
        <v/>
      </c>
      <c r="B39" s="284" t="n"/>
      <c r="K39" s="72" t="n"/>
      <c r="L39" s="72" t="n"/>
      <c r="M39" s="72" t="n"/>
      <c r="N39" s="72" t="n"/>
      <c r="O39" s="130" t="n"/>
      <c r="P39" s="288" t="n"/>
      <c r="Q39" s="130">
        <f>IF(B39="","",IF(L39="完了","はい","いいえ"))</f>
        <v/>
      </c>
      <c r="R39" s="72" t="n"/>
      <c r="S39" s="72" t="n"/>
    </row>
    <row r="40" ht="22" customHeight="1">
      <c r="A40" t="inlineStr">
        <is>
          <t>週間予定は生産マスタから自動連携します。日別予定人員は「その日に予定されている工程の人員」を集計しています。</t>
        </is>
      </c>
      <c r="B40" s="284" t="n"/>
      <c r="K40" s="72" t="n"/>
      <c r="L40" s="72" t="n"/>
      <c r="M40" s="72" t="n"/>
      <c r="N40" s="72" t="n"/>
      <c r="O40" s="130" t="n"/>
      <c r="P40" s="288" t="n"/>
      <c r="Q40" s="130">
        <f>IF(B40="","",IF(L40="完了","はい","いいえ"))</f>
        <v/>
      </c>
      <c r="R40" s="72" t="n"/>
      <c r="S40" s="72" t="n"/>
    </row>
    <row r="41" ht="22" customHeight="1">
      <c r="A41">
        <f>IF(B41="","",TEXT(B41,"yyyymmdd")&amp;"-HO-"&amp;TEXT(ROW()-4,"000"))</f>
        <v/>
      </c>
      <c r="B41" s="284" t="n"/>
      <c r="K41" s="72" t="n"/>
      <c r="L41" s="72" t="n"/>
      <c r="M41" s="72" t="n"/>
      <c r="N41" s="72" t="n"/>
      <c r="O41" s="130" t="n"/>
      <c r="P41" s="288" t="n"/>
      <c r="Q41" s="130">
        <f>IF(B41="","",IF(L41="完了","はい","いいえ"))</f>
        <v/>
      </c>
      <c r="R41" s="72" t="n"/>
      <c r="S41" s="72" t="n"/>
    </row>
    <row r="42" ht="22" customHeight="1">
      <c r="A42">
        <f>IF(B42="","",TEXT(B42,"yyyymmdd")&amp;"-HO-"&amp;TEXT(ROW()-4,"000"))</f>
        <v/>
      </c>
      <c r="B42" s="284" t="n"/>
      <c r="K42" s="72" t="n"/>
      <c r="L42" s="72" t="n"/>
      <c r="M42" s="72" t="n"/>
      <c r="N42" s="72" t="n"/>
      <c r="O42" s="130" t="n"/>
      <c r="P42" s="288" t="n"/>
      <c r="Q42" s="130">
        <f>IF(B42="","",IF(L42="完了","はい","いいえ"))</f>
        <v/>
      </c>
      <c r="R42" s="72" t="n"/>
      <c r="S42" s="72" t="n"/>
    </row>
    <row r="43" ht="22" customHeight="1">
      <c r="A43">
        <f>IF(B43="","",TEXT(B43,"yyyymmdd")&amp;"-HO-"&amp;TEXT(ROW()-4,"000"))</f>
        <v/>
      </c>
      <c r="B43" s="284" t="n"/>
      <c r="K43" s="72" t="n"/>
      <c r="L43" s="72" t="n"/>
      <c r="M43" s="72" t="n"/>
      <c r="N43" s="72" t="n"/>
      <c r="O43" s="130" t="n"/>
      <c r="P43" s="288" t="n"/>
      <c r="Q43" s="130">
        <f>IF(B43="","",IF(L43="完了","はい","いいえ"))</f>
        <v/>
      </c>
      <c r="R43" s="72" t="n"/>
      <c r="S43" s="72" t="n"/>
    </row>
    <row r="44" ht="22" customHeight="1">
      <c r="A44">
        <f>IF(B44="","",TEXT(B44,"yyyymmdd")&amp;"-HO-"&amp;TEXT(ROW()-4,"000"))</f>
        <v/>
      </c>
      <c r="B44" s="284" t="n"/>
      <c r="K44" s="72" t="n"/>
      <c r="L44" s="72" t="n"/>
      <c r="M44" s="72" t="n"/>
      <c r="N44" s="72" t="n"/>
      <c r="O44" s="130" t="n"/>
      <c r="P44" s="288" t="n"/>
      <c r="Q44" s="130">
        <f>IF(B44="","",IF(L44="完了","はい","いいえ"))</f>
        <v/>
      </c>
      <c r="R44" s="72" t="n"/>
      <c r="S44" s="72" t="n"/>
    </row>
    <row r="45" ht="22" customHeight="1">
      <c r="A45">
        <f>IF(B45="","",TEXT(B45,"yyyymmdd")&amp;"-HO-"&amp;TEXT(ROW()-4,"000"))</f>
        <v/>
      </c>
      <c r="B45" s="284" t="n"/>
      <c r="K45" s="72" t="n"/>
      <c r="L45" s="72" t="n"/>
      <c r="M45" s="72" t="n"/>
      <c r="N45" s="72" t="n"/>
      <c r="O45" s="130" t="n"/>
      <c r="P45" s="288" t="n"/>
      <c r="Q45" s="130">
        <f>IF(B45="","",IF(L45="完了","はい","いいえ"))</f>
        <v/>
      </c>
      <c r="R45" s="72" t="n"/>
      <c r="S45" s="72" t="n"/>
    </row>
    <row r="46" ht="22" customHeight="1">
      <c r="A46">
        <f>IF(B46="","",TEXT(B46,"yyyymmdd")&amp;"-HO-"&amp;TEXT(ROW()-4,"000"))</f>
        <v/>
      </c>
      <c r="B46" s="284" t="n"/>
      <c r="K46" s="72" t="n"/>
      <c r="L46" s="72" t="n"/>
      <c r="M46" s="72" t="n"/>
      <c r="N46" s="72" t="n"/>
      <c r="O46" s="130" t="n"/>
      <c r="P46" s="288" t="n"/>
      <c r="Q46" s="130">
        <f>IF(B46="","",IF(L46="完了","はい","いいえ"))</f>
        <v/>
      </c>
      <c r="R46" s="72" t="n"/>
      <c r="S46" s="72" t="n"/>
    </row>
    <row r="47" ht="22" customHeight="1">
      <c r="A47">
        <f>IF(B47="","",TEXT(B47,"yyyymmdd")&amp;"-HO-"&amp;TEXT(ROW()-4,"000"))</f>
        <v/>
      </c>
      <c r="B47" s="284" t="n"/>
      <c r="K47" s="72" t="n"/>
      <c r="L47" s="72" t="n"/>
      <c r="M47" s="72" t="n"/>
      <c r="N47" s="72" t="n"/>
      <c r="O47" s="130" t="n"/>
      <c r="P47" s="288" t="n"/>
      <c r="Q47" s="130">
        <f>IF(B47="","",IF(L47="完了","はい","いいえ"))</f>
        <v/>
      </c>
      <c r="R47" s="72" t="n"/>
      <c r="S47" s="72" t="n"/>
    </row>
    <row r="48" ht="22" customHeight="1">
      <c r="A48">
        <f>IF(B48="","",TEXT(B48,"yyyymmdd")&amp;"-HO-"&amp;TEXT(ROW()-4,"000"))</f>
        <v/>
      </c>
      <c r="B48" s="284" t="n"/>
      <c r="K48" s="72" t="n"/>
      <c r="L48" s="72" t="n"/>
      <c r="M48" s="72" t="n"/>
      <c r="N48" s="72" t="n"/>
      <c r="O48" s="130" t="n"/>
      <c r="P48" s="288" t="n"/>
      <c r="Q48" s="130">
        <f>IF(B48="","",IF(L48="完了","はい","いいえ"))</f>
        <v/>
      </c>
      <c r="R48" s="72" t="n"/>
      <c r="S48" s="72" t="n"/>
    </row>
    <row r="49" ht="22" customHeight="1">
      <c r="A49">
        <f>IF(B49="","",TEXT(B49,"yyyymmdd")&amp;"-HO-"&amp;TEXT(ROW()-4,"000"))</f>
        <v/>
      </c>
      <c r="B49" s="284" t="n"/>
      <c r="K49" s="72" t="n"/>
      <c r="L49" s="72" t="n"/>
      <c r="M49" s="72" t="n"/>
      <c r="N49" s="72" t="n"/>
      <c r="O49" s="130" t="n"/>
      <c r="P49" s="288" t="n"/>
      <c r="Q49" s="130">
        <f>IF(B49="","",IF(L49="完了","はい","いいえ"))</f>
        <v/>
      </c>
      <c r="R49" s="72" t="n"/>
      <c r="S49" s="72" t="n"/>
    </row>
    <row r="50" ht="22" customHeight="1">
      <c r="A50">
        <f>IF(B50="","",TEXT(B50,"yyyymmdd")&amp;"-HO-"&amp;TEXT(ROW()-4,"000"))</f>
        <v/>
      </c>
      <c r="B50" s="284" t="n"/>
      <c r="K50" s="72" t="n"/>
      <c r="L50" s="72" t="n"/>
      <c r="M50" s="72" t="n"/>
      <c r="N50" s="72" t="n"/>
      <c r="O50" s="130" t="n"/>
      <c r="P50" s="288" t="n"/>
      <c r="Q50" s="130">
        <f>IF(B50="","",IF(L50="完了","はい","いいえ"))</f>
        <v/>
      </c>
      <c r="R50" s="72" t="n"/>
      <c r="S50" s="72" t="n"/>
    </row>
    <row r="51" ht="22" customHeight="1">
      <c r="A51">
        <f>IF(B51="","",TEXT(B51,"yyyymmdd")&amp;"-HO-"&amp;TEXT(ROW()-4,"000"))</f>
        <v/>
      </c>
      <c r="B51" s="284" t="n"/>
      <c r="K51" s="72" t="n"/>
      <c r="L51" s="72" t="n"/>
      <c r="M51" s="72" t="n"/>
      <c r="N51" s="72" t="n"/>
      <c r="O51" s="130" t="n"/>
      <c r="P51" s="288" t="n"/>
      <c r="Q51" s="130">
        <f>IF(B51="","",IF(L51="完了","はい","いいえ"))</f>
        <v/>
      </c>
      <c r="R51" s="72" t="n"/>
      <c r="S51" s="72" t="n"/>
    </row>
    <row r="52" ht="22" customHeight="1">
      <c r="A52">
        <f>IF(B52="","",TEXT(B52,"yyyymmdd")&amp;"-HO-"&amp;TEXT(ROW()-4,"000"))</f>
        <v/>
      </c>
      <c r="B52" s="284" t="n"/>
      <c r="K52" s="72" t="n"/>
      <c r="L52" s="72" t="n"/>
      <c r="M52" s="72" t="n"/>
      <c r="N52" s="72" t="n"/>
      <c r="O52" s="130" t="n"/>
      <c r="P52" s="288" t="n"/>
      <c r="Q52" s="130">
        <f>IF(B52="","",IF(L52="完了","はい","いいえ"))</f>
        <v/>
      </c>
      <c r="R52" s="72" t="n"/>
      <c r="S52" s="72" t="n"/>
    </row>
    <row r="53" ht="22" customHeight="1">
      <c r="A53">
        <f>IF(B53="","",TEXT(B53,"yyyymmdd")&amp;"-HO-"&amp;TEXT(ROW()-4,"000"))</f>
        <v/>
      </c>
      <c r="B53" s="284" t="n"/>
      <c r="K53" s="72" t="n"/>
      <c r="L53" s="72" t="n"/>
      <c r="M53" s="72" t="n"/>
      <c r="N53" s="72" t="n"/>
      <c r="O53" s="130" t="n"/>
      <c r="P53" s="288" t="n"/>
      <c r="Q53" s="130">
        <f>IF(B53="","",IF(L53="完了","はい","いいえ"))</f>
        <v/>
      </c>
      <c r="R53" s="72" t="n"/>
      <c r="S53" s="72" t="n"/>
    </row>
    <row r="54" ht="22" customHeight="1">
      <c r="A54">
        <f>IF(B54="","",TEXT(B54,"yyyymmdd")&amp;"-HO-"&amp;TEXT(ROW()-4,"000"))</f>
        <v/>
      </c>
      <c r="B54" s="284" t="n"/>
      <c r="K54" s="72" t="n"/>
      <c r="L54" s="72" t="n"/>
      <c r="M54" s="72" t="n"/>
      <c r="N54" s="72" t="n"/>
      <c r="O54" s="130" t="n"/>
      <c r="P54" s="288" t="n"/>
      <c r="Q54" s="130">
        <f>IF(B54="","",IF(L54="完了","はい","いいえ"))</f>
        <v/>
      </c>
      <c r="R54" s="72" t="n"/>
      <c r="S54" s="72" t="n"/>
    </row>
    <row r="55" ht="22" customHeight="1">
      <c r="A55">
        <f>IF(B55="","",TEXT(B55,"yyyymmdd")&amp;"-HO-"&amp;TEXT(ROW()-4,"000"))</f>
        <v/>
      </c>
      <c r="B55" s="284" t="n"/>
      <c r="K55" s="72" t="n"/>
      <c r="L55" s="72" t="n"/>
      <c r="M55" s="72" t="n"/>
      <c r="N55" s="72" t="n"/>
      <c r="O55" s="130" t="n"/>
      <c r="P55" s="288" t="n"/>
      <c r="Q55" s="130">
        <f>IF(B55="","",IF(L55="完了","はい","いいえ"))</f>
        <v/>
      </c>
      <c r="R55" s="72" t="n"/>
      <c r="S55" s="72" t="n"/>
    </row>
    <row r="56" ht="22" customHeight="1">
      <c r="A56">
        <f>IF(B56="","",TEXT(B56,"yyyymmdd")&amp;"-HO-"&amp;TEXT(ROW()-4,"000"))</f>
        <v/>
      </c>
      <c r="B56" s="284" t="n"/>
      <c r="K56" s="72" t="n"/>
      <c r="L56" s="72" t="n"/>
      <c r="M56" s="72" t="n"/>
      <c r="N56" s="72" t="n"/>
      <c r="O56" s="130" t="n"/>
      <c r="P56" s="288" t="n"/>
      <c r="Q56" s="130">
        <f>IF(B56="","",IF(L56="完了","はい","いいえ"))</f>
        <v/>
      </c>
      <c r="R56" s="72" t="n"/>
      <c r="S56" s="72" t="n"/>
    </row>
    <row r="57" ht="22" customHeight="1">
      <c r="A57">
        <f>IF(B57="","",TEXT(B57,"yyyymmdd")&amp;"-HO-"&amp;TEXT(ROW()-4,"000"))</f>
        <v/>
      </c>
      <c r="B57" s="284" t="n"/>
      <c r="K57" s="72" t="n"/>
      <c r="L57" s="72" t="n"/>
      <c r="M57" s="72" t="n"/>
      <c r="N57" s="72" t="n"/>
      <c r="O57" s="130" t="n"/>
      <c r="P57" s="288" t="n"/>
      <c r="Q57" s="130">
        <f>IF(B57="","",IF(L57="完了","はい","いいえ"))</f>
        <v/>
      </c>
      <c r="R57" s="72" t="n"/>
      <c r="S57" s="72" t="n"/>
    </row>
    <row r="58" ht="22" customHeight="1">
      <c r="A58">
        <f>IF(B58="","",TEXT(B58,"yyyymmdd")&amp;"-HO-"&amp;TEXT(ROW()-4,"000"))</f>
        <v/>
      </c>
      <c r="B58" s="284" t="n"/>
      <c r="K58" s="72" t="n"/>
      <c r="L58" s="72" t="n"/>
      <c r="M58" s="72" t="n"/>
      <c r="N58" s="72" t="n"/>
      <c r="O58" s="130" t="n"/>
      <c r="P58" s="288" t="n"/>
      <c r="Q58" s="130">
        <f>IF(B58="","",IF(L58="完了","はい","いいえ"))</f>
        <v/>
      </c>
      <c r="R58" s="72" t="n"/>
      <c r="S58" s="72" t="n"/>
    </row>
    <row r="59" ht="22" customHeight="1">
      <c r="A59">
        <f>IF(B59="","",TEXT(B59,"yyyymmdd")&amp;"-HO-"&amp;TEXT(ROW()-4,"000"))</f>
        <v/>
      </c>
      <c r="B59" s="284" t="n"/>
      <c r="K59" s="72" t="n"/>
      <c r="L59" s="72" t="n"/>
      <c r="M59" s="72" t="n"/>
      <c r="N59" s="72" t="n"/>
      <c r="O59" s="130" t="n"/>
      <c r="P59" s="288" t="n"/>
      <c r="Q59" s="130">
        <f>IF(B59="","",IF(L59="完了","はい","いいえ"))</f>
        <v/>
      </c>
      <c r="R59" s="72" t="n"/>
      <c r="S59" s="72" t="n"/>
    </row>
    <row r="60" ht="22" customHeight="1">
      <c r="A60">
        <f>IF(B60="","",TEXT(B60,"yyyymmdd")&amp;"-HO-"&amp;TEXT(ROW()-4,"000"))</f>
        <v/>
      </c>
      <c r="B60" s="284" t="n"/>
      <c r="K60" s="72" t="n"/>
      <c r="L60" s="72" t="n"/>
      <c r="M60" s="72" t="n"/>
      <c r="N60" s="72" t="n"/>
      <c r="O60" s="130" t="n"/>
      <c r="P60" s="288" t="n"/>
      <c r="Q60" s="130">
        <f>IF(B60="","",IF(L60="完了","はい","いいえ"))</f>
        <v/>
      </c>
      <c r="R60" s="72" t="n"/>
      <c r="S60" s="72" t="n"/>
    </row>
    <row r="61" ht="22" customHeight="1">
      <c r="A61">
        <f>IF(B61="","",TEXT(B61,"yyyymmdd")&amp;"-HO-"&amp;TEXT(ROW()-4,"000"))</f>
        <v/>
      </c>
      <c r="B61" s="284" t="n"/>
      <c r="K61" s="72" t="n"/>
      <c r="L61" s="72" t="n"/>
      <c r="M61" s="72" t="n"/>
      <c r="N61" s="72" t="n"/>
      <c r="O61" s="130" t="n"/>
      <c r="P61" s="288" t="n"/>
      <c r="Q61" s="130">
        <f>IF(B61="","",IF(L61="完了","はい","いいえ"))</f>
        <v/>
      </c>
      <c r="R61" s="72" t="n"/>
      <c r="S61" s="72" t="n"/>
    </row>
    <row r="62" ht="22" customHeight="1">
      <c r="A62">
        <f>IF(B62="","",TEXT(B62,"yyyymmdd")&amp;"-HO-"&amp;TEXT(ROW()-4,"000"))</f>
        <v/>
      </c>
      <c r="B62" s="284" t="n"/>
      <c r="K62" s="72" t="n"/>
      <c r="L62" s="72" t="n"/>
      <c r="M62" s="72" t="n"/>
      <c r="N62" s="72" t="n"/>
      <c r="O62" s="130" t="n"/>
      <c r="P62" s="288" t="n"/>
      <c r="Q62" s="130">
        <f>IF(B62="","",IF(L62="完了","はい","いいえ"))</f>
        <v/>
      </c>
      <c r="R62" s="72" t="n"/>
      <c r="S62" s="72" t="n"/>
    </row>
    <row r="63" ht="22" customHeight="1">
      <c r="A63">
        <f>IF(B63="","",TEXT(B63,"yyyymmdd")&amp;"-HO-"&amp;TEXT(ROW()-4,"000"))</f>
        <v/>
      </c>
      <c r="B63" s="284" t="n"/>
      <c r="K63" s="72" t="n"/>
      <c r="L63" s="72" t="n"/>
      <c r="M63" s="72" t="n"/>
      <c r="N63" s="72" t="n"/>
      <c r="O63" s="130" t="n"/>
      <c r="P63" s="288" t="n"/>
      <c r="Q63" s="130">
        <f>IF(B63="","",IF(L63="完了","はい","いいえ"))</f>
        <v/>
      </c>
      <c r="R63" s="72" t="n"/>
      <c r="S63" s="72" t="n"/>
    </row>
    <row r="64" ht="22" customHeight="1">
      <c r="A64">
        <f>IF(B64="","",TEXT(B64,"yyyymmdd")&amp;"-HO-"&amp;TEXT(ROW()-4,"000"))</f>
        <v/>
      </c>
      <c r="B64" s="284" t="n"/>
      <c r="K64" s="72" t="n"/>
      <c r="L64" s="72" t="n"/>
      <c r="M64" s="72" t="n"/>
      <c r="N64" s="72" t="n"/>
      <c r="O64" s="130" t="n"/>
      <c r="P64" s="288" t="n"/>
      <c r="Q64" s="130">
        <f>IF(B64="","",IF(L64="完了","はい","いいえ"))</f>
        <v/>
      </c>
      <c r="R64" s="72" t="n"/>
      <c r="S64" s="72" t="n"/>
    </row>
    <row r="65" ht="22" customHeight="1">
      <c r="A65">
        <f>IF(B65="","",TEXT(B65,"yyyymmdd")&amp;"-HO-"&amp;TEXT(ROW()-4,"000"))</f>
        <v/>
      </c>
      <c r="B65" s="284" t="n"/>
      <c r="K65" s="72" t="n"/>
      <c r="L65" s="72" t="n"/>
      <c r="M65" s="72" t="n"/>
      <c r="N65" s="72" t="n"/>
      <c r="O65" s="130" t="n"/>
      <c r="P65" s="288" t="n"/>
      <c r="Q65" s="130">
        <f>IF(B65="","",IF(L65="完了","はい","いいえ"))</f>
        <v/>
      </c>
      <c r="R65" s="72" t="n"/>
      <c r="S65" s="72" t="n"/>
    </row>
    <row r="66" ht="22" customHeight="1">
      <c r="A66">
        <f>IF(B66="","",TEXT(B66,"yyyymmdd")&amp;"-HO-"&amp;TEXT(ROW()-4,"000"))</f>
        <v/>
      </c>
      <c r="B66" s="284" t="n"/>
      <c r="K66" s="72" t="n"/>
      <c r="L66" s="72" t="n"/>
      <c r="M66" s="72" t="n"/>
      <c r="N66" s="72" t="n"/>
      <c r="O66" s="130" t="n"/>
      <c r="P66" s="288" t="n"/>
      <c r="Q66" s="130">
        <f>IF(B66="","",IF(L66="完了","はい","いいえ"))</f>
        <v/>
      </c>
      <c r="R66" s="72" t="n"/>
      <c r="S66" s="72" t="n"/>
    </row>
    <row r="67" ht="22" customHeight="1">
      <c r="A67">
        <f>IF(B67="","",TEXT(B67,"yyyymmdd")&amp;"-HO-"&amp;TEXT(ROW()-4,"000"))</f>
        <v/>
      </c>
      <c r="B67" s="284" t="n"/>
      <c r="K67" s="72" t="n"/>
      <c r="L67" s="72" t="n"/>
      <c r="M67" s="72" t="n"/>
      <c r="N67" s="72" t="n"/>
      <c r="O67" s="130" t="n"/>
      <c r="P67" s="288" t="n"/>
      <c r="Q67" s="130">
        <f>IF(B67="","",IF(L67="完了","はい","いいえ"))</f>
        <v/>
      </c>
      <c r="R67" s="72" t="n"/>
      <c r="S67" s="72" t="n"/>
    </row>
    <row r="68" ht="22" customHeight="1">
      <c r="A68">
        <f>IF(B68="","",TEXT(B68,"yyyymmdd")&amp;"-HO-"&amp;TEXT(ROW()-4,"000"))</f>
        <v/>
      </c>
      <c r="B68" s="284" t="n"/>
      <c r="K68" s="72" t="n"/>
      <c r="L68" s="72" t="n"/>
      <c r="M68" s="72" t="n"/>
      <c r="N68" s="72" t="n"/>
      <c r="O68" s="130" t="n"/>
      <c r="P68" s="288" t="n"/>
      <c r="Q68" s="130">
        <f>IF(B68="","",IF(L68="完了","はい","いいえ"))</f>
        <v/>
      </c>
      <c r="R68" s="72" t="n"/>
      <c r="S68" s="72" t="n"/>
    </row>
    <row r="69" ht="22" customHeight="1">
      <c r="A69">
        <f>IF(B69="","",TEXT(B69,"yyyymmdd")&amp;"-HO-"&amp;TEXT(ROW()-4,"000"))</f>
        <v/>
      </c>
      <c r="B69" s="284" t="n"/>
      <c r="K69" s="72" t="n"/>
      <c r="L69" s="72" t="n"/>
      <c r="M69" s="72" t="n"/>
      <c r="N69" s="72" t="n"/>
      <c r="O69" s="130" t="n"/>
      <c r="P69" s="288" t="n"/>
      <c r="Q69" s="130">
        <f>IF(B69="","",IF(L69="完了","はい","いいえ"))</f>
        <v/>
      </c>
      <c r="R69" s="72" t="n"/>
      <c r="S69" s="72" t="n"/>
    </row>
    <row r="70" ht="22" customHeight="1">
      <c r="A70">
        <f>IF(B70="","",TEXT(B70,"yyyymmdd")&amp;"-HO-"&amp;TEXT(ROW()-4,"000"))</f>
        <v/>
      </c>
      <c r="B70" s="284" t="n"/>
      <c r="K70" s="72" t="n"/>
      <c r="L70" s="72" t="n"/>
      <c r="M70" s="72" t="n"/>
      <c r="N70" s="72" t="n"/>
      <c r="O70" s="130" t="n"/>
      <c r="P70" s="288" t="n"/>
      <c r="Q70" s="130">
        <f>IF(B70="","",IF(L70="完了","はい","いいえ"))</f>
        <v/>
      </c>
      <c r="R70" s="72" t="n"/>
      <c r="S70" s="72" t="n"/>
    </row>
    <row r="71" ht="22" customHeight="1">
      <c r="A71">
        <f>IF(B71="","",TEXT(B71,"yyyymmdd")&amp;"-HO-"&amp;TEXT(ROW()-4,"000"))</f>
        <v/>
      </c>
      <c r="B71" s="284" t="n"/>
      <c r="K71" s="72" t="n"/>
      <c r="L71" s="72" t="n"/>
      <c r="M71" s="72" t="n"/>
      <c r="N71" s="72" t="n"/>
      <c r="O71" s="130" t="n"/>
      <c r="P71" s="288" t="n"/>
      <c r="Q71" s="130">
        <f>IF(B71="","",IF(L71="完了","はい","いいえ"))</f>
        <v/>
      </c>
      <c r="R71" s="72" t="n"/>
      <c r="S71" s="72" t="n"/>
    </row>
    <row r="72" ht="22" customHeight="1">
      <c r="A72">
        <f>IF(B72="","",TEXT(B72,"yyyymmdd")&amp;"-HO-"&amp;TEXT(ROW()-4,"000"))</f>
        <v/>
      </c>
      <c r="B72" s="284" t="n"/>
      <c r="K72" s="72" t="n"/>
      <c r="L72" s="72" t="n"/>
      <c r="M72" s="72" t="n"/>
      <c r="N72" s="72" t="n"/>
      <c r="O72" s="130" t="n"/>
      <c r="P72" s="288" t="n"/>
      <c r="Q72" s="130">
        <f>IF(B72="","",IF(L72="完了","はい","いいえ"))</f>
        <v/>
      </c>
      <c r="R72" s="72" t="n"/>
      <c r="S72" s="72" t="n"/>
    </row>
    <row r="73" ht="22" customHeight="1">
      <c r="A73">
        <f>IF(B73="","",TEXT(B73,"yyyymmdd")&amp;"-HO-"&amp;TEXT(ROW()-4,"000"))</f>
        <v/>
      </c>
      <c r="B73" s="284" t="n"/>
      <c r="K73" s="72" t="n"/>
      <c r="L73" s="72" t="n"/>
      <c r="M73" s="72" t="n"/>
      <c r="N73" s="72" t="n"/>
      <c r="O73" s="130" t="n"/>
      <c r="P73" s="288" t="n"/>
      <c r="Q73" s="130">
        <f>IF(B73="","",IF(L73="完了","はい","いいえ"))</f>
        <v/>
      </c>
      <c r="R73" s="72" t="n"/>
      <c r="S73" s="72" t="n"/>
    </row>
    <row r="74" ht="22" customHeight="1">
      <c r="A74">
        <f>IF(B74="","",TEXT(B74,"yyyymmdd")&amp;"-HO-"&amp;TEXT(ROW()-4,"000"))</f>
        <v/>
      </c>
      <c r="B74" s="284" t="n"/>
      <c r="K74" s="72" t="n"/>
      <c r="L74" s="72" t="n"/>
      <c r="M74" s="72" t="n"/>
      <c r="N74" s="72" t="n"/>
      <c r="O74" s="130" t="n"/>
      <c r="P74" s="288" t="n"/>
      <c r="Q74" s="130">
        <f>IF(B74="","",IF(L74="完了","はい","いいえ"))</f>
        <v/>
      </c>
      <c r="R74" s="72" t="n"/>
      <c r="S74" s="72" t="n"/>
    </row>
    <row r="75" ht="22" customHeight="1">
      <c r="A75">
        <f>IF(B75="","",TEXT(B75,"yyyymmdd")&amp;"-HO-"&amp;TEXT(ROW()-4,"000"))</f>
        <v/>
      </c>
      <c r="B75" s="284" t="n"/>
      <c r="K75" s="72" t="n"/>
      <c r="L75" s="72" t="n"/>
      <c r="M75" s="72" t="n"/>
      <c r="N75" s="72" t="n"/>
      <c r="O75" s="130" t="n"/>
      <c r="P75" s="288" t="n"/>
      <c r="Q75" s="130">
        <f>IF(B75="","",IF(L75="完了","はい","いいえ"))</f>
        <v/>
      </c>
      <c r="R75" s="72" t="n"/>
      <c r="S75" s="72" t="n"/>
    </row>
    <row r="76" ht="22" customHeight="1">
      <c r="A76">
        <f>IF(B76="","",TEXT(B76,"yyyymmdd")&amp;"-HO-"&amp;TEXT(ROW()-4,"000"))</f>
        <v/>
      </c>
      <c r="B76" s="284" t="n"/>
      <c r="K76" s="72" t="n"/>
      <c r="L76" s="72" t="n"/>
      <c r="M76" s="72" t="n"/>
      <c r="N76" s="72" t="n"/>
      <c r="O76" s="130" t="n"/>
      <c r="P76" s="288" t="n"/>
      <c r="Q76" s="130">
        <f>IF(B76="","",IF(L76="完了","はい","いいえ"))</f>
        <v/>
      </c>
      <c r="R76" s="72" t="n"/>
      <c r="S76" s="72" t="n"/>
    </row>
    <row r="77" ht="22" customHeight="1">
      <c r="A77">
        <f>IF(B77="","",TEXT(B77,"yyyymmdd")&amp;"-HO-"&amp;TEXT(ROW()-4,"000"))</f>
        <v/>
      </c>
      <c r="B77" s="284" t="n"/>
      <c r="K77" s="72" t="n"/>
      <c r="L77" s="72" t="n"/>
      <c r="M77" s="72" t="n"/>
      <c r="N77" s="72" t="n"/>
      <c r="O77" s="130" t="n"/>
      <c r="P77" s="288" t="n"/>
      <c r="Q77" s="130">
        <f>IF(B77="","",IF(L77="完了","はい","いいえ"))</f>
        <v/>
      </c>
      <c r="R77" s="72" t="n"/>
      <c r="S77" s="72" t="n"/>
    </row>
    <row r="78" ht="22" customHeight="1">
      <c r="A78">
        <f>IF(B78="","",TEXT(B78,"yyyymmdd")&amp;"-HO-"&amp;TEXT(ROW()-4,"000"))</f>
        <v/>
      </c>
      <c r="B78" s="284" t="n"/>
      <c r="K78" s="72" t="n"/>
      <c r="L78" s="72" t="n"/>
      <c r="M78" s="72" t="n"/>
      <c r="N78" s="72" t="n"/>
      <c r="O78" s="130" t="n"/>
      <c r="P78" s="288" t="n"/>
      <c r="Q78" s="130">
        <f>IF(B78="","",IF(L78="完了","はい","いいえ"))</f>
        <v/>
      </c>
      <c r="R78" s="72" t="n"/>
      <c r="S78" s="72" t="n"/>
    </row>
    <row r="79" ht="22" customHeight="1">
      <c r="A79">
        <f>IF(B79="","",TEXT(B79,"yyyymmdd")&amp;"-HO-"&amp;TEXT(ROW()-4,"000"))</f>
        <v/>
      </c>
      <c r="B79" s="284" t="n"/>
      <c r="K79" s="72" t="n"/>
      <c r="L79" s="72" t="n"/>
      <c r="M79" s="72" t="n"/>
      <c r="N79" s="72" t="n"/>
      <c r="O79" s="130" t="n"/>
      <c r="P79" s="288" t="n"/>
      <c r="Q79" s="130">
        <f>IF(B79="","",IF(L79="完了","はい","いいえ"))</f>
        <v/>
      </c>
      <c r="R79" s="72" t="n"/>
      <c r="S79" s="72" t="n"/>
    </row>
    <row r="80" ht="22" customHeight="1">
      <c r="A80">
        <f>IF(B80="","",TEXT(B80,"yyyymmdd")&amp;"-HO-"&amp;TEXT(ROW()-4,"000"))</f>
        <v/>
      </c>
      <c r="B80" s="284" t="n"/>
      <c r="K80" s="72" t="n"/>
      <c r="L80" s="72" t="n"/>
      <c r="M80" s="72" t="n"/>
      <c r="N80" s="72" t="n"/>
      <c r="O80" s="130" t="n"/>
      <c r="P80" s="288" t="n"/>
      <c r="Q80" s="130">
        <f>IF(B80="","",IF(L80="完了","はい","いいえ"))</f>
        <v/>
      </c>
      <c r="R80" s="72" t="n"/>
      <c r="S80" s="72" t="n"/>
    </row>
    <row r="81" ht="22" customHeight="1">
      <c r="A81">
        <f>IF(B81="","",TEXT(B81,"yyyymmdd")&amp;"-HO-"&amp;TEXT(ROW()-4,"000"))</f>
        <v/>
      </c>
      <c r="B81" s="284" t="n"/>
      <c r="K81" s="72" t="n"/>
      <c r="L81" s="72" t="n"/>
      <c r="M81" s="72" t="n"/>
      <c r="N81" s="72" t="n"/>
      <c r="O81" s="130" t="n"/>
      <c r="P81" s="288" t="n"/>
      <c r="Q81" s="130">
        <f>IF(B81="","",IF(L81="完了","はい","いいえ"))</f>
        <v/>
      </c>
      <c r="R81" s="72" t="n"/>
      <c r="S81" s="72" t="n"/>
    </row>
    <row r="82" ht="22" customHeight="1">
      <c r="A82">
        <f>IF(B82="","",TEXT(B82,"yyyymmdd")&amp;"-HO-"&amp;TEXT(ROW()-4,"000"))</f>
        <v/>
      </c>
      <c r="B82" s="284" t="n"/>
      <c r="K82" s="72" t="n"/>
      <c r="L82" s="72" t="n"/>
      <c r="M82" s="72" t="n"/>
      <c r="N82" s="72" t="n"/>
      <c r="O82" s="130" t="n"/>
      <c r="P82" s="288" t="n"/>
      <c r="Q82" s="130">
        <f>IF(B82="","",IF(L82="完了","はい","いいえ"))</f>
        <v/>
      </c>
      <c r="R82" s="72" t="n"/>
      <c r="S82" s="72" t="n"/>
    </row>
    <row r="83" ht="22" customHeight="1">
      <c r="A83">
        <f>IF(B83="","",TEXT(B83,"yyyymmdd")&amp;"-HO-"&amp;TEXT(ROW()-4,"000"))</f>
        <v/>
      </c>
      <c r="B83" s="284" t="n"/>
      <c r="K83" s="72" t="n"/>
      <c r="L83" s="72" t="n"/>
      <c r="M83" s="72" t="n"/>
      <c r="N83" s="72" t="n"/>
      <c r="O83" s="130" t="n"/>
      <c r="P83" s="288" t="n"/>
      <c r="Q83" s="130">
        <f>IF(B83="","",IF(L83="完了","はい","いいえ"))</f>
        <v/>
      </c>
      <c r="R83" s="72" t="n"/>
      <c r="S83" s="72" t="n"/>
    </row>
    <row r="84" ht="22" customHeight="1">
      <c r="A84">
        <f>IF(B84="","",TEXT(B84,"yyyymmdd")&amp;"-HO-"&amp;TEXT(ROW()-4,"000"))</f>
        <v/>
      </c>
      <c r="B84" s="284" t="n"/>
      <c r="K84" s="72" t="n"/>
      <c r="L84" s="72" t="n"/>
      <c r="M84" s="72" t="n"/>
      <c r="N84" s="72" t="n"/>
      <c r="O84" s="130" t="n"/>
      <c r="P84" s="288" t="n"/>
      <c r="Q84" s="130">
        <f>IF(B84="","",IF(L84="完了","はい","いいえ"))</f>
        <v/>
      </c>
      <c r="R84" s="72" t="n"/>
      <c r="S84" s="72" t="n"/>
    </row>
    <row r="85" ht="22" customHeight="1">
      <c r="A85">
        <f>IF(B85="","",TEXT(B85,"yyyymmdd")&amp;"-HO-"&amp;TEXT(ROW()-4,"000"))</f>
        <v/>
      </c>
      <c r="B85" s="284" t="n"/>
      <c r="K85" s="72" t="n"/>
      <c r="L85" s="72" t="n"/>
      <c r="M85" s="72" t="n"/>
      <c r="N85" s="72" t="n"/>
      <c r="O85" s="130" t="n"/>
      <c r="P85" s="288" t="n"/>
      <c r="Q85" s="130">
        <f>IF(B85="","",IF(L85="完了","はい","いいえ"))</f>
        <v/>
      </c>
      <c r="R85" s="72" t="n"/>
      <c r="S85" s="72" t="n"/>
    </row>
    <row r="86" ht="22" customHeight="1">
      <c r="A86">
        <f>IF(B86="","",TEXT(B86,"yyyymmdd")&amp;"-HO-"&amp;TEXT(ROW()-4,"000"))</f>
        <v/>
      </c>
      <c r="B86" s="284" t="n"/>
      <c r="K86" s="72" t="n"/>
      <c r="L86" s="72" t="n"/>
      <c r="M86" s="72" t="n"/>
      <c r="N86" s="72" t="n"/>
      <c r="O86" s="130" t="n"/>
      <c r="P86" s="288" t="n"/>
      <c r="Q86" s="130">
        <f>IF(B86="","",IF(L86="完了","はい","いいえ"))</f>
        <v/>
      </c>
      <c r="R86" s="72" t="n"/>
      <c r="S86" s="72" t="n"/>
    </row>
    <row r="87" ht="22" customHeight="1">
      <c r="A87">
        <f>IF(B87="","",TEXT(B87,"yyyymmdd")&amp;"-HO-"&amp;TEXT(ROW()-4,"000"))</f>
        <v/>
      </c>
      <c r="B87" s="284" t="n"/>
      <c r="K87" s="72" t="n"/>
      <c r="L87" s="72" t="n"/>
      <c r="M87" s="72" t="n"/>
      <c r="N87" s="72" t="n"/>
      <c r="O87" s="130" t="n"/>
      <c r="P87" s="288" t="n"/>
      <c r="Q87" s="130">
        <f>IF(B87="","",IF(L87="完了","はい","いいえ"))</f>
        <v/>
      </c>
      <c r="R87" s="72" t="n"/>
      <c r="S87" s="72" t="n"/>
    </row>
    <row r="88" ht="22" customHeight="1">
      <c r="A88">
        <f>IF(B88="","",TEXT(B88,"yyyymmdd")&amp;"-HO-"&amp;TEXT(ROW()-4,"000"))</f>
        <v/>
      </c>
      <c r="B88" s="284" t="n"/>
      <c r="K88" s="72" t="n"/>
      <c r="L88" s="72" t="n"/>
      <c r="M88" s="72" t="n"/>
      <c r="N88" s="72" t="n"/>
      <c r="O88" s="130" t="n"/>
      <c r="P88" s="288" t="n"/>
      <c r="Q88" s="130">
        <f>IF(B88="","",IF(L88="完了","はい","いいえ"))</f>
        <v/>
      </c>
      <c r="R88" s="72" t="n"/>
      <c r="S88" s="72" t="n"/>
    </row>
    <row r="89" ht="22" customHeight="1">
      <c r="A89">
        <f>IF(B89="","",TEXT(B89,"yyyymmdd")&amp;"-HO-"&amp;TEXT(ROW()-4,"000"))</f>
        <v/>
      </c>
      <c r="B89" s="284" t="n"/>
      <c r="K89" s="72" t="n"/>
      <c r="L89" s="72" t="n"/>
      <c r="M89" s="72" t="n"/>
      <c r="N89" s="72" t="n"/>
      <c r="O89" s="130" t="n"/>
      <c r="P89" s="288" t="n"/>
      <c r="Q89" s="130">
        <f>IF(B89="","",IF(L89="完了","はい","いいえ"))</f>
        <v/>
      </c>
      <c r="R89" s="72" t="n"/>
      <c r="S89" s="72" t="n"/>
    </row>
    <row r="90" ht="22" customHeight="1">
      <c r="A90">
        <f>IF(B90="","",TEXT(B90,"yyyymmdd")&amp;"-HO-"&amp;TEXT(ROW()-4,"000"))</f>
        <v/>
      </c>
      <c r="B90" s="284" t="n"/>
      <c r="K90" s="72" t="n"/>
      <c r="L90" s="72" t="n"/>
      <c r="M90" s="72" t="n"/>
      <c r="N90" s="72" t="n"/>
      <c r="O90" s="130" t="n"/>
      <c r="P90" s="288" t="n"/>
      <c r="Q90" s="130">
        <f>IF(B90="","",IF(L90="完了","はい","いいえ"))</f>
        <v/>
      </c>
      <c r="R90" s="72" t="n"/>
      <c r="S90" s="72" t="n"/>
    </row>
    <row r="91" ht="22" customHeight="1">
      <c r="A91">
        <f>IF(B91="","",TEXT(B91,"yyyymmdd")&amp;"-HO-"&amp;TEXT(ROW()-4,"000"))</f>
        <v/>
      </c>
      <c r="B91" s="284" t="n"/>
      <c r="K91" s="72" t="n"/>
      <c r="L91" s="72" t="n"/>
      <c r="M91" s="72" t="n"/>
      <c r="N91" s="72" t="n"/>
      <c r="O91" s="130" t="n"/>
      <c r="P91" s="288" t="n"/>
      <c r="Q91" s="130">
        <f>IF(B91="","",IF(L91="完了","はい","いいえ"))</f>
        <v/>
      </c>
      <c r="R91" s="72" t="n"/>
      <c r="S91" s="72" t="n"/>
    </row>
    <row r="92" ht="22" customHeight="1">
      <c r="A92">
        <f>IF(B92="","",TEXT(B92,"yyyymmdd")&amp;"-HO-"&amp;TEXT(ROW()-4,"000"))</f>
        <v/>
      </c>
      <c r="B92" s="284" t="n"/>
      <c r="K92" s="72" t="n"/>
      <c r="L92" s="72" t="n"/>
      <c r="M92" s="72" t="n"/>
      <c r="N92" s="72" t="n"/>
      <c r="O92" s="130" t="n"/>
      <c r="P92" s="288" t="n"/>
      <c r="Q92" s="130">
        <f>IF(B92="","",IF(L92="完了","はい","いいえ"))</f>
        <v/>
      </c>
      <c r="R92" s="72" t="n"/>
      <c r="S92" s="72" t="n"/>
    </row>
    <row r="93" ht="22" customHeight="1">
      <c r="A93">
        <f>IF(B93="","",TEXT(B93,"yyyymmdd")&amp;"-HO-"&amp;TEXT(ROW()-4,"000"))</f>
        <v/>
      </c>
      <c r="B93" s="284" t="n"/>
      <c r="K93" s="72" t="n"/>
      <c r="L93" s="72" t="n"/>
      <c r="M93" s="72" t="n"/>
      <c r="N93" s="72" t="n"/>
      <c r="O93" s="130" t="n"/>
      <c r="P93" s="288" t="n"/>
      <c r="Q93" s="130">
        <f>IF(B93="","",IF(L93="完了","はい","いいえ"))</f>
        <v/>
      </c>
      <c r="R93" s="72" t="n"/>
      <c r="S93" s="72" t="n"/>
    </row>
    <row r="94" ht="22" customHeight="1">
      <c r="A94">
        <f>IF(B94="","",TEXT(B94,"yyyymmdd")&amp;"-HO-"&amp;TEXT(ROW()-4,"000"))</f>
        <v/>
      </c>
      <c r="B94" s="284" t="n"/>
      <c r="K94" s="72" t="n"/>
      <c r="L94" s="72" t="n"/>
      <c r="M94" s="72" t="n"/>
      <c r="N94" s="72" t="n"/>
      <c r="O94" s="130" t="n"/>
      <c r="P94" s="288" t="n"/>
      <c r="Q94" s="130">
        <f>IF(B94="","",IF(L94="完了","はい","いいえ"))</f>
        <v/>
      </c>
      <c r="R94" s="72" t="n"/>
      <c r="S94" s="72" t="n"/>
    </row>
    <row r="95" ht="22" customHeight="1">
      <c r="A95">
        <f>IF(B95="","",TEXT(B95,"yyyymmdd")&amp;"-HO-"&amp;TEXT(ROW()-4,"000"))</f>
        <v/>
      </c>
      <c r="B95" s="284" t="n"/>
      <c r="K95" s="72" t="n"/>
      <c r="L95" s="72" t="n"/>
      <c r="M95" s="72" t="n"/>
      <c r="N95" s="72" t="n"/>
      <c r="O95" s="130" t="n"/>
      <c r="P95" s="288" t="n"/>
      <c r="Q95" s="130">
        <f>IF(B95="","",IF(L95="完了","はい","いいえ"))</f>
        <v/>
      </c>
      <c r="R95" s="72" t="n"/>
      <c r="S95" s="72" t="n"/>
    </row>
    <row r="96" ht="22" customHeight="1">
      <c r="A96">
        <f>IF(B96="","",TEXT(B96,"yyyymmdd")&amp;"-HO-"&amp;TEXT(ROW()-4,"000"))</f>
        <v/>
      </c>
      <c r="B96" s="284" t="n"/>
      <c r="K96" s="72" t="n"/>
      <c r="L96" s="72" t="n"/>
      <c r="M96" s="72" t="n"/>
      <c r="N96" s="72" t="n"/>
      <c r="O96" s="130" t="n"/>
      <c r="P96" s="288" t="n"/>
      <c r="Q96" s="130">
        <f>IF(B96="","",IF(L96="完了","はい","いいえ"))</f>
        <v/>
      </c>
      <c r="R96" s="72" t="n"/>
      <c r="S96" s="72" t="n"/>
    </row>
    <row r="97" ht="22" customHeight="1">
      <c r="A97">
        <f>IF(B97="","",TEXT(B97,"yyyymmdd")&amp;"-HO-"&amp;TEXT(ROW()-4,"000"))</f>
        <v/>
      </c>
      <c r="B97" s="284" t="n"/>
      <c r="K97" s="72" t="n"/>
      <c r="L97" s="72" t="n"/>
      <c r="M97" s="72" t="n"/>
      <c r="N97" s="72" t="n"/>
      <c r="O97" s="130" t="n"/>
      <c r="P97" s="288" t="n"/>
      <c r="Q97" s="130">
        <f>IF(B97="","",IF(L97="完了","はい","いいえ"))</f>
        <v/>
      </c>
      <c r="R97" s="72" t="n"/>
      <c r="S97" s="72" t="n"/>
    </row>
    <row r="98" ht="22" customHeight="1">
      <c r="A98">
        <f>IF(B98="","",TEXT(B98,"yyyymmdd")&amp;"-HO-"&amp;TEXT(ROW()-4,"000"))</f>
        <v/>
      </c>
      <c r="B98" s="284" t="n"/>
      <c r="K98" s="72" t="n"/>
      <c r="L98" s="72" t="n"/>
      <c r="M98" s="72" t="n"/>
      <c r="N98" s="72" t="n"/>
      <c r="O98" s="130" t="n"/>
      <c r="P98" s="288" t="n"/>
      <c r="Q98" s="130">
        <f>IF(B98="","",IF(L98="完了","はい","いいえ"))</f>
        <v/>
      </c>
      <c r="R98" s="72" t="n"/>
      <c r="S98" s="72" t="n"/>
    </row>
    <row r="99" ht="22" customHeight="1">
      <c r="A99">
        <f>IF(B99="","",TEXT(B99,"yyyymmdd")&amp;"-HO-"&amp;TEXT(ROW()-4,"000"))</f>
        <v/>
      </c>
      <c r="B99" s="284" t="n"/>
      <c r="K99" s="72" t="n"/>
      <c r="L99" s="72" t="n"/>
      <c r="M99" s="72" t="n"/>
      <c r="N99" s="72" t="n"/>
      <c r="O99" s="130" t="n"/>
      <c r="P99" s="288" t="n"/>
      <c r="Q99" s="130">
        <f>IF(B99="","",IF(L99="完了","はい","いいえ"))</f>
        <v/>
      </c>
      <c r="R99" s="72" t="n"/>
      <c r="S99" s="72" t="n"/>
    </row>
    <row r="100" ht="22" customHeight="1">
      <c r="A100">
        <f>IF(B100="","",TEXT(B100,"yyyymmdd")&amp;"-HO-"&amp;TEXT(ROW()-4,"000"))</f>
        <v/>
      </c>
      <c r="B100" s="284" t="n"/>
      <c r="K100" s="72" t="n"/>
      <c r="L100" s="72" t="n"/>
      <c r="M100" s="72" t="n"/>
      <c r="N100" s="72" t="n"/>
      <c r="O100" s="130" t="n"/>
      <c r="P100" s="288" t="n"/>
      <c r="Q100" s="130">
        <f>IF(B100="","",IF(L100="完了","はい","いいえ"))</f>
        <v/>
      </c>
      <c r="R100" s="72" t="n"/>
      <c r="S100" s="72" t="n"/>
    </row>
    <row r="101" ht="22" customHeight="1">
      <c r="A101">
        <f>IF(B101="","",TEXT(B101,"yyyymmdd")&amp;"-HO-"&amp;TEXT(ROW()-4,"000"))</f>
        <v/>
      </c>
      <c r="B101" s="284" t="n"/>
      <c r="K101" s="72" t="n"/>
      <c r="L101" s="72" t="n"/>
      <c r="M101" s="72" t="n"/>
      <c r="N101" s="72" t="n"/>
      <c r="O101" s="130" t="n"/>
      <c r="P101" s="288" t="n"/>
      <c r="Q101" s="130">
        <f>IF(B101="","",IF(L101="完了","はい","いいえ"))</f>
        <v/>
      </c>
      <c r="R101" s="72" t="n"/>
      <c r="S101" s="72" t="n"/>
    </row>
    <row r="102" ht="22" customHeight="1">
      <c r="A102">
        <f>IF(B102="","",TEXT(B102,"yyyymmdd")&amp;"-HO-"&amp;TEXT(ROW()-4,"000"))</f>
        <v/>
      </c>
      <c r="B102" s="284" t="n"/>
      <c r="K102" s="72" t="n"/>
      <c r="L102" s="72" t="n"/>
      <c r="M102" s="72" t="n"/>
      <c r="N102" s="72" t="n"/>
      <c r="O102" s="130" t="n"/>
      <c r="P102" s="288" t="n"/>
      <c r="Q102" s="130">
        <f>IF(B102="","",IF(L102="完了","はい","いいえ"))</f>
        <v/>
      </c>
      <c r="R102" s="72" t="n"/>
      <c r="S102" s="72" t="n"/>
    </row>
    <row r="103" ht="22" customHeight="1">
      <c r="A103">
        <f>IF(B103="","",TEXT(B103,"yyyymmdd")&amp;"-HO-"&amp;TEXT(ROW()-4,"000"))</f>
        <v/>
      </c>
      <c r="B103" s="284" t="n"/>
      <c r="K103" s="72" t="n"/>
      <c r="L103" s="72" t="n"/>
      <c r="M103" s="72" t="n"/>
      <c r="N103" s="72" t="n"/>
      <c r="O103" s="130" t="n"/>
      <c r="P103" s="288" t="n"/>
      <c r="Q103" s="130">
        <f>IF(B103="","",IF(L103="完了","はい","いいえ"))</f>
        <v/>
      </c>
      <c r="R103" s="72" t="n"/>
      <c r="S103" s="72" t="n"/>
    </row>
    <row r="104" ht="22" customHeight="1">
      <c r="A104">
        <f>IF(B104="","",TEXT(B104,"yyyymmdd")&amp;"-HO-"&amp;TEXT(ROW()-4,"000"))</f>
        <v/>
      </c>
      <c r="B104" s="284" t="n"/>
      <c r="K104" s="72" t="n"/>
      <c r="L104" s="72" t="n"/>
      <c r="M104" s="72" t="n"/>
      <c r="N104" s="72" t="n"/>
      <c r="O104" s="130" t="n"/>
      <c r="P104" s="288" t="n"/>
      <c r="Q104" s="130">
        <f>IF(B104="","",IF(L104="完了","はい","いいえ"))</f>
        <v/>
      </c>
      <c r="R104" s="72" t="n"/>
      <c r="S104" s="72" t="n"/>
    </row>
    <row r="105" ht="22" customHeight="1">
      <c r="A105">
        <f>IF(B105="","",TEXT(B105,"yyyymmdd")&amp;"-HO-"&amp;TEXT(ROW()-4,"000"))</f>
        <v/>
      </c>
      <c r="B105" s="284" t="n"/>
      <c r="K105" s="72" t="n"/>
      <c r="L105" s="72" t="n"/>
      <c r="M105" s="72" t="n"/>
      <c r="N105" s="72" t="n"/>
      <c r="O105" s="130" t="n"/>
      <c r="P105" s="288" t="n"/>
      <c r="Q105" s="130">
        <f>IF(B105="","",IF(L105="完了","はい","いいえ"))</f>
        <v/>
      </c>
      <c r="R105" s="72" t="n"/>
      <c r="S105" s="72" t="n"/>
    </row>
    <row r="106" ht="22" customHeight="1">
      <c r="A106">
        <f>IF(B106="","",TEXT(B106,"yyyymmdd")&amp;"-HO-"&amp;TEXT(ROW()-4,"000"))</f>
        <v/>
      </c>
      <c r="B106" s="284" t="n"/>
      <c r="K106" s="72" t="n"/>
      <c r="L106" s="72" t="n"/>
      <c r="M106" s="72" t="n"/>
      <c r="N106" s="72" t="n"/>
      <c r="O106" s="130" t="n"/>
      <c r="P106" s="288" t="n"/>
      <c r="Q106" s="130">
        <f>IF(B106="","",IF(L106="完了","はい","いいえ"))</f>
        <v/>
      </c>
      <c r="R106" s="72" t="n"/>
      <c r="S106" s="72" t="n"/>
    </row>
    <row r="107" ht="22" customHeight="1">
      <c r="A107">
        <f>IF(B107="","",TEXT(B107,"yyyymmdd")&amp;"-HO-"&amp;TEXT(ROW()-4,"000"))</f>
        <v/>
      </c>
      <c r="B107" s="284" t="n"/>
      <c r="K107" s="72" t="n"/>
      <c r="L107" s="72" t="n"/>
      <c r="M107" s="72" t="n"/>
      <c r="N107" s="72" t="n"/>
      <c r="O107" s="130" t="n"/>
      <c r="P107" s="288" t="n"/>
      <c r="Q107" s="130">
        <f>IF(B107="","",IF(L107="完了","はい","いいえ"))</f>
        <v/>
      </c>
      <c r="R107" s="72" t="n"/>
      <c r="S107" s="72" t="n"/>
    </row>
    <row r="108" ht="22" customHeight="1">
      <c r="A108">
        <f>IF(B108="","",TEXT(B108,"yyyymmdd")&amp;"-HO-"&amp;TEXT(ROW()-4,"000"))</f>
        <v/>
      </c>
      <c r="B108" s="284" t="n"/>
      <c r="K108" s="72" t="n"/>
      <c r="L108" s="72" t="n"/>
      <c r="M108" s="72" t="n"/>
      <c r="N108" s="72" t="n"/>
      <c r="O108" s="130" t="n"/>
      <c r="P108" s="288" t="n"/>
      <c r="Q108" s="130">
        <f>IF(B108="","",IF(L108="完了","はい","いいえ"))</f>
        <v/>
      </c>
      <c r="R108" s="72" t="n"/>
      <c r="S108" s="72" t="n"/>
    </row>
    <row r="109" ht="22" customHeight="1">
      <c r="A109">
        <f>IF(B109="","",TEXT(B109,"yyyymmdd")&amp;"-HO-"&amp;TEXT(ROW()-4,"000"))</f>
        <v/>
      </c>
      <c r="B109" s="284" t="n"/>
      <c r="K109" s="72" t="n"/>
      <c r="L109" s="72" t="n"/>
      <c r="M109" s="72" t="n"/>
      <c r="N109" s="72" t="n"/>
      <c r="O109" s="130" t="n"/>
      <c r="P109" s="288" t="n"/>
      <c r="Q109" s="130">
        <f>IF(B109="","",IF(L109="完了","はい","いいえ"))</f>
        <v/>
      </c>
      <c r="R109" s="72" t="n"/>
      <c r="S109" s="72" t="n"/>
    </row>
    <row r="110" ht="22" customHeight="1">
      <c r="A110">
        <f>IF(B110="","",TEXT(B110,"yyyymmdd")&amp;"-HO-"&amp;TEXT(ROW()-4,"000"))</f>
        <v/>
      </c>
      <c r="B110" s="284" t="n"/>
      <c r="K110" s="72" t="n"/>
      <c r="L110" s="72" t="n"/>
      <c r="M110" s="72" t="n"/>
      <c r="N110" s="72" t="n"/>
      <c r="O110" s="130" t="n"/>
      <c r="P110" s="288" t="n"/>
      <c r="Q110" s="130">
        <f>IF(B110="","",IF(L110="完了","はい","いいえ"))</f>
        <v/>
      </c>
      <c r="R110" s="72" t="n"/>
      <c r="S110" s="72" t="n"/>
    </row>
    <row r="111" ht="22" customHeight="1">
      <c r="A111">
        <f>IF(B111="","",TEXT(B111,"yyyymmdd")&amp;"-HO-"&amp;TEXT(ROW()-4,"000"))</f>
        <v/>
      </c>
      <c r="B111" s="284" t="n"/>
      <c r="K111" s="72" t="n"/>
      <c r="L111" s="72" t="n"/>
      <c r="M111" s="72" t="n"/>
      <c r="N111" s="72" t="n"/>
      <c r="O111" s="130" t="n"/>
      <c r="P111" s="288" t="n"/>
      <c r="Q111" s="130">
        <f>IF(B111="","",IF(L111="完了","はい","いいえ"))</f>
        <v/>
      </c>
      <c r="R111" s="72" t="n"/>
      <c r="S111" s="72" t="n"/>
    </row>
    <row r="112" ht="22" customHeight="1">
      <c r="A112">
        <f>IF(B112="","",TEXT(B112,"yyyymmdd")&amp;"-HO-"&amp;TEXT(ROW()-4,"000"))</f>
        <v/>
      </c>
      <c r="B112" s="284" t="n"/>
      <c r="K112" s="72" t="n"/>
      <c r="L112" s="72" t="n"/>
      <c r="M112" s="72" t="n"/>
      <c r="N112" s="72" t="n"/>
      <c r="O112" s="130" t="n"/>
      <c r="P112" s="288" t="n"/>
      <c r="Q112" s="130">
        <f>IF(B112="","",IF(L112="完了","はい","いいえ"))</f>
        <v/>
      </c>
      <c r="R112" s="72" t="n"/>
      <c r="S112" s="72" t="n"/>
    </row>
    <row r="113" ht="22" customHeight="1">
      <c r="A113">
        <f>IF(B113="","",TEXT(B113,"yyyymmdd")&amp;"-HO-"&amp;TEXT(ROW()-4,"000"))</f>
        <v/>
      </c>
      <c r="B113" s="284" t="n"/>
      <c r="K113" s="72" t="n"/>
      <c r="L113" s="72" t="n"/>
      <c r="M113" s="72" t="n"/>
      <c r="N113" s="72" t="n"/>
      <c r="O113" s="130" t="n"/>
      <c r="P113" s="288" t="n"/>
      <c r="Q113" s="130">
        <f>IF(B113="","",IF(L113="完了","はい","いいえ"))</f>
        <v/>
      </c>
      <c r="R113" s="72" t="n"/>
      <c r="S113" s="72" t="n"/>
    </row>
    <row r="114" ht="22" customHeight="1">
      <c r="A114">
        <f>IF(B114="","",TEXT(B114,"yyyymmdd")&amp;"-HO-"&amp;TEXT(ROW()-4,"000"))</f>
        <v/>
      </c>
      <c r="B114" s="284" t="n"/>
      <c r="K114" s="72" t="n"/>
      <c r="L114" s="72" t="n"/>
      <c r="M114" s="72" t="n"/>
      <c r="N114" s="72" t="n"/>
      <c r="O114" s="130" t="n"/>
      <c r="P114" s="288" t="n"/>
      <c r="Q114" s="130">
        <f>IF(B114="","",IF(L114="完了","はい","いいえ"))</f>
        <v/>
      </c>
      <c r="R114" s="72" t="n"/>
      <c r="S114" s="72" t="n"/>
    </row>
    <row r="115" ht="22" customHeight="1">
      <c r="A115">
        <f>IF(B115="","",TEXT(B115,"yyyymmdd")&amp;"-HO-"&amp;TEXT(ROW()-4,"000"))</f>
        <v/>
      </c>
      <c r="B115" s="284" t="n"/>
      <c r="K115" s="72" t="n"/>
      <c r="L115" s="72" t="n"/>
      <c r="M115" s="72" t="n"/>
      <c r="N115" s="72" t="n"/>
      <c r="O115" s="130" t="n"/>
      <c r="P115" s="288" t="n"/>
      <c r="Q115" s="130">
        <f>IF(B115="","",IF(L115="完了","はい","いいえ"))</f>
        <v/>
      </c>
      <c r="R115" s="72" t="n"/>
      <c r="S115" s="72" t="n"/>
    </row>
    <row r="116" ht="22" customHeight="1">
      <c r="A116">
        <f>IF(B116="","",TEXT(B116,"yyyymmdd")&amp;"-HO-"&amp;TEXT(ROW()-4,"000"))</f>
        <v/>
      </c>
      <c r="B116" s="284" t="n"/>
      <c r="K116" s="72" t="n"/>
      <c r="L116" s="72" t="n"/>
      <c r="M116" s="72" t="n"/>
      <c r="N116" s="72" t="n"/>
      <c r="O116" s="130" t="n"/>
      <c r="P116" s="288" t="n"/>
      <c r="Q116" s="130">
        <f>IF(B116="","",IF(L116="完了","はい","いいえ"))</f>
        <v/>
      </c>
      <c r="R116" s="72" t="n"/>
      <c r="S116" s="72" t="n"/>
    </row>
    <row r="117" ht="22" customHeight="1">
      <c r="A117">
        <f>IF(B117="","",TEXT(B117,"yyyymmdd")&amp;"-HO-"&amp;TEXT(ROW()-4,"000"))</f>
        <v/>
      </c>
      <c r="B117" s="284" t="n"/>
      <c r="K117" s="72" t="n"/>
      <c r="L117" s="72" t="n"/>
      <c r="M117" s="72" t="n"/>
      <c r="N117" s="72" t="n"/>
      <c r="O117" s="130" t="n"/>
      <c r="P117" s="288" t="n"/>
      <c r="Q117" s="130">
        <f>IF(B117="","",IF(L117="完了","はい","いいえ"))</f>
        <v/>
      </c>
      <c r="R117" s="72" t="n"/>
      <c r="S117" s="72" t="n"/>
    </row>
    <row r="118" ht="22" customHeight="1">
      <c r="A118">
        <f>IF(B118="","",TEXT(B118,"yyyymmdd")&amp;"-HO-"&amp;TEXT(ROW()-4,"000"))</f>
        <v/>
      </c>
      <c r="B118" s="284" t="n"/>
      <c r="K118" s="72" t="n"/>
      <c r="L118" s="72" t="n"/>
      <c r="M118" s="72" t="n"/>
      <c r="N118" s="72" t="n"/>
      <c r="O118" s="130" t="n"/>
      <c r="P118" s="288" t="n"/>
      <c r="Q118" s="130">
        <f>IF(B118="","",IF(L118="完了","はい","いいえ"))</f>
        <v/>
      </c>
      <c r="R118" s="72" t="n"/>
      <c r="S118" s="72" t="n"/>
    </row>
    <row r="119" ht="22" customHeight="1">
      <c r="A119">
        <f>IF(B119="","",TEXT(B119,"yyyymmdd")&amp;"-HO-"&amp;TEXT(ROW()-4,"000"))</f>
        <v/>
      </c>
      <c r="B119" s="284" t="n"/>
      <c r="K119" s="72" t="n"/>
      <c r="L119" s="72" t="n"/>
      <c r="M119" s="72" t="n"/>
      <c r="N119" s="72" t="n"/>
      <c r="O119" s="130" t="n"/>
      <c r="P119" s="288" t="n"/>
      <c r="Q119" s="130">
        <f>IF(B119="","",IF(L119="完了","はい","いいえ"))</f>
        <v/>
      </c>
      <c r="R119" s="72" t="n"/>
      <c r="S119" s="72" t="n"/>
    </row>
    <row r="120" ht="22" customHeight="1">
      <c r="A120">
        <f>IF(B120="","",TEXT(B120,"yyyymmdd")&amp;"-HO-"&amp;TEXT(ROW()-4,"000"))</f>
        <v/>
      </c>
      <c r="B120" s="284" t="n"/>
      <c r="K120" s="72" t="n"/>
      <c r="L120" s="72" t="n"/>
      <c r="M120" s="72" t="n"/>
      <c r="N120" s="72" t="n"/>
      <c r="O120" s="130" t="n"/>
      <c r="P120" s="288" t="n"/>
      <c r="Q120" s="130">
        <f>IF(B120="","",IF(L120="完了","はい","いいえ"))</f>
        <v/>
      </c>
      <c r="R120" s="72" t="n"/>
      <c r="S120" s="72" t="n"/>
    </row>
    <row r="121" ht="22" customHeight="1">
      <c r="A121">
        <f>IF(B121="","",TEXT(B121,"yyyymmdd")&amp;"-HO-"&amp;TEXT(ROW()-4,"000"))</f>
        <v/>
      </c>
      <c r="B121" s="284" t="n"/>
      <c r="K121" s="72" t="n"/>
      <c r="L121" s="72" t="n"/>
      <c r="M121" s="72" t="n"/>
      <c r="N121" s="72" t="n"/>
      <c r="O121" s="130" t="n"/>
      <c r="P121" s="288" t="n"/>
      <c r="Q121" s="130">
        <f>IF(B121="","",IF(L121="完了","はい","いいえ"))</f>
        <v/>
      </c>
      <c r="R121" s="72" t="n"/>
      <c r="S121" s="72" t="n"/>
    </row>
    <row r="122" ht="22" customHeight="1">
      <c r="A122">
        <f>IF(B122="","",TEXT(B122,"yyyymmdd")&amp;"-HO-"&amp;TEXT(ROW()-4,"000"))</f>
        <v/>
      </c>
      <c r="B122" s="284" t="n"/>
      <c r="K122" s="72" t="n"/>
      <c r="L122" s="72" t="n"/>
      <c r="M122" s="72" t="n"/>
      <c r="N122" s="72" t="n"/>
      <c r="O122" s="130" t="n"/>
      <c r="P122" s="288" t="n"/>
      <c r="Q122" s="130">
        <f>IF(B122="","",IF(L122="完了","はい","いいえ"))</f>
        <v/>
      </c>
      <c r="R122" s="72" t="n"/>
      <c r="S122" s="72" t="n"/>
    </row>
    <row r="123" ht="22" customHeight="1">
      <c r="A123">
        <f>IF(B123="","",TEXT(B123,"yyyymmdd")&amp;"-HO-"&amp;TEXT(ROW()-4,"000"))</f>
        <v/>
      </c>
      <c r="B123" s="284" t="n"/>
      <c r="K123" s="72" t="n"/>
      <c r="L123" s="72" t="n"/>
      <c r="M123" s="72" t="n"/>
      <c r="N123" s="72" t="n"/>
      <c r="O123" s="130" t="n"/>
      <c r="P123" s="288" t="n"/>
      <c r="Q123" s="130">
        <f>IF(B123="","",IF(L123="完了","はい","いいえ"))</f>
        <v/>
      </c>
      <c r="R123" s="72" t="n"/>
      <c r="S123" s="72" t="n"/>
    </row>
    <row r="124" ht="22" customHeight="1">
      <c r="A124">
        <f>IF(B124="","",TEXT(B124,"yyyymmdd")&amp;"-HO-"&amp;TEXT(ROW()-4,"000"))</f>
        <v/>
      </c>
      <c r="B124" s="284" t="n"/>
      <c r="K124" s="72" t="n"/>
      <c r="L124" s="72" t="n"/>
      <c r="M124" s="72" t="n"/>
      <c r="N124" s="72" t="n"/>
      <c r="O124" s="130" t="n"/>
      <c r="P124" s="288" t="n"/>
      <c r="Q124" s="130">
        <f>IF(B124="","",IF(L124="完了","はい","いいえ"))</f>
        <v/>
      </c>
      <c r="R124" s="72" t="n"/>
      <c r="S124" s="72" t="n"/>
    </row>
    <row r="125" ht="22" customHeight="1">
      <c r="A125">
        <f>IF(B125="","",TEXT(B125,"yyyymmdd")&amp;"-HO-"&amp;TEXT(ROW()-4,"000"))</f>
        <v/>
      </c>
      <c r="B125" s="284" t="n"/>
      <c r="K125" s="72" t="n"/>
      <c r="L125" s="72" t="n"/>
      <c r="M125" s="72" t="n"/>
      <c r="N125" s="72" t="n"/>
      <c r="O125" s="130" t="n"/>
      <c r="P125" s="288" t="n"/>
      <c r="Q125" s="130">
        <f>IF(B125="","",IF(L125="完了","はい","いいえ"))</f>
        <v/>
      </c>
      <c r="R125" s="72" t="n"/>
      <c r="S125" s="72" t="n"/>
    </row>
    <row r="126" ht="22" customHeight="1">
      <c r="A126">
        <f>IF(B126="","",TEXT(B126,"yyyymmdd")&amp;"-HO-"&amp;TEXT(ROW()-4,"000"))</f>
        <v/>
      </c>
      <c r="B126" s="284" t="n"/>
      <c r="K126" s="72" t="n"/>
      <c r="L126" s="72" t="n"/>
      <c r="M126" s="72" t="n"/>
      <c r="N126" s="72" t="n"/>
      <c r="O126" s="130" t="n"/>
      <c r="P126" s="288" t="n"/>
      <c r="Q126" s="130">
        <f>IF(B126="","",IF(L126="完了","はい","いいえ"))</f>
        <v/>
      </c>
      <c r="R126" s="72" t="n"/>
      <c r="S126" s="72" t="n"/>
    </row>
    <row r="127" ht="22" customHeight="1">
      <c r="A127">
        <f>IF(B127="","",TEXT(B127,"yyyymmdd")&amp;"-HO-"&amp;TEXT(ROW()-4,"000"))</f>
        <v/>
      </c>
      <c r="B127" s="284" t="n"/>
      <c r="K127" s="72" t="n"/>
      <c r="L127" s="72" t="n"/>
      <c r="M127" s="72" t="n"/>
      <c r="N127" s="72" t="n"/>
      <c r="O127" s="130" t="n"/>
      <c r="P127" s="288" t="n"/>
      <c r="Q127" s="130">
        <f>IF(B127="","",IF(L127="完了","はい","いいえ"))</f>
        <v/>
      </c>
      <c r="R127" s="72" t="n"/>
      <c r="S127" s="72" t="n"/>
    </row>
    <row r="128" ht="22" customHeight="1">
      <c r="A128">
        <f>IF(B128="","",TEXT(B128,"yyyymmdd")&amp;"-HO-"&amp;TEXT(ROW()-4,"000"))</f>
        <v/>
      </c>
      <c r="B128" s="284" t="n"/>
      <c r="K128" s="72" t="n"/>
      <c r="L128" s="72" t="n"/>
      <c r="M128" s="72" t="n"/>
      <c r="N128" s="72" t="n"/>
      <c r="O128" s="130" t="n"/>
      <c r="P128" s="288" t="n"/>
      <c r="Q128" s="130">
        <f>IF(B128="","",IF(L128="完了","はい","いいえ"))</f>
        <v/>
      </c>
      <c r="R128" s="72" t="n"/>
      <c r="S128" s="72" t="n"/>
    </row>
    <row r="129" ht="22" customHeight="1">
      <c r="A129">
        <f>IF(B129="","",TEXT(B129,"yyyymmdd")&amp;"-HO-"&amp;TEXT(ROW()-4,"000"))</f>
        <v/>
      </c>
      <c r="B129" s="284" t="n"/>
      <c r="K129" s="72" t="n"/>
      <c r="L129" s="72" t="n"/>
      <c r="M129" s="72" t="n"/>
      <c r="N129" s="72" t="n"/>
      <c r="O129" s="130" t="n"/>
      <c r="P129" s="288" t="n"/>
      <c r="Q129" s="130">
        <f>IF(B129="","",IF(L129="完了","はい","いいえ"))</f>
        <v/>
      </c>
      <c r="R129" s="72" t="n"/>
      <c r="S129" s="72" t="n"/>
    </row>
    <row r="130" ht="22" customHeight="1">
      <c r="A130">
        <f>IF(B130="","",TEXT(B130,"yyyymmdd")&amp;"-HO-"&amp;TEXT(ROW()-4,"000"))</f>
        <v/>
      </c>
      <c r="B130" s="284" t="n"/>
      <c r="K130" s="72" t="n"/>
      <c r="L130" s="72" t="n"/>
      <c r="M130" s="72" t="n"/>
      <c r="N130" s="72" t="n"/>
      <c r="O130" s="130" t="n"/>
      <c r="P130" s="288" t="n"/>
      <c r="Q130" s="130">
        <f>IF(B130="","",IF(L130="完了","はい","いいえ"))</f>
        <v/>
      </c>
      <c r="R130" s="72" t="n"/>
      <c r="S130" s="72" t="n"/>
    </row>
    <row r="131" ht="22" customHeight="1">
      <c r="A131">
        <f>IF(B131="","",TEXT(B131,"yyyymmdd")&amp;"-HO-"&amp;TEXT(ROW()-4,"000"))</f>
        <v/>
      </c>
      <c r="B131" s="284" t="n"/>
      <c r="K131" s="72" t="n"/>
      <c r="L131" s="72" t="n"/>
      <c r="M131" s="72" t="n"/>
      <c r="N131" s="72" t="n"/>
      <c r="O131" s="130" t="n"/>
      <c r="P131" s="288" t="n"/>
      <c r="Q131" s="130">
        <f>IF(B131="","",IF(L131="完了","はい","いいえ"))</f>
        <v/>
      </c>
      <c r="R131" s="72" t="n"/>
      <c r="S131" s="72" t="n"/>
    </row>
    <row r="132" ht="22" customHeight="1">
      <c r="A132">
        <f>IF(B132="","",TEXT(B132,"yyyymmdd")&amp;"-HO-"&amp;TEXT(ROW()-4,"000"))</f>
        <v/>
      </c>
      <c r="B132" s="284" t="n"/>
      <c r="K132" s="72" t="n"/>
      <c r="L132" s="72" t="n"/>
      <c r="M132" s="72" t="n"/>
      <c r="N132" s="72" t="n"/>
      <c r="O132" s="130" t="n"/>
      <c r="P132" s="288" t="n"/>
      <c r="Q132" s="130">
        <f>IF(B132="","",IF(L132="完了","はい","いいえ"))</f>
        <v/>
      </c>
      <c r="R132" s="72" t="n"/>
      <c r="S132" s="72" t="n"/>
    </row>
    <row r="133" ht="22" customHeight="1">
      <c r="A133">
        <f>IF(B133="","",TEXT(B133,"yyyymmdd")&amp;"-HO-"&amp;TEXT(ROW()-4,"000"))</f>
        <v/>
      </c>
      <c r="B133" s="284" t="n"/>
      <c r="K133" s="72" t="n"/>
      <c r="L133" s="72" t="n"/>
      <c r="M133" s="72" t="n"/>
      <c r="N133" s="72" t="n"/>
      <c r="O133" s="130" t="n"/>
      <c r="P133" s="288" t="n"/>
      <c r="Q133" s="130">
        <f>IF(B133="","",IF(L133="完了","はい","いいえ"))</f>
        <v/>
      </c>
      <c r="R133" s="72" t="n"/>
      <c r="S133" s="72" t="n"/>
    </row>
    <row r="134" ht="22" customHeight="1">
      <c r="A134">
        <f>IF(B134="","",TEXT(B134,"yyyymmdd")&amp;"-HO-"&amp;TEXT(ROW()-4,"000"))</f>
        <v/>
      </c>
      <c r="B134" s="284" t="n"/>
      <c r="K134" s="72" t="n"/>
      <c r="L134" s="72" t="n"/>
      <c r="M134" s="72" t="n"/>
      <c r="N134" s="72" t="n"/>
      <c r="O134" s="130" t="n"/>
      <c r="P134" s="288" t="n"/>
      <c r="Q134" s="130">
        <f>IF(B134="","",IF(L134="完了","はい","いいえ"))</f>
        <v/>
      </c>
      <c r="R134" s="72" t="n"/>
      <c r="S134" s="72" t="n"/>
    </row>
    <row r="135" ht="22" customHeight="1">
      <c r="A135">
        <f>IF(B135="","",TEXT(B135,"yyyymmdd")&amp;"-HO-"&amp;TEXT(ROW()-4,"000"))</f>
        <v/>
      </c>
      <c r="B135" s="284" t="n"/>
      <c r="K135" s="72" t="n"/>
      <c r="L135" s="72" t="n"/>
      <c r="M135" s="72" t="n"/>
      <c r="N135" s="72" t="n"/>
      <c r="O135" s="130" t="n"/>
      <c r="P135" s="288" t="n"/>
      <c r="Q135" s="130">
        <f>IF(B135="","",IF(L135="完了","はい","いいえ"))</f>
        <v/>
      </c>
      <c r="R135" s="72" t="n"/>
      <c r="S135" s="72" t="n"/>
    </row>
    <row r="136" ht="22" customHeight="1">
      <c r="A136">
        <f>IF(B136="","",TEXT(B136,"yyyymmdd")&amp;"-HO-"&amp;TEXT(ROW()-4,"000"))</f>
        <v/>
      </c>
      <c r="B136" s="284" t="n"/>
      <c r="K136" s="72" t="n"/>
      <c r="L136" s="72" t="n"/>
      <c r="M136" s="72" t="n"/>
      <c r="N136" s="72" t="n"/>
      <c r="O136" s="130" t="n"/>
      <c r="P136" s="288" t="n"/>
      <c r="Q136" s="130">
        <f>IF(B136="","",IF(L136="完了","はい","いいえ"))</f>
        <v/>
      </c>
      <c r="R136" s="72" t="n"/>
      <c r="S136" s="72" t="n"/>
    </row>
    <row r="137" ht="22" customHeight="1">
      <c r="A137">
        <f>IF(B137="","",TEXT(B137,"yyyymmdd")&amp;"-HO-"&amp;TEXT(ROW()-4,"000"))</f>
        <v/>
      </c>
      <c r="B137" s="284" t="n"/>
      <c r="K137" s="72" t="n"/>
      <c r="L137" s="72" t="n"/>
      <c r="M137" s="72" t="n"/>
      <c r="N137" s="72" t="n"/>
      <c r="O137" s="130" t="n"/>
      <c r="P137" s="288" t="n"/>
      <c r="Q137" s="130">
        <f>IF(B137="","",IF(L137="完了","はい","いいえ"))</f>
        <v/>
      </c>
      <c r="R137" s="72" t="n"/>
      <c r="S137" s="72" t="n"/>
    </row>
    <row r="138" ht="22" customHeight="1">
      <c r="A138">
        <f>IF(B138="","",TEXT(B138,"yyyymmdd")&amp;"-HO-"&amp;TEXT(ROW()-4,"000"))</f>
        <v/>
      </c>
      <c r="B138" s="284" t="n"/>
      <c r="K138" s="72" t="n"/>
      <c r="L138" s="72" t="n"/>
      <c r="M138" s="72" t="n"/>
      <c r="N138" s="72" t="n"/>
      <c r="O138" s="130" t="n"/>
      <c r="P138" s="288" t="n"/>
      <c r="Q138" s="130">
        <f>IF(B138="","",IF(L138="完了","はい","いいえ"))</f>
        <v/>
      </c>
      <c r="R138" s="72" t="n"/>
      <c r="S138" s="72" t="n"/>
    </row>
    <row r="139" ht="22" customHeight="1">
      <c r="A139">
        <f>IF(B139="","",TEXT(B139,"yyyymmdd")&amp;"-HO-"&amp;TEXT(ROW()-4,"000"))</f>
        <v/>
      </c>
      <c r="B139" s="284" t="n"/>
      <c r="K139" s="72" t="n"/>
      <c r="L139" s="72" t="n"/>
      <c r="M139" s="72" t="n"/>
      <c r="N139" s="72" t="n"/>
      <c r="O139" s="130" t="n"/>
      <c r="P139" s="288" t="n"/>
      <c r="Q139" s="130">
        <f>IF(B139="","",IF(L139="完了","はい","いいえ"))</f>
        <v/>
      </c>
      <c r="R139" s="72" t="n"/>
      <c r="S139" s="72" t="n"/>
    </row>
    <row r="140" ht="22" customHeight="1">
      <c r="A140">
        <f>IF(B140="","",TEXT(B140,"yyyymmdd")&amp;"-HO-"&amp;TEXT(ROW()-4,"000"))</f>
        <v/>
      </c>
      <c r="B140" s="284" t="n"/>
      <c r="K140" s="72" t="n"/>
      <c r="L140" s="72" t="n"/>
      <c r="M140" s="72" t="n"/>
      <c r="N140" s="72" t="n"/>
      <c r="O140" s="130" t="n"/>
      <c r="P140" s="288" t="n"/>
      <c r="Q140" s="130">
        <f>IF(B140="","",IF(L140="完了","はい","いいえ"))</f>
        <v/>
      </c>
      <c r="R140" s="72" t="n"/>
      <c r="S140" s="72" t="n"/>
    </row>
    <row r="141" ht="22" customHeight="1">
      <c r="A141">
        <f>IF(B141="","",TEXT(B141,"yyyymmdd")&amp;"-HO-"&amp;TEXT(ROW()-4,"000"))</f>
        <v/>
      </c>
      <c r="B141" s="284" t="n"/>
      <c r="K141" s="72" t="n"/>
      <c r="L141" s="72" t="n"/>
      <c r="M141" s="72" t="n"/>
      <c r="N141" s="72" t="n"/>
      <c r="O141" s="130" t="n"/>
      <c r="P141" s="288" t="n"/>
      <c r="Q141" s="130">
        <f>IF(B141="","",IF(L141="完了","はい","いいえ"))</f>
        <v/>
      </c>
      <c r="R141" s="72" t="n"/>
      <c r="S141" s="72" t="n"/>
    </row>
    <row r="142" ht="22" customHeight="1">
      <c r="A142">
        <f>IF(B142="","",TEXT(B142,"yyyymmdd")&amp;"-HO-"&amp;TEXT(ROW()-4,"000"))</f>
        <v/>
      </c>
      <c r="B142" s="284" t="n"/>
      <c r="K142" s="72" t="n"/>
      <c r="L142" s="72" t="n"/>
      <c r="M142" s="72" t="n"/>
      <c r="N142" s="72" t="n"/>
      <c r="O142" s="130" t="n"/>
      <c r="P142" s="288" t="n"/>
      <c r="Q142" s="130">
        <f>IF(B142="","",IF(L142="完了","はい","いいえ"))</f>
        <v/>
      </c>
      <c r="R142" s="72" t="n"/>
      <c r="S142" s="72" t="n"/>
    </row>
    <row r="143" ht="22" customHeight="1">
      <c r="A143">
        <f>IF(B143="","",TEXT(B143,"yyyymmdd")&amp;"-HO-"&amp;TEXT(ROW()-4,"000"))</f>
        <v/>
      </c>
      <c r="B143" s="284" t="n"/>
      <c r="K143" s="72" t="n"/>
      <c r="L143" s="72" t="n"/>
      <c r="M143" s="72" t="n"/>
      <c r="N143" s="72" t="n"/>
      <c r="O143" s="130" t="n"/>
      <c r="P143" s="288" t="n"/>
      <c r="Q143" s="130">
        <f>IF(B143="","",IF(L143="完了","はい","いいえ"))</f>
        <v/>
      </c>
      <c r="R143" s="72" t="n"/>
      <c r="S143" s="72" t="n"/>
    </row>
    <row r="144" ht="22" customHeight="1">
      <c r="A144">
        <f>IF(B144="","",TEXT(B144,"yyyymmdd")&amp;"-HO-"&amp;TEXT(ROW()-4,"000"))</f>
        <v/>
      </c>
      <c r="B144" s="284" t="n"/>
      <c r="K144" s="72" t="n"/>
      <c r="L144" s="72" t="n"/>
      <c r="M144" s="72" t="n"/>
      <c r="N144" s="72" t="n"/>
      <c r="O144" s="130" t="n"/>
      <c r="P144" s="288" t="n"/>
      <c r="Q144" s="130">
        <f>IF(B144="","",IF(L144="完了","はい","いいえ"))</f>
        <v/>
      </c>
      <c r="R144" s="72" t="n"/>
      <c r="S144" s="72" t="n"/>
    </row>
    <row r="145" ht="22" customHeight="1">
      <c r="A145">
        <f>IF(B145="","",TEXT(B145,"yyyymmdd")&amp;"-HO-"&amp;TEXT(ROW()-4,"000"))</f>
        <v/>
      </c>
      <c r="B145" s="284" t="n"/>
      <c r="K145" s="72" t="n"/>
      <c r="L145" s="72" t="n"/>
      <c r="M145" s="72" t="n"/>
      <c r="N145" s="72" t="n"/>
      <c r="O145" s="130" t="n"/>
      <c r="P145" s="288" t="n"/>
      <c r="Q145" s="130">
        <f>IF(B145="","",IF(L145="完了","はい","いいえ"))</f>
        <v/>
      </c>
      <c r="R145" s="72" t="n"/>
      <c r="S145" s="72" t="n"/>
    </row>
    <row r="146" ht="22" customHeight="1">
      <c r="A146">
        <f>IF(B146="","",TEXT(B146,"yyyymmdd")&amp;"-HO-"&amp;TEXT(ROW()-4,"000"))</f>
        <v/>
      </c>
      <c r="B146" s="284" t="n"/>
      <c r="K146" s="72" t="n"/>
      <c r="L146" s="72" t="n"/>
      <c r="M146" s="72" t="n"/>
      <c r="N146" s="72" t="n"/>
      <c r="O146" s="130" t="n"/>
      <c r="P146" s="288" t="n"/>
      <c r="Q146" s="130">
        <f>IF(B146="","",IF(L146="完了","はい","いいえ"))</f>
        <v/>
      </c>
      <c r="R146" s="72" t="n"/>
      <c r="S146" s="72" t="n"/>
    </row>
    <row r="147" ht="22" customHeight="1">
      <c r="A147">
        <f>IF(B147="","",TEXT(B147,"yyyymmdd")&amp;"-HO-"&amp;TEXT(ROW()-4,"000"))</f>
        <v/>
      </c>
      <c r="B147" s="284" t="n"/>
      <c r="K147" s="72" t="n"/>
      <c r="L147" s="72" t="n"/>
      <c r="M147" s="72" t="n"/>
      <c r="N147" s="72" t="n"/>
      <c r="O147" s="130" t="n"/>
      <c r="P147" s="288" t="n"/>
      <c r="Q147" s="130">
        <f>IF(B147="","",IF(L147="完了","はい","いいえ"))</f>
        <v/>
      </c>
      <c r="R147" s="72" t="n"/>
      <c r="S147" s="72" t="n"/>
    </row>
    <row r="148" ht="22" customHeight="1">
      <c r="A148">
        <f>IF(B148="","",TEXT(B148,"yyyymmdd")&amp;"-HO-"&amp;TEXT(ROW()-4,"000"))</f>
        <v/>
      </c>
      <c r="B148" s="284" t="n"/>
      <c r="K148" s="72" t="n"/>
      <c r="L148" s="72" t="n"/>
      <c r="M148" s="72" t="n"/>
      <c r="N148" s="72" t="n"/>
      <c r="O148" s="130" t="n"/>
      <c r="P148" s="288" t="n"/>
      <c r="Q148" s="130">
        <f>IF(B148="","",IF(L148="完了","はい","いいえ"))</f>
        <v/>
      </c>
      <c r="R148" s="72" t="n"/>
      <c r="S148" s="72" t="n"/>
    </row>
    <row r="149" ht="22" customHeight="1">
      <c r="A149">
        <f>IF(B149="","",TEXT(B149,"yyyymmdd")&amp;"-HO-"&amp;TEXT(ROW()-4,"000"))</f>
        <v/>
      </c>
      <c r="B149" s="284" t="n"/>
      <c r="K149" s="72" t="n"/>
      <c r="L149" s="72" t="n"/>
      <c r="M149" s="72" t="n"/>
      <c r="N149" s="72" t="n"/>
      <c r="O149" s="130" t="n"/>
      <c r="P149" s="288" t="n"/>
      <c r="Q149" s="130">
        <f>IF(B149="","",IF(L149="完了","はい","いいえ"))</f>
        <v/>
      </c>
      <c r="R149" s="72" t="n"/>
      <c r="S149" s="72" t="n"/>
    </row>
    <row r="150" ht="22" customHeight="1">
      <c r="A150">
        <f>IF(B150="","",TEXT(B150,"yyyymmdd")&amp;"-HO-"&amp;TEXT(ROW()-4,"000"))</f>
        <v/>
      </c>
      <c r="B150" s="284" t="n"/>
      <c r="K150" s="72" t="n"/>
      <c r="L150" s="72" t="n"/>
      <c r="M150" s="72" t="n"/>
      <c r="N150" s="72" t="n"/>
      <c r="O150" s="130" t="n"/>
      <c r="P150" s="288" t="n"/>
      <c r="Q150" s="130">
        <f>IF(B150="","",IF(L150="完了","はい","いいえ"))</f>
        <v/>
      </c>
      <c r="R150" s="72" t="n"/>
      <c r="S150" s="72" t="n"/>
    </row>
    <row r="151" ht="22" customHeight="1">
      <c r="A151">
        <f>IF(B151="","",TEXT(B151,"yyyymmdd")&amp;"-HO-"&amp;TEXT(ROW()-4,"000"))</f>
        <v/>
      </c>
      <c r="B151" s="284" t="n"/>
      <c r="K151" s="72" t="n"/>
      <c r="L151" s="72" t="n"/>
      <c r="M151" s="72" t="n"/>
      <c r="N151" s="72" t="n"/>
      <c r="O151" s="130" t="n"/>
      <c r="P151" s="288" t="n"/>
      <c r="Q151" s="130">
        <f>IF(B151="","",IF(L151="完了","はい","いいえ"))</f>
        <v/>
      </c>
      <c r="R151" s="72" t="n"/>
      <c r="S151" s="72" t="n"/>
    </row>
    <row r="152" ht="22" customHeight="1">
      <c r="A152">
        <f>IF(B152="","",TEXT(B152,"yyyymmdd")&amp;"-HO-"&amp;TEXT(ROW()-4,"000"))</f>
        <v/>
      </c>
      <c r="B152" s="284" t="n"/>
      <c r="K152" s="72" t="n"/>
      <c r="L152" s="72" t="n"/>
      <c r="M152" s="72" t="n"/>
      <c r="N152" s="72" t="n"/>
      <c r="O152" s="130" t="n"/>
      <c r="P152" s="288" t="n"/>
      <c r="Q152" s="130">
        <f>IF(B152="","",IF(L152="完了","はい","いいえ"))</f>
        <v/>
      </c>
      <c r="R152" s="72" t="n"/>
      <c r="S152" s="72" t="n"/>
    </row>
    <row r="153" ht="22" customHeight="1">
      <c r="A153">
        <f>IF(B153="","",TEXT(B153,"yyyymmdd")&amp;"-HO-"&amp;TEXT(ROW()-4,"000"))</f>
        <v/>
      </c>
      <c r="B153" s="284" t="n"/>
      <c r="K153" s="72" t="n"/>
      <c r="L153" s="72" t="n"/>
      <c r="M153" s="72" t="n"/>
      <c r="N153" s="72" t="n"/>
      <c r="O153" s="130" t="n"/>
      <c r="P153" s="288" t="n"/>
      <c r="Q153" s="130">
        <f>IF(B153="","",IF(L153="完了","はい","いいえ"))</f>
        <v/>
      </c>
      <c r="R153" s="72" t="n"/>
      <c r="S153" s="72" t="n"/>
    </row>
    <row r="154" ht="22" customHeight="1">
      <c r="A154">
        <f>IF(B154="","",TEXT(B154,"yyyymmdd")&amp;"-HO-"&amp;TEXT(ROW()-4,"000"))</f>
        <v/>
      </c>
      <c r="B154" s="284" t="n"/>
      <c r="K154" s="72" t="n"/>
      <c r="L154" s="72" t="n"/>
      <c r="M154" s="72" t="n"/>
      <c r="N154" s="72" t="n"/>
      <c r="O154" s="130" t="n"/>
      <c r="P154" s="288" t="n"/>
      <c r="Q154" s="130">
        <f>IF(B154="","",IF(L154="完了","はい","いいえ"))</f>
        <v/>
      </c>
      <c r="R154" s="72" t="n"/>
      <c r="S154" s="72" t="n"/>
    </row>
    <row r="155" ht="22" customHeight="1">
      <c r="A155">
        <f>IF(B155="","",TEXT(B155,"yyyymmdd")&amp;"-HO-"&amp;TEXT(ROW()-4,"000"))</f>
        <v/>
      </c>
      <c r="B155" s="284" t="n"/>
      <c r="K155" s="72" t="n"/>
      <c r="L155" s="72" t="n"/>
      <c r="M155" s="72" t="n"/>
      <c r="N155" s="72" t="n"/>
      <c r="O155" s="130" t="n"/>
      <c r="P155" s="288" t="n"/>
      <c r="Q155" s="130">
        <f>IF(B155="","",IF(L155="完了","はい","いいえ"))</f>
        <v/>
      </c>
      <c r="R155" s="72" t="n"/>
      <c r="S155" s="72" t="n"/>
    </row>
    <row r="156" ht="22" customHeight="1">
      <c r="A156">
        <f>IF(B156="","",TEXT(B156,"yyyymmdd")&amp;"-HO-"&amp;TEXT(ROW()-4,"000"))</f>
        <v/>
      </c>
      <c r="B156" s="284" t="n"/>
      <c r="K156" s="72" t="n"/>
      <c r="L156" s="72" t="n"/>
      <c r="M156" s="72" t="n"/>
      <c r="N156" s="72" t="n"/>
      <c r="O156" s="130" t="n"/>
      <c r="P156" s="288" t="n"/>
      <c r="Q156" s="130">
        <f>IF(B156="","",IF(L156="完了","はい","いいえ"))</f>
        <v/>
      </c>
      <c r="R156" s="72" t="n"/>
      <c r="S156" s="72" t="n"/>
    </row>
    <row r="157" ht="22" customHeight="1">
      <c r="A157">
        <f>IF(B157="","",TEXT(B157,"yyyymmdd")&amp;"-HO-"&amp;TEXT(ROW()-4,"000"))</f>
        <v/>
      </c>
      <c r="B157" s="284" t="n"/>
      <c r="K157" s="72" t="n"/>
      <c r="L157" s="72" t="n"/>
      <c r="M157" s="72" t="n"/>
      <c r="N157" s="72" t="n"/>
      <c r="O157" s="130" t="n"/>
      <c r="P157" s="288" t="n"/>
      <c r="Q157" s="130">
        <f>IF(B157="","",IF(L157="完了","はい","いいえ"))</f>
        <v/>
      </c>
      <c r="R157" s="72" t="n"/>
      <c r="S157" s="72" t="n"/>
    </row>
    <row r="158" ht="22" customHeight="1">
      <c r="A158">
        <f>IF(B158="","",TEXT(B158,"yyyymmdd")&amp;"-HO-"&amp;TEXT(ROW()-4,"000"))</f>
        <v/>
      </c>
      <c r="B158" s="284" t="n"/>
      <c r="K158" s="72" t="n"/>
      <c r="L158" s="72" t="n"/>
      <c r="M158" s="72" t="n"/>
      <c r="N158" s="72" t="n"/>
      <c r="O158" s="130" t="n"/>
      <c r="P158" s="288" t="n"/>
      <c r="Q158" s="130">
        <f>IF(B158="","",IF(L158="完了","はい","いいえ"))</f>
        <v/>
      </c>
      <c r="R158" s="72" t="n"/>
      <c r="S158" s="72" t="n"/>
    </row>
    <row r="159" ht="22" customHeight="1">
      <c r="A159">
        <f>IF(B159="","",TEXT(B159,"yyyymmdd")&amp;"-HO-"&amp;TEXT(ROW()-4,"000"))</f>
        <v/>
      </c>
      <c r="B159" s="284" t="n"/>
      <c r="K159" s="72" t="n"/>
      <c r="L159" s="72" t="n"/>
      <c r="M159" s="72" t="n"/>
      <c r="N159" s="72" t="n"/>
      <c r="O159" s="130" t="n"/>
      <c r="P159" s="288" t="n"/>
      <c r="Q159" s="130">
        <f>IF(B159="","",IF(L159="完了","はい","いいえ"))</f>
        <v/>
      </c>
      <c r="R159" s="72" t="n"/>
      <c r="S159" s="72" t="n"/>
    </row>
    <row r="160" ht="22" customHeight="1">
      <c r="A160">
        <f>IF(B160="","",TEXT(B160,"yyyymmdd")&amp;"-HO-"&amp;TEXT(ROW()-4,"000"))</f>
        <v/>
      </c>
      <c r="B160" s="284" t="n"/>
      <c r="K160" s="72" t="n"/>
      <c r="L160" s="72" t="n"/>
      <c r="M160" s="72" t="n"/>
      <c r="N160" s="72" t="n"/>
      <c r="O160" s="130" t="n"/>
      <c r="P160" s="288" t="n"/>
      <c r="Q160" s="130">
        <f>IF(B160="","",IF(L160="完了","はい","いいえ"))</f>
        <v/>
      </c>
      <c r="R160" s="72" t="n"/>
      <c r="S160" s="72" t="n"/>
    </row>
    <row r="161" ht="22" customHeight="1">
      <c r="A161">
        <f>IF(B161="","",TEXT(B161,"yyyymmdd")&amp;"-HO-"&amp;TEXT(ROW()-4,"000"))</f>
        <v/>
      </c>
      <c r="B161" s="284" t="n"/>
      <c r="K161" s="72" t="n"/>
      <c r="L161" s="72" t="n"/>
      <c r="M161" s="72" t="n"/>
      <c r="N161" s="72" t="n"/>
      <c r="O161" s="130" t="n"/>
      <c r="P161" s="288" t="n"/>
      <c r="Q161" s="130">
        <f>IF(B161="","",IF(L161="完了","はい","いいえ"))</f>
        <v/>
      </c>
      <c r="R161" s="72" t="n"/>
      <c r="S161" s="72" t="n"/>
    </row>
    <row r="162" ht="22" customHeight="1">
      <c r="A162">
        <f>IF(B162="","",TEXT(B162,"yyyymmdd")&amp;"-HO-"&amp;TEXT(ROW()-4,"000"))</f>
        <v/>
      </c>
      <c r="B162" s="284" t="n"/>
      <c r="K162" s="72" t="n"/>
      <c r="L162" s="72" t="n"/>
      <c r="M162" s="72" t="n"/>
      <c r="N162" s="72" t="n"/>
      <c r="O162" s="130" t="n"/>
      <c r="P162" s="288" t="n"/>
      <c r="Q162" s="130">
        <f>IF(B162="","",IF(L162="完了","はい","いいえ"))</f>
        <v/>
      </c>
      <c r="R162" s="72" t="n"/>
      <c r="S162" s="72" t="n"/>
    </row>
    <row r="163" ht="22" customHeight="1">
      <c r="A163">
        <f>IF(B163="","",TEXT(B163,"yyyymmdd")&amp;"-HO-"&amp;TEXT(ROW()-4,"000"))</f>
        <v/>
      </c>
      <c r="B163" s="284" t="n"/>
      <c r="K163" s="72" t="n"/>
      <c r="L163" s="72" t="n"/>
      <c r="M163" s="72" t="n"/>
      <c r="N163" s="72" t="n"/>
      <c r="O163" s="130" t="n"/>
      <c r="P163" s="288" t="n"/>
      <c r="Q163" s="130">
        <f>IF(B163="","",IF(L163="完了","はい","いいえ"))</f>
        <v/>
      </c>
      <c r="R163" s="72" t="n"/>
      <c r="S163" s="72" t="n"/>
    </row>
    <row r="164" ht="22" customHeight="1">
      <c r="A164">
        <f>IF(B164="","",TEXT(B164,"yyyymmdd")&amp;"-HO-"&amp;TEXT(ROW()-4,"000"))</f>
        <v/>
      </c>
      <c r="B164" s="284" t="n"/>
      <c r="K164" s="72" t="n"/>
      <c r="L164" s="72" t="n"/>
      <c r="M164" s="72" t="n"/>
      <c r="N164" s="72" t="n"/>
      <c r="O164" s="130" t="n"/>
      <c r="P164" s="288" t="n"/>
      <c r="Q164" s="130">
        <f>IF(B164="","",IF(L164="完了","はい","いいえ"))</f>
        <v/>
      </c>
      <c r="R164" s="72" t="n"/>
      <c r="S164" s="72" t="n"/>
    </row>
    <row r="165" ht="22" customHeight="1">
      <c r="A165">
        <f>IF(B165="","",TEXT(B165,"yyyymmdd")&amp;"-HO-"&amp;TEXT(ROW()-4,"000"))</f>
        <v/>
      </c>
      <c r="B165" s="284" t="n"/>
      <c r="K165" s="72" t="n"/>
      <c r="L165" s="72" t="n"/>
      <c r="M165" s="72" t="n"/>
      <c r="N165" s="72" t="n"/>
      <c r="O165" s="130" t="n"/>
      <c r="P165" s="288" t="n"/>
      <c r="Q165" s="130">
        <f>IF(B165="","",IF(L165="完了","はい","いいえ"))</f>
        <v/>
      </c>
      <c r="R165" s="72" t="n"/>
      <c r="S165" s="72" t="n"/>
    </row>
    <row r="166" ht="22" customHeight="1">
      <c r="A166">
        <f>IF(B166="","",TEXT(B166,"yyyymmdd")&amp;"-HO-"&amp;TEXT(ROW()-4,"000"))</f>
        <v/>
      </c>
      <c r="B166" s="284" t="n"/>
      <c r="K166" s="72" t="n"/>
      <c r="L166" s="72" t="n"/>
      <c r="M166" s="72" t="n"/>
      <c r="N166" s="72" t="n"/>
      <c r="O166" s="130" t="n"/>
      <c r="P166" s="288" t="n"/>
      <c r="Q166" s="130">
        <f>IF(B166="","",IF(L166="完了","はい","いいえ"))</f>
        <v/>
      </c>
      <c r="R166" s="72" t="n"/>
      <c r="S166" s="72" t="n"/>
    </row>
    <row r="167" ht="22" customHeight="1">
      <c r="A167">
        <f>IF(B167="","",TEXT(B167,"yyyymmdd")&amp;"-HO-"&amp;TEXT(ROW()-4,"000"))</f>
        <v/>
      </c>
      <c r="B167" s="284" t="n"/>
      <c r="K167" s="72" t="n"/>
      <c r="L167" s="72" t="n"/>
      <c r="M167" s="72" t="n"/>
      <c r="N167" s="72" t="n"/>
      <c r="O167" s="130" t="n"/>
      <c r="P167" s="288" t="n"/>
      <c r="Q167" s="130">
        <f>IF(B167="","",IF(L167="完了","はい","いいえ"))</f>
        <v/>
      </c>
      <c r="R167" s="72" t="n"/>
      <c r="S167" s="72" t="n"/>
    </row>
    <row r="168" ht="22" customHeight="1">
      <c r="A168">
        <f>IF(B168="","",TEXT(B168,"yyyymmdd")&amp;"-HO-"&amp;TEXT(ROW()-4,"000"))</f>
        <v/>
      </c>
      <c r="B168" s="284" t="n"/>
      <c r="K168" s="72" t="n"/>
      <c r="L168" s="72" t="n"/>
      <c r="M168" s="72" t="n"/>
      <c r="N168" s="72" t="n"/>
      <c r="O168" s="130" t="n"/>
      <c r="P168" s="288" t="n"/>
      <c r="Q168" s="130">
        <f>IF(B168="","",IF(L168="完了","はい","いいえ"))</f>
        <v/>
      </c>
      <c r="R168" s="72" t="n"/>
      <c r="S168" s="72" t="n"/>
    </row>
    <row r="169" ht="22" customHeight="1">
      <c r="A169">
        <f>IF(B169="","",TEXT(B169,"yyyymmdd")&amp;"-HO-"&amp;TEXT(ROW()-4,"000"))</f>
        <v/>
      </c>
      <c r="B169" s="284" t="n"/>
      <c r="K169" s="72" t="n"/>
      <c r="L169" s="72" t="n"/>
      <c r="M169" s="72" t="n"/>
      <c r="N169" s="72" t="n"/>
      <c r="O169" s="130" t="n"/>
      <c r="P169" s="288" t="n"/>
      <c r="Q169" s="130">
        <f>IF(B169="","",IF(L169="完了","はい","いいえ"))</f>
        <v/>
      </c>
      <c r="R169" s="72" t="n"/>
      <c r="S169" s="72" t="n"/>
    </row>
    <row r="170" ht="22" customHeight="1">
      <c r="A170">
        <f>IF(B170="","",TEXT(B170,"yyyymmdd")&amp;"-HO-"&amp;TEXT(ROW()-4,"000"))</f>
        <v/>
      </c>
      <c r="B170" s="284" t="n"/>
      <c r="K170" s="72" t="n"/>
      <c r="L170" s="72" t="n"/>
      <c r="M170" s="72" t="n"/>
      <c r="N170" s="72" t="n"/>
      <c r="O170" s="130" t="n"/>
      <c r="P170" s="288" t="n"/>
      <c r="Q170" s="130">
        <f>IF(B170="","",IF(L170="完了","はい","いいえ"))</f>
        <v/>
      </c>
      <c r="R170" s="72" t="n"/>
      <c r="S170" s="72" t="n"/>
    </row>
    <row r="171" ht="22" customHeight="1">
      <c r="A171">
        <f>IF(B171="","",TEXT(B171,"yyyymmdd")&amp;"-HO-"&amp;TEXT(ROW()-4,"000"))</f>
        <v/>
      </c>
      <c r="B171" s="284" t="n"/>
      <c r="K171" s="72" t="n"/>
      <c r="L171" s="72" t="n"/>
      <c r="M171" s="72" t="n"/>
      <c r="N171" s="72" t="n"/>
      <c r="O171" s="130" t="n"/>
      <c r="P171" s="288" t="n"/>
      <c r="Q171" s="130">
        <f>IF(B171="","",IF(L171="完了","はい","いいえ"))</f>
        <v/>
      </c>
      <c r="R171" s="72" t="n"/>
      <c r="S171" s="72" t="n"/>
    </row>
    <row r="172" ht="22" customHeight="1">
      <c r="A172">
        <f>IF(B172="","",TEXT(B172,"yyyymmdd")&amp;"-HO-"&amp;TEXT(ROW()-4,"000"))</f>
        <v/>
      </c>
      <c r="B172" s="284" t="n"/>
      <c r="K172" s="72" t="n"/>
      <c r="L172" s="72" t="n"/>
      <c r="M172" s="72" t="n"/>
      <c r="N172" s="72" t="n"/>
      <c r="O172" s="130" t="n"/>
      <c r="P172" s="288" t="n"/>
      <c r="Q172" s="130">
        <f>IF(B172="","",IF(L172="完了","はい","いいえ"))</f>
        <v/>
      </c>
      <c r="R172" s="72" t="n"/>
      <c r="S172" s="72" t="n"/>
    </row>
    <row r="173" ht="22" customHeight="1">
      <c r="A173">
        <f>IF(B173="","",TEXT(B173,"yyyymmdd")&amp;"-HO-"&amp;TEXT(ROW()-4,"000"))</f>
        <v/>
      </c>
      <c r="B173" s="284" t="n"/>
      <c r="K173" s="72" t="n"/>
      <c r="L173" s="72" t="n"/>
      <c r="M173" s="72" t="n"/>
      <c r="N173" s="72" t="n"/>
      <c r="O173" s="130" t="n"/>
      <c r="P173" s="288" t="n"/>
      <c r="Q173" s="130">
        <f>IF(B173="","",IF(L173="完了","はい","いいえ"))</f>
        <v/>
      </c>
      <c r="R173" s="72" t="n"/>
      <c r="S173" s="72" t="n"/>
    </row>
    <row r="174" ht="22" customHeight="1">
      <c r="A174">
        <f>IF(B174="","",TEXT(B174,"yyyymmdd")&amp;"-HO-"&amp;TEXT(ROW()-4,"000"))</f>
        <v/>
      </c>
      <c r="B174" s="284" t="n"/>
      <c r="K174" s="72" t="n"/>
      <c r="L174" s="72" t="n"/>
      <c r="M174" s="72" t="n"/>
      <c r="N174" s="72" t="n"/>
      <c r="O174" s="130" t="n"/>
      <c r="P174" s="288" t="n"/>
      <c r="Q174" s="130">
        <f>IF(B174="","",IF(L174="完了","はい","いいえ"))</f>
        <v/>
      </c>
      <c r="R174" s="72" t="n"/>
      <c r="S174" s="72" t="n"/>
    </row>
    <row r="175" ht="22" customHeight="1">
      <c r="A175">
        <f>IF(B175="","",TEXT(B175,"yyyymmdd")&amp;"-HO-"&amp;TEXT(ROW()-4,"000"))</f>
        <v/>
      </c>
      <c r="B175" s="284" t="n"/>
      <c r="K175" s="72" t="n"/>
      <c r="L175" s="72" t="n"/>
      <c r="M175" s="72" t="n"/>
      <c r="N175" s="72" t="n"/>
      <c r="O175" s="130" t="n"/>
      <c r="P175" s="288" t="n"/>
      <c r="Q175" s="130">
        <f>IF(B175="","",IF(L175="完了","はい","いいえ"))</f>
        <v/>
      </c>
      <c r="R175" s="72" t="n"/>
      <c r="S175" s="72" t="n"/>
    </row>
    <row r="176" ht="22" customHeight="1">
      <c r="A176">
        <f>IF(B176="","",TEXT(B176,"yyyymmdd")&amp;"-HO-"&amp;TEXT(ROW()-4,"000"))</f>
        <v/>
      </c>
      <c r="B176" s="284" t="n"/>
      <c r="K176" s="72" t="n"/>
      <c r="L176" s="72" t="n"/>
      <c r="M176" s="72" t="n"/>
      <c r="N176" s="72" t="n"/>
      <c r="O176" s="130" t="n"/>
      <c r="P176" s="288" t="n"/>
      <c r="Q176" s="130">
        <f>IF(B176="","",IF(L176="完了","はい","いいえ"))</f>
        <v/>
      </c>
      <c r="R176" s="72" t="n"/>
      <c r="S176" s="72" t="n"/>
    </row>
    <row r="177" ht="22" customHeight="1">
      <c r="A177">
        <f>IF(B177="","",TEXT(B177,"yyyymmdd")&amp;"-HO-"&amp;TEXT(ROW()-4,"000"))</f>
        <v/>
      </c>
      <c r="B177" s="284" t="n"/>
      <c r="K177" s="72" t="n"/>
      <c r="L177" s="72" t="n"/>
      <c r="M177" s="72" t="n"/>
      <c r="N177" s="72" t="n"/>
      <c r="O177" s="130" t="n"/>
      <c r="P177" s="288" t="n"/>
      <c r="Q177" s="130">
        <f>IF(B177="","",IF(L177="完了","はい","いいえ"))</f>
        <v/>
      </c>
      <c r="R177" s="72" t="n"/>
      <c r="S177" s="72" t="n"/>
    </row>
    <row r="178" ht="22" customHeight="1">
      <c r="A178">
        <f>IF(B178="","",TEXT(B178,"yyyymmdd")&amp;"-HO-"&amp;TEXT(ROW()-4,"000"))</f>
        <v/>
      </c>
      <c r="B178" s="284" t="n"/>
      <c r="K178" s="72" t="n"/>
      <c r="L178" s="72" t="n"/>
      <c r="M178" s="72" t="n"/>
      <c r="N178" s="72" t="n"/>
      <c r="O178" s="130" t="n"/>
      <c r="P178" s="288" t="n"/>
      <c r="Q178" s="130">
        <f>IF(B178="","",IF(L178="完了","はい","いいえ"))</f>
        <v/>
      </c>
      <c r="R178" s="72" t="n"/>
      <c r="S178" s="72" t="n"/>
    </row>
    <row r="179" ht="22" customHeight="1">
      <c r="A179">
        <f>IF(B179="","",TEXT(B179,"yyyymmdd")&amp;"-HO-"&amp;TEXT(ROW()-4,"000"))</f>
        <v/>
      </c>
      <c r="B179" s="284" t="n"/>
      <c r="K179" s="72" t="n"/>
      <c r="L179" s="72" t="n"/>
      <c r="M179" s="72" t="n"/>
      <c r="N179" s="72" t="n"/>
      <c r="O179" s="130" t="n"/>
      <c r="P179" s="288" t="n"/>
      <c r="Q179" s="130">
        <f>IF(B179="","",IF(L179="完了","はい","いいえ"))</f>
        <v/>
      </c>
      <c r="R179" s="72" t="n"/>
      <c r="S179" s="72" t="n"/>
    </row>
    <row r="180" ht="22" customHeight="1">
      <c r="A180">
        <f>IF(B180="","",TEXT(B180,"yyyymmdd")&amp;"-HO-"&amp;TEXT(ROW()-4,"000"))</f>
        <v/>
      </c>
      <c r="B180" s="284" t="n"/>
      <c r="K180" s="72" t="n"/>
      <c r="L180" s="72" t="n"/>
      <c r="M180" s="72" t="n"/>
      <c r="N180" s="72" t="n"/>
      <c r="O180" s="130" t="n"/>
      <c r="P180" s="288" t="n"/>
      <c r="Q180" s="130">
        <f>IF(B180="","",IF(L180="完了","はい","いいえ"))</f>
        <v/>
      </c>
      <c r="R180" s="72" t="n"/>
      <c r="S180" s="72" t="n"/>
    </row>
    <row r="181" ht="22" customHeight="1">
      <c r="A181">
        <f>IF(B181="","",TEXT(B181,"yyyymmdd")&amp;"-HO-"&amp;TEXT(ROW()-4,"000"))</f>
        <v/>
      </c>
      <c r="B181" s="284" t="n"/>
      <c r="K181" s="72" t="n"/>
      <c r="L181" s="72" t="n"/>
      <c r="M181" s="72" t="n"/>
      <c r="N181" s="72" t="n"/>
      <c r="O181" s="130" t="n"/>
      <c r="P181" s="288" t="n"/>
      <c r="Q181" s="130">
        <f>IF(B181="","",IF(L181="完了","はい","いいえ"))</f>
        <v/>
      </c>
      <c r="R181" s="72" t="n"/>
      <c r="S181" s="72" t="n"/>
    </row>
    <row r="182" ht="22" customHeight="1">
      <c r="A182">
        <f>IF(B182="","",TEXT(B182,"yyyymmdd")&amp;"-HO-"&amp;TEXT(ROW()-4,"000"))</f>
        <v/>
      </c>
      <c r="B182" s="284" t="n"/>
      <c r="K182" s="72" t="n"/>
      <c r="L182" s="72" t="n"/>
      <c r="M182" s="72" t="n"/>
      <c r="N182" s="72" t="n"/>
      <c r="O182" s="130" t="n"/>
      <c r="P182" s="288" t="n"/>
      <c r="Q182" s="130">
        <f>IF(B182="","",IF(L182="完了","はい","いいえ"))</f>
        <v/>
      </c>
      <c r="R182" s="72" t="n"/>
      <c r="S182" s="72" t="n"/>
    </row>
    <row r="183" ht="22" customHeight="1">
      <c r="A183">
        <f>IF(B183="","",TEXT(B183,"yyyymmdd")&amp;"-HO-"&amp;TEXT(ROW()-4,"000"))</f>
        <v/>
      </c>
      <c r="B183" s="284" t="n"/>
      <c r="K183" s="72" t="n"/>
      <c r="L183" s="72" t="n"/>
      <c r="M183" s="72" t="n"/>
      <c r="N183" s="72" t="n"/>
      <c r="O183" s="130" t="n"/>
      <c r="P183" s="288" t="n"/>
      <c r="Q183" s="130">
        <f>IF(B183="","",IF(L183="完了","はい","いいえ"))</f>
        <v/>
      </c>
      <c r="R183" s="72" t="n"/>
      <c r="S183" s="72" t="n"/>
    </row>
    <row r="184" ht="22" customHeight="1">
      <c r="A184">
        <f>IF(B184="","",TEXT(B184,"yyyymmdd")&amp;"-HO-"&amp;TEXT(ROW()-4,"000"))</f>
        <v/>
      </c>
      <c r="B184" s="284" t="n"/>
      <c r="K184" s="72" t="n"/>
      <c r="L184" s="72" t="n"/>
      <c r="M184" s="72" t="n"/>
      <c r="N184" s="72" t="n"/>
      <c r="O184" s="130" t="n"/>
      <c r="P184" s="288" t="n"/>
      <c r="Q184" s="130">
        <f>IF(B184="","",IF(L184="完了","はい","いいえ"))</f>
        <v/>
      </c>
      <c r="R184" s="72" t="n"/>
      <c r="S184" s="72" t="n"/>
    </row>
    <row r="185" ht="22" customHeight="1">
      <c r="A185">
        <f>IF(B185="","",TEXT(B185,"yyyymmdd")&amp;"-HO-"&amp;TEXT(ROW()-4,"000"))</f>
        <v/>
      </c>
      <c r="B185" s="284" t="n"/>
      <c r="K185" s="72" t="n"/>
      <c r="L185" s="72" t="n"/>
      <c r="M185" s="72" t="n"/>
      <c r="N185" s="72" t="n"/>
      <c r="O185" s="130" t="n"/>
      <c r="P185" s="288" t="n"/>
      <c r="Q185" s="130">
        <f>IF(B185="","",IF(L185="完了","はい","いいえ"))</f>
        <v/>
      </c>
      <c r="R185" s="72" t="n"/>
      <c r="S185" s="72" t="n"/>
    </row>
    <row r="186" ht="22" customHeight="1">
      <c r="A186">
        <f>IF(B186="","",TEXT(B186,"yyyymmdd")&amp;"-HO-"&amp;TEXT(ROW()-4,"000"))</f>
        <v/>
      </c>
      <c r="B186" s="284" t="n"/>
      <c r="K186" s="72" t="n"/>
      <c r="L186" s="72" t="n"/>
      <c r="M186" s="72" t="n"/>
      <c r="N186" s="72" t="n"/>
      <c r="O186" s="130" t="n"/>
      <c r="P186" s="288" t="n"/>
      <c r="Q186" s="130">
        <f>IF(B186="","",IF(L186="完了","はい","いいえ"))</f>
        <v/>
      </c>
      <c r="R186" s="72" t="n"/>
      <c r="S186" s="72" t="n"/>
    </row>
    <row r="187" ht="22" customHeight="1">
      <c r="A187">
        <f>IF(B187="","",TEXT(B187,"yyyymmdd")&amp;"-HO-"&amp;TEXT(ROW()-4,"000"))</f>
        <v/>
      </c>
      <c r="B187" s="284" t="n"/>
      <c r="K187" s="72" t="n"/>
      <c r="L187" s="72" t="n"/>
      <c r="M187" s="72" t="n"/>
      <c r="N187" s="72" t="n"/>
      <c r="O187" s="130" t="n"/>
      <c r="P187" s="288" t="n"/>
      <c r="Q187" s="130">
        <f>IF(B187="","",IF(L187="完了","はい","いいえ"))</f>
        <v/>
      </c>
      <c r="R187" s="72" t="n"/>
      <c r="S187" s="72" t="n"/>
    </row>
    <row r="188" ht="22" customHeight="1">
      <c r="A188">
        <f>IF(B188="","",TEXT(B188,"yyyymmdd")&amp;"-HO-"&amp;TEXT(ROW()-4,"000"))</f>
        <v/>
      </c>
      <c r="B188" s="284" t="n"/>
      <c r="K188" s="72" t="n"/>
      <c r="L188" s="72" t="n"/>
      <c r="M188" s="72" t="n"/>
      <c r="N188" s="72" t="n"/>
      <c r="O188" s="130" t="n"/>
      <c r="P188" s="288" t="n"/>
      <c r="Q188" s="130">
        <f>IF(B188="","",IF(L188="完了","はい","いいえ"))</f>
        <v/>
      </c>
      <c r="R188" s="72" t="n"/>
      <c r="S188" s="72" t="n"/>
    </row>
    <row r="189" ht="22" customHeight="1">
      <c r="A189">
        <f>IF(B189="","",TEXT(B189,"yyyymmdd")&amp;"-HO-"&amp;TEXT(ROW()-4,"000"))</f>
        <v/>
      </c>
      <c r="B189" s="284" t="n"/>
      <c r="K189" s="72" t="n"/>
      <c r="L189" s="72" t="n"/>
      <c r="M189" s="72" t="n"/>
      <c r="N189" s="72" t="n"/>
      <c r="O189" s="130" t="n"/>
      <c r="P189" s="288" t="n"/>
      <c r="Q189" s="130">
        <f>IF(B189="","",IF(L189="完了","はい","いいえ"))</f>
        <v/>
      </c>
      <c r="R189" s="72" t="n"/>
      <c r="S189" s="72" t="n"/>
    </row>
    <row r="190" ht="22" customHeight="1">
      <c r="A190">
        <f>IF(B190="","",TEXT(B190,"yyyymmdd")&amp;"-HO-"&amp;TEXT(ROW()-4,"000"))</f>
        <v/>
      </c>
      <c r="B190" s="284" t="n"/>
      <c r="K190" s="72" t="n"/>
      <c r="L190" s="72" t="n"/>
      <c r="M190" s="72" t="n"/>
      <c r="N190" s="72" t="n"/>
      <c r="O190" s="130" t="n"/>
      <c r="P190" s="288" t="n"/>
      <c r="Q190" s="130">
        <f>IF(B190="","",IF(L190="完了","はい","いいえ"))</f>
        <v/>
      </c>
      <c r="R190" s="72" t="n"/>
      <c r="S190" s="72" t="n"/>
    </row>
    <row r="191" ht="22" customHeight="1">
      <c r="A191">
        <f>IF(B191="","",TEXT(B191,"yyyymmdd")&amp;"-HO-"&amp;TEXT(ROW()-4,"000"))</f>
        <v/>
      </c>
      <c r="B191" s="284" t="n"/>
      <c r="K191" s="72" t="n"/>
      <c r="L191" s="72" t="n"/>
      <c r="M191" s="72" t="n"/>
      <c r="N191" s="72" t="n"/>
      <c r="O191" s="130" t="n"/>
      <c r="P191" s="288" t="n"/>
      <c r="Q191" s="130">
        <f>IF(B191="","",IF(L191="完了","はい","いいえ"))</f>
        <v/>
      </c>
      <c r="R191" s="72" t="n"/>
      <c r="S191" s="72" t="n"/>
    </row>
    <row r="192" ht="22" customHeight="1">
      <c r="A192">
        <f>IF(B192="","",TEXT(B192,"yyyymmdd")&amp;"-HO-"&amp;TEXT(ROW()-4,"000"))</f>
        <v/>
      </c>
      <c r="B192" s="284" t="n"/>
      <c r="K192" s="72" t="n"/>
      <c r="L192" s="72" t="n"/>
      <c r="M192" s="72" t="n"/>
      <c r="N192" s="72" t="n"/>
      <c r="O192" s="130" t="n"/>
      <c r="P192" s="288" t="n"/>
      <c r="Q192" s="130">
        <f>IF(B192="","",IF(L192="完了","はい","いいえ"))</f>
        <v/>
      </c>
      <c r="R192" s="72" t="n"/>
      <c r="S192" s="72" t="n"/>
    </row>
    <row r="193" ht="22" customHeight="1">
      <c r="A193">
        <f>IF(B193="","",TEXT(B193,"yyyymmdd")&amp;"-HO-"&amp;TEXT(ROW()-4,"000"))</f>
        <v/>
      </c>
      <c r="B193" s="284" t="n"/>
      <c r="K193" s="72" t="n"/>
      <c r="L193" s="72" t="n"/>
      <c r="M193" s="72" t="n"/>
      <c r="N193" s="72" t="n"/>
      <c r="O193" s="130" t="n"/>
      <c r="P193" s="288" t="n"/>
      <c r="Q193" s="130">
        <f>IF(B193="","",IF(L193="完了","はい","いいえ"))</f>
        <v/>
      </c>
      <c r="R193" s="72" t="n"/>
      <c r="S193" s="72" t="n"/>
    </row>
    <row r="194" ht="22" customHeight="1">
      <c r="A194">
        <f>IF(B194="","",TEXT(B194,"yyyymmdd")&amp;"-HO-"&amp;TEXT(ROW()-4,"000"))</f>
        <v/>
      </c>
      <c r="B194" s="284" t="n"/>
      <c r="K194" s="72" t="n"/>
      <c r="L194" s="72" t="n"/>
      <c r="M194" s="72" t="n"/>
      <c r="N194" s="72" t="n"/>
      <c r="O194" s="130" t="n"/>
      <c r="P194" s="288" t="n"/>
      <c r="Q194" s="130">
        <f>IF(B194="","",IF(L194="完了","はい","いいえ"))</f>
        <v/>
      </c>
      <c r="R194" s="72" t="n"/>
      <c r="S194" s="72" t="n"/>
    </row>
    <row r="195" ht="22" customHeight="1">
      <c r="A195">
        <f>IF(B195="","",TEXT(B195,"yyyymmdd")&amp;"-HO-"&amp;TEXT(ROW()-4,"000"))</f>
        <v/>
      </c>
      <c r="B195" s="284" t="n"/>
      <c r="K195" s="72" t="n"/>
      <c r="L195" s="72" t="n"/>
      <c r="M195" s="72" t="n"/>
      <c r="N195" s="72" t="n"/>
      <c r="O195" s="130" t="n"/>
      <c r="P195" s="288" t="n"/>
      <c r="Q195" s="130">
        <f>IF(B195="","",IF(L195="完了","はい","いいえ"))</f>
        <v/>
      </c>
      <c r="R195" s="72" t="n"/>
      <c r="S195" s="72" t="n"/>
    </row>
    <row r="196" ht="22" customHeight="1">
      <c r="A196">
        <f>IF(B196="","",TEXT(B196,"yyyymmdd")&amp;"-HO-"&amp;TEXT(ROW()-4,"000"))</f>
        <v/>
      </c>
      <c r="B196" s="284" t="n"/>
      <c r="K196" s="72" t="n"/>
      <c r="L196" s="72" t="n"/>
      <c r="M196" s="72" t="n"/>
      <c r="N196" s="72" t="n"/>
      <c r="O196" s="130" t="n"/>
      <c r="P196" s="288" t="n"/>
      <c r="Q196" s="130">
        <f>IF(B196="","",IF(L196="完了","はい","いいえ"))</f>
        <v/>
      </c>
      <c r="R196" s="72" t="n"/>
      <c r="S196" s="72" t="n"/>
    </row>
    <row r="197" ht="22" customHeight="1">
      <c r="A197">
        <f>IF(B197="","",TEXT(B197,"yyyymmdd")&amp;"-HO-"&amp;TEXT(ROW()-4,"000"))</f>
        <v/>
      </c>
      <c r="B197" s="284" t="n"/>
      <c r="K197" s="72" t="n"/>
      <c r="L197" s="72" t="n"/>
      <c r="M197" s="72" t="n"/>
      <c r="N197" s="72" t="n"/>
      <c r="O197" s="130" t="n"/>
      <c r="P197" s="288" t="n"/>
      <c r="Q197" s="130">
        <f>IF(B197="","",IF(L197="完了","はい","いいえ"))</f>
        <v/>
      </c>
      <c r="R197" s="72" t="n"/>
      <c r="S197" s="72" t="n"/>
    </row>
    <row r="198" ht="22" customHeight="1">
      <c r="A198">
        <f>IF(B198="","",TEXT(B198,"yyyymmdd")&amp;"-HO-"&amp;TEXT(ROW()-4,"000"))</f>
        <v/>
      </c>
      <c r="B198" s="284" t="n"/>
      <c r="K198" s="72" t="n"/>
      <c r="L198" s="72" t="n"/>
      <c r="M198" s="72" t="n"/>
      <c r="N198" s="72" t="n"/>
      <c r="O198" s="130" t="n"/>
      <c r="P198" s="288" t="n"/>
      <c r="Q198" s="130">
        <f>IF(B198="","",IF(L198="完了","はい","いいえ"))</f>
        <v/>
      </c>
      <c r="R198" s="72" t="n"/>
      <c r="S198" s="72" t="n"/>
    </row>
    <row r="199" ht="22" customHeight="1">
      <c r="A199">
        <f>IF(B199="","",TEXT(B199,"yyyymmdd")&amp;"-HO-"&amp;TEXT(ROW()-4,"000"))</f>
        <v/>
      </c>
      <c r="B199" s="284" t="n"/>
      <c r="K199" s="72" t="n"/>
      <c r="L199" s="72" t="n"/>
      <c r="M199" s="72" t="n"/>
      <c r="N199" s="72" t="n"/>
      <c r="O199" s="130" t="n"/>
      <c r="P199" s="288" t="n"/>
      <c r="Q199" s="130">
        <f>IF(B199="","",IF(L199="完了","はい","いいえ"))</f>
        <v/>
      </c>
      <c r="R199" s="72" t="n"/>
      <c r="S199" s="72" t="n"/>
    </row>
    <row r="200" ht="22" customHeight="1">
      <c r="A200">
        <f>IF(B200="","",TEXT(B200,"yyyymmdd")&amp;"-HO-"&amp;TEXT(ROW()-4,"000"))</f>
        <v/>
      </c>
      <c r="B200" s="284" t="n"/>
      <c r="K200" s="72" t="n"/>
      <c r="L200" s="72" t="n"/>
      <c r="M200" s="72" t="n"/>
      <c r="N200" s="72" t="n"/>
      <c r="O200" s="130" t="n"/>
      <c r="P200" s="288" t="n"/>
      <c r="Q200" s="130">
        <f>IF(B200="","",IF(L200="完了","はい","いいえ"))</f>
        <v/>
      </c>
      <c r="R200" s="72" t="n"/>
      <c r="S200" s="72" t="n"/>
    </row>
    <row r="201" ht="22" customHeight="1">
      <c r="A201">
        <f>IF(B201="","",TEXT(B201,"yyyymmdd")&amp;"-HO-"&amp;TEXT(ROW()-4,"000"))</f>
        <v/>
      </c>
      <c r="B201" s="284" t="n"/>
      <c r="K201" s="72" t="n"/>
      <c r="L201" s="72" t="n"/>
      <c r="M201" s="72" t="n"/>
      <c r="N201" s="72" t="n"/>
      <c r="O201" s="130" t="n"/>
      <c r="P201" s="288" t="n"/>
      <c r="Q201" s="130">
        <f>IF(B201="","",IF(L201="完了","はい","いいえ"))</f>
        <v/>
      </c>
      <c r="R201" s="72" t="n"/>
      <c r="S201" s="72" t="n"/>
    </row>
    <row r="202" ht="22" customHeight="1">
      <c r="A202">
        <f>IF(B202="","",TEXT(B202,"yyyymmdd")&amp;"-HO-"&amp;TEXT(ROW()-4,"000"))</f>
        <v/>
      </c>
      <c r="B202" s="284" t="n"/>
      <c r="K202" s="72" t="n"/>
      <c r="L202" s="72" t="n"/>
      <c r="M202" s="72" t="n"/>
      <c r="N202" s="72" t="n"/>
      <c r="O202" s="130" t="n"/>
      <c r="P202" s="288" t="n"/>
      <c r="Q202" s="130">
        <f>IF(B202="","",IF(L202="完了","はい","いいえ"))</f>
        <v/>
      </c>
      <c r="R202" s="72" t="n"/>
      <c r="S202" s="72" t="n"/>
    </row>
    <row r="203" ht="22" customHeight="1">
      <c r="A203">
        <f>IF(B203="","",TEXT(B203,"yyyymmdd")&amp;"-HO-"&amp;TEXT(ROW()-4,"000"))</f>
        <v/>
      </c>
      <c r="B203" s="284" t="n"/>
      <c r="K203" s="72" t="n"/>
      <c r="L203" s="72" t="n"/>
      <c r="M203" s="72" t="n"/>
      <c r="N203" s="72" t="n"/>
      <c r="O203" s="130" t="n"/>
      <c r="P203" s="288" t="n"/>
      <c r="Q203" s="130">
        <f>IF(B203="","",IF(L203="完了","はい","いいえ"))</f>
        <v/>
      </c>
      <c r="R203" s="72" t="n"/>
      <c r="S203" s="72" t="n"/>
    </row>
    <row r="204" ht="22" customHeight="1">
      <c r="A204">
        <f>IF(B204="","",TEXT(B204,"yyyymmdd")&amp;"-HO-"&amp;TEXT(ROW()-4,"000"))</f>
        <v/>
      </c>
      <c r="B204" s="284" t="n"/>
      <c r="K204" s="72" t="n"/>
      <c r="L204" s="72" t="n"/>
      <c r="M204" s="72" t="n"/>
      <c r="N204" s="72" t="n"/>
      <c r="O204" s="130" t="n"/>
      <c r="P204" s="288" t="n"/>
      <c r="Q204" s="130">
        <f>IF(B204="","",IF(L204="完了","はい","いいえ"))</f>
        <v/>
      </c>
      <c r="R204" s="72" t="n"/>
      <c r="S204" s="72" t="n"/>
    </row>
    <row r="205" ht="22" customHeight="1">
      <c r="A205">
        <f>IF(B205="","",TEXT(B205,"yyyymmdd")&amp;"-HO-"&amp;TEXT(ROW()-4,"000"))</f>
        <v/>
      </c>
      <c r="B205" s="284" t="n"/>
      <c r="K205" s="72" t="n"/>
      <c r="L205" s="72" t="n"/>
      <c r="M205" s="72" t="n"/>
      <c r="N205" s="72" t="n"/>
      <c r="O205" s="130" t="n"/>
      <c r="P205" s="288" t="n"/>
      <c r="Q205" s="130">
        <f>IF(B205="","",IF(L205="完了","はい","いいえ"))</f>
        <v/>
      </c>
      <c r="R205" s="72" t="n"/>
      <c r="S205" s="72" t="n"/>
    </row>
    <row r="206" ht="22" customHeight="1">
      <c r="A206">
        <f>IF(B206="","",TEXT(B206,"yyyymmdd")&amp;"-HO-"&amp;TEXT(ROW()-4,"000"))</f>
        <v/>
      </c>
      <c r="B206" s="284" t="n"/>
      <c r="K206" s="72" t="n"/>
      <c r="L206" s="72" t="n"/>
      <c r="M206" s="72" t="n"/>
      <c r="N206" s="72" t="n"/>
      <c r="O206" s="130" t="n"/>
      <c r="P206" s="288" t="n"/>
      <c r="Q206" s="130">
        <f>IF(B206="","",IF(L206="完了","はい","いいえ"))</f>
        <v/>
      </c>
      <c r="R206" s="72" t="n"/>
      <c r="S206" s="72" t="n"/>
    </row>
    <row r="207" ht="22" customHeight="1">
      <c r="A207">
        <f>IF(B207="","",TEXT(B207,"yyyymmdd")&amp;"-HO-"&amp;TEXT(ROW()-4,"000"))</f>
        <v/>
      </c>
      <c r="B207" s="284" t="n"/>
      <c r="K207" s="72" t="n"/>
      <c r="L207" s="72" t="n"/>
      <c r="M207" s="72" t="n"/>
      <c r="N207" s="72" t="n"/>
      <c r="O207" s="130" t="n"/>
      <c r="P207" s="288" t="n"/>
      <c r="Q207" s="130">
        <f>IF(B207="","",IF(L207="完了","はい","いいえ"))</f>
        <v/>
      </c>
      <c r="R207" s="72" t="n"/>
      <c r="S207" s="72" t="n"/>
    </row>
    <row r="208" ht="22" customHeight="1">
      <c r="A208">
        <f>IF(B208="","",TEXT(B208,"yyyymmdd")&amp;"-HO-"&amp;TEXT(ROW()-4,"000"))</f>
        <v/>
      </c>
      <c r="B208" s="284" t="n"/>
      <c r="K208" s="72" t="n"/>
      <c r="L208" s="72" t="n"/>
      <c r="M208" s="72" t="n"/>
      <c r="N208" s="72" t="n"/>
      <c r="O208" s="130" t="n"/>
      <c r="P208" s="288" t="n"/>
      <c r="Q208" s="130">
        <f>IF(B208="","",IF(L208="完了","はい","いいえ"))</f>
        <v/>
      </c>
      <c r="R208" s="72" t="n"/>
      <c r="S208" s="72" t="n"/>
    </row>
    <row r="209" ht="22" customHeight="1">
      <c r="A209">
        <f>IF(B209="","",TEXT(B209,"yyyymmdd")&amp;"-HO-"&amp;TEXT(ROW()-4,"000"))</f>
        <v/>
      </c>
      <c r="B209" s="284" t="n"/>
      <c r="K209" s="72" t="n"/>
      <c r="L209" s="72" t="n"/>
      <c r="M209" s="72" t="n"/>
      <c r="N209" s="72" t="n"/>
      <c r="O209" s="130" t="n"/>
      <c r="P209" s="288" t="n"/>
      <c r="Q209" s="130">
        <f>IF(B209="","",IF(L209="完了","はい","いいえ"))</f>
        <v/>
      </c>
      <c r="R209" s="72" t="n"/>
      <c r="S209" s="72" t="n"/>
    </row>
    <row r="210" ht="22" customHeight="1">
      <c r="A210">
        <f>IF(B210="","",TEXT(B210,"yyyymmdd")&amp;"-HO-"&amp;TEXT(ROW()-4,"000"))</f>
        <v/>
      </c>
      <c r="B210" s="284" t="n"/>
      <c r="K210" s="72" t="n"/>
      <c r="L210" s="72" t="n"/>
      <c r="M210" s="72" t="n"/>
      <c r="N210" s="72" t="n"/>
      <c r="O210" s="130" t="n"/>
      <c r="P210" s="288" t="n"/>
      <c r="Q210" s="130">
        <f>IF(B210="","",IF(L210="完了","はい","いいえ"))</f>
        <v/>
      </c>
      <c r="R210" s="72" t="n"/>
      <c r="S210" s="72" t="n"/>
    </row>
    <row r="211" ht="22" customHeight="1">
      <c r="A211">
        <f>IF(B211="","",TEXT(B211,"yyyymmdd")&amp;"-HO-"&amp;TEXT(ROW()-4,"000"))</f>
        <v/>
      </c>
      <c r="B211" s="284" t="n"/>
      <c r="K211" s="72" t="n"/>
      <c r="L211" s="72" t="n"/>
      <c r="M211" s="72" t="n"/>
      <c r="N211" s="72" t="n"/>
      <c r="O211" s="130" t="n"/>
      <c r="P211" s="288" t="n"/>
      <c r="Q211" s="130">
        <f>IF(B211="","",IF(L211="完了","はい","いいえ"))</f>
        <v/>
      </c>
      <c r="R211" s="72" t="n"/>
      <c r="S211" s="72" t="n"/>
    </row>
    <row r="212" ht="22" customHeight="1">
      <c r="A212">
        <f>IF(B212="","",TEXT(B212,"yyyymmdd")&amp;"-HO-"&amp;TEXT(ROW()-4,"000"))</f>
        <v/>
      </c>
      <c r="B212" s="284" t="n"/>
      <c r="K212" s="72" t="n"/>
      <c r="L212" s="72" t="n"/>
      <c r="M212" s="72" t="n"/>
      <c r="N212" s="72" t="n"/>
      <c r="O212" s="130" t="n"/>
      <c r="P212" s="288" t="n"/>
      <c r="Q212" s="130">
        <f>IF(B212="","",IF(L212="完了","はい","いいえ"))</f>
        <v/>
      </c>
      <c r="R212" s="72" t="n"/>
      <c r="S212" s="72" t="n"/>
    </row>
    <row r="213" ht="22" customHeight="1">
      <c r="A213">
        <f>IF(B213="","",TEXT(B213,"yyyymmdd")&amp;"-HO-"&amp;TEXT(ROW()-4,"000"))</f>
        <v/>
      </c>
      <c r="B213" s="284" t="n"/>
      <c r="K213" s="72" t="n"/>
      <c r="L213" s="72" t="n"/>
      <c r="M213" s="72" t="n"/>
      <c r="N213" s="72" t="n"/>
      <c r="O213" s="130" t="n"/>
      <c r="P213" s="288" t="n"/>
      <c r="Q213" s="130">
        <f>IF(B213="","",IF(L213="完了","はい","いいえ"))</f>
        <v/>
      </c>
      <c r="R213" s="72" t="n"/>
      <c r="S213" s="72" t="n"/>
    </row>
    <row r="214" ht="22" customHeight="1">
      <c r="A214">
        <f>IF(B214="","",TEXT(B214,"yyyymmdd")&amp;"-HO-"&amp;TEXT(ROW()-4,"000"))</f>
        <v/>
      </c>
      <c r="B214" s="284" t="n"/>
      <c r="K214" s="72" t="n"/>
      <c r="L214" s="72" t="n"/>
      <c r="M214" s="72" t="n"/>
      <c r="N214" s="72" t="n"/>
      <c r="O214" s="130" t="n"/>
      <c r="P214" s="288" t="n"/>
      <c r="Q214" s="130">
        <f>IF(B214="","",IF(L214="完了","はい","いいえ"))</f>
        <v/>
      </c>
      <c r="R214" s="72" t="n"/>
      <c r="S214" s="72" t="n"/>
    </row>
    <row r="215" ht="22" customHeight="1">
      <c r="A215">
        <f>IF(B215="","",TEXT(B215,"yyyymmdd")&amp;"-HO-"&amp;TEXT(ROW()-4,"000"))</f>
        <v/>
      </c>
      <c r="B215" s="284" t="n"/>
      <c r="K215" s="72" t="n"/>
      <c r="L215" s="72" t="n"/>
      <c r="M215" s="72" t="n"/>
      <c r="N215" s="72" t="n"/>
      <c r="O215" s="130" t="n"/>
      <c r="P215" s="288" t="n"/>
      <c r="Q215" s="130">
        <f>IF(B215="","",IF(L215="完了","はい","いいえ"))</f>
        <v/>
      </c>
      <c r="R215" s="72" t="n"/>
      <c r="S215" s="72" t="n"/>
    </row>
    <row r="216" ht="22" customHeight="1">
      <c r="A216">
        <f>IF(B216="","",TEXT(B216,"yyyymmdd")&amp;"-HO-"&amp;TEXT(ROW()-4,"000"))</f>
        <v/>
      </c>
      <c r="B216" s="284" t="n"/>
      <c r="K216" s="72" t="n"/>
      <c r="L216" s="72" t="n"/>
      <c r="M216" s="72" t="n"/>
      <c r="N216" s="72" t="n"/>
      <c r="O216" s="130" t="n"/>
      <c r="P216" s="288" t="n"/>
      <c r="Q216" s="130">
        <f>IF(B216="","",IF(L216="完了","はい","いいえ"))</f>
        <v/>
      </c>
      <c r="R216" s="72" t="n"/>
      <c r="S216" s="72" t="n"/>
    </row>
    <row r="217" ht="22" customHeight="1">
      <c r="A217">
        <f>IF(B217="","",TEXT(B217,"yyyymmdd")&amp;"-HO-"&amp;TEXT(ROW()-4,"000"))</f>
        <v/>
      </c>
      <c r="B217" s="284" t="n"/>
      <c r="K217" s="72" t="n"/>
      <c r="L217" s="72" t="n"/>
      <c r="M217" s="72" t="n"/>
      <c r="N217" s="72" t="n"/>
      <c r="O217" s="130" t="n"/>
      <c r="P217" s="288" t="n"/>
      <c r="Q217" s="130">
        <f>IF(B217="","",IF(L217="完了","はい","いいえ"))</f>
        <v/>
      </c>
      <c r="R217" s="72" t="n"/>
      <c r="S217" s="72" t="n"/>
    </row>
    <row r="218" ht="22" customHeight="1">
      <c r="A218">
        <f>IF(B218="","",TEXT(B218,"yyyymmdd")&amp;"-HO-"&amp;TEXT(ROW()-4,"000"))</f>
        <v/>
      </c>
      <c r="B218" s="284" t="n"/>
      <c r="K218" s="72" t="n"/>
      <c r="L218" s="72" t="n"/>
      <c r="M218" s="72" t="n"/>
      <c r="N218" s="72" t="n"/>
      <c r="O218" s="130" t="n"/>
      <c r="P218" s="288" t="n"/>
      <c r="Q218" s="130">
        <f>IF(B218="","",IF(L218="完了","はい","いいえ"))</f>
        <v/>
      </c>
      <c r="R218" s="72" t="n"/>
      <c r="S218" s="72" t="n"/>
    </row>
    <row r="219" ht="22" customHeight="1">
      <c r="A219">
        <f>IF(B219="","",TEXT(B219,"yyyymmdd")&amp;"-HO-"&amp;TEXT(ROW()-4,"000"))</f>
        <v/>
      </c>
      <c r="B219" s="284" t="n"/>
      <c r="K219" s="72" t="n"/>
      <c r="L219" s="72" t="n"/>
      <c r="M219" s="72" t="n"/>
      <c r="N219" s="72" t="n"/>
      <c r="O219" s="130" t="n"/>
      <c r="P219" s="288" t="n"/>
      <c r="Q219" s="130">
        <f>IF(B219="","",IF(L219="完了","はい","いいえ"))</f>
        <v/>
      </c>
      <c r="R219" s="72" t="n"/>
      <c r="S219" s="72" t="n"/>
    </row>
    <row r="220" ht="22" customHeight="1">
      <c r="A220">
        <f>IF(B220="","",TEXT(B220,"yyyymmdd")&amp;"-HO-"&amp;TEXT(ROW()-4,"000"))</f>
        <v/>
      </c>
      <c r="B220" s="284" t="n"/>
      <c r="K220" s="72" t="n"/>
      <c r="L220" s="72" t="n"/>
      <c r="M220" s="72" t="n"/>
      <c r="N220" s="72" t="n"/>
      <c r="O220" s="130" t="n"/>
      <c r="P220" s="288" t="n"/>
      <c r="Q220" s="130">
        <f>IF(B220="","",IF(L220="完了","はい","いいえ"))</f>
        <v/>
      </c>
      <c r="R220" s="72" t="n"/>
      <c r="S220" s="72" t="n"/>
    </row>
    <row r="221" ht="22" customHeight="1">
      <c r="A221">
        <f>IF(B221="","",TEXT(B221,"yyyymmdd")&amp;"-HO-"&amp;TEXT(ROW()-4,"000"))</f>
        <v/>
      </c>
      <c r="B221" s="284" t="n"/>
      <c r="K221" s="72" t="n"/>
      <c r="L221" s="72" t="n"/>
      <c r="M221" s="72" t="n"/>
      <c r="N221" s="72" t="n"/>
      <c r="O221" s="130" t="n"/>
      <c r="P221" s="288" t="n"/>
      <c r="Q221" s="130">
        <f>IF(B221="","",IF(L221="完了","はい","いいえ"))</f>
        <v/>
      </c>
      <c r="R221" s="72" t="n"/>
      <c r="S221" s="72" t="n"/>
    </row>
    <row r="222" ht="22" customHeight="1">
      <c r="A222">
        <f>IF(B222="","",TEXT(B222,"yyyymmdd")&amp;"-HO-"&amp;TEXT(ROW()-4,"000"))</f>
        <v/>
      </c>
      <c r="B222" s="284" t="n"/>
      <c r="K222" s="72" t="n"/>
      <c r="L222" s="72" t="n"/>
      <c r="M222" s="72" t="n"/>
      <c r="N222" s="72" t="n"/>
      <c r="O222" s="130" t="n"/>
      <c r="P222" s="288" t="n"/>
      <c r="Q222" s="130">
        <f>IF(B222="","",IF(L222="完了","はい","いいえ"))</f>
        <v/>
      </c>
      <c r="R222" s="72" t="n"/>
      <c r="S222" s="72" t="n"/>
    </row>
    <row r="223" ht="22" customHeight="1">
      <c r="A223">
        <f>IF(B223="","",TEXT(B223,"yyyymmdd")&amp;"-HO-"&amp;TEXT(ROW()-4,"000"))</f>
        <v/>
      </c>
      <c r="B223" s="284" t="n"/>
      <c r="K223" s="72" t="n"/>
      <c r="L223" s="72" t="n"/>
      <c r="M223" s="72" t="n"/>
      <c r="N223" s="72" t="n"/>
      <c r="O223" s="130" t="n"/>
      <c r="P223" s="288" t="n"/>
      <c r="Q223" s="130">
        <f>IF(B223="","",IF(L223="完了","はい","いいえ"))</f>
        <v/>
      </c>
      <c r="R223" s="72" t="n"/>
      <c r="S223" s="72" t="n"/>
    </row>
    <row r="224" ht="22" customHeight="1">
      <c r="A224">
        <f>IF(B224="","",TEXT(B224,"yyyymmdd")&amp;"-HO-"&amp;TEXT(ROW()-4,"000"))</f>
        <v/>
      </c>
      <c r="B224" s="284" t="n"/>
      <c r="K224" s="72" t="n"/>
      <c r="L224" s="72" t="n"/>
      <c r="M224" s="72" t="n"/>
      <c r="N224" s="72" t="n"/>
      <c r="O224" s="130" t="n"/>
      <c r="P224" s="288" t="n"/>
      <c r="Q224" s="130">
        <f>IF(B224="","",IF(L224="完了","はい","いいえ"))</f>
        <v/>
      </c>
      <c r="R224" s="72" t="n"/>
      <c r="S224" s="72" t="n"/>
    </row>
    <row r="225" ht="22" customHeight="1">
      <c r="A225">
        <f>IF(B225="","",TEXT(B225,"yyyymmdd")&amp;"-HO-"&amp;TEXT(ROW()-4,"000"))</f>
        <v/>
      </c>
      <c r="B225" s="284" t="n"/>
      <c r="K225" s="72" t="n"/>
      <c r="L225" s="72" t="n"/>
      <c r="M225" s="72" t="n"/>
      <c r="N225" s="72" t="n"/>
      <c r="O225" s="130" t="n"/>
      <c r="P225" s="288" t="n"/>
      <c r="Q225" s="130">
        <f>IF(B225="","",IF(L225="完了","はい","いいえ"))</f>
        <v/>
      </c>
      <c r="R225" s="72" t="n"/>
      <c r="S225" s="72" t="n"/>
    </row>
    <row r="226" ht="22" customHeight="1">
      <c r="A226">
        <f>IF(B226="","",TEXT(B226,"yyyymmdd")&amp;"-HO-"&amp;TEXT(ROW()-4,"000"))</f>
        <v/>
      </c>
      <c r="B226" s="284" t="n"/>
      <c r="K226" s="72" t="n"/>
      <c r="L226" s="72" t="n"/>
      <c r="M226" s="72" t="n"/>
      <c r="N226" s="72" t="n"/>
      <c r="O226" s="130" t="n"/>
      <c r="P226" s="288" t="n"/>
      <c r="Q226" s="130">
        <f>IF(B226="","",IF(L226="完了","はい","いいえ"))</f>
        <v/>
      </c>
      <c r="R226" s="72" t="n"/>
      <c r="S226" s="72" t="n"/>
    </row>
    <row r="227" ht="22" customHeight="1">
      <c r="A227">
        <f>IF(B227="","",TEXT(B227,"yyyymmdd")&amp;"-HO-"&amp;TEXT(ROW()-4,"000"))</f>
        <v/>
      </c>
      <c r="B227" s="284" t="n"/>
      <c r="K227" s="72" t="n"/>
      <c r="L227" s="72" t="n"/>
      <c r="M227" s="72" t="n"/>
      <c r="N227" s="72" t="n"/>
      <c r="O227" s="130" t="n"/>
      <c r="P227" s="288" t="n"/>
      <c r="Q227" s="130">
        <f>IF(B227="","",IF(L227="完了","はい","いいえ"))</f>
        <v/>
      </c>
      <c r="R227" s="72" t="n"/>
      <c r="S227" s="72" t="n"/>
    </row>
    <row r="228" ht="22" customHeight="1">
      <c r="A228">
        <f>IF(B228="","",TEXT(B228,"yyyymmdd")&amp;"-HO-"&amp;TEXT(ROW()-4,"000"))</f>
        <v/>
      </c>
      <c r="B228" s="284" t="n"/>
      <c r="K228" s="72" t="n"/>
      <c r="L228" s="72" t="n"/>
      <c r="M228" s="72" t="n"/>
      <c r="N228" s="72" t="n"/>
      <c r="O228" s="130" t="n"/>
      <c r="P228" s="288" t="n"/>
      <c r="Q228" s="130">
        <f>IF(B228="","",IF(L228="完了","はい","いいえ"))</f>
        <v/>
      </c>
      <c r="R228" s="72" t="n"/>
      <c r="S228" s="72" t="n"/>
    </row>
    <row r="229" ht="22" customHeight="1">
      <c r="A229">
        <f>IF(B229="","",TEXT(B229,"yyyymmdd")&amp;"-HO-"&amp;TEXT(ROW()-4,"000"))</f>
        <v/>
      </c>
      <c r="B229" s="284" t="n"/>
      <c r="K229" s="72" t="n"/>
      <c r="L229" s="72" t="n"/>
      <c r="M229" s="72" t="n"/>
      <c r="N229" s="72" t="n"/>
      <c r="O229" s="130" t="n"/>
      <c r="P229" s="288" t="n"/>
      <c r="Q229" s="130">
        <f>IF(B229="","",IF(L229="完了","はい","いいえ"))</f>
        <v/>
      </c>
      <c r="R229" s="72" t="n"/>
      <c r="S229" s="72" t="n"/>
    </row>
    <row r="230" ht="22" customHeight="1">
      <c r="A230">
        <f>IF(B230="","",TEXT(B230,"yyyymmdd")&amp;"-HO-"&amp;TEXT(ROW()-4,"000"))</f>
        <v/>
      </c>
      <c r="B230" s="284" t="n"/>
      <c r="K230" s="72" t="n"/>
      <c r="L230" s="72" t="n"/>
      <c r="M230" s="72" t="n"/>
      <c r="N230" s="72" t="n"/>
      <c r="O230" s="130" t="n"/>
      <c r="P230" s="288" t="n"/>
      <c r="Q230" s="130">
        <f>IF(B230="","",IF(L230="完了","はい","いいえ"))</f>
        <v/>
      </c>
      <c r="R230" s="72" t="n"/>
      <c r="S230" s="72" t="n"/>
    </row>
    <row r="231" ht="22" customHeight="1">
      <c r="A231">
        <f>IF(B231="","",TEXT(B231,"yyyymmdd")&amp;"-HO-"&amp;TEXT(ROW()-4,"000"))</f>
        <v/>
      </c>
      <c r="B231" s="284" t="n"/>
      <c r="K231" s="72" t="n"/>
      <c r="L231" s="72" t="n"/>
      <c r="M231" s="72" t="n"/>
      <c r="N231" s="72" t="n"/>
      <c r="O231" s="130" t="n"/>
      <c r="P231" s="288" t="n"/>
      <c r="Q231" s="130">
        <f>IF(B231="","",IF(L231="完了","はい","いいえ"))</f>
        <v/>
      </c>
      <c r="R231" s="72" t="n"/>
      <c r="S231" s="72" t="n"/>
    </row>
    <row r="232" ht="22" customHeight="1">
      <c r="A232">
        <f>IF(B232="","",TEXT(B232,"yyyymmdd")&amp;"-HO-"&amp;TEXT(ROW()-4,"000"))</f>
        <v/>
      </c>
      <c r="B232" s="284" t="n"/>
      <c r="K232" s="72" t="n"/>
      <c r="L232" s="72" t="n"/>
      <c r="M232" s="72" t="n"/>
      <c r="N232" s="72" t="n"/>
      <c r="O232" s="130" t="n"/>
      <c r="P232" s="288" t="n"/>
      <c r="Q232" s="130">
        <f>IF(B232="","",IF(L232="完了","はい","いいえ"))</f>
        <v/>
      </c>
      <c r="R232" s="72" t="n"/>
      <c r="S232" s="72" t="n"/>
    </row>
    <row r="233" ht="22" customHeight="1">
      <c r="A233">
        <f>IF(B233="","",TEXT(B233,"yyyymmdd")&amp;"-HO-"&amp;TEXT(ROW()-4,"000"))</f>
        <v/>
      </c>
      <c r="B233" s="284" t="n"/>
      <c r="K233" s="72" t="n"/>
      <c r="L233" s="72" t="n"/>
      <c r="M233" s="72" t="n"/>
      <c r="N233" s="72" t="n"/>
      <c r="O233" s="130" t="n"/>
      <c r="P233" s="288" t="n"/>
      <c r="Q233" s="130">
        <f>IF(B233="","",IF(L233="完了","はい","いいえ"))</f>
        <v/>
      </c>
      <c r="R233" s="72" t="n"/>
      <c r="S233" s="72" t="n"/>
    </row>
    <row r="234" ht="22" customHeight="1">
      <c r="A234">
        <f>IF(B234="","",TEXT(B234,"yyyymmdd")&amp;"-HO-"&amp;TEXT(ROW()-4,"000"))</f>
        <v/>
      </c>
      <c r="B234" s="284" t="n"/>
      <c r="K234" s="72" t="n"/>
      <c r="L234" s="72" t="n"/>
      <c r="M234" s="72" t="n"/>
      <c r="N234" s="72" t="n"/>
      <c r="O234" s="130" t="n"/>
      <c r="P234" s="288" t="n"/>
      <c r="Q234" s="130">
        <f>IF(B234="","",IF(L234="完了","はい","いいえ"))</f>
        <v/>
      </c>
      <c r="R234" s="72" t="n"/>
      <c r="S234" s="72" t="n"/>
    </row>
    <row r="235" ht="22" customHeight="1">
      <c r="A235">
        <f>IF(B235="","",TEXT(B235,"yyyymmdd")&amp;"-HO-"&amp;TEXT(ROW()-4,"000"))</f>
        <v/>
      </c>
      <c r="B235" s="284" t="n"/>
      <c r="K235" s="72" t="n"/>
      <c r="L235" s="72" t="n"/>
      <c r="M235" s="72" t="n"/>
      <c r="N235" s="72" t="n"/>
      <c r="O235" s="130" t="n"/>
      <c r="P235" s="288" t="n"/>
      <c r="Q235" s="130">
        <f>IF(B235="","",IF(L235="完了","はい","いいえ"))</f>
        <v/>
      </c>
      <c r="R235" s="72" t="n"/>
      <c r="S235" s="72" t="n"/>
    </row>
    <row r="236" ht="22" customHeight="1">
      <c r="A236">
        <f>IF(B236="","",TEXT(B236,"yyyymmdd")&amp;"-HO-"&amp;TEXT(ROW()-4,"000"))</f>
        <v/>
      </c>
      <c r="B236" s="284" t="n"/>
      <c r="K236" s="72" t="n"/>
      <c r="L236" s="72" t="n"/>
      <c r="M236" s="72" t="n"/>
      <c r="N236" s="72" t="n"/>
      <c r="O236" s="130" t="n"/>
      <c r="P236" s="288" t="n"/>
      <c r="Q236" s="130">
        <f>IF(B236="","",IF(L236="完了","はい","いいえ"))</f>
        <v/>
      </c>
      <c r="R236" s="72" t="n"/>
      <c r="S236" s="72" t="n"/>
    </row>
    <row r="237" ht="22" customHeight="1">
      <c r="A237">
        <f>IF(B237="","",TEXT(B237,"yyyymmdd")&amp;"-HO-"&amp;TEXT(ROW()-4,"000"))</f>
        <v/>
      </c>
      <c r="B237" s="284" t="n"/>
      <c r="K237" s="72" t="n"/>
      <c r="L237" s="72" t="n"/>
      <c r="M237" s="72" t="n"/>
      <c r="N237" s="72" t="n"/>
      <c r="O237" s="130" t="n"/>
      <c r="P237" s="288" t="n"/>
      <c r="Q237" s="130">
        <f>IF(B237="","",IF(L237="完了","はい","いいえ"))</f>
        <v/>
      </c>
      <c r="R237" s="72" t="n"/>
      <c r="S237" s="72" t="n"/>
    </row>
    <row r="238" ht="22" customHeight="1">
      <c r="A238">
        <f>IF(B238="","",TEXT(B238,"yyyymmdd")&amp;"-HO-"&amp;TEXT(ROW()-4,"000"))</f>
        <v/>
      </c>
      <c r="B238" s="284" t="n"/>
      <c r="K238" s="72" t="n"/>
      <c r="L238" s="72" t="n"/>
      <c r="M238" s="72" t="n"/>
      <c r="N238" s="72" t="n"/>
      <c r="O238" s="130" t="n"/>
      <c r="P238" s="288" t="n"/>
      <c r="Q238" s="130">
        <f>IF(B238="","",IF(L238="完了","はい","いいえ"))</f>
        <v/>
      </c>
      <c r="R238" s="72" t="n"/>
      <c r="S238" s="72" t="n"/>
    </row>
    <row r="239" ht="22" customHeight="1">
      <c r="A239">
        <f>IF(B239="","",TEXT(B239,"yyyymmdd")&amp;"-HO-"&amp;TEXT(ROW()-4,"000"))</f>
        <v/>
      </c>
      <c r="B239" s="284" t="n"/>
      <c r="K239" s="72" t="n"/>
      <c r="L239" s="72" t="n"/>
      <c r="M239" s="72" t="n"/>
      <c r="N239" s="72" t="n"/>
      <c r="O239" s="130" t="n"/>
      <c r="P239" s="288" t="n"/>
      <c r="Q239" s="130">
        <f>IF(B239="","",IF(L239="完了","はい","いいえ"))</f>
        <v/>
      </c>
      <c r="R239" s="72" t="n"/>
      <c r="S239" s="72" t="n"/>
    </row>
    <row r="240" ht="22" customHeight="1">
      <c r="A240">
        <f>IF(B240="","",TEXT(B240,"yyyymmdd")&amp;"-HO-"&amp;TEXT(ROW()-4,"000"))</f>
        <v/>
      </c>
      <c r="B240" s="284" t="n"/>
      <c r="K240" s="72" t="n"/>
      <c r="L240" s="72" t="n"/>
      <c r="M240" s="72" t="n"/>
      <c r="N240" s="72" t="n"/>
      <c r="O240" s="130" t="n"/>
      <c r="P240" s="288" t="n"/>
      <c r="Q240" s="130">
        <f>IF(B240="","",IF(L240="完了","はい","いいえ"))</f>
        <v/>
      </c>
      <c r="R240" s="72" t="n"/>
      <c r="S240" s="72" t="n"/>
    </row>
    <row r="241" ht="22" customHeight="1">
      <c r="A241">
        <f>IF(B241="","",TEXT(B241,"yyyymmdd")&amp;"-HO-"&amp;TEXT(ROW()-4,"000"))</f>
        <v/>
      </c>
      <c r="B241" s="284" t="n"/>
      <c r="K241" s="72" t="n"/>
      <c r="L241" s="72" t="n"/>
      <c r="M241" s="72" t="n"/>
      <c r="N241" s="72" t="n"/>
      <c r="O241" s="130" t="n"/>
      <c r="P241" s="288" t="n"/>
      <c r="Q241" s="130">
        <f>IF(B241="","",IF(L241="完了","はい","いいえ"))</f>
        <v/>
      </c>
      <c r="R241" s="72" t="n"/>
      <c r="S241" s="72" t="n"/>
    </row>
    <row r="242" ht="22" customHeight="1">
      <c r="A242">
        <f>IF(B242="","",TEXT(B242,"yyyymmdd")&amp;"-HO-"&amp;TEXT(ROW()-4,"000"))</f>
        <v/>
      </c>
      <c r="B242" s="284" t="n"/>
      <c r="K242" s="72" t="n"/>
      <c r="L242" s="72" t="n"/>
      <c r="M242" s="72" t="n"/>
      <c r="N242" s="72" t="n"/>
      <c r="O242" s="130" t="n"/>
      <c r="P242" s="288" t="n"/>
      <c r="Q242" s="130">
        <f>IF(B242="","",IF(L242="完了","はい","いいえ"))</f>
        <v/>
      </c>
      <c r="R242" s="72" t="n"/>
      <c r="S242" s="72" t="n"/>
    </row>
    <row r="243" ht="22" customHeight="1">
      <c r="A243">
        <f>IF(B243="","",TEXT(B243,"yyyymmdd")&amp;"-HO-"&amp;TEXT(ROW()-4,"000"))</f>
        <v/>
      </c>
      <c r="B243" s="284" t="n"/>
      <c r="K243" s="72" t="n"/>
      <c r="L243" s="72" t="n"/>
      <c r="M243" s="72" t="n"/>
      <c r="N243" s="72" t="n"/>
      <c r="O243" s="130" t="n"/>
      <c r="P243" s="288" t="n"/>
      <c r="Q243" s="130">
        <f>IF(B243="","",IF(L243="完了","はい","いいえ"))</f>
        <v/>
      </c>
      <c r="R243" s="72" t="n"/>
      <c r="S243" s="72" t="n"/>
    </row>
    <row r="244" ht="22" customHeight="1">
      <c r="A244">
        <f>IF(B244="","",TEXT(B244,"yyyymmdd")&amp;"-HO-"&amp;TEXT(ROW()-4,"000"))</f>
        <v/>
      </c>
      <c r="B244" s="284" t="n"/>
      <c r="K244" s="72" t="n"/>
      <c r="L244" s="72" t="n"/>
      <c r="M244" s="72" t="n"/>
      <c r="N244" s="72" t="n"/>
      <c r="O244" s="130" t="n"/>
      <c r="P244" s="288" t="n"/>
      <c r="Q244" s="130">
        <f>IF(B244="","",IF(L244="完了","はい","いいえ"))</f>
        <v/>
      </c>
      <c r="R244" s="72" t="n"/>
      <c r="S244" s="72" t="n"/>
    </row>
    <row r="245" ht="22" customHeight="1">
      <c r="A245">
        <f>IF(B245="","",TEXT(B245,"yyyymmdd")&amp;"-HO-"&amp;TEXT(ROW()-4,"000"))</f>
        <v/>
      </c>
      <c r="B245" s="284" t="n"/>
      <c r="K245" s="72" t="n"/>
      <c r="L245" s="72" t="n"/>
      <c r="M245" s="72" t="n"/>
      <c r="N245" s="72" t="n"/>
      <c r="O245" s="130" t="n"/>
      <c r="P245" s="288" t="n"/>
      <c r="Q245" s="130">
        <f>IF(B245="","",IF(L245="完了","はい","いいえ"))</f>
        <v/>
      </c>
      <c r="R245" s="72" t="n"/>
      <c r="S245" s="72" t="n"/>
    </row>
    <row r="246" ht="22" customHeight="1">
      <c r="A246">
        <f>IF(B246="","",TEXT(B246,"yyyymmdd")&amp;"-HO-"&amp;TEXT(ROW()-4,"000"))</f>
        <v/>
      </c>
      <c r="B246" s="284" t="n"/>
      <c r="K246" s="72" t="n"/>
      <c r="L246" s="72" t="n"/>
      <c r="M246" s="72" t="n"/>
      <c r="N246" s="72" t="n"/>
      <c r="O246" s="130" t="n"/>
      <c r="P246" s="288" t="n"/>
      <c r="Q246" s="130">
        <f>IF(B246="","",IF(L246="完了","はい","いいえ"))</f>
        <v/>
      </c>
      <c r="R246" s="72" t="n"/>
      <c r="S246" s="72" t="n"/>
    </row>
    <row r="247" ht="22" customHeight="1">
      <c r="A247">
        <f>IF(B247="","",TEXT(B247,"yyyymmdd")&amp;"-HO-"&amp;TEXT(ROW()-4,"000"))</f>
        <v/>
      </c>
      <c r="B247" s="284" t="n"/>
      <c r="K247" s="72" t="n"/>
      <c r="L247" s="72" t="n"/>
      <c r="M247" s="72" t="n"/>
      <c r="N247" s="72" t="n"/>
      <c r="O247" s="130" t="n"/>
      <c r="P247" s="288" t="n"/>
      <c r="Q247" s="130">
        <f>IF(B247="","",IF(L247="完了","はい","いいえ"))</f>
        <v/>
      </c>
      <c r="R247" s="72" t="n"/>
      <c r="S247" s="72" t="n"/>
    </row>
    <row r="248" ht="22" customHeight="1">
      <c r="A248">
        <f>IF(B248="","",TEXT(B248,"yyyymmdd")&amp;"-HO-"&amp;TEXT(ROW()-4,"000"))</f>
        <v/>
      </c>
      <c r="B248" s="284" t="n"/>
      <c r="K248" s="72" t="n"/>
      <c r="L248" s="72" t="n"/>
      <c r="M248" s="72" t="n"/>
      <c r="N248" s="72" t="n"/>
      <c r="O248" s="130" t="n"/>
      <c r="P248" s="288" t="n"/>
      <c r="Q248" s="130">
        <f>IF(B248="","",IF(L248="完了","はい","いいえ"))</f>
        <v/>
      </c>
      <c r="R248" s="72" t="n"/>
      <c r="S248" s="72" t="n"/>
    </row>
    <row r="249" ht="22" customHeight="1">
      <c r="A249">
        <f>IF(B249="","",TEXT(B249,"yyyymmdd")&amp;"-HO-"&amp;TEXT(ROW()-4,"000"))</f>
        <v/>
      </c>
      <c r="B249" s="284" t="n"/>
      <c r="K249" s="72" t="n"/>
      <c r="L249" s="72" t="n"/>
      <c r="M249" s="72" t="n"/>
      <c r="N249" s="72" t="n"/>
      <c r="O249" s="130" t="n"/>
      <c r="P249" s="288" t="n"/>
      <c r="Q249" s="130">
        <f>IF(B249="","",IF(L249="完了","はい","いいえ"))</f>
        <v/>
      </c>
      <c r="R249" s="72" t="n"/>
      <c r="S249" s="72" t="n"/>
    </row>
    <row r="250" ht="22" customHeight="1">
      <c r="A250">
        <f>IF(B250="","",TEXT(B250,"yyyymmdd")&amp;"-HO-"&amp;TEXT(ROW()-4,"000"))</f>
        <v/>
      </c>
      <c r="B250" s="284" t="n"/>
      <c r="K250" s="72" t="n"/>
      <c r="L250" s="72" t="n"/>
      <c r="M250" s="72" t="n"/>
      <c r="N250" s="72" t="n"/>
      <c r="O250" s="130" t="n"/>
      <c r="P250" s="288" t="n"/>
      <c r="Q250" s="130">
        <f>IF(B250="","",IF(L250="完了","はい","いいえ"))</f>
        <v/>
      </c>
      <c r="R250" s="72" t="n"/>
      <c r="S250" s="72" t="n"/>
    </row>
    <row r="251" ht="22" customHeight="1">
      <c r="A251">
        <f>IF(B251="","",TEXT(B251,"yyyymmdd")&amp;"-HO-"&amp;TEXT(ROW()-4,"000"))</f>
        <v/>
      </c>
      <c r="B251" s="284" t="n"/>
      <c r="K251" s="72" t="n"/>
      <c r="L251" s="72" t="n"/>
      <c r="M251" s="72" t="n"/>
      <c r="N251" s="72" t="n"/>
      <c r="O251" s="130" t="n"/>
      <c r="P251" s="288" t="n"/>
      <c r="Q251" s="130">
        <f>IF(B251="","",IF(L251="完了","はい","いいえ"))</f>
        <v/>
      </c>
      <c r="R251" s="72" t="n"/>
      <c r="S251" s="72" t="n"/>
    </row>
    <row r="252" ht="22" customHeight="1">
      <c r="A252">
        <f>IF(B252="","",TEXT(B252,"yyyymmdd")&amp;"-HO-"&amp;TEXT(ROW()-4,"000"))</f>
        <v/>
      </c>
      <c r="B252" s="284" t="n"/>
      <c r="K252" s="72" t="n"/>
      <c r="L252" s="72" t="n"/>
      <c r="M252" s="72" t="n"/>
      <c r="N252" s="72" t="n"/>
      <c r="O252" s="130" t="n"/>
      <c r="P252" s="288" t="n"/>
      <c r="Q252" s="130">
        <f>IF(B252="","",IF(L252="完了","はい","いいえ"))</f>
        <v/>
      </c>
      <c r="R252" s="72" t="n"/>
      <c r="S252" s="72" t="n"/>
    </row>
    <row r="253" ht="22" customHeight="1">
      <c r="A253">
        <f>IF(B253="","",TEXT(B253,"yyyymmdd")&amp;"-HO-"&amp;TEXT(ROW()-4,"000"))</f>
        <v/>
      </c>
      <c r="B253" s="284" t="n"/>
      <c r="K253" s="72" t="n"/>
      <c r="L253" s="72" t="n"/>
      <c r="M253" s="72" t="n"/>
      <c r="N253" s="72" t="n"/>
      <c r="O253" s="130" t="n"/>
      <c r="P253" s="288" t="n"/>
      <c r="Q253" s="130">
        <f>IF(B253="","",IF(L253="完了","はい","いいえ"))</f>
        <v/>
      </c>
      <c r="R253" s="72" t="n"/>
      <c r="S253" s="72" t="n"/>
    </row>
    <row r="254" ht="22" customHeight="1">
      <c r="A254">
        <f>IF(B254="","",TEXT(B254,"yyyymmdd")&amp;"-HO-"&amp;TEXT(ROW()-4,"000"))</f>
        <v/>
      </c>
      <c r="B254" s="284" t="n"/>
      <c r="K254" s="72" t="n"/>
      <c r="L254" s="72" t="n"/>
      <c r="M254" s="72" t="n"/>
      <c r="N254" s="72" t="n"/>
      <c r="O254" s="130" t="n"/>
      <c r="P254" s="288" t="n"/>
      <c r="Q254" s="130">
        <f>IF(B254="","",IF(L254="完了","はい","いいえ"))</f>
        <v/>
      </c>
      <c r="R254" s="72" t="n"/>
      <c r="S254" s="72" t="n"/>
    </row>
    <row r="255" ht="22" customHeight="1">
      <c r="A255">
        <f>IF(B255="","",TEXT(B255,"yyyymmdd")&amp;"-HO-"&amp;TEXT(ROW()-4,"000"))</f>
        <v/>
      </c>
      <c r="B255" s="284" t="n"/>
      <c r="K255" s="72" t="n"/>
      <c r="L255" s="72" t="n"/>
      <c r="M255" s="72" t="n"/>
      <c r="N255" s="72" t="n"/>
      <c r="O255" s="130" t="n"/>
      <c r="P255" s="288" t="n"/>
      <c r="Q255" s="130">
        <f>IF(B255="","",IF(L255="完了","はい","いいえ"))</f>
        <v/>
      </c>
      <c r="R255" s="72" t="n"/>
      <c r="S255" s="72" t="n"/>
    </row>
    <row r="256" ht="22" customHeight="1">
      <c r="A256">
        <f>IF(B256="","",TEXT(B256,"yyyymmdd")&amp;"-HO-"&amp;TEXT(ROW()-4,"000"))</f>
        <v/>
      </c>
      <c r="B256" s="284" t="n"/>
      <c r="K256" s="72" t="n"/>
      <c r="L256" s="72" t="n"/>
      <c r="M256" s="72" t="n"/>
      <c r="N256" s="72" t="n"/>
      <c r="O256" s="130" t="n"/>
      <c r="P256" s="288" t="n"/>
      <c r="Q256" s="130">
        <f>IF(B256="","",IF(L256="完了","はい","いいえ"))</f>
        <v/>
      </c>
      <c r="R256" s="72" t="n"/>
      <c r="S256" s="72" t="n"/>
    </row>
    <row r="257" ht="22" customHeight="1">
      <c r="A257">
        <f>IF(B257="","",TEXT(B257,"yyyymmdd")&amp;"-HO-"&amp;TEXT(ROW()-4,"000"))</f>
        <v/>
      </c>
      <c r="B257" s="284" t="n"/>
      <c r="K257" s="72" t="n"/>
      <c r="L257" s="72" t="n"/>
      <c r="M257" s="72" t="n"/>
      <c r="N257" s="72" t="n"/>
      <c r="O257" s="130" t="n"/>
      <c r="P257" s="288" t="n"/>
      <c r="Q257" s="130">
        <f>IF(B257="","",IF(L257="完了","はい","いいえ"))</f>
        <v/>
      </c>
      <c r="R257" s="72" t="n"/>
      <c r="S257" s="72" t="n"/>
    </row>
    <row r="258" ht="22" customHeight="1">
      <c r="A258">
        <f>IF(B258="","",TEXT(B258,"yyyymmdd")&amp;"-HO-"&amp;TEXT(ROW()-4,"000"))</f>
        <v/>
      </c>
      <c r="B258" s="284" t="n"/>
      <c r="K258" s="72" t="n"/>
      <c r="L258" s="72" t="n"/>
      <c r="M258" s="72" t="n"/>
      <c r="N258" s="72" t="n"/>
      <c r="O258" s="130" t="n"/>
      <c r="P258" s="288" t="n"/>
      <c r="Q258" s="130">
        <f>IF(B258="","",IF(L258="完了","はい","いいえ"))</f>
        <v/>
      </c>
      <c r="R258" s="72" t="n"/>
      <c r="S258" s="72" t="n"/>
    </row>
    <row r="259" ht="22" customHeight="1">
      <c r="A259">
        <f>IF(B259="","",TEXT(B259,"yyyymmdd")&amp;"-HO-"&amp;TEXT(ROW()-4,"000"))</f>
        <v/>
      </c>
      <c r="B259" s="284" t="n"/>
      <c r="K259" s="72" t="n"/>
      <c r="L259" s="72" t="n"/>
      <c r="M259" s="72" t="n"/>
      <c r="N259" s="72" t="n"/>
      <c r="O259" s="130" t="n"/>
      <c r="P259" s="288" t="n"/>
      <c r="Q259" s="130">
        <f>IF(B259="","",IF(L259="完了","はい","いいえ"))</f>
        <v/>
      </c>
      <c r="R259" s="72" t="n"/>
      <c r="S259" s="72" t="n"/>
    </row>
    <row r="260" ht="22" customHeight="1">
      <c r="A260">
        <f>IF(B260="","",TEXT(B260,"yyyymmdd")&amp;"-HO-"&amp;TEXT(ROW()-4,"000"))</f>
        <v/>
      </c>
      <c r="B260" s="284" t="n"/>
      <c r="K260" s="72" t="n"/>
      <c r="L260" s="72" t="n"/>
      <c r="M260" s="72" t="n"/>
      <c r="N260" s="72" t="n"/>
      <c r="O260" s="130" t="n"/>
      <c r="P260" s="288" t="n"/>
      <c r="Q260" s="130">
        <f>IF(B260="","",IF(L260="完了","はい","いいえ"))</f>
        <v/>
      </c>
      <c r="R260" s="72" t="n"/>
      <c r="S260" s="72" t="n"/>
    </row>
    <row r="261" ht="22" customHeight="1">
      <c r="A261">
        <f>IF(B261="","",TEXT(B261,"yyyymmdd")&amp;"-HO-"&amp;TEXT(ROW()-4,"000"))</f>
        <v/>
      </c>
      <c r="B261" s="284" t="n"/>
      <c r="K261" s="72" t="n"/>
      <c r="L261" s="72" t="n"/>
      <c r="M261" s="72" t="n"/>
      <c r="N261" s="72" t="n"/>
      <c r="O261" s="130" t="n"/>
      <c r="P261" s="288" t="n"/>
      <c r="Q261" s="130">
        <f>IF(B261="","",IF(L261="完了","はい","いいえ"))</f>
        <v/>
      </c>
      <c r="R261" s="72" t="n"/>
      <c r="S261" s="72" t="n"/>
    </row>
    <row r="262" ht="22" customHeight="1">
      <c r="A262">
        <f>IF(B262="","",TEXT(B262,"yyyymmdd")&amp;"-HO-"&amp;TEXT(ROW()-4,"000"))</f>
        <v/>
      </c>
      <c r="B262" s="284" t="n"/>
      <c r="K262" s="72" t="n"/>
      <c r="L262" s="72" t="n"/>
      <c r="M262" s="72" t="n"/>
      <c r="N262" s="72" t="n"/>
      <c r="O262" s="130" t="n"/>
      <c r="P262" s="288" t="n"/>
      <c r="Q262" s="130">
        <f>IF(B262="","",IF(L262="完了","はい","いいえ"))</f>
        <v/>
      </c>
      <c r="R262" s="72" t="n"/>
      <c r="S262" s="72" t="n"/>
    </row>
    <row r="263" ht="22" customHeight="1">
      <c r="A263">
        <f>IF(B263="","",TEXT(B263,"yyyymmdd")&amp;"-HO-"&amp;TEXT(ROW()-4,"000"))</f>
        <v/>
      </c>
      <c r="B263" s="284" t="n"/>
      <c r="K263" s="72" t="n"/>
      <c r="L263" s="72" t="n"/>
      <c r="M263" s="72" t="n"/>
      <c r="N263" s="72" t="n"/>
      <c r="O263" s="130" t="n"/>
      <c r="P263" s="288" t="n"/>
      <c r="Q263" s="130">
        <f>IF(B263="","",IF(L263="完了","はい","いいえ"))</f>
        <v/>
      </c>
      <c r="R263" s="72" t="n"/>
      <c r="S263" s="72" t="n"/>
    </row>
    <row r="264" ht="22" customHeight="1">
      <c r="A264">
        <f>IF(B264="","",TEXT(B264,"yyyymmdd")&amp;"-HO-"&amp;TEXT(ROW()-4,"000"))</f>
        <v/>
      </c>
      <c r="B264" s="284" t="n"/>
      <c r="K264" s="72" t="n"/>
      <c r="L264" s="72" t="n"/>
      <c r="M264" s="72" t="n"/>
      <c r="N264" s="72" t="n"/>
      <c r="O264" s="130" t="n"/>
      <c r="P264" s="288" t="n"/>
      <c r="Q264" s="130">
        <f>IF(B264="","",IF(L264="完了","はい","いいえ"))</f>
        <v/>
      </c>
      <c r="R264" s="72" t="n"/>
      <c r="S264" s="72" t="n"/>
    </row>
    <row r="265" ht="22" customHeight="1">
      <c r="A265">
        <f>IF(B265="","",TEXT(B265,"yyyymmdd")&amp;"-HO-"&amp;TEXT(ROW()-4,"000"))</f>
        <v/>
      </c>
      <c r="B265" s="284" t="n"/>
      <c r="K265" s="72" t="n"/>
      <c r="L265" s="72" t="n"/>
      <c r="M265" s="72" t="n"/>
      <c r="N265" s="72" t="n"/>
      <c r="O265" s="130" t="n"/>
      <c r="P265" s="288" t="n"/>
      <c r="Q265" s="130">
        <f>IF(B265="","",IF(L265="完了","はい","いいえ"))</f>
        <v/>
      </c>
      <c r="R265" s="72" t="n"/>
      <c r="S265" s="72" t="n"/>
    </row>
    <row r="266" ht="22" customHeight="1">
      <c r="A266">
        <f>IF(B266="","",TEXT(B266,"yyyymmdd")&amp;"-HO-"&amp;TEXT(ROW()-4,"000"))</f>
        <v/>
      </c>
      <c r="B266" s="284" t="n"/>
      <c r="K266" s="72" t="n"/>
      <c r="L266" s="72" t="n"/>
      <c r="M266" s="72" t="n"/>
      <c r="N266" s="72" t="n"/>
      <c r="O266" s="130" t="n"/>
      <c r="P266" s="288" t="n"/>
      <c r="Q266" s="130">
        <f>IF(B266="","",IF(L266="完了","はい","いいえ"))</f>
        <v/>
      </c>
      <c r="R266" s="72" t="n"/>
      <c r="S266" s="72" t="n"/>
    </row>
    <row r="267" ht="22" customHeight="1">
      <c r="A267">
        <f>IF(B267="","",TEXT(B267,"yyyymmdd")&amp;"-HO-"&amp;TEXT(ROW()-4,"000"))</f>
        <v/>
      </c>
      <c r="B267" s="284" t="n"/>
      <c r="K267" s="72" t="n"/>
      <c r="L267" s="72" t="n"/>
      <c r="M267" s="72" t="n"/>
      <c r="N267" s="72" t="n"/>
      <c r="O267" s="130" t="n"/>
      <c r="P267" s="288" t="n"/>
      <c r="Q267" s="130">
        <f>IF(B267="","",IF(L267="完了","はい","いいえ"))</f>
        <v/>
      </c>
      <c r="R267" s="72" t="n"/>
      <c r="S267" s="72" t="n"/>
    </row>
    <row r="268" ht="22" customHeight="1">
      <c r="A268">
        <f>IF(B268="","",TEXT(B268,"yyyymmdd")&amp;"-HO-"&amp;TEXT(ROW()-4,"000"))</f>
        <v/>
      </c>
      <c r="B268" s="284" t="n"/>
      <c r="K268" s="72" t="n"/>
      <c r="L268" s="72" t="n"/>
      <c r="M268" s="72" t="n"/>
      <c r="N268" s="72" t="n"/>
      <c r="O268" s="130" t="n"/>
      <c r="P268" s="288" t="n"/>
      <c r="Q268" s="130">
        <f>IF(B268="","",IF(L268="完了","はい","いいえ"))</f>
        <v/>
      </c>
      <c r="R268" s="72" t="n"/>
      <c r="S268" s="72" t="n"/>
    </row>
    <row r="269" ht="22" customHeight="1">
      <c r="A269">
        <f>IF(B269="","",TEXT(B269,"yyyymmdd")&amp;"-HO-"&amp;TEXT(ROW()-4,"000"))</f>
        <v/>
      </c>
      <c r="B269" s="284" t="n"/>
      <c r="K269" s="72" t="n"/>
      <c r="L269" s="72" t="n"/>
      <c r="M269" s="72" t="n"/>
      <c r="N269" s="72" t="n"/>
      <c r="O269" s="130" t="n"/>
      <c r="P269" s="288" t="n"/>
      <c r="Q269" s="130">
        <f>IF(B269="","",IF(L269="完了","はい","いいえ"))</f>
        <v/>
      </c>
      <c r="R269" s="72" t="n"/>
      <c r="S269" s="72" t="n"/>
    </row>
    <row r="270" ht="22" customHeight="1">
      <c r="A270">
        <f>IF(B270="","",TEXT(B270,"yyyymmdd")&amp;"-HO-"&amp;TEXT(ROW()-4,"000"))</f>
        <v/>
      </c>
      <c r="B270" s="284" t="n"/>
      <c r="K270" s="72" t="n"/>
      <c r="L270" s="72" t="n"/>
      <c r="M270" s="72" t="n"/>
      <c r="N270" s="72" t="n"/>
      <c r="O270" s="130" t="n"/>
      <c r="P270" s="288" t="n"/>
      <c r="Q270" s="130">
        <f>IF(B270="","",IF(L270="完了","はい","いいえ"))</f>
        <v/>
      </c>
      <c r="R270" s="72" t="n"/>
      <c r="S270" s="72" t="n"/>
    </row>
    <row r="271" ht="22" customHeight="1">
      <c r="A271">
        <f>IF(B271="","",TEXT(B271,"yyyymmdd")&amp;"-HO-"&amp;TEXT(ROW()-4,"000"))</f>
        <v/>
      </c>
      <c r="B271" s="284" t="n"/>
      <c r="K271" s="72" t="n"/>
      <c r="L271" s="72" t="n"/>
      <c r="M271" s="72" t="n"/>
      <c r="N271" s="72" t="n"/>
      <c r="O271" s="130" t="n"/>
      <c r="P271" s="288" t="n"/>
      <c r="Q271" s="130">
        <f>IF(B271="","",IF(L271="完了","はい","いいえ"))</f>
        <v/>
      </c>
      <c r="R271" s="72" t="n"/>
      <c r="S271" s="72" t="n"/>
    </row>
    <row r="272" ht="22" customHeight="1">
      <c r="A272">
        <f>IF(B272="","",TEXT(B272,"yyyymmdd")&amp;"-HO-"&amp;TEXT(ROW()-4,"000"))</f>
        <v/>
      </c>
      <c r="B272" s="284" t="n"/>
      <c r="K272" s="72" t="n"/>
      <c r="L272" s="72" t="n"/>
      <c r="M272" s="72" t="n"/>
      <c r="N272" s="72" t="n"/>
      <c r="O272" s="130" t="n"/>
      <c r="P272" s="288" t="n"/>
      <c r="Q272" s="130">
        <f>IF(B272="","",IF(L272="完了","はい","いいえ"))</f>
        <v/>
      </c>
      <c r="R272" s="72" t="n"/>
      <c r="S272" s="72" t="n"/>
    </row>
    <row r="273" ht="22" customHeight="1">
      <c r="A273">
        <f>IF(B273="","",TEXT(B273,"yyyymmdd")&amp;"-HO-"&amp;TEXT(ROW()-4,"000"))</f>
        <v/>
      </c>
      <c r="B273" s="284" t="n"/>
      <c r="K273" s="72" t="n"/>
      <c r="L273" s="72" t="n"/>
      <c r="M273" s="72" t="n"/>
      <c r="N273" s="72" t="n"/>
      <c r="O273" s="130" t="n"/>
      <c r="P273" s="288" t="n"/>
      <c r="Q273" s="130">
        <f>IF(B273="","",IF(L273="完了","はい","いいえ"))</f>
        <v/>
      </c>
      <c r="R273" s="72" t="n"/>
      <c r="S273" s="72" t="n"/>
    </row>
    <row r="274" ht="22" customHeight="1">
      <c r="A274">
        <f>IF(B274="","",TEXT(B274,"yyyymmdd")&amp;"-HO-"&amp;TEXT(ROW()-4,"000"))</f>
        <v/>
      </c>
      <c r="B274" s="284" t="n"/>
      <c r="K274" s="72" t="n"/>
      <c r="L274" s="72" t="n"/>
      <c r="M274" s="72" t="n"/>
      <c r="N274" s="72" t="n"/>
      <c r="O274" s="130" t="n"/>
      <c r="P274" s="288" t="n"/>
      <c r="Q274" s="130">
        <f>IF(B274="","",IF(L274="完了","はい","いいえ"))</f>
        <v/>
      </c>
      <c r="R274" s="72" t="n"/>
      <c r="S274" s="72" t="n"/>
    </row>
    <row r="275" ht="22" customHeight="1">
      <c r="A275">
        <f>IF(B275="","",TEXT(B275,"yyyymmdd")&amp;"-HO-"&amp;TEXT(ROW()-4,"000"))</f>
        <v/>
      </c>
      <c r="B275" s="284" t="n"/>
      <c r="K275" s="72" t="n"/>
      <c r="L275" s="72" t="n"/>
      <c r="M275" s="72" t="n"/>
      <c r="N275" s="72" t="n"/>
      <c r="O275" s="130" t="n"/>
      <c r="P275" s="288" t="n"/>
      <c r="Q275" s="130">
        <f>IF(B275="","",IF(L275="完了","はい","いいえ"))</f>
        <v/>
      </c>
      <c r="R275" s="72" t="n"/>
      <c r="S275" s="72" t="n"/>
    </row>
    <row r="276" ht="22" customHeight="1">
      <c r="A276">
        <f>IF(B276="","",TEXT(B276,"yyyymmdd")&amp;"-HO-"&amp;TEXT(ROW()-4,"000"))</f>
        <v/>
      </c>
      <c r="B276" s="284" t="n"/>
      <c r="K276" s="72" t="n"/>
      <c r="L276" s="72" t="n"/>
      <c r="M276" s="72" t="n"/>
      <c r="N276" s="72" t="n"/>
      <c r="O276" s="130" t="n"/>
      <c r="P276" s="288" t="n"/>
      <c r="Q276" s="130">
        <f>IF(B276="","",IF(L276="完了","はい","いいえ"))</f>
        <v/>
      </c>
      <c r="R276" s="72" t="n"/>
      <c r="S276" s="72" t="n"/>
    </row>
    <row r="277" ht="22" customHeight="1">
      <c r="A277">
        <f>IF(B277="","",TEXT(B277,"yyyymmdd")&amp;"-HO-"&amp;TEXT(ROW()-4,"000"))</f>
        <v/>
      </c>
      <c r="B277" s="284" t="n"/>
      <c r="K277" s="72" t="n"/>
      <c r="L277" s="72" t="n"/>
      <c r="M277" s="72" t="n"/>
      <c r="N277" s="72" t="n"/>
      <c r="O277" s="130" t="n"/>
      <c r="P277" s="288" t="n"/>
      <c r="Q277" s="130">
        <f>IF(B277="","",IF(L277="完了","はい","いいえ"))</f>
        <v/>
      </c>
      <c r="R277" s="72" t="n"/>
      <c r="S277" s="72" t="n"/>
    </row>
    <row r="278" ht="22" customHeight="1">
      <c r="A278">
        <f>IF(B278="","",TEXT(B278,"yyyymmdd")&amp;"-HO-"&amp;TEXT(ROW()-4,"000"))</f>
        <v/>
      </c>
      <c r="B278" s="284" t="n"/>
      <c r="K278" s="72" t="n"/>
      <c r="L278" s="72" t="n"/>
      <c r="M278" s="72" t="n"/>
      <c r="N278" s="72" t="n"/>
      <c r="O278" s="130" t="n"/>
      <c r="P278" s="288" t="n"/>
      <c r="Q278" s="130">
        <f>IF(B278="","",IF(L278="完了","はい","いいえ"))</f>
        <v/>
      </c>
      <c r="R278" s="72" t="n"/>
      <c r="S278" s="72" t="n"/>
    </row>
    <row r="279" ht="22" customHeight="1">
      <c r="A279">
        <f>IF(B279="","",TEXT(B279,"yyyymmdd")&amp;"-HO-"&amp;TEXT(ROW()-4,"000"))</f>
        <v/>
      </c>
      <c r="B279" s="284" t="n"/>
      <c r="K279" s="72" t="n"/>
      <c r="L279" s="72" t="n"/>
      <c r="M279" s="72" t="n"/>
      <c r="N279" s="72" t="n"/>
      <c r="O279" s="130" t="n"/>
      <c r="P279" s="288" t="n"/>
      <c r="Q279" s="130">
        <f>IF(B279="","",IF(L279="完了","はい","いいえ"))</f>
        <v/>
      </c>
      <c r="R279" s="72" t="n"/>
      <c r="S279" s="72" t="n"/>
    </row>
    <row r="280" ht="22" customHeight="1">
      <c r="A280">
        <f>IF(B280="","",TEXT(B280,"yyyymmdd")&amp;"-HO-"&amp;TEXT(ROW()-4,"000"))</f>
        <v/>
      </c>
      <c r="B280" s="284" t="n"/>
      <c r="K280" s="72" t="n"/>
      <c r="L280" s="72" t="n"/>
      <c r="M280" s="72" t="n"/>
      <c r="N280" s="72" t="n"/>
      <c r="O280" s="130" t="n"/>
      <c r="P280" s="288" t="n"/>
      <c r="Q280" s="130">
        <f>IF(B280="","",IF(L280="完了","はい","いいえ"))</f>
        <v/>
      </c>
      <c r="R280" s="72" t="n"/>
      <c r="S280" s="72" t="n"/>
    </row>
    <row r="281" ht="22" customHeight="1">
      <c r="A281">
        <f>IF(B281="","",TEXT(B281,"yyyymmdd")&amp;"-HO-"&amp;TEXT(ROW()-4,"000"))</f>
        <v/>
      </c>
      <c r="B281" s="284" t="n"/>
      <c r="K281" s="72" t="n"/>
      <c r="L281" s="72" t="n"/>
      <c r="M281" s="72" t="n"/>
      <c r="N281" s="72" t="n"/>
      <c r="O281" s="130" t="n"/>
      <c r="P281" s="288" t="n"/>
      <c r="Q281" s="130">
        <f>IF(B281="","",IF(L281="完了","はい","いいえ"))</f>
        <v/>
      </c>
      <c r="R281" s="72" t="n"/>
      <c r="S281" s="72" t="n"/>
    </row>
    <row r="282" ht="22" customHeight="1">
      <c r="A282">
        <f>IF(B282="","",TEXT(B282,"yyyymmdd")&amp;"-HO-"&amp;TEXT(ROW()-4,"000"))</f>
        <v/>
      </c>
      <c r="B282" s="284" t="n"/>
      <c r="K282" s="72" t="n"/>
      <c r="L282" s="72" t="n"/>
      <c r="M282" s="72" t="n"/>
      <c r="N282" s="72" t="n"/>
      <c r="O282" s="130" t="n"/>
      <c r="P282" s="288" t="n"/>
      <c r="Q282" s="130">
        <f>IF(B282="","",IF(L282="完了","はい","いいえ"))</f>
        <v/>
      </c>
      <c r="R282" s="72" t="n"/>
      <c r="S282" s="72" t="n"/>
    </row>
    <row r="283" ht="22" customHeight="1">
      <c r="A283">
        <f>IF(B283="","",TEXT(B283,"yyyymmdd")&amp;"-HO-"&amp;TEXT(ROW()-4,"000"))</f>
        <v/>
      </c>
      <c r="B283" s="284" t="n"/>
      <c r="K283" s="72" t="n"/>
      <c r="L283" s="72" t="n"/>
      <c r="M283" s="72" t="n"/>
      <c r="N283" s="72" t="n"/>
      <c r="O283" s="130" t="n"/>
      <c r="P283" s="288" t="n"/>
      <c r="Q283" s="130">
        <f>IF(B283="","",IF(L283="完了","はい","いいえ"))</f>
        <v/>
      </c>
      <c r="R283" s="72" t="n"/>
      <c r="S283" s="72" t="n"/>
    </row>
    <row r="284" ht="22" customHeight="1">
      <c r="A284">
        <f>IF(B284="","",TEXT(B284,"yyyymmdd")&amp;"-HO-"&amp;TEXT(ROW()-4,"000"))</f>
        <v/>
      </c>
      <c r="B284" s="284" t="n"/>
      <c r="K284" s="72" t="n"/>
      <c r="L284" s="72" t="n"/>
      <c r="M284" s="72" t="n"/>
      <c r="N284" s="72" t="n"/>
      <c r="O284" s="130" t="n"/>
      <c r="P284" s="288" t="n"/>
      <c r="Q284" s="130">
        <f>IF(B284="","",IF(L284="完了","はい","いいえ"))</f>
        <v/>
      </c>
      <c r="R284" s="72" t="n"/>
      <c r="S284" s="72" t="n"/>
    </row>
    <row r="285" ht="22" customHeight="1">
      <c r="A285">
        <f>IF(B285="","",TEXT(B285,"yyyymmdd")&amp;"-HO-"&amp;TEXT(ROW()-4,"000"))</f>
        <v/>
      </c>
      <c r="B285" s="284" t="n"/>
      <c r="K285" s="72" t="n"/>
      <c r="L285" s="72" t="n"/>
      <c r="M285" s="72" t="n"/>
      <c r="N285" s="72" t="n"/>
      <c r="O285" s="130" t="n"/>
      <c r="P285" s="288" t="n"/>
      <c r="Q285" s="130">
        <f>IF(B285="","",IF(L285="完了","はい","いいえ"))</f>
        <v/>
      </c>
      <c r="R285" s="72" t="n"/>
      <c r="S285" s="72" t="n"/>
    </row>
    <row r="286" ht="22" customHeight="1">
      <c r="A286">
        <f>IF(B286="","",TEXT(B286,"yyyymmdd")&amp;"-HO-"&amp;TEXT(ROW()-4,"000"))</f>
        <v/>
      </c>
      <c r="B286" s="284" t="n"/>
      <c r="K286" s="72" t="n"/>
      <c r="L286" s="72" t="n"/>
      <c r="M286" s="72" t="n"/>
      <c r="N286" s="72" t="n"/>
      <c r="O286" s="130" t="n"/>
      <c r="P286" s="288" t="n"/>
      <c r="Q286" s="130">
        <f>IF(B286="","",IF(L286="完了","はい","いいえ"))</f>
        <v/>
      </c>
      <c r="R286" s="72" t="n"/>
      <c r="S286" s="72" t="n"/>
    </row>
    <row r="287" ht="22" customHeight="1">
      <c r="A287">
        <f>IF(B287="","",TEXT(B287,"yyyymmdd")&amp;"-HO-"&amp;TEXT(ROW()-4,"000"))</f>
        <v/>
      </c>
      <c r="B287" s="284" t="n"/>
      <c r="K287" s="72" t="n"/>
      <c r="L287" s="72" t="n"/>
      <c r="M287" s="72" t="n"/>
      <c r="N287" s="72" t="n"/>
      <c r="O287" s="130" t="n"/>
      <c r="P287" s="288" t="n"/>
      <c r="Q287" s="130">
        <f>IF(B287="","",IF(L287="完了","はい","いいえ"))</f>
        <v/>
      </c>
      <c r="R287" s="72" t="n"/>
      <c r="S287" s="72" t="n"/>
    </row>
    <row r="288" ht="22" customHeight="1">
      <c r="A288">
        <f>IF(B288="","",TEXT(B288,"yyyymmdd")&amp;"-HO-"&amp;TEXT(ROW()-4,"000"))</f>
        <v/>
      </c>
      <c r="B288" s="284" t="n"/>
      <c r="K288" s="72" t="n"/>
      <c r="L288" s="72" t="n"/>
      <c r="M288" s="72" t="n"/>
      <c r="N288" s="72" t="n"/>
      <c r="O288" s="130" t="n"/>
      <c r="P288" s="288" t="n"/>
      <c r="Q288" s="130">
        <f>IF(B288="","",IF(L288="完了","はい","いいえ"))</f>
        <v/>
      </c>
      <c r="R288" s="72" t="n"/>
      <c r="S288" s="72" t="n"/>
    </row>
    <row r="289" ht="22" customHeight="1">
      <c r="A289">
        <f>IF(B289="","",TEXT(B289,"yyyymmdd")&amp;"-HO-"&amp;TEXT(ROW()-4,"000"))</f>
        <v/>
      </c>
      <c r="B289" s="284" t="n"/>
      <c r="K289" s="72" t="n"/>
      <c r="L289" s="72" t="n"/>
      <c r="M289" s="72" t="n"/>
      <c r="N289" s="72" t="n"/>
      <c r="O289" s="130" t="n"/>
      <c r="P289" s="288" t="n"/>
      <c r="Q289" s="130">
        <f>IF(B289="","",IF(L289="完了","はい","いいえ"))</f>
        <v/>
      </c>
      <c r="R289" s="72" t="n"/>
      <c r="S289" s="72" t="n"/>
    </row>
    <row r="290" ht="22" customHeight="1">
      <c r="A290">
        <f>IF(B290="","",TEXT(B290,"yyyymmdd")&amp;"-HO-"&amp;TEXT(ROW()-4,"000"))</f>
        <v/>
      </c>
      <c r="B290" s="284" t="n"/>
      <c r="K290" s="72" t="n"/>
      <c r="L290" s="72" t="n"/>
      <c r="M290" s="72" t="n"/>
      <c r="N290" s="72" t="n"/>
      <c r="O290" s="130" t="n"/>
      <c r="P290" s="288" t="n"/>
      <c r="Q290" s="130">
        <f>IF(B290="","",IF(L290="完了","はい","いいえ"))</f>
        <v/>
      </c>
      <c r="R290" s="72" t="n"/>
      <c r="S290" s="72" t="n"/>
    </row>
    <row r="291" ht="22" customHeight="1">
      <c r="A291">
        <f>IF(B291="","",TEXT(B291,"yyyymmdd")&amp;"-HO-"&amp;TEXT(ROW()-4,"000"))</f>
        <v/>
      </c>
      <c r="B291" s="284" t="n"/>
      <c r="K291" s="72" t="n"/>
      <c r="L291" s="72" t="n"/>
      <c r="M291" s="72" t="n"/>
      <c r="N291" s="72" t="n"/>
      <c r="O291" s="130" t="n"/>
      <c r="P291" s="288" t="n"/>
      <c r="Q291" s="130">
        <f>IF(B291="","",IF(L291="完了","はい","いいえ"))</f>
        <v/>
      </c>
      <c r="R291" s="72" t="n"/>
      <c r="S291" s="72" t="n"/>
    </row>
    <row r="292" ht="22" customHeight="1">
      <c r="A292">
        <f>IF(B292="","",TEXT(B292,"yyyymmdd")&amp;"-HO-"&amp;TEXT(ROW()-4,"000"))</f>
        <v/>
      </c>
      <c r="B292" s="284" t="n"/>
      <c r="K292" s="72" t="n"/>
      <c r="L292" s="72" t="n"/>
      <c r="M292" s="72" t="n"/>
      <c r="N292" s="72" t="n"/>
      <c r="O292" s="130" t="n"/>
      <c r="P292" s="288" t="n"/>
      <c r="Q292" s="130">
        <f>IF(B292="","",IF(L292="完了","はい","いいえ"))</f>
        <v/>
      </c>
      <c r="R292" s="72" t="n"/>
      <c r="S292" s="72" t="n"/>
    </row>
    <row r="293" ht="22" customHeight="1">
      <c r="A293">
        <f>IF(B293="","",TEXT(B293,"yyyymmdd")&amp;"-HO-"&amp;TEXT(ROW()-4,"000"))</f>
        <v/>
      </c>
      <c r="B293" s="284" t="n"/>
      <c r="K293" s="72" t="n"/>
      <c r="L293" s="72" t="n"/>
      <c r="M293" s="72" t="n"/>
      <c r="N293" s="72" t="n"/>
      <c r="O293" s="130" t="n"/>
      <c r="P293" s="288" t="n"/>
      <c r="Q293" s="130">
        <f>IF(B293="","",IF(L293="完了","はい","いいえ"))</f>
        <v/>
      </c>
      <c r="R293" s="72" t="n"/>
      <c r="S293" s="72" t="n"/>
    </row>
    <row r="294" ht="22" customHeight="1">
      <c r="A294">
        <f>IF(B294="","",TEXT(B294,"yyyymmdd")&amp;"-HO-"&amp;TEXT(ROW()-4,"000"))</f>
        <v/>
      </c>
      <c r="B294" s="284" t="n"/>
      <c r="K294" s="72" t="n"/>
      <c r="L294" s="72" t="n"/>
      <c r="M294" s="72" t="n"/>
      <c r="N294" s="72" t="n"/>
      <c r="O294" s="130" t="n"/>
      <c r="P294" s="288" t="n"/>
      <c r="Q294" s="130">
        <f>IF(B294="","",IF(L294="完了","はい","いいえ"))</f>
        <v/>
      </c>
      <c r="R294" s="72" t="n"/>
      <c r="S294" s="72" t="n"/>
    </row>
    <row r="295" ht="22" customHeight="1">
      <c r="A295">
        <f>IF(B295="","",TEXT(B295,"yyyymmdd")&amp;"-HO-"&amp;TEXT(ROW()-4,"000"))</f>
        <v/>
      </c>
      <c r="B295" s="284" t="n"/>
      <c r="K295" s="72" t="n"/>
      <c r="L295" s="72" t="n"/>
      <c r="M295" s="72" t="n"/>
      <c r="N295" s="72" t="n"/>
      <c r="O295" s="130" t="n"/>
      <c r="P295" s="288" t="n"/>
      <c r="Q295" s="130">
        <f>IF(B295="","",IF(L295="完了","はい","いいえ"))</f>
        <v/>
      </c>
      <c r="R295" s="72" t="n"/>
      <c r="S295" s="72" t="n"/>
    </row>
    <row r="296" ht="22" customHeight="1">
      <c r="A296">
        <f>IF(B296="","",TEXT(B296,"yyyymmdd")&amp;"-HO-"&amp;TEXT(ROW()-4,"000"))</f>
        <v/>
      </c>
      <c r="B296" s="284" t="n"/>
      <c r="K296" s="72" t="n"/>
      <c r="L296" s="72" t="n"/>
      <c r="M296" s="72" t="n"/>
      <c r="N296" s="72" t="n"/>
      <c r="O296" s="130" t="n"/>
      <c r="P296" s="288" t="n"/>
      <c r="Q296" s="130">
        <f>IF(B296="","",IF(L296="完了","はい","いいえ"))</f>
        <v/>
      </c>
      <c r="R296" s="72" t="n"/>
      <c r="S296" s="72" t="n"/>
    </row>
    <row r="297" ht="22" customHeight="1">
      <c r="A297">
        <f>IF(B297="","",TEXT(B297,"yyyymmdd")&amp;"-HO-"&amp;TEXT(ROW()-4,"000"))</f>
        <v/>
      </c>
      <c r="B297" s="284" t="n"/>
      <c r="K297" s="72" t="n"/>
      <c r="L297" s="72" t="n"/>
      <c r="M297" s="72" t="n"/>
      <c r="N297" s="72" t="n"/>
      <c r="O297" s="130" t="n"/>
      <c r="P297" s="288" t="n"/>
      <c r="Q297" s="130">
        <f>IF(B297="","",IF(L297="完了","はい","いいえ"))</f>
        <v/>
      </c>
      <c r="R297" s="72" t="n"/>
      <c r="S297" s="72" t="n"/>
    </row>
    <row r="298" ht="22" customHeight="1">
      <c r="A298">
        <f>IF(B298="","",TEXT(B298,"yyyymmdd")&amp;"-HO-"&amp;TEXT(ROW()-4,"000"))</f>
        <v/>
      </c>
      <c r="B298" s="284" t="n"/>
      <c r="K298" s="72" t="n"/>
      <c r="L298" s="72" t="n"/>
      <c r="M298" s="72" t="n"/>
      <c r="N298" s="72" t="n"/>
      <c r="O298" s="130" t="n"/>
      <c r="P298" s="288" t="n"/>
      <c r="Q298" s="130">
        <f>IF(B298="","",IF(L298="完了","はい","いいえ"))</f>
        <v/>
      </c>
      <c r="R298" s="72" t="n"/>
      <c r="S298" s="72" t="n"/>
    </row>
    <row r="299" ht="22" customHeight="1">
      <c r="A299">
        <f>IF(B299="","",TEXT(B299,"yyyymmdd")&amp;"-HO-"&amp;TEXT(ROW()-4,"000"))</f>
        <v/>
      </c>
      <c r="B299" s="284" t="n"/>
      <c r="K299" s="72" t="n"/>
      <c r="L299" s="72" t="n"/>
      <c r="M299" s="72" t="n"/>
      <c r="N299" s="72" t="n"/>
      <c r="O299" s="130" t="n"/>
      <c r="P299" s="288" t="n"/>
      <c r="Q299" s="130">
        <f>IF(B299="","",IF(L299="完了","はい","いいえ"))</f>
        <v/>
      </c>
      <c r="R299" s="72" t="n"/>
      <c r="S299" s="72" t="n"/>
    </row>
    <row r="300" ht="22" customHeight="1">
      <c r="A300">
        <f>IF(B300="","",TEXT(B300,"yyyymmdd")&amp;"-HO-"&amp;TEXT(ROW()-4,"000"))</f>
        <v/>
      </c>
      <c r="B300" s="284" t="n"/>
      <c r="K300" s="72" t="n"/>
      <c r="L300" s="72" t="n"/>
      <c r="M300" s="72" t="n"/>
      <c r="N300" s="72" t="n"/>
      <c r="O300" s="130" t="n"/>
      <c r="P300" s="288" t="n"/>
      <c r="Q300" s="130">
        <f>IF(B300="","",IF(L300="完了","はい","いいえ"))</f>
        <v/>
      </c>
      <c r="R300" s="72" t="n"/>
      <c r="S300" s="72" t="n"/>
    </row>
    <row r="301" ht="22" customHeight="1">
      <c r="A301">
        <f>IF(B301="","",TEXT(B301,"yyyymmdd")&amp;"-HO-"&amp;TEXT(ROW()-4,"000"))</f>
        <v/>
      </c>
      <c r="B301" s="284" t="n"/>
      <c r="K301" s="72" t="n"/>
      <c r="L301" s="72" t="n"/>
      <c r="M301" s="72" t="n"/>
      <c r="N301" s="72" t="n"/>
      <c r="O301" s="130" t="n"/>
      <c r="P301" s="288" t="n"/>
      <c r="Q301" s="130">
        <f>IF(B301="","",IF(L301="完了","はい","いいえ"))</f>
        <v/>
      </c>
      <c r="R301" s="72" t="n"/>
      <c r="S301" s="72" t="n"/>
    </row>
    <row r="302" ht="22" customHeight="1">
      <c r="A302">
        <f>IF(B302="","",TEXT(B302,"yyyymmdd")&amp;"-HO-"&amp;TEXT(ROW()-4,"000"))</f>
        <v/>
      </c>
      <c r="B302" s="284" t="n"/>
      <c r="K302" s="72" t="n"/>
      <c r="L302" s="72" t="n"/>
      <c r="M302" s="72" t="n"/>
      <c r="N302" s="72" t="n"/>
      <c r="O302" s="130" t="n"/>
      <c r="P302" s="288" t="n"/>
      <c r="Q302" s="130">
        <f>IF(B302="","",IF(L302="完了","はい","いいえ"))</f>
        <v/>
      </c>
      <c r="R302" s="72" t="n"/>
      <c r="S302" s="72" t="n"/>
    </row>
    <row r="303" ht="22" customHeight="1">
      <c r="A303">
        <f>IF(B303="","",TEXT(B303,"yyyymmdd")&amp;"-HO-"&amp;TEXT(ROW()-4,"000"))</f>
        <v/>
      </c>
      <c r="B303" s="284" t="n"/>
      <c r="K303" s="72" t="n"/>
      <c r="L303" s="72" t="n"/>
      <c r="M303" s="72" t="n"/>
      <c r="N303" s="72" t="n"/>
      <c r="O303" s="130" t="n"/>
      <c r="P303" s="288" t="n"/>
      <c r="Q303" s="130">
        <f>IF(B303="","",IF(L303="完了","はい","いいえ"))</f>
        <v/>
      </c>
      <c r="R303" s="72" t="n"/>
      <c r="S303" s="72" t="n"/>
    </row>
    <row r="304" ht="22" customHeight="1">
      <c r="A304">
        <f>IF(B304="","",TEXT(B304,"yyyymmdd")&amp;"-HO-"&amp;TEXT(ROW()-4,"000"))</f>
        <v/>
      </c>
      <c r="B304" s="284" t="n"/>
      <c r="K304" s="72" t="n"/>
      <c r="L304" s="72" t="n"/>
      <c r="M304" s="72" t="n"/>
      <c r="N304" s="72" t="n"/>
      <c r="O304" s="130" t="n"/>
      <c r="P304" s="288" t="n"/>
      <c r="Q304" s="130">
        <f>IF(B304="","",IF(L304="完了","はい","いいえ"))</f>
        <v/>
      </c>
      <c r="R304" s="72" t="n"/>
      <c r="S304" s="72" t="n"/>
    </row>
  </sheetData>
  <mergeCells count="2">
    <mergeCell ref="A2:S2"/>
    <mergeCell ref="A1:S1"/>
  </mergeCells>
  <conditionalFormatting sqref="J5:J304">
    <cfRule type="containsText" priority="1" operator="containsText" dxfId="1" text="紧急">
      <formula>NOT(ISERROR(SEARCH("紧急",J5)))</formula>
    </cfRule>
    <cfRule type="containsText" priority="4" operator="containsText" dxfId="16" text="緊急">
      <formula>NOT(ISERROR(SEARCH("緊急",J5)))</formula>
    </cfRule>
  </conditionalFormatting>
  <conditionalFormatting sqref="A5:S304">
    <cfRule type="expression" priority="2" dxfId="4">
      <formula>AND($P5&lt;TODAY(),$L5&lt;&gt;"完了",$B5&lt;&gt;"")</formula>
    </cfRule>
    <cfRule type="expression" priority="5" dxfId="17">
      <formula>AND($P5&lt;TODAY(),$L5&lt;&gt;"完了",$B5&lt;&gt;"")</formula>
    </cfRule>
  </conditionalFormatting>
  <conditionalFormatting sqref="L5:L304">
    <cfRule type="containsText" priority="3" operator="containsText" dxfId="5" text="完了">
      <formula>NOT(ISERROR(SEARCH("完了",L5)))</formula>
    </cfRule>
    <cfRule type="containsText" priority="6" operator="containsText" dxfId="18" text="完了">
      <formula>NOT(ISERROR(SEARCH("完了",L5)))</formula>
    </cfRule>
  </conditionalFormatting>
  <dataValidations count="11">
    <dataValidation sqref="B5:B304" showDropDown="0" showInputMessage="0" showErrorMessage="0" allowBlank="1" type="date" operator="between">
      <formula1>DATE(2020,1,1)</formula1>
      <formula2>DATE(2035,12,31)</formula2>
    </dataValidation>
    <dataValidation sqref="C5:C304" showDropDown="0" showInputMessage="0" showErrorMessage="0" allowBlank="1"/>
    <dataValidation sqref="D5:D304" showDropDown="0" showInputMessage="0" showErrorMessage="0" allowBlank="1"/>
    <dataValidation sqref="E5:E304" showDropDown="0" showInputMessage="0" showErrorMessage="0" allowBlank="1"/>
    <dataValidation sqref="F5:F304" showDropDown="0" showInputMessage="0" showErrorMessage="0" allowBlank="1"/>
    <dataValidation sqref="G5:G304" showDropDown="0" showInputMessage="0" showErrorMessage="0" allowBlank="1"/>
    <dataValidation sqref="H5:H304" showDropDown="0" showInputMessage="0" showErrorMessage="0" allowBlank="1"/>
    <dataValidation sqref="I5:I304" showDropDown="0" showInputMessage="0" showErrorMessage="0" allowBlank="1"/>
    <dataValidation sqref="J5:J304" showDropDown="0" showInputMessage="0" showErrorMessage="0" allowBlank="1"/>
    <dataValidation sqref="L5:L304" showDropDown="0" showInputMessage="0" showErrorMessage="0" allowBlank="1"/>
    <dataValidation sqref="O5:O304" showDropDown="0" showInputMessage="0" showErrorMessage="0" allowBlank="1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Z304"/>
  <sheetViews>
    <sheetView workbookViewId="0">
      <selection activeCell="A1" sqref="A1"/>
    </sheetView>
  </sheetViews>
  <sheetFormatPr baseColWidth="8" defaultRowHeight="15"/>
  <cols>
    <col width="5" customWidth="1" min="1" max="1"/>
    <col width="12" customWidth="1" min="2" max="2"/>
    <col width="10" customWidth="1" min="3" max="3"/>
    <col width="12" customWidth="1" min="4" max="4"/>
    <col width="28" customWidth="1" min="5" max="5"/>
    <col width="20" customWidth="1" min="6" max="6"/>
    <col width="16" customWidth="1" min="7" max="7"/>
    <col width="10" customWidth="1" min="8" max="8"/>
    <col width="24" customWidth="1" min="9" max="9"/>
    <col width="9.140625" customWidth="1" min="10" max="40"/>
  </cols>
  <sheetData>
    <row r="1" ht="22.5" customHeight="1">
      <c r="A1" s="9" t="inlineStr">
        <is>
          <t>品質・実績記録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</row>
    <row r="2" ht="33" customHeight="1">
      <c r="A2" s="19" t="inlineStr">
        <is>
          <t>生産・検査・出荷の予定を記録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  <c r="Z2" s="1" t="n"/>
    </row>
    <row r="3"/>
    <row r="4" ht="19.5" customHeight="1">
      <c r="A4" s="105" t="inlineStr">
        <is>
          <t>No</t>
        </is>
      </c>
      <c r="B4" s="105" t="inlineStr">
        <is>
          <t>日付</t>
        </is>
      </c>
      <c r="C4" s="105" t="inlineStr">
        <is>
          <t>時間</t>
        </is>
      </c>
      <c r="D4" s="105" t="inlineStr">
        <is>
          <t>区分</t>
        </is>
      </c>
      <c r="E4" s="105" t="inlineStr">
        <is>
          <t>内容</t>
        </is>
      </c>
      <c r="F4" s="105" t="inlineStr">
        <is>
          <t>関係会社</t>
        </is>
      </c>
      <c r="G4" s="105" t="inlineStr">
        <is>
          <t>場所</t>
        </is>
      </c>
      <c r="H4" s="105" t="inlineStr">
        <is>
          <t>状態</t>
        </is>
      </c>
      <c r="I4" s="105" t="inlineStr">
        <is>
          <t>備考</t>
        </is>
      </c>
      <c r="J4" s="105" t="inlineStr">
        <is>
          <t>製番/ロット</t>
        </is>
      </c>
      <c r="K4" s="105" t="inlineStr">
        <is>
          <t>工程/設備</t>
        </is>
      </c>
      <c r="L4" s="105" t="inlineStr">
        <is>
          <t>単位</t>
        </is>
      </c>
      <c r="M4" s="105" t="inlineStr">
        <is>
          <t>計画数量</t>
        </is>
      </c>
      <c r="N4" s="105" t="inlineStr">
        <is>
          <t>実績数量</t>
        </is>
      </c>
      <c r="O4" s="105" t="inlineStr">
        <is>
          <t>良品数量</t>
        </is>
      </c>
      <c r="P4" s="105" t="inlineStr">
        <is>
          <t>不良数量</t>
        </is>
      </c>
      <c r="Q4" s="105" t="inlineStr">
        <is>
          <t>手直し数量</t>
        </is>
      </c>
      <c r="R4" s="105" t="inlineStr">
        <is>
          <t>稼働時間(時間)</t>
        </is>
      </c>
      <c r="S4" s="105" t="inlineStr">
        <is>
          <t>計画停止(分)</t>
        </is>
      </c>
      <c r="T4" s="105" t="inlineStr">
        <is>
          <t>異常停止(分)</t>
        </is>
      </c>
      <c r="U4" s="105" t="inlineStr">
        <is>
          <t>主な停止区分</t>
        </is>
      </c>
      <c r="V4" s="105" t="inlineStr">
        <is>
          <t>達成率</t>
        </is>
      </c>
      <c r="W4" s="105" t="inlineStr">
        <is>
          <t>良率</t>
        </is>
      </c>
      <c r="X4" s="105" t="inlineStr">
        <is>
          <t>結果判定</t>
        </is>
      </c>
      <c r="Y4" s="105" t="inlineStr">
        <is>
          <t>写真/データリンク</t>
        </is>
      </c>
      <c r="Z4" s="105" t="inlineStr">
        <is>
          <t>備考</t>
        </is>
      </c>
    </row>
    <row r="5" ht="22" customHeight="1">
      <c r="A5">
        <f>IF(B5="","",TEXT(B5,"yyyymmdd")&amp;"-PR-"&amp;TEXT(ROW()-4,"000"))</f>
        <v/>
      </c>
      <c r="B5" s="284" t="n">
        <v>46130</v>
      </c>
      <c r="C5" t="inlineStr">
        <is>
          <t>東海電子</t>
        </is>
      </c>
      <c r="D5" t="inlineStr">
        <is>
          <t>安全</t>
        </is>
      </c>
      <c r="E5" t="inlineStr">
        <is>
          <t>週次安全点検</t>
        </is>
      </c>
      <c r="F5" t="inlineStr">
        <is>
          <t>生産部</t>
        </is>
      </c>
      <c r="G5" t="inlineStr">
        <is>
          <t>現場事務所</t>
        </is>
      </c>
      <c r="H5" t="inlineStr">
        <is>
          <t>完了</t>
        </is>
      </c>
      <c r="I5" s="72" t="inlineStr">
        <is>
          <t>毎週月曜</t>
        </is>
      </c>
      <c r="J5" s="72" t="inlineStr">
        <is>
          <t>WO-240418-01</t>
        </is>
      </c>
      <c r="K5" s="72" t="inlineStr">
        <is>
          <t>印刷机</t>
        </is>
      </c>
      <c r="L5" s="130" t="inlineStr">
        <is>
          <t>枚</t>
        </is>
      </c>
      <c r="M5" s="289" t="n">
        <v>5000</v>
      </c>
      <c r="N5" s="289" t="n">
        <v>4920</v>
      </c>
      <c r="O5" s="289" t="n">
        <v>4880</v>
      </c>
      <c r="P5" s="289">
        <f>IF(OR(N5="",O5=""),"",MAX(N5-O5,0))</f>
        <v/>
      </c>
      <c r="Q5" s="289" t="n">
        <v>12</v>
      </c>
      <c r="R5" s="289" t="n">
        <v>3.8</v>
      </c>
      <c r="S5" s="289" t="n">
        <v>15</v>
      </c>
      <c r="T5" s="289" t="n">
        <v>20</v>
      </c>
      <c r="U5" s="130" t="inlineStr">
        <is>
          <t>段取り替え</t>
        </is>
      </c>
      <c r="V5" s="290">
        <f>IF(OR(M5="",M5=0,N5=""),"",N5/M5)</f>
        <v/>
      </c>
      <c r="W5" s="290">
        <f>IF(OR(N5="",N5=0,O5=""),"",O5/N5)</f>
        <v/>
      </c>
      <c r="X5" s="130">
        <f>IF(B5="","",IF(T5&gt;120,"异常",IF(OR(V5&lt;0.9,W5&lt;0.98),"预警","达标")))</f>
        <v/>
      </c>
      <c r="Y5" s="72" t="inlineStr">
        <is>
          <t>https://example.com/result/1</t>
        </is>
      </c>
      <c r="Z5" s="72" t="inlineStr">
        <is>
          <t>入力例</t>
        </is>
      </c>
    </row>
    <row r="6" ht="22" customHeight="1">
      <c r="A6">
        <f>IF(B6="","",TEXT(B6,"yyyymmdd")&amp;"-PR-"&amp;TEXT(ROW()-4,"000"))</f>
        <v/>
      </c>
      <c r="B6" s="284" t="n">
        <v>46130</v>
      </c>
      <c r="C6" t="inlineStr">
        <is>
          <t>東海電子</t>
        </is>
      </c>
      <c r="D6" t="inlineStr">
        <is>
          <t>検査</t>
        </is>
      </c>
      <c r="E6" t="inlineStr">
        <is>
          <t>初回確認</t>
        </is>
      </c>
      <c r="F6" t="inlineStr">
        <is>
          <t>監理者・鈴木部品</t>
        </is>
      </c>
      <c r="G6" t="inlineStr">
        <is>
          <t>現場</t>
        </is>
      </c>
      <c r="H6" t="inlineStr">
        <is>
          <t>完了</t>
        </is>
      </c>
      <c r="I6" s="72" t="inlineStr">
        <is>
          <t>承認後確認</t>
        </is>
      </c>
      <c r="J6" s="72" t="inlineStr">
        <is>
          <t>WO-240418-01</t>
        </is>
      </c>
      <c r="K6" s="72" t="inlineStr">
        <is>
          <t>入力例</t>
        </is>
      </c>
      <c r="L6" s="130" t="inlineStr">
        <is>
          <t>枚</t>
        </is>
      </c>
      <c r="M6" s="289" t="n">
        <v>5000</v>
      </c>
      <c r="N6" s="289" t="n">
        <v>4860</v>
      </c>
      <c r="O6" s="289" t="n">
        <v>4840</v>
      </c>
      <c r="P6" s="289">
        <f>IF(OR(N6="",O6=""),"",MAX(N6-O6,0))</f>
        <v/>
      </c>
      <c r="Q6" s="289" t="n">
        <v>8</v>
      </c>
      <c r="R6" s="289" t="n">
        <v>3.6</v>
      </c>
      <c r="S6" s="289" t="n">
        <v>15</v>
      </c>
      <c r="T6" s="289" t="n">
        <v>25</v>
      </c>
      <c r="U6" s="130" t="inlineStr">
        <is>
          <t>設備故障</t>
        </is>
      </c>
      <c r="V6" s="290">
        <f>IF(OR(M6="",M6=0,N6=""),"",N6/M6)</f>
        <v/>
      </c>
      <c r="W6" s="290">
        <f>IF(OR(N6="",N6=0,O6=""),"",O6/N6)</f>
        <v/>
      </c>
      <c r="X6" s="130">
        <f>IF(B6="","",IF(T6&gt;120,"异常",IF(OR(V6&lt;0.9,W6&lt;0.98),"预警","达标")))</f>
        <v/>
      </c>
      <c r="Y6" s="72" t="inlineStr">
        <is>
          <t>https://example.com/result/2</t>
        </is>
      </c>
      <c r="Z6" s="72" t="inlineStr">
        <is>
          <t>入力例</t>
        </is>
      </c>
    </row>
    <row r="7" ht="22" customHeight="1">
      <c r="A7">
        <f>IF(B7="","",TEXT(B7,"yyyymmdd")&amp;"-PR-"&amp;TEXT(ROW()-4,"000"))</f>
        <v/>
      </c>
      <c r="B7" s="284" t="n">
        <v>46130</v>
      </c>
      <c r="C7" t="inlineStr">
        <is>
          <t>東海電子</t>
        </is>
      </c>
      <c r="D7" t="inlineStr">
        <is>
          <t>検査</t>
        </is>
      </c>
      <c r="E7" t="inlineStr">
        <is>
          <t>工程確認</t>
        </is>
      </c>
      <c r="F7" t="inlineStr">
        <is>
          <t>工程部</t>
        </is>
      </c>
      <c r="G7" t="inlineStr">
        <is>
          <t>現場</t>
        </is>
      </c>
      <c r="H7" t="inlineStr">
        <is>
          <t>完了</t>
        </is>
      </c>
      <c r="I7" s="72" t="inlineStr">
        <is>
          <t>試作確認</t>
        </is>
      </c>
      <c r="J7" s="72" t="inlineStr">
        <is>
          <t>WO-240418-02</t>
        </is>
      </c>
      <c r="K7" s="72" t="inlineStr">
        <is>
          <t>印刷机</t>
        </is>
      </c>
      <c r="L7" s="130" t="inlineStr">
        <is>
          <t>枚</t>
        </is>
      </c>
      <c r="M7" s="289" t="n">
        <v>4900</v>
      </c>
      <c r="N7" s="289" t="n">
        <v>4820</v>
      </c>
      <c r="O7" s="289" t="n">
        <v>4790</v>
      </c>
      <c r="P7" s="289">
        <f>IF(OR(N7="",O7=""),"",MAX(N7-O7,0))</f>
        <v/>
      </c>
      <c r="Q7" s="289" t="n">
        <v>10</v>
      </c>
      <c r="R7" s="289" t="n">
        <v>3.7</v>
      </c>
      <c r="S7" s="289" t="n">
        <v>20</v>
      </c>
      <c r="T7" s="289" t="n">
        <v>35</v>
      </c>
      <c r="U7" s="130" t="inlineStr">
        <is>
          <t>資材待ち</t>
        </is>
      </c>
      <c r="V7" s="290">
        <f>IF(OR(M7="",M7=0,N7=""),"",N7/M7)</f>
        <v/>
      </c>
      <c r="W7" s="290">
        <f>IF(OR(N7="",N7=0,O7=""),"",O7/N7)</f>
        <v/>
      </c>
      <c r="X7" s="130">
        <f>IF(B7="","",IF(T7&gt;120,"异常",IF(OR(V7&lt;0.9,W7&lt;0.98),"预警","达标")))</f>
        <v/>
      </c>
      <c r="Y7" s="72" t="inlineStr">
        <is>
          <t>https://example.com/result/3</t>
        </is>
      </c>
      <c r="Z7" s="72" t="inlineStr">
        <is>
          <t>补料影响前段节拍。</t>
        </is>
      </c>
    </row>
    <row r="8" ht="22" customHeight="1">
      <c r="A8">
        <f>IF(B8="","",TEXT(B8,"yyyymmdd")&amp;"-PR-"&amp;TEXT(ROW()-4,"000"))</f>
        <v/>
      </c>
      <c r="B8" s="284" t="n">
        <v>46130</v>
      </c>
      <c r="C8" t="inlineStr">
        <is>
          <t>東海電子</t>
        </is>
      </c>
      <c r="D8" t="inlineStr">
        <is>
          <t>生産</t>
        </is>
      </c>
      <c r="E8" t="inlineStr">
        <is>
          <t>出力確認</t>
        </is>
      </c>
      <c r="F8" t="inlineStr">
        <is>
          <t>生産部</t>
        </is>
      </c>
      <c r="G8" t="inlineStr">
        <is>
          <t>現場</t>
        </is>
      </c>
      <c r="H8" t="inlineStr">
        <is>
          <t>予定</t>
        </is>
      </c>
      <c r="I8" s="72" t="inlineStr">
        <is>
          <t>確認待ち</t>
        </is>
      </c>
      <c r="J8" s="72" t="inlineStr">
        <is>
          <t>WO-240418-02</t>
        </is>
      </c>
      <c r="K8" s="72" t="inlineStr">
        <is>
          <t>入力例</t>
        </is>
      </c>
      <c r="L8" s="130" t="inlineStr">
        <is>
          <t>枚</t>
        </is>
      </c>
      <c r="M8" s="289" t="n">
        <v>4900</v>
      </c>
      <c r="N8" s="289" t="n">
        <v>4760</v>
      </c>
      <c r="O8" s="289" t="n">
        <v>4720</v>
      </c>
      <c r="P8" s="289">
        <f>IF(OR(N8="",O8=""),"",MAX(N8-O8,0))</f>
        <v/>
      </c>
      <c r="Q8" s="289" t="n">
        <v>15</v>
      </c>
      <c r="R8" s="289" t="n">
        <v>3.5</v>
      </c>
      <c r="S8" s="289" t="n">
        <v>20</v>
      </c>
      <c r="T8" s="289" t="n">
        <v>45</v>
      </c>
      <c r="U8" s="130" t="inlineStr">
        <is>
          <t>設備故障</t>
        </is>
      </c>
      <c r="V8" s="290">
        <f>IF(OR(M8="",M8=0,N8=""),"",N8/M8)</f>
        <v/>
      </c>
      <c r="W8" s="290">
        <f>IF(OR(N8="",N8=0,O8=""),"",O8/N8)</f>
        <v/>
      </c>
      <c r="X8" s="130">
        <f>IF(B8="","",IF(T8&gt;120,"异常",IF(OR(V8&lt;0.9,W8&lt;0.98),"预警","达标")))</f>
        <v/>
      </c>
      <c r="Y8" s="72" t="inlineStr">
        <is>
          <t>https://example.com/result/4</t>
        </is>
      </c>
      <c r="Z8" s="72" t="inlineStr">
        <is>
          <t>入力例</t>
        </is>
      </c>
    </row>
    <row r="9" ht="22" customHeight="1">
      <c r="A9">
        <f>IF(B9="","",TEXT(B9,"yyyymmdd")&amp;"-PR-"&amp;TEXT(ROW()-4,"000"))</f>
        <v/>
      </c>
      <c r="B9" s="284" t="n">
        <v>46131</v>
      </c>
      <c r="C9" t="inlineStr">
        <is>
          <t>東海電子</t>
        </is>
      </c>
      <c r="D9" t="inlineStr">
        <is>
          <t>梱包</t>
        </is>
      </c>
      <c r="E9" t="inlineStr">
        <is>
          <t>梱包確認</t>
        </is>
      </c>
      <c r="F9" t="inlineStr">
        <is>
          <t>物流部</t>
        </is>
      </c>
      <c r="G9" t="inlineStr">
        <is>
          <t>倉庫</t>
        </is>
      </c>
      <c r="H9" t="inlineStr">
        <is>
          <t>予定</t>
        </is>
      </c>
      <c r="I9" s="72" t="inlineStr">
        <is>
          <t>出荷前確認</t>
        </is>
      </c>
      <c r="J9" s="72" t="inlineStr">
        <is>
          <t>WO-240419-01</t>
        </is>
      </c>
      <c r="K9" s="72" t="inlineStr">
        <is>
          <t>SPI</t>
        </is>
      </c>
      <c r="L9" s="130" t="inlineStr">
        <is>
          <t>枚</t>
        </is>
      </c>
      <c r="M9" s="289" t="n">
        <v>4600</v>
      </c>
      <c r="N9" s="289" t="n">
        <v>4550</v>
      </c>
      <c r="O9" s="289" t="n">
        <v>4510</v>
      </c>
      <c r="P9" s="289">
        <f>IF(OR(N9="",O9=""),"",MAX(N9-O9,0))</f>
        <v/>
      </c>
      <c r="Q9" s="289" t="n">
        <v>8</v>
      </c>
      <c r="R9" s="289" t="n">
        <v>4</v>
      </c>
      <c r="S9" s="289" t="n">
        <v>15</v>
      </c>
      <c r="T9" s="289" t="n">
        <v>18</v>
      </c>
      <c r="U9" s="130" t="inlineStr">
        <is>
          <t>段取り替え</t>
        </is>
      </c>
      <c r="V9" s="290">
        <f>IF(OR(M9="",M9=0,N9=""),"",N9/M9)</f>
        <v/>
      </c>
      <c r="W9" s="290">
        <f>IF(OR(N9="",N9=0,O9=""),"",O9/N9)</f>
        <v/>
      </c>
      <c r="X9" s="130">
        <f>IF(B9="","",IF(T9&gt;120,"异常",IF(OR(V9&lt;0.9,W9&lt;0.98),"预警","达标")))</f>
        <v/>
      </c>
      <c r="Y9" s="72" t="inlineStr">
        <is>
          <t>https://example.com/result/5</t>
        </is>
      </c>
      <c r="Z9" s="72" t="inlineStr">
        <is>
          <t>初回確認通过。</t>
        </is>
      </c>
    </row>
    <row r="10" ht="22" customHeight="1">
      <c r="A10">
        <f>IF(B10="","",TEXT(B10,"yyyymmdd")&amp;"-PR-"&amp;TEXT(ROW()-4,"000"))</f>
        <v/>
      </c>
      <c r="B10" s="284" t="n">
        <v>46131</v>
      </c>
      <c r="C10" t="inlineStr">
        <is>
          <t>東海電子</t>
        </is>
      </c>
      <c r="D10" t="inlineStr">
        <is>
          <t>検査</t>
        </is>
      </c>
      <c r="E10" t="inlineStr">
        <is>
          <t>最終確認</t>
        </is>
      </c>
      <c r="F10" t="inlineStr">
        <is>
          <t>品質部</t>
        </is>
      </c>
      <c r="G10" t="inlineStr">
        <is>
          <t>現場</t>
        </is>
      </c>
      <c r="H10" t="inlineStr">
        <is>
          <t>予定</t>
        </is>
      </c>
      <c r="I10" s="72" t="inlineStr">
        <is>
          <t>是正事項確認</t>
        </is>
      </c>
      <c r="J10" s="72" t="inlineStr">
        <is>
          <t>WO-240419-01</t>
        </is>
      </c>
      <c r="K10" s="72" t="inlineStr">
        <is>
          <t>回流焊</t>
        </is>
      </c>
      <c r="L10" s="130" t="inlineStr">
        <is>
          <t>枚</t>
        </is>
      </c>
      <c r="M10" s="289" t="n">
        <v>4600</v>
      </c>
      <c r="N10" s="289" t="n">
        <v>4520</v>
      </c>
      <c r="O10" s="289" t="n">
        <v>4470</v>
      </c>
      <c r="P10" s="289">
        <f>IF(OR(N10="",O10=""),"",MAX(N10-O10,0))</f>
        <v/>
      </c>
      <c r="Q10" s="289" t="n">
        <v>20</v>
      </c>
      <c r="R10" s="289" t="n">
        <v>3.9</v>
      </c>
      <c r="S10" s="289" t="n">
        <v>15</v>
      </c>
      <c r="T10" s="289" t="n">
        <v>22</v>
      </c>
      <c r="U10" s="130" t="inlineStr">
        <is>
          <t>品質判定待ち</t>
        </is>
      </c>
      <c r="V10" s="290">
        <f>IF(OR(M10="",M10=0,N10=""),"",N10/M10)</f>
        <v/>
      </c>
      <c r="W10" s="290">
        <f>IF(OR(N10="",N10=0,O10=""),"",O10/N10)</f>
        <v/>
      </c>
      <c r="X10" s="130">
        <f>IF(B10="","",IF(T10&gt;120,"异常",IF(OR(V10&lt;0.9,W10&lt;0.98),"预警","达标")))</f>
        <v/>
      </c>
      <c r="Y10" s="72" t="inlineStr">
        <is>
          <t>https://example.com/result/6</t>
        </is>
      </c>
      <c r="Z10" s="72" t="inlineStr">
        <is>
          <t>入力例</t>
        </is>
      </c>
    </row>
    <row r="11" ht="22" customHeight="1">
      <c r="A11">
        <f>IF(B11="","",TEXT(B11,"yyyymmdd")&amp;"-PR-"&amp;TEXT(ROW()-4,"000"))</f>
        <v/>
      </c>
      <c r="B11" s="284" t="n">
        <v>46130</v>
      </c>
      <c r="C11" t="inlineStr">
        <is>
          <t>北関精工</t>
        </is>
      </c>
      <c r="D11" t="inlineStr">
        <is>
          <t>つくば第一工場</t>
        </is>
      </c>
      <c r="E11" t="inlineStr">
        <is>
          <t>組立工程区</t>
        </is>
      </c>
      <c r="F11" t="inlineStr">
        <is>
          <t>A1ライン</t>
        </is>
      </c>
      <c r="G11" t="inlineStr">
        <is>
          <t>個別組立</t>
        </is>
      </c>
      <c r="H11" t="inlineStr">
        <is>
          <t>Aシフト</t>
        </is>
      </c>
      <c r="I11" s="72" t="inlineStr">
        <is>
          <t>減速機アセンブリ</t>
        </is>
      </c>
      <c r="J11" s="72" t="inlineStr">
        <is>
          <t>MO-41801</t>
        </is>
      </c>
      <c r="K11" s="72" t="inlineStr">
        <is>
          <t>总装</t>
        </is>
      </c>
      <c r="L11" s="130" t="inlineStr">
        <is>
          <t>台</t>
        </is>
      </c>
      <c r="M11" s="289" t="n">
        <v>480</v>
      </c>
      <c r="N11" s="289" t="n">
        <v>462</v>
      </c>
      <c r="O11" s="289" t="n">
        <v>454</v>
      </c>
      <c r="P11" s="289">
        <f>IF(OR(N11="",O11=""),"",MAX(N11-O11,0))</f>
        <v/>
      </c>
      <c r="Q11" s="289" t="n">
        <v>3</v>
      </c>
      <c r="R11" s="289" t="n">
        <v>7</v>
      </c>
      <c r="S11" s="289" t="n">
        <v>25</v>
      </c>
      <c r="T11" s="289" t="n">
        <v>35</v>
      </c>
      <c r="U11" s="130" t="inlineStr">
        <is>
          <t>資材待ち</t>
        </is>
      </c>
      <c r="V11" s="290">
        <f>IF(OR(M11="",M11=0,N11=""),"",N11/M11)</f>
        <v/>
      </c>
      <c r="W11" s="290">
        <f>IF(OR(N11="",N11=0,O11=""),"",O11/N11)</f>
        <v/>
      </c>
      <c r="X11" s="130">
        <f>IF(B11="","",IF(T11&gt;120,"异常",IF(OR(V11&lt;0.9,W11&lt;0.98),"预警","达标")))</f>
        <v/>
      </c>
      <c r="Y11" s="72" t="inlineStr">
        <is>
          <t>https://example.com/result/7</t>
        </is>
      </c>
      <c r="Z11" s="72" t="inlineStr">
        <is>
          <t>总装节拍略受来料影响。</t>
        </is>
      </c>
    </row>
    <row r="12" ht="22" customHeight="1">
      <c r="A12">
        <f>IF(B12="","",TEXT(B12,"yyyymmdd")&amp;"-PR-"&amp;TEXT(ROW()-4,"000"))</f>
        <v/>
      </c>
      <c r="B12" s="284" t="n">
        <v>46130</v>
      </c>
      <c r="C12" t="inlineStr">
        <is>
          <t>北関精工</t>
        </is>
      </c>
      <c r="D12" t="inlineStr">
        <is>
          <t>つくば第一工場</t>
        </is>
      </c>
      <c r="E12" t="inlineStr">
        <is>
          <t>組立工程区</t>
        </is>
      </c>
      <c r="F12" t="inlineStr">
        <is>
          <t>A1ライン</t>
        </is>
      </c>
      <c r="G12" t="inlineStr">
        <is>
          <t>個別組立</t>
        </is>
      </c>
      <c r="H12" t="inlineStr">
        <is>
          <t>Bシフト</t>
        </is>
      </c>
      <c r="I12" s="72" t="inlineStr">
        <is>
          <t>減速機アセンブリ</t>
        </is>
      </c>
      <c r="J12" s="72" t="inlineStr">
        <is>
          <t>MO-41802</t>
        </is>
      </c>
      <c r="K12" s="72" t="inlineStr">
        <is>
          <t>总装</t>
        </is>
      </c>
      <c r="L12" s="130" t="inlineStr">
        <is>
          <t>台</t>
        </is>
      </c>
      <c r="M12" s="289" t="n">
        <v>450</v>
      </c>
      <c r="N12" s="289" t="n">
        <v>438</v>
      </c>
      <c r="O12" s="289" t="n">
        <v>430</v>
      </c>
      <c r="P12" s="289">
        <f>IF(OR(N12="",O12=""),"",MAX(N12-O12,0))</f>
        <v/>
      </c>
      <c r="Q12" s="289" t="n">
        <v>4</v>
      </c>
      <c r="R12" s="289" t="n">
        <v>6.8</v>
      </c>
      <c r="S12" s="289" t="n">
        <v>20</v>
      </c>
      <c r="T12" s="289" t="n">
        <v>45</v>
      </c>
      <c r="U12" s="130" t="inlineStr">
        <is>
          <t>設備故障</t>
        </is>
      </c>
      <c r="V12" s="290">
        <f>IF(OR(M12="",M12=0,N12=""),"",N12/M12)</f>
        <v/>
      </c>
      <c r="W12" s="290">
        <f>IF(OR(N12="",N12=0,O12=""),"",O12/N12)</f>
        <v/>
      </c>
      <c r="X12" s="130">
        <f>IF(B12="","",IF(T12&gt;120,"异常",IF(OR(V12&lt;0.9,W12&lt;0.98),"预警","达标")))</f>
        <v/>
      </c>
      <c r="Y12" s="72" t="inlineStr">
        <is>
          <t>https://example.com/result/8</t>
        </is>
      </c>
      <c r="Z12" s="72" t="inlineStr">
        <is>
          <t>扭矩枪更换备用机。</t>
        </is>
      </c>
    </row>
    <row r="13" ht="22" customHeight="1">
      <c r="A13">
        <f>IF(B13="","",TEXT(B13,"yyyymmdd")&amp;"-PR-"&amp;TEXT(ROW()-4,"000"))</f>
        <v/>
      </c>
      <c r="B13" s="284" t="n">
        <v>46131</v>
      </c>
      <c r="C13" t="inlineStr">
        <is>
          <t>北関精工</t>
        </is>
      </c>
      <c r="D13" t="inlineStr">
        <is>
          <t>つくば第一工場</t>
        </is>
      </c>
      <c r="E13" t="inlineStr">
        <is>
          <t>組立工程区</t>
        </is>
      </c>
      <c r="F13" t="inlineStr">
        <is>
          <t>A2ライン</t>
        </is>
      </c>
      <c r="G13" t="inlineStr">
        <is>
          <t>試作/サンプル</t>
        </is>
      </c>
      <c r="H13" t="inlineStr">
        <is>
          <t>日勤</t>
        </is>
      </c>
      <c r="I13" s="72" t="inlineStr">
        <is>
          <t>試作モジュール</t>
        </is>
      </c>
      <c r="J13" s="72" t="inlineStr">
        <is>
          <t>NPI-419A</t>
        </is>
      </c>
      <c r="K13" s="72" t="inlineStr">
        <is>
          <t>试制装配</t>
        </is>
      </c>
      <c r="L13" s="130" t="inlineStr">
        <is>
          <t>台</t>
        </is>
      </c>
      <c r="M13" s="289" t="n">
        <v>120</v>
      </c>
      <c r="N13" s="289" t="n">
        <v>110</v>
      </c>
      <c r="O13" s="289" t="n">
        <v>102</v>
      </c>
      <c r="P13" s="289">
        <f>IF(OR(N13="",O13=""),"",MAX(N13-O13,0))</f>
        <v/>
      </c>
      <c r="Q13" s="289" t="n">
        <v>5</v>
      </c>
      <c r="R13" s="289" t="n">
        <v>6.5</v>
      </c>
      <c r="S13" s="289" t="n">
        <v>30</v>
      </c>
      <c r="T13" s="289" t="n">
        <v>75</v>
      </c>
      <c r="U13" s="130" t="inlineStr">
        <is>
          <t>品質判定待ち</t>
        </is>
      </c>
      <c r="V13" s="290">
        <f>IF(OR(M13="",M13=0,N13=""),"",N13/M13)</f>
        <v/>
      </c>
      <c r="W13" s="290">
        <f>IF(OR(N13="",N13=0,O13=""),"",O13/N13)</f>
        <v/>
      </c>
      <c r="X13" s="130">
        <f>IF(B13="","",IF(T13&gt;120,"异常",IF(OR(V13&lt;0.9,W13&lt;0.98),"预警","达标")))</f>
        <v/>
      </c>
      <c r="Y13" s="72" t="inlineStr">
        <is>
          <t>https://example.com/result/9</t>
        </is>
      </c>
      <c r="Z13" s="72" t="inlineStr">
        <is>
          <t>入力例</t>
        </is>
      </c>
    </row>
    <row r="14" ht="22" customHeight="1">
      <c r="A14">
        <f>IF(B14="","",TEXT(B14,"yyyymmdd")&amp;"-PR-"&amp;TEXT(ROW()-4,"000"))</f>
        <v/>
      </c>
      <c r="B14" s="284" t="n">
        <v>46130</v>
      </c>
      <c r="C14" t="inlineStr">
        <is>
          <t>南洋パッケージ</t>
        </is>
      </c>
      <c r="D14" t="inlineStr">
        <is>
          <t>横浜包装工場</t>
        </is>
      </c>
      <c r="E14" t="inlineStr">
        <is>
          <t>充填工程区</t>
        </is>
      </c>
      <c r="F14" t="inlineStr">
        <is>
          <t>PACK-2 ライン</t>
        </is>
      </c>
      <c r="G14" t="inlineStr">
        <is>
          <t>包装・充填</t>
        </is>
      </c>
      <c r="H14" t="inlineStr">
        <is>
          <t>日勤</t>
        </is>
      </c>
      <c r="I14" s="72" t="inlineStr">
        <is>
          <t>ケアセット</t>
        </is>
      </c>
      <c r="J14" s="72" t="inlineStr">
        <is>
          <t>PK-41801</t>
        </is>
      </c>
      <c r="K14" s="72" t="inlineStr">
        <is>
          <t>灌装</t>
        </is>
      </c>
      <c r="L14" s="130" t="inlineStr">
        <is>
          <t>箱</t>
        </is>
      </c>
      <c r="M14" s="289" t="n">
        <v>1800</v>
      </c>
      <c r="N14" s="289" t="n">
        <v>1760</v>
      </c>
      <c r="O14" s="289" t="n">
        <v>1750</v>
      </c>
      <c r="P14" s="289">
        <f>IF(OR(N14="",O14=""),"",MAX(N14-O14,0))</f>
        <v/>
      </c>
      <c r="Q14" s="289" t="n">
        <v>6</v>
      </c>
      <c r="R14" s="289" t="n">
        <v>5.5</v>
      </c>
      <c r="S14" s="289" t="n">
        <v>30</v>
      </c>
      <c r="T14" s="289" t="n">
        <v>25</v>
      </c>
      <c r="U14" s="130" t="inlineStr">
        <is>
          <t>計画保全</t>
        </is>
      </c>
      <c r="V14" s="290">
        <f>IF(OR(M14="",M14=0,N14=""),"",N14/M14)</f>
        <v/>
      </c>
      <c r="W14" s="290">
        <f>IF(OR(N14="",N14=0,O14=""),"",O14/N14)</f>
        <v/>
      </c>
      <c r="X14" s="130">
        <f>IF(B14="","",IF(T14&gt;120,"异常",IF(OR(V14&lt;0.9,W14&lt;0.98),"预警","达标")))</f>
        <v/>
      </c>
      <c r="Y14" s="72" t="inlineStr">
        <is>
          <t>https://example.com/result/10</t>
        </is>
      </c>
      <c r="Z14" s="72" t="inlineStr">
        <is>
          <t>灌装段稳定。</t>
        </is>
      </c>
    </row>
    <row r="15" ht="22" customHeight="1">
      <c r="A15">
        <f>IF(B15="","",TEXT(B15,"yyyymmdd")&amp;"-PR-"&amp;TEXT(ROW()-4,"000"))</f>
        <v/>
      </c>
      <c r="B15" s="284" t="n">
        <v>46130</v>
      </c>
      <c r="C15" t="inlineStr">
        <is>
          <t>南洋パッケージ</t>
        </is>
      </c>
      <c r="D15" t="inlineStr">
        <is>
          <t>横浜包装工場</t>
        </is>
      </c>
      <c r="E15" t="inlineStr">
        <is>
          <t>充填工程区</t>
        </is>
      </c>
      <c r="F15" t="inlineStr">
        <is>
          <t>PACK-2 ライン</t>
        </is>
      </c>
      <c r="G15" t="inlineStr">
        <is>
          <t>包装・充填</t>
        </is>
      </c>
      <c r="H15" t="inlineStr">
        <is>
          <t>日勤</t>
        </is>
      </c>
      <c r="I15" s="72" t="inlineStr">
        <is>
          <t>ケアセット</t>
        </is>
      </c>
      <c r="J15" s="72" t="inlineStr">
        <is>
          <t>PK-41801</t>
        </is>
      </c>
      <c r="K15" s="72" t="inlineStr">
        <is>
          <t>装箱</t>
        </is>
      </c>
      <c r="L15" s="130" t="inlineStr">
        <is>
          <t>箱</t>
        </is>
      </c>
      <c r="M15" s="289" t="n">
        <v>1800</v>
      </c>
      <c r="N15" s="289" t="n">
        <v>1740</v>
      </c>
      <c r="O15" s="289" t="n">
        <v>1730</v>
      </c>
      <c r="P15" s="289">
        <f>IF(OR(N15="",O15=""),"",MAX(N15-O15,0))</f>
        <v/>
      </c>
      <c r="Q15" s="289" t="n">
        <v>8</v>
      </c>
      <c r="R15" s="289" t="n">
        <v>5.2</v>
      </c>
      <c r="S15" s="289" t="n">
        <v>30</v>
      </c>
      <c r="T15" s="289" t="n">
        <v>15</v>
      </c>
      <c r="U15" s="130" t="inlineStr">
        <is>
          <t>段取り替え</t>
        </is>
      </c>
      <c r="V15" s="290">
        <f>IF(OR(M15="",M15=0,N15=""),"",N15/M15)</f>
        <v/>
      </c>
      <c r="W15" s="290">
        <f>IF(OR(N15="",N15=0,O15=""),"",O15/N15)</f>
        <v/>
      </c>
      <c r="X15" s="130">
        <f>IF(B15="","",IF(T15&gt;120,"异常",IF(OR(V15&lt;0.9,W15&lt;0.98),"预警","达标")))</f>
        <v/>
      </c>
      <c r="Y15" s="72" t="inlineStr">
        <is>
          <t>https://example.com/result/11</t>
        </is>
      </c>
      <c r="Z15" s="72" t="inlineStr">
        <is>
          <t>入力例</t>
        </is>
      </c>
    </row>
    <row r="16" ht="22" customHeight="1">
      <c r="A16">
        <f>IF(B16="","",TEXT(B16,"yyyymmdd")&amp;"-PR-"&amp;TEXT(ROW()-4,"000"))</f>
        <v/>
      </c>
      <c r="B16" s="284" t="n">
        <v>46130</v>
      </c>
      <c r="C16" t="inlineStr">
        <is>
          <t>南洋パッケージ</t>
        </is>
      </c>
      <c r="D16" t="inlineStr">
        <is>
          <t>横浜包装工場</t>
        </is>
      </c>
      <c r="E16" t="inlineStr">
        <is>
          <t>充填工程区</t>
        </is>
      </c>
      <c r="F16" t="inlineStr">
        <is>
          <t>PACK-2 ライン</t>
        </is>
      </c>
      <c r="G16" t="inlineStr">
        <is>
          <t>包装・充填</t>
        </is>
      </c>
      <c r="H16" t="inlineStr">
        <is>
          <t>夜勤</t>
        </is>
      </c>
      <c r="I16" s="72" t="inlineStr">
        <is>
          <t>ケアセット</t>
        </is>
      </c>
      <c r="J16" s="72" t="inlineStr">
        <is>
          <t>PK-41802</t>
        </is>
      </c>
      <c r="K16" s="72" t="inlineStr">
        <is>
          <t>灌装</t>
        </is>
      </c>
      <c r="L16" s="130" t="inlineStr">
        <is>
          <t>箱</t>
        </is>
      </c>
      <c r="M16" s="289" t="n">
        <v>1700</v>
      </c>
      <c r="N16" s="289" t="n">
        <v>1650</v>
      </c>
      <c r="O16" s="289" t="n">
        <v>1635</v>
      </c>
      <c r="P16" s="289">
        <f>IF(OR(N16="",O16=""),"",MAX(N16-O16,0))</f>
        <v/>
      </c>
      <c r="Q16" s="289" t="n">
        <v>5</v>
      </c>
      <c r="R16" s="289" t="n">
        <v>5.8</v>
      </c>
      <c r="S16" s="289" t="n">
        <v>20</v>
      </c>
      <c r="T16" s="289" t="n">
        <v>30</v>
      </c>
      <c r="U16" s="130" t="inlineStr">
        <is>
          <t>安全点検</t>
        </is>
      </c>
      <c r="V16" s="290">
        <f>IF(OR(M16="",M16=0,N16=""),"",N16/M16)</f>
        <v/>
      </c>
      <c r="W16" s="290">
        <f>IF(OR(N16="",N16=0,O16=""),"",O16/N16)</f>
        <v/>
      </c>
      <c r="X16" s="130">
        <f>IF(B16="","",IF(T16&gt;120,"异常",IF(OR(V16&lt;0.9,W16&lt;0.98),"预警","达标")))</f>
        <v/>
      </c>
      <c r="Y16" s="72" t="inlineStr">
        <is>
          <t>https://example.com/result/12</t>
        </is>
      </c>
      <c r="Z16" s="72" t="inlineStr">
        <is>
          <t>夜勤前半段稳定。</t>
        </is>
      </c>
    </row>
    <row r="17" ht="22" customHeight="1">
      <c r="A17">
        <f>IF(B17="","",TEXT(B17,"yyyymmdd")&amp;"-PR-"&amp;TEXT(ROW()-4,"000"))</f>
        <v/>
      </c>
      <c r="B17" s="284" t="n">
        <v>46130</v>
      </c>
      <c r="C17" t="inlineStr">
        <is>
          <t>南洋パッケージ</t>
        </is>
      </c>
      <c r="D17" t="inlineStr">
        <is>
          <t>横浜包装工場</t>
        </is>
      </c>
      <c r="E17" t="inlineStr">
        <is>
          <t>充填工程区</t>
        </is>
      </c>
      <c r="F17" t="inlineStr">
        <is>
          <t>PACK-2 ライン</t>
        </is>
      </c>
      <c r="G17" t="inlineStr">
        <is>
          <t>包装・充填</t>
        </is>
      </c>
      <c r="H17" t="inlineStr">
        <is>
          <t>夜勤</t>
        </is>
      </c>
      <c r="I17" s="72" t="inlineStr">
        <is>
          <t>ケアセット</t>
        </is>
      </c>
      <c r="J17" s="72" t="inlineStr">
        <is>
          <t>PK-41802</t>
        </is>
      </c>
      <c r="K17" s="72" t="inlineStr">
        <is>
          <t>装箱</t>
        </is>
      </c>
      <c r="L17" s="130" t="inlineStr">
        <is>
          <t>箱</t>
        </is>
      </c>
      <c r="M17" s="289" t="n">
        <v>1700</v>
      </c>
      <c r="N17" s="289" t="n">
        <v>1630</v>
      </c>
      <c r="O17" s="289" t="n">
        <v>1610</v>
      </c>
      <c r="P17" s="289">
        <f>IF(OR(N17="",O17=""),"",MAX(N17-O17,0))</f>
        <v/>
      </c>
      <c r="Q17" s="289" t="n">
        <v>7</v>
      </c>
      <c r="R17" s="289" t="n">
        <v>5.4</v>
      </c>
      <c r="S17" s="289" t="n">
        <v>20</v>
      </c>
      <c r="T17" s="289" t="n">
        <v>35</v>
      </c>
      <c r="U17" s="130" t="inlineStr">
        <is>
          <t>設備故障</t>
        </is>
      </c>
      <c r="V17" s="290">
        <f>IF(OR(M17="",M17=0,N17=""),"",N17/M17)</f>
        <v/>
      </c>
      <c r="W17" s="290">
        <f>IF(OR(N17="",N17=0,O17=""),"",O17/N17)</f>
        <v/>
      </c>
      <c r="X17" s="130">
        <f>IF(B17="","",IF(T17&gt;120,"异常",IF(OR(V17&lt;0.9,W17&lt;0.98),"预警","达标")))</f>
        <v/>
      </c>
      <c r="Y17" s="72" t="inlineStr">
        <is>
          <t>https://example.com/result/13</t>
        </is>
      </c>
      <c r="Z17" s="72" t="inlineStr">
        <is>
          <t>灌装头校准影响后段。</t>
        </is>
      </c>
    </row>
    <row r="18" ht="22" customHeight="1">
      <c r="A18">
        <f>IF(B18="","",TEXT(B18,"yyyymmdd")&amp;"-PR-"&amp;TEXT(ROW()-4,"000"))</f>
        <v/>
      </c>
      <c r="B18" s="284" t="n">
        <v>46131</v>
      </c>
      <c r="C18" t="inlineStr">
        <is>
          <t>西南フーズ</t>
        </is>
      </c>
      <c r="D18" t="inlineStr">
        <is>
          <t>大阪食品工場</t>
        </is>
      </c>
      <c r="E18" t="inlineStr">
        <is>
          <t>加工工程区</t>
        </is>
      </c>
      <c r="F18" t="inlineStr">
        <is>
          <t>MIX-1 ライン</t>
        </is>
      </c>
      <c r="G18" t="inlineStr">
        <is>
          <t>食品加工</t>
        </is>
      </c>
      <c r="H18" t="inlineStr">
        <is>
          <t>日勤</t>
        </is>
      </c>
      <c r="I18" s="72" t="inlineStr">
        <is>
          <t>調味ソース</t>
        </is>
      </c>
      <c r="J18" s="72" t="inlineStr">
        <is>
          <t>FD-41901</t>
        </is>
      </c>
      <c r="K18" s="72" t="inlineStr">
        <is>
          <t>混配</t>
        </is>
      </c>
      <c r="L18" s="130" t="inlineStr">
        <is>
          <t>kg</t>
        </is>
      </c>
      <c r="M18" s="289" t="n">
        <v>2600</v>
      </c>
      <c r="N18" s="289" t="n">
        <v>2550</v>
      </c>
      <c r="O18" s="289" t="n">
        <v>2530</v>
      </c>
      <c r="P18" s="289">
        <f>IF(OR(N18="",O18=""),"",MAX(N18-O18,0))</f>
        <v/>
      </c>
      <c r="Q18" s="289" t="n">
        <v>0</v>
      </c>
      <c r="R18" s="289" t="n">
        <v>5.8</v>
      </c>
      <c r="S18" s="289" t="n">
        <v>20</v>
      </c>
      <c r="T18" s="289" t="n">
        <v>25</v>
      </c>
      <c r="U18" s="130" t="inlineStr">
        <is>
          <t>計画保全</t>
        </is>
      </c>
      <c r="V18" s="290">
        <f>IF(OR(M18="",M18=0,N18=""),"",N18/M18)</f>
        <v/>
      </c>
      <c r="W18" s="290">
        <f>IF(OR(N18="",N18=0,O18=""),"",O18/N18)</f>
        <v/>
      </c>
      <c r="X18" s="130">
        <f>IF(B18="","",IF(T18&gt;120,"异常",IF(OR(V18&lt;0.9,W18&lt;0.98),"预警","达标")))</f>
        <v/>
      </c>
      <c r="Y18" s="72" t="inlineStr">
        <is>
          <t>https://example.com/result/14</t>
        </is>
      </c>
      <c r="Z18" s="72" t="inlineStr">
        <is>
          <t>入力例</t>
        </is>
      </c>
    </row>
    <row r="19" ht="22" customHeight="1">
      <c r="A19">
        <f>IF(B19="","",TEXT(B19,"yyyymmdd")&amp;"-PR-"&amp;TEXT(ROW()-4,"000"))</f>
        <v/>
      </c>
      <c r="B19" s="284" t="n">
        <v>46131</v>
      </c>
      <c r="C19" t="inlineStr">
        <is>
          <t>西南フーズ</t>
        </is>
      </c>
      <c r="D19" t="inlineStr">
        <is>
          <t>大阪食品工場</t>
        </is>
      </c>
      <c r="E19" t="inlineStr">
        <is>
          <t>加工工程区</t>
        </is>
      </c>
      <c r="F19" t="inlineStr">
        <is>
          <t>MIX-1 ライン</t>
        </is>
      </c>
      <c r="G19" t="inlineStr">
        <is>
          <t>食品加工</t>
        </is>
      </c>
      <c r="H19" t="inlineStr">
        <is>
          <t>日勤</t>
        </is>
      </c>
      <c r="I19" s="72" t="inlineStr">
        <is>
          <t>調味ソース</t>
        </is>
      </c>
      <c r="J19" s="72" t="inlineStr">
        <is>
          <t>FD-41901</t>
        </is>
      </c>
      <c r="K19" s="72" t="inlineStr">
        <is>
          <t>灌装</t>
        </is>
      </c>
      <c r="L19" s="130" t="inlineStr">
        <is>
          <t>kg</t>
        </is>
      </c>
      <c r="M19" s="289" t="n">
        <v>2600</v>
      </c>
      <c r="N19" s="289" t="n">
        <v>2520</v>
      </c>
      <c r="O19" s="289" t="n">
        <v>2490</v>
      </c>
      <c r="P19" s="289">
        <f>IF(OR(N19="",O19=""),"",MAX(N19-O19,0))</f>
        <v/>
      </c>
      <c r="Q19" s="289" t="n">
        <v>10</v>
      </c>
      <c r="R19" s="289" t="n">
        <v>5.6</v>
      </c>
      <c r="S19" s="289" t="n">
        <v>20</v>
      </c>
      <c r="T19" s="289" t="n">
        <v>30</v>
      </c>
      <c r="U19" s="130" t="inlineStr">
        <is>
          <t>ユーティリティ</t>
        </is>
      </c>
      <c r="V19" s="290">
        <f>IF(OR(M19="",M19=0,N19=""),"",N19/M19)</f>
        <v/>
      </c>
      <c r="W19" s="290">
        <f>IF(OR(N19="",N19=0,O19=""),"",O19/N19)</f>
        <v/>
      </c>
      <c r="X19" s="130">
        <f>IF(B19="","",IF(T19&gt;120,"异常",IF(OR(V19&lt;0.9,W19&lt;0.98),"预警","达标")))</f>
        <v/>
      </c>
      <c r="Y19" s="72" t="inlineStr">
        <is>
          <t>https://example.com/result/15</t>
        </is>
      </c>
      <c r="Z19" s="72" t="inlineStr">
        <is>
          <t>入力例</t>
        </is>
      </c>
    </row>
    <row r="20" ht="22" customHeight="1">
      <c r="A20">
        <f>IF(B20="","",TEXT(B20,"yyyymmdd")&amp;"-PR-"&amp;TEXT(ROW()-4,"000"))</f>
        <v/>
      </c>
      <c r="B20" s="284" t="n">
        <v>46131</v>
      </c>
      <c r="C20" t="inlineStr">
        <is>
          <t>OEM協力先</t>
        </is>
      </c>
      <c r="D20" t="inlineStr">
        <is>
          <t>外注協力工場</t>
        </is>
      </c>
      <c r="E20" t="inlineStr">
        <is>
          <t>組立工程区</t>
        </is>
      </c>
      <c r="F20" t="inlineStr">
        <is>
          <t>PILOT-1 ライン</t>
        </is>
      </c>
      <c r="G20" t="inlineStr">
        <is>
          <t>OEM/外注</t>
        </is>
      </c>
      <c r="H20" t="inlineStr">
        <is>
          <t>早番</t>
        </is>
      </c>
      <c r="I20" s="72" t="inlineStr">
        <is>
          <t>外注サブアセンブリ</t>
        </is>
      </c>
      <c r="J20" s="72" t="inlineStr">
        <is>
          <t>OEM-41901</t>
        </is>
      </c>
      <c r="K20" s="72" t="inlineStr">
        <is>
          <t>入力例</t>
        </is>
      </c>
      <c r="L20" s="130" t="inlineStr">
        <is>
          <t>件</t>
        </is>
      </c>
      <c r="M20" s="289" t="n">
        <v>800</v>
      </c>
      <c r="N20" s="289" t="n">
        <v>620</v>
      </c>
      <c r="O20" s="289" t="n">
        <v>600</v>
      </c>
      <c r="P20" s="289">
        <f>IF(OR(N20="",O20=""),"",MAX(N20-O20,0))</f>
        <v/>
      </c>
      <c r="Q20" s="289" t="n">
        <v>15</v>
      </c>
      <c r="R20" s="289" t="n">
        <v>4</v>
      </c>
      <c r="S20" s="289" t="n">
        <v>30</v>
      </c>
      <c r="T20" s="289" t="n">
        <v>90</v>
      </c>
      <c r="U20" s="130" t="inlineStr">
        <is>
          <t>資材待ち</t>
        </is>
      </c>
      <c r="V20" s="290">
        <f>IF(OR(M20="",M20=0,N20=""),"",N20/M20)</f>
        <v/>
      </c>
      <c r="W20" s="290">
        <f>IF(OR(N20="",N20=0,O20=""),"",O20/N20)</f>
        <v/>
      </c>
      <c r="X20" s="130">
        <f>IF(B20="","",IF(T20&gt;120,"异常",IF(OR(V20&lt;0.9,W20&lt;0.98),"预警","达标")))</f>
        <v/>
      </c>
      <c r="Y20" s="72" t="inlineStr">
        <is>
          <t>https://example.com/result/16</t>
        </is>
      </c>
      <c r="Z20" s="72" t="inlineStr">
        <is>
          <t>入力例</t>
        </is>
      </c>
    </row>
    <row r="21" ht="22" customHeight="1">
      <c r="A21">
        <f>IF(B21="","",TEXT(B21,"yyyymmdd")&amp;"-PR-"&amp;TEXT(ROW()-4,"000"))</f>
        <v/>
      </c>
      <c r="B21" s="284" t="n"/>
      <c r="I21" s="72" t="n"/>
      <c r="J21" s="72" t="n"/>
      <c r="K21" s="72" t="n"/>
      <c r="L21" s="130" t="n"/>
      <c r="M21" s="289" t="n"/>
      <c r="N21" s="289" t="n"/>
      <c r="O21" s="289" t="n"/>
      <c r="P21" s="289">
        <f>IF(OR(N21="",O21=""),"",MAX(N21-O21,0))</f>
        <v/>
      </c>
      <c r="Q21" s="289" t="n"/>
      <c r="R21" s="289" t="n"/>
      <c r="S21" s="289" t="n"/>
      <c r="T21" s="289" t="n"/>
      <c r="U21" s="130" t="n"/>
      <c r="V21" s="290">
        <f>IF(OR(M21="",M21=0,N21=""),"",N21/M21)</f>
        <v/>
      </c>
      <c r="W21" s="290">
        <f>IF(OR(N21="",N21=0,O21=""),"",O21/N21)</f>
        <v/>
      </c>
      <c r="X21" s="130">
        <f>IF(B21="","",IF(T21&gt;120,"异常",IF(OR(V21&lt;0.9,W21&lt;0.98),"预警","达标")))</f>
        <v/>
      </c>
      <c r="Y21" s="72" t="n"/>
      <c r="Z21" s="72" t="n"/>
    </row>
    <row r="22" ht="22" customHeight="1">
      <c r="A22">
        <f>IF(B22="","",TEXT(B22,"yyyymmdd")&amp;"-PR-"&amp;TEXT(ROW()-4,"000"))</f>
        <v/>
      </c>
      <c r="B22" s="284" t="n"/>
      <c r="I22" s="72" t="n"/>
      <c r="J22" s="72" t="n"/>
      <c r="K22" s="72" t="n"/>
      <c r="L22" s="130" t="n"/>
      <c r="M22" s="289" t="n"/>
      <c r="N22" s="289" t="n"/>
      <c r="O22" s="289" t="n"/>
      <c r="P22" s="289">
        <f>IF(OR(N22="",O22=""),"",MAX(N22-O22,0))</f>
        <v/>
      </c>
      <c r="Q22" s="289" t="n"/>
      <c r="R22" s="289" t="n"/>
      <c r="S22" s="289" t="n"/>
      <c r="T22" s="289" t="n"/>
      <c r="U22" s="130" t="n"/>
      <c r="V22" s="290">
        <f>IF(OR(M22="",M22=0,N22=""),"",N22/M22)</f>
        <v/>
      </c>
      <c r="W22" s="290">
        <f>IF(OR(N22="",N22=0,O22=""),"",O22/N22)</f>
        <v/>
      </c>
      <c r="X22" s="130">
        <f>IF(B22="","",IF(T22&gt;120,"异常",IF(OR(V22&lt;0.9,W22&lt;0.98),"预警","达标")))</f>
        <v/>
      </c>
      <c r="Y22" s="72" t="n"/>
      <c r="Z22" s="72" t="n"/>
    </row>
    <row r="23" ht="22" customHeight="1">
      <c r="A23">
        <f>IF(B23="","",TEXT(B23,"yyyymmdd")&amp;"-PR-"&amp;TEXT(ROW()-4,"000"))</f>
        <v/>
      </c>
      <c r="B23" s="284" t="n"/>
      <c r="I23" s="72" t="n"/>
      <c r="J23" s="72" t="n"/>
      <c r="K23" s="72" t="n"/>
      <c r="L23" s="130" t="n"/>
      <c r="M23" s="289" t="n"/>
      <c r="N23" s="289" t="n"/>
      <c r="O23" s="289" t="n"/>
      <c r="P23" s="289">
        <f>IF(OR(N23="",O23=""),"",MAX(N23-O23,0))</f>
        <v/>
      </c>
      <c r="Q23" s="289" t="n"/>
      <c r="R23" s="289" t="n"/>
      <c r="S23" s="289" t="n"/>
      <c r="T23" s="289" t="n"/>
      <c r="U23" s="130" t="n"/>
      <c r="V23" s="290">
        <f>IF(OR(M23="",M23=0,N23=""),"",N23/M23)</f>
        <v/>
      </c>
      <c r="W23" s="290">
        <f>IF(OR(N23="",N23=0,O23=""),"",O23/N23)</f>
        <v/>
      </c>
      <c r="X23" s="130">
        <f>IF(B23="","",IF(T23&gt;120,"异常",IF(OR(V23&lt;0.9,W23&lt;0.98),"预警","达标")))</f>
        <v/>
      </c>
      <c r="Y23" s="72" t="n"/>
      <c r="Z23" s="72" t="n"/>
    </row>
    <row r="24" ht="22" customHeight="1">
      <c r="A24">
        <f>IF(B24="","",TEXT(B24,"yyyymmdd")&amp;"-PR-"&amp;TEXT(ROW()-4,"000"))</f>
        <v/>
      </c>
      <c r="B24" s="284" t="n"/>
      <c r="I24" s="72" t="n"/>
      <c r="J24" s="72" t="n"/>
      <c r="K24" s="72" t="n"/>
      <c r="L24" s="130" t="n"/>
      <c r="M24" s="289" t="n"/>
      <c r="N24" s="289" t="n"/>
      <c r="O24" s="289" t="n"/>
      <c r="P24" s="289">
        <f>IF(OR(N24="",O24=""),"",MAX(N24-O24,0))</f>
        <v/>
      </c>
      <c r="Q24" s="289" t="n"/>
      <c r="R24" s="289" t="n"/>
      <c r="S24" s="289" t="n"/>
      <c r="T24" s="289" t="n"/>
      <c r="U24" s="130" t="n"/>
      <c r="V24" s="290">
        <f>IF(OR(M24="",M24=0,N24=""),"",N24/M24)</f>
        <v/>
      </c>
      <c r="W24" s="290">
        <f>IF(OR(N24="",N24=0,O24=""),"",O24/N24)</f>
        <v/>
      </c>
      <c r="X24" s="130">
        <f>IF(B24="","",IF(T24&gt;120,"异常",IF(OR(V24&lt;0.9,W24&lt;0.98),"预警","达标")))</f>
        <v/>
      </c>
      <c r="Y24" s="72" t="n"/>
      <c r="Z24" s="72" t="n"/>
    </row>
    <row r="25" ht="22" customHeight="1">
      <c r="A25">
        <f>IF(B25="","",TEXT(B25,"yyyymmdd")&amp;"-PR-"&amp;TEXT(ROW()-4,"000"))</f>
        <v/>
      </c>
      <c r="B25" s="284" t="n"/>
      <c r="I25" s="72" t="n"/>
      <c r="J25" s="72" t="n"/>
      <c r="K25" s="72" t="n"/>
      <c r="L25" s="130" t="n"/>
      <c r="M25" s="289" t="n"/>
      <c r="N25" s="289" t="n"/>
      <c r="O25" s="289" t="n"/>
      <c r="P25" s="289">
        <f>IF(OR(N25="",O25=""),"",MAX(N25-O25,0))</f>
        <v/>
      </c>
      <c r="Q25" s="289" t="n"/>
      <c r="R25" s="289" t="n"/>
      <c r="S25" s="289" t="n"/>
      <c r="T25" s="289" t="n"/>
      <c r="U25" s="130" t="n"/>
      <c r="V25" s="290">
        <f>IF(OR(M25="",M25=0,N25=""),"",N25/M25)</f>
        <v/>
      </c>
      <c r="W25" s="290">
        <f>IF(OR(N25="",N25=0,O25=""),"",O25/N25)</f>
        <v/>
      </c>
      <c r="X25" s="130">
        <f>IF(B25="","",IF(T25&gt;120,"异常",IF(OR(V25&lt;0.9,W25&lt;0.98),"预警","达标")))</f>
        <v/>
      </c>
      <c r="Y25" s="72" t="n"/>
      <c r="Z25" s="72" t="n"/>
    </row>
    <row r="26" ht="22" customHeight="1">
      <c r="A26">
        <f>IF(B26="","",TEXT(B26,"yyyymmdd")&amp;"-PR-"&amp;TEXT(ROW()-4,"000"))</f>
        <v/>
      </c>
      <c r="B26" s="284" t="n"/>
      <c r="I26" s="72" t="n"/>
      <c r="J26" s="72" t="n"/>
      <c r="K26" s="72" t="n"/>
      <c r="L26" s="130" t="n"/>
      <c r="M26" s="289" t="n"/>
      <c r="N26" s="289" t="n"/>
      <c r="O26" s="289" t="n"/>
      <c r="P26" s="289">
        <f>IF(OR(N26="",O26=""),"",MAX(N26-O26,0))</f>
        <v/>
      </c>
      <c r="Q26" s="289" t="n"/>
      <c r="R26" s="289" t="n"/>
      <c r="S26" s="289" t="n"/>
      <c r="T26" s="289" t="n"/>
      <c r="U26" s="130" t="n"/>
      <c r="V26" s="290">
        <f>IF(OR(M26="",M26=0,N26=""),"",N26/M26)</f>
        <v/>
      </c>
      <c r="W26" s="290">
        <f>IF(OR(N26="",N26=0,O26=""),"",O26/N26)</f>
        <v/>
      </c>
      <c r="X26" s="130">
        <f>IF(B26="","",IF(T26&gt;120,"异常",IF(OR(V26&lt;0.9,W26&lt;0.98),"预警","达标")))</f>
        <v/>
      </c>
      <c r="Y26" s="72" t="n"/>
      <c r="Z26" s="72" t="n"/>
    </row>
    <row r="27" ht="22" customHeight="1">
      <c r="A27">
        <f>IF(B27="","",TEXT(B27,"yyyymmdd")&amp;"-PR-"&amp;TEXT(ROW()-4,"000"))</f>
        <v/>
      </c>
      <c r="B27" s="284" t="n"/>
      <c r="I27" s="72" t="n"/>
      <c r="J27" s="72" t="n"/>
      <c r="K27" s="72" t="n"/>
      <c r="L27" s="130" t="n"/>
      <c r="M27" s="289" t="n"/>
      <c r="N27" s="289" t="n"/>
      <c r="O27" s="289" t="n"/>
      <c r="P27" s="289">
        <f>IF(OR(N27="",O27=""),"",MAX(N27-O27,0))</f>
        <v/>
      </c>
      <c r="Q27" s="289" t="n"/>
      <c r="R27" s="289" t="n"/>
      <c r="S27" s="289" t="n"/>
      <c r="T27" s="289" t="n"/>
      <c r="U27" s="130" t="n"/>
      <c r="V27" s="290">
        <f>IF(OR(M27="",M27=0,N27=""),"",N27/M27)</f>
        <v/>
      </c>
      <c r="W27" s="290">
        <f>IF(OR(N27="",N27=0,O27=""),"",O27/N27)</f>
        <v/>
      </c>
      <c r="X27" s="130">
        <f>IF(B27="","",IF(T27&gt;120,"异常",IF(OR(V27&lt;0.9,W27&lt;0.98),"预警","达标")))</f>
        <v/>
      </c>
      <c r="Y27" s="72" t="n"/>
      <c r="Z27" s="72" t="n"/>
    </row>
    <row r="28" ht="22" customHeight="1">
      <c r="A28">
        <f>IF(B28="","",TEXT(B28,"yyyymmdd")&amp;"-PR-"&amp;TEXT(ROW()-4,"000"))</f>
        <v/>
      </c>
      <c r="B28" s="284" t="n"/>
      <c r="I28" s="72" t="n"/>
      <c r="J28" s="72" t="n"/>
      <c r="K28" s="72" t="n"/>
      <c r="L28" s="130" t="n"/>
      <c r="M28" s="289" t="n"/>
      <c r="N28" s="289" t="n"/>
      <c r="O28" s="289" t="n"/>
      <c r="P28" s="289">
        <f>IF(OR(N28="",O28=""),"",MAX(N28-O28,0))</f>
        <v/>
      </c>
      <c r="Q28" s="289" t="n"/>
      <c r="R28" s="289" t="n"/>
      <c r="S28" s="289" t="n"/>
      <c r="T28" s="289" t="n"/>
      <c r="U28" s="130" t="n"/>
      <c r="V28" s="290">
        <f>IF(OR(M28="",M28=0,N28=""),"",N28/M28)</f>
        <v/>
      </c>
      <c r="W28" s="290">
        <f>IF(OR(N28="",N28=0,O28=""),"",O28/N28)</f>
        <v/>
      </c>
      <c r="X28" s="130">
        <f>IF(B28="","",IF(T28&gt;120,"异常",IF(OR(V28&lt;0.9,W28&lt;0.98),"预警","达标")))</f>
        <v/>
      </c>
      <c r="Y28" s="72" t="n"/>
      <c r="Z28" s="72" t="n"/>
    </row>
    <row r="29" ht="22" customHeight="1">
      <c r="A29">
        <f>IF(B29="","",TEXT(B29,"yyyymmdd")&amp;"-PR-"&amp;TEXT(ROW()-4,"000"))</f>
        <v/>
      </c>
      <c r="B29" s="284" t="n"/>
      <c r="I29" s="72" t="n"/>
      <c r="J29" s="72" t="n"/>
      <c r="K29" s="72" t="n"/>
      <c r="L29" s="130" t="n"/>
      <c r="M29" s="289" t="n"/>
      <c r="N29" s="289" t="n"/>
      <c r="O29" s="289" t="n"/>
      <c r="P29" s="289">
        <f>IF(OR(N29="",O29=""),"",MAX(N29-O29,0))</f>
        <v/>
      </c>
      <c r="Q29" s="289" t="n"/>
      <c r="R29" s="289" t="n"/>
      <c r="S29" s="289" t="n"/>
      <c r="T29" s="289" t="n"/>
      <c r="U29" s="130" t="n"/>
      <c r="V29" s="290">
        <f>IF(OR(M29="",M29=0,N29=""),"",N29/M29)</f>
        <v/>
      </c>
      <c r="W29" s="290">
        <f>IF(OR(N29="",N29=0,O29=""),"",O29/N29)</f>
        <v/>
      </c>
      <c r="X29" s="130">
        <f>IF(B29="","",IF(T29&gt;120,"异常",IF(OR(V29&lt;0.9,W29&lt;0.98),"预警","达标")))</f>
        <v/>
      </c>
      <c r="Y29" s="72" t="n"/>
      <c r="Z29" s="72" t="n"/>
    </row>
    <row r="30" ht="22" customHeight="1">
      <c r="A30">
        <f>IF(B30="","",TEXT(B30,"yyyymmdd")&amp;"-PR-"&amp;TEXT(ROW()-4,"000"))</f>
        <v/>
      </c>
      <c r="B30" s="284" t="n"/>
      <c r="I30" s="72" t="n"/>
      <c r="J30" s="72" t="n"/>
      <c r="K30" s="72" t="n"/>
      <c r="L30" s="130" t="n"/>
      <c r="M30" s="289" t="n"/>
      <c r="N30" s="289" t="n"/>
      <c r="O30" s="289" t="n"/>
      <c r="P30" s="289">
        <f>IF(OR(N30="",O30=""),"",MAX(N30-O30,0))</f>
        <v/>
      </c>
      <c r="Q30" s="289" t="n"/>
      <c r="R30" s="289" t="n"/>
      <c r="S30" s="289" t="n"/>
      <c r="T30" s="289" t="n"/>
      <c r="U30" s="130" t="n"/>
      <c r="V30" s="290">
        <f>IF(OR(M30="",M30=0,N30=""),"",N30/M30)</f>
        <v/>
      </c>
      <c r="W30" s="290">
        <f>IF(OR(N30="",N30=0,O30=""),"",O30/N30)</f>
        <v/>
      </c>
      <c r="X30" s="130">
        <f>IF(B30="","",IF(T30&gt;120,"异常",IF(OR(V30&lt;0.9,W30&lt;0.98),"预警","达标")))</f>
        <v/>
      </c>
      <c r="Y30" s="72" t="n"/>
      <c r="Z30" s="72" t="n"/>
    </row>
    <row r="31" ht="22" customHeight="1">
      <c r="A31" t="inlineStr">
        <is>
          <t>このシートは工程外の予定（安全・検査・出荷）を一覧管理するための補助表です。</t>
        </is>
      </c>
      <c r="B31" s="284" t="n"/>
      <c r="I31" s="72" t="n"/>
      <c r="J31" s="72" t="n"/>
      <c r="K31" s="72" t="n"/>
      <c r="L31" s="130" t="n"/>
      <c r="M31" s="289" t="n"/>
      <c r="N31" s="289" t="n"/>
      <c r="O31" s="289" t="n"/>
      <c r="P31" s="289">
        <f>IF(OR(N31="",O31=""),"",MAX(N31-O31,0))</f>
        <v/>
      </c>
      <c r="Q31" s="289" t="n"/>
      <c r="R31" s="289" t="n"/>
      <c r="S31" s="289" t="n"/>
      <c r="T31" s="289" t="n"/>
      <c r="U31" s="130" t="n"/>
      <c r="V31" s="290">
        <f>IF(OR(M31="",M31=0,N31=""),"",N31/M31)</f>
        <v/>
      </c>
      <c r="W31" s="290">
        <f>IF(OR(N31="",N31=0,O31=""),"",O31/N31)</f>
        <v/>
      </c>
      <c r="X31" s="130">
        <f>IF(B31="","",IF(T31&gt;120,"异常",IF(OR(V31&lt;0.9,W31&lt;0.98),"预警","达标")))</f>
        <v/>
      </c>
      <c r="Y31" s="72" t="n"/>
      <c r="Z31" s="72" t="n"/>
    </row>
    <row r="32" ht="22" customHeight="1">
      <c r="A32">
        <f>IF(B32="","",TEXT(B32,"yyyymmdd")&amp;"-PR-"&amp;TEXT(ROW()-4,"000"))</f>
        <v/>
      </c>
      <c r="B32" s="284" t="n"/>
      <c r="I32" s="72" t="n"/>
      <c r="J32" s="72" t="n"/>
      <c r="K32" s="72" t="n"/>
      <c r="L32" s="130" t="n"/>
      <c r="M32" s="289" t="n"/>
      <c r="N32" s="289" t="n"/>
      <c r="O32" s="289" t="n"/>
      <c r="P32" s="289">
        <f>IF(OR(N32="",O32=""),"",MAX(N32-O32,0))</f>
        <v/>
      </c>
      <c r="Q32" s="289" t="n"/>
      <c r="R32" s="289" t="n"/>
      <c r="S32" s="289" t="n"/>
      <c r="T32" s="289" t="n"/>
      <c r="U32" s="130" t="n"/>
      <c r="V32" s="290">
        <f>IF(OR(M32="",M32=0,N32=""),"",N32/M32)</f>
        <v/>
      </c>
      <c r="W32" s="290">
        <f>IF(OR(N32="",N32=0,O32=""),"",O32/N32)</f>
        <v/>
      </c>
      <c r="X32" s="130">
        <f>IF(B32="","",IF(T32&gt;120,"异常",IF(OR(V32&lt;0.9,W32&lt;0.98),"预警","达标")))</f>
        <v/>
      </c>
      <c r="Y32" s="72" t="n"/>
      <c r="Z32" s="72" t="n"/>
    </row>
    <row r="33" ht="22" customHeight="1">
      <c r="A33">
        <f>IF(B33="","",TEXT(B33,"yyyymmdd")&amp;"-PR-"&amp;TEXT(ROW()-4,"000"))</f>
        <v/>
      </c>
      <c r="B33" s="284" t="n"/>
      <c r="I33" s="72" t="n"/>
      <c r="J33" s="72" t="n"/>
      <c r="K33" s="72" t="n"/>
      <c r="L33" s="130" t="n"/>
      <c r="M33" s="289" t="n"/>
      <c r="N33" s="289" t="n"/>
      <c r="O33" s="289" t="n"/>
      <c r="P33" s="289">
        <f>IF(OR(N33="",O33=""),"",MAX(N33-O33,0))</f>
        <v/>
      </c>
      <c r="Q33" s="289" t="n"/>
      <c r="R33" s="289" t="n"/>
      <c r="S33" s="289" t="n"/>
      <c r="T33" s="289" t="n"/>
      <c r="U33" s="130" t="n"/>
      <c r="V33" s="290">
        <f>IF(OR(M33="",M33=0,N33=""),"",N33/M33)</f>
        <v/>
      </c>
      <c r="W33" s="290">
        <f>IF(OR(N33="",N33=0,O33=""),"",O33/N33)</f>
        <v/>
      </c>
      <c r="X33" s="130">
        <f>IF(B33="","",IF(T33&gt;120,"异常",IF(OR(V33&lt;0.9,W33&lt;0.98),"预警","达标")))</f>
        <v/>
      </c>
      <c r="Y33" s="72" t="n"/>
      <c r="Z33" s="72" t="n"/>
    </row>
    <row r="34" ht="22" customHeight="1">
      <c r="A34">
        <f>IF(B34="","",TEXT(B34,"yyyymmdd")&amp;"-PR-"&amp;TEXT(ROW()-4,"000"))</f>
        <v/>
      </c>
      <c r="B34" s="284" t="n"/>
      <c r="I34" s="72" t="n"/>
      <c r="J34" s="72" t="n"/>
      <c r="K34" s="72" t="n"/>
      <c r="L34" s="130" t="n"/>
      <c r="M34" s="289" t="n"/>
      <c r="N34" s="289" t="n"/>
      <c r="O34" s="289" t="n"/>
      <c r="P34" s="289">
        <f>IF(OR(N34="",O34=""),"",MAX(N34-O34,0))</f>
        <v/>
      </c>
      <c r="Q34" s="289" t="n"/>
      <c r="R34" s="289" t="n"/>
      <c r="S34" s="289" t="n"/>
      <c r="T34" s="289" t="n"/>
      <c r="U34" s="130" t="n"/>
      <c r="V34" s="290">
        <f>IF(OR(M34="",M34=0,N34=""),"",N34/M34)</f>
        <v/>
      </c>
      <c r="W34" s="290">
        <f>IF(OR(N34="",N34=0,O34=""),"",O34/N34)</f>
        <v/>
      </c>
      <c r="X34" s="130">
        <f>IF(B34="","",IF(T34&gt;120,"异常",IF(OR(V34&lt;0.9,W34&lt;0.98),"预警","达标")))</f>
        <v/>
      </c>
      <c r="Y34" s="72" t="n"/>
      <c r="Z34" s="72" t="n"/>
    </row>
    <row r="35" ht="22" customHeight="1">
      <c r="A35">
        <f>IF(B35="","",TEXT(B35,"yyyymmdd")&amp;"-PR-"&amp;TEXT(ROW()-4,"000"))</f>
        <v/>
      </c>
      <c r="B35" s="284" t="n"/>
      <c r="I35" s="72" t="n"/>
      <c r="J35" s="72" t="n"/>
      <c r="K35" s="72" t="n"/>
      <c r="L35" s="130" t="n"/>
      <c r="M35" s="289" t="n"/>
      <c r="N35" s="289" t="n"/>
      <c r="O35" s="289" t="n"/>
      <c r="P35" s="289">
        <f>IF(OR(N35="",O35=""),"",MAX(N35-O35,0))</f>
        <v/>
      </c>
      <c r="Q35" s="289" t="n"/>
      <c r="R35" s="289" t="n"/>
      <c r="S35" s="289" t="n"/>
      <c r="T35" s="289" t="n"/>
      <c r="U35" s="130" t="n"/>
      <c r="V35" s="290">
        <f>IF(OR(M35="",M35=0,N35=""),"",N35/M35)</f>
        <v/>
      </c>
      <c r="W35" s="290">
        <f>IF(OR(N35="",N35=0,O35=""),"",O35/N35)</f>
        <v/>
      </c>
      <c r="X35" s="130">
        <f>IF(B35="","",IF(T35&gt;120,"异常",IF(OR(V35&lt;0.9,W35&lt;0.98),"预警","达标")))</f>
        <v/>
      </c>
      <c r="Y35" s="72" t="n"/>
      <c r="Z35" s="72" t="n"/>
    </row>
    <row r="36" ht="22" customHeight="1">
      <c r="A36">
        <f>IF(B36="","",TEXT(B36,"yyyymmdd")&amp;"-PR-"&amp;TEXT(ROW()-4,"000"))</f>
        <v/>
      </c>
      <c r="B36" s="284" t="n"/>
      <c r="I36" s="72" t="n"/>
      <c r="J36" s="72" t="n"/>
      <c r="K36" s="72" t="n"/>
      <c r="L36" s="130" t="n"/>
      <c r="M36" s="289" t="n"/>
      <c r="N36" s="289" t="n"/>
      <c r="O36" s="289" t="n"/>
      <c r="P36" s="289">
        <f>IF(OR(N36="",O36=""),"",MAX(N36-O36,0))</f>
        <v/>
      </c>
      <c r="Q36" s="289" t="n"/>
      <c r="R36" s="289" t="n"/>
      <c r="S36" s="289" t="n"/>
      <c r="T36" s="289" t="n"/>
      <c r="U36" s="130" t="n"/>
      <c r="V36" s="290">
        <f>IF(OR(M36="",M36=0,N36=""),"",N36/M36)</f>
        <v/>
      </c>
      <c r="W36" s="290">
        <f>IF(OR(N36="",N36=0,O36=""),"",O36/N36)</f>
        <v/>
      </c>
      <c r="X36" s="130">
        <f>IF(B36="","",IF(T36&gt;120,"异常",IF(OR(V36&lt;0.9,W36&lt;0.98),"预警","达标")))</f>
        <v/>
      </c>
      <c r="Y36" s="72" t="n"/>
      <c r="Z36" s="72" t="n"/>
    </row>
    <row r="37" ht="22" customHeight="1">
      <c r="A37">
        <f>IF(B37="","",TEXT(B37,"yyyymmdd")&amp;"-PR-"&amp;TEXT(ROW()-4,"000"))</f>
        <v/>
      </c>
      <c r="B37" s="284" t="n"/>
      <c r="I37" s="72" t="n"/>
      <c r="J37" s="72" t="n"/>
      <c r="K37" s="72" t="n"/>
      <c r="L37" s="130" t="n"/>
      <c r="M37" s="289" t="n"/>
      <c r="N37" s="289" t="n"/>
      <c r="O37" s="289" t="n"/>
      <c r="P37" s="289">
        <f>IF(OR(N37="",O37=""),"",MAX(N37-O37,0))</f>
        <v/>
      </c>
      <c r="Q37" s="289" t="n"/>
      <c r="R37" s="289" t="n"/>
      <c r="S37" s="289" t="n"/>
      <c r="T37" s="289" t="n"/>
      <c r="U37" s="130" t="n"/>
      <c r="V37" s="290">
        <f>IF(OR(M37="",M37=0,N37=""),"",N37/M37)</f>
        <v/>
      </c>
      <c r="W37" s="290">
        <f>IF(OR(N37="",N37=0,O37=""),"",O37/N37)</f>
        <v/>
      </c>
      <c r="X37" s="130">
        <f>IF(B37="","",IF(T37&gt;120,"异常",IF(OR(V37&lt;0.9,W37&lt;0.98),"预警","达标")))</f>
        <v/>
      </c>
      <c r="Y37" s="72" t="n"/>
      <c r="Z37" s="72" t="n"/>
    </row>
    <row r="38" ht="22" customHeight="1">
      <c r="A38">
        <f>IF(B38="","",TEXT(B38,"yyyymmdd")&amp;"-PR-"&amp;TEXT(ROW()-4,"000"))</f>
        <v/>
      </c>
      <c r="B38" s="284" t="n"/>
      <c r="I38" s="72" t="n"/>
      <c r="J38" s="72" t="n"/>
      <c r="K38" s="72" t="n"/>
      <c r="L38" s="130" t="n"/>
      <c r="M38" s="289" t="n"/>
      <c r="N38" s="289" t="n"/>
      <c r="O38" s="289" t="n"/>
      <c r="P38" s="289">
        <f>IF(OR(N38="",O38=""),"",MAX(N38-O38,0))</f>
        <v/>
      </c>
      <c r="Q38" s="289" t="n"/>
      <c r="R38" s="289" t="n"/>
      <c r="S38" s="289" t="n"/>
      <c r="T38" s="289" t="n"/>
      <c r="U38" s="130" t="n"/>
      <c r="V38" s="290">
        <f>IF(OR(M38="",M38=0,N38=""),"",N38/M38)</f>
        <v/>
      </c>
      <c r="W38" s="290">
        <f>IF(OR(N38="",N38=0,O38=""),"",O38/N38)</f>
        <v/>
      </c>
      <c r="X38" s="130">
        <f>IF(B38="","",IF(T38&gt;120,"异常",IF(OR(V38&lt;0.9,W38&lt;0.98),"预警","达标")))</f>
        <v/>
      </c>
      <c r="Y38" s="72" t="n"/>
      <c r="Z38" s="72" t="n"/>
    </row>
    <row r="39" ht="22" customHeight="1">
      <c r="A39">
        <f>IF(B39="","",TEXT(B39,"yyyymmdd")&amp;"-PR-"&amp;TEXT(ROW()-4,"000"))</f>
        <v/>
      </c>
      <c r="B39" s="284" t="n"/>
      <c r="I39" s="72" t="n"/>
      <c r="J39" s="72" t="n"/>
      <c r="K39" s="72" t="n"/>
      <c r="L39" s="130" t="n"/>
      <c r="M39" s="289" t="n"/>
      <c r="N39" s="289" t="n"/>
      <c r="O39" s="289" t="n"/>
      <c r="P39" s="289">
        <f>IF(OR(N39="",O39=""),"",MAX(N39-O39,0))</f>
        <v/>
      </c>
      <c r="Q39" s="289" t="n"/>
      <c r="R39" s="289" t="n"/>
      <c r="S39" s="289" t="n"/>
      <c r="T39" s="289" t="n"/>
      <c r="U39" s="130" t="n"/>
      <c r="V39" s="290">
        <f>IF(OR(M39="",M39=0,N39=""),"",N39/M39)</f>
        <v/>
      </c>
      <c r="W39" s="290">
        <f>IF(OR(N39="",N39=0,O39=""),"",O39/N39)</f>
        <v/>
      </c>
      <c r="X39" s="130">
        <f>IF(B39="","",IF(T39&gt;120,"异常",IF(OR(V39&lt;0.9,W39&lt;0.98),"预警","达标")))</f>
        <v/>
      </c>
      <c r="Y39" s="72" t="n"/>
      <c r="Z39" s="72" t="n"/>
    </row>
    <row r="40" ht="22" customHeight="1">
      <c r="A40">
        <f>IF(B40="","",TEXT(B40,"yyyymmdd")&amp;"-PR-"&amp;TEXT(ROW()-4,"000"))</f>
        <v/>
      </c>
      <c r="B40" s="284" t="n"/>
      <c r="I40" s="72" t="n"/>
      <c r="J40" s="72" t="n"/>
      <c r="K40" s="72" t="n"/>
      <c r="L40" s="130" t="n"/>
      <c r="M40" s="289" t="n"/>
      <c r="N40" s="289" t="n"/>
      <c r="O40" s="289" t="n"/>
      <c r="P40" s="289">
        <f>IF(OR(N40="",O40=""),"",MAX(N40-O40,0))</f>
        <v/>
      </c>
      <c r="Q40" s="289" t="n"/>
      <c r="R40" s="289" t="n"/>
      <c r="S40" s="289" t="n"/>
      <c r="T40" s="289" t="n"/>
      <c r="U40" s="130" t="n"/>
      <c r="V40" s="290">
        <f>IF(OR(M40="",M40=0,N40=""),"",N40/M40)</f>
        <v/>
      </c>
      <c r="W40" s="290">
        <f>IF(OR(N40="",N40=0,O40=""),"",O40/N40)</f>
        <v/>
      </c>
      <c r="X40" s="130">
        <f>IF(B40="","",IF(T40&gt;120,"异常",IF(OR(V40&lt;0.9,W40&lt;0.98),"预警","达标")))</f>
        <v/>
      </c>
      <c r="Y40" s="72" t="n"/>
      <c r="Z40" s="72" t="n"/>
    </row>
    <row r="41" ht="22" customHeight="1">
      <c r="A41">
        <f>IF(B41="","",TEXT(B41,"yyyymmdd")&amp;"-PR-"&amp;TEXT(ROW()-4,"000"))</f>
        <v/>
      </c>
      <c r="B41" s="284" t="n"/>
      <c r="I41" s="72" t="n"/>
      <c r="J41" s="72" t="n"/>
      <c r="K41" s="72" t="n"/>
      <c r="L41" s="130" t="n"/>
      <c r="M41" s="289" t="n"/>
      <c r="N41" s="289" t="n"/>
      <c r="O41" s="289" t="n"/>
      <c r="P41" s="289">
        <f>IF(OR(N41="",O41=""),"",MAX(N41-O41,0))</f>
        <v/>
      </c>
      <c r="Q41" s="289" t="n"/>
      <c r="R41" s="289" t="n"/>
      <c r="S41" s="289" t="n"/>
      <c r="T41" s="289" t="n"/>
      <c r="U41" s="130" t="n"/>
      <c r="V41" s="290">
        <f>IF(OR(M41="",M41=0,N41=""),"",N41/M41)</f>
        <v/>
      </c>
      <c r="W41" s="290">
        <f>IF(OR(N41="",N41=0,O41=""),"",O41/N41)</f>
        <v/>
      </c>
      <c r="X41" s="130">
        <f>IF(B41="","",IF(T41&gt;120,"异常",IF(OR(V41&lt;0.9,W41&lt;0.98),"预警","达标")))</f>
        <v/>
      </c>
      <c r="Y41" s="72" t="n"/>
      <c r="Z41" s="72" t="n"/>
    </row>
    <row r="42" ht="22" customHeight="1">
      <c r="A42">
        <f>IF(B42="","",TEXT(B42,"yyyymmdd")&amp;"-PR-"&amp;TEXT(ROW()-4,"000"))</f>
        <v/>
      </c>
      <c r="B42" s="284" t="n"/>
      <c r="I42" s="72" t="n"/>
      <c r="J42" s="72" t="n"/>
      <c r="K42" s="72" t="n"/>
      <c r="L42" s="130" t="n"/>
      <c r="M42" s="289" t="n"/>
      <c r="N42" s="289" t="n"/>
      <c r="O42" s="289" t="n"/>
      <c r="P42" s="289">
        <f>IF(OR(N42="",O42=""),"",MAX(N42-O42,0))</f>
        <v/>
      </c>
      <c r="Q42" s="289" t="n"/>
      <c r="R42" s="289" t="n"/>
      <c r="S42" s="289" t="n"/>
      <c r="T42" s="289" t="n"/>
      <c r="U42" s="130" t="n"/>
      <c r="V42" s="290">
        <f>IF(OR(M42="",M42=0,N42=""),"",N42/M42)</f>
        <v/>
      </c>
      <c r="W42" s="290">
        <f>IF(OR(N42="",N42=0,O42=""),"",O42/N42)</f>
        <v/>
      </c>
      <c r="X42" s="130">
        <f>IF(B42="","",IF(T42&gt;120,"异常",IF(OR(V42&lt;0.9,W42&lt;0.98),"预警","达标")))</f>
        <v/>
      </c>
      <c r="Y42" s="72" t="n"/>
      <c r="Z42" s="72" t="n"/>
    </row>
    <row r="43" ht="22" customHeight="1">
      <c r="A43">
        <f>IF(B43="","",TEXT(B43,"yyyymmdd")&amp;"-PR-"&amp;TEXT(ROW()-4,"000"))</f>
        <v/>
      </c>
      <c r="B43" s="284" t="n"/>
      <c r="I43" s="72" t="n"/>
      <c r="J43" s="72" t="n"/>
      <c r="K43" s="72" t="n"/>
      <c r="L43" s="130" t="n"/>
      <c r="M43" s="289" t="n"/>
      <c r="N43" s="289" t="n"/>
      <c r="O43" s="289" t="n"/>
      <c r="P43" s="289">
        <f>IF(OR(N43="",O43=""),"",MAX(N43-O43,0))</f>
        <v/>
      </c>
      <c r="Q43" s="289" t="n"/>
      <c r="R43" s="289" t="n"/>
      <c r="S43" s="289" t="n"/>
      <c r="T43" s="289" t="n"/>
      <c r="U43" s="130" t="n"/>
      <c r="V43" s="290">
        <f>IF(OR(M43="",M43=0,N43=""),"",N43/M43)</f>
        <v/>
      </c>
      <c r="W43" s="290">
        <f>IF(OR(N43="",N43=0,O43=""),"",O43/N43)</f>
        <v/>
      </c>
      <c r="X43" s="130">
        <f>IF(B43="","",IF(T43&gt;120,"异常",IF(OR(V43&lt;0.9,W43&lt;0.98),"预警","达标")))</f>
        <v/>
      </c>
      <c r="Y43" s="72" t="n"/>
      <c r="Z43" s="72" t="n"/>
    </row>
    <row r="44" ht="22" customHeight="1">
      <c r="A44">
        <f>IF(B44="","",TEXT(B44,"yyyymmdd")&amp;"-PR-"&amp;TEXT(ROW()-4,"000"))</f>
        <v/>
      </c>
      <c r="B44" s="284" t="n"/>
      <c r="I44" s="72" t="n"/>
      <c r="J44" s="72" t="n"/>
      <c r="K44" s="72" t="n"/>
      <c r="L44" s="130" t="n"/>
      <c r="M44" s="289" t="n"/>
      <c r="N44" s="289" t="n"/>
      <c r="O44" s="289" t="n"/>
      <c r="P44" s="289">
        <f>IF(OR(N44="",O44=""),"",MAX(N44-O44,0))</f>
        <v/>
      </c>
      <c r="Q44" s="289" t="n"/>
      <c r="R44" s="289" t="n"/>
      <c r="S44" s="289" t="n"/>
      <c r="T44" s="289" t="n"/>
      <c r="U44" s="130" t="n"/>
      <c r="V44" s="290">
        <f>IF(OR(M44="",M44=0,N44=""),"",N44/M44)</f>
        <v/>
      </c>
      <c r="W44" s="290">
        <f>IF(OR(N44="",N44=0,O44=""),"",O44/N44)</f>
        <v/>
      </c>
      <c r="X44" s="130">
        <f>IF(B44="","",IF(T44&gt;120,"异常",IF(OR(V44&lt;0.9,W44&lt;0.98),"预警","达标")))</f>
        <v/>
      </c>
      <c r="Y44" s="72" t="n"/>
      <c r="Z44" s="72" t="n"/>
    </row>
    <row r="45" ht="22" customHeight="1">
      <c r="A45">
        <f>IF(B45="","",TEXT(B45,"yyyymmdd")&amp;"-PR-"&amp;TEXT(ROW()-4,"000"))</f>
        <v/>
      </c>
      <c r="B45" s="284" t="n"/>
      <c r="I45" s="72" t="n"/>
      <c r="J45" s="72" t="n"/>
      <c r="K45" s="72" t="n"/>
      <c r="L45" s="130" t="n"/>
      <c r="M45" s="289" t="n"/>
      <c r="N45" s="289" t="n"/>
      <c r="O45" s="289" t="n"/>
      <c r="P45" s="289">
        <f>IF(OR(N45="",O45=""),"",MAX(N45-O45,0))</f>
        <v/>
      </c>
      <c r="Q45" s="289" t="n"/>
      <c r="R45" s="289" t="n"/>
      <c r="S45" s="289" t="n"/>
      <c r="T45" s="289" t="n"/>
      <c r="U45" s="130" t="n"/>
      <c r="V45" s="290">
        <f>IF(OR(M45="",M45=0,N45=""),"",N45/M45)</f>
        <v/>
      </c>
      <c r="W45" s="290">
        <f>IF(OR(N45="",N45=0,O45=""),"",O45/N45)</f>
        <v/>
      </c>
      <c r="X45" s="130">
        <f>IF(B45="","",IF(T45&gt;120,"异常",IF(OR(V45&lt;0.9,W45&lt;0.98),"预警","达标")))</f>
        <v/>
      </c>
      <c r="Y45" s="72" t="n"/>
      <c r="Z45" s="72" t="n"/>
    </row>
    <row r="46" ht="22" customHeight="1">
      <c r="A46">
        <f>IF(B46="","",TEXT(B46,"yyyymmdd")&amp;"-PR-"&amp;TEXT(ROW()-4,"000"))</f>
        <v/>
      </c>
      <c r="B46" s="284" t="n"/>
      <c r="I46" s="72" t="n"/>
      <c r="J46" s="72" t="n"/>
      <c r="K46" s="72" t="n"/>
      <c r="L46" s="130" t="n"/>
      <c r="M46" s="289" t="n"/>
      <c r="N46" s="289" t="n"/>
      <c r="O46" s="289" t="n"/>
      <c r="P46" s="289">
        <f>IF(OR(N46="",O46=""),"",MAX(N46-O46,0))</f>
        <v/>
      </c>
      <c r="Q46" s="289" t="n"/>
      <c r="R46" s="289" t="n"/>
      <c r="S46" s="289" t="n"/>
      <c r="T46" s="289" t="n"/>
      <c r="U46" s="130" t="n"/>
      <c r="V46" s="290">
        <f>IF(OR(M46="",M46=0,N46=""),"",N46/M46)</f>
        <v/>
      </c>
      <c r="W46" s="290">
        <f>IF(OR(N46="",N46=0,O46=""),"",O46/N46)</f>
        <v/>
      </c>
      <c r="X46" s="130">
        <f>IF(B46="","",IF(T46&gt;120,"异常",IF(OR(V46&lt;0.9,W46&lt;0.98),"预警","达标")))</f>
        <v/>
      </c>
      <c r="Y46" s="72" t="n"/>
      <c r="Z46" s="72" t="n"/>
    </row>
    <row r="47" ht="22" customHeight="1">
      <c r="A47">
        <f>IF(B47="","",TEXT(B47,"yyyymmdd")&amp;"-PR-"&amp;TEXT(ROW()-4,"000"))</f>
        <v/>
      </c>
      <c r="B47" s="284" t="n"/>
      <c r="I47" s="72" t="n"/>
      <c r="J47" s="72" t="n"/>
      <c r="K47" s="72" t="n"/>
      <c r="L47" s="130" t="n"/>
      <c r="M47" s="289" t="n"/>
      <c r="N47" s="289" t="n"/>
      <c r="O47" s="289" t="n"/>
      <c r="P47" s="289">
        <f>IF(OR(N47="",O47=""),"",MAX(N47-O47,0))</f>
        <v/>
      </c>
      <c r="Q47" s="289" t="n"/>
      <c r="R47" s="289" t="n"/>
      <c r="S47" s="289" t="n"/>
      <c r="T47" s="289" t="n"/>
      <c r="U47" s="130" t="n"/>
      <c r="V47" s="290">
        <f>IF(OR(M47="",M47=0,N47=""),"",N47/M47)</f>
        <v/>
      </c>
      <c r="W47" s="290">
        <f>IF(OR(N47="",N47=0,O47=""),"",O47/N47)</f>
        <v/>
      </c>
      <c r="X47" s="130">
        <f>IF(B47="","",IF(T47&gt;120,"异常",IF(OR(V47&lt;0.9,W47&lt;0.98),"预警","达标")))</f>
        <v/>
      </c>
      <c r="Y47" s="72" t="n"/>
      <c r="Z47" s="72" t="n"/>
    </row>
    <row r="48" ht="22" customHeight="1">
      <c r="A48">
        <f>IF(B48="","",TEXT(B48,"yyyymmdd")&amp;"-PR-"&amp;TEXT(ROW()-4,"000"))</f>
        <v/>
      </c>
      <c r="B48" s="284" t="n"/>
      <c r="I48" s="72" t="n"/>
      <c r="J48" s="72" t="n"/>
      <c r="K48" s="72" t="n"/>
      <c r="L48" s="130" t="n"/>
      <c r="M48" s="289" t="n"/>
      <c r="N48" s="289" t="n"/>
      <c r="O48" s="289" t="n"/>
      <c r="P48" s="289">
        <f>IF(OR(N48="",O48=""),"",MAX(N48-O48,0))</f>
        <v/>
      </c>
      <c r="Q48" s="289" t="n"/>
      <c r="R48" s="289" t="n"/>
      <c r="S48" s="289" t="n"/>
      <c r="T48" s="289" t="n"/>
      <c r="U48" s="130" t="n"/>
      <c r="V48" s="290">
        <f>IF(OR(M48="",M48=0,N48=""),"",N48/M48)</f>
        <v/>
      </c>
      <c r="W48" s="290">
        <f>IF(OR(N48="",N48=0,O48=""),"",O48/N48)</f>
        <v/>
      </c>
      <c r="X48" s="130">
        <f>IF(B48="","",IF(T48&gt;120,"异常",IF(OR(V48&lt;0.9,W48&lt;0.98),"预警","达标")))</f>
        <v/>
      </c>
      <c r="Y48" s="72" t="n"/>
      <c r="Z48" s="72" t="n"/>
    </row>
    <row r="49" ht="22" customHeight="1">
      <c r="A49">
        <f>IF(B49="","",TEXT(B49,"yyyymmdd")&amp;"-PR-"&amp;TEXT(ROW()-4,"000"))</f>
        <v/>
      </c>
      <c r="B49" s="284" t="n"/>
      <c r="I49" s="72" t="n"/>
      <c r="J49" s="72" t="n"/>
      <c r="K49" s="72" t="n"/>
      <c r="L49" s="130" t="n"/>
      <c r="M49" s="289" t="n"/>
      <c r="N49" s="289" t="n"/>
      <c r="O49" s="289" t="n"/>
      <c r="P49" s="289">
        <f>IF(OR(N49="",O49=""),"",MAX(N49-O49,0))</f>
        <v/>
      </c>
      <c r="Q49" s="289" t="n"/>
      <c r="R49" s="289" t="n"/>
      <c r="S49" s="289" t="n"/>
      <c r="T49" s="289" t="n"/>
      <c r="U49" s="130" t="n"/>
      <c r="V49" s="290">
        <f>IF(OR(M49="",M49=0,N49=""),"",N49/M49)</f>
        <v/>
      </c>
      <c r="W49" s="290">
        <f>IF(OR(N49="",N49=0,O49=""),"",O49/N49)</f>
        <v/>
      </c>
      <c r="X49" s="130">
        <f>IF(B49="","",IF(T49&gt;120,"异常",IF(OR(V49&lt;0.9,W49&lt;0.98),"预警","达标")))</f>
        <v/>
      </c>
      <c r="Y49" s="72" t="n"/>
      <c r="Z49" s="72" t="n"/>
    </row>
    <row r="50" ht="22" customHeight="1">
      <c r="A50">
        <f>IF(B50="","",TEXT(B50,"yyyymmdd")&amp;"-PR-"&amp;TEXT(ROW()-4,"000"))</f>
        <v/>
      </c>
      <c r="B50" s="284" t="n"/>
      <c r="I50" s="72" t="n"/>
      <c r="J50" s="72" t="n"/>
      <c r="K50" s="72" t="n"/>
      <c r="L50" s="130" t="n"/>
      <c r="M50" s="289" t="n"/>
      <c r="N50" s="289" t="n"/>
      <c r="O50" s="289" t="n"/>
      <c r="P50" s="289">
        <f>IF(OR(N50="",O50=""),"",MAX(N50-O50,0))</f>
        <v/>
      </c>
      <c r="Q50" s="289" t="n"/>
      <c r="R50" s="289" t="n"/>
      <c r="S50" s="289" t="n"/>
      <c r="T50" s="289" t="n"/>
      <c r="U50" s="130" t="n"/>
      <c r="V50" s="290">
        <f>IF(OR(M50="",M50=0,N50=""),"",N50/M50)</f>
        <v/>
      </c>
      <c r="W50" s="290">
        <f>IF(OR(N50="",N50=0,O50=""),"",O50/N50)</f>
        <v/>
      </c>
      <c r="X50" s="130">
        <f>IF(B50="","",IF(T50&gt;120,"异常",IF(OR(V50&lt;0.9,W50&lt;0.98),"预警","达标")))</f>
        <v/>
      </c>
      <c r="Y50" s="72" t="n"/>
      <c r="Z50" s="72" t="n"/>
    </row>
    <row r="51" ht="22" customHeight="1">
      <c r="A51">
        <f>IF(B51="","",TEXT(B51,"yyyymmdd")&amp;"-PR-"&amp;TEXT(ROW()-4,"000"))</f>
        <v/>
      </c>
      <c r="B51" s="284" t="n"/>
      <c r="I51" s="72" t="n"/>
      <c r="J51" s="72" t="n"/>
      <c r="K51" s="72" t="n"/>
      <c r="L51" s="130" t="n"/>
      <c r="M51" s="289" t="n"/>
      <c r="N51" s="289" t="n"/>
      <c r="O51" s="289" t="n"/>
      <c r="P51" s="289">
        <f>IF(OR(N51="",O51=""),"",MAX(N51-O51,0))</f>
        <v/>
      </c>
      <c r="Q51" s="289" t="n"/>
      <c r="R51" s="289" t="n"/>
      <c r="S51" s="289" t="n"/>
      <c r="T51" s="289" t="n"/>
      <c r="U51" s="130" t="n"/>
      <c r="V51" s="290">
        <f>IF(OR(M51="",M51=0,N51=""),"",N51/M51)</f>
        <v/>
      </c>
      <c r="W51" s="290">
        <f>IF(OR(N51="",N51=0,O51=""),"",O51/N51)</f>
        <v/>
      </c>
      <c r="X51" s="130">
        <f>IF(B51="","",IF(T51&gt;120,"异常",IF(OR(V51&lt;0.9,W51&lt;0.98),"预警","达标")))</f>
        <v/>
      </c>
      <c r="Y51" s="72" t="n"/>
      <c r="Z51" s="72" t="n"/>
    </row>
    <row r="52" ht="22" customHeight="1">
      <c r="A52">
        <f>IF(B52="","",TEXT(B52,"yyyymmdd")&amp;"-PR-"&amp;TEXT(ROW()-4,"000"))</f>
        <v/>
      </c>
      <c r="B52" s="284" t="n"/>
      <c r="I52" s="72" t="n"/>
      <c r="J52" s="72" t="n"/>
      <c r="K52" s="72" t="n"/>
      <c r="L52" s="130" t="n"/>
      <c r="M52" s="289" t="n"/>
      <c r="N52" s="289" t="n"/>
      <c r="O52" s="289" t="n"/>
      <c r="P52" s="289">
        <f>IF(OR(N52="",O52=""),"",MAX(N52-O52,0))</f>
        <v/>
      </c>
      <c r="Q52" s="289" t="n"/>
      <c r="R52" s="289" t="n"/>
      <c r="S52" s="289" t="n"/>
      <c r="T52" s="289" t="n"/>
      <c r="U52" s="130" t="n"/>
      <c r="V52" s="290">
        <f>IF(OR(M52="",M52=0,N52=""),"",N52/M52)</f>
        <v/>
      </c>
      <c r="W52" s="290">
        <f>IF(OR(N52="",N52=0,O52=""),"",O52/N52)</f>
        <v/>
      </c>
      <c r="X52" s="130">
        <f>IF(B52="","",IF(T52&gt;120,"异常",IF(OR(V52&lt;0.9,W52&lt;0.98),"预警","达标")))</f>
        <v/>
      </c>
      <c r="Y52" s="72" t="n"/>
      <c r="Z52" s="72" t="n"/>
    </row>
    <row r="53" ht="22" customHeight="1">
      <c r="A53">
        <f>IF(B53="","",TEXT(B53,"yyyymmdd")&amp;"-PR-"&amp;TEXT(ROW()-4,"000"))</f>
        <v/>
      </c>
      <c r="B53" s="284" t="n"/>
      <c r="I53" s="72" t="n"/>
      <c r="J53" s="72" t="n"/>
      <c r="K53" s="72" t="n"/>
      <c r="L53" s="130" t="n"/>
      <c r="M53" s="289" t="n"/>
      <c r="N53" s="289" t="n"/>
      <c r="O53" s="289" t="n"/>
      <c r="P53" s="289">
        <f>IF(OR(N53="",O53=""),"",MAX(N53-O53,0))</f>
        <v/>
      </c>
      <c r="Q53" s="289" t="n"/>
      <c r="R53" s="289" t="n"/>
      <c r="S53" s="289" t="n"/>
      <c r="T53" s="289" t="n"/>
      <c r="U53" s="130" t="n"/>
      <c r="V53" s="290">
        <f>IF(OR(M53="",M53=0,N53=""),"",N53/M53)</f>
        <v/>
      </c>
      <c r="W53" s="290">
        <f>IF(OR(N53="",N53=0,O53=""),"",O53/N53)</f>
        <v/>
      </c>
      <c r="X53" s="130">
        <f>IF(B53="","",IF(T53&gt;120,"异常",IF(OR(V53&lt;0.9,W53&lt;0.98),"预警","达标")))</f>
        <v/>
      </c>
      <c r="Y53" s="72" t="n"/>
      <c r="Z53" s="72" t="n"/>
    </row>
    <row r="54" ht="22" customHeight="1">
      <c r="A54">
        <f>IF(B54="","",TEXT(B54,"yyyymmdd")&amp;"-PR-"&amp;TEXT(ROW()-4,"000"))</f>
        <v/>
      </c>
      <c r="B54" s="284" t="n"/>
      <c r="I54" s="72" t="n"/>
      <c r="J54" s="72" t="n"/>
      <c r="K54" s="72" t="n"/>
      <c r="L54" s="130" t="n"/>
      <c r="M54" s="289" t="n"/>
      <c r="N54" s="289" t="n"/>
      <c r="O54" s="289" t="n"/>
      <c r="P54" s="289">
        <f>IF(OR(N54="",O54=""),"",MAX(N54-O54,0))</f>
        <v/>
      </c>
      <c r="Q54" s="289" t="n"/>
      <c r="R54" s="289" t="n"/>
      <c r="S54" s="289" t="n"/>
      <c r="T54" s="289" t="n"/>
      <c r="U54" s="130" t="n"/>
      <c r="V54" s="290">
        <f>IF(OR(M54="",M54=0,N54=""),"",N54/M54)</f>
        <v/>
      </c>
      <c r="W54" s="290">
        <f>IF(OR(N54="",N54=0,O54=""),"",O54/N54)</f>
        <v/>
      </c>
      <c r="X54" s="130">
        <f>IF(B54="","",IF(T54&gt;120,"异常",IF(OR(V54&lt;0.9,W54&lt;0.98),"预警","达标")))</f>
        <v/>
      </c>
      <c r="Y54" s="72" t="n"/>
      <c r="Z54" s="72" t="n"/>
    </row>
    <row r="55" ht="22" customHeight="1">
      <c r="A55">
        <f>IF(B55="","",TEXT(B55,"yyyymmdd")&amp;"-PR-"&amp;TEXT(ROW()-4,"000"))</f>
        <v/>
      </c>
      <c r="B55" s="284" t="n"/>
      <c r="I55" s="72" t="n"/>
      <c r="J55" s="72" t="n"/>
      <c r="K55" s="72" t="n"/>
      <c r="L55" s="130" t="n"/>
      <c r="M55" s="289" t="n"/>
      <c r="N55" s="289" t="n"/>
      <c r="O55" s="289" t="n"/>
      <c r="P55" s="289">
        <f>IF(OR(N55="",O55=""),"",MAX(N55-O55,0))</f>
        <v/>
      </c>
      <c r="Q55" s="289" t="n"/>
      <c r="R55" s="289" t="n"/>
      <c r="S55" s="289" t="n"/>
      <c r="T55" s="289" t="n"/>
      <c r="U55" s="130" t="n"/>
      <c r="V55" s="290">
        <f>IF(OR(M55="",M55=0,N55=""),"",N55/M55)</f>
        <v/>
      </c>
      <c r="W55" s="290">
        <f>IF(OR(N55="",N55=0,O55=""),"",O55/N55)</f>
        <v/>
      </c>
      <c r="X55" s="130">
        <f>IF(B55="","",IF(T55&gt;120,"异常",IF(OR(V55&lt;0.9,W55&lt;0.98),"预警","达标")))</f>
        <v/>
      </c>
      <c r="Y55" s="72" t="n"/>
      <c r="Z55" s="72" t="n"/>
    </row>
    <row r="56" ht="22" customHeight="1">
      <c r="A56">
        <f>IF(B56="","",TEXT(B56,"yyyymmdd")&amp;"-PR-"&amp;TEXT(ROW()-4,"000"))</f>
        <v/>
      </c>
      <c r="B56" s="284" t="n"/>
      <c r="I56" s="72" t="n"/>
      <c r="J56" s="72" t="n"/>
      <c r="K56" s="72" t="n"/>
      <c r="L56" s="130" t="n"/>
      <c r="M56" s="289" t="n"/>
      <c r="N56" s="289" t="n"/>
      <c r="O56" s="289" t="n"/>
      <c r="P56" s="289">
        <f>IF(OR(N56="",O56=""),"",MAX(N56-O56,0))</f>
        <v/>
      </c>
      <c r="Q56" s="289" t="n"/>
      <c r="R56" s="289" t="n"/>
      <c r="S56" s="289" t="n"/>
      <c r="T56" s="289" t="n"/>
      <c r="U56" s="130" t="n"/>
      <c r="V56" s="290">
        <f>IF(OR(M56="",M56=0,N56=""),"",N56/M56)</f>
        <v/>
      </c>
      <c r="W56" s="290">
        <f>IF(OR(N56="",N56=0,O56=""),"",O56/N56)</f>
        <v/>
      </c>
      <c r="X56" s="130">
        <f>IF(B56="","",IF(T56&gt;120,"异常",IF(OR(V56&lt;0.9,W56&lt;0.98),"预警","达标")))</f>
        <v/>
      </c>
      <c r="Y56" s="72" t="n"/>
      <c r="Z56" s="72" t="n"/>
    </row>
    <row r="57" ht="22" customHeight="1">
      <c r="A57">
        <f>IF(B57="","",TEXT(B57,"yyyymmdd")&amp;"-PR-"&amp;TEXT(ROW()-4,"000"))</f>
        <v/>
      </c>
      <c r="B57" s="284" t="n"/>
      <c r="I57" s="72" t="n"/>
      <c r="J57" s="72" t="n"/>
      <c r="K57" s="72" t="n"/>
      <c r="L57" s="130" t="n"/>
      <c r="M57" s="289" t="n"/>
      <c r="N57" s="289" t="n"/>
      <c r="O57" s="289" t="n"/>
      <c r="P57" s="289">
        <f>IF(OR(N57="",O57=""),"",MAX(N57-O57,0))</f>
        <v/>
      </c>
      <c r="Q57" s="289" t="n"/>
      <c r="R57" s="289" t="n"/>
      <c r="S57" s="289" t="n"/>
      <c r="T57" s="289" t="n"/>
      <c r="U57" s="130" t="n"/>
      <c r="V57" s="290">
        <f>IF(OR(M57="",M57=0,N57=""),"",N57/M57)</f>
        <v/>
      </c>
      <c r="W57" s="290">
        <f>IF(OR(N57="",N57=0,O57=""),"",O57/N57)</f>
        <v/>
      </c>
      <c r="X57" s="130">
        <f>IF(B57="","",IF(T57&gt;120,"异常",IF(OR(V57&lt;0.9,W57&lt;0.98),"预警","达标")))</f>
        <v/>
      </c>
      <c r="Y57" s="72" t="n"/>
      <c r="Z57" s="72" t="n"/>
    </row>
    <row r="58" ht="22" customHeight="1">
      <c r="A58">
        <f>IF(B58="","",TEXT(B58,"yyyymmdd")&amp;"-PR-"&amp;TEXT(ROW()-4,"000"))</f>
        <v/>
      </c>
      <c r="B58" s="284" t="n"/>
      <c r="I58" s="72" t="n"/>
      <c r="J58" s="72" t="n"/>
      <c r="K58" s="72" t="n"/>
      <c r="L58" s="130" t="n"/>
      <c r="M58" s="289" t="n"/>
      <c r="N58" s="289" t="n"/>
      <c r="O58" s="289" t="n"/>
      <c r="P58" s="289">
        <f>IF(OR(N58="",O58=""),"",MAX(N58-O58,0))</f>
        <v/>
      </c>
      <c r="Q58" s="289" t="n"/>
      <c r="R58" s="289" t="n"/>
      <c r="S58" s="289" t="n"/>
      <c r="T58" s="289" t="n"/>
      <c r="U58" s="130" t="n"/>
      <c r="V58" s="290">
        <f>IF(OR(M58="",M58=0,N58=""),"",N58/M58)</f>
        <v/>
      </c>
      <c r="W58" s="290">
        <f>IF(OR(N58="",N58=0,O58=""),"",O58/N58)</f>
        <v/>
      </c>
      <c r="X58" s="130">
        <f>IF(B58="","",IF(T58&gt;120,"异常",IF(OR(V58&lt;0.9,W58&lt;0.98),"预警","达标")))</f>
        <v/>
      </c>
      <c r="Y58" s="72" t="n"/>
      <c r="Z58" s="72" t="n"/>
    </row>
    <row r="59" ht="22" customHeight="1">
      <c r="A59">
        <f>IF(B59="","",TEXT(B59,"yyyymmdd")&amp;"-PR-"&amp;TEXT(ROW()-4,"000"))</f>
        <v/>
      </c>
      <c r="B59" s="284" t="n"/>
      <c r="I59" s="72" t="n"/>
      <c r="J59" s="72" t="n"/>
      <c r="K59" s="72" t="n"/>
      <c r="L59" s="130" t="n"/>
      <c r="M59" s="289" t="n"/>
      <c r="N59" s="289" t="n"/>
      <c r="O59" s="289" t="n"/>
      <c r="P59" s="289">
        <f>IF(OR(N59="",O59=""),"",MAX(N59-O59,0))</f>
        <v/>
      </c>
      <c r="Q59" s="289" t="n"/>
      <c r="R59" s="289" t="n"/>
      <c r="S59" s="289" t="n"/>
      <c r="T59" s="289" t="n"/>
      <c r="U59" s="130" t="n"/>
      <c r="V59" s="290">
        <f>IF(OR(M59="",M59=0,N59=""),"",N59/M59)</f>
        <v/>
      </c>
      <c r="W59" s="290">
        <f>IF(OR(N59="",N59=0,O59=""),"",O59/N59)</f>
        <v/>
      </c>
      <c r="X59" s="130">
        <f>IF(B59="","",IF(T59&gt;120,"异常",IF(OR(V59&lt;0.9,W59&lt;0.98),"预警","达标")))</f>
        <v/>
      </c>
      <c r="Y59" s="72" t="n"/>
      <c r="Z59" s="72" t="n"/>
    </row>
    <row r="60" ht="22" customHeight="1">
      <c r="A60">
        <f>IF(B60="","",TEXT(B60,"yyyymmdd")&amp;"-PR-"&amp;TEXT(ROW()-4,"000"))</f>
        <v/>
      </c>
      <c r="B60" s="284" t="n"/>
      <c r="I60" s="72" t="n"/>
      <c r="J60" s="72" t="n"/>
      <c r="K60" s="72" t="n"/>
      <c r="L60" s="130" t="n"/>
      <c r="M60" s="289" t="n"/>
      <c r="N60" s="289" t="n"/>
      <c r="O60" s="289" t="n"/>
      <c r="P60" s="289">
        <f>IF(OR(N60="",O60=""),"",MAX(N60-O60,0))</f>
        <v/>
      </c>
      <c r="Q60" s="289" t="n"/>
      <c r="R60" s="289" t="n"/>
      <c r="S60" s="289" t="n"/>
      <c r="T60" s="289" t="n"/>
      <c r="U60" s="130" t="n"/>
      <c r="V60" s="290">
        <f>IF(OR(M60="",M60=0,N60=""),"",N60/M60)</f>
        <v/>
      </c>
      <c r="W60" s="290">
        <f>IF(OR(N60="",N60=0,O60=""),"",O60/N60)</f>
        <v/>
      </c>
      <c r="X60" s="130">
        <f>IF(B60="","",IF(T60&gt;120,"异常",IF(OR(V60&lt;0.9,W60&lt;0.98),"预警","达标")))</f>
        <v/>
      </c>
      <c r="Y60" s="72" t="n"/>
      <c r="Z60" s="72" t="n"/>
    </row>
    <row r="61" ht="22" customHeight="1">
      <c r="A61">
        <f>IF(B61="","",TEXT(B61,"yyyymmdd")&amp;"-PR-"&amp;TEXT(ROW()-4,"000"))</f>
        <v/>
      </c>
      <c r="B61" s="284" t="n"/>
      <c r="I61" s="72" t="n"/>
      <c r="J61" s="72" t="n"/>
      <c r="K61" s="72" t="n"/>
      <c r="L61" s="130" t="n"/>
      <c r="M61" s="289" t="n"/>
      <c r="N61" s="289" t="n"/>
      <c r="O61" s="289" t="n"/>
      <c r="P61" s="289">
        <f>IF(OR(N61="",O61=""),"",MAX(N61-O61,0))</f>
        <v/>
      </c>
      <c r="Q61" s="289" t="n"/>
      <c r="R61" s="289" t="n"/>
      <c r="S61" s="289" t="n"/>
      <c r="T61" s="289" t="n"/>
      <c r="U61" s="130" t="n"/>
      <c r="V61" s="290">
        <f>IF(OR(M61="",M61=0,N61=""),"",N61/M61)</f>
        <v/>
      </c>
      <c r="W61" s="290">
        <f>IF(OR(N61="",N61=0,O61=""),"",O61/N61)</f>
        <v/>
      </c>
      <c r="X61" s="130">
        <f>IF(B61="","",IF(T61&gt;120,"异常",IF(OR(V61&lt;0.9,W61&lt;0.98),"预警","达标")))</f>
        <v/>
      </c>
      <c r="Y61" s="72" t="n"/>
      <c r="Z61" s="72" t="n"/>
    </row>
    <row r="62" ht="22" customHeight="1">
      <c r="A62">
        <f>IF(B62="","",TEXT(B62,"yyyymmdd")&amp;"-PR-"&amp;TEXT(ROW()-4,"000"))</f>
        <v/>
      </c>
      <c r="B62" s="284" t="n"/>
      <c r="I62" s="72" t="n"/>
      <c r="J62" s="72" t="n"/>
      <c r="K62" s="72" t="n"/>
      <c r="L62" s="130" t="n"/>
      <c r="M62" s="289" t="n"/>
      <c r="N62" s="289" t="n"/>
      <c r="O62" s="289" t="n"/>
      <c r="P62" s="289">
        <f>IF(OR(N62="",O62=""),"",MAX(N62-O62,0))</f>
        <v/>
      </c>
      <c r="Q62" s="289" t="n"/>
      <c r="R62" s="289" t="n"/>
      <c r="S62" s="289" t="n"/>
      <c r="T62" s="289" t="n"/>
      <c r="U62" s="130" t="n"/>
      <c r="V62" s="290">
        <f>IF(OR(M62="",M62=0,N62=""),"",N62/M62)</f>
        <v/>
      </c>
      <c r="W62" s="290">
        <f>IF(OR(N62="",N62=0,O62=""),"",O62/N62)</f>
        <v/>
      </c>
      <c r="X62" s="130">
        <f>IF(B62="","",IF(T62&gt;120,"异常",IF(OR(V62&lt;0.9,W62&lt;0.98),"预警","达标")))</f>
        <v/>
      </c>
      <c r="Y62" s="72" t="n"/>
      <c r="Z62" s="72" t="n"/>
    </row>
    <row r="63" ht="22" customHeight="1">
      <c r="A63">
        <f>IF(B63="","",TEXT(B63,"yyyymmdd")&amp;"-PR-"&amp;TEXT(ROW()-4,"000"))</f>
        <v/>
      </c>
      <c r="B63" s="284" t="n"/>
      <c r="I63" s="72" t="n"/>
      <c r="J63" s="72" t="n"/>
      <c r="K63" s="72" t="n"/>
      <c r="L63" s="130" t="n"/>
      <c r="M63" s="289" t="n"/>
      <c r="N63" s="289" t="n"/>
      <c r="O63" s="289" t="n"/>
      <c r="P63" s="289">
        <f>IF(OR(N63="",O63=""),"",MAX(N63-O63,0))</f>
        <v/>
      </c>
      <c r="Q63" s="289" t="n"/>
      <c r="R63" s="289" t="n"/>
      <c r="S63" s="289" t="n"/>
      <c r="T63" s="289" t="n"/>
      <c r="U63" s="130" t="n"/>
      <c r="V63" s="290">
        <f>IF(OR(M63="",M63=0,N63=""),"",N63/M63)</f>
        <v/>
      </c>
      <c r="W63" s="290">
        <f>IF(OR(N63="",N63=0,O63=""),"",O63/N63)</f>
        <v/>
      </c>
      <c r="X63" s="130">
        <f>IF(B63="","",IF(T63&gt;120,"异常",IF(OR(V63&lt;0.9,W63&lt;0.98),"预警","达标")))</f>
        <v/>
      </c>
      <c r="Y63" s="72" t="n"/>
      <c r="Z63" s="72" t="n"/>
    </row>
    <row r="64" ht="22" customHeight="1">
      <c r="A64">
        <f>IF(B64="","",TEXT(B64,"yyyymmdd")&amp;"-PR-"&amp;TEXT(ROW()-4,"000"))</f>
        <v/>
      </c>
      <c r="B64" s="284" t="n"/>
      <c r="I64" s="72" t="n"/>
      <c r="J64" s="72" t="n"/>
      <c r="K64" s="72" t="n"/>
      <c r="L64" s="130" t="n"/>
      <c r="M64" s="289" t="n"/>
      <c r="N64" s="289" t="n"/>
      <c r="O64" s="289" t="n"/>
      <c r="P64" s="289">
        <f>IF(OR(N64="",O64=""),"",MAX(N64-O64,0))</f>
        <v/>
      </c>
      <c r="Q64" s="289" t="n"/>
      <c r="R64" s="289" t="n"/>
      <c r="S64" s="289" t="n"/>
      <c r="T64" s="289" t="n"/>
      <c r="U64" s="130" t="n"/>
      <c r="V64" s="290">
        <f>IF(OR(M64="",M64=0,N64=""),"",N64/M64)</f>
        <v/>
      </c>
      <c r="W64" s="290">
        <f>IF(OR(N64="",N64=0,O64=""),"",O64/N64)</f>
        <v/>
      </c>
      <c r="X64" s="130">
        <f>IF(B64="","",IF(T64&gt;120,"异常",IF(OR(V64&lt;0.9,W64&lt;0.98),"预警","达标")))</f>
        <v/>
      </c>
      <c r="Y64" s="72" t="n"/>
      <c r="Z64" s="72" t="n"/>
    </row>
    <row r="65" ht="22" customHeight="1">
      <c r="A65">
        <f>IF(B65="","",TEXT(B65,"yyyymmdd")&amp;"-PR-"&amp;TEXT(ROW()-4,"000"))</f>
        <v/>
      </c>
      <c r="B65" s="284" t="n"/>
      <c r="I65" s="72" t="n"/>
      <c r="J65" s="72" t="n"/>
      <c r="K65" s="72" t="n"/>
      <c r="L65" s="130" t="n"/>
      <c r="M65" s="289" t="n"/>
      <c r="N65" s="289" t="n"/>
      <c r="O65" s="289" t="n"/>
      <c r="P65" s="289">
        <f>IF(OR(N65="",O65=""),"",MAX(N65-O65,0))</f>
        <v/>
      </c>
      <c r="Q65" s="289" t="n"/>
      <c r="R65" s="289" t="n"/>
      <c r="S65" s="289" t="n"/>
      <c r="T65" s="289" t="n"/>
      <c r="U65" s="130" t="n"/>
      <c r="V65" s="290">
        <f>IF(OR(M65="",M65=0,N65=""),"",N65/M65)</f>
        <v/>
      </c>
      <c r="W65" s="290">
        <f>IF(OR(N65="",N65=0,O65=""),"",O65/N65)</f>
        <v/>
      </c>
      <c r="X65" s="130">
        <f>IF(B65="","",IF(T65&gt;120,"异常",IF(OR(V65&lt;0.9,W65&lt;0.98),"预警","达标")))</f>
        <v/>
      </c>
      <c r="Y65" s="72" t="n"/>
      <c r="Z65" s="72" t="n"/>
    </row>
    <row r="66" ht="22" customHeight="1">
      <c r="A66">
        <f>IF(B66="","",TEXT(B66,"yyyymmdd")&amp;"-PR-"&amp;TEXT(ROW()-4,"000"))</f>
        <v/>
      </c>
      <c r="B66" s="284" t="n"/>
      <c r="I66" s="72" t="n"/>
      <c r="J66" s="72" t="n"/>
      <c r="K66" s="72" t="n"/>
      <c r="L66" s="130" t="n"/>
      <c r="M66" s="289" t="n"/>
      <c r="N66" s="289" t="n"/>
      <c r="O66" s="289" t="n"/>
      <c r="P66" s="289">
        <f>IF(OR(N66="",O66=""),"",MAX(N66-O66,0))</f>
        <v/>
      </c>
      <c r="Q66" s="289" t="n"/>
      <c r="R66" s="289" t="n"/>
      <c r="S66" s="289" t="n"/>
      <c r="T66" s="289" t="n"/>
      <c r="U66" s="130" t="n"/>
      <c r="V66" s="290">
        <f>IF(OR(M66="",M66=0,N66=""),"",N66/M66)</f>
        <v/>
      </c>
      <c r="W66" s="290">
        <f>IF(OR(N66="",N66=0,O66=""),"",O66/N66)</f>
        <v/>
      </c>
      <c r="X66" s="130">
        <f>IF(B66="","",IF(T66&gt;120,"异常",IF(OR(V66&lt;0.9,W66&lt;0.98),"预警","达标")))</f>
        <v/>
      </c>
      <c r="Y66" s="72" t="n"/>
      <c r="Z66" s="72" t="n"/>
    </row>
    <row r="67" ht="22" customHeight="1">
      <c r="A67">
        <f>IF(B67="","",TEXT(B67,"yyyymmdd")&amp;"-PR-"&amp;TEXT(ROW()-4,"000"))</f>
        <v/>
      </c>
      <c r="B67" s="284" t="n"/>
      <c r="I67" s="72" t="n"/>
      <c r="J67" s="72" t="n"/>
      <c r="K67" s="72" t="n"/>
      <c r="L67" s="130" t="n"/>
      <c r="M67" s="289" t="n"/>
      <c r="N67" s="289" t="n"/>
      <c r="O67" s="289" t="n"/>
      <c r="P67" s="289">
        <f>IF(OR(N67="",O67=""),"",MAX(N67-O67,0))</f>
        <v/>
      </c>
      <c r="Q67" s="289" t="n"/>
      <c r="R67" s="289" t="n"/>
      <c r="S67" s="289" t="n"/>
      <c r="T67" s="289" t="n"/>
      <c r="U67" s="130" t="n"/>
      <c r="V67" s="290">
        <f>IF(OR(M67="",M67=0,N67=""),"",N67/M67)</f>
        <v/>
      </c>
      <c r="W67" s="290">
        <f>IF(OR(N67="",N67=0,O67=""),"",O67/N67)</f>
        <v/>
      </c>
      <c r="X67" s="130">
        <f>IF(B67="","",IF(T67&gt;120,"异常",IF(OR(V67&lt;0.9,W67&lt;0.98),"预警","达标")))</f>
        <v/>
      </c>
      <c r="Y67" s="72" t="n"/>
      <c r="Z67" s="72" t="n"/>
    </row>
    <row r="68" ht="22" customHeight="1">
      <c r="A68">
        <f>IF(B68="","",TEXT(B68,"yyyymmdd")&amp;"-PR-"&amp;TEXT(ROW()-4,"000"))</f>
        <v/>
      </c>
      <c r="B68" s="284" t="n"/>
      <c r="I68" s="72" t="n"/>
      <c r="J68" s="72" t="n"/>
      <c r="K68" s="72" t="n"/>
      <c r="L68" s="130" t="n"/>
      <c r="M68" s="289" t="n"/>
      <c r="N68" s="289" t="n"/>
      <c r="O68" s="289" t="n"/>
      <c r="P68" s="289">
        <f>IF(OR(N68="",O68=""),"",MAX(N68-O68,0))</f>
        <v/>
      </c>
      <c r="Q68" s="289" t="n"/>
      <c r="R68" s="289" t="n"/>
      <c r="S68" s="289" t="n"/>
      <c r="T68" s="289" t="n"/>
      <c r="U68" s="130" t="n"/>
      <c r="V68" s="290">
        <f>IF(OR(M68="",M68=0,N68=""),"",N68/M68)</f>
        <v/>
      </c>
      <c r="W68" s="290">
        <f>IF(OR(N68="",N68=0,O68=""),"",O68/N68)</f>
        <v/>
      </c>
      <c r="X68" s="130">
        <f>IF(B68="","",IF(T68&gt;120,"异常",IF(OR(V68&lt;0.9,W68&lt;0.98),"预警","达标")))</f>
        <v/>
      </c>
      <c r="Y68" s="72" t="n"/>
      <c r="Z68" s="72" t="n"/>
    </row>
    <row r="69" ht="22" customHeight="1">
      <c r="A69">
        <f>IF(B69="","",TEXT(B69,"yyyymmdd")&amp;"-PR-"&amp;TEXT(ROW()-4,"000"))</f>
        <v/>
      </c>
      <c r="B69" s="284" t="n"/>
      <c r="I69" s="72" t="n"/>
      <c r="J69" s="72" t="n"/>
      <c r="K69" s="72" t="n"/>
      <c r="L69" s="130" t="n"/>
      <c r="M69" s="289" t="n"/>
      <c r="N69" s="289" t="n"/>
      <c r="O69" s="289" t="n"/>
      <c r="P69" s="289">
        <f>IF(OR(N69="",O69=""),"",MAX(N69-O69,0))</f>
        <v/>
      </c>
      <c r="Q69" s="289" t="n"/>
      <c r="R69" s="289" t="n"/>
      <c r="S69" s="289" t="n"/>
      <c r="T69" s="289" t="n"/>
      <c r="U69" s="130" t="n"/>
      <c r="V69" s="290">
        <f>IF(OR(M69="",M69=0,N69=""),"",N69/M69)</f>
        <v/>
      </c>
      <c r="W69" s="290">
        <f>IF(OR(N69="",N69=0,O69=""),"",O69/N69)</f>
        <v/>
      </c>
      <c r="X69" s="130">
        <f>IF(B69="","",IF(T69&gt;120,"异常",IF(OR(V69&lt;0.9,W69&lt;0.98),"预警","达标")))</f>
        <v/>
      </c>
      <c r="Y69" s="72" t="n"/>
      <c r="Z69" s="72" t="n"/>
    </row>
    <row r="70" ht="22" customHeight="1">
      <c r="A70">
        <f>IF(B70="","",TEXT(B70,"yyyymmdd")&amp;"-PR-"&amp;TEXT(ROW()-4,"000"))</f>
        <v/>
      </c>
      <c r="B70" s="284" t="n"/>
      <c r="I70" s="72" t="n"/>
      <c r="J70" s="72" t="n"/>
      <c r="K70" s="72" t="n"/>
      <c r="L70" s="130" t="n"/>
      <c r="M70" s="289" t="n"/>
      <c r="N70" s="289" t="n"/>
      <c r="O70" s="289" t="n"/>
      <c r="P70" s="289">
        <f>IF(OR(N70="",O70=""),"",MAX(N70-O70,0))</f>
        <v/>
      </c>
      <c r="Q70" s="289" t="n"/>
      <c r="R70" s="289" t="n"/>
      <c r="S70" s="289" t="n"/>
      <c r="T70" s="289" t="n"/>
      <c r="U70" s="130" t="n"/>
      <c r="V70" s="290">
        <f>IF(OR(M70="",M70=0,N70=""),"",N70/M70)</f>
        <v/>
      </c>
      <c r="W70" s="290">
        <f>IF(OR(N70="",N70=0,O70=""),"",O70/N70)</f>
        <v/>
      </c>
      <c r="X70" s="130">
        <f>IF(B70="","",IF(T70&gt;120,"异常",IF(OR(V70&lt;0.9,W70&lt;0.98),"预警","达标")))</f>
        <v/>
      </c>
      <c r="Y70" s="72" t="n"/>
      <c r="Z70" s="72" t="n"/>
    </row>
    <row r="71" ht="22" customHeight="1">
      <c r="A71">
        <f>IF(B71="","",TEXT(B71,"yyyymmdd")&amp;"-PR-"&amp;TEXT(ROW()-4,"000"))</f>
        <v/>
      </c>
      <c r="B71" s="284" t="n"/>
      <c r="I71" s="72" t="n"/>
      <c r="J71" s="72" t="n"/>
      <c r="K71" s="72" t="n"/>
      <c r="L71" s="130" t="n"/>
      <c r="M71" s="289" t="n"/>
      <c r="N71" s="289" t="n"/>
      <c r="O71" s="289" t="n"/>
      <c r="P71" s="289">
        <f>IF(OR(N71="",O71=""),"",MAX(N71-O71,0))</f>
        <v/>
      </c>
      <c r="Q71" s="289" t="n"/>
      <c r="R71" s="289" t="n"/>
      <c r="S71" s="289" t="n"/>
      <c r="T71" s="289" t="n"/>
      <c r="U71" s="130" t="n"/>
      <c r="V71" s="290">
        <f>IF(OR(M71="",M71=0,N71=""),"",N71/M71)</f>
        <v/>
      </c>
      <c r="W71" s="290">
        <f>IF(OR(N71="",N71=0,O71=""),"",O71/N71)</f>
        <v/>
      </c>
      <c r="X71" s="130">
        <f>IF(B71="","",IF(T71&gt;120,"异常",IF(OR(V71&lt;0.9,W71&lt;0.98),"预警","达标")))</f>
        <v/>
      </c>
      <c r="Y71" s="72" t="n"/>
      <c r="Z71" s="72" t="n"/>
    </row>
    <row r="72" ht="22" customHeight="1">
      <c r="A72">
        <f>IF(B72="","",TEXT(B72,"yyyymmdd")&amp;"-PR-"&amp;TEXT(ROW()-4,"000"))</f>
        <v/>
      </c>
      <c r="B72" s="284" t="n"/>
      <c r="I72" s="72" t="n"/>
      <c r="J72" s="72" t="n"/>
      <c r="K72" s="72" t="n"/>
      <c r="L72" s="130" t="n"/>
      <c r="M72" s="289" t="n"/>
      <c r="N72" s="289" t="n"/>
      <c r="O72" s="289" t="n"/>
      <c r="P72" s="289">
        <f>IF(OR(N72="",O72=""),"",MAX(N72-O72,0))</f>
        <v/>
      </c>
      <c r="Q72" s="289" t="n"/>
      <c r="R72" s="289" t="n"/>
      <c r="S72" s="289" t="n"/>
      <c r="T72" s="289" t="n"/>
      <c r="U72" s="130" t="n"/>
      <c r="V72" s="290">
        <f>IF(OR(M72="",M72=0,N72=""),"",N72/M72)</f>
        <v/>
      </c>
      <c r="W72" s="290">
        <f>IF(OR(N72="",N72=0,O72=""),"",O72/N72)</f>
        <v/>
      </c>
      <c r="X72" s="130">
        <f>IF(B72="","",IF(T72&gt;120,"异常",IF(OR(V72&lt;0.9,W72&lt;0.98),"预警","达标")))</f>
        <v/>
      </c>
      <c r="Y72" s="72" t="n"/>
      <c r="Z72" s="72" t="n"/>
    </row>
    <row r="73" ht="22" customHeight="1">
      <c r="A73">
        <f>IF(B73="","",TEXT(B73,"yyyymmdd")&amp;"-PR-"&amp;TEXT(ROW()-4,"000"))</f>
        <v/>
      </c>
      <c r="B73" s="284" t="n"/>
      <c r="I73" s="72" t="n"/>
      <c r="J73" s="72" t="n"/>
      <c r="K73" s="72" t="n"/>
      <c r="L73" s="130" t="n"/>
      <c r="M73" s="289" t="n"/>
      <c r="N73" s="289" t="n"/>
      <c r="O73" s="289" t="n"/>
      <c r="P73" s="289">
        <f>IF(OR(N73="",O73=""),"",MAX(N73-O73,0))</f>
        <v/>
      </c>
      <c r="Q73" s="289" t="n"/>
      <c r="R73" s="289" t="n"/>
      <c r="S73" s="289" t="n"/>
      <c r="T73" s="289" t="n"/>
      <c r="U73" s="130" t="n"/>
      <c r="V73" s="290">
        <f>IF(OR(M73="",M73=0,N73=""),"",N73/M73)</f>
        <v/>
      </c>
      <c r="W73" s="290">
        <f>IF(OR(N73="",N73=0,O73=""),"",O73/N73)</f>
        <v/>
      </c>
      <c r="X73" s="130">
        <f>IF(B73="","",IF(T73&gt;120,"异常",IF(OR(V73&lt;0.9,W73&lt;0.98),"预警","达标")))</f>
        <v/>
      </c>
      <c r="Y73" s="72" t="n"/>
      <c r="Z73" s="72" t="n"/>
    </row>
    <row r="74" ht="22" customHeight="1">
      <c r="A74">
        <f>IF(B74="","",TEXT(B74,"yyyymmdd")&amp;"-PR-"&amp;TEXT(ROW()-4,"000"))</f>
        <v/>
      </c>
      <c r="B74" s="284" t="n"/>
      <c r="I74" s="72" t="n"/>
      <c r="J74" s="72" t="n"/>
      <c r="K74" s="72" t="n"/>
      <c r="L74" s="130" t="n"/>
      <c r="M74" s="289" t="n"/>
      <c r="N74" s="289" t="n"/>
      <c r="O74" s="289" t="n"/>
      <c r="P74" s="289">
        <f>IF(OR(N74="",O74=""),"",MAX(N74-O74,0))</f>
        <v/>
      </c>
      <c r="Q74" s="289" t="n"/>
      <c r="R74" s="289" t="n"/>
      <c r="S74" s="289" t="n"/>
      <c r="T74" s="289" t="n"/>
      <c r="U74" s="130" t="n"/>
      <c r="V74" s="290">
        <f>IF(OR(M74="",M74=0,N74=""),"",N74/M74)</f>
        <v/>
      </c>
      <c r="W74" s="290">
        <f>IF(OR(N74="",N74=0,O74=""),"",O74/N74)</f>
        <v/>
      </c>
      <c r="X74" s="130">
        <f>IF(B74="","",IF(T74&gt;120,"异常",IF(OR(V74&lt;0.9,W74&lt;0.98),"预警","达标")))</f>
        <v/>
      </c>
      <c r="Y74" s="72" t="n"/>
      <c r="Z74" s="72" t="n"/>
    </row>
    <row r="75" ht="22" customHeight="1">
      <c r="A75">
        <f>IF(B75="","",TEXT(B75,"yyyymmdd")&amp;"-PR-"&amp;TEXT(ROW()-4,"000"))</f>
        <v/>
      </c>
      <c r="B75" s="284" t="n"/>
      <c r="I75" s="72" t="n"/>
      <c r="J75" s="72" t="n"/>
      <c r="K75" s="72" t="n"/>
      <c r="L75" s="130" t="n"/>
      <c r="M75" s="289" t="n"/>
      <c r="N75" s="289" t="n"/>
      <c r="O75" s="289" t="n"/>
      <c r="P75" s="289">
        <f>IF(OR(N75="",O75=""),"",MAX(N75-O75,0))</f>
        <v/>
      </c>
      <c r="Q75" s="289" t="n"/>
      <c r="R75" s="289" t="n"/>
      <c r="S75" s="289" t="n"/>
      <c r="T75" s="289" t="n"/>
      <c r="U75" s="130" t="n"/>
      <c r="V75" s="290">
        <f>IF(OR(M75="",M75=0,N75=""),"",N75/M75)</f>
        <v/>
      </c>
      <c r="W75" s="290">
        <f>IF(OR(N75="",N75=0,O75=""),"",O75/N75)</f>
        <v/>
      </c>
      <c r="X75" s="130">
        <f>IF(B75="","",IF(T75&gt;120,"异常",IF(OR(V75&lt;0.9,W75&lt;0.98),"预警","达标")))</f>
        <v/>
      </c>
      <c r="Y75" s="72" t="n"/>
      <c r="Z75" s="72" t="n"/>
    </row>
    <row r="76" ht="22" customHeight="1">
      <c r="A76">
        <f>IF(B76="","",TEXT(B76,"yyyymmdd")&amp;"-PR-"&amp;TEXT(ROW()-4,"000"))</f>
        <v/>
      </c>
      <c r="B76" s="284" t="n"/>
      <c r="I76" s="72" t="n"/>
      <c r="J76" s="72" t="n"/>
      <c r="K76" s="72" t="n"/>
      <c r="L76" s="130" t="n"/>
      <c r="M76" s="289" t="n"/>
      <c r="N76" s="289" t="n"/>
      <c r="O76" s="289" t="n"/>
      <c r="P76" s="289">
        <f>IF(OR(N76="",O76=""),"",MAX(N76-O76,0))</f>
        <v/>
      </c>
      <c r="Q76" s="289" t="n"/>
      <c r="R76" s="289" t="n"/>
      <c r="S76" s="289" t="n"/>
      <c r="T76" s="289" t="n"/>
      <c r="U76" s="130" t="n"/>
      <c r="V76" s="290">
        <f>IF(OR(M76="",M76=0,N76=""),"",N76/M76)</f>
        <v/>
      </c>
      <c r="W76" s="290">
        <f>IF(OR(N76="",N76=0,O76=""),"",O76/N76)</f>
        <v/>
      </c>
      <c r="X76" s="130">
        <f>IF(B76="","",IF(T76&gt;120,"异常",IF(OR(V76&lt;0.9,W76&lt;0.98),"预警","达标")))</f>
        <v/>
      </c>
      <c r="Y76" s="72" t="n"/>
      <c r="Z76" s="72" t="n"/>
    </row>
    <row r="77" ht="22" customHeight="1">
      <c r="A77">
        <f>IF(B77="","",TEXT(B77,"yyyymmdd")&amp;"-PR-"&amp;TEXT(ROW()-4,"000"))</f>
        <v/>
      </c>
      <c r="B77" s="284" t="n"/>
      <c r="I77" s="72" t="n"/>
      <c r="J77" s="72" t="n"/>
      <c r="K77" s="72" t="n"/>
      <c r="L77" s="130" t="n"/>
      <c r="M77" s="289" t="n"/>
      <c r="N77" s="289" t="n"/>
      <c r="O77" s="289" t="n"/>
      <c r="P77" s="289">
        <f>IF(OR(N77="",O77=""),"",MAX(N77-O77,0))</f>
        <v/>
      </c>
      <c r="Q77" s="289" t="n"/>
      <c r="R77" s="289" t="n"/>
      <c r="S77" s="289" t="n"/>
      <c r="T77" s="289" t="n"/>
      <c r="U77" s="130" t="n"/>
      <c r="V77" s="290">
        <f>IF(OR(M77="",M77=0,N77=""),"",N77/M77)</f>
        <v/>
      </c>
      <c r="W77" s="290">
        <f>IF(OR(N77="",N77=0,O77=""),"",O77/N77)</f>
        <v/>
      </c>
      <c r="X77" s="130">
        <f>IF(B77="","",IF(T77&gt;120,"异常",IF(OR(V77&lt;0.9,W77&lt;0.98),"预警","达标")))</f>
        <v/>
      </c>
      <c r="Y77" s="72" t="n"/>
      <c r="Z77" s="72" t="n"/>
    </row>
    <row r="78" ht="22" customHeight="1">
      <c r="A78">
        <f>IF(B78="","",TEXT(B78,"yyyymmdd")&amp;"-PR-"&amp;TEXT(ROW()-4,"000"))</f>
        <v/>
      </c>
      <c r="B78" s="284" t="n"/>
      <c r="I78" s="72" t="n"/>
      <c r="J78" s="72" t="n"/>
      <c r="K78" s="72" t="n"/>
      <c r="L78" s="130" t="n"/>
      <c r="M78" s="289" t="n"/>
      <c r="N78" s="289" t="n"/>
      <c r="O78" s="289" t="n"/>
      <c r="P78" s="289">
        <f>IF(OR(N78="",O78=""),"",MAX(N78-O78,0))</f>
        <v/>
      </c>
      <c r="Q78" s="289" t="n"/>
      <c r="R78" s="289" t="n"/>
      <c r="S78" s="289" t="n"/>
      <c r="T78" s="289" t="n"/>
      <c r="U78" s="130" t="n"/>
      <c r="V78" s="290">
        <f>IF(OR(M78="",M78=0,N78=""),"",N78/M78)</f>
        <v/>
      </c>
      <c r="W78" s="290">
        <f>IF(OR(N78="",N78=0,O78=""),"",O78/N78)</f>
        <v/>
      </c>
      <c r="X78" s="130">
        <f>IF(B78="","",IF(T78&gt;120,"异常",IF(OR(V78&lt;0.9,W78&lt;0.98),"预警","达标")))</f>
        <v/>
      </c>
      <c r="Y78" s="72" t="n"/>
      <c r="Z78" s="72" t="n"/>
    </row>
    <row r="79" ht="22" customHeight="1">
      <c r="A79">
        <f>IF(B79="","",TEXT(B79,"yyyymmdd")&amp;"-PR-"&amp;TEXT(ROW()-4,"000"))</f>
        <v/>
      </c>
      <c r="B79" s="284" t="n"/>
      <c r="I79" s="72" t="n"/>
      <c r="J79" s="72" t="n"/>
      <c r="K79" s="72" t="n"/>
      <c r="L79" s="130" t="n"/>
      <c r="M79" s="289" t="n"/>
      <c r="N79" s="289" t="n"/>
      <c r="O79" s="289" t="n"/>
      <c r="P79" s="289">
        <f>IF(OR(N79="",O79=""),"",MAX(N79-O79,0))</f>
        <v/>
      </c>
      <c r="Q79" s="289" t="n"/>
      <c r="R79" s="289" t="n"/>
      <c r="S79" s="289" t="n"/>
      <c r="T79" s="289" t="n"/>
      <c r="U79" s="130" t="n"/>
      <c r="V79" s="290">
        <f>IF(OR(M79="",M79=0,N79=""),"",N79/M79)</f>
        <v/>
      </c>
      <c r="W79" s="290">
        <f>IF(OR(N79="",N79=0,O79=""),"",O79/N79)</f>
        <v/>
      </c>
      <c r="X79" s="130">
        <f>IF(B79="","",IF(T79&gt;120,"异常",IF(OR(V79&lt;0.9,W79&lt;0.98),"预警","达标")))</f>
        <v/>
      </c>
      <c r="Y79" s="72" t="n"/>
      <c r="Z79" s="72" t="n"/>
    </row>
    <row r="80" ht="22" customHeight="1">
      <c r="A80">
        <f>IF(B80="","",TEXT(B80,"yyyymmdd")&amp;"-PR-"&amp;TEXT(ROW()-4,"000"))</f>
        <v/>
      </c>
      <c r="B80" s="284" t="n"/>
      <c r="I80" s="72" t="n"/>
      <c r="J80" s="72" t="n"/>
      <c r="K80" s="72" t="n"/>
      <c r="L80" s="130" t="n"/>
      <c r="M80" s="289" t="n"/>
      <c r="N80" s="289" t="n"/>
      <c r="O80" s="289" t="n"/>
      <c r="P80" s="289">
        <f>IF(OR(N80="",O80=""),"",MAX(N80-O80,0))</f>
        <v/>
      </c>
      <c r="Q80" s="289" t="n"/>
      <c r="R80" s="289" t="n"/>
      <c r="S80" s="289" t="n"/>
      <c r="T80" s="289" t="n"/>
      <c r="U80" s="130" t="n"/>
      <c r="V80" s="290">
        <f>IF(OR(M80="",M80=0,N80=""),"",N80/M80)</f>
        <v/>
      </c>
      <c r="W80" s="290">
        <f>IF(OR(N80="",N80=0,O80=""),"",O80/N80)</f>
        <v/>
      </c>
      <c r="X80" s="130">
        <f>IF(B80="","",IF(T80&gt;120,"异常",IF(OR(V80&lt;0.9,W80&lt;0.98),"预警","达标")))</f>
        <v/>
      </c>
      <c r="Y80" s="72" t="n"/>
      <c r="Z80" s="72" t="n"/>
    </row>
    <row r="81" ht="22" customHeight="1">
      <c r="A81">
        <f>IF(B81="","",TEXT(B81,"yyyymmdd")&amp;"-PR-"&amp;TEXT(ROW()-4,"000"))</f>
        <v/>
      </c>
      <c r="B81" s="284" t="n"/>
      <c r="I81" s="72" t="n"/>
      <c r="J81" s="72" t="n"/>
      <c r="K81" s="72" t="n"/>
      <c r="L81" s="130" t="n"/>
      <c r="M81" s="289" t="n"/>
      <c r="N81" s="289" t="n"/>
      <c r="O81" s="289" t="n"/>
      <c r="P81" s="289">
        <f>IF(OR(N81="",O81=""),"",MAX(N81-O81,0))</f>
        <v/>
      </c>
      <c r="Q81" s="289" t="n"/>
      <c r="R81" s="289" t="n"/>
      <c r="S81" s="289" t="n"/>
      <c r="T81" s="289" t="n"/>
      <c r="U81" s="130" t="n"/>
      <c r="V81" s="290">
        <f>IF(OR(M81="",M81=0,N81=""),"",N81/M81)</f>
        <v/>
      </c>
      <c r="W81" s="290">
        <f>IF(OR(N81="",N81=0,O81=""),"",O81/N81)</f>
        <v/>
      </c>
      <c r="X81" s="130">
        <f>IF(B81="","",IF(T81&gt;120,"异常",IF(OR(V81&lt;0.9,W81&lt;0.98),"预警","达标")))</f>
        <v/>
      </c>
      <c r="Y81" s="72" t="n"/>
      <c r="Z81" s="72" t="n"/>
    </row>
    <row r="82" ht="22" customHeight="1">
      <c r="A82">
        <f>IF(B82="","",TEXT(B82,"yyyymmdd")&amp;"-PR-"&amp;TEXT(ROW()-4,"000"))</f>
        <v/>
      </c>
      <c r="B82" s="284" t="n"/>
      <c r="I82" s="72" t="n"/>
      <c r="J82" s="72" t="n"/>
      <c r="K82" s="72" t="n"/>
      <c r="L82" s="130" t="n"/>
      <c r="M82" s="289" t="n"/>
      <c r="N82" s="289" t="n"/>
      <c r="O82" s="289" t="n"/>
      <c r="P82" s="289">
        <f>IF(OR(N82="",O82=""),"",MAX(N82-O82,0))</f>
        <v/>
      </c>
      <c r="Q82" s="289" t="n"/>
      <c r="R82" s="289" t="n"/>
      <c r="S82" s="289" t="n"/>
      <c r="T82" s="289" t="n"/>
      <c r="U82" s="130" t="n"/>
      <c r="V82" s="290">
        <f>IF(OR(M82="",M82=0,N82=""),"",N82/M82)</f>
        <v/>
      </c>
      <c r="W82" s="290">
        <f>IF(OR(N82="",N82=0,O82=""),"",O82/N82)</f>
        <v/>
      </c>
      <c r="X82" s="130">
        <f>IF(B82="","",IF(T82&gt;120,"异常",IF(OR(V82&lt;0.9,W82&lt;0.98),"预警","达标")))</f>
        <v/>
      </c>
      <c r="Y82" s="72" t="n"/>
      <c r="Z82" s="72" t="n"/>
    </row>
    <row r="83" ht="22" customHeight="1">
      <c r="A83">
        <f>IF(B83="","",TEXT(B83,"yyyymmdd")&amp;"-PR-"&amp;TEXT(ROW()-4,"000"))</f>
        <v/>
      </c>
      <c r="B83" s="284" t="n"/>
      <c r="I83" s="72" t="n"/>
      <c r="J83" s="72" t="n"/>
      <c r="K83" s="72" t="n"/>
      <c r="L83" s="130" t="n"/>
      <c r="M83" s="289" t="n"/>
      <c r="N83" s="289" t="n"/>
      <c r="O83" s="289" t="n"/>
      <c r="P83" s="289">
        <f>IF(OR(N83="",O83=""),"",MAX(N83-O83,0))</f>
        <v/>
      </c>
      <c r="Q83" s="289" t="n"/>
      <c r="R83" s="289" t="n"/>
      <c r="S83" s="289" t="n"/>
      <c r="T83" s="289" t="n"/>
      <c r="U83" s="130" t="n"/>
      <c r="V83" s="290">
        <f>IF(OR(M83="",M83=0,N83=""),"",N83/M83)</f>
        <v/>
      </c>
      <c r="W83" s="290">
        <f>IF(OR(N83="",N83=0,O83=""),"",O83/N83)</f>
        <v/>
      </c>
      <c r="X83" s="130">
        <f>IF(B83="","",IF(T83&gt;120,"异常",IF(OR(V83&lt;0.9,W83&lt;0.98),"预警","达标")))</f>
        <v/>
      </c>
      <c r="Y83" s="72" t="n"/>
      <c r="Z83" s="72" t="n"/>
    </row>
    <row r="84" ht="22" customHeight="1">
      <c r="A84">
        <f>IF(B84="","",TEXT(B84,"yyyymmdd")&amp;"-PR-"&amp;TEXT(ROW()-4,"000"))</f>
        <v/>
      </c>
      <c r="B84" s="284" t="n"/>
      <c r="I84" s="72" t="n"/>
      <c r="J84" s="72" t="n"/>
      <c r="K84" s="72" t="n"/>
      <c r="L84" s="130" t="n"/>
      <c r="M84" s="289" t="n"/>
      <c r="N84" s="289" t="n"/>
      <c r="O84" s="289" t="n"/>
      <c r="P84" s="289">
        <f>IF(OR(N84="",O84=""),"",MAX(N84-O84,0))</f>
        <v/>
      </c>
      <c r="Q84" s="289" t="n"/>
      <c r="R84" s="289" t="n"/>
      <c r="S84" s="289" t="n"/>
      <c r="T84" s="289" t="n"/>
      <c r="U84" s="130" t="n"/>
      <c r="V84" s="290">
        <f>IF(OR(M84="",M84=0,N84=""),"",N84/M84)</f>
        <v/>
      </c>
      <c r="W84" s="290">
        <f>IF(OR(N84="",N84=0,O84=""),"",O84/N84)</f>
        <v/>
      </c>
      <c r="X84" s="130">
        <f>IF(B84="","",IF(T84&gt;120,"异常",IF(OR(V84&lt;0.9,W84&lt;0.98),"预警","达标")))</f>
        <v/>
      </c>
      <c r="Y84" s="72" t="n"/>
      <c r="Z84" s="72" t="n"/>
    </row>
    <row r="85" ht="22" customHeight="1">
      <c r="A85">
        <f>IF(B85="","",TEXT(B85,"yyyymmdd")&amp;"-PR-"&amp;TEXT(ROW()-4,"000"))</f>
        <v/>
      </c>
      <c r="B85" s="284" t="n"/>
      <c r="I85" s="72" t="n"/>
      <c r="J85" s="72" t="n"/>
      <c r="K85" s="72" t="n"/>
      <c r="L85" s="130" t="n"/>
      <c r="M85" s="289" t="n"/>
      <c r="N85" s="289" t="n"/>
      <c r="O85" s="289" t="n"/>
      <c r="P85" s="289">
        <f>IF(OR(N85="",O85=""),"",MAX(N85-O85,0))</f>
        <v/>
      </c>
      <c r="Q85" s="289" t="n"/>
      <c r="R85" s="289" t="n"/>
      <c r="S85" s="289" t="n"/>
      <c r="T85" s="289" t="n"/>
      <c r="U85" s="130" t="n"/>
      <c r="V85" s="290">
        <f>IF(OR(M85="",M85=0,N85=""),"",N85/M85)</f>
        <v/>
      </c>
      <c r="W85" s="290">
        <f>IF(OR(N85="",N85=0,O85=""),"",O85/N85)</f>
        <v/>
      </c>
      <c r="X85" s="130">
        <f>IF(B85="","",IF(T85&gt;120,"异常",IF(OR(V85&lt;0.9,W85&lt;0.98),"预警","达标")))</f>
        <v/>
      </c>
      <c r="Y85" s="72" t="n"/>
      <c r="Z85" s="72" t="n"/>
    </row>
    <row r="86" ht="22" customHeight="1">
      <c r="A86">
        <f>IF(B86="","",TEXT(B86,"yyyymmdd")&amp;"-PR-"&amp;TEXT(ROW()-4,"000"))</f>
        <v/>
      </c>
      <c r="B86" s="284" t="n"/>
      <c r="I86" s="72" t="n"/>
      <c r="J86" s="72" t="n"/>
      <c r="K86" s="72" t="n"/>
      <c r="L86" s="130" t="n"/>
      <c r="M86" s="289" t="n"/>
      <c r="N86" s="289" t="n"/>
      <c r="O86" s="289" t="n"/>
      <c r="P86" s="289">
        <f>IF(OR(N86="",O86=""),"",MAX(N86-O86,0))</f>
        <v/>
      </c>
      <c r="Q86" s="289" t="n"/>
      <c r="R86" s="289" t="n"/>
      <c r="S86" s="289" t="n"/>
      <c r="T86" s="289" t="n"/>
      <c r="U86" s="130" t="n"/>
      <c r="V86" s="290">
        <f>IF(OR(M86="",M86=0,N86=""),"",N86/M86)</f>
        <v/>
      </c>
      <c r="W86" s="290">
        <f>IF(OR(N86="",N86=0,O86=""),"",O86/N86)</f>
        <v/>
      </c>
      <c r="X86" s="130">
        <f>IF(B86="","",IF(T86&gt;120,"异常",IF(OR(V86&lt;0.9,W86&lt;0.98),"预警","达标")))</f>
        <v/>
      </c>
      <c r="Y86" s="72" t="n"/>
      <c r="Z86" s="72" t="n"/>
    </row>
    <row r="87" ht="22" customHeight="1">
      <c r="A87">
        <f>IF(B87="","",TEXT(B87,"yyyymmdd")&amp;"-PR-"&amp;TEXT(ROW()-4,"000"))</f>
        <v/>
      </c>
      <c r="B87" s="284" t="n"/>
      <c r="I87" s="72" t="n"/>
      <c r="J87" s="72" t="n"/>
      <c r="K87" s="72" t="n"/>
      <c r="L87" s="130" t="n"/>
      <c r="M87" s="289" t="n"/>
      <c r="N87" s="289" t="n"/>
      <c r="O87" s="289" t="n"/>
      <c r="P87" s="289">
        <f>IF(OR(N87="",O87=""),"",MAX(N87-O87,0))</f>
        <v/>
      </c>
      <c r="Q87" s="289" t="n"/>
      <c r="R87" s="289" t="n"/>
      <c r="S87" s="289" t="n"/>
      <c r="T87" s="289" t="n"/>
      <c r="U87" s="130" t="n"/>
      <c r="V87" s="290">
        <f>IF(OR(M87="",M87=0,N87=""),"",N87/M87)</f>
        <v/>
      </c>
      <c r="W87" s="290">
        <f>IF(OR(N87="",N87=0,O87=""),"",O87/N87)</f>
        <v/>
      </c>
      <c r="X87" s="130">
        <f>IF(B87="","",IF(T87&gt;120,"异常",IF(OR(V87&lt;0.9,W87&lt;0.98),"预警","达标")))</f>
        <v/>
      </c>
      <c r="Y87" s="72" t="n"/>
      <c r="Z87" s="72" t="n"/>
    </row>
    <row r="88" ht="22" customHeight="1">
      <c r="A88">
        <f>IF(B88="","",TEXT(B88,"yyyymmdd")&amp;"-PR-"&amp;TEXT(ROW()-4,"000"))</f>
        <v/>
      </c>
      <c r="B88" s="284" t="n"/>
      <c r="I88" s="72" t="n"/>
      <c r="J88" s="72" t="n"/>
      <c r="K88" s="72" t="n"/>
      <c r="L88" s="130" t="n"/>
      <c r="M88" s="289" t="n"/>
      <c r="N88" s="289" t="n"/>
      <c r="O88" s="289" t="n"/>
      <c r="P88" s="289">
        <f>IF(OR(N88="",O88=""),"",MAX(N88-O88,0))</f>
        <v/>
      </c>
      <c r="Q88" s="289" t="n"/>
      <c r="R88" s="289" t="n"/>
      <c r="S88" s="289" t="n"/>
      <c r="T88" s="289" t="n"/>
      <c r="U88" s="130" t="n"/>
      <c r="V88" s="290">
        <f>IF(OR(M88="",M88=0,N88=""),"",N88/M88)</f>
        <v/>
      </c>
      <c r="W88" s="290">
        <f>IF(OR(N88="",N88=0,O88=""),"",O88/N88)</f>
        <v/>
      </c>
      <c r="X88" s="130">
        <f>IF(B88="","",IF(T88&gt;120,"异常",IF(OR(V88&lt;0.9,W88&lt;0.98),"预警","达标")))</f>
        <v/>
      </c>
      <c r="Y88" s="72" t="n"/>
      <c r="Z88" s="72" t="n"/>
    </row>
    <row r="89" ht="22" customHeight="1">
      <c r="A89">
        <f>IF(B89="","",TEXT(B89,"yyyymmdd")&amp;"-PR-"&amp;TEXT(ROW()-4,"000"))</f>
        <v/>
      </c>
      <c r="B89" s="284" t="n"/>
      <c r="I89" s="72" t="n"/>
      <c r="J89" s="72" t="n"/>
      <c r="K89" s="72" t="n"/>
      <c r="L89" s="130" t="n"/>
      <c r="M89" s="289" t="n"/>
      <c r="N89" s="289" t="n"/>
      <c r="O89" s="289" t="n"/>
      <c r="P89" s="289">
        <f>IF(OR(N89="",O89=""),"",MAX(N89-O89,0))</f>
        <v/>
      </c>
      <c r="Q89" s="289" t="n"/>
      <c r="R89" s="289" t="n"/>
      <c r="S89" s="289" t="n"/>
      <c r="T89" s="289" t="n"/>
      <c r="U89" s="130" t="n"/>
      <c r="V89" s="290">
        <f>IF(OR(M89="",M89=0,N89=""),"",N89/M89)</f>
        <v/>
      </c>
      <c r="W89" s="290">
        <f>IF(OR(N89="",N89=0,O89=""),"",O89/N89)</f>
        <v/>
      </c>
      <c r="X89" s="130">
        <f>IF(B89="","",IF(T89&gt;120,"异常",IF(OR(V89&lt;0.9,W89&lt;0.98),"预警","达标")))</f>
        <v/>
      </c>
      <c r="Y89" s="72" t="n"/>
      <c r="Z89" s="72" t="n"/>
    </row>
    <row r="90" ht="22" customHeight="1">
      <c r="A90">
        <f>IF(B90="","",TEXT(B90,"yyyymmdd")&amp;"-PR-"&amp;TEXT(ROW()-4,"000"))</f>
        <v/>
      </c>
      <c r="B90" s="284" t="n"/>
      <c r="I90" s="72" t="n"/>
      <c r="J90" s="72" t="n"/>
      <c r="K90" s="72" t="n"/>
      <c r="L90" s="130" t="n"/>
      <c r="M90" s="289" t="n"/>
      <c r="N90" s="289" t="n"/>
      <c r="O90" s="289" t="n"/>
      <c r="P90" s="289">
        <f>IF(OR(N90="",O90=""),"",MAX(N90-O90,0))</f>
        <v/>
      </c>
      <c r="Q90" s="289" t="n"/>
      <c r="R90" s="289" t="n"/>
      <c r="S90" s="289" t="n"/>
      <c r="T90" s="289" t="n"/>
      <c r="U90" s="130" t="n"/>
      <c r="V90" s="290">
        <f>IF(OR(M90="",M90=0,N90=""),"",N90/M90)</f>
        <v/>
      </c>
      <c r="W90" s="290">
        <f>IF(OR(N90="",N90=0,O90=""),"",O90/N90)</f>
        <v/>
      </c>
      <c r="X90" s="130">
        <f>IF(B90="","",IF(T90&gt;120,"异常",IF(OR(V90&lt;0.9,W90&lt;0.98),"预警","达标")))</f>
        <v/>
      </c>
      <c r="Y90" s="72" t="n"/>
      <c r="Z90" s="72" t="n"/>
    </row>
    <row r="91" ht="22" customHeight="1">
      <c r="A91">
        <f>IF(B91="","",TEXT(B91,"yyyymmdd")&amp;"-PR-"&amp;TEXT(ROW()-4,"000"))</f>
        <v/>
      </c>
      <c r="B91" s="284" t="n"/>
      <c r="I91" s="72" t="n"/>
      <c r="J91" s="72" t="n"/>
      <c r="K91" s="72" t="n"/>
      <c r="L91" s="130" t="n"/>
      <c r="M91" s="289" t="n"/>
      <c r="N91" s="289" t="n"/>
      <c r="O91" s="289" t="n"/>
      <c r="P91" s="289">
        <f>IF(OR(N91="",O91=""),"",MAX(N91-O91,0))</f>
        <v/>
      </c>
      <c r="Q91" s="289" t="n"/>
      <c r="R91" s="289" t="n"/>
      <c r="S91" s="289" t="n"/>
      <c r="T91" s="289" t="n"/>
      <c r="U91" s="130" t="n"/>
      <c r="V91" s="290">
        <f>IF(OR(M91="",M91=0,N91=""),"",N91/M91)</f>
        <v/>
      </c>
      <c r="W91" s="290">
        <f>IF(OR(N91="",N91=0,O91=""),"",O91/N91)</f>
        <v/>
      </c>
      <c r="X91" s="130">
        <f>IF(B91="","",IF(T91&gt;120,"异常",IF(OR(V91&lt;0.9,W91&lt;0.98),"预警","达标")))</f>
        <v/>
      </c>
      <c r="Y91" s="72" t="n"/>
      <c r="Z91" s="72" t="n"/>
    </row>
    <row r="92" ht="22" customHeight="1">
      <c r="A92">
        <f>IF(B92="","",TEXT(B92,"yyyymmdd")&amp;"-PR-"&amp;TEXT(ROW()-4,"000"))</f>
        <v/>
      </c>
      <c r="B92" s="284" t="n"/>
      <c r="I92" s="72" t="n"/>
      <c r="J92" s="72" t="n"/>
      <c r="K92" s="72" t="n"/>
      <c r="L92" s="130" t="n"/>
      <c r="M92" s="289" t="n"/>
      <c r="N92" s="289" t="n"/>
      <c r="O92" s="289" t="n"/>
      <c r="P92" s="289">
        <f>IF(OR(N92="",O92=""),"",MAX(N92-O92,0))</f>
        <v/>
      </c>
      <c r="Q92" s="289" t="n"/>
      <c r="R92" s="289" t="n"/>
      <c r="S92" s="289" t="n"/>
      <c r="T92" s="289" t="n"/>
      <c r="U92" s="130" t="n"/>
      <c r="V92" s="290">
        <f>IF(OR(M92="",M92=0,N92=""),"",N92/M92)</f>
        <v/>
      </c>
      <c r="W92" s="290">
        <f>IF(OR(N92="",N92=0,O92=""),"",O92/N92)</f>
        <v/>
      </c>
      <c r="X92" s="130">
        <f>IF(B92="","",IF(T92&gt;120,"异常",IF(OR(V92&lt;0.9,W92&lt;0.98),"预警","达标")))</f>
        <v/>
      </c>
      <c r="Y92" s="72" t="n"/>
      <c r="Z92" s="72" t="n"/>
    </row>
    <row r="93" ht="22" customHeight="1">
      <c r="A93">
        <f>IF(B93="","",TEXT(B93,"yyyymmdd")&amp;"-PR-"&amp;TEXT(ROW()-4,"000"))</f>
        <v/>
      </c>
      <c r="B93" s="284" t="n"/>
      <c r="I93" s="72" t="n"/>
      <c r="J93" s="72" t="n"/>
      <c r="K93" s="72" t="n"/>
      <c r="L93" s="130" t="n"/>
      <c r="M93" s="289" t="n"/>
      <c r="N93" s="289" t="n"/>
      <c r="O93" s="289" t="n"/>
      <c r="P93" s="289">
        <f>IF(OR(N93="",O93=""),"",MAX(N93-O93,0))</f>
        <v/>
      </c>
      <c r="Q93" s="289" t="n"/>
      <c r="R93" s="289" t="n"/>
      <c r="S93" s="289" t="n"/>
      <c r="T93" s="289" t="n"/>
      <c r="U93" s="130" t="n"/>
      <c r="V93" s="290">
        <f>IF(OR(M93="",M93=0,N93=""),"",N93/M93)</f>
        <v/>
      </c>
      <c r="W93" s="290">
        <f>IF(OR(N93="",N93=0,O93=""),"",O93/N93)</f>
        <v/>
      </c>
      <c r="X93" s="130">
        <f>IF(B93="","",IF(T93&gt;120,"异常",IF(OR(V93&lt;0.9,W93&lt;0.98),"预警","达标")))</f>
        <v/>
      </c>
      <c r="Y93" s="72" t="n"/>
      <c r="Z93" s="72" t="n"/>
    </row>
    <row r="94" ht="22" customHeight="1">
      <c r="A94">
        <f>IF(B94="","",TEXT(B94,"yyyymmdd")&amp;"-PR-"&amp;TEXT(ROW()-4,"000"))</f>
        <v/>
      </c>
      <c r="B94" s="284" t="n"/>
      <c r="I94" s="72" t="n"/>
      <c r="J94" s="72" t="n"/>
      <c r="K94" s="72" t="n"/>
      <c r="L94" s="130" t="n"/>
      <c r="M94" s="289" t="n"/>
      <c r="N94" s="289" t="n"/>
      <c r="O94" s="289" t="n"/>
      <c r="P94" s="289">
        <f>IF(OR(N94="",O94=""),"",MAX(N94-O94,0))</f>
        <v/>
      </c>
      <c r="Q94" s="289" t="n"/>
      <c r="R94" s="289" t="n"/>
      <c r="S94" s="289" t="n"/>
      <c r="T94" s="289" t="n"/>
      <c r="U94" s="130" t="n"/>
      <c r="V94" s="290">
        <f>IF(OR(M94="",M94=0,N94=""),"",N94/M94)</f>
        <v/>
      </c>
      <c r="W94" s="290">
        <f>IF(OR(N94="",N94=0,O94=""),"",O94/N94)</f>
        <v/>
      </c>
      <c r="X94" s="130">
        <f>IF(B94="","",IF(T94&gt;120,"异常",IF(OR(V94&lt;0.9,W94&lt;0.98),"预警","达标")))</f>
        <v/>
      </c>
      <c r="Y94" s="72" t="n"/>
      <c r="Z94" s="72" t="n"/>
    </row>
    <row r="95" ht="22" customHeight="1">
      <c r="A95">
        <f>IF(B95="","",TEXT(B95,"yyyymmdd")&amp;"-PR-"&amp;TEXT(ROW()-4,"000"))</f>
        <v/>
      </c>
      <c r="B95" s="284" t="n"/>
      <c r="I95" s="72" t="n"/>
      <c r="J95" s="72" t="n"/>
      <c r="K95" s="72" t="n"/>
      <c r="L95" s="130" t="n"/>
      <c r="M95" s="289" t="n"/>
      <c r="N95" s="289" t="n"/>
      <c r="O95" s="289" t="n"/>
      <c r="P95" s="289">
        <f>IF(OR(N95="",O95=""),"",MAX(N95-O95,0))</f>
        <v/>
      </c>
      <c r="Q95" s="289" t="n"/>
      <c r="R95" s="289" t="n"/>
      <c r="S95" s="289" t="n"/>
      <c r="T95" s="289" t="n"/>
      <c r="U95" s="130" t="n"/>
      <c r="V95" s="290">
        <f>IF(OR(M95="",M95=0,N95=""),"",N95/M95)</f>
        <v/>
      </c>
      <c r="W95" s="290">
        <f>IF(OR(N95="",N95=0,O95=""),"",O95/N95)</f>
        <v/>
      </c>
      <c r="X95" s="130">
        <f>IF(B95="","",IF(T95&gt;120,"异常",IF(OR(V95&lt;0.9,W95&lt;0.98),"预警","达标")))</f>
        <v/>
      </c>
      <c r="Y95" s="72" t="n"/>
      <c r="Z95" s="72" t="n"/>
    </row>
    <row r="96" ht="22" customHeight="1">
      <c r="A96">
        <f>IF(B96="","",TEXT(B96,"yyyymmdd")&amp;"-PR-"&amp;TEXT(ROW()-4,"000"))</f>
        <v/>
      </c>
      <c r="B96" s="284" t="n"/>
      <c r="I96" s="72" t="n"/>
      <c r="J96" s="72" t="n"/>
      <c r="K96" s="72" t="n"/>
      <c r="L96" s="130" t="n"/>
      <c r="M96" s="289" t="n"/>
      <c r="N96" s="289" t="n"/>
      <c r="O96" s="289" t="n"/>
      <c r="P96" s="289">
        <f>IF(OR(N96="",O96=""),"",MAX(N96-O96,0))</f>
        <v/>
      </c>
      <c r="Q96" s="289" t="n"/>
      <c r="R96" s="289" t="n"/>
      <c r="S96" s="289" t="n"/>
      <c r="T96" s="289" t="n"/>
      <c r="U96" s="130" t="n"/>
      <c r="V96" s="290">
        <f>IF(OR(M96="",M96=0,N96=""),"",N96/M96)</f>
        <v/>
      </c>
      <c r="W96" s="290">
        <f>IF(OR(N96="",N96=0,O96=""),"",O96/N96)</f>
        <v/>
      </c>
      <c r="X96" s="130">
        <f>IF(B96="","",IF(T96&gt;120,"异常",IF(OR(V96&lt;0.9,W96&lt;0.98),"预警","达标")))</f>
        <v/>
      </c>
      <c r="Y96" s="72" t="n"/>
      <c r="Z96" s="72" t="n"/>
    </row>
    <row r="97" ht="22" customHeight="1">
      <c r="A97">
        <f>IF(B97="","",TEXT(B97,"yyyymmdd")&amp;"-PR-"&amp;TEXT(ROW()-4,"000"))</f>
        <v/>
      </c>
      <c r="B97" s="284" t="n"/>
      <c r="I97" s="72" t="n"/>
      <c r="J97" s="72" t="n"/>
      <c r="K97" s="72" t="n"/>
      <c r="L97" s="130" t="n"/>
      <c r="M97" s="289" t="n"/>
      <c r="N97" s="289" t="n"/>
      <c r="O97" s="289" t="n"/>
      <c r="P97" s="289">
        <f>IF(OR(N97="",O97=""),"",MAX(N97-O97,0))</f>
        <v/>
      </c>
      <c r="Q97" s="289" t="n"/>
      <c r="R97" s="289" t="n"/>
      <c r="S97" s="289" t="n"/>
      <c r="T97" s="289" t="n"/>
      <c r="U97" s="130" t="n"/>
      <c r="V97" s="290">
        <f>IF(OR(M97="",M97=0,N97=""),"",N97/M97)</f>
        <v/>
      </c>
      <c r="W97" s="290">
        <f>IF(OR(N97="",N97=0,O97=""),"",O97/N97)</f>
        <v/>
      </c>
      <c r="X97" s="130">
        <f>IF(B97="","",IF(T97&gt;120,"异常",IF(OR(V97&lt;0.9,W97&lt;0.98),"预警","达标")))</f>
        <v/>
      </c>
      <c r="Y97" s="72" t="n"/>
      <c r="Z97" s="72" t="n"/>
    </row>
    <row r="98" ht="22" customHeight="1">
      <c r="A98">
        <f>IF(B98="","",TEXT(B98,"yyyymmdd")&amp;"-PR-"&amp;TEXT(ROW()-4,"000"))</f>
        <v/>
      </c>
      <c r="B98" s="284" t="n"/>
      <c r="I98" s="72" t="n"/>
      <c r="J98" s="72" t="n"/>
      <c r="K98" s="72" t="n"/>
      <c r="L98" s="130" t="n"/>
      <c r="M98" s="289" t="n"/>
      <c r="N98" s="289" t="n"/>
      <c r="O98" s="289" t="n"/>
      <c r="P98" s="289">
        <f>IF(OR(N98="",O98=""),"",MAX(N98-O98,0))</f>
        <v/>
      </c>
      <c r="Q98" s="289" t="n"/>
      <c r="R98" s="289" t="n"/>
      <c r="S98" s="289" t="n"/>
      <c r="T98" s="289" t="n"/>
      <c r="U98" s="130" t="n"/>
      <c r="V98" s="290">
        <f>IF(OR(M98="",M98=0,N98=""),"",N98/M98)</f>
        <v/>
      </c>
      <c r="W98" s="290">
        <f>IF(OR(N98="",N98=0,O98=""),"",O98/N98)</f>
        <v/>
      </c>
      <c r="X98" s="130">
        <f>IF(B98="","",IF(T98&gt;120,"异常",IF(OR(V98&lt;0.9,W98&lt;0.98),"预警","达标")))</f>
        <v/>
      </c>
      <c r="Y98" s="72" t="n"/>
      <c r="Z98" s="72" t="n"/>
    </row>
    <row r="99" ht="22" customHeight="1">
      <c r="A99">
        <f>IF(B99="","",TEXT(B99,"yyyymmdd")&amp;"-PR-"&amp;TEXT(ROW()-4,"000"))</f>
        <v/>
      </c>
      <c r="B99" s="284" t="n"/>
      <c r="I99" s="72" t="n"/>
      <c r="J99" s="72" t="n"/>
      <c r="K99" s="72" t="n"/>
      <c r="L99" s="130" t="n"/>
      <c r="M99" s="289" t="n"/>
      <c r="N99" s="289" t="n"/>
      <c r="O99" s="289" t="n"/>
      <c r="P99" s="289">
        <f>IF(OR(N99="",O99=""),"",MAX(N99-O99,0))</f>
        <v/>
      </c>
      <c r="Q99" s="289" t="n"/>
      <c r="R99" s="289" t="n"/>
      <c r="S99" s="289" t="n"/>
      <c r="T99" s="289" t="n"/>
      <c r="U99" s="130" t="n"/>
      <c r="V99" s="290">
        <f>IF(OR(M99="",M99=0,N99=""),"",N99/M99)</f>
        <v/>
      </c>
      <c r="W99" s="290">
        <f>IF(OR(N99="",N99=0,O99=""),"",O99/N99)</f>
        <v/>
      </c>
      <c r="X99" s="130">
        <f>IF(B99="","",IF(T99&gt;120,"异常",IF(OR(V99&lt;0.9,W99&lt;0.98),"预警","达标")))</f>
        <v/>
      </c>
      <c r="Y99" s="72" t="n"/>
      <c r="Z99" s="72" t="n"/>
    </row>
    <row r="100" ht="22" customHeight="1">
      <c r="A100">
        <f>IF(B100="","",TEXT(B100,"yyyymmdd")&amp;"-PR-"&amp;TEXT(ROW()-4,"000"))</f>
        <v/>
      </c>
      <c r="B100" s="284" t="n"/>
      <c r="I100" s="72" t="n"/>
      <c r="J100" s="72" t="n"/>
      <c r="K100" s="72" t="n"/>
      <c r="L100" s="130" t="n"/>
      <c r="M100" s="289" t="n"/>
      <c r="N100" s="289" t="n"/>
      <c r="O100" s="289" t="n"/>
      <c r="P100" s="289">
        <f>IF(OR(N100="",O100=""),"",MAX(N100-O100,0))</f>
        <v/>
      </c>
      <c r="Q100" s="289" t="n"/>
      <c r="R100" s="289" t="n"/>
      <c r="S100" s="289" t="n"/>
      <c r="T100" s="289" t="n"/>
      <c r="U100" s="130" t="n"/>
      <c r="V100" s="290">
        <f>IF(OR(M100="",M100=0,N100=""),"",N100/M100)</f>
        <v/>
      </c>
      <c r="W100" s="290">
        <f>IF(OR(N100="",N100=0,O100=""),"",O100/N100)</f>
        <v/>
      </c>
      <c r="X100" s="130">
        <f>IF(B100="","",IF(T100&gt;120,"异常",IF(OR(V100&lt;0.9,W100&lt;0.98),"预警","达标")))</f>
        <v/>
      </c>
      <c r="Y100" s="72" t="n"/>
      <c r="Z100" s="72" t="n"/>
    </row>
    <row r="101" ht="22" customHeight="1">
      <c r="A101">
        <f>IF(B101="","",TEXT(B101,"yyyymmdd")&amp;"-PR-"&amp;TEXT(ROW()-4,"000"))</f>
        <v/>
      </c>
      <c r="B101" s="284" t="n"/>
      <c r="I101" s="72" t="n"/>
      <c r="J101" s="72" t="n"/>
      <c r="K101" s="72" t="n"/>
      <c r="L101" s="130" t="n"/>
      <c r="M101" s="289" t="n"/>
      <c r="N101" s="289" t="n"/>
      <c r="O101" s="289" t="n"/>
      <c r="P101" s="289">
        <f>IF(OR(N101="",O101=""),"",MAX(N101-O101,0))</f>
        <v/>
      </c>
      <c r="Q101" s="289" t="n"/>
      <c r="R101" s="289" t="n"/>
      <c r="S101" s="289" t="n"/>
      <c r="T101" s="289" t="n"/>
      <c r="U101" s="130" t="n"/>
      <c r="V101" s="290">
        <f>IF(OR(M101="",M101=0,N101=""),"",N101/M101)</f>
        <v/>
      </c>
      <c r="W101" s="290">
        <f>IF(OR(N101="",N101=0,O101=""),"",O101/N101)</f>
        <v/>
      </c>
      <c r="X101" s="130">
        <f>IF(B101="","",IF(T101&gt;120,"异常",IF(OR(V101&lt;0.9,W101&lt;0.98),"预警","达标")))</f>
        <v/>
      </c>
      <c r="Y101" s="72" t="n"/>
      <c r="Z101" s="72" t="n"/>
    </row>
    <row r="102" ht="22" customHeight="1">
      <c r="A102">
        <f>IF(B102="","",TEXT(B102,"yyyymmdd")&amp;"-PR-"&amp;TEXT(ROW()-4,"000"))</f>
        <v/>
      </c>
      <c r="B102" s="284" t="n"/>
      <c r="I102" s="72" t="n"/>
      <c r="J102" s="72" t="n"/>
      <c r="K102" s="72" t="n"/>
      <c r="L102" s="130" t="n"/>
      <c r="M102" s="289" t="n"/>
      <c r="N102" s="289" t="n"/>
      <c r="O102" s="289" t="n"/>
      <c r="P102" s="289">
        <f>IF(OR(N102="",O102=""),"",MAX(N102-O102,0))</f>
        <v/>
      </c>
      <c r="Q102" s="289" t="n"/>
      <c r="R102" s="289" t="n"/>
      <c r="S102" s="289" t="n"/>
      <c r="T102" s="289" t="n"/>
      <c r="U102" s="130" t="n"/>
      <c r="V102" s="290">
        <f>IF(OR(M102="",M102=0,N102=""),"",N102/M102)</f>
        <v/>
      </c>
      <c r="W102" s="290">
        <f>IF(OR(N102="",N102=0,O102=""),"",O102/N102)</f>
        <v/>
      </c>
      <c r="X102" s="130">
        <f>IF(B102="","",IF(T102&gt;120,"异常",IF(OR(V102&lt;0.9,W102&lt;0.98),"预警","达标")))</f>
        <v/>
      </c>
      <c r="Y102" s="72" t="n"/>
      <c r="Z102" s="72" t="n"/>
    </row>
    <row r="103" ht="22" customHeight="1">
      <c r="A103">
        <f>IF(B103="","",TEXT(B103,"yyyymmdd")&amp;"-PR-"&amp;TEXT(ROW()-4,"000"))</f>
        <v/>
      </c>
      <c r="B103" s="284" t="n"/>
      <c r="I103" s="72" t="n"/>
      <c r="J103" s="72" t="n"/>
      <c r="K103" s="72" t="n"/>
      <c r="L103" s="130" t="n"/>
      <c r="M103" s="289" t="n"/>
      <c r="N103" s="289" t="n"/>
      <c r="O103" s="289" t="n"/>
      <c r="P103" s="289">
        <f>IF(OR(N103="",O103=""),"",MAX(N103-O103,0))</f>
        <v/>
      </c>
      <c r="Q103" s="289" t="n"/>
      <c r="R103" s="289" t="n"/>
      <c r="S103" s="289" t="n"/>
      <c r="T103" s="289" t="n"/>
      <c r="U103" s="130" t="n"/>
      <c r="V103" s="290">
        <f>IF(OR(M103="",M103=0,N103=""),"",N103/M103)</f>
        <v/>
      </c>
      <c r="W103" s="290">
        <f>IF(OR(N103="",N103=0,O103=""),"",O103/N103)</f>
        <v/>
      </c>
      <c r="X103" s="130">
        <f>IF(B103="","",IF(T103&gt;120,"异常",IF(OR(V103&lt;0.9,W103&lt;0.98),"预警","达标")))</f>
        <v/>
      </c>
      <c r="Y103" s="72" t="n"/>
      <c r="Z103" s="72" t="n"/>
    </row>
    <row r="104" ht="22" customHeight="1">
      <c r="A104">
        <f>IF(B104="","",TEXT(B104,"yyyymmdd")&amp;"-PR-"&amp;TEXT(ROW()-4,"000"))</f>
        <v/>
      </c>
      <c r="B104" s="284" t="n"/>
      <c r="I104" s="72" t="n"/>
      <c r="J104" s="72" t="n"/>
      <c r="K104" s="72" t="n"/>
      <c r="L104" s="130" t="n"/>
      <c r="M104" s="289" t="n"/>
      <c r="N104" s="289" t="n"/>
      <c r="O104" s="289" t="n"/>
      <c r="P104" s="289">
        <f>IF(OR(N104="",O104=""),"",MAX(N104-O104,0))</f>
        <v/>
      </c>
      <c r="Q104" s="289" t="n"/>
      <c r="R104" s="289" t="n"/>
      <c r="S104" s="289" t="n"/>
      <c r="T104" s="289" t="n"/>
      <c r="U104" s="130" t="n"/>
      <c r="V104" s="290">
        <f>IF(OR(M104="",M104=0,N104=""),"",N104/M104)</f>
        <v/>
      </c>
      <c r="W104" s="290">
        <f>IF(OR(N104="",N104=0,O104=""),"",O104/N104)</f>
        <v/>
      </c>
      <c r="X104" s="130">
        <f>IF(B104="","",IF(T104&gt;120,"异常",IF(OR(V104&lt;0.9,W104&lt;0.98),"预警","达标")))</f>
        <v/>
      </c>
      <c r="Y104" s="72" t="n"/>
      <c r="Z104" s="72" t="n"/>
    </row>
    <row r="105" ht="22" customHeight="1">
      <c r="A105">
        <f>IF(B105="","",TEXT(B105,"yyyymmdd")&amp;"-PR-"&amp;TEXT(ROW()-4,"000"))</f>
        <v/>
      </c>
      <c r="B105" s="284" t="n"/>
      <c r="I105" s="72" t="n"/>
      <c r="J105" s="72" t="n"/>
      <c r="K105" s="72" t="n"/>
      <c r="L105" s="130" t="n"/>
      <c r="M105" s="289" t="n"/>
      <c r="N105" s="289" t="n"/>
      <c r="O105" s="289" t="n"/>
      <c r="P105" s="289">
        <f>IF(OR(N105="",O105=""),"",MAX(N105-O105,0))</f>
        <v/>
      </c>
      <c r="Q105" s="289" t="n"/>
      <c r="R105" s="289" t="n"/>
      <c r="S105" s="289" t="n"/>
      <c r="T105" s="289" t="n"/>
      <c r="U105" s="130" t="n"/>
      <c r="V105" s="290">
        <f>IF(OR(M105="",M105=0,N105=""),"",N105/M105)</f>
        <v/>
      </c>
      <c r="W105" s="290">
        <f>IF(OR(N105="",N105=0,O105=""),"",O105/N105)</f>
        <v/>
      </c>
      <c r="X105" s="130">
        <f>IF(B105="","",IF(T105&gt;120,"异常",IF(OR(V105&lt;0.9,W105&lt;0.98),"预警","达标")))</f>
        <v/>
      </c>
      <c r="Y105" s="72" t="n"/>
      <c r="Z105" s="72" t="n"/>
    </row>
    <row r="106" ht="22" customHeight="1">
      <c r="A106">
        <f>IF(B106="","",TEXT(B106,"yyyymmdd")&amp;"-PR-"&amp;TEXT(ROW()-4,"000"))</f>
        <v/>
      </c>
      <c r="B106" s="284" t="n"/>
      <c r="I106" s="72" t="n"/>
      <c r="J106" s="72" t="n"/>
      <c r="K106" s="72" t="n"/>
      <c r="L106" s="130" t="n"/>
      <c r="M106" s="289" t="n"/>
      <c r="N106" s="289" t="n"/>
      <c r="O106" s="289" t="n"/>
      <c r="P106" s="289">
        <f>IF(OR(N106="",O106=""),"",MAX(N106-O106,0))</f>
        <v/>
      </c>
      <c r="Q106" s="289" t="n"/>
      <c r="R106" s="289" t="n"/>
      <c r="S106" s="289" t="n"/>
      <c r="T106" s="289" t="n"/>
      <c r="U106" s="130" t="n"/>
      <c r="V106" s="290">
        <f>IF(OR(M106="",M106=0,N106=""),"",N106/M106)</f>
        <v/>
      </c>
      <c r="W106" s="290">
        <f>IF(OR(N106="",N106=0,O106=""),"",O106/N106)</f>
        <v/>
      </c>
      <c r="X106" s="130">
        <f>IF(B106="","",IF(T106&gt;120,"异常",IF(OR(V106&lt;0.9,W106&lt;0.98),"预警","达标")))</f>
        <v/>
      </c>
      <c r="Y106" s="72" t="n"/>
      <c r="Z106" s="72" t="n"/>
    </row>
    <row r="107" ht="22" customHeight="1">
      <c r="A107">
        <f>IF(B107="","",TEXT(B107,"yyyymmdd")&amp;"-PR-"&amp;TEXT(ROW()-4,"000"))</f>
        <v/>
      </c>
      <c r="B107" s="284" t="n"/>
      <c r="I107" s="72" t="n"/>
      <c r="J107" s="72" t="n"/>
      <c r="K107" s="72" t="n"/>
      <c r="L107" s="130" t="n"/>
      <c r="M107" s="289" t="n"/>
      <c r="N107" s="289" t="n"/>
      <c r="O107" s="289" t="n"/>
      <c r="P107" s="289">
        <f>IF(OR(N107="",O107=""),"",MAX(N107-O107,0))</f>
        <v/>
      </c>
      <c r="Q107" s="289" t="n"/>
      <c r="R107" s="289" t="n"/>
      <c r="S107" s="289" t="n"/>
      <c r="T107" s="289" t="n"/>
      <c r="U107" s="130" t="n"/>
      <c r="V107" s="290">
        <f>IF(OR(M107="",M107=0,N107=""),"",N107/M107)</f>
        <v/>
      </c>
      <c r="W107" s="290">
        <f>IF(OR(N107="",N107=0,O107=""),"",O107/N107)</f>
        <v/>
      </c>
      <c r="X107" s="130">
        <f>IF(B107="","",IF(T107&gt;120,"异常",IF(OR(V107&lt;0.9,W107&lt;0.98),"预警","达标")))</f>
        <v/>
      </c>
      <c r="Y107" s="72" t="n"/>
      <c r="Z107" s="72" t="n"/>
    </row>
    <row r="108" ht="22" customHeight="1">
      <c r="A108">
        <f>IF(B108="","",TEXT(B108,"yyyymmdd")&amp;"-PR-"&amp;TEXT(ROW()-4,"000"))</f>
        <v/>
      </c>
      <c r="B108" s="284" t="n"/>
      <c r="I108" s="72" t="n"/>
      <c r="J108" s="72" t="n"/>
      <c r="K108" s="72" t="n"/>
      <c r="L108" s="130" t="n"/>
      <c r="M108" s="289" t="n"/>
      <c r="N108" s="289" t="n"/>
      <c r="O108" s="289" t="n"/>
      <c r="P108" s="289">
        <f>IF(OR(N108="",O108=""),"",MAX(N108-O108,0))</f>
        <v/>
      </c>
      <c r="Q108" s="289" t="n"/>
      <c r="R108" s="289" t="n"/>
      <c r="S108" s="289" t="n"/>
      <c r="T108" s="289" t="n"/>
      <c r="U108" s="130" t="n"/>
      <c r="V108" s="290">
        <f>IF(OR(M108="",M108=0,N108=""),"",N108/M108)</f>
        <v/>
      </c>
      <c r="W108" s="290">
        <f>IF(OR(N108="",N108=0,O108=""),"",O108/N108)</f>
        <v/>
      </c>
      <c r="X108" s="130">
        <f>IF(B108="","",IF(T108&gt;120,"异常",IF(OR(V108&lt;0.9,W108&lt;0.98),"预警","达标")))</f>
        <v/>
      </c>
      <c r="Y108" s="72" t="n"/>
      <c r="Z108" s="72" t="n"/>
    </row>
    <row r="109" ht="22" customHeight="1">
      <c r="A109">
        <f>IF(B109="","",TEXT(B109,"yyyymmdd")&amp;"-PR-"&amp;TEXT(ROW()-4,"000"))</f>
        <v/>
      </c>
      <c r="B109" s="284" t="n"/>
      <c r="I109" s="72" t="n"/>
      <c r="J109" s="72" t="n"/>
      <c r="K109" s="72" t="n"/>
      <c r="L109" s="130" t="n"/>
      <c r="M109" s="289" t="n"/>
      <c r="N109" s="289" t="n"/>
      <c r="O109" s="289" t="n"/>
      <c r="P109" s="289">
        <f>IF(OR(N109="",O109=""),"",MAX(N109-O109,0))</f>
        <v/>
      </c>
      <c r="Q109" s="289" t="n"/>
      <c r="R109" s="289" t="n"/>
      <c r="S109" s="289" t="n"/>
      <c r="T109" s="289" t="n"/>
      <c r="U109" s="130" t="n"/>
      <c r="V109" s="290">
        <f>IF(OR(M109="",M109=0,N109=""),"",N109/M109)</f>
        <v/>
      </c>
      <c r="W109" s="290">
        <f>IF(OR(N109="",N109=0,O109=""),"",O109/N109)</f>
        <v/>
      </c>
      <c r="X109" s="130">
        <f>IF(B109="","",IF(T109&gt;120,"异常",IF(OR(V109&lt;0.9,W109&lt;0.98),"预警","达标")))</f>
        <v/>
      </c>
      <c r="Y109" s="72" t="n"/>
      <c r="Z109" s="72" t="n"/>
    </row>
    <row r="110" ht="22" customHeight="1">
      <c r="A110">
        <f>IF(B110="","",TEXT(B110,"yyyymmdd")&amp;"-PR-"&amp;TEXT(ROW()-4,"000"))</f>
        <v/>
      </c>
      <c r="B110" s="284" t="n"/>
      <c r="I110" s="72" t="n"/>
      <c r="J110" s="72" t="n"/>
      <c r="K110" s="72" t="n"/>
      <c r="L110" s="130" t="n"/>
      <c r="M110" s="289" t="n"/>
      <c r="N110" s="289" t="n"/>
      <c r="O110" s="289" t="n"/>
      <c r="P110" s="289">
        <f>IF(OR(N110="",O110=""),"",MAX(N110-O110,0))</f>
        <v/>
      </c>
      <c r="Q110" s="289" t="n"/>
      <c r="R110" s="289" t="n"/>
      <c r="S110" s="289" t="n"/>
      <c r="T110" s="289" t="n"/>
      <c r="U110" s="130" t="n"/>
      <c r="V110" s="290">
        <f>IF(OR(M110="",M110=0,N110=""),"",N110/M110)</f>
        <v/>
      </c>
      <c r="W110" s="290">
        <f>IF(OR(N110="",N110=0,O110=""),"",O110/N110)</f>
        <v/>
      </c>
      <c r="X110" s="130">
        <f>IF(B110="","",IF(T110&gt;120,"异常",IF(OR(V110&lt;0.9,W110&lt;0.98),"预警","达标")))</f>
        <v/>
      </c>
      <c r="Y110" s="72" t="n"/>
      <c r="Z110" s="72" t="n"/>
    </row>
    <row r="111" ht="22" customHeight="1">
      <c r="A111">
        <f>IF(B111="","",TEXT(B111,"yyyymmdd")&amp;"-PR-"&amp;TEXT(ROW()-4,"000"))</f>
        <v/>
      </c>
      <c r="B111" s="284" t="n"/>
      <c r="I111" s="72" t="n"/>
      <c r="J111" s="72" t="n"/>
      <c r="K111" s="72" t="n"/>
      <c r="L111" s="130" t="n"/>
      <c r="M111" s="289" t="n"/>
      <c r="N111" s="289" t="n"/>
      <c r="O111" s="289" t="n"/>
      <c r="P111" s="289">
        <f>IF(OR(N111="",O111=""),"",MAX(N111-O111,0))</f>
        <v/>
      </c>
      <c r="Q111" s="289" t="n"/>
      <c r="R111" s="289" t="n"/>
      <c r="S111" s="289" t="n"/>
      <c r="T111" s="289" t="n"/>
      <c r="U111" s="130" t="n"/>
      <c r="V111" s="290">
        <f>IF(OR(M111="",M111=0,N111=""),"",N111/M111)</f>
        <v/>
      </c>
      <c r="W111" s="290">
        <f>IF(OR(N111="",N111=0,O111=""),"",O111/N111)</f>
        <v/>
      </c>
      <c r="X111" s="130">
        <f>IF(B111="","",IF(T111&gt;120,"异常",IF(OR(V111&lt;0.9,W111&lt;0.98),"预警","达标")))</f>
        <v/>
      </c>
      <c r="Y111" s="72" t="n"/>
      <c r="Z111" s="72" t="n"/>
    </row>
    <row r="112" ht="22" customHeight="1">
      <c r="A112">
        <f>IF(B112="","",TEXT(B112,"yyyymmdd")&amp;"-PR-"&amp;TEXT(ROW()-4,"000"))</f>
        <v/>
      </c>
      <c r="B112" s="284" t="n"/>
      <c r="I112" s="72" t="n"/>
      <c r="J112" s="72" t="n"/>
      <c r="K112" s="72" t="n"/>
      <c r="L112" s="130" t="n"/>
      <c r="M112" s="289" t="n"/>
      <c r="N112" s="289" t="n"/>
      <c r="O112" s="289" t="n"/>
      <c r="P112" s="289">
        <f>IF(OR(N112="",O112=""),"",MAX(N112-O112,0))</f>
        <v/>
      </c>
      <c r="Q112" s="289" t="n"/>
      <c r="R112" s="289" t="n"/>
      <c r="S112" s="289" t="n"/>
      <c r="T112" s="289" t="n"/>
      <c r="U112" s="130" t="n"/>
      <c r="V112" s="290">
        <f>IF(OR(M112="",M112=0,N112=""),"",N112/M112)</f>
        <v/>
      </c>
      <c r="W112" s="290">
        <f>IF(OR(N112="",N112=0,O112=""),"",O112/N112)</f>
        <v/>
      </c>
      <c r="X112" s="130">
        <f>IF(B112="","",IF(T112&gt;120,"异常",IF(OR(V112&lt;0.9,W112&lt;0.98),"预警","达标")))</f>
        <v/>
      </c>
      <c r="Y112" s="72" t="n"/>
      <c r="Z112" s="72" t="n"/>
    </row>
    <row r="113" ht="22" customHeight="1">
      <c r="A113">
        <f>IF(B113="","",TEXT(B113,"yyyymmdd")&amp;"-PR-"&amp;TEXT(ROW()-4,"000"))</f>
        <v/>
      </c>
      <c r="B113" s="284" t="n"/>
      <c r="I113" s="72" t="n"/>
      <c r="J113" s="72" t="n"/>
      <c r="K113" s="72" t="n"/>
      <c r="L113" s="130" t="n"/>
      <c r="M113" s="289" t="n"/>
      <c r="N113" s="289" t="n"/>
      <c r="O113" s="289" t="n"/>
      <c r="P113" s="289">
        <f>IF(OR(N113="",O113=""),"",MAX(N113-O113,0))</f>
        <v/>
      </c>
      <c r="Q113" s="289" t="n"/>
      <c r="R113" s="289" t="n"/>
      <c r="S113" s="289" t="n"/>
      <c r="T113" s="289" t="n"/>
      <c r="U113" s="130" t="n"/>
      <c r="V113" s="290">
        <f>IF(OR(M113="",M113=0,N113=""),"",N113/M113)</f>
        <v/>
      </c>
      <c r="W113" s="290">
        <f>IF(OR(N113="",N113=0,O113=""),"",O113/N113)</f>
        <v/>
      </c>
      <c r="X113" s="130">
        <f>IF(B113="","",IF(T113&gt;120,"异常",IF(OR(V113&lt;0.9,W113&lt;0.98),"预警","达标")))</f>
        <v/>
      </c>
      <c r="Y113" s="72" t="n"/>
      <c r="Z113" s="72" t="n"/>
    </row>
    <row r="114" ht="22" customHeight="1">
      <c r="A114">
        <f>IF(B114="","",TEXT(B114,"yyyymmdd")&amp;"-PR-"&amp;TEXT(ROW()-4,"000"))</f>
        <v/>
      </c>
      <c r="B114" s="284" t="n"/>
      <c r="I114" s="72" t="n"/>
      <c r="J114" s="72" t="n"/>
      <c r="K114" s="72" t="n"/>
      <c r="L114" s="130" t="n"/>
      <c r="M114" s="289" t="n"/>
      <c r="N114" s="289" t="n"/>
      <c r="O114" s="289" t="n"/>
      <c r="P114" s="289">
        <f>IF(OR(N114="",O114=""),"",MAX(N114-O114,0))</f>
        <v/>
      </c>
      <c r="Q114" s="289" t="n"/>
      <c r="R114" s="289" t="n"/>
      <c r="S114" s="289" t="n"/>
      <c r="T114" s="289" t="n"/>
      <c r="U114" s="130" t="n"/>
      <c r="V114" s="290">
        <f>IF(OR(M114="",M114=0,N114=""),"",N114/M114)</f>
        <v/>
      </c>
      <c r="W114" s="290">
        <f>IF(OR(N114="",N114=0,O114=""),"",O114/N114)</f>
        <v/>
      </c>
      <c r="X114" s="130">
        <f>IF(B114="","",IF(T114&gt;120,"异常",IF(OR(V114&lt;0.9,W114&lt;0.98),"预警","达标")))</f>
        <v/>
      </c>
      <c r="Y114" s="72" t="n"/>
      <c r="Z114" s="72" t="n"/>
    </row>
    <row r="115" ht="22" customHeight="1">
      <c r="A115">
        <f>IF(B115="","",TEXT(B115,"yyyymmdd")&amp;"-PR-"&amp;TEXT(ROW()-4,"000"))</f>
        <v/>
      </c>
      <c r="B115" s="284" t="n"/>
      <c r="I115" s="72" t="n"/>
      <c r="J115" s="72" t="n"/>
      <c r="K115" s="72" t="n"/>
      <c r="L115" s="130" t="n"/>
      <c r="M115" s="289" t="n"/>
      <c r="N115" s="289" t="n"/>
      <c r="O115" s="289" t="n"/>
      <c r="P115" s="289">
        <f>IF(OR(N115="",O115=""),"",MAX(N115-O115,0))</f>
        <v/>
      </c>
      <c r="Q115" s="289" t="n"/>
      <c r="R115" s="289" t="n"/>
      <c r="S115" s="289" t="n"/>
      <c r="T115" s="289" t="n"/>
      <c r="U115" s="130" t="n"/>
      <c r="V115" s="290">
        <f>IF(OR(M115="",M115=0,N115=""),"",N115/M115)</f>
        <v/>
      </c>
      <c r="W115" s="290">
        <f>IF(OR(N115="",N115=0,O115=""),"",O115/N115)</f>
        <v/>
      </c>
      <c r="X115" s="130">
        <f>IF(B115="","",IF(T115&gt;120,"异常",IF(OR(V115&lt;0.9,W115&lt;0.98),"预警","达标")))</f>
        <v/>
      </c>
      <c r="Y115" s="72" t="n"/>
      <c r="Z115" s="72" t="n"/>
    </row>
    <row r="116" ht="22" customHeight="1">
      <c r="A116">
        <f>IF(B116="","",TEXT(B116,"yyyymmdd")&amp;"-PR-"&amp;TEXT(ROW()-4,"000"))</f>
        <v/>
      </c>
      <c r="B116" s="284" t="n"/>
      <c r="I116" s="72" t="n"/>
      <c r="J116" s="72" t="n"/>
      <c r="K116" s="72" t="n"/>
      <c r="L116" s="130" t="n"/>
      <c r="M116" s="289" t="n"/>
      <c r="N116" s="289" t="n"/>
      <c r="O116" s="289" t="n"/>
      <c r="P116" s="289">
        <f>IF(OR(N116="",O116=""),"",MAX(N116-O116,0))</f>
        <v/>
      </c>
      <c r="Q116" s="289" t="n"/>
      <c r="R116" s="289" t="n"/>
      <c r="S116" s="289" t="n"/>
      <c r="T116" s="289" t="n"/>
      <c r="U116" s="130" t="n"/>
      <c r="V116" s="290">
        <f>IF(OR(M116="",M116=0,N116=""),"",N116/M116)</f>
        <v/>
      </c>
      <c r="W116" s="290">
        <f>IF(OR(N116="",N116=0,O116=""),"",O116/N116)</f>
        <v/>
      </c>
      <c r="X116" s="130">
        <f>IF(B116="","",IF(T116&gt;120,"异常",IF(OR(V116&lt;0.9,W116&lt;0.98),"预警","达标")))</f>
        <v/>
      </c>
      <c r="Y116" s="72" t="n"/>
      <c r="Z116" s="72" t="n"/>
    </row>
    <row r="117" ht="22" customHeight="1">
      <c r="A117">
        <f>IF(B117="","",TEXT(B117,"yyyymmdd")&amp;"-PR-"&amp;TEXT(ROW()-4,"000"))</f>
        <v/>
      </c>
      <c r="B117" s="284" t="n"/>
      <c r="I117" s="72" t="n"/>
      <c r="J117" s="72" t="n"/>
      <c r="K117" s="72" t="n"/>
      <c r="L117" s="130" t="n"/>
      <c r="M117" s="289" t="n"/>
      <c r="N117" s="289" t="n"/>
      <c r="O117" s="289" t="n"/>
      <c r="P117" s="289">
        <f>IF(OR(N117="",O117=""),"",MAX(N117-O117,0))</f>
        <v/>
      </c>
      <c r="Q117" s="289" t="n"/>
      <c r="R117" s="289" t="n"/>
      <c r="S117" s="289" t="n"/>
      <c r="T117" s="289" t="n"/>
      <c r="U117" s="130" t="n"/>
      <c r="V117" s="290">
        <f>IF(OR(M117="",M117=0,N117=""),"",N117/M117)</f>
        <v/>
      </c>
      <c r="W117" s="290">
        <f>IF(OR(N117="",N117=0,O117=""),"",O117/N117)</f>
        <v/>
      </c>
      <c r="X117" s="130">
        <f>IF(B117="","",IF(T117&gt;120,"异常",IF(OR(V117&lt;0.9,W117&lt;0.98),"预警","达标")))</f>
        <v/>
      </c>
      <c r="Y117" s="72" t="n"/>
      <c r="Z117" s="72" t="n"/>
    </row>
    <row r="118" ht="22" customHeight="1">
      <c r="A118">
        <f>IF(B118="","",TEXT(B118,"yyyymmdd")&amp;"-PR-"&amp;TEXT(ROW()-4,"000"))</f>
        <v/>
      </c>
      <c r="B118" s="284" t="n"/>
      <c r="I118" s="72" t="n"/>
      <c r="J118" s="72" t="n"/>
      <c r="K118" s="72" t="n"/>
      <c r="L118" s="130" t="n"/>
      <c r="M118" s="289" t="n"/>
      <c r="N118" s="289" t="n"/>
      <c r="O118" s="289" t="n"/>
      <c r="P118" s="289">
        <f>IF(OR(N118="",O118=""),"",MAX(N118-O118,0))</f>
        <v/>
      </c>
      <c r="Q118" s="289" t="n"/>
      <c r="R118" s="289" t="n"/>
      <c r="S118" s="289" t="n"/>
      <c r="T118" s="289" t="n"/>
      <c r="U118" s="130" t="n"/>
      <c r="V118" s="290">
        <f>IF(OR(M118="",M118=0,N118=""),"",N118/M118)</f>
        <v/>
      </c>
      <c r="W118" s="290">
        <f>IF(OR(N118="",N118=0,O118=""),"",O118/N118)</f>
        <v/>
      </c>
      <c r="X118" s="130">
        <f>IF(B118="","",IF(T118&gt;120,"异常",IF(OR(V118&lt;0.9,W118&lt;0.98),"预警","达标")))</f>
        <v/>
      </c>
      <c r="Y118" s="72" t="n"/>
      <c r="Z118" s="72" t="n"/>
    </row>
    <row r="119" ht="22" customHeight="1">
      <c r="A119">
        <f>IF(B119="","",TEXT(B119,"yyyymmdd")&amp;"-PR-"&amp;TEXT(ROW()-4,"000"))</f>
        <v/>
      </c>
      <c r="B119" s="284" t="n"/>
      <c r="I119" s="72" t="n"/>
      <c r="J119" s="72" t="n"/>
      <c r="K119" s="72" t="n"/>
      <c r="L119" s="130" t="n"/>
      <c r="M119" s="289" t="n"/>
      <c r="N119" s="289" t="n"/>
      <c r="O119" s="289" t="n"/>
      <c r="P119" s="289">
        <f>IF(OR(N119="",O119=""),"",MAX(N119-O119,0))</f>
        <v/>
      </c>
      <c r="Q119" s="289" t="n"/>
      <c r="R119" s="289" t="n"/>
      <c r="S119" s="289" t="n"/>
      <c r="T119" s="289" t="n"/>
      <c r="U119" s="130" t="n"/>
      <c r="V119" s="290">
        <f>IF(OR(M119="",M119=0,N119=""),"",N119/M119)</f>
        <v/>
      </c>
      <c r="W119" s="290">
        <f>IF(OR(N119="",N119=0,O119=""),"",O119/N119)</f>
        <v/>
      </c>
      <c r="X119" s="130">
        <f>IF(B119="","",IF(T119&gt;120,"异常",IF(OR(V119&lt;0.9,W119&lt;0.98),"预警","达标")))</f>
        <v/>
      </c>
      <c r="Y119" s="72" t="n"/>
      <c r="Z119" s="72" t="n"/>
    </row>
    <row r="120" ht="22" customHeight="1">
      <c r="A120">
        <f>IF(B120="","",TEXT(B120,"yyyymmdd")&amp;"-PR-"&amp;TEXT(ROW()-4,"000"))</f>
        <v/>
      </c>
      <c r="B120" s="284" t="n"/>
      <c r="I120" s="72" t="n"/>
      <c r="J120" s="72" t="n"/>
      <c r="K120" s="72" t="n"/>
      <c r="L120" s="130" t="n"/>
      <c r="M120" s="289" t="n"/>
      <c r="N120" s="289" t="n"/>
      <c r="O120" s="289" t="n"/>
      <c r="P120" s="289">
        <f>IF(OR(N120="",O120=""),"",MAX(N120-O120,0))</f>
        <v/>
      </c>
      <c r="Q120" s="289" t="n"/>
      <c r="R120" s="289" t="n"/>
      <c r="S120" s="289" t="n"/>
      <c r="T120" s="289" t="n"/>
      <c r="U120" s="130" t="n"/>
      <c r="V120" s="290">
        <f>IF(OR(M120="",M120=0,N120=""),"",N120/M120)</f>
        <v/>
      </c>
      <c r="W120" s="290">
        <f>IF(OR(N120="",N120=0,O120=""),"",O120/N120)</f>
        <v/>
      </c>
      <c r="X120" s="130">
        <f>IF(B120="","",IF(T120&gt;120,"异常",IF(OR(V120&lt;0.9,W120&lt;0.98),"预警","达标")))</f>
        <v/>
      </c>
      <c r="Y120" s="72" t="n"/>
      <c r="Z120" s="72" t="n"/>
    </row>
    <row r="121" ht="22" customHeight="1">
      <c r="A121">
        <f>IF(B121="","",TEXT(B121,"yyyymmdd")&amp;"-PR-"&amp;TEXT(ROW()-4,"000"))</f>
        <v/>
      </c>
      <c r="B121" s="284" t="n"/>
      <c r="I121" s="72" t="n"/>
      <c r="J121" s="72" t="n"/>
      <c r="K121" s="72" t="n"/>
      <c r="L121" s="130" t="n"/>
      <c r="M121" s="289" t="n"/>
      <c r="N121" s="289" t="n"/>
      <c r="O121" s="289" t="n"/>
      <c r="P121" s="289">
        <f>IF(OR(N121="",O121=""),"",MAX(N121-O121,0))</f>
        <v/>
      </c>
      <c r="Q121" s="289" t="n"/>
      <c r="R121" s="289" t="n"/>
      <c r="S121" s="289" t="n"/>
      <c r="T121" s="289" t="n"/>
      <c r="U121" s="130" t="n"/>
      <c r="V121" s="290">
        <f>IF(OR(M121="",M121=0,N121=""),"",N121/M121)</f>
        <v/>
      </c>
      <c r="W121" s="290">
        <f>IF(OR(N121="",N121=0,O121=""),"",O121/N121)</f>
        <v/>
      </c>
      <c r="X121" s="130">
        <f>IF(B121="","",IF(T121&gt;120,"异常",IF(OR(V121&lt;0.9,W121&lt;0.98),"预警","达标")))</f>
        <v/>
      </c>
      <c r="Y121" s="72" t="n"/>
      <c r="Z121" s="72" t="n"/>
    </row>
    <row r="122" ht="22" customHeight="1">
      <c r="A122">
        <f>IF(B122="","",TEXT(B122,"yyyymmdd")&amp;"-PR-"&amp;TEXT(ROW()-4,"000"))</f>
        <v/>
      </c>
      <c r="B122" s="284" t="n"/>
      <c r="I122" s="72" t="n"/>
      <c r="J122" s="72" t="n"/>
      <c r="K122" s="72" t="n"/>
      <c r="L122" s="130" t="n"/>
      <c r="M122" s="289" t="n"/>
      <c r="N122" s="289" t="n"/>
      <c r="O122" s="289" t="n"/>
      <c r="P122" s="289">
        <f>IF(OR(N122="",O122=""),"",MAX(N122-O122,0))</f>
        <v/>
      </c>
      <c r="Q122" s="289" t="n"/>
      <c r="R122" s="289" t="n"/>
      <c r="S122" s="289" t="n"/>
      <c r="T122" s="289" t="n"/>
      <c r="U122" s="130" t="n"/>
      <c r="V122" s="290">
        <f>IF(OR(M122="",M122=0,N122=""),"",N122/M122)</f>
        <v/>
      </c>
      <c r="W122" s="290">
        <f>IF(OR(N122="",N122=0,O122=""),"",O122/N122)</f>
        <v/>
      </c>
      <c r="X122" s="130">
        <f>IF(B122="","",IF(T122&gt;120,"异常",IF(OR(V122&lt;0.9,W122&lt;0.98),"预警","达标")))</f>
        <v/>
      </c>
      <c r="Y122" s="72" t="n"/>
      <c r="Z122" s="72" t="n"/>
    </row>
    <row r="123" ht="22" customHeight="1">
      <c r="A123">
        <f>IF(B123="","",TEXT(B123,"yyyymmdd")&amp;"-PR-"&amp;TEXT(ROW()-4,"000"))</f>
        <v/>
      </c>
      <c r="B123" s="284" t="n"/>
      <c r="I123" s="72" t="n"/>
      <c r="J123" s="72" t="n"/>
      <c r="K123" s="72" t="n"/>
      <c r="L123" s="130" t="n"/>
      <c r="M123" s="289" t="n"/>
      <c r="N123" s="289" t="n"/>
      <c r="O123" s="289" t="n"/>
      <c r="P123" s="289">
        <f>IF(OR(N123="",O123=""),"",MAX(N123-O123,0))</f>
        <v/>
      </c>
      <c r="Q123" s="289" t="n"/>
      <c r="R123" s="289" t="n"/>
      <c r="S123" s="289" t="n"/>
      <c r="T123" s="289" t="n"/>
      <c r="U123" s="130" t="n"/>
      <c r="V123" s="290">
        <f>IF(OR(M123="",M123=0,N123=""),"",N123/M123)</f>
        <v/>
      </c>
      <c r="W123" s="290">
        <f>IF(OR(N123="",N123=0,O123=""),"",O123/N123)</f>
        <v/>
      </c>
      <c r="X123" s="130">
        <f>IF(B123="","",IF(T123&gt;120,"异常",IF(OR(V123&lt;0.9,W123&lt;0.98),"预警","达标")))</f>
        <v/>
      </c>
      <c r="Y123" s="72" t="n"/>
      <c r="Z123" s="72" t="n"/>
    </row>
    <row r="124" ht="22" customHeight="1">
      <c r="A124">
        <f>IF(B124="","",TEXT(B124,"yyyymmdd")&amp;"-PR-"&amp;TEXT(ROW()-4,"000"))</f>
        <v/>
      </c>
      <c r="B124" s="284" t="n"/>
      <c r="I124" s="72" t="n"/>
      <c r="J124" s="72" t="n"/>
      <c r="K124" s="72" t="n"/>
      <c r="L124" s="130" t="n"/>
      <c r="M124" s="289" t="n"/>
      <c r="N124" s="289" t="n"/>
      <c r="O124" s="289" t="n"/>
      <c r="P124" s="289">
        <f>IF(OR(N124="",O124=""),"",MAX(N124-O124,0))</f>
        <v/>
      </c>
      <c r="Q124" s="289" t="n"/>
      <c r="R124" s="289" t="n"/>
      <c r="S124" s="289" t="n"/>
      <c r="T124" s="289" t="n"/>
      <c r="U124" s="130" t="n"/>
      <c r="V124" s="290">
        <f>IF(OR(M124="",M124=0,N124=""),"",N124/M124)</f>
        <v/>
      </c>
      <c r="W124" s="290">
        <f>IF(OR(N124="",N124=0,O124=""),"",O124/N124)</f>
        <v/>
      </c>
      <c r="X124" s="130">
        <f>IF(B124="","",IF(T124&gt;120,"异常",IF(OR(V124&lt;0.9,W124&lt;0.98),"预警","达标")))</f>
        <v/>
      </c>
      <c r="Y124" s="72" t="n"/>
      <c r="Z124" s="72" t="n"/>
    </row>
    <row r="125" ht="22" customHeight="1">
      <c r="A125">
        <f>IF(B125="","",TEXT(B125,"yyyymmdd")&amp;"-PR-"&amp;TEXT(ROW()-4,"000"))</f>
        <v/>
      </c>
      <c r="B125" s="284" t="n"/>
      <c r="I125" s="72" t="n"/>
      <c r="J125" s="72" t="n"/>
      <c r="K125" s="72" t="n"/>
      <c r="L125" s="130" t="n"/>
      <c r="M125" s="289" t="n"/>
      <c r="N125" s="289" t="n"/>
      <c r="O125" s="289" t="n"/>
      <c r="P125" s="289">
        <f>IF(OR(N125="",O125=""),"",MAX(N125-O125,0))</f>
        <v/>
      </c>
      <c r="Q125" s="289" t="n"/>
      <c r="R125" s="289" t="n"/>
      <c r="S125" s="289" t="n"/>
      <c r="T125" s="289" t="n"/>
      <c r="U125" s="130" t="n"/>
      <c r="V125" s="290">
        <f>IF(OR(M125="",M125=0,N125=""),"",N125/M125)</f>
        <v/>
      </c>
      <c r="W125" s="290">
        <f>IF(OR(N125="",N125=0,O125=""),"",O125/N125)</f>
        <v/>
      </c>
      <c r="X125" s="130">
        <f>IF(B125="","",IF(T125&gt;120,"异常",IF(OR(V125&lt;0.9,W125&lt;0.98),"预警","达标")))</f>
        <v/>
      </c>
      <c r="Y125" s="72" t="n"/>
      <c r="Z125" s="72" t="n"/>
    </row>
    <row r="126" ht="22" customHeight="1">
      <c r="A126">
        <f>IF(B126="","",TEXT(B126,"yyyymmdd")&amp;"-PR-"&amp;TEXT(ROW()-4,"000"))</f>
        <v/>
      </c>
      <c r="B126" s="284" t="n"/>
      <c r="I126" s="72" t="n"/>
      <c r="J126" s="72" t="n"/>
      <c r="K126" s="72" t="n"/>
      <c r="L126" s="130" t="n"/>
      <c r="M126" s="289" t="n"/>
      <c r="N126" s="289" t="n"/>
      <c r="O126" s="289" t="n"/>
      <c r="P126" s="289">
        <f>IF(OR(N126="",O126=""),"",MAX(N126-O126,0))</f>
        <v/>
      </c>
      <c r="Q126" s="289" t="n"/>
      <c r="R126" s="289" t="n"/>
      <c r="S126" s="289" t="n"/>
      <c r="T126" s="289" t="n"/>
      <c r="U126" s="130" t="n"/>
      <c r="V126" s="290">
        <f>IF(OR(M126="",M126=0,N126=""),"",N126/M126)</f>
        <v/>
      </c>
      <c r="W126" s="290">
        <f>IF(OR(N126="",N126=0,O126=""),"",O126/N126)</f>
        <v/>
      </c>
      <c r="X126" s="130">
        <f>IF(B126="","",IF(T126&gt;120,"异常",IF(OR(V126&lt;0.9,W126&lt;0.98),"预警","达标")))</f>
        <v/>
      </c>
      <c r="Y126" s="72" t="n"/>
      <c r="Z126" s="72" t="n"/>
    </row>
    <row r="127" ht="22" customHeight="1">
      <c r="A127">
        <f>IF(B127="","",TEXT(B127,"yyyymmdd")&amp;"-PR-"&amp;TEXT(ROW()-4,"000"))</f>
        <v/>
      </c>
      <c r="B127" s="284" t="n"/>
      <c r="I127" s="72" t="n"/>
      <c r="J127" s="72" t="n"/>
      <c r="K127" s="72" t="n"/>
      <c r="L127" s="130" t="n"/>
      <c r="M127" s="289" t="n"/>
      <c r="N127" s="289" t="n"/>
      <c r="O127" s="289" t="n"/>
      <c r="P127" s="289">
        <f>IF(OR(N127="",O127=""),"",MAX(N127-O127,0))</f>
        <v/>
      </c>
      <c r="Q127" s="289" t="n"/>
      <c r="R127" s="289" t="n"/>
      <c r="S127" s="289" t="n"/>
      <c r="T127" s="289" t="n"/>
      <c r="U127" s="130" t="n"/>
      <c r="V127" s="290">
        <f>IF(OR(M127="",M127=0,N127=""),"",N127/M127)</f>
        <v/>
      </c>
      <c r="W127" s="290">
        <f>IF(OR(N127="",N127=0,O127=""),"",O127/N127)</f>
        <v/>
      </c>
      <c r="X127" s="130">
        <f>IF(B127="","",IF(T127&gt;120,"异常",IF(OR(V127&lt;0.9,W127&lt;0.98),"预警","达标")))</f>
        <v/>
      </c>
      <c r="Y127" s="72" t="n"/>
      <c r="Z127" s="72" t="n"/>
    </row>
    <row r="128" ht="22" customHeight="1">
      <c r="A128">
        <f>IF(B128="","",TEXT(B128,"yyyymmdd")&amp;"-PR-"&amp;TEXT(ROW()-4,"000"))</f>
        <v/>
      </c>
      <c r="B128" s="284" t="n"/>
      <c r="I128" s="72" t="n"/>
      <c r="J128" s="72" t="n"/>
      <c r="K128" s="72" t="n"/>
      <c r="L128" s="130" t="n"/>
      <c r="M128" s="289" t="n"/>
      <c r="N128" s="289" t="n"/>
      <c r="O128" s="289" t="n"/>
      <c r="P128" s="289">
        <f>IF(OR(N128="",O128=""),"",MAX(N128-O128,0))</f>
        <v/>
      </c>
      <c r="Q128" s="289" t="n"/>
      <c r="R128" s="289" t="n"/>
      <c r="S128" s="289" t="n"/>
      <c r="T128" s="289" t="n"/>
      <c r="U128" s="130" t="n"/>
      <c r="V128" s="290">
        <f>IF(OR(M128="",M128=0,N128=""),"",N128/M128)</f>
        <v/>
      </c>
      <c r="W128" s="290">
        <f>IF(OR(N128="",N128=0,O128=""),"",O128/N128)</f>
        <v/>
      </c>
      <c r="X128" s="130">
        <f>IF(B128="","",IF(T128&gt;120,"异常",IF(OR(V128&lt;0.9,W128&lt;0.98),"预警","达标")))</f>
        <v/>
      </c>
      <c r="Y128" s="72" t="n"/>
      <c r="Z128" s="72" t="n"/>
    </row>
    <row r="129" ht="22" customHeight="1">
      <c r="A129">
        <f>IF(B129="","",TEXT(B129,"yyyymmdd")&amp;"-PR-"&amp;TEXT(ROW()-4,"000"))</f>
        <v/>
      </c>
      <c r="B129" s="284" t="n"/>
      <c r="I129" s="72" t="n"/>
      <c r="J129" s="72" t="n"/>
      <c r="K129" s="72" t="n"/>
      <c r="L129" s="130" t="n"/>
      <c r="M129" s="289" t="n"/>
      <c r="N129" s="289" t="n"/>
      <c r="O129" s="289" t="n"/>
      <c r="P129" s="289">
        <f>IF(OR(N129="",O129=""),"",MAX(N129-O129,0))</f>
        <v/>
      </c>
      <c r="Q129" s="289" t="n"/>
      <c r="R129" s="289" t="n"/>
      <c r="S129" s="289" t="n"/>
      <c r="T129" s="289" t="n"/>
      <c r="U129" s="130" t="n"/>
      <c r="V129" s="290">
        <f>IF(OR(M129="",M129=0,N129=""),"",N129/M129)</f>
        <v/>
      </c>
      <c r="W129" s="290">
        <f>IF(OR(N129="",N129=0,O129=""),"",O129/N129)</f>
        <v/>
      </c>
      <c r="X129" s="130">
        <f>IF(B129="","",IF(T129&gt;120,"异常",IF(OR(V129&lt;0.9,W129&lt;0.98),"预警","达标")))</f>
        <v/>
      </c>
      <c r="Y129" s="72" t="n"/>
      <c r="Z129" s="72" t="n"/>
    </row>
    <row r="130" ht="22" customHeight="1">
      <c r="A130">
        <f>IF(B130="","",TEXT(B130,"yyyymmdd")&amp;"-PR-"&amp;TEXT(ROW()-4,"000"))</f>
        <v/>
      </c>
      <c r="B130" s="284" t="n"/>
      <c r="I130" s="72" t="n"/>
      <c r="J130" s="72" t="n"/>
      <c r="K130" s="72" t="n"/>
      <c r="L130" s="130" t="n"/>
      <c r="M130" s="289" t="n"/>
      <c r="N130" s="289" t="n"/>
      <c r="O130" s="289" t="n"/>
      <c r="P130" s="289">
        <f>IF(OR(N130="",O130=""),"",MAX(N130-O130,0))</f>
        <v/>
      </c>
      <c r="Q130" s="289" t="n"/>
      <c r="R130" s="289" t="n"/>
      <c r="S130" s="289" t="n"/>
      <c r="T130" s="289" t="n"/>
      <c r="U130" s="130" t="n"/>
      <c r="V130" s="290">
        <f>IF(OR(M130="",M130=0,N130=""),"",N130/M130)</f>
        <v/>
      </c>
      <c r="W130" s="290">
        <f>IF(OR(N130="",N130=0,O130=""),"",O130/N130)</f>
        <v/>
      </c>
      <c r="X130" s="130">
        <f>IF(B130="","",IF(T130&gt;120,"异常",IF(OR(V130&lt;0.9,W130&lt;0.98),"预警","达标")))</f>
        <v/>
      </c>
      <c r="Y130" s="72" t="n"/>
      <c r="Z130" s="72" t="n"/>
    </row>
    <row r="131" ht="22" customHeight="1">
      <c r="A131">
        <f>IF(B131="","",TEXT(B131,"yyyymmdd")&amp;"-PR-"&amp;TEXT(ROW()-4,"000"))</f>
        <v/>
      </c>
      <c r="B131" s="284" t="n"/>
      <c r="I131" s="72" t="n"/>
      <c r="J131" s="72" t="n"/>
      <c r="K131" s="72" t="n"/>
      <c r="L131" s="130" t="n"/>
      <c r="M131" s="289" t="n"/>
      <c r="N131" s="289" t="n"/>
      <c r="O131" s="289" t="n"/>
      <c r="P131" s="289">
        <f>IF(OR(N131="",O131=""),"",MAX(N131-O131,0))</f>
        <v/>
      </c>
      <c r="Q131" s="289" t="n"/>
      <c r="R131" s="289" t="n"/>
      <c r="S131" s="289" t="n"/>
      <c r="T131" s="289" t="n"/>
      <c r="U131" s="130" t="n"/>
      <c r="V131" s="290">
        <f>IF(OR(M131="",M131=0,N131=""),"",N131/M131)</f>
        <v/>
      </c>
      <c r="W131" s="290">
        <f>IF(OR(N131="",N131=0,O131=""),"",O131/N131)</f>
        <v/>
      </c>
      <c r="X131" s="130">
        <f>IF(B131="","",IF(T131&gt;120,"异常",IF(OR(V131&lt;0.9,W131&lt;0.98),"预警","达标")))</f>
        <v/>
      </c>
      <c r="Y131" s="72" t="n"/>
      <c r="Z131" s="72" t="n"/>
    </row>
    <row r="132" ht="22" customHeight="1">
      <c r="A132">
        <f>IF(B132="","",TEXT(B132,"yyyymmdd")&amp;"-PR-"&amp;TEXT(ROW()-4,"000"))</f>
        <v/>
      </c>
      <c r="B132" s="284" t="n"/>
      <c r="I132" s="72" t="n"/>
      <c r="J132" s="72" t="n"/>
      <c r="K132" s="72" t="n"/>
      <c r="L132" s="130" t="n"/>
      <c r="M132" s="289" t="n"/>
      <c r="N132" s="289" t="n"/>
      <c r="O132" s="289" t="n"/>
      <c r="P132" s="289">
        <f>IF(OR(N132="",O132=""),"",MAX(N132-O132,0))</f>
        <v/>
      </c>
      <c r="Q132" s="289" t="n"/>
      <c r="R132" s="289" t="n"/>
      <c r="S132" s="289" t="n"/>
      <c r="T132" s="289" t="n"/>
      <c r="U132" s="130" t="n"/>
      <c r="V132" s="290">
        <f>IF(OR(M132="",M132=0,N132=""),"",N132/M132)</f>
        <v/>
      </c>
      <c r="W132" s="290">
        <f>IF(OR(N132="",N132=0,O132=""),"",O132/N132)</f>
        <v/>
      </c>
      <c r="X132" s="130">
        <f>IF(B132="","",IF(T132&gt;120,"异常",IF(OR(V132&lt;0.9,W132&lt;0.98),"预警","达标")))</f>
        <v/>
      </c>
      <c r="Y132" s="72" t="n"/>
      <c r="Z132" s="72" t="n"/>
    </row>
    <row r="133" ht="22" customHeight="1">
      <c r="A133">
        <f>IF(B133="","",TEXT(B133,"yyyymmdd")&amp;"-PR-"&amp;TEXT(ROW()-4,"000"))</f>
        <v/>
      </c>
      <c r="B133" s="284" t="n"/>
      <c r="I133" s="72" t="n"/>
      <c r="J133" s="72" t="n"/>
      <c r="K133" s="72" t="n"/>
      <c r="L133" s="130" t="n"/>
      <c r="M133" s="289" t="n"/>
      <c r="N133" s="289" t="n"/>
      <c r="O133" s="289" t="n"/>
      <c r="P133" s="289">
        <f>IF(OR(N133="",O133=""),"",MAX(N133-O133,0))</f>
        <v/>
      </c>
      <c r="Q133" s="289" t="n"/>
      <c r="R133" s="289" t="n"/>
      <c r="S133" s="289" t="n"/>
      <c r="T133" s="289" t="n"/>
      <c r="U133" s="130" t="n"/>
      <c r="V133" s="290">
        <f>IF(OR(M133="",M133=0,N133=""),"",N133/M133)</f>
        <v/>
      </c>
      <c r="W133" s="290">
        <f>IF(OR(N133="",N133=0,O133=""),"",O133/N133)</f>
        <v/>
      </c>
      <c r="X133" s="130">
        <f>IF(B133="","",IF(T133&gt;120,"异常",IF(OR(V133&lt;0.9,W133&lt;0.98),"预警","达标")))</f>
        <v/>
      </c>
      <c r="Y133" s="72" t="n"/>
      <c r="Z133" s="72" t="n"/>
    </row>
    <row r="134" ht="22" customHeight="1">
      <c r="A134">
        <f>IF(B134="","",TEXT(B134,"yyyymmdd")&amp;"-PR-"&amp;TEXT(ROW()-4,"000"))</f>
        <v/>
      </c>
      <c r="B134" s="284" t="n"/>
      <c r="I134" s="72" t="n"/>
      <c r="J134" s="72" t="n"/>
      <c r="K134" s="72" t="n"/>
      <c r="L134" s="130" t="n"/>
      <c r="M134" s="289" t="n"/>
      <c r="N134" s="289" t="n"/>
      <c r="O134" s="289" t="n"/>
      <c r="P134" s="289">
        <f>IF(OR(N134="",O134=""),"",MAX(N134-O134,0))</f>
        <v/>
      </c>
      <c r="Q134" s="289" t="n"/>
      <c r="R134" s="289" t="n"/>
      <c r="S134" s="289" t="n"/>
      <c r="T134" s="289" t="n"/>
      <c r="U134" s="130" t="n"/>
      <c r="V134" s="290">
        <f>IF(OR(M134="",M134=0,N134=""),"",N134/M134)</f>
        <v/>
      </c>
      <c r="W134" s="290">
        <f>IF(OR(N134="",N134=0,O134=""),"",O134/N134)</f>
        <v/>
      </c>
      <c r="X134" s="130">
        <f>IF(B134="","",IF(T134&gt;120,"异常",IF(OR(V134&lt;0.9,W134&lt;0.98),"预警","达标")))</f>
        <v/>
      </c>
      <c r="Y134" s="72" t="n"/>
      <c r="Z134" s="72" t="n"/>
    </row>
    <row r="135" ht="22" customHeight="1">
      <c r="A135">
        <f>IF(B135="","",TEXT(B135,"yyyymmdd")&amp;"-PR-"&amp;TEXT(ROW()-4,"000"))</f>
        <v/>
      </c>
      <c r="B135" s="284" t="n"/>
      <c r="I135" s="72" t="n"/>
      <c r="J135" s="72" t="n"/>
      <c r="K135" s="72" t="n"/>
      <c r="L135" s="130" t="n"/>
      <c r="M135" s="289" t="n"/>
      <c r="N135" s="289" t="n"/>
      <c r="O135" s="289" t="n"/>
      <c r="P135" s="289">
        <f>IF(OR(N135="",O135=""),"",MAX(N135-O135,0))</f>
        <v/>
      </c>
      <c r="Q135" s="289" t="n"/>
      <c r="R135" s="289" t="n"/>
      <c r="S135" s="289" t="n"/>
      <c r="T135" s="289" t="n"/>
      <c r="U135" s="130" t="n"/>
      <c r="V135" s="290">
        <f>IF(OR(M135="",M135=0,N135=""),"",N135/M135)</f>
        <v/>
      </c>
      <c r="W135" s="290">
        <f>IF(OR(N135="",N135=0,O135=""),"",O135/N135)</f>
        <v/>
      </c>
      <c r="X135" s="130">
        <f>IF(B135="","",IF(T135&gt;120,"异常",IF(OR(V135&lt;0.9,W135&lt;0.98),"预警","达标")))</f>
        <v/>
      </c>
      <c r="Y135" s="72" t="n"/>
      <c r="Z135" s="72" t="n"/>
    </row>
    <row r="136" ht="22" customHeight="1">
      <c r="A136">
        <f>IF(B136="","",TEXT(B136,"yyyymmdd")&amp;"-PR-"&amp;TEXT(ROW()-4,"000"))</f>
        <v/>
      </c>
      <c r="B136" s="284" t="n"/>
      <c r="I136" s="72" t="n"/>
      <c r="J136" s="72" t="n"/>
      <c r="K136" s="72" t="n"/>
      <c r="L136" s="130" t="n"/>
      <c r="M136" s="289" t="n"/>
      <c r="N136" s="289" t="n"/>
      <c r="O136" s="289" t="n"/>
      <c r="P136" s="289">
        <f>IF(OR(N136="",O136=""),"",MAX(N136-O136,0))</f>
        <v/>
      </c>
      <c r="Q136" s="289" t="n"/>
      <c r="R136" s="289" t="n"/>
      <c r="S136" s="289" t="n"/>
      <c r="T136" s="289" t="n"/>
      <c r="U136" s="130" t="n"/>
      <c r="V136" s="290">
        <f>IF(OR(M136="",M136=0,N136=""),"",N136/M136)</f>
        <v/>
      </c>
      <c r="W136" s="290">
        <f>IF(OR(N136="",N136=0,O136=""),"",O136/N136)</f>
        <v/>
      </c>
      <c r="X136" s="130">
        <f>IF(B136="","",IF(T136&gt;120,"异常",IF(OR(V136&lt;0.9,W136&lt;0.98),"预警","达标")))</f>
        <v/>
      </c>
      <c r="Y136" s="72" t="n"/>
      <c r="Z136" s="72" t="n"/>
    </row>
    <row r="137" ht="22" customHeight="1">
      <c r="A137">
        <f>IF(B137="","",TEXT(B137,"yyyymmdd")&amp;"-PR-"&amp;TEXT(ROW()-4,"000"))</f>
        <v/>
      </c>
      <c r="B137" s="284" t="n"/>
      <c r="I137" s="72" t="n"/>
      <c r="J137" s="72" t="n"/>
      <c r="K137" s="72" t="n"/>
      <c r="L137" s="130" t="n"/>
      <c r="M137" s="289" t="n"/>
      <c r="N137" s="289" t="n"/>
      <c r="O137" s="289" t="n"/>
      <c r="P137" s="289">
        <f>IF(OR(N137="",O137=""),"",MAX(N137-O137,0))</f>
        <v/>
      </c>
      <c r="Q137" s="289" t="n"/>
      <c r="R137" s="289" t="n"/>
      <c r="S137" s="289" t="n"/>
      <c r="T137" s="289" t="n"/>
      <c r="U137" s="130" t="n"/>
      <c r="V137" s="290">
        <f>IF(OR(M137="",M137=0,N137=""),"",N137/M137)</f>
        <v/>
      </c>
      <c r="W137" s="290">
        <f>IF(OR(N137="",N137=0,O137=""),"",O137/N137)</f>
        <v/>
      </c>
      <c r="X137" s="130">
        <f>IF(B137="","",IF(T137&gt;120,"异常",IF(OR(V137&lt;0.9,W137&lt;0.98),"预警","达标")))</f>
        <v/>
      </c>
      <c r="Y137" s="72" t="n"/>
      <c r="Z137" s="72" t="n"/>
    </row>
    <row r="138" ht="22" customHeight="1">
      <c r="A138">
        <f>IF(B138="","",TEXT(B138,"yyyymmdd")&amp;"-PR-"&amp;TEXT(ROW()-4,"000"))</f>
        <v/>
      </c>
      <c r="B138" s="284" t="n"/>
      <c r="I138" s="72" t="n"/>
      <c r="J138" s="72" t="n"/>
      <c r="K138" s="72" t="n"/>
      <c r="L138" s="130" t="n"/>
      <c r="M138" s="289" t="n"/>
      <c r="N138" s="289" t="n"/>
      <c r="O138" s="289" t="n"/>
      <c r="P138" s="289">
        <f>IF(OR(N138="",O138=""),"",MAX(N138-O138,0))</f>
        <v/>
      </c>
      <c r="Q138" s="289" t="n"/>
      <c r="R138" s="289" t="n"/>
      <c r="S138" s="289" t="n"/>
      <c r="T138" s="289" t="n"/>
      <c r="U138" s="130" t="n"/>
      <c r="V138" s="290">
        <f>IF(OR(M138="",M138=0,N138=""),"",N138/M138)</f>
        <v/>
      </c>
      <c r="W138" s="290">
        <f>IF(OR(N138="",N138=0,O138=""),"",O138/N138)</f>
        <v/>
      </c>
      <c r="X138" s="130">
        <f>IF(B138="","",IF(T138&gt;120,"异常",IF(OR(V138&lt;0.9,W138&lt;0.98),"预警","达标")))</f>
        <v/>
      </c>
      <c r="Y138" s="72" t="n"/>
      <c r="Z138" s="72" t="n"/>
    </row>
    <row r="139" ht="22" customHeight="1">
      <c r="A139">
        <f>IF(B139="","",TEXT(B139,"yyyymmdd")&amp;"-PR-"&amp;TEXT(ROW()-4,"000"))</f>
        <v/>
      </c>
      <c r="B139" s="284" t="n"/>
      <c r="I139" s="72" t="n"/>
      <c r="J139" s="72" t="n"/>
      <c r="K139" s="72" t="n"/>
      <c r="L139" s="130" t="n"/>
      <c r="M139" s="289" t="n"/>
      <c r="N139" s="289" t="n"/>
      <c r="O139" s="289" t="n"/>
      <c r="P139" s="289">
        <f>IF(OR(N139="",O139=""),"",MAX(N139-O139,0))</f>
        <v/>
      </c>
      <c r="Q139" s="289" t="n"/>
      <c r="R139" s="289" t="n"/>
      <c r="S139" s="289" t="n"/>
      <c r="T139" s="289" t="n"/>
      <c r="U139" s="130" t="n"/>
      <c r="V139" s="290">
        <f>IF(OR(M139="",M139=0,N139=""),"",N139/M139)</f>
        <v/>
      </c>
      <c r="W139" s="290">
        <f>IF(OR(N139="",N139=0,O139=""),"",O139/N139)</f>
        <v/>
      </c>
      <c r="X139" s="130">
        <f>IF(B139="","",IF(T139&gt;120,"异常",IF(OR(V139&lt;0.9,W139&lt;0.98),"预警","达标")))</f>
        <v/>
      </c>
      <c r="Y139" s="72" t="n"/>
      <c r="Z139" s="72" t="n"/>
    </row>
    <row r="140" ht="22" customHeight="1">
      <c r="A140">
        <f>IF(B140="","",TEXT(B140,"yyyymmdd")&amp;"-PR-"&amp;TEXT(ROW()-4,"000"))</f>
        <v/>
      </c>
      <c r="B140" s="284" t="n"/>
      <c r="I140" s="72" t="n"/>
      <c r="J140" s="72" t="n"/>
      <c r="K140" s="72" t="n"/>
      <c r="L140" s="130" t="n"/>
      <c r="M140" s="289" t="n"/>
      <c r="N140" s="289" t="n"/>
      <c r="O140" s="289" t="n"/>
      <c r="P140" s="289">
        <f>IF(OR(N140="",O140=""),"",MAX(N140-O140,0))</f>
        <v/>
      </c>
      <c r="Q140" s="289" t="n"/>
      <c r="R140" s="289" t="n"/>
      <c r="S140" s="289" t="n"/>
      <c r="T140" s="289" t="n"/>
      <c r="U140" s="130" t="n"/>
      <c r="V140" s="290">
        <f>IF(OR(M140="",M140=0,N140=""),"",N140/M140)</f>
        <v/>
      </c>
      <c r="W140" s="290">
        <f>IF(OR(N140="",N140=0,O140=""),"",O140/N140)</f>
        <v/>
      </c>
      <c r="X140" s="130">
        <f>IF(B140="","",IF(T140&gt;120,"异常",IF(OR(V140&lt;0.9,W140&lt;0.98),"预警","达标")))</f>
        <v/>
      </c>
      <c r="Y140" s="72" t="n"/>
      <c r="Z140" s="72" t="n"/>
    </row>
    <row r="141" ht="22" customHeight="1">
      <c r="A141">
        <f>IF(B141="","",TEXT(B141,"yyyymmdd")&amp;"-PR-"&amp;TEXT(ROW()-4,"000"))</f>
        <v/>
      </c>
      <c r="B141" s="284" t="n"/>
      <c r="I141" s="72" t="n"/>
      <c r="J141" s="72" t="n"/>
      <c r="K141" s="72" t="n"/>
      <c r="L141" s="130" t="n"/>
      <c r="M141" s="289" t="n"/>
      <c r="N141" s="289" t="n"/>
      <c r="O141" s="289" t="n"/>
      <c r="P141" s="289">
        <f>IF(OR(N141="",O141=""),"",MAX(N141-O141,0))</f>
        <v/>
      </c>
      <c r="Q141" s="289" t="n"/>
      <c r="R141" s="289" t="n"/>
      <c r="S141" s="289" t="n"/>
      <c r="T141" s="289" t="n"/>
      <c r="U141" s="130" t="n"/>
      <c r="V141" s="290">
        <f>IF(OR(M141="",M141=0,N141=""),"",N141/M141)</f>
        <v/>
      </c>
      <c r="W141" s="290">
        <f>IF(OR(N141="",N141=0,O141=""),"",O141/N141)</f>
        <v/>
      </c>
      <c r="X141" s="130">
        <f>IF(B141="","",IF(T141&gt;120,"异常",IF(OR(V141&lt;0.9,W141&lt;0.98),"预警","达标")))</f>
        <v/>
      </c>
      <c r="Y141" s="72" t="n"/>
      <c r="Z141" s="72" t="n"/>
    </row>
    <row r="142" ht="22" customHeight="1">
      <c r="A142">
        <f>IF(B142="","",TEXT(B142,"yyyymmdd")&amp;"-PR-"&amp;TEXT(ROW()-4,"000"))</f>
        <v/>
      </c>
      <c r="B142" s="284" t="n"/>
      <c r="I142" s="72" t="n"/>
      <c r="J142" s="72" t="n"/>
      <c r="K142" s="72" t="n"/>
      <c r="L142" s="130" t="n"/>
      <c r="M142" s="289" t="n"/>
      <c r="N142" s="289" t="n"/>
      <c r="O142" s="289" t="n"/>
      <c r="P142" s="289">
        <f>IF(OR(N142="",O142=""),"",MAX(N142-O142,0))</f>
        <v/>
      </c>
      <c r="Q142" s="289" t="n"/>
      <c r="R142" s="289" t="n"/>
      <c r="S142" s="289" t="n"/>
      <c r="T142" s="289" t="n"/>
      <c r="U142" s="130" t="n"/>
      <c r="V142" s="290">
        <f>IF(OR(M142="",M142=0,N142=""),"",N142/M142)</f>
        <v/>
      </c>
      <c r="W142" s="290">
        <f>IF(OR(N142="",N142=0,O142=""),"",O142/N142)</f>
        <v/>
      </c>
      <c r="X142" s="130">
        <f>IF(B142="","",IF(T142&gt;120,"异常",IF(OR(V142&lt;0.9,W142&lt;0.98),"预警","达标")))</f>
        <v/>
      </c>
      <c r="Y142" s="72" t="n"/>
      <c r="Z142" s="72" t="n"/>
    </row>
    <row r="143" ht="22" customHeight="1">
      <c r="A143">
        <f>IF(B143="","",TEXT(B143,"yyyymmdd")&amp;"-PR-"&amp;TEXT(ROW()-4,"000"))</f>
        <v/>
      </c>
      <c r="B143" s="284" t="n"/>
      <c r="I143" s="72" t="n"/>
      <c r="J143" s="72" t="n"/>
      <c r="K143" s="72" t="n"/>
      <c r="L143" s="130" t="n"/>
      <c r="M143" s="289" t="n"/>
      <c r="N143" s="289" t="n"/>
      <c r="O143" s="289" t="n"/>
      <c r="P143" s="289">
        <f>IF(OR(N143="",O143=""),"",MAX(N143-O143,0))</f>
        <v/>
      </c>
      <c r="Q143" s="289" t="n"/>
      <c r="R143" s="289" t="n"/>
      <c r="S143" s="289" t="n"/>
      <c r="T143" s="289" t="n"/>
      <c r="U143" s="130" t="n"/>
      <c r="V143" s="290">
        <f>IF(OR(M143="",M143=0,N143=""),"",N143/M143)</f>
        <v/>
      </c>
      <c r="W143" s="290">
        <f>IF(OR(N143="",N143=0,O143=""),"",O143/N143)</f>
        <v/>
      </c>
      <c r="X143" s="130">
        <f>IF(B143="","",IF(T143&gt;120,"异常",IF(OR(V143&lt;0.9,W143&lt;0.98),"预警","达标")))</f>
        <v/>
      </c>
      <c r="Y143" s="72" t="n"/>
      <c r="Z143" s="72" t="n"/>
    </row>
    <row r="144" ht="22" customHeight="1">
      <c r="A144">
        <f>IF(B144="","",TEXT(B144,"yyyymmdd")&amp;"-PR-"&amp;TEXT(ROW()-4,"000"))</f>
        <v/>
      </c>
      <c r="B144" s="284" t="n"/>
      <c r="I144" s="72" t="n"/>
      <c r="J144" s="72" t="n"/>
      <c r="K144" s="72" t="n"/>
      <c r="L144" s="130" t="n"/>
      <c r="M144" s="289" t="n"/>
      <c r="N144" s="289" t="n"/>
      <c r="O144" s="289" t="n"/>
      <c r="P144" s="289">
        <f>IF(OR(N144="",O144=""),"",MAX(N144-O144,0))</f>
        <v/>
      </c>
      <c r="Q144" s="289" t="n"/>
      <c r="R144" s="289" t="n"/>
      <c r="S144" s="289" t="n"/>
      <c r="T144" s="289" t="n"/>
      <c r="U144" s="130" t="n"/>
      <c r="V144" s="290">
        <f>IF(OR(M144="",M144=0,N144=""),"",N144/M144)</f>
        <v/>
      </c>
      <c r="W144" s="290">
        <f>IF(OR(N144="",N144=0,O144=""),"",O144/N144)</f>
        <v/>
      </c>
      <c r="X144" s="130">
        <f>IF(B144="","",IF(T144&gt;120,"异常",IF(OR(V144&lt;0.9,W144&lt;0.98),"预警","达标")))</f>
        <v/>
      </c>
      <c r="Y144" s="72" t="n"/>
      <c r="Z144" s="72" t="n"/>
    </row>
    <row r="145" ht="22" customHeight="1">
      <c r="A145">
        <f>IF(B145="","",TEXT(B145,"yyyymmdd")&amp;"-PR-"&amp;TEXT(ROW()-4,"000"))</f>
        <v/>
      </c>
      <c r="B145" s="284" t="n"/>
      <c r="I145" s="72" t="n"/>
      <c r="J145" s="72" t="n"/>
      <c r="K145" s="72" t="n"/>
      <c r="L145" s="130" t="n"/>
      <c r="M145" s="289" t="n"/>
      <c r="N145" s="289" t="n"/>
      <c r="O145" s="289" t="n"/>
      <c r="P145" s="289">
        <f>IF(OR(N145="",O145=""),"",MAX(N145-O145,0))</f>
        <v/>
      </c>
      <c r="Q145" s="289" t="n"/>
      <c r="R145" s="289" t="n"/>
      <c r="S145" s="289" t="n"/>
      <c r="T145" s="289" t="n"/>
      <c r="U145" s="130" t="n"/>
      <c r="V145" s="290">
        <f>IF(OR(M145="",M145=0,N145=""),"",N145/M145)</f>
        <v/>
      </c>
      <c r="W145" s="290">
        <f>IF(OR(N145="",N145=0,O145=""),"",O145/N145)</f>
        <v/>
      </c>
      <c r="X145" s="130">
        <f>IF(B145="","",IF(T145&gt;120,"异常",IF(OR(V145&lt;0.9,W145&lt;0.98),"预警","达标")))</f>
        <v/>
      </c>
      <c r="Y145" s="72" t="n"/>
      <c r="Z145" s="72" t="n"/>
    </row>
    <row r="146" ht="22" customHeight="1">
      <c r="A146">
        <f>IF(B146="","",TEXT(B146,"yyyymmdd")&amp;"-PR-"&amp;TEXT(ROW()-4,"000"))</f>
        <v/>
      </c>
      <c r="B146" s="284" t="n"/>
      <c r="I146" s="72" t="n"/>
      <c r="J146" s="72" t="n"/>
      <c r="K146" s="72" t="n"/>
      <c r="L146" s="130" t="n"/>
      <c r="M146" s="289" t="n"/>
      <c r="N146" s="289" t="n"/>
      <c r="O146" s="289" t="n"/>
      <c r="P146" s="289">
        <f>IF(OR(N146="",O146=""),"",MAX(N146-O146,0))</f>
        <v/>
      </c>
      <c r="Q146" s="289" t="n"/>
      <c r="R146" s="289" t="n"/>
      <c r="S146" s="289" t="n"/>
      <c r="T146" s="289" t="n"/>
      <c r="U146" s="130" t="n"/>
      <c r="V146" s="290">
        <f>IF(OR(M146="",M146=0,N146=""),"",N146/M146)</f>
        <v/>
      </c>
      <c r="W146" s="290">
        <f>IF(OR(N146="",N146=0,O146=""),"",O146/N146)</f>
        <v/>
      </c>
      <c r="X146" s="130">
        <f>IF(B146="","",IF(T146&gt;120,"异常",IF(OR(V146&lt;0.9,W146&lt;0.98),"预警","达标")))</f>
        <v/>
      </c>
      <c r="Y146" s="72" t="n"/>
      <c r="Z146" s="72" t="n"/>
    </row>
    <row r="147" ht="22" customHeight="1">
      <c r="A147">
        <f>IF(B147="","",TEXT(B147,"yyyymmdd")&amp;"-PR-"&amp;TEXT(ROW()-4,"000"))</f>
        <v/>
      </c>
      <c r="B147" s="284" t="n"/>
      <c r="I147" s="72" t="n"/>
      <c r="J147" s="72" t="n"/>
      <c r="K147" s="72" t="n"/>
      <c r="L147" s="130" t="n"/>
      <c r="M147" s="289" t="n"/>
      <c r="N147" s="289" t="n"/>
      <c r="O147" s="289" t="n"/>
      <c r="P147" s="289">
        <f>IF(OR(N147="",O147=""),"",MAX(N147-O147,0))</f>
        <v/>
      </c>
      <c r="Q147" s="289" t="n"/>
      <c r="R147" s="289" t="n"/>
      <c r="S147" s="289" t="n"/>
      <c r="T147" s="289" t="n"/>
      <c r="U147" s="130" t="n"/>
      <c r="V147" s="290">
        <f>IF(OR(M147="",M147=0,N147=""),"",N147/M147)</f>
        <v/>
      </c>
      <c r="W147" s="290">
        <f>IF(OR(N147="",N147=0,O147=""),"",O147/N147)</f>
        <v/>
      </c>
      <c r="X147" s="130">
        <f>IF(B147="","",IF(T147&gt;120,"异常",IF(OR(V147&lt;0.9,W147&lt;0.98),"预警","达标")))</f>
        <v/>
      </c>
      <c r="Y147" s="72" t="n"/>
      <c r="Z147" s="72" t="n"/>
    </row>
    <row r="148" ht="22" customHeight="1">
      <c r="A148">
        <f>IF(B148="","",TEXT(B148,"yyyymmdd")&amp;"-PR-"&amp;TEXT(ROW()-4,"000"))</f>
        <v/>
      </c>
      <c r="B148" s="284" t="n"/>
      <c r="I148" s="72" t="n"/>
      <c r="J148" s="72" t="n"/>
      <c r="K148" s="72" t="n"/>
      <c r="L148" s="130" t="n"/>
      <c r="M148" s="289" t="n"/>
      <c r="N148" s="289" t="n"/>
      <c r="O148" s="289" t="n"/>
      <c r="P148" s="289">
        <f>IF(OR(N148="",O148=""),"",MAX(N148-O148,0))</f>
        <v/>
      </c>
      <c r="Q148" s="289" t="n"/>
      <c r="R148" s="289" t="n"/>
      <c r="S148" s="289" t="n"/>
      <c r="T148" s="289" t="n"/>
      <c r="U148" s="130" t="n"/>
      <c r="V148" s="290">
        <f>IF(OR(M148="",M148=0,N148=""),"",N148/M148)</f>
        <v/>
      </c>
      <c r="W148" s="290">
        <f>IF(OR(N148="",N148=0,O148=""),"",O148/N148)</f>
        <v/>
      </c>
      <c r="X148" s="130">
        <f>IF(B148="","",IF(T148&gt;120,"异常",IF(OR(V148&lt;0.9,W148&lt;0.98),"预警","达标")))</f>
        <v/>
      </c>
      <c r="Y148" s="72" t="n"/>
      <c r="Z148" s="72" t="n"/>
    </row>
    <row r="149" ht="22" customHeight="1">
      <c r="A149">
        <f>IF(B149="","",TEXT(B149,"yyyymmdd")&amp;"-PR-"&amp;TEXT(ROW()-4,"000"))</f>
        <v/>
      </c>
      <c r="B149" s="284" t="n"/>
      <c r="I149" s="72" t="n"/>
      <c r="J149" s="72" t="n"/>
      <c r="K149" s="72" t="n"/>
      <c r="L149" s="130" t="n"/>
      <c r="M149" s="289" t="n"/>
      <c r="N149" s="289" t="n"/>
      <c r="O149" s="289" t="n"/>
      <c r="P149" s="289">
        <f>IF(OR(N149="",O149=""),"",MAX(N149-O149,0))</f>
        <v/>
      </c>
      <c r="Q149" s="289" t="n"/>
      <c r="R149" s="289" t="n"/>
      <c r="S149" s="289" t="n"/>
      <c r="T149" s="289" t="n"/>
      <c r="U149" s="130" t="n"/>
      <c r="V149" s="290">
        <f>IF(OR(M149="",M149=0,N149=""),"",N149/M149)</f>
        <v/>
      </c>
      <c r="W149" s="290">
        <f>IF(OR(N149="",N149=0,O149=""),"",O149/N149)</f>
        <v/>
      </c>
      <c r="X149" s="130">
        <f>IF(B149="","",IF(T149&gt;120,"异常",IF(OR(V149&lt;0.9,W149&lt;0.98),"预警","达标")))</f>
        <v/>
      </c>
      <c r="Y149" s="72" t="n"/>
      <c r="Z149" s="72" t="n"/>
    </row>
    <row r="150" ht="22" customHeight="1">
      <c r="A150">
        <f>IF(B150="","",TEXT(B150,"yyyymmdd")&amp;"-PR-"&amp;TEXT(ROW()-4,"000"))</f>
        <v/>
      </c>
      <c r="B150" s="284" t="n"/>
      <c r="I150" s="72" t="n"/>
      <c r="J150" s="72" t="n"/>
      <c r="K150" s="72" t="n"/>
      <c r="L150" s="130" t="n"/>
      <c r="M150" s="289" t="n"/>
      <c r="N150" s="289" t="n"/>
      <c r="O150" s="289" t="n"/>
      <c r="P150" s="289">
        <f>IF(OR(N150="",O150=""),"",MAX(N150-O150,0))</f>
        <v/>
      </c>
      <c r="Q150" s="289" t="n"/>
      <c r="R150" s="289" t="n"/>
      <c r="S150" s="289" t="n"/>
      <c r="T150" s="289" t="n"/>
      <c r="U150" s="130" t="n"/>
      <c r="V150" s="290">
        <f>IF(OR(M150="",M150=0,N150=""),"",N150/M150)</f>
        <v/>
      </c>
      <c r="W150" s="290">
        <f>IF(OR(N150="",N150=0,O150=""),"",O150/N150)</f>
        <v/>
      </c>
      <c r="X150" s="130">
        <f>IF(B150="","",IF(T150&gt;120,"异常",IF(OR(V150&lt;0.9,W150&lt;0.98),"预警","达标")))</f>
        <v/>
      </c>
      <c r="Y150" s="72" t="n"/>
      <c r="Z150" s="72" t="n"/>
    </row>
    <row r="151" ht="22" customHeight="1">
      <c r="A151">
        <f>IF(B151="","",TEXT(B151,"yyyymmdd")&amp;"-PR-"&amp;TEXT(ROW()-4,"000"))</f>
        <v/>
      </c>
      <c r="B151" s="284" t="n"/>
      <c r="I151" s="72" t="n"/>
      <c r="J151" s="72" t="n"/>
      <c r="K151" s="72" t="n"/>
      <c r="L151" s="130" t="n"/>
      <c r="M151" s="289" t="n"/>
      <c r="N151" s="289" t="n"/>
      <c r="O151" s="289" t="n"/>
      <c r="P151" s="289">
        <f>IF(OR(N151="",O151=""),"",MAX(N151-O151,0))</f>
        <v/>
      </c>
      <c r="Q151" s="289" t="n"/>
      <c r="R151" s="289" t="n"/>
      <c r="S151" s="289" t="n"/>
      <c r="T151" s="289" t="n"/>
      <c r="U151" s="130" t="n"/>
      <c r="V151" s="290">
        <f>IF(OR(M151="",M151=0,N151=""),"",N151/M151)</f>
        <v/>
      </c>
      <c r="W151" s="290">
        <f>IF(OR(N151="",N151=0,O151=""),"",O151/N151)</f>
        <v/>
      </c>
      <c r="X151" s="130">
        <f>IF(B151="","",IF(T151&gt;120,"异常",IF(OR(V151&lt;0.9,W151&lt;0.98),"预警","达标")))</f>
        <v/>
      </c>
      <c r="Y151" s="72" t="n"/>
      <c r="Z151" s="72" t="n"/>
    </row>
    <row r="152" ht="22" customHeight="1">
      <c r="A152">
        <f>IF(B152="","",TEXT(B152,"yyyymmdd")&amp;"-PR-"&amp;TEXT(ROW()-4,"000"))</f>
        <v/>
      </c>
      <c r="B152" s="284" t="n"/>
      <c r="I152" s="72" t="n"/>
      <c r="J152" s="72" t="n"/>
      <c r="K152" s="72" t="n"/>
      <c r="L152" s="130" t="n"/>
      <c r="M152" s="289" t="n"/>
      <c r="N152" s="289" t="n"/>
      <c r="O152" s="289" t="n"/>
      <c r="P152" s="289">
        <f>IF(OR(N152="",O152=""),"",MAX(N152-O152,0))</f>
        <v/>
      </c>
      <c r="Q152" s="289" t="n"/>
      <c r="R152" s="289" t="n"/>
      <c r="S152" s="289" t="n"/>
      <c r="T152" s="289" t="n"/>
      <c r="U152" s="130" t="n"/>
      <c r="V152" s="290">
        <f>IF(OR(M152="",M152=0,N152=""),"",N152/M152)</f>
        <v/>
      </c>
      <c r="W152" s="290">
        <f>IF(OR(N152="",N152=0,O152=""),"",O152/N152)</f>
        <v/>
      </c>
      <c r="X152" s="130">
        <f>IF(B152="","",IF(T152&gt;120,"异常",IF(OR(V152&lt;0.9,W152&lt;0.98),"预警","达标")))</f>
        <v/>
      </c>
      <c r="Y152" s="72" t="n"/>
      <c r="Z152" s="72" t="n"/>
    </row>
    <row r="153" ht="22" customHeight="1">
      <c r="A153">
        <f>IF(B153="","",TEXT(B153,"yyyymmdd")&amp;"-PR-"&amp;TEXT(ROW()-4,"000"))</f>
        <v/>
      </c>
      <c r="B153" s="284" t="n"/>
      <c r="I153" s="72" t="n"/>
      <c r="J153" s="72" t="n"/>
      <c r="K153" s="72" t="n"/>
      <c r="L153" s="130" t="n"/>
      <c r="M153" s="289" t="n"/>
      <c r="N153" s="289" t="n"/>
      <c r="O153" s="289" t="n"/>
      <c r="P153" s="289">
        <f>IF(OR(N153="",O153=""),"",MAX(N153-O153,0))</f>
        <v/>
      </c>
      <c r="Q153" s="289" t="n"/>
      <c r="R153" s="289" t="n"/>
      <c r="S153" s="289" t="n"/>
      <c r="T153" s="289" t="n"/>
      <c r="U153" s="130" t="n"/>
      <c r="V153" s="290">
        <f>IF(OR(M153="",M153=0,N153=""),"",N153/M153)</f>
        <v/>
      </c>
      <c r="W153" s="290">
        <f>IF(OR(N153="",N153=0,O153=""),"",O153/N153)</f>
        <v/>
      </c>
      <c r="X153" s="130">
        <f>IF(B153="","",IF(T153&gt;120,"异常",IF(OR(V153&lt;0.9,W153&lt;0.98),"预警","达标")))</f>
        <v/>
      </c>
      <c r="Y153" s="72" t="n"/>
      <c r="Z153" s="72" t="n"/>
    </row>
    <row r="154" ht="22" customHeight="1">
      <c r="A154">
        <f>IF(B154="","",TEXT(B154,"yyyymmdd")&amp;"-PR-"&amp;TEXT(ROW()-4,"000"))</f>
        <v/>
      </c>
      <c r="B154" s="284" t="n"/>
      <c r="I154" s="72" t="n"/>
      <c r="J154" s="72" t="n"/>
      <c r="K154" s="72" t="n"/>
      <c r="L154" s="130" t="n"/>
      <c r="M154" s="289" t="n"/>
      <c r="N154" s="289" t="n"/>
      <c r="O154" s="289" t="n"/>
      <c r="P154" s="289">
        <f>IF(OR(N154="",O154=""),"",MAX(N154-O154,0))</f>
        <v/>
      </c>
      <c r="Q154" s="289" t="n"/>
      <c r="R154" s="289" t="n"/>
      <c r="S154" s="289" t="n"/>
      <c r="T154" s="289" t="n"/>
      <c r="U154" s="130" t="n"/>
      <c r="V154" s="290">
        <f>IF(OR(M154="",M154=0,N154=""),"",N154/M154)</f>
        <v/>
      </c>
      <c r="W154" s="290">
        <f>IF(OR(N154="",N154=0,O154=""),"",O154/N154)</f>
        <v/>
      </c>
      <c r="X154" s="130">
        <f>IF(B154="","",IF(T154&gt;120,"异常",IF(OR(V154&lt;0.9,W154&lt;0.98),"预警","达标")))</f>
        <v/>
      </c>
      <c r="Y154" s="72" t="n"/>
      <c r="Z154" s="72" t="n"/>
    </row>
    <row r="155" ht="22" customHeight="1">
      <c r="A155">
        <f>IF(B155="","",TEXT(B155,"yyyymmdd")&amp;"-PR-"&amp;TEXT(ROW()-4,"000"))</f>
        <v/>
      </c>
      <c r="B155" s="284" t="n"/>
      <c r="I155" s="72" t="n"/>
      <c r="J155" s="72" t="n"/>
      <c r="K155" s="72" t="n"/>
      <c r="L155" s="130" t="n"/>
      <c r="M155" s="289" t="n"/>
      <c r="N155" s="289" t="n"/>
      <c r="O155" s="289" t="n"/>
      <c r="P155" s="289">
        <f>IF(OR(N155="",O155=""),"",MAX(N155-O155,0))</f>
        <v/>
      </c>
      <c r="Q155" s="289" t="n"/>
      <c r="R155" s="289" t="n"/>
      <c r="S155" s="289" t="n"/>
      <c r="T155" s="289" t="n"/>
      <c r="U155" s="130" t="n"/>
      <c r="V155" s="290">
        <f>IF(OR(M155="",M155=0,N155=""),"",N155/M155)</f>
        <v/>
      </c>
      <c r="W155" s="290">
        <f>IF(OR(N155="",N155=0,O155=""),"",O155/N155)</f>
        <v/>
      </c>
      <c r="X155" s="130">
        <f>IF(B155="","",IF(T155&gt;120,"异常",IF(OR(V155&lt;0.9,W155&lt;0.98),"预警","达标")))</f>
        <v/>
      </c>
      <c r="Y155" s="72" t="n"/>
      <c r="Z155" s="72" t="n"/>
    </row>
    <row r="156" ht="22" customHeight="1">
      <c r="A156">
        <f>IF(B156="","",TEXT(B156,"yyyymmdd")&amp;"-PR-"&amp;TEXT(ROW()-4,"000"))</f>
        <v/>
      </c>
      <c r="B156" s="284" t="n"/>
      <c r="I156" s="72" t="n"/>
      <c r="J156" s="72" t="n"/>
      <c r="K156" s="72" t="n"/>
      <c r="L156" s="130" t="n"/>
      <c r="M156" s="289" t="n"/>
      <c r="N156" s="289" t="n"/>
      <c r="O156" s="289" t="n"/>
      <c r="P156" s="289">
        <f>IF(OR(N156="",O156=""),"",MAX(N156-O156,0))</f>
        <v/>
      </c>
      <c r="Q156" s="289" t="n"/>
      <c r="R156" s="289" t="n"/>
      <c r="S156" s="289" t="n"/>
      <c r="T156" s="289" t="n"/>
      <c r="U156" s="130" t="n"/>
      <c r="V156" s="290">
        <f>IF(OR(M156="",M156=0,N156=""),"",N156/M156)</f>
        <v/>
      </c>
      <c r="W156" s="290">
        <f>IF(OR(N156="",N156=0,O156=""),"",O156/N156)</f>
        <v/>
      </c>
      <c r="X156" s="130">
        <f>IF(B156="","",IF(T156&gt;120,"异常",IF(OR(V156&lt;0.9,W156&lt;0.98),"预警","达标")))</f>
        <v/>
      </c>
      <c r="Y156" s="72" t="n"/>
      <c r="Z156" s="72" t="n"/>
    </row>
    <row r="157" ht="22" customHeight="1">
      <c r="A157">
        <f>IF(B157="","",TEXT(B157,"yyyymmdd")&amp;"-PR-"&amp;TEXT(ROW()-4,"000"))</f>
        <v/>
      </c>
      <c r="B157" s="284" t="n"/>
      <c r="I157" s="72" t="n"/>
      <c r="J157" s="72" t="n"/>
      <c r="K157" s="72" t="n"/>
      <c r="L157" s="130" t="n"/>
      <c r="M157" s="289" t="n"/>
      <c r="N157" s="289" t="n"/>
      <c r="O157" s="289" t="n"/>
      <c r="P157" s="289">
        <f>IF(OR(N157="",O157=""),"",MAX(N157-O157,0))</f>
        <v/>
      </c>
      <c r="Q157" s="289" t="n"/>
      <c r="R157" s="289" t="n"/>
      <c r="S157" s="289" t="n"/>
      <c r="T157" s="289" t="n"/>
      <c r="U157" s="130" t="n"/>
      <c r="V157" s="290">
        <f>IF(OR(M157="",M157=0,N157=""),"",N157/M157)</f>
        <v/>
      </c>
      <c r="W157" s="290">
        <f>IF(OR(N157="",N157=0,O157=""),"",O157/N157)</f>
        <v/>
      </c>
      <c r="X157" s="130">
        <f>IF(B157="","",IF(T157&gt;120,"异常",IF(OR(V157&lt;0.9,W157&lt;0.98),"预警","达标")))</f>
        <v/>
      </c>
      <c r="Y157" s="72" t="n"/>
      <c r="Z157" s="72" t="n"/>
    </row>
    <row r="158" ht="22" customHeight="1">
      <c r="A158">
        <f>IF(B158="","",TEXT(B158,"yyyymmdd")&amp;"-PR-"&amp;TEXT(ROW()-4,"000"))</f>
        <v/>
      </c>
      <c r="B158" s="284" t="n"/>
      <c r="I158" s="72" t="n"/>
      <c r="J158" s="72" t="n"/>
      <c r="K158" s="72" t="n"/>
      <c r="L158" s="130" t="n"/>
      <c r="M158" s="289" t="n"/>
      <c r="N158" s="289" t="n"/>
      <c r="O158" s="289" t="n"/>
      <c r="P158" s="289">
        <f>IF(OR(N158="",O158=""),"",MAX(N158-O158,0))</f>
        <v/>
      </c>
      <c r="Q158" s="289" t="n"/>
      <c r="R158" s="289" t="n"/>
      <c r="S158" s="289" t="n"/>
      <c r="T158" s="289" t="n"/>
      <c r="U158" s="130" t="n"/>
      <c r="V158" s="290">
        <f>IF(OR(M158="",M158=0,N158=""),"",N158/M158)</f>
        <v/>
      </c>
      <c r="W158" s="290">
        <f>IF(OR(N158="",N158=0,O158=""),"",O158/N158)</f>
        <v/>
      </c>
      <c r="X158" s="130">
        <f>IF(B158="","",IF(T158&gt;120,"异常",IF(OR(V158&lt;0.9,W158&lt;0.98),"预警","达标")))</f>
        <v/>
      </c>
      <c r="Y158" s="72" t="n"/>
      <c r="Z158" s="72" t="n"/>
    </row>
    <row r="159" ht="22" customHeight="1">
      <c r="A159">
        <f>IF(B159="","",TEXT(B159,"yyyymmdd")&amp;"-PR-"&amp;TEXT(ROW()-4,"000"))</f>
        <v/>
      </c>
      <c r="B159" s="284" t="n"/>
      <c r="I159" s="72" t="n"/>
      <c r="J159" s="72" t="n"/>
      <c r="K159" s="72" t="n"/>
      <c r="L159" s="130" t="n"/>
      <c r="M159" s="289" t="n"/>
      <c r="N159" s="289" t="n"/>
      <c r="O159" s="289" t="n"/>
      <c r="P159" s="289">
        <f>IF(OR(N159="",O159=""),"",MAX(N159-O159,0))</f>
        <v/>
      </c>
      <c r="Q159" s="289" t="n"/>
      <c r="R159" s="289" t="n"/>
      <c r="S159" s="289" t="n"/>
      <c r="T159" s="289" t="n"/>
      <c r="U159" s="130" t="n"/>
      <c r="V159" s="290">
        <f>IF(OR(M159="",M159=0,N159=""),"",N159/M159)</f>
        <v/>
      </c>
      <c r="W159" s="290">
        <f>IF(OR(N159="",N159=0,O159=""),"",O159/N159)</f>
        <v/>
      </c>
      <c r="X159" s="130">
        <f>IF(B159="","",IF(T159&gt;120,"异常",IF(OR(V159&lt;0.9,W159&lt;0.98),"预警","达标")))</f>
        <v/>
      </c>
      <c r="Y159" s="72" t="n"/>
      <c r="Z159" s="72" t="n"/>
    </row>
    <row r="160" ht="22" customHeight="1">
      <c r="A160">
        <f>IF(B160="","",TEXT(B160,"yyyymmdd")&amp;"-PR-"&amp;TEXT(ROW()-4,"000"))</f>
        <v/>
      </c>
      <c r="B160" s="284" t="n"/>
      <c r="I160" s="72" t="n"/>
      <c r="J160" s="72" t="n"/>
      <c r="K160" s="72" t="n"/>
      <c r="L160" s="130" t="n"/>
      <c r="M160" s="289" t="n"/>
      <c r="N160" s="289" t="n"/>
      <c r="O160" s="289" t="n"/>
      <c r="P160" s="289">
        <f>IF(OR(N160="",O160=""),"",MAX(N160-O160,0))</f>
        <v/>
      </c>
      <c r="Q160" s="289" t="n"/>
      <c r="R160" s="289" t="n"/>
      <c r="S160" s="289" t="n"/>
      <c r="T160" s="289" t="n"/>
      <c r="U160" s="130" t="n"/>
      <c r="V160" s="290">
        <f>IF(OR(M160="",M160=0,N160=""),"",N160/M160)</f>
        <v/>
      </c>
      <c r="W160" s="290">
        <f>IF(OR(N160="",N160=0,O160=""),"",O160/N160)</f>
        <v/>
      </c>
      <c r="X160" s="130">
        <f>IF(B160="","",IF(T160&gt;120,"异常",IF(OR(V160&lt;0.9,W160&lt;0.98),"预警","达标")))</f>
        <v/>
      </c>
      <c r="Y160" s="72" t="n"/>
      <c r="Z160" s="72" t="n"/>
    </row>
    <row r="161" ht="22" customHeight="1">
      <c r="A161">
        <f>IF(B161="","",TEXT(B161,"yyyymmdd")&amp;"-PR-"&amp;TEXT(ROW()-4,"000"))</f>
        <v/>
      </c>
      <c r="B161" s="284" t="n"/>
      <c r="I161" s="72" t="n"/>
      <c r="J161" s="72" t="n"/>
      <c r="K161" s="72" t="n"/>
      <c r="L161" s="130" t="n"/>
      <c r="M161" s="289" t="n"/>
      <c r="N161" s="289" t="n"/>
      <c r="O161" s="289" t="n"/>
      <c r="P161" s="289">
        <f>IF(OR(N161="",O161=""),"",MAX(N161-O161,0))</f>
        <v/>
      </c>
      <c r="Q161" s="289" t="n"/>
      <c r="R161" s="289" t="n"/>
      <c r="S161" s="289" t="n"/>
      <c r="T161" s="289" t="n"/>
      <c r="U161" s="130" t="n"/>
      <c r="V161" s="290">
        <f>IF(OR(M161="",M161=0,N161=""),"",N161/M161)</f>
        <v/>
      </c>
      <c r="W161" s="290">
        <f>IF(OR(N161="",N161=0,O161=""),"",O161/N161)</f>
        <v/>
      </c>
      <c r="X161" s="130">
        <f>IF(B161="","",IF(T161&gt;120,"异常",IF(OR(V161&lt;0.9,W161&lt;0.98),"预警","达标")))</f>
        <v/>
      </c>
      <c r="Y161" s="72" t="n"/>
      <c r="Z161" s="72" t="n"/>
    </row>
    <row r="162" ht="22" customHeight="1">
      <c r="A162">
        <f>IF(B162="","",TEXT(B162,"yyyymmdd")&amp;"-PR-"&amp;TEXT(ROW()-4,"000"))</f>
        <v/>
      </c>
      <c r="B162" s="284" t="n"/>
      <c r="I162" s="72" t="n"/>
      <c r="J162" s="72" t="n"/>
      <c r="K162" s="72" t="n"/>
      <c r="L162" s="130" t="n"/>
      <c r="M162" s="289" t="n"/>
      <c r="N162" s="289" t="n"/>
      <c r="O162" s="289" t="n"/>
      <c r="P162" s="289">
        <f>IF(OR(N162="",O162=""),"",MAX(N162-O162,0))</f>
        <v/>
      </c>
      <c r="Q162" s="289" t="n"/>
      <c r="R162" s="289" t="n"/>
      <c r="S162" s="289" t="n"/>
      <c r="T162" s="289" t="n"/>
      <c r="U162" s="130" t="n"/>
      <c r="V162" s="290">
        <f>IF(OR(M162="",M162=0,N162=""),"",N162/M162)</f>
        <v/>
      </c>
      <c r="W162" s="290">
        <f>IF(OR(N162="",N162=0,O162=""),"",O162/N162)</f>
        <v/>
      </c>
      <c r="X162" s="130">
        <f>IF(B162="","",IF(T162&gt;120,"异常",IF(OR(V162&lt;0.9,W162&lt;0.98),"预警","达标")))</f>
        <v/>
      </c>
      <c r="Y162" s="72" t="n"/>
      <c r="Z162" s="72" t="n"/>
    </row>
    <row r="163" ht="22" customHeight="1">
      <c r="A163">
        <f>IF(B163="","",TEXT(B163,"yyyymmdd")&amp;"-PR-"&amp;TEXT(ROW()-4,"000"))</f>
        <v/>
      </c>
      <c r="B163" s="284" t="n"/>
      <c r="I163" s="72" t="n"/>
      <c r="J163" s="72" t="n"/>
      <c r="K163" s="72" t="n"/>
      <c r="L163" s="130" t="n"/>
      <c r="M163" s="289" t="n"/>
      <c r="N163" s="289" t="n"/>
      <c r="O163" s="289" t="n"/>
      <c r="P163" s="289">
        <f>IF(OR(N163="",O163=""),"",MAX(N163-O163,0))</f>
        <v/>
      </c>
      <c r="Q163" s="289" t="n"/>
      <c r="R163" s="289" t="n"/>
      <c r="S163" s="289" t="n"/>
      <c r="T163" s="289" t="n"/>
      <c r="U163" s="130" t="n"/>
      <c r="V163" s="290">
        <f>IF(OR(M163="",M163=0,N163=""),"",N163/M163)</f>
        <v/>
      </c>
      <c r="W163" s="290">
        <f>IF(OR(N163="",N163=0,O163=""),"",O163/N163)</f>
        <v/>
      </c>
      <c r="X163" s="130">
        <f>IF(B163="","",IF(T163&gt;120,"异常",IF(OR(V163&lt;0.9,W163&lt;0.98),"预警","达标")))</f>
        <v/>
      </c>
      <c r="Y163" s="72" t="n"/>
      <c r="Z163" s="72" t="n"/>
    </row>
    <row r="164" ht="22" customHeight="1">
      <c r="A164">
        <f>IF(B164="","",TEXT(B164,"yyyymmdd")&amp;"-PR-"&amp;TEXT(ROW()-4,"000"))</f>
        <v/>
      </c>
      <c r="B164" s="284" t="n"/>
      <c r="I164" s="72" t="n"/>
      <c r="J164" s="72" t="n"/>
      <c r="K164" s="72" t="n"/>
      <c r="L164" s="130" t="n"/>
      <c r="M164" s="289" t="n"/>
      <c r="N164" s="289" t="n"/>
      <c r="O164" s="289" t="n"/>
      <c r="P164" s="289">
        <f>IF(OR(N164="",O164=""),"",MAX(N164-O164,0))</f>
        <v/>
      </c>
      <c r="Q164" s="289" t="n"/>
      <c r="R164" s="289" t="n"/>
      <c r="S164" s="289" t="n"/>
      <c r="T164" s="289" t="n"/>
      <c r="U164" s="130" t="n"/>
      <c r="V164" s="290">
        <f>IF(OR(M164="",M164=0,N164=""),"",N164/M164)</f>
        <v/>
      </c>
      <c r="W164" s="290">
        <f>IF(OR(N164="",N164=0,O164=""),"",O164/N164)</f>
        <v/>
      </c>
      <c r="X164" s="130">
        <f>IF(B164="","",IF(T164&gt;120,"异常",IF(OR(V164&lt;0.9,W164&lt;0.98),"预警","达标")))</f>
        <v/>
      </c>
      <c r="Y164" s="72" t="n"/>
      <c r="Z164" s="72" t="n"/>
    </row>
    <row r="165" ht="22" customHeight="1">
      <c r="A165">
        <f>IF(B165="","",TEXT(B165,"yyyymmdd")&amp;"-PR-"&amp;TEXT(ROW()-4,"000"))</f>
        <v/>
      </c>
      <c r="B165" s="284" t="n"/>
      <c r="I165" s="72" t="n"/>
      <c r="J165" s="72" t="n"/>
      <c r="K165" s="72" t="n"/>
      <c r="L165" s="130" t="n"/>
      <c r="M165" s="289" t="n"/>
      <c r="N165" s="289" t="n"/>
      <c r="O165" s="289" t="n"/>
      <c r="P165" s="289">
        <f>IF(OR(N165="",O165=""),"",MAX(N165-O165,0))</f>
        <v/>
      </c>
      <c r="Q165" s="289" t="n"/>
      <c r="R165" s="289" t="n"/>
      <c r="S165" s="289" t="n"/>
      <c r="T165" s="289" t="n"/>
      <c r="U165" s="130" t="n"/>
      <c r="V165" s="290">
        <f>IF(OR(M165="",M165=0,N165=""),"",N165/M165)</f>
        <v/>
      </c>
      <c r="W165" s="290">
        <f>IF(OR(N165="",N165=0,O165=""),"",O165/N165)</f>
        <v/>
      </c>
      <c r="X165" s="130">
        <f>IF(B165="","",IF(T165&gt;120,"异常",IF(OR(V165&lt;0.9,W165&lt;0.98),"预警","达标")))</f>
        <v/>
      </c>
      <c r="Y165" s="72" t="n"/>
      <c r="Z165" s="72" t="n"/>
    </row>
    <row r="166" ht="22" customHeight="1">
      <c r="A166">
        <f>IF(B166="","",TEXT(B166,"yyyymmdd")&amp;"-PR-"&amp;TEXT(ROW()-4,"000"))</f>
        <v/>
      </c>
      <c r="B166" s="284" t="n"/>
      <c r="I166" s="72" t="n"/>
      <c r="J166" s="72" t="n"/>
      <c r="K166" s="72" t="n"/>
      <c r="L166" s="130" t="n"/>
      <c r="M166" s="289" t="n"/>
      <c r="N166" s="289" t="n"/>
      <c r="O166" s="289" t="n"/>
      <c r="P166" s="289">
        <f>IF(OR(N166="",O166=""),"",MAX(N166-O166,0))</f>
        <v/>
      </c>
      <c r="Q166" s="289" t="n"/>
      <c r="R166" s="289" t="n"/>
      <c r="S166" s="289" t="n"/>
      <c r="T166" s="289" t="n"/>
      <c r="U166" s="130" t="n"/>
      <c r="V166" s="290">
        <f>IF(OR(M166="",M166=0,N166=""),"",N166/M166)</f>
        <v/>
      </c>
      <c r="W166" s="290">
        <f>IF(OR(N166="",N166=0,O166=""),"",O166/N166)</f>
        <v/>
      </c>
      <c r="X166" s="130">
        <f>IF(B166="","",IF(T166&gt;120,"异常",IF(OR(V166&lt;0.9,W166&lt;0.98),"预警","达标")))</f>
        <v/>
      </c>
      <c r="Y166" s="72" t="n"/>
      <c r="Z166" s="72" t="n"/>
    </row>
    <row r="167" ht="22" customHeight="1">
      <c r="A167">
        <f>IF(B167="","",TEXT(B167,"yyyymmdd")&amp;"-PR-"&amp;TEXT(ROW()-4,"000"))</f>
        <v/>
      </c>
      <c r="B167" s="284" t="n"/>
      <c r="I167" s="72" t="n"/>
      <c r="J167" s="72" t="n"/>
      <c r="K167" s="72" t="n"/>
      <c r="L167" s="130" t="n"/>
      <c r="M167" s="289" t="n"/>
      <c r="N167" s="289" t="n"/>
      <c r="O167" s="289" t="n"/>
      <c r="P167" s="289">
        <f>IF(OR(N167="",O167=""),"",MAX(N167-O167,0))</f>
        <v/>
      </c>
      <c r="Q167" s="289" t="n"/>
      <c r="R167" s="289" t="n"/>
      <c r="S167" s="289" t="n"/>
      <c r="T167" s="289" t="n"/>
      <c r="U167" s="130" t="n"/>
      <c r="V167" s="290">
        <f>IF(OR(M167="",M167=0,N167=""),"",N167/M167)</f>
        <v/>
      </c>
      <c r="W167" s="290">
        <f>IF(OR(N167="",N167=0,O167=""),"",O167/N167)</f>
        <v/>
      </c>
      <c r="X167" s="130">
        <f>IF(B167="","",IF(T167&gt;120,"异常",IF(OR(V167&lt;0.9,W167&lt;0.98),"预警","达标")))</f>
        <v/>
      </c>
      <c r="Y167" s="72" t="n"/>
      <c r="Z167" s="72" t="n"/>
    </row>
    <row r="168" ht="22" customHeight="1">
      <c r="A168">
        <f>IF(B168="","",TEXT(B168,"yyyymmdd")&amp;"-PR-"&amp;TEXT(ROW()-4,"000"))</f>
        <v/>
      </c>
      <c r="B168" s="284" t="n"/>
      <c r="I168" s="72" t="n"/>
      <c r="J168" s="72" t="n"/>
      <c r="K168" s="72" t="n"/>
      <c r="L168" s="130" t="n"/>
      <c r="M168" s="289" t="n"/>
      <c r="N168" s="289" t="n"/>
      <c r="O168" s="289" t="n"/>
      <c r="P168" s="289">
        <f>IF(OR(N168="",O168=""),"",MAX(N168-O168,0))</f>
        <v/>
      </c>
      <c r="Q168" s="289" t="n"/>
      <c r="R168" s="289" t="n"/>
      <c r="S168" s="289" t="n"/>
      <c r="T168" s="289" t="n"/>
      <c r="U168" s="130" t="n"/>
      <c r="V168" s="290">
        <f>IF(OR(M168="",M168=0,N168=""),"",N168/M168)</f>
        <v/>
      </c>
      <c r="W168" s="290">
        <f>IF(OR(N168="",N168=0,O168=""),"",O168/N168)</f>
        <v/>
      </c>
      <c r="X168" s="130">
        <f>IF(B168="","",IF(T168&gt;120,"异常",IF(OR(V168&lt;0.9,W168&lt;0.98),"预警","达标")))</f>
        <v/>
      </c>
      <c r="Y168" s="72" t="n"/>
      <c r="Z168" s="72" t="n"/>
    </row>
    <row r="169" ht="22" customHeight="1">
      <c r="A169">
        <f>IF(B169="","",TEXT(B169,"yyyymmdd")&amp;"-PR-"&amp;TEXT(ROW()-4,"000"))</f>
        <v/>
      </c>
      <c r="B169" s="284" t="n"/>
      <c r="I169" s="72" t="n"/>
      <c r="J169" s="72" t="n"/>
      <c r="K169" s="72" t="n"/>
      <c r="L169" s="130" t="n"/>
      <c r="M169" s="289" t="n"/>
      <c r="N169" s="289" t="n"/>
      <c r="O169" s="289" t="n"/>
      <c r="P169" s="289">
        <f>IF(OR(N169="",O169=""),"",MAX(N169-O169,0))</f>
        <v/>
      </c>
      <c r="Q169" s="289" t="n"/>
      <c r="R169" s="289" t="n"/>
      <c r="S169" s="289" t="n"/>
      <c r="T169" s="289" t="n"/>
      <c r="U169" s="130" t="n"/>
      <c r="V169" s="290">
        <f>IF(OR(M169="",M169=0,N169=""),"",N169/M169)</f>
        <v/>
      </c>
      <c r="W169" s="290">
        <f>IF(OR(N169="",N169=0,O169=""),"",O169/N169)</f>
        <v/>
      </c>
      <c r="X169" s="130">
        <f>IF(B169="","",IF(T169&gt;120,"异常",IF(OR(V169&lt;0.9,W169&lt;0.98),"预警","达标")))</f>
        <v/>
      </c>
      <c r="Y169" s="72" t="n"/>
      <c r="Z169" s="72" t="n"/>
    </row>
    <row r="170" ht="22" customHeight="1">
      <c r="A170">
        <f>IF(B170="","",TEXT(B170,"yyyymmdd")&amp;"-PR-"&amp;TEXT(ROW()-4,"000"))</f>
        <v/>
      </c>
      <c r="B170" s="284" t="n"/>
      <c r="I170" s="72" t="n"/>
      <c r="J170" s="72" t="n"/>
      <c r="K170" s="72" t="n"/>
      <c r="L170" s="130" t="n"/>
      <c r="M170" s="289" t="n"/>
      <c r="N170" s="289" t="n"/>
      <c r="O170" s="289" t="n"/>
      <c r="P170" s="289">
        <f>IF(OR(N170="",O170=""),"",MAX(N170-O170,0))</f>
        <v/>
      </c>
      <c r="Q170" s="289" t="n"/>
      <c r="R170" s="289" t="n"/>
      <c r="S170" s="289" t="n"/>
      <c r="T170" s="289" t="n"/>
      <c r="U170" s="130" t="n"/>
      <c r="V170" s="290">
        <f>IF(OR(M170="",M170=0,N170=""),"",N170/M170)</f>
        <v/>
      </c>
      <c r="W170" s="290">
        <f>IF(OR(N170="",N170=0,O170=""),"",O170/N170)</f>
        <v/>
      </c>
      <c r="X170" s="130">
        <f>IF(B170="","",IF(T170&gt;120,"异常",IF(OR(V170&lt;0.9,W170&lt;0.98),"预警","达标")))</f>
        <v/>
      </c>
      <c r="Y170" s="72" t="n"/>
      <c r="Z170" s="72" t="n"/>
    </row>
    <row r="171" ht="22" customHeight="1">
      <c r="A171">
        <f>IF(B171="","",TEXT(B171,"yyyymmdd")&amp;"-PR-"&amp;TEXT(ROW()-4,"000"))</f>
        <v/>
      </c>
      <c r="B171" s="284" t="n"/>
      <c r="I171" s="72" t="n"/>
      <c r="J171" s="72" t="n"/>
      <c r="K171" s="72" t="n"/>
      <c r="L171" s="130" t="n"/>
      <c r="M171" s="289" t="n"/>
      <c r="N171" s="289" t="n"/>
      <c r="O171" s="289" t="n"/>
      <c r="P171" s="289">
        <f>IF(OR(N171="",O171=""),"",MAX(N171-O171,0))</f>
        <v/>
      </c>
      <c r="Q171" s="289" t="n"/>
      <c r="R171" s="289" t="n"/>
      <c r="S171" s="289" t="n"/>
      <c r="T171" s="289" t="n"/>
      <c r="U171" s="130" t="n"/>
      <c r="V171" s="290">
        <f>IF(OR(M171="",M171=0,N171=""),"",N171/M171)</f>
        <v/>
      </c>
      <c r="W171" s="290">
        <f>IF(OR(N171="",N171=0,O171=""),"",O171/N171)</f>
        <v/>
      </c>
      <c r="X171" s="130">
        <f>IF(B171="","",IF(T171&gt;120,"异常",IF(OR(V171&lt;0.9,W171&lt;0.98),"预警","达标")))</f>
        <v/>
      </c>
      <c r="Y171" s="72" t="n"/>
      <c r="Z171" s="72" t="n"/>
    </row>
    <row r="172" ht="22" customHeight="1">
      <c r="A172">
        <f>IF(B172="","",TEXT(B172,"yyyymmdd")&amp;"-PR-"&amp;TEXT(ROW()-4,"000"))</f>
        <v/>
      </c>
      <c r="B172" s="284" t="n"/>
      <c r="I172" s="72" t="n"/>
      <c r="J172" s="72" t="n"/>
      <c r="K172" s="72" t="n"/>
      <c r="L172" s="130" t="n"/>
      <c r="M172" s="289" t="n"/>
      <c r="N172" s="289" t="n"/>
      <c r="O172" s="289" t="n"/>
      <c r="P172" s="289">
        <f>IF(OR(N172="",O172=""),"",MAX(N172-O172,0))</f>
        <v/>
      </c>
      <c r="Q172" s="289" t="n"/>
      <c r="R172" s="289" t="n"/>
      <c r="S172" s="289" t="n"/>
      <c r="T172" s="289" t="n"/>
      <c r="U172" s="130" t="n"/>
      <c r="V172" s="290">
        <f>IF(OR(M172="",M172=0,N172=""),"",N172/M172)</f>
        <v/>
      </c>
      <c r="W172" s="290">
        <f>IF(OR(N172="",N172=0,O172=""),"",O172/N172)</f>
        <v/>
      </c>
      <c r="X172" s="130">
        <f>IF(B172="","",IF(T172&gt;120,"异常",IF(OR(V172&lt;0.9,W172&lt;0.98),"预警","达标")))</f>
        <v/>
      </c>
      <c r="Y172" s="72" t="n"/>
      <c r="Z172" s="72" t="n"/>
    </row>
    <row r="173" ht="22" customHeight="1">
      <c r="A173">
        <f>IF(B173="","",TEXT(B173,"yyyymmdd")&amp;"-PR-"&amp;TEXT(ROW()-4,"000"))</f>
        <v/>
      </c>
      <c r="B173" s="284" t="n"/>
      <c r="I173" s="72" t="n"/>
      <c r="J173" s="72" t="n"/>
      <c r="K173" s="72" t="n"/>
      <c r="L173" s="130" t="n"/>
      <c r="M173" s="289" t="n"/>
      <c r="N173" s="289" t="n"/>
      <c r="O173" s="289" t="n"/>
      <c r="P173" s="289">
        <f>IF(OR(N173="",O173=""),"",MAX(N173-O173,0))</f>
        <v/>
      </c>
      <c r="Q173" s="289" t="n"/>
      <c r="R173" s="289" t="n"/>
      <c r="S173" s="289" t="n"/>
      <c r="T173" s="289" t="n"/>
      <c r="U173" s="130" t="n"/>
      <c r="V173" s="290">
        <f>IF(OR(M173="",M173=0,N173=""),"",N173/M173)</f>
        <v/>
      </c>
      <c r="W173" s="290">
        <f>IF(OR(N173="",N173=0,O173=""),"",O173/N173)</f>
        <v/>
      </c>
      <c r="X173" s="130">
        <f>IF(B173="","",IF(T173&gt;120,"异常",IF(OR(V173&lt;0.9,W173&lt;0.98),"预警","达标")))</f>
        <v/>
      </c>
      <c r="Y173" s="72" t="n"/>
      <c r="Z173" s="72" t="n"/>
    </row>
    <row r="174" ht="22" customHeight="1">
      <c r="A174">
        <f>IF(B174="","",TEXT(B174,"yyyymmdd")&amp;"-PR-"&amp;TEXT(ROW()-4,"000"))</f>
        <v/>
      </c>
      <c r="B174" s="284" t="n"/>
      <c r="I174" s="72" t="n"/>
      <c r="J174" s="72" t="n"/>
      <c r="K174" s="72" t="n"/>
      <c r="L174" s="130" t="n"/>
      <c r="M174" s="289" t="n"/>
      <c r="N174" s="289" t="n"/>
      <c r="O174" s="289" t="n"/>
      <c r="P174" s="289">
        <f>IF(OR(N174="",O174=""),"",MAX(N174-O174,0))</f>
        <v/>
      </c>
      <c r="Q174" s="289" t="n"/>
      <c r="R174" s="289" t="n"/>
      <c r="S174" s="289" t="n"/>
      <c r="T174" s="289" t="n"/>
      <c r="U174" s="130" t="n"/>
      <c r="V174" s="290">
        <f>IF(OR(M174="",M174=0,N174=""),"",N174/M174)</f>
        <v/>
      </c>
      <c r="W174" s="290">
        <f>IF(OR(N174="",N174=0,O174=""),"",O174/N174)</f>
        <v/>
      </c>
      <c r="X174" s="130">
        <f>IF(B174="","",IF(T174&gt;120,"异常",IF(OR(V174&lt;0.9,W174&lt;0.98),"预警","达标")))</f>
        <v/>
      </c>
      <c r="Y174" s="72" t="n"/>
      <c r="Z174" s="72" t="n"/>
    </row>
    <row r="175" ht="22" customHeight="1">
      <c r="A175">
        <f>IF(B175="","",TEXT(B175,"yyyymmdd")&amp;"-PR-"&amp;TEXT(ROW()-4,"000"))</f>
        <v/>
      </c>
      <c r="B175" s="284" t="n"/>
      <c r="I175" s="72" t="n"/>
      <c r="J175" s="72" t="n"/>
      <c r="K175" s="72" t="n"/>
      <c r="L175" s="130" t="n"/>
      <c r="M175" s="289" t="n"/>
      <c r="N175" s="289" t="n"/>
      <c r="O175" s="289" t="n"/>
      <c r="P175" s="289">
        <f>IF(OR(N175="",O175=""),"",MAX(N175-O175,0))</f>
        <v/>
      </c>
      <c r="Q175" s="289" t="n"/>
      <c r="R175" s="289" t="n"/>
      <c r="S175" s="289" t="n"/>
      <c r="T175" s="289" t="n"/>
      <c r="U175" s="130" t="n"/>
      <c r="V175" s="290">
        <f>IF(OR(M175="",M175=0,N175=""),"",N175/M175)</f>
        <v/>
      </c>
      <c r="W175" s="290">
        <f>IF(OR(N175="",N175=0,O175=""),"",O175/N175)</f>
        <v/>
      </c>
      <c r="X175" s="130">
        <f>IF(B175="","",IF(T175&gt;120,"异常",IF(OR(V175&lt;0.9,W175&lt;0.98),"预警","达标")))</f>
        <v/>
      </c>
      <c r="Y175" s="72" t="n"/>
      <c r="Z175" s="72" t="n"/>
    </row>
    <row r="176" ht="22" customHeight="1">
      <c r="A176">
        <f>IF(B176="","",TEXT(B176,"yyyymmdd")&amp;"-PR-"&amp;TEXT(ROW()-4,"000"))</f>
        <v/>
      </c>
      <c r="B176" s="284" t="n"/>
      <c r="I176" s="72" t="n"/>
      <c r="J176" s="72" t="n"/>
      <c r="K176" s="72" t="n"/>
      <c r="L176" s="130" t="n"/>
      <c r="M176" s="289" t="n"/>
      <c r="N176" s="289" t="n"/>
      <c r="O176" s="289" t="n"/>
      <c r="P176" s="289">
        <f>IF(OR(N176="",O176=""),"",MAX(N176-O176,0))</f>
        <v/>
      </c>
      <c r="Q176" s="289" t="n"/>
      <c r="R176" s="289" t="n"/>
      <c r="S176" s="289" t="n"/>
      <c r="T176" s="289" t="n"/>
      <c r="U176" s="130" t="n"/>
      <c r="V176" s="290">
        <f>IF(OR(M176="",M176=0,N176=""),"",N176/M176)</f>
        <v/>
      </c>
      <c r="W176" s="290">
        <f>IF(OR(N176="",N176=0,O176=""),"",O176/N176)</f>
        <v/>
      </c>
      <c r="X176" s="130">
        <f>IF(B176="","",IF(T176&gt;120,"异常",IF(OR(V176&lt;0.9,W176&lt;0.98),"预警","达标")))</f>
        <v/>
      </c>
      <c r="Y176" s="72" t="n"/>
      <c r="Z176" s="72" t="n"/>
    </row>
    <row r="177" ht="22" customHeight="1">
      <c r="A177">
        <f>IF(B177="","",TEXT(B177,"yyyymmdd")&amp;"-PR-"&amp;TEXT(ROW()-4,"000"))</f>
        <v/>
      </c>
      <c r="B177" s="284" t="n"/>
      <c r="I177" s="72" t="n"/>
      <c r="J177" s="72" t="n"/>
      <c r="K177" s="72" t="n"/>
      <c r="L177" s="130" t="n"/>
      <c r="M177" s="289" t="n"/>
      <c r="N177" s="289" t="n"/>
      <c r="O177" s="289" t="n"/>
      <c r="P177" s="289">
        <f>IF(OR(N177="",O177=""),"",MAX(N177-O177,0))</f>
        <v/>
      </c>
      <c r="Q177" s="289" t="n"/>
      <c r="R177" s="289" t="n"/>
      <c r="S177" s="289" t="n"/>
      <c r="T177" s="289" t="n"/>
      <c r="U177" s="130" t="n"/>
      <c r="V177" s="290">
        <f>IF(OR(M177="",M177=0,N177=""),"",N177/M177)</f>
        <v/>
      </c>
      <c r="W177" s="290">
        <f>IF(OR(N177="",N177=0,O177=""),"",O177/N177)</f>
        <v/>
      </c>
      <c r="X177" s="130">
        <f>IF(B177="","",IF(T177&gt;120,"异常",IF(OR(V177&lt;0.9,W177&lt;0.98),"预警","达标")))</f>
        <v/>
      </c>
      <c r="Y177" s="72" t="n"/>
      <c r="Z177" s="72" t="n"/>
    </row>
    <row r="178" ht="22" customHeight="1">
      <c r="A178">
        <f>IF(B178="","",TEXT(B178,"yyyymmdd")&amp;"-PR-"&amp;TEXT(ROW()-4,"000"))</f>
        <v/>
      </c>
      <c r="B178" s="284" t="n"/>
      <c r="I178" s="72" t="n"/>
      <c r="J178" s="72" t="n"/>
      <c r="K178" s="72" t="n"/>
      <c r="L178" s="130" t="n"/>
      <c r="M178" s="289" t="n"/>
      <c r="N178" s="289" t="n"/>
      <c r="O178" s="289" t="n"/>
      <c r="P178" s="289">
        <f>IF(OR(N178="",O178=""),"",MAX(N178-O178,0))</f>
        <v/>
      </c>
      <c r="Q178" s="289" t="n"/>
      <c r="R178" s="289" t="n"/>
      <c r="S178" s="289" t="n"/>
      <c r="T178" s="289" t="n"/>
      <c r="U178" s="130" t="n"/>
      <c r="V178" s="290">
        <f>IF(OR(M178="",M178=0,N178=""),"",N178/M178)</f>
        <v/>
      </c>
      <c r="W178" s="290">
        <f>IF(OR(N178="",N178=0,O178=""),"",O178/N178)</f>
        <v/>
      </c>
      <c r="X178" s="130">
        <f>IF(B178="","",IF(T178&gt;120,"异常",IF(OR(V178&lt;0.9,W178&lt;0.98),"预警","达标")))</f>
        <v/>
      </c>
      <c r="Y178" s="72" t="n"/>
      <c r="Z178" s="72" t="n"/>
    </row>
    <row r="179" ht="22" customHeight="1">
      <c r="A179">
        <f>IF(B179="","",TEXT(B179,"yyyymmdd")&amp;"-PR-"&amp;TEXT(ROW()-4,"000"))</f>
        <v/>
      </c>
      <c r="B179" s="284" t="n"/>
      <c r="I179" s="72" t="n"/>
      <c r="J179" s="72" t="n"/>
      <c r="K179" s="72" t="n"/>
      <c r="L179" s="130" t="n"/>
      <c r="M179" s="289" t="n"/>
      <c r="N179" s="289" t="n"/>
      <c r="O179" s="289" t="n"/>
      <c r="P179" s="289">
        <f>IF(OR(N179="",O179=""),"",MAX(N179-O179,0))</f>
        <v/>
      </c>
      <c r="Q179" s="289" t="n"/>
      <c r="R179" s="289" t="n"/>
      <c r="S179" s="289" t="n"/>
      <c r="T179" s="289" t="n"/>
      <c r="U179" s="130" t="n"/>
      <c r="V179" s="290">
        <f>IF(OR(M179="",M179=0,N179=""),"",N179/M179)</f>
        <v/>
      </c>
      <c r="W179" s="290">
        <f>IF(OR(N179="",N179=0,O179=""),"",O179/N179)</f>
        <v/>
      </c>
      <c r="X179" s="130">
        <f>IF(B179="","",IF(T179&gt;120,"异常",IF(OR(V179&lt;0.9,W179&lt;0.98),"预警","达标")))</f>
        <v/>
      </c>
      <c r="Y179" s="72" t="n"/>
      <c r="Z179" s="72" t="n"/>
    </row>
    <row r="180" ht="22" customHeight="1">
      <c r="A180">
        <f>IF(B180="","",TEXT(B180,"yyyymmdd")&amp;"-PR-"&amp;TEXT(ROW()-4,"000"))</f>
        <v/>
      </c>
      <c r="B180" s="284" t="n"/>
      <c r="I180" s="72" t="n"/>
      <c r="J180" s="72" t="n"/>
      <c r="K180" s="72" t="n"/>
      <c r="L180" s="130" t="n"/>
      <c r="M180" s="289" t="n"/>
      <c r="N180" s="289" t="n"/>
      <c r="O180" s="289" t="n"/>
      <c r="P180" s="289">
        <f>IF(OR(N180="",O180=""),"",MAX(N180-O180,0))</f>
        <v/>
      </c>
      <c r="Q180" s="289" t="n"/>
      <c r="R180" s="289" t="n"/>
      <c r="S180" s="289" t="n"/>
      <c r="T180" s="289" t="n"/>
      <c r="U180" s="130" t="n"/>
      <c r="V180" s="290">
        <f>IF(OR(M180="",M180=0,N180=""),"",N180/M180)</f>
        <v/>
      </c>
      <c r="W180" s="290">
        <f>IF(OR(N180="",N180=0,O180=""),"",O180/N180)</f>
        <v/>
      </c>
      <c r="X180" s="130">
        <f>IF(B180="","",IF(T180&gt;120,"异常",IF(OR(V180&lt;0.9,W180&lt;0.98),"预警","达标")))</f>
        <v/>
      </c>
      <c r="Y180" s="72" t="n"/>
      <c r="Z180" s="72" t="n"/>
    </row>
    <row r="181" ht="22" customHeight="1">
      <c r="A181">
        <f>IF(B181="","",TEXT(B181,"yyyymmdd")&amp;"-PR-"&amp;TEXT(ROW()-4,"000"))</f>
        <v/>
      </c>
      <c r="B181" s="284" t="n"/>
      <c r="I181" s="72" t="n"/>
      <c r="J181" s="72" t="n"/>
      <c r="K181" s="72" t="n"/>
      <c r="L181" s="130" t="n"/>
      <c r="M181" s="289" t="n"/>
      <c r="N181" s="289" t="n"/>
      <c r="O181" s="289" t="n"/>
      <c r="P181" s="289">
        <f>IF(OR(N181="",O181=""),"",MAX(N181-O181,0))</f>
        <v/>
      </c>
      <c r="Q181" s="289" t="n"/>
      <c r="R181" s="289" t="n"/>
      <c r="S181" s="289" t="n"/>
      <c r="T181" s="289" t="n"/>
      <c r="U181" s="130" t="n"/>
      <c r="V181" s="290">
        <f>IF(OR(M181="",M181=0,N181=""),"",N181/M181)</f>
        <v/>
      </c>
      <c r="W181" s="290">
        <f>IF(OR(N181="",N181=0,O181=""),"",O181/N181)</f>
        <v/>
      </c>
      <c r="X181" s="130">
        <f>IF(B181="","",IF(T181&gt;120,"异常",IF(OR(V181&lt;0.9,W181&lt;0.98),"预警","达标")))</f>
        <v/>
      </c>
      <c r="Y181" s="72" t="n"/>
      <c r="Z181" s="72" t="n"/>
    </row>
    <row r="182" ht="22" customHeight="1">
      <c r="A182">
        <f>IF(B182="","",TEXT(B182,"yyyymmdd")&amp;"-PR-"&amp;TEXT(ROW()-4,"000"))</f>
        <v/>
      </c>
      <c r="B182" s="284" t="n"/>
      <c r="I182" s="72" t="n"/>
      <c r="J182" s="72" t="n"/>
      <c r="K182" s="72" t="n"/>
      <c r="L182" s="130" t="n"/>
      <c r="M182" s="289" t="n"/>
      <c r="N182" s="289" t="n"/>
      <c r="O182" s="289" t="n"/>
      <c r="P182" s="289">
        <f>IF(OR(N182="",O182=""),"",MAX(N182-O182,0))</f>
        <v/>
      </c>
      <c r="Q182" s="289" t="n"/>
      <c r="R182" s="289" t="n"/>
      <c r="S182" s="289" t="n"/>
      <c r="T182" s="289" t="n"/>
      <c r="U182" s="130" t="n"/>
      <c r="V182" s="290">
        <f>IF(OR(M182="",M182=0,N182=""),"",N182/M182)</f>
        <v/>
      </c>
      <c r="W182" s="290">
        <f>IF(OR(N182="",N182=0,O182=""),"",O182/N182)</f>
        <v/>
      </c>
      <c r="X182" s="130">
        <f>IF(B182="","",IF(T182&gt;120,"异常",IF(OR(V182&lt;0.9,W182&lt;0.98),"预警","达标")))</f>
        <v/>
      </c>
      <c r="Y182" s="72" t="n"/>
      <c r="Z182" s="72" t="n"/>
    </row>
    <row r="183" ht="22" customHeight="1">
      <c r="A183">
        <f>IF(B183="","",TEXT(B183,"yyyymmdd")&amp;"-PR-"&amp;TEXT(ROW()-4,"000"))</f>
        <v/>
      </c>
      <c r="B183" s="284" t="n"/>
      <c r="I183" s="72" t="n"/>
      <c r="J183" s="72" t="n"/>
      <c r="K183" s="72" t="n"/>
      <c r="L183" s="130" t="n"/>
      <c r="M183" s="289" t="n"/>
      <c r="N183" s="289" t="n"/>
      <c r="O183" s="289" t="n"/>
      <c r="P183" s="289">
        <f>IF(OR(N183="",O183=""),"",MAX(N183-O183,0))</f>
        <v/>
      </c>
      <c r="Q183" s="289" t="n"/>
      <c r="R183" s="289" t="n"/>
      <c r="S183" s="289" t="n"/>
      <c r="T183" s="289" t="n"/>
      <c r="U183" s="130" t="n"/>
      <c r="V183" s="290">
        <f>IF(OR(M183="",M183=0,N183=""),"",N183/M183)</f>
        <v/>
      </c>
      <c r="W183" s="290">
        <f>IF(OR(N183="",N183=0,O183=""),"",O183/N183)</f>
        <v/>
      </c>
      <c r="X183" s="130">
        <f>IF(B183="","",IF(T183&gt;120,"异常",IF(OR(V183&lt;0.9,W183&lt;0.98),"预警","达标")))</f>
        <v/>
      </c>
      <c r="Y183" s="72" t="n"/>
      <c r="Z183" s="72" t="n"/>
    </row>
    <row r="184" ht="22" customHeight="1">
      <c r="A184">
        <f>IF(B184="","",TEXT(B184,"yyyymmdd")&amp;"-PR-"&amp;TEXT(ROW()-4,"000"))</f>
        <v/>
      </c>
      <c r="B184" s="284" t="n"/>
      <c r="I184" s="72" t="n"/>
      <c r="J184" s="72" t="n"/>
      <c r="K184" s="72" t="n"/>
      <c r="L184" s="130" t="n"/>
      <c r="M184" s="289" t="n"/>
      <c r="N184" s="289" t="n"/>
      <c r="O184" s="289" t="n"/>
      <c r="P184" s="289">
        <f>IF(OR(N184="",O184=""),"",MAX(N184-O184,0))</f>
        <v/>
      </c>
      <c r="Q184" s="289" t="n"/>
      <c r="R184" s="289" t="n"/>
      <c r="S184" s="289" t="n"/>
      <c r="T184" s="289" t="n"/>
      <c r="U184" s="130" t="n"/>
      <c r="V184" s="290">
        <f>IF(OR(M184="",M184=0,N184=""),"",N184/M184)</f>
        <v/>
      </c>
      <c r="W184" s="290">
        <f>IF(OR(N184="",N184=0,O184=""),"",O184/N184)</f>
        <v/>
      </c>
      <c r="X184" s="130">
        <f>IF(B184="","",IF(T184&gt;120,"异常",IF(OR(V184&lt;0.9,W184&lt;0.98),"预警","达标")))</f>
        <v/>
      </c>
      <c r="Y184" s="72" t="n"/>
      <c r="Z184" s="72" t="n"/>
    </row>
    <row r="185" ht="22" customHeight="1">
      <c r="A185">
        <f>IF(B185="","",TEXT(B185,"yyyymmdd")&amp;"-PR-"&amp;TEXT(ROW()-4,"000"))</f>
        <v/>
      </c>
      <c r="B185" s="284" t="n"/>
      <c r="I185" s="72" t="n"/>
      <c r="J185" s="72" t="n"/>
      <c r="K185" s="72" t="n"/>
      <c r="L185" s="130" t="n"/>
      <c r="M185" s="289" t="n"/>
      <c r="N185" s="289" t="n"/>
      <c r="O185" s="289" t="n"/>
      <c r="P185" s="289">
        <f>IF(OR(N185="",O185=""),"",MAX(N185-O185,0))</f>
        <v/>
      </c>
      <c r="Q185" s="289" t="n"/>
      <c r="R185" s="289" t="n"/>
      <c r="S185" s="289" t="n"/>
      <c r="T185" s="289" t="n"/>
      <c r="U185" s="130" t="n"/>
      <c r="V185" s="290">
        <f>IF(OR(M185="",M185=0,N185=""),"",N185/M185)</f>
        <v/>
      </c>
      <c r="W185" s="290">
        <f>IF(OR(N185="",N185=0,O185=""),"",O185/N185)</f>
        <v/>
      </c>
      <c r="X185" s="130">
        <f>IF(B185="","",IF(T185&gt;120,"异常",IF(OR(V185&lt;0.9,W185&lt;0.98),"预警","达标")))</f>
        <v/>
      </c>
      <c r="Y185" s="72" t="n"/>
      <c r="Z185" s="72" t="n"/>
    </row>
    <row r="186" ht="22" customHeight="1">
      <c r="A186">
        <f>IF(B186="","",TEXT(B186,"yyyymmdd")&amp;"-PR-"&amp;TEXT(ROW()-4,"000"))</f>
        <v/>
      </c>
      <c r="B186" s="284" t="n"/>
      <c r="I186" s="72" t="n"/>
      <c r="J186" s="72" t="n"/>
      <c r="K186" s="72" t="n"/>
      <c r="L186" s="130" t="n"/>
      <c r="M186" s="289" t="n"/>
      <c r="N186" s="289" t="n"/>
      <c r="O186" s="289" t="n"/>
      <c r="P186" s="289">
        <f>IF(OR(N186="",O186=""),"",MAX(N186-O186,0))</f>
        <v/>
      </c>
      <c r="Q186" s="289" t="n"/>
      <c r="R186" s="289" t="n"/>
      <c r="S186" s="289" t="n"/>
      <c r="T186" s="289" t="n"/>
      <c r="U186" s="130" t="n"/>
      <c r="V186" s="290">
        <f>IF(OR(M186="",M186=0,N186=""),"",N186/M186)</f>
        <v/>
      </c>
      <c r="W186" s="290">
        <f>IF(OR(N186="",N186=0,O186=""),"",O186/N186)</f>
        <v/>
      </c>
      <c r="X186" s="130">
        <f>IF(B186="","",IF(T186&gt;120,"异常",IF(OR(V186&lt;0.9,W186&lt;0.98),"预警","达标")))</f>
        <v/>
      </c>
      <c r="Y186" s="72" t="n"/>
      <c r="Z186" s="72" t="n"/>
    </row>
    <row r="187" ht="22" customHeight="1">
      <c r="A187">
        <f>IF(B187="","",TEXT(B187,"yyyymmdd")&amp;"-PR-"&amp;TEXT(ROW()-4,"000"))</f>
        <v/>
      </c>
      <c r="B187" s="284" t="n"/>
      <c r="I187" s="72" t="n"/>
      <c r="J187" s="72" t="n"/>
      <c r="K187" s="72" t="n"/>
      <c r="L187" s="130" t="n"/>
      <c r="M187" s="289" t="n"/>
      <c r="N187" s="289" t="n"/>
      <c r="O187" s="289" t="n"/>
      <c r="P187" s="289">
        <f>IF(OR(N187="",O187=""),"",MAX(N187-O187,0))</f>
        <v/>
      </c>
      <c r="Q187" s="289" t="n"/>
      <c r="R187" s="289" t="n"/>
      <c r="S187" s="289" t="n"/>
      <c r="T187" s="289" t="n"/>
      <c r="U187" s="130" t="n"/>
      <c r="V187" s="290">
        <f>IF(OR(M187="",M187=0,N187=""),"",N187/M187)</f>
        <v/>
      </c>
      <c r="W187" s="290">
        <f>IF(OR(N187="",N187=0,O187=""),"",O187/N187)</f>
        <v/>
      </c>
      <c r="X187" s="130">
        <f>IF(B187="","",IF(T187&gt;120,"异常",IF(OR(V187&lt;0.9,W187&lt;0.98),"预警","达标")))</f>
        <v/>
      </c>
      <c r="Y187" s="72" t="n"/>
      <c r="Z187" s="72" t="n"/>
    </row>
    <row r="188" ht="22" customHeight="1">
      <c r="A188">
        <f>IF(B188="","",TEXT(B188,"yyyymmdd")&amp;"-PR-"&amp;TEXT(ROW()-4,"000"))</f>
        <v/>
      </c>
      <c r="B188" s="284" t="n"/>
      <c r="I188" s="72" t="n"/>
      <c r="J188" s="72" t="n"/>
      <c r="K188" s="72" t="n"/>
      <c r="L188" s="130" t="n"/>
      <c r="M188" s="289" t="n"/>
      <c r="N188" s="289" t="n"/>
      <c r="O188" s="289" t="n"/>
      <c r="P188" s="289">
        <f>IF(OR(N188="",O188=""),"",MAX(N188-O188,0))</f>
        <v/>
      </c>
      <c r="Q188" s="289" t="n"/>
      <c r="R188" s="289" t="n"/>
      <c r="S188" s="289" t="n"/>
      <c r="T188" s="289" t="n"/>
      <c r="U188" s="130" t="n"/>
      <c r="V188" s="290">
        <f>IF(OR(M188="",M188=0,N188=""),"",N188/M188)</f>
        <v/>
      </c>
      <c r="W188" s="290">
        <f>IF(OR(N188="",N188=0,O188=""),"",O188/N188)</f>
        <v/>
      </c>
      <c r="X188" s="130">
        <f>IF(B188="","",IF(T188&gt;120,"异常",IF(OR(V188&lt;0.9,W188&lt;0.98),"预警","达标")))</f>
        <v/>
      </c>
      <c r="Y188" s="72" t="n"/>
      <c r="Z188" s="72" t="n"/>
    </row>
    <row r="189" ht="22" customHeight="1">
      <c r="A189">
        <f>IF(B189="","",TEXT(B189,"yyyymmdd")&amp;"-PR-"&amp;TEXT(ROW()-4,"000"))</f>
        <v/>
      </c>
      <c r="B189" s="284" t="n"/>
      <c r="I189" s="72" t="n"/>
      <c r="J189" s="72" t="n"/>
      <c r="K189" s="72" t="n"/>
      <c r="L189" s="130" t="n"/>
      <c r="M189" s="289" t="n"/>
      <c r="N189" s="289" t="n"/>
      <c r="O189" s="289" t="n"/>
      <c r="P189" s="289">
        <f>IF(OR(N189="",O189=""),"",MAX(N189-O189,0))</f>
        <v/>
      </c>
      <c r="Q189" s="289" t="n"/>
      <c r="R189" s="289" t="n"/>
      <c r="S189" s="289" t="n"/>
      <c r="T189" s="289" t="n"/>
      <c r="U189" s="130" t="n"/>
      <c r="V189" s="290">
        <f>IF(OR(M189="",M189=0,N189=""),"",N189/M189)</f>
        <v/>
      </c>
      <c r="W189" s="290">
        <f>IF(OR(N189="",N189=0,O189=""),"",O189/N189)</f>
        <v/>
      </c>
      <c r="X189" s="130">
        <f>IF(B189="","",IF(T189&gt;120,"异常",IF(OR(V189&lt;0.9,W189&lt;0.98),"预警","达标")))</f>
        <v/>
      </c>
      <c r="Y189" s="72" t="n"/>
      <c r="Z189" s="72" t="n"/>
    </row>
    <row r="190" ht="22" customHeight="1">
      <c r="A190">
        <f>IF(B190="","",TEXT(B190,"yyyymmdd")&amp;"-PR-"&amp;TEXT(ROW()-4,"000"))</f>
        <v/>
      </c>
      <c r="B190" s="284" t="n"/>
      <c r="I190" s="72" t="n"/>
      <c r="J190" s="72" t="n"/>
      <c r="K190" s="72" t="n"/>
      <c r="L190" s="130" t="n"/>
      <c r="M190" s="289" t="n"/>
      <c r="N190" s="289" t="n"/>
      <c r="O190" s="289" t="n"/>
      <c r="P190" s="289">
        <f>IF(OR(N190="",O190=""),"",MAX(N190-O190,0))</f>
        <v/>
      </c>
      <c r="Q190" s="289" t="n"/>
      <c r="R190" s="289" t="n"/>
      <c r="S190" s="289" t="n"/>
      <c r="T190" s="289" t="n"/>
      <c r="U190" s="130" t="n"/>
      <c r="V190" s="290">
        <f>IF(OR(M190="",M190=0,N190=""),"",N190/M190)</f>
        <v/>
      </c>
      <c r="W190" s="290">
        <f>IF(OR(N190="",N190=0,O190=""),"",O190/N190)</f>
        <v/>
      </c>
      <c r="X190" s="130">
        <f>IF(B190="","",IF(T190&gt;120,"异常",IF(OR(V190&lt;0.9,W190&lt;0.98),"预警","达标")))</f>
        <v/>
      </c>
      <c r="Y190" s="72" t="n"/>
      <c r="Z190" s="72" t="n"/>
    </row>
    <row r="191" ht="22" customHeight="1">
      <c r="A191">
        <f>IF(B191="","",TEXT(B191,"yyyymmdd")&amp;"-PR-"&amp;TEXT(ROW()-4,"000"))</f>
        <v/>
      </c>
      <c r="B191" s="284" t="n"/>
      <c r="I191" s="72" t="n"/>
      <c r="J191" s="72" t="n"/>
      <c r="K191" s="72" t="n"/>
      <c r="L191" s="130" t="n"/>
      <c r="M191" s="289" t="n"/>
      <c r="N191" s="289" t="n"/>
      <c r="O191" s="289" t="n"/>
      <c r="P191" s="289">
        <f>IF(OR(N191="",O191=""),"",MAX(N191-O191,0))</f>
        <v/>
      </c>
      <c r="Q191" s="289" t="n"/>
      <c r="R191" s="289" t="n"/>
      <c r="S191" s="289" t="n"/>
      <c r="T191" s="289" t="n"/>
      <c r="U191" s="130" t="n"/>
      <c r="V191" s="290">
        <f>IF(OR(M191="",M191=0,N191=""),"",N191/M191)</f>
        <v/>
      </c>
      <c r="W191" s="290">
        <f>IF(OR(N191="",N191=0,O191=""),"",O191/N191)</f>
        <v/>
      </c>
      <c r="X191" s="130">
        <f>IF(B191="","",IF(T191&gt;120,"异常",IF(OR(V191&lt;0.9,W191&lt;0.98),"预警","达标")))</f>
        <v/>
      </c>
      <c r="Y191" s="72" t="n"/>
      <c r="Z191" s="72" t="n"/>
    </row>
    <row r="192" ht="22" customHeight="1">
      <c r="A192">
        <f>IF(B192="","",TEXT(B192,"yyyymmdd")&amp;"-PR-"&amp;TEXT(ROW()-4,"000"))</f>
        <v/>
      </c>
      <c r="B192" s="284" t="n"/>
      <c r="I192" s="72" t="n"/>
      <c r="J192" s="72" t="n"/>
      <c r="K192" s="72" t="n"/>
      <c r="L192" s="130" t="n"/>
      <c r="M192" s="289" t="n"/>
      <c r="N192" s="289" t="n"/>
      <c r="O192" s="289" t="n"/>
      <c r="P192" s="289">
        <f>IF(OR(N192="",O192=""),"",MAX(N192-O192,0))</f>
        <v/>
      </c>
      <c r="Q192" s="289" t="n"/>
      <c r="R192" s="289" t="n"/>
      <c r="S192" s="289" t="n"/>
      <c r="T192" s="289" t="n"/>
      <c r="U192" s="130" t="n"/>
      <c r="V192" s="290">
        <f>IF(OR(M192="",M192=0,N192=""),"",N192/M192)</f>
        <v/>
      </c>
      <c r="W192" s="290">
        <f>IF(OR(N192="",N192=0,O192=""),"",O192/N192)</f>
        <v/>
      </c>
      <c r="X192" s="130">
        <f>IF(B192="","",IF(T192&gt;120,"异常",IF(OR(V192&lt;0.9,W192&lt;0.98),"预警","达标")))</f>
        <v/>
      </c>
      <c r="Y192" s="72" t="n"/>
      <c r="Z192" s="72" t="n"/>
    </row>
    <row r="193" ht="22" customHeight="1">
      <c r="A193">
        <f>IF(B193="","",TEXT(B193,"yyyymmdd")&amp;"-PR-"&amp;TEXT(ROW()-4,"000"))</f>
        <v/>
      </c>
      <c r="B193" s="284" t="n"/>
      <c r="I193" s="72" t="n"/>
      <c r="J193" s="72" t="n"/>
      <c r="K193" s="72" t="n"/>
      <c r="L193" s="130" t="n"/>
      <c r="M193" s="289" t="n"/>
      <c r="N193" s="289" t="n"/>
      <c r="O193" s="289" t="n"/>
      <c r="P193" s="289">
        <f>IF(OR(N193="",O193=""),"",MAX(N193-O193,0))</f>
        <v/>
      </c>
      <c r="Q193" s="289" t="n"/>
      <c r="R193" s="289" t="n"/>
      <c r="S193" s="289" t="n"/>
      <c r="T193" s="289" t="n"/>
      <c r="U193" s="130" t="n"/>
      <c r="V193" s="290">
        <f>IF(OR(M193="",M193=0,N193=""),"",N193/M193)</f>
        <v/>
      </c>
      <c r="W193" s="290">
        <f>IF(OR(N193="",N193=0,O193=""),"",O193/N193)</f>
        <v/>
      </c>
      <c r="X193" s="130">
        <f>IF(B193="","",IF(T193&gt;120,"异常",IF(OR(V193&lt;0.9,W193&lt;0.98),"预警","达标")))</f>
        <v/>
      </c>
      <c r="Y193" s="72" t="n"/>
      <c r="Z193" s="72" t="n"/>
    </row>
    <row r="194" ht="22" customHeight="1">
      <c r="A194">
        <f>IF(B194="","",TEXT(B194,"yyyymmdd")&amp;"-PR-"&amp;TEXT(ROW()-4,"000"))</f>
        <v/>
      </c>
      <c r="B194" s="284" t="n"/>
      <c r="I194" s="72" t="n"/>
      <c r="J194" s="72" t="n"/>
      <c r="K194" s="72" t="n"/>
      <c r="L194" s="130" t="n"/>
      <c r="M194" s="289" t="n"/>
      <c r="N194" s="289" t="n"/>
      <c r="O194" s="289" t="n"/>
      <c r="P194" s="289">
        <f>IF(OR(N194="",O194=""),"",MAX(N194-O194,0))</f>
        <v/>
      </c>
      <c r="Q194" s="289" t="n"/>
      <c r="R194" s="289" t="n"/>
      <c r="S194" s="289" t="n"/>
      <c r="T194" s="289" t="n"/>
      <c r="U194" s="130" t="n"/>
      <c r="V194" s="290">
        <f>IF(OR(M194="",M194=0,N194=""),"",N194/M194)</f>
        <v/>
      </c>
      <c r="W194" s="290">
        <f>IF(OR(N194="",N194=0,O194=""),"",O194/N194)</f>
        <v/>
      </c>
      <c r="X194" s="130">
        <f>IF(B194="","",IF(T194&gt;120,"异常",IF(OR(V194&lt;0.9,W194&lt;0.98),"预警","达标")))</f>
        <v/>
      </c>
      <c r="Y194" s="72" t="n"/>
      <c r="Z194" s="72" t="n"/>
    </row>
    <row r="195" ht="22" customHeight="1">
      <c r="A195">
        <f>IF(B195="","",TEXT(B195,"yyyymmdd")&amp;"-PR-"&amp;TEXT(ROW()-4,"000"))</f>
        <v/>
      </c>
      <c r="B195" s="284" t="n"/>
      <c r="I195" s="72" t="n"/>
      <c r="J195" s="72" t="n"/>
      <c r="K195" s="72" t="n"/>
      <c r="L195" s="130" t="n"/>
      <c r="M195" s="289" t="n"/>
      <c r="N195" s="289" t="n"/>
      <c r="O195" s="289" t="n"/>
      <c r="P195" s="289">
        <f>IF(OR(N195="",O195=""),"",MAX(N195-O195,0))</f>
        <v/>
      </c>
      <c r="Q195" s="289" t="n"/>
      <c r="R195" s="289" t="n"/>
      <c r="S195" s="289" t="n"/>
      <c r="T195" s="289" t="n"/>
      <c r="U195" s="130" t="n"/>
      <c r="V195" s="290">
        <f>IF(OR(M195="",M195=0,N195=""),"",N195/M195)</f>
        <v/>
      </c>
      <c r="W195" s="290">
        <f>IF(OR(N195="",N195=0,O195=""),"",O195/N195)</f>
        <v/>
      </c>
      <c r="X195" s="130">
        <f>IF(B195="","",IF(T195&gt;120,"异常",IF(OR(V195&lt;0.9,W195&lt;0.98),"预警","达标")))</f>
        <v/>
      </c>
      <c r="Y195" s="72" t="n"/>
      <c r="Z195" s="72" t="n"/>
    </row>
    <row r="196" ht="22" customHeight="1">
      <c r="A196">
        <f>IF(B196="","",TEXT(B196,"yyyymmdd")&amp;"-PR-"&amp;TEXT(ROW()-4,"000"))</f>
        <v/>
      </c>
      <c r="B196" s="284" t="n"/>
      <c r="I196" s="72" t="n"/>
      <c r="J196" s="72" t="n"/>
      <c r="K196" s="72" t="n"/>
      <c r="L196" s="130" t="n"/>
      <c r="M196" s="289" t="n"/>
      <c r="N196" s="289" t="n"/>
      <c r="O196" s="289" t="n"/>
      <c r="P196" s="289">
        <f>IF(OR(N196="",O196=""),"",MAX(N196-O196,0))</f>
        <v/>
      </c>
      <c r="Q196" s="289" t="n"/>
      <c r="R196" s="289" t="n"/>
      <c r="S196" s="289" t="n"/>
      <c r="T196" s="289" t="n"/>
      <c r="U196" s="130" t="n"/>
      <c r="V196" s="290">
        <f>IF(OR(M196="",M196=0,N196=""),"",N196/M196)</f>
        <v/>
      </c>
      <c r="W196" s="290">
        <f>IF(OR(N196="",N196=0,O196=""),"",O196/N196)</f>
        <v/>
      </c>
      <c r="X196" s="130">
        <f>IF(B196="","",IF(T196&gt;120,"异常",IF(OR(V196&lt;0.9,W196&lt;0.98),"预警","达标")))</f>
        <v/>
      </c>
      <c r="Y196" s="72" t="n"/>
      <c r="Z196" s="72" t="n"/>
    </row>
    <row r="197" ht="22" customHeight="1">
      <c r="A197">
        <f>IF(B197="","",TEXT(B197,"yyyymmdd")&amp;"-PR-"&amp;TEXT(ROW()-4,"000"))</f>
        <v/>
      </c>
      <c r="B197" s="284" t="n"/>
      <c r="I197" s="72" t="n"/>
      <c r="J197" s="72" t="n"/>
      <c r="K197" s="72" t="n"/>
      <c r="L197" s="130" t="n"/>
      <c r="M197" s="289" t="n"/>
      <c r="N197" s="289" t="n"/>
      <c r="O197" s="289" t="n"/>
      <c r="P197" s="289">
        <f>IF(OR(N197="",O197=""),"",MAX(N197-O197,0))</f>
        <v/>
      </c>
      <c r="Q197" s="289" t="n"/>
      <c r="R197" s="289" t="n"/>
      <c r="S197" s="289" t="n"/>
      <c r="T197" s="289" t="n"/>
      <c r="U197" s="130" t="n"/>
      <c r="V197" s="290">
        <f>IF(OR(M197="",M197=0,N197=""),"",N197/M197)</f>
        <v/>
      </c>
      <c r="W197" s="290">
        <f>IF(OR(N197="",N197=0,O197=""),"",O197/N197)</f>
        <v/>
      </c>
      <c r="X197" s="130">
        <f>IF(B197="","",IF(T197&gt;120,"异常",IF(OR(V197&lt;0.9,W197&lt;0.98),"预警","达标")))</f>
        <v/>
      </c>
      <c r="Y197" s="72" t="n"/>
      <c r="Z197" s="72" t="n"/>
    </row>
    <row r="198" ht="22" customHeight="1">
      <c r="A198">
        <f>IF(B198="","",TEXT(B198,"yyyymmdd")&amp;"-PR-"&amp;TEXT(ROW()-4,"000"))</f>
        <v/>
      </c>
      <c r="B198" s="284" t="n"/>
      <c r="I198" s="72" t="n"/>
      <c r="J198" s="72" t="n"/>
      <c r="K198" s="72" t="n"/>
      <c r="L198" s="130" t="n"/>
      <c r="M198" s="289" t="n"/>
      <c r="N198" s="289" t="n"/>
      <c r="O198" s="289" t="n"/>
      <c r="P198" s="289">
        <f>IF(OR(N198="",O198=""),"",MAX(N198-O198,0))</f>
        <v/>
      </c>
      <c r="Q198" s="289" t="n"/>
      <c r="R198" s="289" t="n"/>
      <c r="S198" s="289" t="n"/>
      <c r="T198" s="289" t="n"/>
      <c r="U198" s="130" t="n"/>
      <c r="V198" s="290">
        <f>IF(OR(M198="",M198=0,N198=""),"",N198/M198)</f>
        <v/>
      </c>
      <c r="W198" s="290">
        <f>IF(OR(N198="",N198=0,O198=""),"",O198/N198)</f>
        <v/>
      </c>
      <c r="X198" s="130">
        <f>IF(B198="","",IF(T198&gt;120,"异常",IF(OR(V198&lt;0.9,W198&lt;0.98),"预警","达标")))</f>
        <v/>
      </c>
      <c r="Y198" s="72" t="n"/>
      <c r="Z198" s="72" t="n"/>
    </row>
    <row r="199" ht="22" customHeight="1">
      <c r="A199">
        <f>IF(B199="","",TEXT(B199,"yyyymmdd")&amp;"-PR-"&amp;TEXT(ROW()-4,"000"))</f>
        <v/>
      </c>
      <c r="B199" s="284" t="n"/>
      <c r="I199" s="72" t="n"/>
      <c r="J199" s="72" t="n"/>
      <c r="K199" s="72" t="n"/>
      <c r="L199" s="130" t="n"/>
      <c r="M199" s="289" t="n"/>
      <c r="N199" s="289" t="n"/>
      <c r="O199" s="289" t="n"/>
      <c r="P199" s="289">
        <f>IF(OR(N199="",O199=""),"",MAX(N199-O199,0))</f>
        <v/>
      </c>
      <c r="Q199" s="289" t="n"/>
      <c r="R199" s="289" t="n"/>
      <c r="S199" s="289" t="n"/>
      <c r="T199" s="289" t="n"/>
      <c r="U199" s="130" t="n"/>
      <c r="V199" s="290">
        <f>IF(OR(M199="",M199=0,N199=""),"",N199/M199)</f>
        <v/>
      </c>
      <c r="W199" s="290">
        <f>IF(OR(N199="",N199=0,O199=""),"",O199/N199)</f>
        <v/>
      </c>
      <c r="X199" s="130">
        <f>IF(B199="","",IF(T199&gt;120,"异常",IF(OR(V199&lt;0.9,W199&lt;0.98),"预警","达标")))</f>
        <v/>
      </c>
      <c r="Y199" s="72" t="n"/>
      <c r="Z199" s="72" t="n"/>
    </row>
    <row r="200" ht="22" customHeight="1">
      <c r="A200">
        <f>IF(B200="","",TEXT(B200,"yyyymmdd")&amp;"-PR-"&amp;TEXT(ROW()-4,"000"))</f>
        <v/>
      </c>
      <c r="B200" s="284" t="n"/>
      <c r="I200" s="72" t="n"/>
      <c r="J200" s="72" t="n"/>
      <c r="K200" s="72" t="n"/>
      <c r="L200" s="130" t="n"/>
      <c r="M200" s="289" t="n"/>
      <c r="N200" s="289" t="n"/>
      <c r="O200" s="289" t="n"/>
      <c r="P200" s="289">
        <f>IF(OR(N200="",O200=""),"",MAX(N200-O200,0))</f>
        <v/>
      </c>
      <c r="Q200" s="289" t="n"/>
      <c r="R200" s="289" t="n"/>
      <c r="S200" s="289" t="n"/>
      <c r="T200" s="289" t="n"/>
      <c r="U200" s="130" t="n"/>
      <c r="V200" s="290">
        <f>IF(OR(M200="",M200=0,N200=""),"",N200/M200)</f>
        <v/>
      </c>
      <c r="W200" s="290">
        <f>IF(OR(N200="",N200=0,O200=""),"",O200/N200)</f>
        <v/>
      </c>
      <c r="X200" s="130">
        <f>IF(B200="","",IF(T200&gt;120,"异常",IF(OR(V200&lt;0.9,W200&lt;0.98),"预警","达标")))</f>
        <v/>
      </c>
      <c r="Y200" s="72" t="n"/>
      <c r="Z200" s="72" t="n"/>
    </row>
    <row r="201" ht="22" customHeight="1">
      <c r="A201">
        <f>IF(B201="","",TEXT(B201,"yyyymmdd")&amp;"-PR-"&amp;TEXT(ROW()-4,"000"))</f>
        <v/>
      </c>
      <c r="B201" s="284" t="n"/>
      <c r="I201" s="72" t="n"/>
      <c r="J201" s="72" t="n"/>
      <c r="K201" s="72" t="n"/>
      <c r="L201" s="130" t="n"/>
      <c r="M201" s="289" t="n"/>
      <c r="N201" s="289" t="n"/>
      <c r="O201" s="289" t="n"/>
      <c r="P201" s="289">
        <f>IF(OR(N201="",O201=""),"",MAX(N201-O201,0))</f>
        <v/>
      </c>
      <c r="Q201" s="289" t="n"/>
      <c r="R201" s="289" t="n"/>
      <c r="S201" s="289" t="n"/>
      <c r="T201" s="289" t="n"/>
      <c r="U201" s="130" t="n"/>
      <c r="V201" s="290">
        <f>IF(OR(M201="",M201=0,N201=""),"",N201/M201)</f>
        <v/>
      </c>
      <c r="W201" s="290">
        <f>IF(OR(N201="",N201=0,O201=""),"",O201/N201)</f>
        <v/>
      </c>
      <c r="X201" s="130">
        <f>IF(B201="","",IF(T201&gt;120,"异常",IF(OR(V201&lt;0.9,W201&lt;0.98),"预警","达标")))</f>
        <v/>
      </c>
      <c r="Y201" s="72" t="n"/>
      <c r="Z201" s="72" t="n"/>
    </row>
    <row r="202" ht="22" customHeight="1">
      <c r="A202">
        <f>IF(B202="","",TEXT(B202,"yyyymmdd")&amp;"-PR-"&amp;TEXT(ROW()-4,"000"))</f>
        <v/>
      </c>
      <c r="B202" s="284" t="n"/>
      <c r="I202" s="72" t="n"/>
      <c r="J202" s="72" t="n"/>
      <c r="K202" s="72" t="n"/>
      <c r="L202" s="130" t="n"/>
      <c r="M202" s="289" t="n"/>
      <c r="N202" s="289" t="n"/>
      <c r="O202" s="289" t="n"/>
      <c r="P202" s="289">
        <f>IF(OR(N202="",O202=""),"",MAX(N202-O202,0))</f>
        <v/>
      </c>
      <c r="Q202" s="289" t="n"/>
      <c r="R202" s="289" t="n"/>
      <c r="S202" s="289" t="n"/>
      <c r="T202" s="289" t="n"/>
      <c r="U202" s="130" t="n"/>
      <c r="V202" s="290">
        <f>IF(OR(M202="",M202=0,N202=""),"",N202/M202)</f>
        <v/>
      </c>
      <c r="W202" s="290">
        <f>IF(OR(N202="",N202=0,O202=""),"",O202/N202)</f>
        <v/>
      </c>
      <c r="X202" s="130">
        <f>IF(B202="","",IF(T202&gt;120,"异常",IF(OR(V202&lt;0.9,W202&lt;0.98),"预警","达标")))</f>
        <v/>
      </c>
      <c r="Y202" s="72" t="n"/>
      <c r="Z202" s="72" t="n"/>
    </row>
    <row r="203" ht="22" customHeight="1">
      <c r="A203">
        <f>IF(B203="","",TEXT(B203,"yyyymmdd")&amp;"-PR-"&amp;TEXT(ROW()-4,"000"))</f>
        <v/>
      </c>
      <c r="B203" s="284" t="n"/>
      <c r="I203" s="72" t="n"/>
      <c r="J203" s="72" t="n"/>
      <c r="K203" s="72" t="n"/>
      <c r="L203" s="130" t="n"/>
      <c r="M203" s="289" t="n"/>
      <c r="N203" s="289" t="n"/>
      <c r="O203" s="289" t="n"/>
      <c r="P203" s="289">
        <f>IF(OR(N203="",O203=""),"",MAX(N203-O203,0))</f>
        <v/>
      </c>
      <c r="Q203" s="289" t="n"/>
      <c r="R203" s="289" t="n"/>
      <c r="S203" s="289" t="n"/>
      <c r="T203" s="289" t="n"/>
      <c r="U203" s="130" t="n"/>
      <c r="V203" s="290">
        <f>IF(OR(M203="",M203=0,N203=""),"",N203/M203)</f>
        <v/>
      </c>
      <c r="W203" s="290">
        <f>IF(OR(N203="",N203=0,O203=""),"",O203/N203)</f>
        <v/>
      </c>
      <c r="X203" s="130">
        <f>IF(B203="","",IF(T203&gt;120,"异常",IF(OR(V203&lt;0.9,W203&lt;0.98),"预警","达标")))</f>
        <v/>
      </c>
      <c r="Y203" s="72" t="n"/>
      <c r="Z203" s="72" t="n"/>
    </row>
    <row r="204" ht="22" customHeight="1">
      <c r="A204">
        <f>IF(B204="","",TEXT(B204,"yyyymmdd")&amp;"-PR-"&amp;TEXT(ROW()-4,"000"))</f>
        <v/>
      </c>
      <c r="B204" s="284" t="n"/>
      <c r="I204" s="72" t="n"/>
      <c r="J204" s="72" t="n"/>
      <c r="K204" s="72" t="n"/>
      <c r="L204" s="130" t="n"/>
      <c r="M204" s="289" t="n"/>
      <c r="N204" s="289" t="n"/>
      <c r="O204" s="289" t="n"/>
      <c r="P204" s="289">
        <f>IF(OR(N204="",O204=""),"",MAX(N204-O204,0))</f>
        <v/>
      </c>
      <c r="Q204" s="289" t="n"/>
      <c r="R204" s="289" t="n"/>
      <c r="S204" s="289" t="n"/>
      <c r="T204" s="289" t="n"/>
      <c r="U204" s="130" t="n"/>
      <c r="V204" s="290">
        <f>IF(OR(M204="",M204=0,N204=""),"",N204/M204)</f>
        <v/>
      </c>
      <c r="W204" s="290">
        <f>IF(OR(N204="",N204=0,O204=""),"",O204/N204)</f>
        <v/>
      </c>
      <c r="X204" s="130">
        <f>IF(B204="","",IF(T204&gt;120,"异常",IF(OR(V204&lt;0.9,W204&lt;0.98),"预警","达标")))</f>
        <v/>
      </c>
      <c r="Y204" s="72" t="n"/>
      <c r="Z204" s="72" t="n"/>
    </row>
    <row r="205" ht="22" customHeight="1">
      <c r="A205">
        <f>IF(B205="","",TEXT(B205,"yyyymmdd")&amp;"-PR-"&amp;TEXT(ROW()-4,"000"))</f>
        <v/>
      </c>
      <c r="B205" s="284" t="n"/>
      <c r="I205" s="72" t="n"/>
      <c r="J205" s="72" t="n"/>
      <c r="K205" s="72" t="n"/>
      <c r="L205" s="130" t="n"/>
      <c r="M205" s="289" t="n"/>
      <c r="N205" s="289" t="n"/>
      <c r="O205" s="289" t="n"/>
      <c r="P205" s="289">
        <f>IF(OR(N205="",O205=""),"",MAX(N205-O205,0))</f>
        <v/>
      </c>
      <c r="Q205" s="289" t="n"/>
      <c r="R205" s="289" t="n"/>
      <c r="S205" s="289" t="n"/>
      <c r="T205" s="289" t="n"/>
      <c r="U205" s="130" t="n"/>
      <c r="V205" s="290">
        <f>IF(OR(M205="",M205=0,N205=""),"",N205/M205)</f>
        <v/>
      </c>
      <c r="W205" s="290">
        <f>IF(OR(N205="",N205=0,O205=""),"",O205/N205)</f>
        <v/>
      </c>
      <c r="X205" s="130">
        <f>IF(B205="","",IF(T205&gt;120,"异常",IF(OR(V205&lt;0.9,W205&lt;0.98),"预警","达标")))</f>
        <v/>
      </c>
      <c r="Y205" s="72" t="n"/>
      <c r="Z205" s="72" t="n"/>
    </row>
    <row r="206" ht="22" customHeight="1">
      <c r="A206">
        <f>IF(B206="","",TEXT(B206,"yyyymmdd")&amp;"-PR-"&amp;TEXT(ROW()-4,"000"))</f>
        <v/>
      </c>
      <c r="B206" s="284" t="n"/>
      <c r="I206" s="72" t="n"/>
      <c r="J206" s="72" t="n"/>
      <c r="K206" s="72" t="n"/>
      <c r="L206" s="130" t="n"/>
      <c r="M206" s="289" t="n"/>
      <c r="N206" s="289" t="n"/>
      <c r="O206" s="289" t="n"/>
      <c r="P206" s="289">
        <f>IF(OR(N206="",O206=""),"",MAX(N206-O206,0))</f>
        <v/>
      </c>
      <c r="Q206" s="289" t="n"/>
      <c r="R206" s="289" t="n"/>
      <c r="S206" s="289" t="n"/>
      <c r="T206" s="289" t="n"/>
      <c r="U206" s="130" t="n"/>
      <c r="V206" s="290">
        <f>IF(OR(M206="",M206=0,N206=""),"",N206/M206)</f>
        <v/>
      </c>
      <c r="W206" s="290">
        <f>IF(OR(N206="",N206=0,O206=""),"",O206/N206)</f>
        <v/>
      </c>
      <c r="X206" s="130">
        <f>IF(B206="","",IF(T206&gt;120,"异常",IF(OR(V206&lt;0.9,W206&lt;0.98),"预警","达标")))</f>
        <v/>
      </c>
      <c r="Y206" s="72" t="n"/>
      <c r="Z206" s="72" t="n"/>
    </row>
    <row r="207" ht="22" customHeight="1">
      <c r="A207">
        <f>IF(B207="","",TEXT(B207,"yyyymmdd")&amp;"-PR-"&amp;TEXT(ROW()-4,"000"))</f>
        <v/>
      </c>
      <c r="B207" s="284" t="n"/>
      <c r="I207" s="72" t="n"/>
      <c r="J207" s="72" t="n"/>
      <c r="K207" s="72" t="n"/>
      <c r="L207" s="130" t="n"/>
      <c r="M207" s="289" t="n"/>
      <c r="N207" s="289" t="n"/>
      <c r="O207" s="289" t="n"/>
      <c r="P207" s="289">
        <f>IF(OR(N207="",O207=""),"",MAX(N207-O207,0))</f>
        <v/>
      </c>
      <c r="Q207" s="289" t="n"/>
      <c r="R207" s="289" t="n"/>
      <c r="S207" s="289" t="n"/>
      <c r="T207" s="289" t="n"/>
      <c r="U207" s="130" t="n"/>
      <c r="V207" s="290">
        <f>IF(OR(M207="",M207=0,N207=""),"",N207/M207)</f>
        <v/>
      </c>
      <c r="W207" s="290">
        <f>IF(OR(N207="",N207=0,O207=""),"",O207/N207)</f>
        <v/>
      </c>
      <c r="X207" s="130">
        <f>IF(B207="","",IF(T207&gt;120,"异常",IF(OR(V207&lt;0.9,W207&lt;0.98),"预警","达标")))</f>
        <v/>
      </c>
      <c r="Y207" s="72" t="n"/>
      <c r="Z207" s="72" t="n"/>
    </row>
    <row r="208" ht="22" customHeight="1">
      <c r="A208">
        <f>IF(B208="","",TEXT(B208,"yyyymmdd")&amp;"-PR-"&amp;TEXT(ROW()-4,"000"))</f>
        <v/>
      </c>
      <c r="B208" s="284" t="n"/>
      <c r="I208" s="72" t="n"/>
      <c r="J208" s="72" t="n"/>
      <c r="K208" s="72" t="n"/>
      <c r="L208" s="130" t="n"/>
      <c r="M208" s="289" t="n"/>
      <c r="N208" s="289" t="n"/>
      <c r="O208" s="289" t="n"/>
      <c r="P208" s="289">
        <f>IF(OR(N208="",O208=""),"",MAX(N208-O208,0))</f>
        <v/>
      </c>
      <c r="Q208" s="289" t="n"/>
      <c r="R208" s="289" t="n"/>
      <c r="S208" s="289" t="n"/>
      <c r="T208" s="289" t="n"/>
      <c r="U208" s="130" t="n"/>
      <c r="V208" s="290">
        <f>IF(OR(M208="",M208=0,N208=""),"",N208/M208)</f>
        <v/>
      </c>
      <c r="W208" s="290">
        <f>IF(OR(N208="",N208=0,O208=""),"",O208/N208)</f>
        <v/>
      </c>
      <c r="X208" s="130">
        <f>IF(B208="","",IF(T208&gt;120,"异常",IF(OR(V208&lt;0.9,W208&lt;0.98),"预警","达标")))</f>
        <v/>
      </c>
      <c r="Y208" s="72" t="n"/>
      <c r="Z208" s="72" t="n"/>
    </row>
    <row r="209" ht="22" customHeight="1">
      <c r="A209">
        <f>IF(B209="","",TEXT(B209,"yyyymmdd")&amp;"-PR-"&amp;TEXT(ROW()-4,"000"))</f>
        <v/>
      </c>
      <c r="B209" s="284" t="n"/>
      <c r="I209" s="72" t="n"/>
      <c r="J209" s="72" t="n"/>
      <c r="K209" s="72" t="n"/>
      <c r="L209" s="130" t="n"/>
      <c r="M209" s="289" t="n"/>
      <c r="N209" s="289" t="n"/>
      <c r="O209" s="289" t="n"/>
      <c r="P209" s="289">
        <f>IF(OR(N209="",O209=""),"",MAX(N209-O209,0))</f>
        <v/>
      </c>
      <c r="Q209" s="289" t="n"/>
      <c r="R209" s="289" t="n"/>
      <c r="S209" s="289" t="n"/>
      <c r="T209" s="289" t="n"/>
      <c r="U209" s="130" t="n"/>
      <c r="V209" s="290">
        <f>IF(OR(M209="",M209=0,N209=""),"",N209/M209)</f>
        <v/>
      </c>
      <c r="W209" s="290">
        <f>IF(OR(N209="",N209=0,O209=""),"",O209/N209)</f>
        <v/>
      </c>
      <c r="X209" s="130">
        <f>IF(B209="","",IF(T209&gt;120,"异常",IF(OR(V209&lt;0.9,W209&lt;0.98),"预警","达标")))</f>
        <v/>
      </c>
      <c r="Y209" s="72" t="n"/>
      <c r="Z209" s="72" t="n"/>
    </row>
    <row r="210" ht="22" customHeight="1">
      <c r="A210">
        <f>IF(B210="","",TEXT(B210,"yyyymmdd")&amp;"-PR-"&amp;TEXT(ROW()-4,"000"))</f>
        <v/>
      </c>
      <c r="B210" s="284" t="n"/>
      <c r="I210" s="72" t="n"/>
      <c r="J210" s="72" t="n"/>
      <c r="K210" s="72" t="n"/>
      <c r="L210" s="130" t="n"/>
      <c r="M210" s="289" t="n"/>
      <c r="N210" s="289" t="n"/>
      <c r="O210" s="289" t="n"/>
      <c r="P210" s="289">
        <f>IF(OR(N210="",O210=""),"",MAX(N210-O210,0))</f>
        <v/>
      </c>
      <c r="Q210" s="289" t="n"/>
      <c r="R210" s="289" t="n"/>
      <c r="S210" s="289" t="n"/>
      <c r="T210" s="289" t="n"/>
      <c r="U210" s="130" t="n"/>
      <c r="V210" s="290">
        <f>IF(OR(M210="",M210=0,N210=""),"",N210/M210)</f>
        <v/>
      </c>
      <c r="W210" s="290">
        <f>IF(OR(N210="",N210=0,O210=""),"",O210/N210)</f>
        <v/>
      </c>
      <c r="X210" s="130">
        <f>IF(B210="","",IF(T210&gt;120,"异常",IF(OR(V210&lt;0.9,W210&lt;0.98),"预警","达标")))</f>
        <v/>
      </c>
      <c r="Y210" s="72" t="n"/>
      <c r="Z210" s="72" t="n"/>
    </row>
    <row r="211" ht="22" customHeight="1">
      <c r="A211">
        <f>IF(B211="","",TEXT(B211,"yyyymmdd")&amp;"-PR-"&amp;TEXT(ROW()-4,"000"))</f>
        <v/>
      </c>
      <c r="B211" s="284" t="n"/>
      <c r="I211" s="72" t="n"/>
      <c r="J211" s="72" t="n"/>
      <c r="K211" s="72" t="n"/>
      <c r="L211" s="130" t="n"/>
      <c r="M211" s="289" t="n"/>
      <c r="N211" s="289" t="n"/>
      <c r="O211" s="289" t="n"/>
      <c r="P211" s="289">
        <f>IF(OR(N211="",O211=""),"",MAX(N211-O211,0))</f>
        <v/>
      </c>
      <c r="Q211" s="289" t="n"/>
      <c r="R211" s="289" t="n"/>
      <c r="S211" s="289" t="n"/>
      <c r="T211" s="289" t="n"/>
      <c r="U211" s="130" t="n"/>
      <c r="V211" s="290">
        <f>IF(OR(M211="",M211=0,N211=""),"",N211/M211)</f>
        <v/>
      </c>
      <c r="W211" s="290">
        <f>IF(OR(N211="",N211=0,O211=""),"",O211/N211)</f>
        <v/>
      </c>
      <c r="X211" s="130">
        <f>IF(B211="","",IF(T211&gt;120,"异常",IF(OR(V211&lt;0.9,W211&lt;0.98),"预警","达标")))</f>
        <v/>
      </c>
      <c r="Y211" s="72" t="n"/>
      <c r="Z211" s="72" t="n"/>
    </row>
    <row r="212" ht="22" customHeight="1">
      <c r="A212">
        <f>IF(B212="","",TEXT(B212,"yyyymmdd")&amp;"-PR-"&amp;TEXT(ROW()-4,"000"))</f>
        <v/>
      </c>
      <c r="B212" s="284" t="n"/>
      <c r="I212" s="72" t="n"/>
      <c r="J212" s="72" t="n"/>
      <c r="K212" s="72" t="n"/>
      <c r="L212" s="130" t="n"/>
      <c r="M212" s="289" t="n"/>
      <c r="N212" s="289" t="n"/>
      <c r="O212" s="289" t="n"/>
      <c r="P212" s="289">
        <f>IF(OR(N212="",O212=""),"",MAX(N212-O212,0))</f>
        <v/>
      </c>
      <c r="Q212" s="289" t="n"/>
      <c r="R212" s="289" t="n"/>
      <c r="S212" s="289" t="n"/>
      <c r="T212" s="289" t="n"/>
      <c r="U212" s="130" t="n"/>
      <c r="V212" s="290">
        <f>IF(OR(M212="",M212=0,N212=""),"",N212/M212)</f>
        <v/>
      </c>
      <c r="W212" s="290">
        <f>IF(OR(N212="",N212=0,O212=""),"",O212/N212)</f>
        <v/>
      </c>
      <c r="X212" s="130">
        <f>IF(B212="","",IF(T212&gt;120,"异常",IF(OR(V212&lt;0.9,W212&lt;0.98),"预警","达标")))</f>
        <v/>
      </c>
      <c r="Y212" s="72" t="n"/>
      <c r="Z212" s="72" t="n"/>
    </row>
    <row r="213" ht="22" customHeight="1">
      <c r="A213">
        <f>IF(B213="","",TEXT(B213,"yyyymmdd")&amp;"-PR-"&amp;TEXT(ROW()-4,"000"))</f>
        <v/>
      </c>
      <c r="B213" s="284" t="n"/>
      <c r="I213" s="72" t="n"/>
      <c r="J213" s="72" t="n"/>
      <c r="K213" s="72" t="n"/>
      <c r="L213" s="130" t="n"/>
      <c r="M213" s="289" t="n"/>
      <c r="N213" s="289" t="n"/>
      <c r="O213" s="289" t="n"/>
      <c r="P213" s="289">
        <f>IF(OR(N213="",O213=""),"",MAX(N213-O213,0))</f>
        <v/>
      </c>
      <c r="Q213" s="289" t="n"/>
      <c r="R213" s="289" t="n"/>
      <c r="S213" s="289" t="n"/>
      <c r="T213" s="289" t="n"/>
      <c r="U213" s="130" t="n"/>
      <c r="V213" s="290">
        <f>IF(OR(M213="",M213=0,N213=""),"",N213/M213)</f>
        <v/>
      </c>
      <c r="W213" s="290">
        <f>IF(OR(N213="",N213=0,O213=""),"",O213/N213)</f>
        <v/>
      </c>
      <c r="X213" s="130">
        <f>IF(B213="","",IF(T213&gt;120,"异常",IF(OR(V213&lt;0.9,W213&lt;0.98),"预警","达标")))</f>
        <v/>
      </c>
      <c r="Y213" s="72" t="n"/>
      <c r="Z213" s="72" t="n"/>
    </row>
    <row r="214" ht="22" customHeight="1">
      <c r="A214">
        <f>IF(B214="","",TEXT(B214,"yyyymmdd")&amp;"-PR-"&amp;TEXT(ROW()-4,"000"))</f>
        <v/>
      </c>
      <c r="B214" s="284" t="n"/>
      <c r="I214" s="72" t="n"/>
      <c r="J214" s="72" t="n"/>
      <c r="K214" s="72" t="n"/>
      <c r="L214" s="130" t="n"/>
      <c r="M214" s="289" t="n"/>
      <c r="N214" s="289" t="n"/>
      <c r="O214" s="289" t="n"/>
      <c r="P214" s="289">
        <f>IF(OR(N214="",O214=""),"",MAX(N214-O214,0))</f>
        <v/>
      </c>
      <c r="Q214" s="289" t="n"/>
      <c r="R214" s="289" t="n"/>
      <c r="S214" s="289" t="n"/>
      <c r="T214" s="289" t="n"/>
      <c r="U214" s="130" t="n"/>
      <c r="V214" s="290">
        <f>IF(OR(M214="",M214=0,N214=""),"",N214/M214)</f>
        <v/>
      </c>
      <c r="W214" s="290">
        <f>IF(OR(N214="",N214=0,O214=""),"",O214/N214)</f>
        <v/>
      </c>
      <c r="X214" s="130">
        <f>IF(B214="","",IF(T214&gt;120,"异常",IF(OR(V214&lt;0.9,W214&lt;0.98),"预警","达标")))</f>
        <v/>
      </c>
      <c r="Y214" s="72" t="n"/>
      <c r="Z214" s="72" t="n"/>
    </row>
    <row r="215" ht="22" customHeight="1">
      <c r="A215">
        <f>IF(B215="","",TEXT(B215,"yyyymmdd")&amp;"-PR-"&amp;TEXT(ROW()-4,"000"))</f>
        <v/>
      </c>
      <c r="B215" s="284" t="n"/>
      <c r="I215" s="72" t="n"/>
      <c r="J215" s="72" t="n"/>
      <c r="K215" s="72" t="n"/>
      <c r="L215" s="130" t="n"/>
      <c r="M215" s="289" t="n"/>
      <c r="N215" s="289" t="n"/>
      <c r="O215" s="289" t="n"/>
      <c r="P215" s="289">
        <f>IF(OR(N215="",O215=""),"",MAX(N215-O215,0))</f>
        <v/>
      </c>
      <c r="Q215" s="289" t="n"/>
      <c r="R215" s="289" t="n"/>
      <c r="S215" s="289" t="n"/>
      <c r="T215" s="289" t="n"/>
      <c r="U215" s="130" t="n"/>
      <c r="V215" s="290">
        <f>IF(OR(M215="",M215=0,N215=""),"",N215/M215)</f>
        <v/>
      </c>
      <c r="W215" s="290">
        <f>IF(OR(N215="",N215=0,O215=""),"",O215/N215)</f>
        <v/>
      </c>
      <c r="X215" s="130">
        <f>IF(B215="","",IF(T215&gt;120,"异常",IF(OR(V215&lt;0.9,W215&lt;0.98),"预警","达标")))</f>
        <v/>
      </c>
      <c r="Y215" s="72" t="n"/>
      <c r="Z215" s="72" t="n"/>
    </row>
    <row r="216" ht="22" customHeight="1">
      <c r="A216">
        <f>IF(B216="","",TEXT(B216,"yyyymmdd")&amp;"-PR-"&amp;TEXT(ROW()-4,"000"))</f>
        <v/>
      </c>
      <c r="B216" s="284" t="n"/>
      <c r="I216" s="72" t="n"/>
      <c r="J216" s="72" t="n"/>
      <c r="K216" s="72" t="n"/>
      <c r="L216" s="130" t="n"/>
      <c r="M216" s="289" t="n"/>
      <c r="N216" s="289" t="n"/>
      <c r="O216" s="289" t="n"/>
      <c r="P216" s="289">
        <f>IF(OR(N216="",O216=""),"",MAX(N216-O216,0))</f>
        <v/>
      </c>
      <c r="Q216" s="289" t="n"/>
      <c r="R216" s="289" t="n"/>
      <c r="S216" s="289" t="n"/>
      <c r="T216" s="289" t="n"/>
      <c r="U216" s="130" t="n"/>
      <c r="V216" s="290">
        <f>IF(OR(M216="",M216=0,N216=""),"",N216/M216)</f>
        <v/>
      </c>
      <c r="W216" s="290">
        <f>IF(OR(N216="",N216=0,O216=""),"",O216/N216)</f>
        <v/>
      </c>
      <c r="X216" s="130">
        <f>IF(B216="","",IF(T216&gt;120,"异常",IF(OR(V216&lt;0.9,W216&lt;0.98),"预警","达标")))</f>
        <v/>
      </c>
      <c r="Y216" s="72" t="n"/>
      <c r="Z216" s="72" t="n"/>
    </row>
    <row r="217" ht="22" customHeight="1">
      <c r="A217">
        <f>IF(B217="","",TEXT(B217,"yyyymmdd")&amp;"-PR-"&amp;TEXT(ROW()-4,"000"))</f>
        <v/>
      </c>
      <c r="B217" s="284" t="n"/>
      <c r="I217" s="72" t="n"/>
      <c r="J217" s="72" t="n"/>
      <c r="K217" s="72" t="n"/>
      <c r="L217" s="130" t="n"/>
      <c r="M217" s="289" t="n"/>
      <c r="N217" s="289" t="n"/>
      <c r="O217" s="289" t="n"/>
      <c r="P217" s="289">
        <f>IF(OR(N217="",O217=""),"",MAX(N217-O217,0))</f>
        <v/>
      </c>
      <c r="Q217" s="289" t="n"/>
      <c r="R217" s="289" t="n"/>
      <c r="S217" s="289" t="n"/>
      <c r="T217" s="289" t="n"/>
      <c r="U217" s="130" t="n"/>
      <c r="V217" s="290">
        <f>IF(OR(M217="",M217=0,N217=""),"",N217/M217)</f>
        <v/>
      </c>
      <c r="W217" s="290">
        <f>IF(OR(N217="",N217=0,O217=""),"",O217/N217)</f>
        <v/>
      </c>
      <c r="X217" s="130">
        <f>IF(B217="","",IF(T217&gt;120,"异常",IF(OR(V217&lt;0.9,W217&lt;0.98),"预警","达标")))</f>
        <v/>
      </c>
      <c r="Y217" s="72" t="n"/>
      <c r="Z217" s="72" t="n"/>
    </row>
    <row r="218" ht="22" customHeight="1">
      <c r="A218">
        <f>IF(B218="","",TEXT(B218,"yyyymmdd")&amp;"-PR-"&amp;TEXT(ROW()-4,"000"))</f>
        <v/>
      </c>
      <c r="B218" s="284" t="n"/>
      <c r="I218" s="72" t="n"/>
      <c r="J218" s="72" t="n"/>
      <c r="K218" s="72" t="n"/>
      <c r="L218" s="130" t="n"/>
      <c r="M218" s="289" t="n"/>
      <c r="N218" s="289" t="n"/>
      <c r="O218" s="289" t="n"/>
      <c r="P218" s="289">
        <f>IF(OR(N218="",O218=""),"",MAX(N218-O218,0))</f>
        <v/>
      </c>
      <c r="Q218" s="289" t="n"/>
      <c r="R218" s="289" t="n"/>
      <c r="S218" s="289" t="n"/>
      <c r="T218" s="289" t="n"/>
      <c r="U218" s="130" t="n"/>
      <c r="V218" s="290">
        <f>IF(OR(M218="",M218=0,N218=""),"",N218/M218)</f>
        <v/>
      </c>
      <c r="W218" s="290">
        <f>IF(OR(N218="",N218=0,O218=""),"",O218/N218)</f>
        <v/>
      </c>
      <c r="X218" s="130">
        <f>IF(B218="","",IF(T218&gt;120,"异常",IF(OR(V218&lt;0.9,W218&lt;0.98),"预警","达标")))</f>
        <v/>
      </c>
      <c r="Y218" s="72" t="n"/>
      <c r="Z218" s="72" t="n"/>
    </row>
    <row r="219" ht="22" customHeight="1">
      <c r="A219">
        <f>IF(B219="","",TEXT(B219,"yyyymmdd")&amp;"-PR-"&amp;TEXT(ROW()-4,"000"))</f>
        <v/>
      </c>
      <c r="B219" s="284" t="n"/>
      <c r="I219" s="72" t="n"/>
      <c r="J219" s="72" t="n"/>
      <c r="K219" s="72" t="n"/>
      <c r="L219" s="130" t="n"/>
      <c r="M219" s="289" t="n"/>
      <c r="N219" s="289" t="n"/>
      <c r="O219" s="289" t="n"/>
      <c r="P219" s="289">
        <f>IF(OR(N219="",O219=""),"",MAX(N219-O219,0))</f>
        <v/>
      </c>
      <c r="Q219" s="289" t="n"/>
      <c r="R219" s="289" t="n"/>
      <c r="S219" s="289" t="n"/>
      <c r="T219" s="289" t="n"/>
      <c r="U219" s="130" t="n"/>
      <c r="V219" s="290">
        <f>IF(OR(M219="",M219=0,N219=""),"",N219/M219)</f>
        <v/>
      </c>
      <c r="W219" s="290">
        <f>IF(OR(N219="",N219=0,O219=""),"",O219/N219)</f>
        <v/>
      </c>
      <c r="X219" s="130">
        <f>IF(B219="","",IF(T219&gt;120,"异常",IF(OR(V219&lt;0.9,W219&lt;0.98),"预警","达标")))</f>
        <v/>
      </c>
      <c r="Y219" s="72" t="n"/>
      <c r="Z219" s="72" t="n"/>
    </row>
    <row r="220" ht="22" customHeight="1">
      <c r="A220">
        <f>IF(B220="","",TEXT(B220,"yyyymmdd")&amp;"-PR-"&amp;TEXT(ROW()-4,"000"))</f>
        <v/>
      </c>
      <c r="B220" s="284" t="n"/>
      <c r="I220" s="72" t="n"/>
      <c r="J220" s="72" t="n"/>
      <c r="K220" s="72" t="n"/>
      <c r="L220" s="130" t="n"/>
      <c r="M220" s="289" t="n"/>
      <c r="N220" s="289" t="n"/>
      <c r="O220" s="289" t="n"/>
      <c r="P220" s="289">
        <f>IF(OR(N220="",O220=""),"",MAX(N220-O220,0))</f>
        <v/>
      </c>
      <c r="Q220" s="289" t="n"/>
      <c r="R220" s="289" t="n"/>
      <c r="S220" s="289" t="n"/>
      <c r="T220" s="289" t="n"/>
      <c r="U220" s="130" t="n"/>
      <c r="V220" s="290">
        <f>IF(OR(M220="",M220=0,N220=""),"",N220/M220)</f>
        <v/>
      </c>
      <c r="W220" s="290">
        <f>IF(OR(N220="",N220=0,O220=""),"",O220/N220)</f>
        <v/>
      </c>
      <c r="X220" s="130">
        <f>IF(B220="","",IF(T220&gt;120,"异常",IF(OR(V220&lt;0.9,W220&lt;0.98),"预警","达标")))</f>
        <v/>
      </c>
      <c r="Y220" s="72" t="n"/>
      <c r="Z220" s="72" t="n"/>
    </row>
    <row r="221" ht="22" customHeight="1">
      <c r="A221">
        <f>IF(B221="","",TEXT(B221,"yyyymmdd")&amp;"-PR-"&amp;TEXT(ROW()-4,"000"))</f>
        <v/>
      </c>
      <c r="B221" s="284" t="n"/>
      <c r="I221" s="72" t="n"/>
      <c r="J221" s="72" t="n"/>
      <c r="K221" s="72" t="n"/>
      <c r="L221" s="130" t="n"/>
      <c r="M221" s="289" t="n"/>
      <c r="N221" s="289" t="n"/>
      <c r="O221" s="289" t="n"/>
      <c r="P221" s="289">
        <f>IF(OR(N221="",O221=""),"",MAX(N221-O221,0))</f>
        <v/>
      </c>
      <c r="Q221" s="289" t="n"/>
      <c r="R221" s="289" t="n"/>
      <c r="S221" s="289" t="n"/>
      <c r="T221" s="289" t="n"/>
      <c r="U221" s="130" t="n"/>
      <c r="V221" s="290">
        <f>IF(OR(M221="",M221=0,N221=""),"",N221/M221)</f>
        <v/>
      </c>
      <c r="W221" s="290">
        <f>IF(OR(N221="",N221=0,O221=""),"",O221/N221)</f>
        <v/>
      </c>
      <c r="X221" s="130">
        <f>IF(B221="","",IF(T221&gt;120,"异常",IF(OR(V221&lt;0.9,W221&lt;0.98),"预警","达标")))</f>
        <v/>
      </c>
      <c r="Y221" s="72" t="n"/>
      <c r="Z221" s="72" t="n"/>
    </row>
    <row r="222" ht="22" customHeight="1">
      <c r="A222">
        <f>IF(B222="","",TEXT(B222,"yyyymmdd")&amp;"-PR-"&amp;TEXT(ROW()-4,"000"))</f>
        <v/>
      </c>
      <c r="B222" s="284" t="n"/>
      <c r="I222" s="72" t="n"/>
      <c r="J222" s="72" t="n"/>
      <c r="K222" s="72" t="n"/>
      <c r="L222" s="130" t="n"/>
      <c r="M222" s="289" t="n"/>
      <c r="N222" s="289" t="n"/>
      <c r="O222" s="289" t="n"/>
      <c r="P222" s="289">
        <f>IF(OR(N222="",O222=""),"",MAX(N222-O222,0))</f>
        <v/>
      </c>
      <c r="Q222" s="289" t="n"/>
      <c r="R222" s="289" t="n"/>
      <c r="S222" s="289" t="n"/>
      <c r="T222" s="289" t="n"/>
      <c r="U222" s="130" t="n"/>
      <c r="V222" s="290">
        <f>IF(OR(M222="",M222=0,N222=""),"",N222/M222)</f>
        <v/>
      </c>
      <c r="W222" s="290">
        <f>IF(OR(N222="",N222=0,O222=""),"",O222/N222)</f>
        <v/>
      </c>
      <c r="X222" s="130">
        <f>IF(B222="","",IF(T222&gt;120,"异常",IF(OR(V222&lt;0.9,W222&lt;0.98),"预警","达标")))</f>
        <v/>
      </c>
      <c r="Y222" s="72" t="n"/>
      <c r="Z222" s="72" t="n"/>
    </row>
    <row r="223" ht="22" customHeight="1">
      <c r="A223">
        <f>IF(B223="","",TEXT(B223,"yyyymmdd")&amp;"-PR-"&amp;TEXT(ROW()-4,"000"))</f>
        <v/>
      </c>
      <c r="B223" s="284" t="n"/>
      <c r="I223" s="72" t="n"/>
      <c r="J223" s="72" t="n"/>
      <c r="K223" s="72" t="n"/>
      <c r="L223" s="130" t="n"/>
      <c r="M223" s="289" t="n"/>
      <c r="N223" s="289" t="n"/>
      <c r="O223" s="289" t="n"/>
      <c r="P223" s="289">
        <f>IF(OR(N223="",O223=""),"",MAX(N223-O223,0))</f>
        <v/>
      </c>
      <c r="Q223" s="289" t="n"/>
      <c r="R223" s="289" t="n"/>
      <c r="S223" s="289" t="n"/>
      <c r="T223" s="289" t="n"/>
      <c r="U223" s="130" t="n"/>
      <c r="V223" s="290">
        <f>IF(OR(M223="",M223=0,N223=""),"",N223/M223)</f>
        <v/>
      </c>
      <c r="W223" s="290">
        <f>IF(OR(N223="",N223=0,O223=""),"",O223/N223)</f>
        <v/>
      </c>
      <c r="X223" s="130">
        <f>IF(B223="","",IF(T223&gt;120,"异常",IF(OR(V223&lt;0.9,W223&lt;0.98),"预警","达标")))</f>
        <v/>
      </c>
      <c r="Y223" s="72" t="n"/>
      <c r="Z223" s="72" t="n"/>
    </row>
    <row r="224" ht="22" customHeight="1">
      <c r="A224">
        <f>IF(B224="","",TEXT(B224,"yyyymmdd")&amp;"-PR-"&amp;TEXT(ROW()-4,"000"))</f>
        <v/>
      </c>
      <c r="B224" s="284" t="n"/>
      <c r="I224" s="72" t="n"/>
      <c r="J224" s="72" t="n"/>
      <c r="K224" s="72" t="n"/>
      <c r="L224" s="130" t="n"/>
      <c r="M224" s="289" t="n"/>
      <c r="N224" s="289" t="n"/>
      <c r="O224" s="289" t="n"/>
      <c r="P224" s="289">
        <f>IF(OR(N224="",O224=""),"",MAX(N224-O224,0))</f>
        <v/>
      </c>
      <c r="Q224" s="289" t="n"/>
      <c r="R224" s="289" t="n"/>
      <c r="S224" s="289" t="n"/>
      <c r="T224" s="289" t="n"/>
      <c r="U224" s="130" t="n"/>
      <c r="V224" s="290">
        <f>IF(OR(M224="",M224=0,N224=""),"",N224/M224)</f>
        <v/>
      </c>
      <c r="W224" s="290">
        <f>IF(OR(N224="",N224=0,O224=""),"",O224/N224)</f>
        <v/>
      </c>
      <c r="X224" s="130">
        <f>IF(B224="","",IF(T224&gt;120,"异常",IF(OR(V224&lt;0.9,W224&lt;0.98),"预警","达标")))</f>
        <v/>
      </c>
      <c r="Y224" s="72" t="n"/>
      <c r="Z224" s="72" t="n"/>
    </row>
    <row r="225" ht="22" customHeight="1">
      <c r="A225">
        <f>IF(B225="","",TEXT(B225,"yyyymmdd")&amp;"-PR-"&amp;TEXT(ROW()-4,"000"))</f>
        <v/>
      </c>
      <c r="B225" s="284" t="n"/>
      <c r="I225" s="72" t="n"/>
      <c r="J225" s="72" t="n"/>
      <c r="K225" s="72" t="n"/>
      <c r="L225" s="130" t="n"/>
      <c r="M225" s="289" t="n"/>
      <c r="N225" s="289" t="n"/>
      <c r="O225" s="289" t="n"/>
      <c r="P225" s="289">
        <f>IF(OR(N225="",O225=""),"",MAX(N225-O225,0))</f>
        <v/>
      </c>
      <c r="Q225" s="289" t="n"/>
      <c r="R225" s="289" t="n"/>
      <c r="S225" s="289" t="n"/>
      <c r="T225" s="289" t="n"/>
      <c r="U225" s="130" t="n"/>
      <c r="V225" s="290">
        <f>IF(OR(M225="",M225=0,N225=""),"",N225/M225)</f>
        <v/>
      </c>
      <c r="W225" s="290">
        <f>IF(OR(N225="",N225=0,O225=""),"",O225/N225)</f>
        <v/>
      </c>
      <c r="X225" s="130">
        <f>IF(B225="","",IF(T225&gt;120,"异常",IF(OR(V225&lt;0.9,W225&lt;0.98),"预警","达标")))</f>
        <v/>
      </c>
      <c r="Y225" s="72" t="n"/>
      <c r="Z225" s="72" t="n"/>
    </row>
    <row r="226" ht="22" customHeight="1">
      <c r="A226">
        <f>IF(B226="","",TEXT(B226,"yyyymmdd")&amp;"-PR-"&amp;TEXT(ROW()-4,"000"))</f>
        <v/>
      </c>
      <c r="B226" s="284" t="n"/>
      <c r="I226" s="72" t="n"/>
      <c r="J226" s="72" t="n"/>
      <c r="K226" s="72" t="n"/>
      <c r="L226" s="130" t="n"/>
      <c r="M226" s="289" t="n"/>
      <c r="N226" s="289" t="n"/>
      <c r="O226" s="289" t="n"/>
      <c r="P226" s="289">
        <f>IF(OR(N226="",O226=""),"",MAX(N226-O226,0))</f>
        <v/>
      </c>
      <c r="Q226" s="289" t="n"/>
      <c r="R226" s="289" t="n"/>
      <c r="S226" s="289" t="n"/>
      <c r="T226" s="289" t="n"/>
      <c r="U226" s="130" t="n"/>
      <c r="V226" s="290">
        <f>IF(OR(M226="",M226=0,N226=""),"",N226/M226)</f>
        <v/>
      </c>
      <c r="W226" s="290">
        <f>IF(OR(N226="",N226=0,O226=""),"",O226/N226)</f>
        <v/>
      </c>
      <c r="X226" s="130">
        <f>IF(B226="","",IF(T226&gt;120,"异常",IF(OR(V226&lt;0.9,W226&lt;0.98),"预警","达标")))</f>
        <v/>
      </c>
      <c r="Y226" s="72" t="n"/>
      <c r="Z226" s="72" t="n"/>
    </row>
    <row r="227" ht="22" customHeight="1">
      <c r="A227">
        <f>IF(B227="","",TEXT(B227,"yyyymmdd")&amp;"-PR-"&amp;TEXT(ROW()-4,"000"))</f>
        <v/>
      </c>
      <c r="B227" s="284" t="n"/>
      <c r="I227" s="72" t="n"/>
      <c r="J227" s="72" t="n"/>
      <c r="K227" s="72" t="n"/>
      <c r="L227" s="130" t="n"/>
      <c r="M227" s="289" t="n"/>
      <c r="N227" s="289" t="n"/>
      <c r="O227" s="289" t="n"/>
      <c r="P227" s="289">
        <f>IF(OR(N227="",O227=""),"",MAX(N227-O227,0))</f>
        <v/>
      </c>
      <c r="Q227" s="289" t="n"/>
      <c r="R227" s="289" t="n"/>
      <c r="S227" s="289" t="n"/>
      <c r="T227" s="289" t="n"/>
      <c r="U227" s="130" t="n"/>
      <c r="V227" s="290">
        <f>IF(OR(M227="",M227=0,N227=""),"",N227/M227)</f>
        <v/>
      </c>
      <c r="W227" s="290">
        <f>IF(OR(N227="",N227=0,O227=""),"",O227/N227)</f>
        <v/>
      </c>
      <c r="X227" s="130">
        <f>IF(B227="","",IF(T227&gt;120,"异常",IF(OR(V227&lt;0.9,W227&lt;0.98),"预警","达标")))</f>
        <v/>
      </c>
      <c r="Y227" s="72" t="n"/>
      <c r="Z227" s="72" t="n"/>
    </row>
    <row r="228" ht="22" customHeight="1">
      <c r="A228">
        <f>IF(B228="","",TEXT(B228,"yyyymmdd")&amp;"-PR-"&amp;TEXT(ROW()-4,"000"))</f>
        <v/>
      </c>
      <c r="B228" s="284" t="n"/>
      <c r="I228" s="72" t="n"/>
      <c r="J228" s="72" t="n"/>
      <c r="K228" s="72" t="n"/>
      <c r="L228" s="130" t="n"/>
      <c r="M228" s="289" t="n"/>
      <c r="N228" s="289" t="n"/>
      <c r="O228" s="289" t="n"/>
      <c r="P228" s="289">
        <f>IF(OR(N228="",O228=""),"",MAX(N228-O228,0))</f>
        <v/>
      </c>
      <c r="Q228" s="289" t="n"/>
      <c r="R228" s="289" t="n"/>
      <c r="S228" s="289" t="n"/>
      <c r="T228" s="289" t="n"/>
      <c r="U228" s="130" t="n"/>
      <c r="V228" s="290">
        <f>IF(OR(M228="",M228=0,N228=""),"",N228/M228)</f>
        <v/>
      </c>
      <c r="W228" s="290">
        <f>IF(OR(N228="",N228=0,O228=""),"",O228/N228)</f>
        <v/>
      </c>
      <c r="X228" s="130">
        <f>IF(B228="","",IF(T228&gt;120,"异常",IF(OR(V228&lt;0.9,W228&lt;0.98),"预警","达标")))</f>
        <v/>
      </c>
      <c r="Y228" s="72" t="n"/>
      <c r="Z228" s="72" t="n"/>
    </row>
    <row r="229" ht="22" customHeight="1">
      <c r="A229">
        <f>IF(B229="","",TEXT(B229,"yyyymmdd")&amp;"-PR-"&amp;TEXT(ROW()-4,"000"))</f>
        <v/>
      </c>
      <c r="B229" s="284" t="n"/>
      <c r="I229" s="72" t="n"/>
      <c r="J229" s="72" t="n"/>
      <c r="K229" s="72" t="n"/>
      <c r="L229" s="130" t="n"/>
      <c r="M229" s="289" t="n"/>
      <c r="N229" s="289" t="n"/>
      <c r="O229" s="289" t="n"/>
      <c r="P229" s="289">
        <f>IF(OR(N229="",O229=""),"",MAX(N229-O229,0))</f>
        <v/>
      </c>
      <c r="Q229" s="289" t="n"/>
      <c r="R229" s="289" t="n"/>
      <c r="S229" s="289" t="n"/>
      <c r="T229" s="289" t="n"/>
      <c r="U229" s="130" t="n"/>
      <c r="V229" s="290">
        <f>IF(OR(M229="",M229=0,N229=""),"",N229/M229)</f>
        <v/>
      </c>
      <c r="W229" s="290">
        <f>IF(OR(N229="",N229=0,O229=""),"",O229/N229)</f>
        <v/>
      </c>
      <c r="X229" s="130">
        <f>IF(B229="","",IF(T229&gt;120,"异常",IF(OR(V229&lt;0.9,W229&lt;0.98),"预警","达标")))</f>
        <v/>
      </c>
      <c r="Y229" s="72" t="n"/>
      <c r="Z229" s="72" t="n"/>
    </row>
    <row r="230" ht="22" customHeight="1">
      <c r="A230">
        <f>IF(B230="","",TEXT(B230,"yyyymmdd")&amp;"-PR-"&amp;TEXT(ROW()-4,"000"))</f>
        <v/>
      </c>
      <c r="B230" s="284" t="n"/>
      <c r="I230" s="72" t="n"/>
      <c r="J230" s="72" t="n"/>
      <c r="K230" s="72" t="n"/>
      <c r="L230" s="130" t="n"/>
      <c r="M230" s="289" t="n"/>
      <c r="N230" s="289" t="n"/>
      <c r="O230" s="289" t="n"/>
      <c r="P230" s="289">
        <f>IF(OR(N230="",O230=""),"",MAX(N230-O230,0))</f>
        <v/>
      </c>
      <c r="Q230" s="289" t="n"/>
      <c r="R230" s="289" t="n"/>
      <c r="S230" s="289" t="n"/>
      <c r="T230" s="289" t="n"/>
      <c r="U230" s="130" t="n"/>
      <c r="V230" s="290">
        <f>IF(OR(M230="",M230=0,N230=""),"",N230/M230)</f>
        <v/>
      </c>
      <c r="W230" s="290">
        <f>IF(OR(N230="",N230=0,O230=""),"",O230/N230)</f>
        <v/>
      </c>
      <c r="X230" s="130">
        <f>IF(B230="","",IF(T230&gt;120,"异常",IF(OR(V230&lt;0.9,W230&lt;0.98),"预警","达标")))</f>
        <v/>
      </c>
      <c r="Y230" s="72" t="n"/>
      <c r="Z230" s="72" t="n"/>
    </row>
    <row r="231" ht="22" customHeight="1">
      <c r="A231">
        <f>IF(B231="","",TEXT(B231,"yyyymmdd")&amp;"-PR-"&amp;TEXT(ROW()-4,"000"))</f>
        <v/>
      </c>
      <c r="B231" s="284" t="n"/>
      <c r="I231" s="72" t="n"/>
      <c r="J231" s="72" t="n"/>
      <c r="K231" s="72" t="n"/>
      <c r="L231" s="130" t="n"/>
      <c r="M231" s="289" t="n"/>
      <c r="N231" s="289" t="n"/>
      <c r="O231" s="289" t="n"/>
      <c r="P231" s="289">
        <f>IF(OR(N231="",O231=""),"",MAX(N231-O231,0))</f>
        <v/>
      </c>
      <c r="Q231" s="289" t="n"/>
      <c r="R231" s="289" t="n"/>
      <c r="S231" s="289" t="n"/>
      <c r="T231" s="289" t="n"/>
      <c r="U231" s="130" t="n"/>
      <c r="V231" s="290">
        <f>IF(OR(M231="",M231=0,N231=""),"",N231/M231)</f>
        <v/>
      </c>
      <c r="W231" s="290">
        <f>IF(OR(N231="",N231=0,O231=""),"",O231/N231)</f>
        <v/>
      </c>
      <c r="X231" s="130">
        <f>IF(B231="","",IF(T231&gt;120,"异常",IF(OR(V231&lt;0.9,W231&lt;0.98),"预警","达标")))</f>
        <v/>
      </c>
      <c r="Y231" s="72" t="n"/>
      <c r="Z231" s="72" t="n"/>
    </row>
    <row r="232" ht="22" customHeight="1">
      <c r="A232">
        <f>IF(B232="","",TEXT(B232,"yyyymmdd")&amp;"-PR-"&amp;TEXT(ROW()-4,"000"))</f>
        <v/>
      </c>
      <c r="B232" s="284" t="n"/>
      <c r="I232" s="72" t="n"/>
      <c r="J232" s="72" t="n"/>
      <c r="K232" s="72" t="n"/>
      <c r="L232" s="130" t="n"/>
      <c r="M232" s="289" t="n"/>
      <c r="N232" s="289" t="n"/>
      <c r="O232" s="289" t="n"/>
      <c r="P232" s="289">
        <f>IF(OR(N232="",O232=""),"",MAX(N232-O232,0))</f>
        <v/>
      </c>
      <c r="Q232" s="289" t="n"/>
      <c r="R232" s="289" t="n"/>
      <c r="S232" s="289" t="n"/>
      <c r="T232" s="289" t="n"/>
      <c r="U232" s="130" t="n"/>
      <c r="V232" s="290">
        <f>IF(OR(M232="",M232=0,N232=""),"",N232/M232)</f>
        <v/>
      </c>
      <c r="W232" s="290">
        <f>IF(OR(N232="",N232=0,O232=""),"",O232/N232)</f>
        <v/>
      </c>
      <c r="X232" s="130">
        <f>IF(B232="","",IF(T232&gt;120,"异常",IF(OR(V232&lt;0.9,W232&lt;0.98),"预警","达标")))</f>
        <v/>
      </c>
      <c r="Y232" s="72" t="n"/>
      <c r="Z232" s="72" t="n"/>
    </row>
    <row r="233" ht="22" customHeight="1">
      <c r="A233">
        <f>IF(B233="","",TEXT(B233,"yyyymmdd")&amp;"-PR-"&amp;TEXT(ROW()-4,"000"))</f>
        <v/>
      </c>
      <c r="B233" s="284" t="n"/>
      <c r="I233" s="72" t="n"/>
      <c r="J233" s="72" t="n"/>
      <c r="K233" s="72" t="n"/>
      <c r="L233" s="130" t="n"/>
      <c r="M233" s="289" t="n"/>
      <c r="N233" s="289" t="n"/>
      <c r="O233" s="289" t="n"/>
      <c r="P233" s="289">
        <f>IF(OR(N233="",O233=""),"",MAX(N233-O233,0))</f>
        <v/>
      </c>
      <c r="Q233" s="289" t="n"/>
      <c r="R233" s="289" t="n"/>
      <c r="S233" s="289" t="n"/>
      <c r="T233" s="289" t="n"/>
      <c r="U233" s="130" t="n"/>
      <c r="V233" s="290">
        <f>IF(OR(M233="",M233=0,N233=""),"",N233/M233)</f>
        <v/>
      </c>
      <c r="W233" s="290">
        <f>IF(OR(N233="",N233=0,O233=""),"",O233/N233)</f>
        <v/>
      </c>
      <c r="X233" s="130">
        <f>IF(B233="","",IF(T233&gt;120,"异常",IF(OR(V233&lt;0.9,W233&lt;0.98),"预警","达标")))</f>
        <v/>
      </c>
      <c r="Y233" s="72" t="n"/>
      <c r="Z233" s="72" t="n"/>
    </row>
    <row r="234" ht="22" customHeight="1">
      <c r="A234">
        <f>IF(B234="","",TEXT(B234,"yyyymmdd")&amp;"-PR-"&amp;TEXT(ROW()-4,"000"))</f>
        <v/>
      </c>
      <c r="B234" s="284" t="n"/>
      <c r="I234" s="72" t="n"/>
      <c r="J234" s="72" t="n"/>
      <c r="K234" s="72" t="n"/>
      <c r="L234" s="130" t="n"/>
      <c r="M234" s="289" t="n"/>
      <c r="N234" s="289" t="n"/>
      <c r="O234" s="289" t="n"/>
      <c r="P234" s="289">
        <f>IF(OR(N234="",O234=""),"",MAX(N234-O234,0))</f>
        <v/>
      </c>
      <c r="Q234" s="289" t="n"/>
      <c r="R234" s="289" t="n"/>
      <c r="S234" s="289" t="n"/>
      <c r="T234" s="289" t="n"/>
      <c r="U234" s="130" t="n"/>
      <c r="V234" s="290">
        <f>IF(OR(M234="",M234=0,N234=""),"",N234/M234)</f>
        <v/>
      </c>
      <c r="W234" s="290">
        <f>IF(OR(N234="",N234=0,O234=""),"",O234/N234)</f>
        <v/>
      </c>
      <c r="X234" s="130">
        <f>IF(B234="","",IF(T234&gt;120,"异常",IF(OR(V234&lt;0.9,W234&lt;0.98),"预警","达标")))</f>
        <v/>
      </c>
      <c r="Y234" s="72" t="n"/>
      <c r="Z234" s="72" t="n"/>
    </row>
    <row r="235" ht="22" customHeight="1">
      <c r="A235">
        <f>IF(B235="","",TEXT(B235,"yyyymmdd")&amp;"-PR-"&amp;TEXT(ROW()-4,"000"))</f>
        <v/>
      </c>
      <c r="B235" s="284" t="n"/>
      <c r="I235" s="72" t="n"/>
      <c r="J235" s="72" t="n"/>
      <c r="K235" s="72" t="n"/>
      <c r="L235" s="130" t="n"/>
      <c r="M235" s="289" t="n"/>
      <c r="N235" s="289" t="n"/>
      <c r="O235" s="289" t="n"/>
      <c r="P235" s="289">
        <f>IF(OR(N235="",O235=""),"",MAX(N235-O235,0))</f>
        <v/>
      </c>
      <c r="Q235" s="289" t="n"/>
      <c r="R235" s="289" t="n"/>
      <c r="S235" s="289" t="n"/>
      <c r="T235" s="289" t="n"/>
      <c r="U235" s="130" t="n"/>
      <c r="V235" s="290">
        <f>IF(OR(M235="",M235=0,N235=""),"",N235/M235)</f>
        <v/>
      </c>
      <c r="W235" s="290">
        <f>IF(OR(N235="",N235=0,O235=""),"",O235/N235)</f>
        <v/>
      </c>
      <c r="X235" s="130">
        <f>IF(B235="","",IF(T235&gt;120,"异常",IF(OR(V235&lt;0.9,W235&lt;0.98),"预警","达标")))</f>
        <v/>
      </c>
      <c r="Y235" s="72" t="n"/>
      <c r="Z235" s="72" t="n"/>
    </row>
    <row r="236" ht="22" customHeight="1">
      <c r="A236">
        <f>IF(B236="","",TEXT(B236,"yyyymmdd")&amp;"-PR-"&amp;TEXT(ROW()-4,"000"))</f>
        <v/>
      </c>
      <c r="B236" s="284" t="n"/>
      <c r="I236" s="72" t="n"/>
      <c r="J236" s="72" t="n"/>
      <c r="K236" s="72" t="n"/>
      <c r="L236" s="130" t="n"/>
      <c r="M236" s="289" t="n"/>
      <c r="N236" s="289" t="n"/>
      <c r="O236" s="289" t="n"/>
      <c r="P236" s="289">
        <f>IF(OR(N236="",O236=""),"",MAX(N236-O236,0))</f>
        <v/>
      </c>
      <c r="Q236" s="289" t="n"/>
      <c r="R236" s="289" t="n"/>
      <c r="S236" s="289" t="n"/>
      <c r="T236" s="289" t="n"/>
      <c r="U236" s="130" t="n"/>
      <c r="V236" s="290">
        <f>IF(OR(M236="",M236=0,N236=""),"",N236/M236)</f>
        <v/>
      </c>
      <c r="W236" s="290">
        <f>IF(OR(N236="",N236=0,O236=""),"",O236/N236)</f>
        <v/>
      </c>
      <c r="X236" s="130">
        <f>IF(B236="","",IF(T236&gt;120,"异常",IF(OR(V236&lt;0.9,W236&lt;0.98),"预警","达标")))</f>
        <v/>
      </c>
      <c r="Y236" s="72" t="n"/>
      <c r="Z236" s="72" t="n"/>
    </row>
    <row r="237" ht="22" customHeight="1">
      <c r="A237">
        <f>IF(B237="","",TEXT(B237,"yyyymmdd")&amp;"-PR-"&amp;TEXT(ROW()-4,"000"))</f>
        <v/>
      </c>
      <c r="B237" s="284" t="n"/>
      <c r="I237" s="72" t="n"/>
      <c r="J237" s="72" t="n"/>
      <c r="K237" s="72" t="n"/>
      <c r="L237" s="130" t="n"/>
      <c r="M237" s="289" t="n"/>
      <c r="N237" s="289" t="n"/>
      <c r="O237" s="289" t="n"/>
      <c r="P237" s="289">
        <f>IF(OR(N237="",O237=""),"",MAX(N237-O237,0))</f>
        <v/>
      </c>
      <c r="Q237" s="289" t="n"/>
      <c r="R237" s="289" t="n"/>
      <c r="S237" s="289" t="n"/>
      <c r="T237" s="289" t="n"/>
      <c r="U237" s="130" t="n"/>
      <c r="V237" s="290">
        <f>IF(OR(M237="",M237=0,N237=""),"",N237/M237)</f>
        <v/>
      </c>
      <c r="W237" s="290">
        <f>IF(OR(N237="",N237=0,O237=""),"",O237/N237)</f>
        <v/>
      </c>
      <c r="X237" s="130">
        <f>IF(B237="","",IF(T237&gt;120,"异常",IF(OR(V237&lt;0.9,W237&lt;0.98),"预警","达标")))</f>
        <v/>
      </c>
      <c r="Y237" s="72" t="n"/>
      <c r="Z237" s="72" t="n"/>
    </row>
    <row r="238" ht="22" customHeight="1">
      <c r="A238">
        <f>IF(B238="","",TEXT(B238,"yyyymmdd")&amp;"-PR-"&amp;TEXT(ROW()-4,"000"))</f>
        <v/>
      </c>
      <c r="B238" s="284" t="n"/>
      <c r="I238" s="72" t="n"/>
      <c r="J238" s="72" t="n"/>
      <c r="K238" s="72" t="n"/>
      <c r="L238" s="130" t="n"/>
      <c r="M238" s="289" t="n"/>
      <c r="N238" s="289" t="n"/>
      <c r="O238" s="289" t="n"/>
      <c r="P238" s="289">
        <f>IF(OR(N238="",O238=""),"",MAX(N238-O238,0))</f>
        <v/>
      </c>
      <c r="Q238" s="289" t="n"/>
      <c r="R238" s="289" t="n"/>
      <c r="S238" s="289" t="n"/>
      <c r="T238" s="289" t="n"/>
      <c r="U238" s="130" t="n"/>
      <c r="V238" s="290">
        <f>IF(OR(M238="",M238=0,N238=""),"",N238/M238)</f>
        <v/>
      </c>
      <c r="W238" s="290">
        <f>IF(OR(N238="",N238=0,O238=""),"",O238/N238)</f>
        <v/>
      </c>
      <c r="X238" s="130">
        <f>IF(B238="","",IF(T238&gt;120,"异常",IF(OR(V238&lt;0.9,W238&lt;0.98),"预警","达标")))</f>
        <v/>
      </c>
      <c r="Y238" s="72" t="n"/>
      <c r="Z238" s="72" t="n"/>
    </row>
    <row r="239" ht="22" customHeight="1">
      <c r="A239">
        <f>IF(B239="","",TEXT(B239,"yyyymmdd")&amp;"-PR-"&amp;TEXT(ROW()-4,"000"))</f>
        <v/>
      </c>
      <c r="B239" s="284" t="n"/>
      <c r="I239" s="72" t="n"/>
      <c r="J239" s="72" t="n"/>
      <c r="K239" s="72" t="n"/>
      <c r="L239" s="130" t="n"/>
      <c r="M239" s="289" t="n"/>
      <c r="N239" s="289" t="n"/>
      <c r="O239" s="289" t="n"/>
      <c r="P239" s="289">
        <f>IF(OR(N239="",O239=""),"",MAX(N239-O239,0))</f>
        <v/>
      </c>
      <c r="Q239" s="289" t="n"/>
      <c r="R239" s="289" t="n"/>
      <c r="S239" s="289" t="n"/>
      <c r="T239" s="289" t="n"/>
      <c r="U239" s="130" t="n"/>
      <c r="V239" s="290">
        <f>IF(OR(M239="",M239=0,N239=""),"",N239/M239)</f>
        <v/>
      </c>
      <c r="W239" s="290">
        <f>IF(OR(N239="",N239=0,O239=""),"",O239/N239)</f>
        <v/>
      </c>
      <c r="X239" s="130">
        <f>IF(B239="","",IF(T239&gt;120,"异常",IF(OR(V239&lt;0.9,W239&lt;0.98),"预警","达标")))</f>
        <v/>
      </c>
      <c r="Y239" s="72" t="n"/>
      <c r="Z239" s="72" t="n"/>
    </row>
    <row r="240" ht="22" customHeight="1">
      <c r="A240">
        <f>IF(B240="","",TEXT(B240,"yyyymmdd")&amp;"-PR-"&amp;TEXT(ROW()-4,"000"))</f>
        <v/>
      </c>
      <c r="B240" s="284" t="n"/>
      <c r="I240" s="72" t="n"/>
      <c r="J240" s="72" t="n"/>
      <c r="K240" s="72" t="n"/>
      <c r="L240" s="130" t="n"/>
      <c r="M240" s="289" t="n"/>
      <c r="N240" s="289" t="n"/>
      <c r="O240" s="289" t="n"/>
      <c r="P240" s="289">
        <f>IF(OR(N240="",O240=""),"",MAX(N240-O240,0))</f>
        <v/>
      </c>
      <c r="Q240" s="289" t="n"/>
      <c r="R240" s="289" t="n"/>
      <c r="S240" s="289" t="n"/>
      <c r="T240" s="289" t="n"/>
      <c r="U240" s="130" t="n"/>
      <c r="V240" s="290">
        <f>IF(OR(M240="",M240=0,N240=""),"",N240/M240)</f>
        <v/>
      </c>
      <c r="W240" s="290">
        <f>IF(OR(N240="",N240=0,O240=""),"",O240/N240)</f>
        <v/>
      </c>
      <c r="X240" s="130">
        <f>IF(B240="","",IF(T240&gt;120,"异常",IF(OR(V240&lt;0.9,W240&lt;0.98),"预警","达标")))</f>
        <v/>
      </c>
      <c r="Y240" s="72" t="n"/>
      <c r="Z240" s="72" t="n"/>
    </row>
    <row r="241" ht="22" customHeight="1">
      <c r="A241">
        <f>IF(B241="","",TEXT(B241,"yyyymmdd")&amp;"-PR-"&amp;TEXT(ROW()-4,"000"))</f>
        <v/>
      </c>
      <c r="B241" s="284" t="n"/>
      <c r="I241" s="72" t="n"/>
      <c r="J241" s="72" t="n"/>
      <c r="K241" s="72" t="n"/>
      <c r="L241" s="130" t="n"/>
      <c r="M241" s="289" t="n"/>
      <c r="N241" s="289" t="n"/>
      <c r="O241" s="289" t="n"/>
      <c r="P241" s="289">
        <f>IF(OR(N241="",O241=""),"",MAX(N241-O241,0))</f>
        <v/>
      </c>
      <c r="Q241" s="289" t="n"/>
      <c r="R241" s="289" t="n"/>
      <c r="S241" s="289" t="n"/>
      <c r="T241" s="289" t="n"/>
      <c r="U241" s="130" t="n"/>
      <c r="V241" s="290">
        <f>IF(OR(M241="",M241=0,N241=""),"",N241/M241)</f>
        <v/>
      </c>
      <c r="W241" s="290">
        <f>IF(OR(N241="",N241=0,O241=""),"",O241/N241)</f>
        <v/>
      </c>
      <c r="X241" s="130">
        <f>IF(B241="","",IF(T241&gt;120,"异常",IF(OR(V241&lt;0.9,W241&lt;0.98),"预警","达标")))</f>
        <v/>
      </c>
      <c r="Y241" s="72" t="n"/>
      <c r="Z241" s="72" t="n"/>
    </row>
    <row r="242" ht="22" customHeight="1">
      <c r="A242">
        <f>IF(B242="","",TEXT(B242,"yyyymmdd")&amp;"-PR-"&amp;TEXT(ROW()-4,"000"))</f>
        <v/>
      </c>
      <c r="B242" s="284" t="n"/>
      <c r="I242" s="72" t="n"/>
      <c r="J242" s="72" t="n"/>
      <c r="K242" s="72" t="n"/>
      <c r="L242" s="130" t="n"/>
      <c r="M242" s="289" t="n"/>
      <c r="N242" s="289" t="n"/>
      <c r="O242" s="289" t="n"/>
      <c r="P242" s="289">
        <f>IF(OR(N242="",O242=""),"",MAX(N242-O242,0))</f>
        <v/>
      </c>
      <c r="Q242" s="289" t="n"/>
      <c r="R242" s="289" t="n"/>
      <c r="S242" s="289" t="n"/>
      <c r="T242" s="289" t="n"/>
      <c r="U242" s="130" t="n"/>
      <c r="V242" s="290">
        <f>IF(OR(M242="",M242=0,N242=""),"",N242/M242)</f>
        <v/>
      </c>
      <c r="W242" s="290">
        <f>IF(OR(N242="",N242=0,O242=""),"",O242/N242)</f>
        <v/>
      </c>
      <c r="X242" s="130">
        <f>IF(B242="","",IF(T242&gt;120,"异常",IF(OR(V242&lt;0.9,W242&lt;0.98),"预警","达标")))</f>
        <v/>
      </c>
      <c r="Y242" s="72" t="n"/>
      <c r="Z242" s="72" t="n"/>
    </row>
    <row r="243" ht="22" customHeight="1">
      <c r="A243">
        <f>IF(B243="","",TEXT(B243,"yyyymmdd")&amp;"-PR-"&amp;TEXT(ROW()-4,"000"))</f>
        <v/>
      </c>
      <c r="B243" s="284" t="n"/>
      <c r="I243" s="72" t="n"/>
      <c r="J243" s="72" t="n"/>
      <c r="K243" s="72" t="n"/>
      <c r="L243" s="130" t="n"/>
      <c r="M243" s="289" t="n"/>
      <c r="N243" s="289" t="n"/>
      <c r="O243" s="289" t="n"/>
      <c r="P243" s="289">
        <f>IF(OR(N243="",O243=""),"",MAX(N243-O243,0))</f>
        <v/>
      </c>
      <c r="Q243" s="289" t="n"/>
      <c r="R243" s="289" t="n"/>
      <c r="S243" s="289" t="n"/>
      <c r="T243" s="289" t="n"/>
      <c r="U243" s="130" t="n"/>
      <c r="V243" s="290">
        <f>IF(OR(M243="",M243=0,N243=""),"",N243/M243)</f>
        <v/>
      </c>
      <c r="W243" s="290">
        <f>IF(OR(N243="",N243=0,O243=""),"",O243/N243)</f>
        <v/>
      </c>
      <c r="X243" s="130">
        <f>IF(B243="","",IF(T243&gt;120,"异常",IF(OR(V243&lt;0.9,W243&lt;0.98),"预警","达标")))</f>
        <v/>
      </c>
      <c r="Y243" s="72" t="n"/>
      <c r="Z243" s="72" t="n"/>
    </row>
    <row r="244" ht="22" customHeight="1">
      <c r="A244">
        <f>IF(B244="","",TEXT(B244,"yyyymmdd")&amp;"-PR-"&amp;TEXT(ROW()-4,"000"))</f>
        <v/>
      </c>
      <c r="B244" s="284" t="n"/>
      <c r="I244" s="72" t="n"/>
      <c r="J244" s="72" t="n"/>
      <c r="K244" s="72" t="n"/>
      <c r="L244" s="130" t="n"/>
      <c r="M244" s="289" t="n"/>
      <c r="N244" s="289" t="n"/>
      <c r="O244" s="289" t="n"/>
      <c r="P244" s="289">
        <f>IF(OR(N244="",O244=""),"",MAX(N244-O244,0))</f>
        <v/>
      </c>
      <c r="Q244" s="289" t="n"/>
      <c r="R244" s="289" t="n"/>
      <c r="S244" s="289" t="n"/>
      <c r="T244" s="289" t="n"/>
      <c r="U244" s="130" t="n"/>
      <c r="V244" s="290">
        <f>IF(OR(M244="",M244=0,N244=""),"",N244/M244)</f>
        <v/>
      </c>
      <c r="W244" s="290">
        <f>IF(OR(N244="",N244=0,O244=""),"",O244/N244)</f>
        <v/>
      </c>
      <c r="X244" s="130">
        <f>IF(B244="","",IF(T244&gt;120,"异常",IF(OR(V244&lt;0.9,W244&lt;0.98),"预警","达标")))</f>
        <v/>
      </c>
      <c r="Y244" s="72" t="n"/>
      <c r="Z244" s="72" t="n"/>
    </row>
    <row r="245" ht="22" customHeight="1">
      <c r="A245">
        <f>IF(B245="","",TEXT(B245,"yyyymmdd")&amp;"-PR-"&amp;TEXT(ROW()-4,"000"))</f>
        <v/>
      </c>
      <c r="B245" s="284" t="n"/>
      <c r="I245" s="72" t="n"/>
      <c r="J245" s="72" t="n"/>
      <c r="K245" s="72" t="n"/>
      <c r="L245" s="130" t="n"/>
      <c r="M245" s="289" t="n"/>
      <c r="N245" s="289" t="n"/>
      <c r="O245" s="289" t="n"/>
      <c r="P245" s="289">
        <f>IF(OR(N245="",O245=""),"",MAX(N245-O245,0))</f>
        <v/>
      </c>
      <c r="Q245" s="289" t="n"/>
      <c r="R245" s="289" t="n"/>
      <c r="S245" s="289" t="n"/>
      <c r="T245" s="289" t="n"/>
      <c r="U245" s="130" t="n"/>
      <c r="V245" s="290">
        <f>IF(OR(M245="",M245=0,N245=""),"",N245/M245)</f>
        <v/>
      </c>
      <c r="W245" s="290">
        <f>IF(OR(N245="",N245=0,O245=""),"",O245/N245)</f>
        <v/>
      </c>
      <c r="X245" s="130">
        <f>IF(B245="","",IF(T245&gt;120,"异常",IF(OR(V245&lt;0.9,W245&lt;0.98),"预警","达标")))</f>
        <v/>
      </c>
      <c r="Y245" s="72" t="n"/>
      <c r="Z245" s="72" t="n"/>
    </row>
    <row r="246" ht="22" customHeight="1">
      <c r="A246">
        <f>IF(B246="","",TEXT(B246,"yyyymmdd")&amp;"-PR-"&amp;TEXT(ROW()-4,"000"))</f>
        <v/>
      </c>
      <c r="B246" s="284" t="n"/>
      <c r="I246" s="72" t="n"/>
      <c r="J246" s="72" t="n"/>
      <c r="K246" s="72" t="n"/>
      <c r="L246" s="130" t="n"/>
      <c r="M246" s="289" t="n"/>
      <c r="N246" s="289" t="n"/>
      <c r="O246" s="289" t="n"/>
      <c r="P246" s="289">
        <f>IF(OR(N246="",O246=""),"",MAX(N246-O246,0))</f>
        <v/>
      </c>
      <c r="Q246" s="289" t="n"/>
      <c r="R246" s="289" t="n"/>
      <c r="S246" s="289" t="n"/>
      <c r="T246" s="289" t="n"/>
      <c r="U246" s="130" t="n"/>
      <c r="V246" s="290">
        <f>IF(OR(M246="",M246=0,N246=""),"",N246/M246)</f>
        <v/>
      </c>
      <c r="W246" s="290">
        <f>IF(OR(N246="",N246=0,O246=""),"",O246/N246)</f>
        <v/>
      </c>
      <c r="X246" s="130">
        <f>IF(B246="","",IF(T246&gt;120,"异常",IF(OR(V246&lt;0.9,W246&lt;0.98),"预警","达标")))</f>
        <v/>
      </c>
      <c r="Y246" s="72" t="n"/>
      <c r="Z246" s="72" t="n"/>
    </row>
    <row r="247" ht="22" customHeight="1">
      <c r="A247">
        <f>IF(B247="","",TEXT(B247,"yyyymmdd")&amp;"-PR-"&amp;TEXT(ROW()-4,"000"))</f>
        <v/>
      </c>
      <c r="B247" s="284" t="n"/>
      <c r="I247" s="72" t="n"/>
      <c r="J247" s="72" t="n"/>
      <c r="K247" s="72" t="n"/>
      <c r="L247" s="130" t="n"/>
      <c r="M247" s="289" t="n"/>
      <c r="N247" s="289" t="n"/>
      <c r="O247" s="289" t="n"/>
      <c r="P247" s="289">
        <f>IF(OR(N247="",O247=""),"",MAX(N247-O247,0))</f>
        <v/>
      </c>
      <c r="Q247" s="289" t="n"/>
      <c r="R247" s="289" t="n"/>
      <c r="S247" s="289" t="n"/>
      <c r="T247" s="289" t="n"/>
      <c r="U247" s="130" t="n"/>
      <c r="V247" s="290">
        <f>IF(OR(M247="",M247=0,N247=""),"",N247/M247)</f>
        <v/>
      </c>
      <c r="W247" s="290">
        <f>IF(OR(N247="",N247=0,O247=""),"",O247/N247)</f>
        <v/>
      </c>
      <c r="X247" s="130">
        <f>IF(B247="","",IF(T247&gt;120,"异常",IF(OR(V247&lt;0.9,W247&lt;0.98),"预警","达标")))</f>
        <v/>
      </c>
      <c r="Y247" s="72" t="n"/>
      <c r="Z247" s="72" t="n"/>
    </row>
    <row r="248" ht="22" customHeight="1">
      <c r="A248">
        <f>IF(B248="","",TEXT(B248,"yyyymmdd")&amp;"-PR-"&amp;TEXT(ROW()-4,"000"))</f>
        <v/>
      </c>
      <c r="B248" s="284" t="n"/>
      <c r="I248" s="72" t="n"/>
      <c r="J248" s="72" t="n"/>
      <c r="K248" s="72" t="n"/>
      <c r="L248" s="130" t="n"/>
      <c r="M248" s="289" t="n"/>
      <c r="N248" s="289" t="n"/>
      <c r="O248" s="289" t="n"/>
      <c r="P248" s="289">
        <f>IF(OR(N248="",O248=""),"",MAX(N248-O248,0))</f>
        <v/>
      </c>
      <c r="Q248" s="289" t="n"/>
      <c r="R248" s="289" t="n"/>
      <c r="S248" s="289" t="n"/>
      <c r="T248" s="289" t="n"/>
      <c r="U248" s="130" t="n"/>
      <c r="V248" s="290">
        <f>IF(OR(M248="",M248=0,N248=""),"",N248/M248)</f>
        <v/>
      </c>
      <c r="W248" s="290">
        <f>IF(OR(N248="",N248=0,O248=""),"",O248/N248)</f>
        <v/>
      </c>
      <c r="X248" s="130">
        <f>IF(B248="","",IF(T248&gt;120,"异常",IF(OR(V248&lt;0.9,W248&lt;0.98),"预警","达标")))</f>
        <v/>
      </c>
      <c r="Y248" s="72" t="n"/>
      <c r="Z248" s="72" t="n"/>
    </row>
    <row r="249" ht="22" customHeight="1">
      <c r="A249">
        <f>IF(B249="","",TEXT(B249,"yyyymmdd")&amp;"-PR-"&amp;TEXT(ROW()-4,"000"))</f>
        <v/>
      </c>
      <c r="B249" s="284" t="n"/>
      <c r="I249" s="72" t="n"/>
      <c r="J249" s="72" t="n"/>
      <c r="K249" s="72" t="n"/>
      <c r="L249" s="130" t="n"/>
      <c r="M249" s="289" t="n"/>
      <c r="N249" s="289" t="n"/>
      <c r="O249" s="289" t="n"/>
      <c r="P249" s="289">
        <f>IF(OR(N249="",O249=""),"",MAX(N249-O249,0))</f>
        <v/>
      </c>
      <c r="Q249" s="289" t="n"/>
      <c r="R249" s="289" t="n"/>
      <c r="S249" s="289" t="n"/>
      <c r="T249" s="289" t="n"/>
      <c r="U249" s="130" t="n"/>
      <c r="V249" s="290">
        <f>IF(OR(M249="",M249=0,N249=""),"",N249/M249)</f>
        <v/>
      </c>
      <c r="W249" s="290">
        <f>IF(OR(N249="",N249=0,O249=""),"",O249/N249)</f>
        <v/>
      </c>
      <c r="X249" s="130">
        <f>IF(B249="","",IF(T249&gt;120,"异常",IF(OR(V249&lt;0.9,W249&lt;0.98),"预警","达标")))</f>
        <v/>
      </c>
      <c r="Y249" s="72" t="n"/>
      <c r="Z249" s="72" t="n"/>
    </row>
    <row r="250" ht="22" customHeight="1">
      <c r="A250">
        <f>IF(B250="","",TEXT(B250,"yyyymmdd")&amp;"-PR-"&amp;TEXT(ROW()-4,"000"))</f>
        <v/>
      </c>
      <c r="B250" s="284" t="n"/>
      <c r="I250" s="72" t="n"/>
      <c r="J250" s="72" t="n"/>
      <c r="K250" s="72" t="n"/>
      <c r="L250" s="130" t="n"/>
      <c r="M250" s="289" t="n"/>
      <c r="N250" s="289" t="n"/>
      <c r="O250" s="289" t="n"/>
      <c r="P250" s="289">
        <f>IF(OR(N250="",O250=""),"",MAX(N250-O250,0))</f>
        <v/>
      </c>
      <c r="Q250" s="289" t="n"/>
      <c r="R250" s="289" t="n"/>
      <c r="S250" s="289" t="n"/>
      <c r="T250" s="289" t="n"/>
      <c r="U250" s="130" t="n"/>
      <c r="V250" s="290">
        <f>IF(OR(M250="",M250=0,N250=""),"",N250/M250)</f>
        <v/>
      </c>
      <c r="W250" s="290">
        <f>IF(OR(N250="",N250=0,O250=""),"",O250/N250)</f>
        <v/>
      </c>
      <c r="X250" s="130">
        <f>IF(B250="","",IF(T250&gt;120,"异常",IF(OR(V250&lt;0.9,W250&lt;0.98),"预警","达标")))</f>
        <v/>
      </c>
      <c r="Y250" s="72" t="n"/>
      <c r="Z250" s="72" t="n"/>
    </row>
    <row r="251" ht="22" customHeight="1">
      <c r="A251">
        <f>IF(B251="","",TEXT(B251,"yyyymmdd")&amp;"-PR-"&amp;TEXT(ROW()-4,"000"))</f>
        <v/>
      </c>
      <c r="B251" s="284" t="n"/>
      <c r="I251" s="72" t="n"/>
      <c r="J251" s="72" t="n"/>
      <c r="K251" s="72" t="n"/>
      <c r="L251" s="130" t="n"/>
      <c r="M251" s="289" t="n"/>
      <c r="N251" s="289" t="n"/>
      <c r="O251" s="289" t="n"/>
      <c r="P251" s="289">
        <f>IF(OR(N251="",O251=""),"",MAX(N251-O251,0))</f>
        <v/>
      </c>
      <c r="Q251" s="289" t="n"/>
      <c r="R251" s="289" t="n"/>
      <c r="S251" s="289" t="n"/>
      <c r="T251" s="289" t="n"/>
      <c r="U251" s="130" t="n"/>
      <c r="V251" s="290">
        <f>IF(OR(M251="",M251=0,N251=""),"",N251/M251)</f>
        <v/>
      </c>
      <c r="W251" s="290">
        <f>IF(OR(N251="",N251=0,O251=""),"",O251/N251)</f>
        <v/>
      </c>
      <c r="X251" s="130">
        <f>IF(B251="","",IF(T251&gt;120,"异常",IF(OR(V251&lt;0.9,W251&lt;0.98),"预警","达标")))</f>
        <v/>
      </c>
      <c r="Y251" s="72" t="n"/>
      <c r="Z251" s="72" t="n"/>
    </row>
    <row r="252" ht="22" customHeight="1">
      <c r="A252">
        <f>IF(B252="","",TEXT(B252,"yyyymmdd")&amp;"-PR-"&amp;TEXT(ROW()-4,"000"))</f>
        <v/>
      </c>
      <c r="B252" s="284" t="n"/>
      <c r="I252" s="72" t="n"/>
      <c r="J252" s="72" t="n"/>
      <c r="K252" s="72" t="n"/>
      <c r="L252" s="130" t="n"/>
      <c r="M252" s="289" t="n"/>
      <c r="N252" s="289" t="n"/>
      <c r="O252" s="289" t="n"/>
      <c r="P252" s="289">
        <f>IF(OR(N252="",O252=""),"",MAX(N252-O252,0))</f>
        <v/>
      </c>
      <c r="Q252" s="289" t="n"/>
      <c r="R252" s="289" t="n"/>
      <c r="S252" s="289" t="n"/>
      <c r="T252" s="289" t="n"/>
      <c r="U252" s="130" t="n"/>
      <c r="V252" s="290">
        <f>IF(OR(M252="",M252=0,N252=""),"",N252/M252)</f>
        <v/>
      </c>
      <c r="W252" s="290">
        <f>IF(OR(N252="",N252=0,O252=""),"",O252/N252)</f>
        <v/>
      </c>
      <c r="X252" s="130">
        <f>IF(B252="","",IF(T252&gt;120,"异常",IF(OR(V252&lt;0.9,W252&lt;0.98),"预警","达标")))</f>
        <v/>
      </c>
      <c r="Y252" s="72" t="n"/>
      <c r="Z252" s="72" t="n"/>
    </row>
    <row r="253" ht="22" customHeight="1">
      <c r="A253">
        <f>IF(B253="","",TEXT(B253,"yyyymmdd")&amp;"-PR-"&amp;TEXT(ROW()-4,"000"))</f>
        <v/>
      </c>
      <c r="B253" s="284" t="n"/>
      <c r="I253" s="72" t="n"/>
      <c r="J253" s="72" t="n"/>
      <c r="K253" s="72" t="n"/>
      <c r="L253" s="130" t="n"/>
      <c r="M253" s="289" t="n"/>
      <c r="N253" s="289" t="n"/>
      <c r="O253" s="289" t="n"/>
      <c r="P253" s="289">
        <f>IF(OR(N253="",O253=""),"",MAX(N253-O253,0))</f>
        <v/>
      </c>
      <c r="Q253" s="289" t="n"/>
      <c r="R253" s="289" t="n"/>
      <c r="S253" s="289" t="n"/>
      <c r="T253" s="289" t="n"/>
      <c r="U253" s="130" t="n"/>
      <c r="V253" s="290">
        <f>IF(OR(M253="",M253=0,N253=""),"",N253/M253)</f>
        <v/>
      </c>
      <c r="W253" s="290">
        <f>IF(OR(N253="",N253=0,O253=""),"",O253/N253)</f>
        <v/>
      </c>
      <c r="X253" s="130">
        <f>IF(B253="","",IF(T253&gt;120,"异常",IF(OR(V253&lt;0.9,W253&lt;0.98),"预警","达标")))</f>
        <v/>
      </c>
      <c r="Y253" s="72" t="n"/>
      <c r="Z253" s="72" t="n"/>
    </row>
    <row r="254" ht="22" customHeight="1">
      <c r="A254">
        <f>IF(B254="","",TEXT(B254,"yyyymmdd")&amp;"-PR-"&amp;TEXT(ROW()-4,"000"))</f>
        <v/>
      </c>
      <c r="B254" s="284" t="n"/>
      <c r="I254" s="72" t="n"/>
      <c r="J254" s="72" t="n"/>
      <c r="K254" s="72" t="n"/>
      <c r="L254" s="130" t="n"/>
      <c r="M254" s="289" t="n"/>
      <c r="N254" s="289" t="n"/>
      <c r="O254" s="289" t="n"/>
      <c r="P254" s="289">
        <f>IF(OR(N254="",O254=""),"",MAX(N254-O254,0))</f>
        <v/>
      </c>
      <c r="Q254" s="289" t="n"/>
      <c r="R254" s="289" t="n"/>
      <c r="S254" s="289" t="n"/>
      <c r="T254" s="289" t="n"/>
      <c r="U254" s="130" t="n"/>
      <c r="V254" s="290">
        <f>IF(OR(M254="",M254=0,N254=""),"",N254/M254)</f>
        <v/>
      </c>
      <c r="W254" s="290">
        <f>IF(OR(N254="",N254=0,O254=""),"",O254/N254)</f>
        <v/>
      </c>
      <c r="X254" s="130">
        <f>IF(B254="","",IF(T254&gt;120,"异常",IF(OR(V254&lt;0.9,W254&lt;0.98),"预警","达标")))</f>
        <v/>
      </c>
      <c r="Y254" s="72" t="n"/>
      <c r="Z254" s="72" t="n"/>
    </row>
    <row r="255" ht="22" customHeight="1">
      <c r="A255">
        <f>IF(B255="","",TEXT(B255,"yyyymmdd")&amp;"-PR-"&amp;TEXT(ROW()-4,"000"))</f>
        <v/>
      </c>
      <c r="B255" s="284" t="n"/>
      <c r="I255" s="72" t="n"/>
      <c r="J255" s="72" t="n"/>
      <c r="K255" s="72" t="n"/>
      <c r="L255" s="130" t="n"/>
      <c r="M255" s="289" t="n"/>
      <c r="N255" s="289" t="n"/>
      <c r="O255" s="289" t="n"/>
      <c r="P255" s="289">
        <f>IF(OR(N255="",O255=""),"",MAX(N255-O255,0))</f>
        <v/>
      </c>
      <c r="Q255" s="289" t="n"/>
      <c r="R255" s="289" t="n"/>
      <c r="S255" s="289" t="n"/>
      <c r="T255" s="289" t="n"/>
      <c r="U255" s="130" t="n"/>
      <c r="V255" s="290">
        <f>IF(OR(M255="",M255=0,N255=""),"",N255/M255)</f>
        <v/>
      </c>
      <c r="W255" s="290">
        <f>IF(OR(N255="",N255=0,O255=""),"",O255/N255)</f>
        <v/>
      </c>
      <c r="X255" s="130">
        <f>IF(B255="","",IF(T255&gt;120,"异常",IF(OR(V255&lt;0.9,W255&lt;0.98),"预警","达标")))</f>
        <v/>
      </c>
      <c r="Y255" s="72" t="n"/>
      <c r="Z255" s="72" t="n"/>
    </row>
    <row r="256" ht="22" customHeight="1">
      <c r="A256">
        <f>IF(B256="","",TEXT(B256,"yyyymmdd")&amp;"-PR-"&amp;TEXT(ROW()-4,"000"))</f>
        <v/>
      </c>
      <c r="B256" s="284" t="n"/>
      <c r="I256" s="72" t="n"/>
      <c r="J256" s="72" t="n"/>
      <c r="K256" s="72" t="n"/>
      <c r="L256" s="130" t="n"/>
      <c r="M256" s="289" t="n"/>
      <c r="N256" s="289" t="n"/>
      <c r="O256" s="289" t="n"/>
      <c r="P256" s="289">
        <f>IF(OR(N256="",O256=""),"",MAX(N256-O256,0))</f>
        <v/>
      </c>
      <c r="Q256" s="289" t="n"/>
      <c r="R256" s="289" t="n"/>
      <c r="S256" s="289" t="n"/>
      <c r="T256" s="289" t="n"/>
      <c r="U256" s="130" t="n"/>
      <c r="V256" s="290">
        <f>IF(OR(M256="",M256=0,N256=""),"",N256/M256)</f>
        <v/>
      </c>
      <c r="W256" s="290">
        <f>IF(OR(N256="",N256=0,O256=""),"",O256/N256)</f>
        <v/>
      </c>
      <c r="X256" s="130">
        <f>IF(B256="","",IF(T256&gt;120,"异常",IF(OR(V256&lt;0.9,W256&lt;0.98),"预警","达标")))</f>
        <v/>
      </c>
      <c r="Y256" s="72" t="n"/>
      <c r="Z256" s="72" t="n"/>
    </row>
    <row r="257" ht="22" customHeight="1">
      <c r="A257">
        <f>IF(B257="","",TEXT(B257,"yyyymmdd")&amp;"-PR-"&amp;TEXT(ROW()-4,"000"))</f>
        <v/>
      </c>
      <c r="B257" s="284" t="n"/>
      <c r="I257" s="72" t="n"/>
      <c r="J257" s="72" t="n"/>
      <c r="K257" s="72" t="n"/>
      <c r="L257" s="130" t="n"/>
      <c r="M257" s="289" t="n"/>
      <c r="N257" s="289" t="n"/>
      <c r="O257" s="289" t="n"/>
      <c r="P257" s="289">
        <f>IF(OR(N257="",O257=""),"",MAX(N257-O257,0))</f>
        <v/>
      </c>
      <c r="Q257" s="289" t="n"/>
      <c r="R257" s="289" t="n"/>
      <c r="S257" s="289" t="n"/>
      <c r="T257" s="289" t="n"/>
      <c r="U257" s="130" t="n"/>
      <c r="V257" s="290">
        <f>IF(OR(M257="",M257=0,N257=""),"",N257/M257)</f>
        <v/>
      </c>
      <c r="W257" s="290">
        <f>IF(OR(N257="",N257=0,O257=""),"",O257/N257)</f>
        <v/>
      </c>
      <c r="X257" s="130">
        <f>IF(B257="","",IF(T257&gt;120,"异常",IF(OR(V257&lt;0.9,W257&lt;0.98),"预警","达标")))</f>
        <v/>
      </c>
      <c r="Y257" s="72" t="n"/>
      <c r="Z257" s="72" t="n"/>
    </row>
    <row r="258" ht="22" customHeight="1">
      <c r="A258">
        <f>IF(B258="","",TEXT(B258,"yyyymmdd")&amp;"-PR-"&amp;TEXT(ROW()-4,"000"))</f>
        <v/>
      </c>
      <c r="B258" s="284" t="n"/>
      <c r="I258" s="72" t="n"/>
      <c r="J258" s="72" t="n"/>
      <c r="K258" s="72" t="n"/>
      <c r="L258" s="130" t="n"/>
      <c r="M258" s="289" t="n"/>
      <c r="N258" s="289" t="n"/>
      <c r="O258" s="289" t="n"/>
      <c r="P258" s="289">
        <f>IF(OR(N258="",O258=""),"",MAX(N258-O258,0))</f>
        <v/>
      </c>
      <c r="Q258" s="289" t="n"/>
      <c r="R258" s="289" t="n"/>
      <c r="S258" s="289" t="n"/>
      <c r="T258" s="289" t="n"/>
      <c r="U258" s="130" t="n"/>
      <c r="V258" s="290">
        <f>IF(OR(M258="",M258=0,N258=""),"",N258/M258)</f>
        <v/>
      </c>
      <c r="W258" s="290">
        <f>IF(OR(N258="",N258=0,O258=""),"",O258/N258)</f>
        <v/>
      </c>
      <c r="X258" s="130">
        <f>IF(B258="","",IF(T258&gt;120,"异常",IF(OR(V258&lt;0.9,W258&lt;0.98),"预警","达标")))</f>
        <v/>
      </c>
      <c r="Y258" s="72" t="n"/>
      <c r="Z258" s="72" t="n"/>
    </row>
    <row r="259" ht="22" customHeight="1">
      <c r="A259">
        <f>IF(B259="","",TEXT(B259,"yyyymmdd")&amp;"-PR-"&amp;TEXT(ROW()-4,"000"))</f>
        <v/>
      </c>
      <c r="B259" s="284" t="n"/>
      <c r="I259" s="72" t="n"/>
      <c r="J259" s="72" t="n"/>
      <c r="K259" s="72" t="n"/>
      <c r="L259" s="130" t="n"/>
      <c r="M259" s="289" t="n"/>
      <c r="N259" s="289" t="n"/>
      <c r="O259" s="289" t="n"/>
      <c r="P259" s="289">
        <f>IF(OR(N259="",O259=""),"",MAX(N259-O259,0))</f>
        <v/>
      </c>
      <c r="Q259" s="289" t="n"/>
      <c r="R259" s="289" t="n"/>
      <c r="S259" s="289" t="n"/>
      <c r="T259" s="289" t="n"/>
      <c r="U259" s="130" t="n"/>
      <c r="V259" s="290">
        <f>IF(OR(M259="",M259=0,N259=""),"",N259/M259)</f>
        <v/>
      </c>
      <c r="W259" s="290">
        <f>IF(OR(N259="",N259=0,O259=""),"",O259/N259)</f>
        <v/>
      </c>
      <c r="X259" s="130">
        <f>IF(B259="","",IF(T259&gt;120,"异常",IF(OR(V259&lt;0.9,W259&lt;0.98),"预警","达标")))</f>
        <v/>
      </c>
      <c r="Y259" s="72" t="n"/>
      <c r="Z259" s="72" t="n"/>
    </row>
    <row r="260" ht="22" customHeight="1">
      <c r="A260">
        <f>IF(B260="","",TEXT(B260,"yyyymmdd")&amp;"-PR-"&amp;TEXT(ROW()-4,"000"))</f>
        <v/>
      </c>
      <c r="B260" s="284" t="n"/>
      <c r="I260" s="72" t="n"/>
      <c r="J260" s="72" t="n"/>
      <c r="K260" s="72" t="n"/>
      <c r="L260" s="130" t="n"/>
      <c r="M260" s="289" t="n"/>
      <c r="N260" s="289" t="n"/>
      <c r="O260" s="289" t="n"/>
      <c r="P260" s="289">
        <f>IF(OR(N260="",O260=""),"",MAX(N260-O260,0))</f>
        <v/>
      </c>
      <c r="Q260" s="289" t="n"/>
      <c r="R260" s="289" t="n"/>
      <c r="S260" s="289" t="n"/>
      <c r="T260" s="289" t="n"/>
      <c r="U260" s="130" t="n"/>
      <c r="V260" s="290">
        <f>IF(OR(M260="",M260=0,N260=""),"",N260/M260)</f>
        <v/>
      </c>
      <c r="W260" s="290">
        <f>IF(OR(N260="",N260=0,O260=""),"",O260/N260)</f>
        <v/>
      </c>
      <c r="X260" s="130">
        <f>IF(B260="","",IF(T260&gt;120,"异常",IF(OR(V260&lt;0.9,W260&lt;0.98),"预警","达标")))</f>
        <v/>
      </c>
      <c r="Y260" s="72" t="n"/>
      <c r="Z260" s="72" t="n"/>
    </row>
    <row r="261" ht="22" customHeight="1">
      <c r="A261">
        <f>IF(B261="","",TEXT(B261,"yyyymmdd")&amp;"-PR-"&amp;TEXT(ROW()-4,"000"))</f>
        <v/>
      </c>
      <c r="B261" s="284" t="n"/>
      <c r="I261" s="72" t="n"/>
      <c r="J261" s="72" t="n"/>
      <c r="K261" s="72" t="n"/>
      <c r="L261" s="130" t="n"/>
      <c r="M261" s="289" t="n"/>
      <c r="N261" s="289" t="n"/>
      <c r="O261" s="289" t="n"/>
      <c r="P261" s="289">
        <f>IF(OR(N261="",O261=""),"",MAX(N261-O261,0))</f>
        <v/>
      </c>
      <c r="Q261" s="289" t="n"/>
      <c r="R261" s="289" t="n"/>
      <c r="S261" s="289" t="n"/>
      <c r="T261" s="289" t="n"/>
      <c r="U261" s="130" t="n"/>
      <c r="V261" s="290">
        <f>IF(OR(M261="",M261=0,N261=""),"",N261/M261)</f>
        <v/>
      </c>
      <c r="W261" s="290">
        <f>IF(OR(N261="",N261=0,O261=""),"",O261/N261)</f>
        <v/>
      </c>
      <c r="X261" s="130">
        <f>IF(B261="","",IF(T261&gt;120,"异常",IF(OR(V261&lt;0.9,W261&lt;0.98),"预警","达标")))</f>
        <v/>
      </c>
      <c r="Y261" s="72" t="n"/>
      <c r="Z261" s="72" t="n"/>
    </row>
    <row r="262" ht="22" customHeight="1">
      <c r="A262">
        <f>IF(B262="","",TEXT(B262,"yyyymmdd")&amp;"-PR-"&amp;TEXT(ROW()-4,"000"))</f>
        <v/>
      </c>
      <c r="B262" s="284" t="n"/>
      <c r="I262" s="72" t="n"/>
      <c r="J262" s="72" t="n"/>
      <c r="K262" s="72" t="n"/>
      <c r="L262" s="130" t="n"/>
      <c r="M262" s="289" t="n"/>
      <c r="N262" s="289" t="n"/>
      <c r="O262" s="289" t="n"/>
      <c r="P262" s="289">
        <f>IF(OR(N262="",O262=""),"",MAX(N262-O262,0))</f>
        <v/>
      </c>
      <c r="Q262" s="289" t="n"/>
      <c r="R262" s="289" t="n"/>
      <c r="S262" s="289" t="n"/>
      <c r="T262" s="289" t="n"/>
      <c r="U262" s="130" t="n"/>
      <c r="V262" s="290">
        <f>IF(OR(M262="",M262=0,N262=""),"",N262/M262)</f>
        <v/>
      </c>
      <c r="W262" s="290">
        <f>IF(OR(N262="",N262=0,O262=""),"",O262/N262)</f>
        <v/>
      </c>
      <c r="X262" s="130">
        <f>IF(B262="","",IF(T262&gt;120,"异常",IF(OR(V262&lt;0.9,W262&lt;0.98),"预警","达标")))</f>
        <v/>
      </c>
      <c r="Y262" s="72" t="n"/>
      <c r="Z262" s="72" t="n"/>
    </row>
    <row r="263" ht="22" customHeight="1">
      <c r="A263">
        <f>IF(B263="","",TEXT(B263,"yyyymmdd")&amp;"-PR-"&amp;TEXT(ROW()-4,"000"))</f>
        <v/>
      </c>
      <c r="B263" s="284" t="n"/>
      <c r="I263" s="72" t="n"/>
      <c r="J263" s="72" t="n"/>
      <c r="K263" s="72" t="n"/>
      <c r="L263" s="130" t="n"/>
      <c r="M263" s="289" t="n"/>
      <c r="N263" s="289" t="n"/>
      <c r="O263" s="289" t="n"/>
      <c r="P263" s="289">
        <f>IF(OR(N263="",O263=""),"",MAX(N263-O263,0))</f>
        <v/>
      </c>
      <c r="Q263" s="289" t="n"/>
      <c r="R263" s="289" t="n"/>
      <c r="S263" s="289" t="n"/>
      <c r="T263" s="289" t="n"/>
      <c r="U263" s="130" t="n"/>
      <c r="V263" s="290">
        <f>IF(OR(M263="",M263=0,N263=""),"",N263/M263)</f>
        <v/>
      </c>
      <c r="W263" s="290">
        <f>IF(OR(N263="",N263=0,O263=""),"",O263/N263)</f>
        <v/>
      </c>
      <c r="X263" s="130">
        <f>IF(B263="","",IF(T263&gt;120,"异常",IF(OR(V263&lt;0.9,W263&lt;0.98),"预警","达标")))</f>
        <v/>
      </c>
      <c r="Y263" s="72" t="n"/>
      <c r="Z263" s="72" t="n"/>
    </row>
    <row r="264" ht="22" customHeight="1">
      <c r="A264">
        <f>IF(B264="","",TEXT(B264,"yyyymmdd")&amp;"-PR-"&amp;TEXT(ROW()-4,"000"))</f>
        <v/>
      </c>
      <c r="B264" s="284" t="n"/>
      <c r="I264" s="72" t="n"/>
      <c r="J264" s="72" t="n"/>
      <c r="K264" s="72" t="n"/>
      <c r="L264" s="130" t="n"/>
      <c r="M264" s="289" t="n"/>
      <c r="N264" s="289" t="n"/>
      <c r="O264" s="289" t="n"/>
      <c r="P264" s="289">
        <f>IF(OR(N264="",O264=""),"",MAX(N264-O264,0))</f>
        <v/>
      </c>
      <c r="Q264" s="289" t="n"/>
      <c r="R264" s="289" t="n"/>
      <c r="S264" s="289" t="n"/>
      <c r="T264" s="289" t="n"/>
      <c r="U264" s="130" t="n"/>
      <c r="V264" s="290">
        <f>IF(OR(M264="",M264=0,N264=""),"",N264/M264)</f>
        <v/>
      </c>
      <c r="W264" s="290">
        <f>IF(OR(N264="",N264=0,O264=""),"",O264/N264)</f>
        <v/>
      </c>
      <c r="X264" s="130">
        <f>IF(B264="","",IF(T264&gt;120,"异常",IF(OR(V264&lt;0.9,W264&lt;0.98),"预警","达标")))</f>
        <v/>
      </c>
      <c r="Y264" s="72" t="n"/>
      <c r="Z264" s="72" t="n"/>
    </row>
    <row r="265" ht="22" customHeight="1">
      <c r="A265">
        <f>IF(B265="","",TEXT(B265,"yyyymmdd")&amp;"-PR-"&amp;TEXT(ROW()-4,"000"))</f>
        <v/>
      </c>
      <c r="B265" s="284" t="n"/>
      <c r="I265" s="72" t="n"/>
      <c r="J265" s="72" t="n"/>
      <c r="K265" s="72" t="n"/>
      <c r="L265" s="130" t="n"/>
      <c r="M265" s="289" t="n"/>
      <c r="N265" s="289" t="n"/>
      <c r="O265" s="289" t="n"/>
      <c r="P265" s="289">
        <f>IF(OR(N265="",O265=""),"",MAX(N265-O265,0))</f>
        <v/>
      </c>
      <c r="Q265" s="289" t="n"/>
      <c r="R265" s="289" t="n"/>
      <c r="S265" s="289" t="n"/>
      <c r="T265" s="289" t="n"/>
      <c r="U265" s="130" t="n"/>
      <c r="V265" s="290">
        <f>IF(OR(M265="",M265=0,N265=""),"",N265/M265)</f>
        <v/>
      </c>
      <c r="W265" s="290">
        <f>IF(OR(N265="",N265=0,O265=""),"",O265/N265)</f>
        <v/>
      </c>
      <c r="X265" s="130">
        <f>IF(B265="","",IF(T265&gt;120,"异常",IF(OR(V265&lt;0.9,W265&lt;0.98),"预警","达标")))</f>
        <v/>
      </c>
      <c r="Y265" s="72" t="n"/>
      <c r="Z265" s="72" t="n"/>
    </row>
    <row r="266" ht="22" customHeight="1">
      <c r="A266">
        <f>IF(B266="","",TEXT(B266,"yyyymmdd")&amp;"-PR-"&amp;TEXT(ROW()-4,"000"))</f>
        <v/>
      </c>
      <c r="B266" s="284" t="n"/>
      <c r="I266" s="72" t="n"/>
      <c r="J266" s="72" t="n"/>
      <c r="K266" s="72" t="n"/>
      <c r="L266" s="130" t="n"/>
      <c r="M266" s="289" t="n"/>
      <c r="N266" s="289" t="n"/>
      <c r="O266" s="289" t="n"/>
      <c r="P266" s="289">
        <f>IF(OR(N266="",O266=""),"",MAX(N266-O266,0))</f>
        <v/>
      </c>
      <c r="Q266" s="289" t="n"/>
      <c r="R266" s="289" t="n"/>
      <c r="S266" s="289" t="n"/>
      <c r="T266" s="289" t="n"/>
      <c r="U266" s="130" t="n"/>
      <c r="V266" s="290">
        <f>IF(OR(M266="",M266=0,N266=""),"",N266/M266)</f>
        <v/>
      </c>
      <c r="W266" s="290">
        <f>IF(OR(N266="",N266=0,O266=""),"",O266/N266)</f>
        <v/>
      </c>
      <c r="X266" s="130">
        <f>IF(B266="","",IF(T266&gt;120,"异常",IF(OR(V266&lt;0.9,W266&lt;0.98),"预警","达标")))</f>
        <v/>
      </c>
      <c r="Y266" s="72" t="n"/>
      <c r="Z266" s="72" t="n"/>
    </row>
    <row r="267" ht="22" customHeight="1">
      <c r="A267">
        <f>IF(B267="","",TEXT(B267,"yyyymmdd")&amp;"-PR-"&amp;TEXT(ROW()-4,"000"))</f>
        <v/>
      </c>
      <c r="B267" s="284" t="n"/>
      <c r="I267" s="72" t="n"/>
      <c r="J267" s="72" t="n"/>
      <c r="K267" s="72" t="n"/>
      <c r="L267" s="130" t="n"/>
      <c r="M267" s="289" t="n"/>
      <c r="N267" s="289" t="n"/>
      <c r="O267" s="289" t="n"/>
      <c r="P267" s="289">
        <f>IF(OR(N267="",O267=""),"",MAX(N267-O267,0))</f>
        <v/>
      </c>
      <c r="Q267" s="289" t="n"/>
      <c r="R267" s="289" t="n"/>
      <c r="S267" s="289" t="n"/>
      <c r="T267" s="289" t="n"/>
      <c r="U267" s="130" t="n"/>
      <c r="V267" s="290">
        <f>IF(OR(M267="",M267=0,N267=""),"",N267/M267)</f>
        <v/>
      </c>
      <c r="W267" s="290">
        <f>IF(OR(N267="",N267=0,O267=""),"",O267/N267)</f>
        <v/>
      </c>
      <c r="X267" s="130">
        <f>IF(B267="","",IF(T267&gt;120,"异常",IF(OR(V267&lt;0.9,W267&lt;0.98),"预警","达标")))</f>
        <v/>
      </c>
      <c r="Y267" s="72" t="n"/>
      <c r="Z267" s="72" t="n"/>
    </row>
    <row r="268" ht="22" customHeight="1">
      <c r="A268">
        <f>IF(B268="","",TEXT(B268,"yyyymmdd")&amp;"-PR-"&amp;TEXT(ROW()-4,"000"))</f>
        <v/>
      </c>
      <c r="B268" s="284" t="n"/>
      <c r="I268" s="72" t="n"/>
      <c r="J268" s="72" t="n"/>
      <c r="K268" s="72" t="n"/>
      <c r="L268" s="130" t="n"/>
      <c r="M268" s="289" t="n"/>
      <c r="N268" s="289" t="n"/>
      <c r="O268" s="289" t="n"/>
      <c r="P268" s="289">
        <f>IF(OR(N268="",O268=""),"",MAX(N268-O268,0))</f>
        <v/>
      </c>
      <c r="Q268" s="289" t="n"/>
      <c r="R268" s="289" t="n"/>
      <c r="S268" s="289" t="n"/>
      <c r="T268" s="289" t="n"/>
      <c r="U268" s="130" t="n"/>
      <c r="V268" s="290">
        <f>IF(OR(M268="",M268=0,N268=""),"",N268/M268)</f>
        <v/>
      </c>
      <c r="W268" s="290">
        <f>IF(OR(N268="",N268=0,O268=""),"",O268/N268)</f>
        <v/>
      </c>
      <c r="X268" s="130">
        <f>IF(B268="","",IF(T268&gt;120,"异常",IF(OR(V268&lt;0.9,W268&lt;0.98),"预警","达标")))</f>
        <v/>
      </c>
      <c r="Y268" s="72" t="n"/>
      <c r="Z268" s="72" t="n"/>
    </row>
    <row r="269" ht="22" customHeight="1">
      <c r="A269">
        <f>IF(B269="","",TEXT(B269,"yyyymmdd")&amp;"-PR-"&amp;TEXT(ROW()-4,"000"))</f>
        <v/>
      </c>
      <c r="B269" s="284" t="n"/>
      <c r="I269" s="72" t="n"/>
      <c r="J269" s="72" t="n"/>
      <c r="K269" s="72" t="n"/>
      <c r="L269" s="130" t="n"/>
      <c r="M269" s="289" t="n"/>
      <c r="N269" s="289" t="n"/>
      <c r="O269" s="289" t="n"/>
      <c r="P269" s="289">
        <f>IF(OR(N269="",O269=""),"",MAX(N269-O269,0))</f>
        <v/>
      </c>
      <c r="Q269" s="289" t="n"/>
      <c r="R269" s="289" t="n"/>
      <c r="S269" s="289" t="n"/>
      <c r="T269" s="289" t="n"/>
      <c r="U269" s="130" t="n"/>
      <c r="V269" s="290">
        <f>IF(OR(M269="",M269=0,N269=""),"",N269/M269)</f>
        <v/>
      </c>
      <c r="W269" s="290">
        <f>IF(OR(N269="",N269=0,O269=""),"",O269/N269)</f>
        <v/>
      </c>
      <c r="X269" s="130">
        <f>IF(B269="","",IF(T269&gt;120,"异常",IF(OR(V269&lt;0.9,W269&lt;0.98),"预警","达标")))</f>
        <v/>
      </c>
      <c r="Y269" s="72" t="n"/>
      <c r="Z269" s="72" t="n"/>
    </row>
    <row r="270" ht="22" customHeight="1">
      <c r="A270">
        <f>IF(B270="","",TEXT(B270,"yyyymmdd")&amp;"-PR-"&amp;TEXT(ROW()-4,"000"))</f>
        <v/>
      </c>
      <c r="B270" s="284" t="n"/>
      <c r="I270" s="72" t="n"/>
      <c r="J270" s="72" t="n"/>
      <c r="K270" s="72" t="n"/>
      <c r="L270" s="130" t="n"/>
      <c r="M270" s="289" t="n"/>
      <c r="N270" s="289" t="n"/>
      <c r="O270" s="289" t="n"/>
      <c r="P270" s="289">
        <f>IF(OR(N270="",O270=""),"",MAX(N270-O270,0))</f>
        <v/>
      </c>
      <c r="Q270" s="289" t="n"/>
      <c r="R270" s="289" t="n"/>
      <c r="S270" s="289" t="n"/>
      <c r="T270" s="289" t="n"/>
      <c r="U270" s="130" t="n"/>
      <c r="V270" s="290">
        <f>IF(OR(M270="",M270=0,N270=""),"",N270/M270)</f>
        <v/>
      </c>
      <c r="W270" s="290">
        <f>IF(OR(N270="",N270=0,O270=""),"",O270/N270)</f>
        <v/>
      </c>
      <c r="X270" s="130">
        <f>IF(B270="","",IF(T270&gt;120,"异常",IF(OR(V270&lt;0.9,W270&lt;0.98),"预警","达标")))</f>
        <v/>
      </c>
      <c r="Y270" s="72" t="n"/>
      <c r="Z270" s="72" t="n"/>
    </row>
    <row r="271" ht="22" customHeight="1">
      <c r="A271">
        <f>IF(B271="","",TEXT(B271,"yyyymmdd")&amp;"-PR-"&amp;TEXT(ROW()-4,"000"))</f>
        <v/>
      </c>
      <c r="B271" s="284" t="n"/>
      <c r="I271" s="72" t="n"/>
      <c r="J271" s="72" t="n"/>
      <c r="K271" s="72" t="n"/>
      <c r="L271" s="130" t="n"/>
      <c r="M271" s="289" t="n"/>
      <c r="N271" s="289" t="n"/>
      <c r="O271" s="289" t="n"/>
      <c r="P271" s="289">
        <f>IF(OR(N271="",O271=""),"",MAX(N271-O271,0))</f>
        <v/>
      </c>
      <c r="Q271" s="289" t="n"/>
      <c r="R271" s="289" t="n"/>
      <c r="S271" s="289" t="n"/>
      <c r="T271" s="289" t="n"/>
      <c r="U271" s="130" t="n"/>
      <c r="V271" s="290">
        <f>IF(OR(M271="",M271=0,N271=""),"",N271/M271)</f>
        <v/>
      </c>
      <c r="W271" s="290">
        <f>IF(OR(N271="",N271=0,O271=""),"",O271/N271)</f>
        <v/>
      </c>
      <c r="X271" s="130">
        <f>IF(B271="","",IF(T271&gt;120,"异常",IF(OR(V271&lt;0.9,W271&lt;0.98),"预警","达标")))</f>
        <v/>
      </c>
      <c r="Y271" s="72" t="n"/>
      <c r="Z271" s="72" t="n"/>
    </row>
    <row r="272" ht="22" customHeight="1">
      <c r="A272">
        <f>IF(B272="","",TEXT(B272,"yyyymmdd")&amp;"-PR-"&amp;TEXT(ROW()-4,"000"))</f>
        <v/>
      </c>
      <c r="B272" s="284" t="n"/>
      <c r="I272" s="72" t="n"/>
      <c r="J272" s="72" t="n"/>
      <c r="K272" s="72" t="n"/>
      <c r="L272" s="130" t="n"/>
      <c r="M272" s="289" t="n"/>
      <c r="N272" s="289" t="n"/>
      <c r="O272" s="289" t="n"/>
      <c r="P272" s="289">
        <f>IF(OR(N272="",O272=""),"",MAX(N272-O272,0))</f>
        <v/>
      </c>
      <c r="Q272" s="289" t="n"/>
      <c r="R272" s="289" t="n"/>
      <c r="S272" s="289" t="n"/>
      <c r="T272" s="289" t="n"/>
      <c r="U272" s="130" t="n"/>
      <c r="V272" s="290">
        <f>IF(OR(M272="",M272=0,N272=""),"",N272/M272)</f>
        <v/>
      </c>
      <c r="W272" s="290">
        <f>IF(OR(N272="",N272=0,O272=""),"",O272/N272)</f>
        <v/>
      </c>
      <c r="X272" s="130">
        <f>IF(B272="","",IF(T272&gt;120,"异常",IF(OR(V272&lt;0.9,W272&lt;0.98),"预警","达标")))</f>
        <v/>
      </c>
      <c r="Y272" s="72" t="n"/>
      <c r="Z272" s="72" t="n"/>
    </row>
    <row r="273" ht="22" customHeight="1">
      <c r="A273">
        <f>IF(B273="","",TEXT(B273,"yyyymmdd")&amp;"-PR-"&amp;TEXT(ROW()-4,"000"))</f>
        <v/>
      </c>
      <c r="B273" s="284" t="n"/>
      <c r="I273" s="72" t="n"/>
      <c r="J273" s="72" t="n"/>
      <c r="K273" s="72" t="n"/>
      <c r="L273" s="130" t="n"/>
      <c r="M273" s="289" t="n"/>
      <c r="N273" s="289" t="n"/>
      <c r="O273" s="289" t="n"/>
      <c r="P273" s="289">
        <f>IF(OR(N273="",O273=""),"",MAX(N273-O273,0))</f>
        <v/>
      </c>
      <c r="Q273" s="289" t="n"/>
      <c r="R273" s="289" t="n"/>
      <c r="S273" s="289" t="n"/>
      <c r="T273" s="289" t="n"/>
      <c r="U273" s="130" t="n"/>
      <c r="V273" s="290">
        <f>IF(OR(M273="",M273=0,N273=""),"",N273/M273)</f>
        <v/>
      </c>
      <c r="W273" s="290">
        <f>IF(OR(N273="",N273=0,O273=""),"",O273/N273)</f>
        <v/>
      </c>
      <c r="X273" s="130">
        <f>IF(B273="","",IF(T273&gt;120,"异常",IF(OR(V273&lt;0.9,W273&lt;0.98),"预警","达标")))</f>
        <v/>
      </c>
      <c r="Y273" s="72" t="n"/>
      <c r="Z273" s="72" t="n"/>
    </row>
    <row r="274" ht="22" customHeight="1">
      <c r="A274">
        <f>IF(B274="","",TEXT(B274,"yyyymmdd")&amp;"-PR-"&amp;TEXT(ROW()-4,"000"))</f>
        <v/>
      </c>
      <c r="B274" s="284" t="n"/>
      <c r="I274" s="72" t="n"/>
      <c r="J274" s="72" t="n"/>
      <c r="K274" s="72" t="n"/>
      <c r="L274" s="130" t="n"/>
      <c r="M274" s="289" t="n"/>
      <c r="N274" s="289" t="n"/>
      <c r="O274" s="289" t="n"/>
      <c r="P274" s="289">
        <f>IF(OR(N274="",O274=""),"",MAX(N274-O274,0))</f>
        <v/>
      </c>
      <c r="Q274" s="289" t="n"/>
      <c r="R274" s="289" t="n"/>
      <c r="S274" s="289" t="n"/>
      <c r="T274" s="289" t="n"/>
      <c r="U274" s="130" t="n"/>
      <c r="V274" s="290">
        <f>IF(OR(M274="",M274=0,N274=""),"",N274/M274)</f>
        <v/>
      </c>
      <c r="W274" s="290">
        <f>IF(OR(N274="",N274=0,O274=""),"",O274/N274)</f>
        <v/>
      </c>
      <c r="X274" s="130">
        <f>IF(B274="","",IF(T274&gt;120,"异常",IF(OR(V274&lt;0.9,W274&lt;0.98),"预警","达标")))</f>
        <v/>
      </c>
      <c r="Y274" s="72" t="n"/>
      <c r="Z274" s="72" t="n"/>
    </row>
    <row r="275" ht="22" customHeight="1">
      <c r="A275">
        <f>IF(B275="","",TEXT(B275,"yyyymmdd")&amp;"-PR-"&amp;TEXT(ROW()-4,"000"))</f>
        <v/>
      </c>
      <c r="B275" s="284" t="n"/>
      <c r="I275" s="72" t="n"/>
      <c r="J275" s="72" t="n"/>
      <c r="K275" s="72" t="n"/>
      <c r="L275" s="130" t="n"/>
      <c r="M275" s="289" t="n"/>
      <c r="N275" s="289" t="n"/>
      <c r="O275" s="289" t="n"/>
      <c r="P275" s="289">
        <f>IF(OR(N275="",O275=""),"",MAX(N275-O275,0))</f>
        <v/>
      </c>
      <c r="Q275" s="289" t="n"/>
      <c r="R275" s="289" t="n"/>
      <c r="S275" s="289" t="n"/>
      <c r="T275" s="289" t="n"/>
      <c r="U275" s="130" t="n"/>
      <c r="V275" s="290">
        <f>IF(OR(M275="",M275=0,N275=""),"",N275/M275)</f>
        <v/>
      </c>
      <c r="W275" s="290">
        <f>IF(OR(N275="",N275=0,O275=""),"",O275/N275)</f>
        <v/>
      </c>
      <c r="X275" s="130">
        <f>IF(B275="","",IF(T275&gt;120,"异常",IF(OR(V275&lt;0.9,W275&lt;0.98),"预警","达标")))</f>
        <v/>
      </c>
      <c r="Y275" s="72" t="n"/>
      <c r="Z275" s="72" t="n"/>
    </row>
    <row r="276" ht="22" customHeight="1">
      <c r="A276">
        <f>IF(B276="","",TEXT(B276,"yyyymmdd")&amp;"-PR-"&amp;TEXT(ROW()-4,"000"))</f>
        <v/>
      </c>
      <c r="B276" s="284" t="n"/>
      <c r="I276" s="72" t="n"/>
      <c r="J276" s="72" t="n"/>
      <c r="K276" s="72" t="n"/>
      <c r="L276" s="130" t="n"/>
      <c r="M276" s="289" t="n"/>
      <c r="N276" s="289" t="n"/>
      <c r="O276" s="289" t="n"/>
      <c r="P276" s="289">
        <f>IF(OR(N276="",O276=""),"",MAX(N276-O276,0))</f>
        <v/>
      </c>
      <c r="Q276" s="289" t="n"/>
      <c r="R276" s="289" t="n"/>
      <c r="S276" s="289" t="n"/>
      <c r="T276" s="289" t="n"/>
      <c r="U276" s="130" t="n"/>
      <c r="V276" s="290">
        <f>IF(OR(M276="",M276=0,N276=""),"",N276/M276)</f>
        <v/>
      </c>
      <c r="W276" s="290">
        <f>IF(OR(N276="",N276=0,O276=""),"",O276/N276)</f>
        <v/>
      </c>
      <c r="X276" s="130">
        <f>IF(B276="","",IF(T276&gt;120,"异常",IF(OR(V276&lt;0.9,W276&lt;0.98),"预警","达标")))</f>
        <v/>
      </c>
      <c r="Y276" s="72" t="n"/>
      <c r="Z276" s="72" t="n"/>
    </row>
    <row r="277" ht="22" customHeight="1">
      <c r="A277">
        <f>IF(B277="","",TEXT(B277,"yyyymmdd")&amp;"-PR-"&amp;TEXT(ROW()-4,"000"))</f>
        <v/>
      </c>
      <c r="B277" s="284" t="n"/>
      <c r="I277" s="72" t="n"/>
      <c r="J277" s="72" t="n"/>
      <c r="K277" s="72" t="n"/>
      <c r="L277" s="130" t="n"/>
      <c r="M277" s="289" t="n"/>
      <c r="N277" s="289" t="n"/>
      <c r="O277" s="289" t="n"/>
      <c r="P277" s="289">
        <f>IF(OR(N277="",O277=""),"",MAX(N277-O277,0))</f>
        <v/>
      </c>
      <c r="Q277" s="289" t="n"/>
      <c r="R277" s="289" t="n"/>
      <c r="S277" s="289" t="n"/>
      <c r="T277" s="289" t="n"/>
      <c r="U277" s="130" t="n"/>
      <c r="V277" s="290">
        <f>IF(OR(M277="",M277=0,N277=""),"",N277/M277)</f>
        <v/>
      </c>
      <c r="W277" s="290">
        <f>IF(OR(N277="",N277=0,O277=""),"",O277/N277)</f>
        <v/>
      </c>
      <c r="X277" s="130">
        <f>IF(B277="","",IF(T277&gt;120,"异常",IF(OR(V277&lt;0.9,W277&lt;0.98),"预警","达标")))</f>
        <v/>
      </c>
      <c r="Y277" s="72" t="n"/>
      <c r="Z277" s="72" t="n"/>
    </row>
    <row r="278" ht="22" customHeight="1">
      <c r="A278">
        <f>IF(B278="","",TEXT(B278,"yyyymmdd")&amp;"-PR-"&amp;TEXT(ROW()-4,"000"))</f>
        <v/>
      </c>
      <c r="B278" s="284" t="n"/>
      <c r="I278" s="72" t="n"/>
      <c r="J278" s="72" t="n"/>
      <c r="K278" s="72" t="n"/>
      <c r="L278" s="130" t="n"/>
      <c r="M278" s="289" t="n"/>
      <c r="N278" s="289" t="n"/>
      <c r="O278" s="289" t="n"/>
      <c r="P278" s="289">
        <f>IF(OR(N278="",O278=""),"",MAX(N278-O278,0))</f>
        <v/>
      </c>
      <c r="Q278" s="289" t="n"/>
      <c r="R278" s="289" t="n"/>
      <c r="S278" s="289" t="n"/>
      <c r="T278" s="289" t="n"/>
      <c r="U278" s="130" t="n"/>
      <c r="V278" s="290">
        <f>IF(OR(M278="",M278=0,N278=""),"",N278/M278)</f>
        <v/>
      </c>
      <c r="W278" s="290">
        <f>IF(OR(N278="",N278=0,O278=""),"",O278/N278)</f>
        <v/>
      </c>
      <c r="X278" s="130">
        <f>IF(B278="","",IF(T278&gt;120,"异常",IF(OR(V278&lt;0.9,W278&lt;0.98),"预警","达标")))</f>
        <v/>
      </c>
      <c r="Y278" s="72" t="n"/>
      <c r="Z278" s="72" t="n"/>
    </row>
    <row r="279" ht="22" customHeight="1">
      <c r="A279">
        <f>IF(B279="","",TEXT(B279,"yyyymmdd")&amp;"-PR-"&amp;TEXT(ROW()-4,"000"))</f>
        <v/>
      </c>
      <c r="B279" s="284" t="n"/>
      <c r="I279" s="72" t="n"/>
      <c r="J279" s="72" t="n"/>
      <c r="K279" s="72" t="n"/>
      <c r="L279" s="130" t="n"/>
      <c r="M279" s="289" t="n"/>
      <c r="N279" s="289" t="n"/>
      <c r="O279" s="289" t="n"/>
      <c r="P279" s="289">
        <f>IF(OR(N279="",O279=""),"",MAX(N279-O279,0))</f>
        <v/>
      </c>
      <c r="Q279" s="289" t="n"/>
      <c r="R279" s="289" t="n"/>
      <c r="S279" s="289" t="n"/>
      <c r="T279" s="289" t="n"/>
      <c r="U279" s="130" t="n"/>
      <c r="V279" s="290">
        <f>IF(OR(M279="",M279=0,N279=""),"",N279/M279)</f>
        <v/>
      </c>
      <c r="W279" s="290">
        <f>IF(OR(N279="",N279=0,O279=""),"",O279/N279)</f>
        <v/>
      </c>
      <c r="X279" s="130">
        <f>IF(B279="","",IF(T279&gt;120,"异常",IF(OR(V279&lt;0.9,W279&lt;0.98),"预警","达标")))</f>
        <v/>
      </c>
      <c r="Y279" s="72" t="n"/>
      <c r="Z279" s="72" t="n"/>
    </row>
    <row r="280" ht="22" customHeight="1">
      <c r="A280">
        <f>IF(B280="","",TEXT(B280,"yyyymmdd")&amp;"-PR-"&amp;TEXT(ROW()-4,"000"))</f>
        <v/>
      </c>
      <c r="B280" s="284" t="n"/>
      <c r="I280" s="72" t="n"/>
      <c r="J280" s="72" t="n"/>
      <c r="K280" s="72" t="n"/>
      <c r="L280" s="130" t="n"/>
      <c r="M280" s="289" t="n"/>
      <c r="N280" s="289" t="n"/>
      <c r="O280" s="289" t="n"/>
      <c r="P280" s="289">
        <f>IF(OR(N280="",O280=""),"",MAX(N280-O280,0))</f>
        <v/>
      </c>
      <c r="Q280" s="289" t="n"/>
      <c r="R280" s="289" t="n"/>
      <c r="S280" s="289" t="n"/>
      <c r="T280" s="289" t="n"/>
      <c r="U280" s="130" t="n"/>
      <c r="V280" s="290">
        <f>IF(OR(M280="",M280=0,N280=""),"",N280/M280)</f>
        <v/>
      </c>
      <c r="W280" s="290">
        <f>IF(OR(N280="",N280=0,O280=""),"",O280/N280)</f>
        <v/>
      </c>
      <c r="X280" s="130">
        <f>IF(B280="","",IF(T280&gt;120,"异常",IF(OR(V280&lt;0.9,W280&lt;0.98),"预警","达标")))</f>
        <v/>
      </c>
      <c r="Y280" s="72" t="n"/>
      <c r="Z280" s="72" t="n"/>
    </row>
    <row r="281" ht="22" customHeight="1">
      <c r="A281">
        <f>IF(B281="","",TEXT(B281,"yyyymmdd")&amp;"-PR-"&amp;TEXT(ROW()-4,"000"))</f>
        <v/>
      </c>
      <c r="B281" s="284" t="n"/>
      <c r="I281" s="72" t="n"/>
      <c r="J281" s="72" t="n"/>
      <c r="K281" s="72" t="n"/>
      <c r="L281" s="130" t="n"/>
      <c r="M281" s="289" t="n"/>
      <c r="N281" s="289" t="n"/>
      <c r="O281" s="289" t="n"/>
      <c r="P281" s="289">
        <f>IF(OR(N281="",O281=""),"",MAX(N281-O281,0))</f>
        <v/>
      </c>
      <c r="Q281" s="289" t="n"/>
      <c r="R281" s="289" t="n"/>
      <c r="S281" s="289" t="n"/>
      <c r="T281" s="289" t="n"/>
      <c r="U281" s="130" t="n"/>
      <c r="V281" s="290">
        <f>IF(OR(M281="",M281=0,N281=""),"",N281/M281)</f>
        <v/>
      </c>
      <c r="W281" s="290">
        <f>IF(OR(N281="",N281=0,O281=""),"",O281/N281)</f>
        <v/>
      </c>
      <c r="X281" s="130">
        <f>IF(B281="","",IF(T281&gt;120,"异常",IF(OR(V281&lt;0.9,W281&lt;0.98),"预警","达标")))</f>
        <v/>
      </c>
      <c r="Y281" s="72" t="n"/>
      <c r="Z281" s="72" t="n"/>
    </row>
    <row r="282" ht="22" customHeight="1">
      <c r="A282">
        <f>IF(B282="","",TEXT(B282,"yyyymmdd")&amp;"-PR-"&amp;TEXT(ROW()-4,"000"))</f>
        <v/>
      </c>
      <c r="B282" s="284" t="n"/>
      <c r="I282" s="72" t="n"/>
      <c r="J282" s="72" t="n"/>
      <c r="K282" s="72" t="n"/>
      <c r="L282" s="130" t="n"/>
      <c r="M282" s="289" t="n"/>
      <c r="N282" s="289" t="n"/>
      <c r="O282" s="289" t="n"/>
      <c r="P282" s="289">
        <f>IF(OR(N282="",O282=""),"",MAX(N282-O282,0))</f>
        <v/>
      </c>
      <c r="Q282" s="289" t="n"/>
      <c r="R282" s="289" t="n"/>
      <c r="S282" s="289" t="n"/>
      <c r="T282" s="289" t="n"/>
      <c r="U282" s="130" t="n"/>
      <c r="V282" s="290">
        <f>IF(OR(M282="",M282=0,N282=""),"",N282/M282)</f>
        <v/>
      </c>
      <c r="W282" s="290">
        <f>IF(OR(N282="",N282=0,O282=""),"",O282/N282)</f>
        <v/>
      </c>
      <c r="X282" s="130">
        <f>IF(B282="","",IF(T282&gt;120,"异常",IF(OR(V282&lt;0.9,W282&lt;0.98),"预警","达标")))</f>
        <v/>
      </c>
      <c r="Y282" s="72" t="n"/>
      <c r="Z282" s="72" t="n"/>
    </row>
    <row r="283" ht="22" customHeight="1">
      <c r="A283">
        <f>IF(B283="","",TEXT(B283,"yyyymmdd")&amp;"-PR-"&amp;TEXT(ROW()-4,"000"))</f>
        <v/>
      </c>
      <c r="B283" s="284" t="n"/>
      <c r="I283" s="72" t="n"/>
      <c r="J283" s="72" t="n"/>
      <c r="K283" s="72" t="n"/>
      <c r="L283" s="130" t="n"/>
      <c r="M283" s="289" t="n"/>
      <c r="N283" s="289" t="n"/>
      <c r="O283" s="289" t="n"/>
      <c r="P283" s="289">
        <f>IF(OR(N283="",O283=""),"",MAX(N283-O283,0))</f>
        <v/>
      </c>
      <c r="Q283" s="289" t="n"/>
      <c r="R283" s="289" t="n"/>
      <c r="S283" s="289" t="n"/>
      <c r="T283" s="289" t="n"/>
      <c r="U283" s="130" t="n"/>
      <c r="V283" s="290">
        <f>IF(OR(M283="",M283=0,N283=""),"",N283/M283)</f>
        <v/>
      </c>
      <c r="W283" s="290">
        <f>IF(OR(N283="",N283=0,O283=""),"",O283/N283)</f>
        <v/>
      </c>
      <c r="X283" s="130">
        <f>IF(B283="","",IF(T283&gt;120,"异常",IF(OR(V283&lt;0.9,W283&lt;0.98),"预警","达标")))</f>
        <v/>
      </c>
      <c r="Y283" s="72" t="n"/>
      <c r="Z283" s="72" t="n"/>
    </row>
    <row r="284" ht="22" customHeight="1">
      <c r="A284">
        <f>IF(B284="","",TEXT(B284,"yyyymmdd")&amp;"-PR-"&amp;TEXT(ROW()-4,"000"))</f>
        <v/>
      </c>
      <c r="B284" s="284" t="n"/>
      <c r="I284" s="72" t="n"/>
      <c r="J284" s="72" t="n"/>
      <c r="K284" s="72" t="n"/>
      <c r="L284" s="130" t="n"/>
      <c r="M284" s="289" t="n"/>
      <c r="N284" s="289" t="n"/>
      <c r="O284" s="289" t="n"/>
      <c r="P284" s="289">
        <f>IF(OR(N284="",O284=""),"",MAX(N284-O284,0))</f>
        <v/>
      </c>
      <c r="Q284" s="289" t="n"/>
      <c r="R284" s="289" t="n"/>
      <c r="S284" s="289" t="n"/>
      <c r="T284" s="289" t="n"/>
      <c r="U284" s="130" t="n"/>
      <c r="V284" s="290">
        <f>IF(OR(M284="",M284=0,N284=""),"",N284/M284)</f>
        <v/>
      </c>
      <c r="W284" s="290">
        <f>IF(OR(N284="",N284=0,O284=""),"",O284/N284)</f>
        <v/>
      </c>
      <c r="X284" s="130">
        <f>IF(B284="","",IF(T284&gt;120,"异常",IF(OR(V284&lt;0.9,W284&lt;0.98),"预警","达标")))</f>
        <v/>
      </c>
      <c r="Y284" s="72" t="n"/>
      <c r="Z284" s="72" t="n"/>
    </row>
    <row r="285" ht="22" customHeight="1">
      <c r="A285">
        <f>IF(B285="","",TEXT(B285,"yyyymmdd")&amp;"-PR-"&amp;TEXT(ROW()-4,"000"))</f>
        <v/>
      </c>
      <c r="B285" s="284" t="n"/>
      <c r="I285" s="72" t="n"/>
      <c r="J285" s="72" t="n"/>
      <c r="K285" s="72" t="n"/>
      <c r="L285" s="130" t="n"/>
      <c r="M285" s="289" t="n"/>
      <c r="N285" s="289" t="n"/>
      <c r="O285" s="289" t="n"/>
      <c r="P285" s="289">
        <f>IF(OR(N285="",O285=""),"",MAX(N285-O285,0))</f>
        <v/>
      </c>
      <c r="Q285" s="289" t="n"/>
      <c r="R285" s="289" t="n"/>
      <c r="S285" s="289" t="n"/>
      <c r="T285" s="289" t="n"/>
      <c r="U285" s="130" t="n"/>
      <c r="V285" s="290">
        <f>IF(OR(M285="",M285=0,N285=""),"",N285/M285)</f>
        <v/>
      </c>
      <c r="W285" s="290">
        <f>IF(OR(N285="",N285=0,O285=""),"",O285/N285)</f>
        <v/>
      </c>
      <c r="X285" s="130">
        <f>IF(B285="","",IF(T285&gt;120,"异常",IF(OR(V285&lt;0.9,W285&lt;0.98),"预警","达标")))</f>
        <v/>
      </c>
      <c r="Y285" s="72" t="n"/>
      <c r="Z285" s="72" t="n"/>
    </row>
    <row r="286" ht="22" customHeight="1">
      <c r="A286">
        <f>IF(B286="","",TEXT(B286,"yyyymmdd")&amp;"-PR-"&amp;TEXT(ROW()-4,"000"))</f>
        <v/>
      </c>
      <c r="B286" s="284" t="n"/>
      <c r="I286" s="72" t="n"/>
      <c r="J286" s="72" t="n"/>
      <c r="K286" s="72" t="n"/>
      <c r="L286" s="130" t="n"/>
      <c r="M286" s="289" t="n"/>
      <c r="N286" s="289" t="n"/>
      <c r="O286" s="289" t="n"/>
      <c r="P286" s="289">
        <f>IF(OR(N286="",O286=""),"",MAX(N286-O286,0))</f>
        <v/>
      </c>
      <c r="Q286" s="289" t="n"/>
      <c r="R286" s="289" t="n"/>
      <c r="S286" s="289" t="n"/>
      <c r="T286" s="289" t="n"/>
      <c r="U286" s="130" t="n"/>
      <c r="V286" s="290">
        <f>IF(OR(M286="",M286=0,N286=""),"",N286/M286)</f>
        <v/>
      </c>
      <c r="W286" s="290">
        <f>IF(OR(N286="",N286=0,O286=""),"",O286/N286)</f>
        <v/>
      </c>
      <c r="X286" s="130">
        <f>IF(B286="","",IF(T286&gt;120,"异常",IF(OR(V286&lt;0.9,W286&lt;0.98),"预警","达标")))</f>
        <v/>
      </c>
      <c r="Y286" s="72" t="n"/>
      <c r="Z286" s="72" t="n"/>
    </row>
    <row r="287" ht="22" customHeight="1">
      <c r="A287">
        <f>IF(B287="","",TEXT(B287,"yyyymmdd")&amp;"-PR-"&amp;TEXT(ROW()-4,"000"))</f>
        <v/>
      </c>
      <c r="B287" s="284" t="n"/>
      <c r="I287" s="72" t="n"/>
      <c r="J287" s="72" t="n"/>
      <c r="K287" s="72" t="n"/>
      <c r="L287" s="130" t="n"/>
      <c r="M287" s="289" t="n"/>
      <c r="N287" s="289" t="n"/>
      <c r="O287" s="289" t="n"/>
      <c r="P287" s="289">
        <f>IF(OR(N287="",O287=""),"",MAX(N287-O287,0))</f>
        <v/>
      </c>
      <c r="Q287" s="289" t="n"/>
      <c r="R287" s="289" t="n"/>
      <c r="S287" s="289" t="n"/>
      <c r="T287" s="289" t="n"/>
      <c r="U287" s="130" t="n"/>
      <c r="V287" s="290">
        <f>IF(OR(M287="",M287=0,N287=""),"",N287/M287)</f>
        <v/>
      </c>
      <c r="W287" s="290">
        <f>IF(OR(N287="",N287=0,O287=""),"",O287/N287)</f>
        <v/>
      </c>
      <c r="X287" s="130">
        <f>IF(B287="","",IF(T287&gt;120,"异常",IF(OR(V287&lt;0.9,W287&lt;0.98),"预警","达标")))</f>
        <v/>
      </c>
      <c r="Y287" s="72" t="n"/>
      <c r="Z287" s="72" t="n"/>
    </row>
    <row r="288" ht="22" customHeight="1">
      <c r="A288">
        <f>IF(B288="","",TEXT(B288,"yyyymmdd")&amp;"-PR-"&amp;TEXT(ROW()-4,"000"))</f>
        <v/>
      </c>
      <c r="B288" s="284" t="n"/>
      <c r="I288" s="72" t="n"/>
      <c r="J288" s="72" t="n"/>
      <c r="K288" s="72" t="n"/>
      <c r="L288" s="130" t="n"/>
      <c r="M288" s="289" t="n"/>
      <c r="N288" s="289" t="n"/>
      <c r="O288" s="289" t="n"/>
      <c r="P288" s="289">
        <f>IF(OR(N288="",O288=""),"",MAX(N288-O288,0))</f>
        <v/>
      </c>
      <c r="Q288" s="289" t="n"/>
      <c r="R288" s="289" t="n"/>
      <c r="S288" s="289" t="n"/>
      <c r="T288" s="289" t="n"/>
      <c r="U288" s="130" t="n"/>
      <c r="V288" s="290">
        <f>IF(OR(M288="",M288=0,N288=""),"",N288/M288)</f>
        <v/>
      </c>
      <c r="W288" s="290">
        <f>IF(OR(N288="",N288=0,O288=""),"",O288/N288)</f>
        <v/>
      </c>
      <c r="X288" s="130">
        <f>IF(B288="","",IF(T288&gt;120,"异常",IF(OR(V288&lt;0.9,W288&lt;0.98),"预警","达标")))</f>
        <v/>
      </c>
      <c r="Y288" s="72" t="n"/>
      <c r="Z288" s="72" t="n"/>
    </row>
    <row r="289" ht="22" customHeight="1">
      <c r="A289">
        <f>IF(B289="","",TEXT(B289,"yyyymmdd")&amp;"-PR-"&amp;TEXT(ROW()-4,"000"))</f>
        <v/>
      </c>
      <c r="B289" s="284" t="n"/>
      <c r="I289" s="72" t="n"/>
      <c r="J289" s="72" t="n"/>
      <c r="K289" s="72" t="n"/>
      <c r="L289" s="130" t="n"/>
      <c r="M289" s="289" t="n"/>
      <c r="N289" s="289" t="n"/>
      <c r="O289" s="289" t="n"/>
      <c r="P289" s="289">
        <f>IF(OR(N289="",O289=""),"",MAX(N289-O289,0))</f>
        <v/>
      </c>
      <c r="Q289" s="289" t="n"/>
      <c r="R289" s="289" t="n"/>
      <c r="S289" s="289" t="n"/>
      <c r="T289" s="289" t="n"/>
      <c r="U289" s="130" t="n"/>
      <c r="V289" s="290">
        <f>IF(OR(M289="",M289=0,N289=""),"",N289/M289)</f>
        <v/>
      </c>
      <c r="W289" s="290">
        <f>IF(OR(N289="",N289=0,O289=""),"",O289/N289)</f>
        <v/>
      </c>
      <c r="X289" s="130">
        <f>IF(B289="","",IF(T289&gt;120,"异常",IF(OR(V289&lt;0.9,W289&lt;0.98),"预警","达标")))</f>
        <v/>
      </c>
      <c r="Y289" s="72" t="n"/>
      <c r="Z289" s="72" t="n"/>
    </row>
    <row r="290" ht="22" customHeight="1">
      <c r="A290">
        <f>IF(B290="","",TEXT(B290,"yyyymmdd")&amp;"-PR-"&amp;TEXT(ROW()-4,"000"))</f>
        <v/>
      </c>
      <c r="B290" s="284" t="n"/>
      <c r="I290" s="72" t="n"/>
      <c r="J290" s="72" t="n"/>
      <c r="K290" s="72" t="n"/>
      <c r="L290" s="130" t="n"/>
      <c r="M290" s="289" t="n"/>
      <c r="N290" s="289" t="n"/>
      <c r="O290" s="289" t="n"/>
      <c r="P290" s="289">
        <f>IF(OR(N290="",O290=""),"",MAX(N290-O290,0))</f>
        <v/>
      </c>
      <c r="Q290" s="289" t="n"/>
      <c r="R290" s="289" t="n"/>
      <c r="S290" s="289" t="n"/>
      <c r="T290" s="289" t="n"/>
      <c r="U290" s="130" t="n"/>
      <c r="V290" s="290">
        <f>IF(OR(M290="",M290=0,N290=""),"",N290/M290)</f>
        <v/>
      </c>
      <c r="W290" s="290">
        <f>IF(OR(N290="",N290=0,O290=""),"",O290/N290)</f>
        <v/>
      </c>
      <c r="X290" s="130">
        <f>IF(B290="","",IF(T290&gt;120,"异常",IF(OR(V290&lt;0.9,W290&lt;0.98),"预警","达标")))</f>
        <v/>
      </c>
      <c r="Y290" s="72" t="n"/>
      <c r="Z290" s="72" t="n"/>
    </row>
    <row r="291" ht="22" customHeight="1">
      <c r="A291">
        <f>IF(B291="","",TEXT(B291,"yyyymmdd")&amp;"-PR-"&amp;TEXT(ROW()-4,"000"))</f>
        <v/>
      </c>
      <c r="B291" s="284" t="n"/>
      <c r="I291" s="72" t="n"/>
      <c r="J291" s="72" t="n"/>
      <c r="K291" s="72" t="n"/>
      <c r="L291" s="130" t="n"/>
      <c r="M291" s="289" t="n"/>
      <c r="N291" s="289" t="n"/>
      <c r="O291" s="289" t="n"/>
      <c r="P291" s="289">
        <f>IF(OR(N291="",O291=""),"",MAX(N291-O291,0))</f>
        <v/>
      </c>
      <c r="Q291" s="289" t="n"/>
      <c r="R291" s="289" t="n"/>
      <c r="S291" s="289" t="n"/>
      <c r="T291" s="289" t="n"/>
      <c r="U291" s="130" t="n"/>
      <c r="V291" s="290">
        <f>IF(OR(M291="",M291=0,N291=""),"",N291/M291)</f>
        <v/>
      </c>
      <c r="W291" s="290">
        <f>IF(OR(N291="",N291=0,O291=""),"",O291/N291)</f>
        <v/>
      </c>
      <c r="X291" s="130">
        <f>IF(B291="","",IF(T291&gt;120,"异常",IF(OR(V291&lt;0.9,W291&lt;0.98),"预警","达标")))</f>
        <v/>
      </c>
      <c r="Y291" s="72" t="n"/>
      <c r="Z291" s="72" t="n"/>
    </row>
    <row r="292" ht="22" customHeight="1">
      <c r="A292">
        <f>IF(B292="","",TEXT(B292,"yyyymmdd")&amp;"-PR-"&amp;TEXT(ROW()-4,"000"))</f>
        <v/>
      </c>
      <c r="B292" s="284" t="n"/>
      <c r="I292" s="72" t="n"/>
      <c r="J292" s="72" t="n"/>
      <c r="K292" s="72" t="n"/>
      <c r="L292" s="130" t="n"/>
      <c r="M292" s="289" t="n"/>
      <c r="N292" s="289" t="n"/>
      <c r="O292" s="289" t="n"/>
      <c r="P292" s="289">
        <f>IF(OR(N292="",O292=""),"",MAX(N292-O292,0))</f>
        <v/>
      </c>
      <c r="Q292" s="289" t="n"/>
      <c r="R292" s="289" t="n"/>
      <c r="S292" s="289" t="n"/>
      <c r="T292" s="289" t="n"/>
      <c r="U292" s="130" t="n"/>
      <c r="V292" s="290">
        <f>IF(OR(M292="",M292=0,N292=""),"",N292/M292)</f>
        <v/>
      </c>
      <c r="W292" s="290">
        <f>IF(OR(N292="",N292=0,O292=""),"",O292/N292)</f>
        <v/>
      </c>
      <c r="X292" s="130">
        <f>IF(B292="","",IF(T292&gt;120,"异常",IF(OR(V292&lt;0.9,W292&lt;0.98),"预警","达标")))</f>
        <v/>
      </c>
      <c r="Y292" s="72" t="n"/>
      <c r="Z292" s="72" t="n"/>
    </row>
    <row r="293" ht="22" customHeight="1">
      <c r="A293">
        <f>IF(B293="","",TEXT(B293,"yyyymmdd")&amp;"-PR-"&amp;TEXT(ROW()-4,"000"))</f>
        <v/>
      </c>
      <c r="B293" s="284" t="n"/>
      <c r="I293" s="72" t="n"/>
      <c r="J293" s="72" t="n"/>
      <c r="K293" s="72" t="n"/>
      <c r="L293" s="130" t="n"/>
      <c r="M293" s="289" t="n"/>
      <c r="N293" s="289" t="n"/>
      <c r="O293" s="289" t="n"/>
      <c r="P293" s="289">
        <f>IF(OR(N293="",O293=""),"",MAX(N293-O293,0))</f>
        <v/>
      </c>
      <c r="Q293" s="289" t="n"/>
      <c r="R293" s="289" t="n"/>
      <c r="S293" s="289" t="n"/>
      <c r="T293" s="289" t="n"/>
      <c r="U293" s="130" t="n"/>
      <c r="V293" s="290">
        <f>IF(OR(M293="",M293=0,N293=""),"",N293/M293)</f>
        <v/>
      </c>
      <c r="W293" s="290">
        <f>IF(OR(N293="",N293=0,O293=""),"",O293/N293)</f>
        <v/>
      </c>
      <c r="X293" s="130">
        <f>IF(B293="","",IF(T293&gt;120,"异常",IF(OR(V293&lt;0.9,W293&lt;0.98),"预警","达标")))</f>
        <v/>
      </c>
      <c r="Y293" s="72" t="n"/>
      <c r="Z293" s="72" t="n"/>
    </row>
    <row r="294" ht="22" customHeight="1">
      <c r="A294">
        <f>IF(B294="","",TEXT(B294,"yyyymmdd")&amp;"-PR-"&amp;TEXT(ROW()-4,"000"))</f>
        <v/>
      </c>
      <c r="B294" s="284" t="n"/>
      <c r="I294" s="72" t="n"/>
      <c r="J294" s="72" t="n"/>
      <c r="K294" s="72" t="n"/>
      <c r="L294" s="130" t="n"/>
      <c r="M294" s="289" t="n"/>
      <c r="N294" s="289" t="n"/>
      <c r="O294" s="289" t="n"/>
      <c r="P294" s="289">
        <f>IF(OR(N294="",O294=""),"",MAX(N294-O294,0))</f>
        <v/>
      </c>
      <c r="Q294" s="289" t="n"/>
      <c r="R294" s="289" t="n"/>
      <c r="S294" s="289" t="n"/>
      <c r="T294" s="289" t="n"/>
      <c r="U294" s="130" t="n"/>
      <c r="V294" s="290">
        <f>IF(OR(M294="",M294=0,N294=""),"",N294/M294)</f>
        <v/>
      </c>
      <c r="W294" s="290">
        <f>IF(OR(N294="",N294=0,O294=""),"",O294/N294)</f>
        <v/>
      </c>
      <c r="X294" s="130">
        <f>IF(B294="","",IF(T294&gt;120,"异常",IF(OR(V294&lt;0.9,W294&lt;0.98),"预警","达标")))</f>
        <v/>
      </c>
      <c r="Y294" s="72" t="n"/>
      <c r="Z294" s="72" t="n"/>
    </row>
    <row r="295" ht="22" customHeight="1">
      <c r="A295">
        <f>IF(B295="","",TEXT(B295,"yyyymmdd")&amp;"-PR-"&amp;TEXT(ROW()-4,"000"))</f>
        <v/>
      </c>
      <c r="B295" s="284" t="n"/>
      <c r="I295" s="72" t="n"/>
      <c r="J295" s="72" t="n"/>
      <c r="K295" s="72" t="n"/>
      <c r="L295" s="130" t="n"/>
      <c r="M295" s="289" t="n"/>
      <c r="N295" s="289" t="n"/>
      <c r="O295" s="289" t="n"/>
      <c r="P295" s="289">
        <f>IF(OR(N295="",O295=""),"",MAX(N295-O295,0))</f>
        <v/>
      </c>
      <c r="Q295" s="289" t="n"/>
      <c r="R295" s="289" t="n"/>
      <c r="S295" s="289" t="n"/>
      <c r="T295" s="289" t="n"/>
      <c r="U295" s="130" t="n"/>
      <c r="V295" s="290">
        <f>IF(OR(M295="",M295=0,N295=""),"",N295/M295)</f>
        <v/>
      </c>
      <c r="W295" s="290">
        <f>IF(OR(N295="",N295=0,O295=""),"",O295/N295)</f>
        <v/>
      </c>
      <c r="X295" s="130">
        <f>IF(B295="","",IF(T295&gt;120,"异常",IF(OR(V295&lt;0.9,W295&lt;0.98),"预警","达标")))</f>
        <v/>
      </c>
      <c r="Y295" s="72" t="n"/>
      <c r="Z295" s="72" t="n"/>
    </row>
    <row r="296" ht="22" customHeight="1">
      <c r="A296">
        <f>IF(B296="","",TEXT(B296,"yyyymmdd")&amp;"-PR-"&amp;TEXT(ROW()-4,"000"))</f>
        <v/>
      </c>
      <c r="B296" s="284" t="n"/>
      <c r="I296" s="72" t="n"/>
      <c r="J296" s="72" t="n"/>
      <c r="K296" s="72" t="n"/>
      <c r="L296" s="130" t="n"/>
      <c r="M296" s="289" t="n"/>
      <c r="N296" s="289" t="n"/>
      <c r="O296" s="289" t="n"/>
      <c r="P296" s="289">
        <f>IF(OR(N296="",O296=""),"",MAX(N296-O296,0))</f>
        <v/>
      </c>
      <c r="Q296" s="289" t="n"/>
      <c r="R296" s="289" t="n"/>
      <c r="S296" s="289" t="n"/>
      <c r="T296" s="289" t="n"/>
      <c r="U296" s="130" t="n"/>
      <c r="V296" s="290">
        <f>IF(OR(M296="",M296=0,N296=""),"",N296/M296)</f>
        <v/>
      </c>
      <c r="W296" s="290">
        <f>IF(OR(N296="",N296=0,O296=""),"",O296/N296)</f>
        <v/>
      </c>
      <c r="X296" s="130">
        <f>IF(B296="","",IF(T296&gt;120,"异常",IF(OR(V296&lt;0.9,W296&lt;0.98),"预警","达标")))</f>
        <v/>
      </c>
      <c r="Y296" s="72" t="n"/>
      <c r="Z296" s="72" t="n"/>
    </row>
    <row r="297" ht="22" customHeight="1">
      <c r="A297">
        <f>IF(B297="","",TEXT(B297,"yyyymmdd")&amp;"-PR-"&amp;TEXT(ROW()-4,"000"))</f>
        <v/>
      </c>
      <c r="B297" s="284" t="n"/>
      <c r="I297" s="72" t="n"/>
      <c r="J297" s="72" t="n"/>
      <c r="K297" s="72" t="n"/>
      <c r="L297" s="130" t="n"/>
      <c r="M297" s="289" t="n"/>
      <c r="N297" s="289" t="n"/>
      <c r="O297" s="289" t="n"/>
      <c r="P297" s="289">
        <f>IF(OR(N297="",O297=""),"",MAX(N297-O297,0))</f>
        <v/>
      </c>
      <c r="Q297" s="289" t="n"/>
      <c r="R297" s="289" t="n"/>
      <c r="S297" s="289" t="n"/>
      <c r="T297" s="289" t="n"/>
      <c r="U297" s="130" t="n"/>
      <c r="V297" s="290">
        <f>IF(OR(M297="",M297=0,N297=""),"",N297/M297)</f>
        <v/>
      </c>
      <c r="W297" s="290">
        <f>IF(OR(N297="",N297=0,O297=""),"",O297/N297)</f>
        <v/>
      </c>
      <c r="X297" s="130">
        <f>IF(B297="","",IF(T297&gt;120,"异常",IF(OR(V297&lt;0.9,W297&lt;0.98),"预警","达标")))</f>
        <v/>
      </c>
      <c r="Y297" s="72" t="n"/>
      <c r="Z297" s="72" t="n"/>
    </row>
    <row r="298" ht="22" customHeight="1">
      <c r="A298">
        <f>IF(B298="","",TEXT(B298,"yyyymmdd")&amp;"-PR-"&amp;TEXT(ROW()-4,"000"))</f>
        <v/>
      </c>
      <c r="B298" s="284" t="n"/>
      <c r="I298" s="72" t="n"/>
      <c r="J298" s="72" t="n"/>
      <c r="K298" s="72" t="n"/>
      <c r="L298" s="130" t="n"/>
      <c r="M298" s="289" t="n"/>
      <c r="N298" s="289" t="n"/>
      <c r="O298" s="289" t="n"/>
      <c r="P298" s="289">
        <f>IF(OR(N298="",O298=""),"",MAX(N298-O298,0))</f>
        <v/>
      </c>
      <c r="Q298" s="289" t="n"/>
      <c r="R298" s="289" t="n"/>
      <c r="S298" s="289" t="n"/>
      <c r="T298" s="289" t="n"/>
      <c r="U298" s="130" t="n"/>
      <c r="V298" s="290">
        <f>IF(OR(M298="",M298=0,N298=""),"",N298/M298)</f>
        <v/>
      </c>
      <c r="W298" s="290">
        <f>IF(OR(N298="",N298=0,O298=""),"",O298/N298)</f>
        <v/>
      </c>
      <c r="X298" s="130">
        <f>IF(B298="","",IF(T298&gt;120,"异常",IF(OR(V298&lt;0.9,W298&lt;0.98),"预警","达标")))</f>
        <v/>
      </c>
      <c r="Y298" s="72" t="n"/>
      <c r="Z298" s="72" t="n"/>
    </row>
    <row r="299" ht="22" customHeight="1">
      <c r="A299">
        <f>IF(B299="","",TEXT(B299,"yyyymmdd")&amp;"-PR-"&amp;TEXT(ROW()-4,"000"))</f>
        <v/>
      </c>
      <c r="B299" s="284" t="n"/>
      <c r="I299" s="72" t="n"/>
      <c r="J299" s="72" t="n"/>
      <c r="K299" s="72" t="n"/>
      <c r="L299" s="130" t="n"/>
      <c r="M299" s="289" t="n"/>
      <c r="N299" s="289" t="n"/>
      <c r="O299" s="289" t="n"/>
      <c r="P299" s="289">
        <f>IF(OR(N299="",O299=""),"",MAX(N299-O299,0))</f>
        <v/>
      </c>
      <c r="Q299" s="289" t="n"/>
      <c r="R299" s="289" t="n"/>
      <c r="S299" s="289" t="n"/>
      <c r="T299" s="289" t="n"/>
      <c r="U299" s="130" t="n"/>
      <c r="V299" s="290">
        <f>IF(OR(M299="",M299=0,N299=""),"",N299/M299)</f>
        <v/>
      </c>
      <c r="W299" s="290">
        <f>IF(OR(N299="",N299=0,O299=""),"",O299/N299)</f>
        <v/>
      </c>
      <c r="X299" s="130">
        <f>IF(B299="","",IF(T299&gt;120,"异常",IF(OR(V299&lt;0.9,W299&lt;0.98),"预警","达标")))</f>
        <v/>
      </c>
      <c r="Y299" s="72" t="n"/>
      <c r="Z299" s="72" t="n"/>
    </row>
    <row r="300" ht="22" customHeight="1">
      <c r="A300">
        <f>IF(B300="","",TEXT(B300,"yyyymmdd")&amp;"-PR-"&amp;TEXT(ROW()-4,"000"))</f>
        <v/>
      </c>
      <c r="B300" s="284" t="n"/>
      <c r="I300" s="72" t="n"/>
      <c r="J300" s="72" t="n"/>
      <c r="K300" s="72" t="n"/>
      <c r="L300" s="130" t="n"/>
      <c r="M300" s="289" t="n"/>
      <c r="N300" s="289" t="n"/>
      <c r="O300" s="289" t="n"/>
      <c r="P300" s="289">
        <f>IF(OR(N300="",O300=""),"",MAX(N300-O300,0))</f>
        <v/>
      </c>
      <c r="Q300" s="289" t="n"/>
      <c r="R300" s="289" t="n"/>
      <c r="S300" s="289" t="n"/>
      <c r="T300" s="289" t="n"/>
      <c r="U300" s="130" t="n"/>
      <c r="V300" s="290">
        <f>IF(OR(M300="",M300=0,N300=""),"",N300/M300)</f>
        <v/>
      </c>
      <c r="W300" s="290">
        <f>IF(OR(N300="",N300=0,O300=""),"",O300/N300)</f>
        <v/>
      </c>
      <c r="X300" s="130">
        <f>IF(B300="","",IF(T300&gt;120,"异常",IF(OR(V300&lt;0.9,W300&lt;0.98),"预警","达标")))</f>
        <v/>
      </c>
      <c r="Y300" s="72" t="n"/>
      <c r="Z300" s="72" t="n"/>
    </row>
    <row r="301" ht="22" customHeight="1">
      <c r="A301">
        <f>IF(B301="","",TEXT(B301,"yyyymmdd")&amp;"-PR-"&amp;TEXT(ROW()-4,"000"))</f>
        <v/>
      </c>
      <c r="B301" s="284" t="n"/>
      <c r="I301" s="72" t="n"/>
      <c r="J301" s="72" t="n"/>
      <c r="K301" s="72" t="n"/>
      <c r="L301" s="130" t="n"/>
      <c r="M301" s="289" t="n"/>
      <c r="N301" s="289" t="n"/>
      <c r="O301" s="289" t="n"/>
      <c r="P301" s="289">
        <f>IF(OR(N301="",O301=""),"",MAX(N301-O301,0))</f>
        <v/>
      </c>
      <c r="Q301" s="289" t="n"/>
      <c r="R301" s="289" t="n"/>
      <c r="S301" s="289" t="n"/>
      <c r="T301" s="289" t="n"/>
      <c r="U301" s="130" t="n"/>
      <c r="V301" s="290">
        <f>IF(OR(M301="",M301=0,N301=""),"",N301/M301)</f>
        <v/>
      </c>
      <c r="W301" s="290">
        <f>IF(OR(N301="",N301=0,O301=""),"",O301/N301)</f>
        <v/>
      </c>
      <c r="X301" s="130">
        <f>IF(B301="","",IF(T301&gt;120,"异常",IF(OR(V301&lt;0.9,W301&lt;0.98),"预警","达标")))</f>
        <v/>
      </c>
      <c r="Y301" s="72" t="n"/>
      <c r="Z301" s="72" t="n"/>
    </row>
    <row r="302" ht="22" customHeight="1">
      <c r="A302">
        <f>IF(B302="","",TEXT(B302,"yyyymmdd")&amp;"-PR-"&amp;TEXT(ROW()-4,"000"))</f>
        <v/>
      </c>
      <c r="B302" s="284" t="n"/>
      <c r="I302" s="72" t="n"/>
      <c r="J302" s="72" t="n"/>
      <c r="K302" s="72" t="n"/>
      <c r="L302" s="130" t="n"/>
      <c r="M302" s="289" t="n"/>
      <c r="N302" s="289" t="n"/>
      <c r="O302" s="289" t="n"/>
      <c r="P302" s="289">
        <f>IF(OR(N302="",O302=""),"",MAX(N302-O302,0))</f>
        <v/>
      </c>
      <c r="Q302" s="289" t="n"/>
      <c r="R302" s="289" t="n"/>
      <c r="S302" s="289" t="n"/>
      <c r="T302" s="289" t="n"/>
      <c r="U302" s="130" t="n"/>
      <c r="V302" s="290">
        <f>IF(OR(M302="",M302=0,N302=""),"",N302/M302)</f>
        <v/>
      </c>
      <c r="W302" s="290">
        <f>IF(OR(N302="",N302=0,O302=""),"",O302/N302)</f>
        <v/>
      </c>
      <c r="X302" s="130">
        <f>IF(B302="","",IF(T302&gt;120,"异常",IF(OR(V302&lt;0.9,W302&lt;0.98),"预警","达标")))</f>
        <v/>
      </c>
      <c r="Y302" s="72" t="n"/>
      <c r="Z302" s="72" t="n"/>
    </row>
    <row r="303" ht="22" customHeight="1">
      <c r="A303">
        <f>IF(B303="","",TEXT(B303,"yyyymmdd")&amp;"-PR-"&amp;TEXT(ROW()-4,"000"))</f>
        <v/>
      </c>
      <c r="B303" s="284" t="n"/>
      <c r="I303" s="72" t="n"/>
      <c r="J303" s="72" t="n"/>
      <c r="K303" s="72" t="n"/>
      <c r="L303" s="130" t="n"/>
      <c r="M303" s="289" t="n"/>
      <c r="N303" s="289" t="n"/>
      <c r="O303" s="289" t="n"/>
      <c r="P303" s="289">
        <f>IF(OR(N303="",O303=""),"",MAX(N303-O303,0))</f>
        <v/>
      </c>
      <c r="Q303" s="289" t="n"/>
      <c r="R303" s="289" t="n"/>
      <c r="S303" s="289" t="n"/>
      <c r="T303" s="289" t="n"/>
      <c r="U303" s="130" t="n"/>
      <c r="V303" s="290">
        <f>IF(OR(M303="",M303=0,N303=""),"",N303/M303)</f>
        <v/>
      </c>
      <c r="W303" s="290">
        <f>IF(OR(N303="",N303=0,O303=""),"",O303/N303)</f>
        <v/>
      </c>
      <c r="X303" s="130">
        <f>IF(B303="","",IF(T303&gt;120,"异常",IF(OR(V303&lt;0.9,W303&lt;0.98),"预警","达标")))</f>
        <v/>
      </c>
      <c r="Y303" s="72" t="n"/>
      <c r="Z303" s="72" t="n"/>
    </row>
    <row r="304" ht="22" customHeight="1">
      <c r="A304">
        <f>IF(B304="","",TEXT(B304,"yyyymmdd")&amp;"-PR-"&amp;TEXT(ROW()-4,"000"))</f>
        <v/>
      </c>
      <c r="B304" s="284" t="n"/>
      <c r="I304" s="72" t="n"/>
      <c r="J304" s="72" t="n"/>
      <c r="K304" s="72" t="n"/>
      <c r="L304" s="130" t="n"/>
      <c r="M304" s="289" t="n"/>
      <c r="N304" s="289" t="n"/>
      <c r="O304" s="289" t="n"/>
      <c r="P304" s="289">
        <f>IF(OR(N304="",O304=""),"",MAX(N304-O304,0))</f>
        <v/>
      </c>
      <c r="Q304" s="289" t="n"/>
      <c r="R304" s="289" t="n"/>
      <c r="S304" s="289" t="n"/>
      <c r="T304" s="289" t="n"/>
      <c r="U304" s="130" t="n"/>
      <c r="V304" s="290">
        <f>IF(OR(M304="",M304=0,N304=""),"",N304/M304)</f>
        <v/>
      </c>
      <c r="W304" s="290">
        <f>IF(OR(N304="",N304=0,O304=""),"",O304/N304)</f>
        <v/>
      </c>
      <c r="X304" s="130">
        <f>IF(B304="","",IF(T304&gt;120,"异常",IF(OR(V304&lt;0.9,W304&lt;0.98),"预警","达标")))</f>
        <v/>
      </c>
      <c r="Y304" s="72" t="n"/>
      <c r="Z304" s="72" t="n"/>
    </row>
  </sheetData>
  <mergeCells count="2">
    <mergeCell ref="A1:Z1"/>
    <mergeCell ref="A2:Z2"/>
  </mergeCells>
  <conditionalFormatting sqref="X5:X304">
    <cfRule type="containsText" priority="1" operator="containsText" dxfId="1" text="异常">
      <formula>NOT(ISERROR(SEARCH("异常",X5)))</formula>
    </cfRule>
    <cfRule type="containsText" priority="2" operator="containsText" dxfId="7" text="预警">
      <formula>NOT(ISERROR(SEARCH("预警",X5)))</formula>
    </cfRule>
    <cfRule type="containsText" priority="5" operator="containsText" dxfId="16" text="異常">
      <formula>NOT(ISERROR(SEARCH("異常",X5)))</formula>
    </cfRule>
    <cfRule type="containsText" priority="6" operator="containsText" dxfId="20" text="要確認">
      <formula>NOT(ISERROR(SEARCH("要確認",X5)))</formula>
    </cfRule>
  </conditionalFormatting>
  <conditionalFormatting sqref="V5:W304">
    <cfRule type="cellIs" priority="3" operator="lessThan" dxfId="0">
      <formula>0.9</formula>
    </cfRule>
    <cfRule type="cellIs" priority="7" operator="lessThan" dxfId="20">
      <formula>0.9</formula>
    </cfRule>
  </conditionalFormatting>
  <conditionalFormatting sqref="T5:T304">
    <cfRule type="cellIs" priority="4" operator="greaterThanOrEqual" dxfId="1">
      <formula>60</formula>
    </cfRule>
    <cfRule type="cellIs" priority="8" operator="greaterThanOrEqual" dxfId="16">
      <formula>60</formula>
    </cfRule>
  </conditionalFormatting>
  <dataValidations count="12">
    <dataValidation sqref="B5:B304" showDropDown="0" showInputMessage="0" showErrorMessage="0" allowBlank="1" type="date" operator="between">
      <formula1>DATE(2020,1,1)</formula1>
      <formula2>DATE(2035,12,31)</formula2>
    </dataValidation>
    <dataValidation sqref="C5:C304" showDropDown="0" showInputMessage="0" showErrorMessage="0" allowBlank="1"/>
    <dataValidation sqref="D5:D304" showDropDown="0" showInputMessage="0" showErrorMessage="0" allowBlank="1"/>
    <dataValidation sqref="E5:E304" showDropDown="0" showInputMessage="0" showErrorMessage="0" allowBlank="1"/>
    <dataValidation sqref="F5:F304" showDropDown="0" showInputMessage="0" showErrorMessage="0" allowBlank="1"/>
    <dataValidation sqref="G5:G304" showDropDown="0" showInputMessage="0" showErrorMessage="0" allowBlank="1"/>
    <dataValidation sqref="H5:H304" showDropDown="0" showInputMessage="0" showErrorMessage="0" allowBlank="1"/>
    <dataValidation sqref="L5:L304" showDropDown="0" showInputMessage="0" showErrorMessage="0" allowBlank="1"/>
    <dataValidation sqref="U5:U304" showDropDown="0" showInputMessage="0" showErrorMessage="0" allowBlank="1"/>
    <dataValidation sqref="M5:Q304" showDropDown="0" showInputMessage="0" showErrorMessage="1" allowBlank="1" errorTitle="数值无效" error="このテンプレートの入力例です。必要に応じて自社データに置き換えてください。" type="decimal" errorStyle="warning" operator="between">
      <formula1>0</formula1>
      <formula2>1000000000</formula2>
    </dataValidation>
    <dataValidation sqref="R5:R304" showDropDown="0" showInputMessage="0" showErrorMessage="1" allowBlank="1" errorTitle="数值无效" error="このテンプレートの入力例です。必要に応じて自社データに置き換えてください。" type="decimal" errorStyle="warning" operator="between">
      <formula1>0</formula1>
      <formula2>1000000</formula2>
    </dataValidation>
    <dataValidation sqref="S5:T304" showDropDown="0" showInputMessage="0" showErrorMessage="1" allowBlank="1" errorTitle="数值无效" error="このテンプレートの入力例です。必要に応じて自社データに置き換えてください。" type="decimal" errorStyle="warning" operator="between">
      <formula1>0</formula1>
      <formula2>1000000</formula2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W304"/>
  <sheetViews>
    <sheetView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0" customWidth="1" min="3" max="3"/>
    <col width="11" customWidth="1" min="4" max="4"/>
    <col width="12" customWidth="1" min="5" max="5"/>
    <col width="8" customWidth="1" min="6" max="6"/>
    <col width="10" customWidth="1" min="7" max="7"/>
    <col width="18" customWidth="1" min="8" max="9"/>
    <col width="11" customWidth="1" min="10" max="10"/>
    <col width="10" customWidth="1" min="11" max="11"/>
    <col width="11" customWidth="1" min="12" max="12"/>
    <col width="8" customWidth="1" min="13" max="13"/>
    <col width="10" customWidth="1" min="14" max="14"/>
    <col width="16" customWidth="1" min="15" max="15"/>
    <col width="9.140625" customWidth="1" min="16" max="40"/>
  </cols>
  <sheetData>
    <row r="1" ht="22.5" customHeight="1">
      <c r="A1" s="9" t="inlineStr">
        <is>
          <t>課題管理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</row>
    <row r="2" ht="33" customHeight="1">
      <c r="A2" s="19" t="inlineStr">
        <is>
          <t>シフトをまたぐ課題のクローズに適しています。課題内容、暫定対応、根本原因、責任者、期限、クローズ結果を残し、期限超過や「緊急」課題は自動で強調表示されます。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</row>
    <row r="3"/>
    <row r="4" ht="19.5" customHeight="1">
      <c r="A4" s="105" t="inlineStr">
        <is>
          <t>入力例</t>
        </is>
      </c>
      <c r="B4" s="105" t="inlineStr">
        <is>
          <t>発見日</t>
        </is>
      </c>
      <c r="C4" s="105" t="inlineStr">
        <is>
          <t>会社</t>
        </is>
      </c>
      <c r="D4" s="105" t="inlineStr">
        <is>
          <t>工場</t>
        </is>
      </c>
      <c r="E4" s="105" t="inlineStr">
        <is>
          <t>工程区</t>
        </is>
      </c>
      <c r="F4" s="105" t="inlineStr">
        <is>
          <t>ライン</t>
        </is>
      </c>
      <c r="G4" s="105" t="inlineStr">
        <is>
          <t>業務シーン</t>
        </is>
      </c>
      <c r="H4" s="105" t="inlineStr">
        <is>
          <t>シフト</t>
        </is>
      </c>
      <c r="I4" s="105" t="inlineStr">
        <is>
          <t>課題区分</t>
        </is>
      </c>
      <c r="J4" s="105" t="inlineStr">
        <is>
          <t>重要度</t>
        </is>
      </c>
      <c r="K4" s="105" t="inlineStr">
        <is>
          <t>課題内容</t>
        </is>
      </c>
      <c r="L4" s="105" t="inlineStr">
        <is>
          <t>暫定対応</t>
        </is>
      </c>
      <c r="M4" s="105" t="inlineStr">
        <is>
          <t>根本原因分析</t>
        </is>
      </c>
      <c r="N4" s="105" t="inlineStr">
        <is>
          <t>はい正/予防措置</t>
        </is>
      </c>
      <c r="O4" s="105" t="inlineStr">
        <is>
          <t>責任者</t>
        </is>
      </c>
      <c r="P4" s="105" t="inlineStr">
        <is>
          <t>期限日</t>
        </is>
      </c>
      <c r="Q4" s="105" t="inlineStr">
        <is>
          <t>状態</t>
        </is>
      </c>
      <c r="R4" s="105" t="inlineStr">
        <is>
          <t>クローズ日</t>
        </is>
      </c>
      <c r="S4" s="105" t="inlineStr">
        <is>
          <t>滞留日数</t>
        </is>
      </c>
      <c r="T4" s="105" t="inlineStr">
        <is>
          <t>監査要件</t>
        </is>
      </c>
      <c r="U4" s="105" t="inlineStr">
        <is>
          <t>関連製番/ロット</t>
        </is>
      </c>
      <c r="V4" s="105" t="inlineStr">
        <is>
          <t>証跡/リンク</t>
        </is>
      </c>
      <c r="W4" s="105" t="inlineStr">
        <is>
          <t>備考</t>
        </is>
      </c>
    </row>
    <row r="5" ht="24" customHeight="1">
      <c r="A5">
        <f>IF(B5="","",TEXT(B5,"yyyymmdd")&amp;"-IS-"&amp;TEXT(ROW()-4,"000"))</f>
        <v/>
      </c>
      <c r="B5" s="284" t="n">
        <v>46130</v>
      </c>
      <c r="C5" t="inlineStr">
        <is>
          <t>東海電子</t>
        </is>
      </c>
      <c r="D5" t="inlineStr">
        <is>
          <t>仙台北工場</t>
        </is>
      </c>
      <c r="E5" t="inlineStr">
        <is>
          <t>SMT工程区</t>
        </is>
      </c>
      <c r="F5" t="inlineStr">
        <is>
          <t>SMT-3ライン</t>
        </is>
      </c>
      <c r="G5" t="inlineStr">
        <is>
          <t>電子組立</t>
        </is>
      </c>
      <c r="H5" t="inlineStr">
        <is>
          <t>Aシフト</t>
        </is>
      </c>
      <c r="I5" t="inlineStr">
        <is>
          <t>設備異常</t>
        </is>
      </c>
      <c r="J5" t="inlineStr">
        <is>
          <t>高</t>
        </is>
      </c>
      <c r="K5" s="72" t="inlineStr">
        <is>
          <t>実装機#2の真空アラームが頻発。</t>
        </is>
      </c>
      <c r="L5" s="72" t="inlineStr">
        <is>
          <t>予備ノズルに切り替えて速度を5%低減。</t>
        </is>
      </c>
      <c r="M5" s="72" t="inlineStr">
        <is>
          <t>ノズル摩耗と真空フィルタ綿の詰まり。</t>
        </is>
      </c>
      <c r="N5" s="72" t="inlineStr">
        <is>
          <t>フィルタ綿を交換し、始業前点検を追加。</t>
        </is>
      </c>
      <c r="O5" s="130" t="inlineStr">
        <is>
          <t>鈴木 翔</t>
        </is>
      </c>
      <c r="P5" s="291" t="n">
        <v>46131</v>
      </c>
      <c r="Q5" s="130" t="inlineStr">
        <is>
          <t>クローズ済み</t>
        </is>
      </c>
      <c r="R5" s="291" t="n">
        <v>46131</v>
      </c>
      <c r="S5" s="289">
        <f>IF(B5="","",IF(R5="",TODAY()-B5,R5-B5))</f>
        <v/>
      </c>
      <c r="T5" s="130" t="inlineStr">
        <is>
          <t>はい</t>
        </is>
      </c>
      <c r="U5" s="130" t="inlineStr">
        <is>
          <t>WO-240418-01</t>
        </is>
      </c>
      <c r="V5" s="72" t="inlineStr">
        <is>
          <t>https://example.com/issue/1</t>
        </is>
      </c>
      <c r="W5" s="72" t="inlineStr">
        <is>
          <t>始業前点検に組み込み済み。</t>
        </is>
      </c>
    </row>
    <row r="6" ht="24" customHeight="1">
      <c r="A6">
        <f>IF(B6="","",TEXT(B6,"yyyymmdd")&amp;"-IS-"&amp;TEXT(ROW()-4,"000"))</f>
        <v/>
      </c>
      <c r="B6" s="284" t="n">
        <v>46130</v>
      </c>
      <c r="C6" t="inlineStr">
        <is>
          <t>東海電子</t>
        </is>
      </c>
      <c r="D6" t="inlineStr">
        <is>
          <t>仙台北工場</t>
        </is>
      </c>
      <c r="E6" t="inlineStr">
        <is>
          <t>SMT工程区</t>
        </is>
      </c>
      <c r="F6" t="inlineStr">
        <is>
          <t>SMT-3ライン</t>
        </is>
      </c>
      <c r="G6" t="inlineStr">
        <is>
          <t>電子組立</t>
        </is>
      </c>
      <c r="H6" t="inlineStr">
        <is>
          <t>Bシフト</t>
        </is>
      </c>
      <c r="I6" t="inlineStr">
        <is>
          <t>品質異常</t>
        </is>
      </c>
      <c r="J6" t="inlineStr">
        <is>
          <t>中</t>
        </is>
      </c>
      <c r="K6" s="72" t="inlineStr">
        <is>
          <t>AOI の誤報率が 4.5% に上昇。</t>
        </is>
      </c>
      <c r="L6" s="72" t="inlineStr">
        <is>
          <t>誤報が集中する箇所を先に手動で再判定。</t>
        </is>
      </c>
      <c r="M6" s="72" t="inlineStr">
        <is>
          <t>入力例</t>
        </is>
      </c>
      <c r="N6" s="72" t="inlineStr">
        <is>
          <t>AOI パラメータを更新し、サンプルを再判定。</t>
        </is>
      </c>
      <c r="O6" s="130" t="inlineStr">
        <is>
          <t>高橋 美咲</t>
        </is>
      </c>
      <c r="P6" s="291" t="n">
        <v>46132</v>
      </c>
      <c r="Q6" s="130" t="inlineStr">
        <is>
          <t>フォロー中</t>
        </is>
      </c>
      <c r="R6" s="291" t="n"/>
      <c r="S6" s="289">
        <f>IF(B6="","",IF(R6="",TODAY()-B6,R6-B6))</f>
        <v/>
      </c>
      <c r="T6" s="130" t="inlineStr">
        <is>
          <t>いいえ</t>
        </is>
      </c>
      <c r="U6" s="130" t="inlineStr">
        <is>
          <t>WO-240418-02</t>
        </is>
      </c>
      <c r="V6" s="72" t="inlineStr">
        <is>
          <t>https://example.com/issue/2</t>
        </is>
      </c>
      <c r="W6" s="72" t="inlineStr">
        <is>
          <t>工程検証待ち。</t>
        </is>
      </c>
    </row>
    <row r="7" ht="24" customHeight="1">
      <c r="A7">
        <f>IF(B7="","",TEXT(B7,"yyyymmdd")&amp;"-IS-"&amp;TEXT(ROW()-4,"000"))</f>
        <v/>
      </c>
      <c r="B7" s="284" t="n">
        <v>46130</v>
      </c>
      <c r="C7" t="inlineStr">
        <is>
          <t>北関精工</t>
        </is>
      </c>
      <c r="D7" t="inlineStr">
        <is>
          <t>つくば第一工場</t>
        </is>
      </c>
      <c r="E7" t="inlineStr">
        <is>
          <t>組立工程区</t>
        </is>
      </c>
      <c r="F7" t="inlineStr">
        <is>
          <t>A1ライン</t>
        </is>
      </c>
      <c r="G7" t="inlineStr">
        <is>
          <t>個別組立</t>
        </is>
      </c>
      <c r="H7" t="inlineStr">
        <is>
          <t>Aシフト</t>
        </is>
      </c>
      <c r="I7" t="inlineStr">
        <is>
          <t>資材異常</t>
        </is>
      </c>
      <c r="J7" t="inlineStr">
        <is>
          <t>高</t>
        </is>
      </c>
      <c r="K7" s="72" t="inlineStr">
        <is>
          <t>ギアハウジングの入荷不足。</t>
        </is>
      </c>
      <c r="L7" s="72" t="inlineStr">
        <is>
          <t>A2 ラインから 15 セットを一時借用。</t>
        </is>
      </c>
      <c r="M7" s="72" t="inlineStr">
        <is>
          <t>仕入先の納品遅延。</t>
        </is>
      </c>
      <c r="N7" s="72" t="inlineStr">
        <is>
          <t>安全在庫を見直し、入荷アラートを追加。</t>
        </is>
      </c>
      <c r="O7" s="130" t="inlineStr">
        <is>
          <t>田中 健</t>
        </is>
      </c>
      <c r="P7" s="291" t="n">
        <v>46131</v>
      </c>
      <c r="Q7" s="130" t="inlineStr">
        <is>
          <t>エスカレーション済み</t>
        </is>
      </c>
      <c r="R7" s="291" t="n"/>
      <c r="S7" s="289">
        <f>IF(B7="","",IF(R7="",TODAY()-B7,R7-B7))</f>
        <v/>
      </c>
      <c r="T7" s="130" t="inlineStr">
        <is>
          <t>はい</t>
        </is>
      </c>
      <c r="U7" s="130" t="inlineStr">
        <is>
          <t>MO-41801</t>
        </is>
      </c>
      <c r="V7" s="72" t="inlineStr">
        <is>
          <t>https://example.com/issue/3</t>
        </is>
      </c>
      <c r="W7" s="72" t="inlineStr">
        <is>
          <t>このテンプレートの入力例です。必要に応じて自社データに置き換えてください。</t>
        </is>
      </c>
    </row>
    <row r="8" ht="24" customHeight="1">
      <c r="A8">
        <f>IF(B8="","",TEXT(B8,"yyyymmdd")&amp;"-IS-"&amp;TEXT(ROW()-4,"000"))</f>
        <v/>
      </c>
      <c r="B8" s="284" t="n">
        <v>46130</v>
      </c>
      <c r="C8" t="inlineStr">
        <is>
          <t>南洋パッケージ</t>
        </is>
      </c>
      <c r="D8" t="inlineStr">
        <is>
          <t>横浜包装工場</t>
        </is>
      </c>
      <c r="E8" t="inlineStr">
        <is>
          <t>充填工程区</t>
        </is>
      </c>
      <c r="F8" t="inlineStr">
        <is>
          <t>PACK-2 ライン</t>
        </is>
      </c>
      <c r="G8" t="inlineStr">
        <is>
          <t>包装・充填</t>
        </is>
      </c>
      <c r="H8" t="inlineStr">
        <is>
          <t>日勤</t>
        </is>
      </c>
      <c r="I8" t="inlineStr">
        <is>
          <t>安全とEHS</t>
        </is>
      </c>
      <c r="J8" t="inlineStr">
        <is>
          <t>中</t>
        </is>
      </c>
      <c r="K8" s="72" t="inlineStr">
        <is>
          <t>床面の残液による滑倒リスク。</t>
        </is>
      </c>
      <c r="L8" s="72" t="inlineStr">
        <is>
          <t>ただちに区画して清掃。</t>
        </is>
      </c>
      <c r="M8" s="72" t="inlineStr">
        <is>
          <t>受液トレイの交換が遅れた。</t>
        </is>
      </c>
      <c r="N8" s="72" t="inlineStr">
        <is>
          <t>点検頻度を2時間ごとに変更。</t>
        </is>
      </c>
      <c r="O8" s="130" t="inlineStr">
        <is>
          <t>小林 蓮</t>
        </is>
      </c>
      <c r="P8" s="291" t="n">
        <v>46130</v>
      </c>
      <c r="Q8" s="130" t="inlineStr">
        <is>
          <t>クローズ済み</t>
        </is>
      </c>
      <c r="R8" s="291" t="n">
        <v>46130</v>
      </c>
      <c r="S8" s="289">
        <f>IF(B8="","",IF(R8="",TODAY()-B8,R8-B8))</f>
        <v/>
      </c>
      <c r="T8" s="130" t="inlineStr">
        <is>
          <t>いいえ</t>
        </is>
      </c>
      <c r="U8" s="130" t="inlineStr">
        <is>
          <t>PK-41801</t>
        </is>
      </c>
      <c r="V8" s="72" t="inlineStr">
        <is>
          <t>https://example.com/issue/4</t>
        </is>
      </c>
      <c r="W8" s="72" t="inlineStr">
        <is>
          <t>クローズ完了。</t>
        </is>
      </c>
    </row>
    <row r="9" ht="24" customHeight="1">
      <c r="A9">
        <f>IF(B9="","",TEXT(B9,"yyyymmdd")&amp;"-IS-"&amp;TEXT(ROW()-4,"000"))</f>
        <v/>
      </c>
      <c r="B9" s="284" t="n">
        <v>46130</v>
      </c>
      <c r="C9" t="inlineStr">
        <is>
          <t>南洋パッケージ</t>
        </is>
      </c>
      <c r="D9" t="inlineStr">
        <is>
          <t>横浜包装工場</t>
        </is>
      </c>
      <c r="E9" t="inlineStr">
        <is>
          <t>充填工程区</t>
        </is>
      </c>
      <c r="F9" t="inlineStr">
        <is>
          <t>PACK-2 ライン</t>
        </is>
      </c>
      <c r="G9" t="inlineStr">
        <is>
          <t>包装・充填</t>
        </is>
      </c>
      <c r="H9" t="inlineStr">
        <is>
          <t>夜勤</t>
        </is>
      </c>
      <c r="I9" t="inlineStr">
        <is>
          <t>工程パラメータ</t>
        </is>
      </c>
      <c r="J9" t="inlineStr">
        <is>
          <t>高</t>
        </is>
      </c>
      <c r="K9" s="72" t="inlineStr">
        <is>
          <t>このテンプレートの入力例です。必要に応じて自社データに置き換えてください。</t>
        </is>
      </c>
      <c r="L9" s="72" t="inlineStr">
        <is>
          <t>このテンプレートの入力例です。必要に応じて自社データに置き換えてください。</t>
        </is>
      </c>
      <c r="M9" s="72" t="inlineStr">
        <is>
          <t>校正ドリフト。</t>
        </is>
      </c>
      <c r="N9" s="72" t="inlineStr">
        <is>
          <t>夜勤前に再校正し、校正記録を保存。</t>
        </is>
      </c>
      <c r="O9" s="130" t="inlineStr">
        <is>
          <t>渡辺 悠斗</t>
        </is>
      </c>
      <c r="P9" s="291" t="n">
        <v>46131</v>
      </c>
      <c r="Q9" s="130" t="inlineStr">
        <is>
          <t>要確認</t>
        </is>
      </c>
      <c r="R9" s="291" t="n"/>
      <c r="S9" s="289">
        <f>IF(B9="","",IF(R9="",TODAY()-B9,R9-B9))</f>
        <v/>
      </c>
      <c r="T9" s="130" t="inlineStr">
        <is>
          <t>はい</t>
        </is>
      </c>
      <c r="U9" s="130" t="inlineStr">
        <is>
          <t>PK-41802</t>
        </is>
      </c>
      <c r="V9" s="72" t="inlineStr">
        <is>
          <t>https://example.com/issue/5</t>
        </is>
      </c>
      <c r="W9" s="72" t="inlineStr">
        <is>
          <t>QA の再確認待ちち。</t>
        </is>
      </c>
    </row>
    <row r="10" ht="24" customHeight="1">
      <c r="A10">
        <f>IF(B10="","",TEXT(B10,"yyyymmdd")&amp;"-IS-"&amp;TEXT(ROW()-4,"000"))</f>
        <v/>
      </c>
      <c r="B10" s="284" t="n">
        <v>46131</v>
      </c>
      <c r="C10" t="inlineStr">
        <is>
          <t>北関精工</t>
        </is>
      </c>
      <c r="D10" t="inlineStr">
        <is>
          <t>つくば第一工場</t>
        </is>
      </c>
      <c r="E10" t="inlineStr">
        <is>
          <t>組立工程区</t>
        </is>
      </c>
      <c r="F10" t="inlineStr">
        <is>
          <t>A2ライン</t>
        </is>
      </c>
      <c r="G10" t="inlineStr">
        <is>
          <t>試作/サンプル</t>
        </is>
      </c>
      <c r="H10" t="inlineStr">
        <is>
          <t>日勤</t>
        </is>
      </c>
      <c r="I10" t="inlineStr">
        <is>
          <t>品質異常</t>
        </is>
      </c>
      <c r="J10" t="inlineStr">
        <is>
          <t>緊急</t>
        </is>
      </c>
      <c r="K10" s="72" t="inlineStr">
        <is>
          <t>試作モジュールのピンずれで短絡が発生。</t>
        </is>
      </c>
      <c r="L10" s="72" t="inlineStr">
        <is>
          <t>先頭20台を隔離し、100%再検査。</t>
        </is>
      </c>
      <c r="M10" s="72" t="inlineStr">
        <is>
          <t>治具の位置決めピン摩耗。</t>
        </is>
      </c>
      <c r="N10" s="72" t="inlineStr">
        <is>
          <t>治具を交換し、初回品確認項目を追加。</t>
        </is>
      </c>
      <c r="O10" s="130" t="inlineStr">
        <is>
          <t>山本 真央</t>
        </is>
      </c>
      <c r="P10" s="291" t="n">
        <v>46131</v>
      </c>
      <c r="Q10" s="130" t="inlineStr">
        <is>
          <t>フォロー中</t>
        </is>
      </c>
      <c r="R10" s="291" t="n"/>
      <c r="S10" s="289">
        <f>IF(B10="","",IF(R10="",TODAY()-B10,R10-B10))</f>
        <v/>
      </c>
      <c r="T10" s="130" t="inlineStr">
        <is>
          <t>はい</t>
        </is>
      </c>
      <c r="U10" s="130" t="inlineStr">
        <is>
          <t>NPI-419A</t>
        </is>
      </c>
      <c r="V10" s="72" t="inlineStr">
        <is>
          <t>https://example.com/issue/6</t>
        </is>
      </c>
      <c r="W10" s="72" t="inlineStr">
        <is>
          <t>工程と品質の合同クローズが必要。</t>
        </is>
      </c>
    </row>
    <row r="11" ht="24" customHeight="1">
      <c r="A11">
        <f>IF(B11="","",TEXT(B11,"yyyymmdd")&amp;"-IS-"&amp;TEXT(ROW()-4,"000"))</f>
        <v/>
      </c>
      <c r="B11" s="284" t="n">
        <v>46131</v>
      </c>
      <c r="C11" t="inlineStr">
        <is>
          <t>西南フーズ</t>
        </is>
      </c>
      <c r="D11" t="inlineStr">
        <is>
          <t>大阪食品工場</t>
        </is>
      </c>
      <c r="E11" t="inlineStr">
        <is>
          <t>加工工程区</t>
        </is>
      </c>
      <c r="F11" t="inlineStr">
        <is>
          <t>MIX-1 ライン</t>
        </is>
      </c>
      <c r="G11" t="inlineStr">
        <is>
          <t>食品加工</t>
        </is>
      </c>
      <c r="H11" t="inlineStr">
        <is>
          <t>日勤</t>
        </is>
      </c>
      <c r="I11" t="inlineStr">
        <is>
          <t>工程パラメータ</t>
        </is>
      </c>
      <c r="J11" t="inlineStr">
        <is>
          <t>中</t>
        </is>
      </c>
      <c r="K11" s="72" t="inlineStr">
        <is>
          <t>初回バッチの粘度が基準上限を3%上回る。</t>
        </is>
      </c>
      <c r="L11" s="72" t="inlineStr">
        <is>
          <t>水分補正を追加し、混合時間を8分延長。</t>
        </is>
      </c>
      <c r="M11" s="72" t="inlineStr">
        <is>
          <t>原料水分のばらつき。</t>
        </is>
      </c>
      <c r="N11" s="72" t="inlineStr">
        <is>
          <t>入荷時の水分事前検査と配合補正を追加。</t>
        </is>
      </c>
      <c r="O11" s="130" t="inlineStr">
        <is>
          <t>伊藤 陽菜</t>
        </is>
      </c>
      <c r="P11" s="291" t="n">
        <v>46132</v>
      </c>
      <c r="Q11" s="130" t="inlineStr">
        <is>
          <t>未対応</t>
        </is>
      </c>
      <c r="R11" s="291" t="n"/>
      <c r="S11" s="289">
        <f>IF(B11="","",IF(R11="",TODAY()-B11,R11-B11))</f>
        <v/>
      </c>
      <c r="T11" s="130" t="inlineStr">
        <is>
          <t>いいえ</t>
        </is>
      </c>
      <c r="U11" s="130" t="inlineStr">
        <is>
          <t>FD-41901</t>
        </is>
      </c>
      <c r="V11" s="72" t="inlineStr">
        <is>
          <t>https://example.com/issue/7</t>
        </is>
      </c>
      <c r="W11" s="72" t="inlineStr">
        <is>
          <t>次ロットで検証待ち。</t>
        </is>
      </c>
    </row>
    <row r="12" ht="24" customHeight="1">
      <c r="A12">
        <f>IF(B12="","",TEXT(B12,"yyyymmdd")&amp;"-IS-"&amp;TEXT(ROW()-4,"000"))</f>
        <v/>
      </c>
      <c r="B12" s="284" t="n">
        <v>46131</v>
      </c>
      <c r="C12" t="inlineStr">
        <is>
          <t>OEM協力先</t>
        </is>
      </c>
      <c r="D12" t="inlineStr">
        <is>
          <t>外注協力工場</t>
        </is>
      </c>
      <c r="E12" t="inlineStr">
        <is>
          <t>組立工程区</t>
        </is>
      </c>
      <c r="F12" t="inlineStr">
        <is>
          <t>PILOT-1 ライン</t>
        </is>
      </c>
      <c r="G12" t="inlineStr">
        <is>
          <t>OEM/外注</t>
        </is>
      </c>
      <c r="H12" t="inlineStr">
        <is>
          <t>早番</t>
        </is>
      </c>
      <c r="I12" t="inlineStr">
        <is>
          <t>計画調整</t>
        </is>
      </c>
      <c r="J12" t="inlineStr">
        <is>
          <t>中</t>
        </is>
      </c>
      <c r="K12" s="72" t="inlineStr">
        <is>
          <t>外注先の納入が2時間遅れ、総合検査に影響。</t>
        </is>
      </c>
      <c r="L12" s="72" t="inlineStr">
        <is>
          <t>入力例</t>
        </is>
      </c>
      <c r="M12" s="72" t="inlineStr">
        <is>
          <t>物流配車の競合。</t>
        </is>
      </c>
      <c r="N12" s="72" t="inlineStr">
        <is>
          <t>予約納品枠を固定し、日次で締める。</t>
        </is>
      </c>
      <c r="O12" s="130" t="inlineStr">
        <is>
          <t>田中 健</t>
        </is>
      </c>
      <c r="P12" s="291" t="n">
        <v>46132</v>
      </c>
      <c r="Q12" s="130" t="inlineStr">
        <is>
          <t>未対応</t>
        </is>
      </c>
      <c r="R12" s="291" t="n"/>
      <c r="S12" s="289">
        <f>IF(B12="","",IF(R12="",TODAY()-B12,R12-B12))</f>
        <v/>
      </c>
      <c r="T12" s="130" t="inlineStr">
        <is>
          <t>いいえ</t>
        </is>
      </c>
      <c r="U12" s="130" t="inlineStr">
        <is>
          <t>OEM-41901</t>
        </is>
      </c>
      <c r="V12" s="72" t="inlineStr">
        <is>
          <t>https://example.com/issue/8</t>
        </is>
      </c>
      <c r="W12" s="72" t="inlineStr">
        <is>
          <t>翌日フォロー。</t>
        </is>
      </c>
    </row>
    <row r="13" ht="24" customHeight="1">
      <c r="A13">
        <f>IF(B13="","",TEXT(B13,"yyyymmdd")&amp;"-IS-"&amp;TEXT(ROW()-4,"000"))</f>
        <v/>
      </c>
      <c r="B13" s="284" t="n">
        <v>46131</v>
      </c>
      <c r="C13" t="inlineStr">
        <is>
          <t>東海電子</t>
        </is>
      </c>
      <c r="D13" t="inlineStr">
        <is>
          <t>仙台北工場</t>
        </is>
      </c>
      <c r="E13" t="inlineStr">
        <is>
          <t>SMT工程区</t>
        </is>
      </c>
      <c r="F13" t="inlineStr">
        <is>
          <t>SMT-5ライン</t>
        </is>
      </c>
      <c r="G13" t="inlineStr">
        <is>
          <t>電子組立</t>
        </is>
      </c>
      <c r="H13" t="inlineStr">
        <is>
          <t>Aシフト</t>
        </is>
      </c>
      <c r="I13" t="inlineStr">
        <is>
          <t>設備異常</t>
        </is>
      </c>
      <c r="J13" t="inlineStr">
        <is>
          <t>低</t>
        </is>
      </c>
      <c r="K13" s="72" t="inlineStr">
        <is>
          <t>SPI のはんだ量センサーが断続的に警報を出す。</t>
        </is>
      </c>
      <c r="L13" s="72" t="inlineStr">
        <is>
          <t>残量を手動で再確認。</t>
        </is>
      </c>
      <c r="M13" s="72" t="inlineStr">
        <is>
          <t>センサー感度が高すぎる。</t>
        </is>
      </c>
      <c r="N13" s="72" t="inlineStr">
        <is>
          <t>次回保全時に感度を校正。</t>
        </is>
      </c>
      <c r="O13" s="130" t="inlineStr">
        <is>
          <t>渡辺 悠斗</t>
        </is>
      </c>
      <c r="P13" s="291" t="n">
        <v>46135</v>
      </c>
      <c r="Q13" s="130" t="inlineStr">
        <is>
          <t>クローズ済み</t>
        </is>
      </c>
      <c r="R13" s="291" t="n">
        <v>46131</v>
      </c>
      <c r="S13" s="289">
        <f>IF(B13="","",IF(R13="",TODAY()-B13,R13-B13))</f>
        <v/>
      </c>
      <c r="T13" s="130" t="inlineStr">
        <is>
          <t>いいえ</t>
        </is>
      </c>
      <c r="U13" s="130" t="inlineStr">
        <is>
          <t>WO-240419-01</t>
        </is>
      </c>
      <c r="V13" s="72" t="inlineStr">
        <is>
          <t>https://example.com/issue/9</t>
        </is>
      </c>
      <c r="W13" s="72" t="inlineStr">
        <is>
          <t>保全を手配済み。</t>
        </is>
      </c>
    </row>
    <row r="14" ht="24" customHeight="1">
      <c r="A14">
        <f>IF(B14="","",TEXT(B14,"yyyymmdd")&amp;"-IS-"&amp;TEXT(ROW()-4,"000"))</f>
        <v/>
      </c>
      <c r="B14" s="284" t="n"/>
      <c r="K14" s="72" t="n"/>
      <c r="L14" s="72" t="n"/>
      <c r="M14" s="72" t="n"/>
      <c r="N14" s="72" t="n"/>
      <c r="O14" s="130" t="n"/>
      <c r="P14" s="291" t="n"/>
      <c r="Q14" s="130" t="n"/>
      <c r="R14" s="291" t="n"/>
      <c r="S14" s="289">
        <f>IF(B14="","",IF(R14="",TODAY()-B14,R14-B14))</f>
        <v/>
      </c>
      <c r="T14" s="130" t="n"/>
      <c r="U14" s="130" t="n"/>
      <c r="V14" s="72" t="n"/>
      <c r="W14" s="72" t="n"/>
    </row>
    <row r="15" ht="24" customHeight="1">
      <c r="A15">
        <f>IF(B15="","",TEXT(B15,"yyyymmdd")&amp;"-IS-"&amp;TEXT(ROW()-4,"000"))</f>
        <v/>
      </c>
      <c r="B15" s="284" t="n"/>
      <c r="K15" s="72" t="n"/>
      <c r="L15" s="72" t="n"/>
      <c r="M15" s="72" t="n"/>
      <c r="N15" s="72" t="n"/>
      <c r="O15" s="130" t="n"/>
      <c r="P15" s="291" t="n"/>
      <c r="Q15" s="130" t="n"/>
      <c r="R15" s="291" t="n"/>
      <c r="S15" s="289">
        <f>IF(B15="","",IF(R15="",TODAY()-B15,R15-B15))</f>
        <v/>
      </c>
      <c r="T15" s="130" t="n"/>
      <c r="U15" s="130" t="n"/>
      <c r="V15" s="72" t="n"/>
      <c r="W15" s="72" t="n"/>
    </row>
    <row r="16" ht="24" customHeight="1">
      <c r="A16">
        <f>IF(B16="","",TEXT(B16,"yyyymmdd")&amp;"-IS-"&amp;TEXT(ROW()-4,"000"))</f>
        <v/>
      </c>
      <c r="B16" s="284" t="n"/>
      <c r="K16" s="72" t="n"/>
      <c r="L16" s="72" t="n"/>
      <c r="M16" s="72" t="n"/>
      <c r="N16" s="72" t="n"/>
      <c r="O16" s="130" t="n"/>
      <c r="P16" s="291" t="n"/>
      <c r="Q16" s="130" t="n"/>
      <c r="R16" s="291" t="n"/>
      <c r="S16" s="289">
        <f>IF(B16="","",IF(R16="",TODAY()-B16,R16-B16))</f>
        <v/>
      </c>
      <c r="T16" s="130" t="n"/>
      <c r="U16" s="130" t="n"/>
      <c r="V16" s="72" t="n"/>
      <c r="W16" s="72" t="n"/>
    </row>
    <row r="17" ht="24" customHeight="1">
      <c r="A17">
        <f>IF(B17="","",TEXT(B17,"yyyymmdd")&amp;"-IS-"&amp;TEXT(ROW()-4,"000"))</f>
        <v/>
      </c>
      <c r="B17" s="284" t="n"/>
      <c r="K17" s="72" t="n"/>
      <c r="L17" s="72" t="n"/>
      <c r="M17" s="72" t="n"/>
      <c r="N17" s="72" t="n"/>
      <c r="O17" s="130" t="n"/>
      <c r="P17" s="291" t="n"/>
      <c r="Q17" s="130" t="n"/>
      <c r="R17" s="291" t="n"/>
      <c r="S17" s="289">
        <f>IF(B17="","",IF(R17="",TODAY()-B17,R17-B17))</f>
        <v/>
      </c>
      <c r="T17" s="130" t="n"/>
      <c r="U17" s="130" t="n"/>
      <c r="V17" s="72" t="n"/>
      <c r="W17" s="72" t="n"/>
    </row>
    <row r="18" ht="24" customHeight="1">
      <c r="A18">
        <f>IF(B18="","",TEXT(B18,"yyyymmdd")&amp;"-IS-"&amp;TEXT(ROW()-4,"000"))</f>
        <v/>
      </c>
      <c r="B18" s="284" t="n"/>
      <c r="K18" s="72" t="n"/>
      <c r="L18" s="72" t="n"/>
      <c r="M18" s="72" t="n"/>
      <c r="N18" s="72" t="n"/>
      <c r="O18" s="130" t="n"/>
      <c r="P18" s="291" t="n"/>
      <c r="Q18" s="130" t="n"/>
      <c r="R18" s="291" t="n"/>
      <c r="S18" s="289">
        <f>IF(B18="","",IF(R18="",TODAY()-B18,R18-B18))</f>
        <v/>
      </c>
      <c r="T18" s="130" t="n"/>
      <c r="U18" s="130" t="n"/>
      <c r="V18" s="72" t="n"/>
      <c r="W18" s="72" t="n"/>
    </row>
    <row r="19" ht="24" customHeight="1">
      <c r="A19">
        <f>IF(B19="","",TEXT(B19,"yyyymmdd")&amp;"-IS-"&amp;TEXT(ROW()-4,"000"))</f>
        <v/>
      </c>
      <c r="B19" s="284" t="n"/>
      <c r="K19" s="72" t="n"/>
      <c r="L19" s="72" t="n"/>
      <c r="M19" s="72" t="n"/>
      <c r="N19" s="72" t="n"/>
      <c r="O19" s="130" t="n"/>
      <c r="P19" s="291" t="n"/>
      <c r="Q19" s="130" t="n"/>
      <c r="R19" s="291" t="n"/>
      <c r="S19" s="289">
        <f>IF(B19="","",IF(R19="",TODAY()-B19,R19-B19))</f>
        <v/>
      </c>
      <c r="T19" s="130" t="n"/>
      <c r="U19" s="130" t="n"/>
      <c r="V19" s="72" t="n"/>
      <c r="W19" s="72" t="n"/>
    </row>
    <row r="20" ht="24" customHeight="1">
      <c r="A20">
        <f>IF(B20="","",TEXT(B20,"yyyymmdd")&amp;"-IS-"&amp;TEXT(ROW()-4,"000"))</f>
        <v/>
      </c>
      <c r="B20" s="284" t="n"/>
      <c r="K20" s="72" t="n"/>
      <c r="L20" s="72" t="n"/>
      <c r="M20" s="72" t="n"/>
      <c r="N20" s="72" t="n"/>
      <c r="O20" s="130" t="n"/>
      <c r="P20" s="291" t="n"/>
      <c r="Q20" s="130" t="n"/>
      <c r="R20" s="291" t="n"/>
      <c r="S20" s="289">
        <f>IF(B20="","",IF(R20="",TODAY()-B20,R20-B20))</f>
        <v/>
      </c>
      <c r="T20" s="130" t="n"/>
      <c r="U20" s="130" t="n"/>
      <c r="V20" s="72" t="n"/>
      <c r="W20" s="72" t="n"/>
    </row>
    <row r="21" ht="24" customHeight="1">
      <c r="A21">
        <f>IF(B21="","",TEXT(B21,"yyyymmdd")&amp;"-IS-"&amp;TEXT(ROW()-4,"000"))</f>
        <v/>
      </c>
      <c r="B21" s="284" t="n"/>
      <c r="K21" s="72" t="n"/>
      <c r="L21" s="72" t="n"/>
      <c r="M21" s="72" t="n"/>
      <c r="N21" s="72" t="n"/>
      <c r="O21" s="130" t="n"/>
      <c r="P21" s="291" t="n"/>
      <c r="Q21" s="130" t="n"/>
      <c r="R21" s="291" t="n"/>
      <c r="S21" s="289">
        <f>IF(B21="","",IF(R21="",TODAY()-B21,R21-B21))</f>
        <v/>
      </c>
      <c r="T21" s="130" t="n"/>
      <c r="U21" s="130" t="n"/>
      <c r="V21" s="72" t="n"/>
      <c r="W21" s="72" t="n"/>
    </row>
    <row r="22" ht="24" customHeight="1">
      <c r="A22">
        <f>IF(B22="","",TEXT(B22,"yyyymmdd")&amp;"-IS-"&amp;TEXT(ROW()-4,"000"))</f>
        <v/>
      </c>
      <c r="B22" s="284" t="n"/>
      <c r="K22" s="72" t="n"/>
      <c r="L22" s="72" t="n"/>
      <c r="M22" s="72" t="n"/>
      <c r="N22" s="72" t="n"/>
      <c r="O22" s="130" t="n"/>
      <c r="P22" s="291" t="n"/>
      <c r="Q22" s="130" t="n"/>
      <c r="R22" s="291" t="n"/>
      <c r="S22" s="289">
        <f>IF(B22="","",IF(R22="",TODAY()-B22,R22-B22))</f>
        <v/>
      </c>
      <c r="T22" s="130" t="n"/>
      <c r="U22" s="130" t="n"/>
      <c r="V22" s="72" t="n"/>
      <c r="W22" s="72" t="n"/>
    </row>
    <row r="23" ht="24" customHeight="1">
      <c r="A23">
        <f>IF(B23="","",TEXT(B23,"yyyymmdd")&amp;"-IS-"&amp;TEXT(ROW()-4,"000"))</f>
        <v/>
      </c>
      <c r="B23" s="284" t="n"/>
      <c r="K23" s="72" t="n"/>
      <c r="L23" s="72" t="n"/>
      <c r="M23" s="72" t="n"/>
      <c r="N23" s="72" t="n"/>
      <c r="O23" s="130" t="n"/>
      <c r="P23" s="291" t="n"/>
      <c r="Q23" s="130" t="n"/>
      <c r="R23" s="291" t="n"/>
      <c r="S23" s="289">
        <f>IF(B23="","",IF(R23="",TODAY()-B23,R23-B23))</f>
        <v/>
      </c>
      <c r="T23" s="130" t="n"/>
      <c r="U23" s="130" t="n"/>
      <c r="V23" s="72" t="n"/>
      <c r="W23" s="72" t="n"/>
    </row>
    <row r="24" ht="24" customHeight="1">
      <c r="A24">
        <f>IF(B24="","",TEXT(B24,"yyyymmdd")&amp;"-IS-"&amp;TEXT(ROW()-4,"000"))</f>
        <v/>
      </c>
      <c r="B24" s="284" t="n"/>
      <c r="K24" s="72" t="n"/>
      <c r="L24" s="72" t="n"/>
      <c r="M24" s="72" t="n"/>
      <c r="N24" s="72" t="n"/>
      <c r="O24" s="130" t="n"/>
      <c r="P24" s="291" t="n"/>
      <c r="Q24" s="130" t="n"/>
      <c r="R24" s="291" t="n"/>
      <c r="S24" s="289">
        <f>IF(B24="","",IF(R24="",TODAY()-B24,R24-B24))</f>
        <v/>
      </c>
      <c r="T24" s="130" t="n"/>
      <c r="U24" s="130" t="n"/>
      <c r="V24" s="72" t="n"/>
      <c r="W24" s="72" t="n"/>
    </row>
    <row r="25" ht="24" customHeight="1">
      <c r="A25">
        <f>IF(B25="","",TEXT(B25,"yyyymmdd")&amp;"-IS-"&amp;TEXT(ROW()-4,"000"))</f>
        <v/>
      </c>
      <c r="B25" s="284" t="n"/>
      <c r="K25" s="72" t="n"/>
      <c r="L25" s="72" t="n"/>
      <c r="M25" s="72" t="n"/>
      <c r="N25" s="72" t="n"/>
      <c r="O25" s="130" t="n"/>
      <c r="P25" s="291" t="n"/>
      <c r="Q25" s="130" t="n"/>
      <c r="R25" s="291" t="n"/>
      <c r="S25" s="289">
        <f>IF(B25="","",IF(R25="",TODAY()-B25,R25-B25))</f>
        <v/>
      </c>
      <c r="T25" s="130" t="n"/>
      <c r="U25" s="130" t="n"/>
      <c r="V25" s="72" t="n"/>
      <c r="W25" s="72" t="n"/>
    </row>
    <row r="26" ht="24" customHeight="1">
      <c r="A26">
        <f>IF(B26="","",TEXT(B26,"yyyymmdd")&amp;"-IS-"&amp;TEXT(ROW()-4,"000"))</f>
        <v/>
      </c>
      <c r="B26" s="284" t="n"/>
      <c r="K26" s="72" t="n"/>
      <c r="L26" s="72" t="n"/>
      <c r="M26" s="72" t="n"/>
      <c r="N26" s="72" t="n"/>
      <c r="O26" s="130" t="n"/>
      <c r="P26" s="291" t="n"/>
      <c r="Q26" s="130" t="n"/>
      <c r="R26" s="291" t="n"/>
      <c r="S26" s="289">
        <f>IF(B26="","",IF(R26="",TODAY()-B26,R26-B26))</f>
        <v/>
      </c>
      <c r="T26" s="130" t="n"/>
      <c r="U26" s="130" t="n"/>
      <c r="V26" s="72" t="n"/>
      <c r="W26" s="72" t="n"/>
    </row>
    <row r="27" ht="24" customHeight="1">
      <c r="A27">
        <f>IF(B27="","",TEXT(B27,"yyyymmdd")&amp;"-IS-"&amp;TEXT(ROW()-4,"000"))</f>
        <v/>
      </c>
      <c r="B27" s="284" t="n"/>
      <c r="K27" s="72" t="n"/>
      <c r="L27" s="72" t="n"/>
      <c r="M27" s="72" t="n"/>
      <c r="N27" s="72" t="n"/>
      <c r="O27" s="130" t="n"/>
      <c r="P27" s="291" t="n"/>
      <c r="Q27" s="130" t="n"/>
      <c r="R27" s="291" t="n"/>
      <c r="S27" s="289">
        <f>IF(B27="","",IF(R27="",TODAY()-B27,R27-B27))</f>
        <v/>
      </c>
      <c r="T27" s="130" t="n"/>
      <c r="U27" s="130" t="n"/>
      <c r="V27" s="72" t="n"/>
      <c r="W27" s="72" t="n"/>
    </row>
    <row r="28" ht="24" customHeight="1">
      <c r="A28">
        <f>IF(B28="","",TEXT(B28,"yyyymmdd")&amp;"-IS-"&amp;TEXT(ROW()-4,"000"))</f>
        <v/>
      </c>
      <c r="B28" s="284" t="n"/>
      <c r="K28" s="72" t="n"/>
      <c r="L28" s="72" t="n"/>
      <c r="M28" s="72" t="n"/>
      <c r="N28" s="72" t="n"/>
      <c r="O28" s="130" t="n"/>
      <c r="P28" s="291" t="n"/>
      <c r="Q28" s="130" t="n"/>
      <c r="R28" s="291" t="n"/>
      <c r="S28" s="289">
        <f>IF(B28="","",IF(R28="",TODAY()-B28,R28-B28))</f>
        <v/>
      </c>
      <c r="T28" s="130" t="n"/>
      <c r="U28" s="130" t="n"/>
      <c r="V28" s="72" t="n"/>
      <c r="W28" s="72" t="n"/>
    </row>
    <row r="29" ht="24" customHeight="1">
      <c r="A29">
        <f>IF(B29="","",TEXT(B29,"yyyymmdd")&amp;"-IS-"&amp;TEXT(ROW()-4,"000"))</f>
        <v/>
      </c>
      <c r="B29" s="284" t="n"/>
      <c r="K29" s="72" t="n"/>
      <c r="L29" s="72" t="n"/>
      <c r="M29" s="72" t="n"/>
      <c r="N29" s="72" t="n"/>
      <c r="O29" s="130" t="n"/>
      <c r="P29" s="291" t="n"/>
      <c r="Q29" s="130" t="n"/>
      <c r="R29" s="291" t="n"/>
      <c r="S29" s="289">
        <f>IF(B29="","",IF(R29="",TODAY()-B29,R29-B29))</f>
        <v/>
      </c>
      <c r="T29" s="130" t="n"/>
      <c r="U29" s="130" t="n"/>
      <c r="V29" s="72" t="n"/>
      <c r="W29" s="72" t="n"/>
    </row>
    <row r="30" ht="24" customHeight="1">
      <c r="A30">
        <f>IF(B30="","",TEXT(B30,"yyyymmdd")&amp;"-IS-"&amp;TEXT(ROW()-4,"000"))</f>
        <v/>
      </c>
      <c r="B30" s="284" t="n"/>
      <c r="K30" s="72" t="n"/>
      <c r="L30" s="72" t="n"/>
      <c r="M30" s="72" t="n"/>
      <c r="N30" s="72" t="n"/>
      <c r="O30" s="130" t="n"/>
      <c r="P30" s="291" t="n"/>
      <c r="Q30" s="130" t="n"/>
      <c r="R30" s="291" t="n"/>
      <c r="S30" s="289">
        <f>IF(B30="","",IF(R30="",TODAY()-B30,R30-B30))</f>
        <v/>
      </c>
      <c r="T30" s="130" t="n"/>
      <c r="U30" s="130" t="n"/>
      <c r="V30" s="72" t="n"/>
      <c r="W30" s="72" t="n"/>
    </row>
    <row r="31" ht="24" customHeight="1">
      <c r="A31">
        <f>IF(B31="","",TEXT(B31,"yyyymmdd")&amp;"-IS-"&amp;TEXT(ROW()-4,"000"))</f>
        <v/>
      </c>
      <c r="B31" s="284" t="n"/>
      <c r="K31" s="72" t="n"/>
      <c r="L31" s="72" t="n"/>
      <c r="M31" s="72" t="n"/>
      <c r="N31" s="72" t="n"/>
      <c r="O31" s="130" t="n"/>
      <c r="P31" s="291" t="n"/>
      <c r="Q31" s="130" t="n"/>
      <c r="R31" s="291" t="n"/>
      <c r="S31" s="289">
        <f>IF(B31="","",IF(R31="",TODAY()-B31,R31-B31))</f>
        <v/>
      </c>
      <c r="T31" s="130" t="n"/>
      <c r="U31" s="130" t="n"/>
      <c r="V31" s="72" t="n"/>
      <c r="W31" s="72" t="n"/>
    </row>
    <row r="32" ht="24" customHeight="1">
      <c r="A32">
        <f>IF(B32="","",TEXT(B32,"yyyymmdd")&amp;"-IS-"&amp;TEXT(ROW()-4,"000"))</f>
        <v/>
      </c>
      <c r="B32" s="284" t="n"/>
      <c r="K32" s="72" t="n"/>
      <c r="L32" s="72" t="n"/>
      <c r="M32" s="72" t="n"/>
      <c r="N32" s="72" t="n"/>
      <c r="O32" s="130" t="n"/>
      <c r="P32" s="291" t="n"/>
      <c r="Q32" s="130" t="n"/>
      <c r="R32" s="291" t="n"/>
      <c r="S32" s="289">
        <f>IF(B32="","",IF(R32="",TODAY()-B32,R32-B32))</f>
        <v/>
      </c>
      <c r="T32" s="130" t="n"/>
      <c r="U32" s="130" t="n"/>
      <c r="V32" s="72" t="n"/>
      <c r="W32" s="72" t="n"/>
    </row>
    <row r="33" ht="24" customHeight="1">
      <c r="A33">
        <f>IF(B33="","",TEXT(B33,"yyyymmdd")&amp;"-IS-"&amp;TEXT(ROW()-4,"000"))</f>
        <v/>
      </c>
      <c r="B33" s="284" t="n"/>
      <c r="K33" s="72" t="n"/>
      <c r="L33" s="72" t="n"/>
      <c r="M33" s="72" t="n"/>
      <c r="N33" s="72" t="n"/>
      <c r="O33" s="130" t="n"/>
      <c r="P33" s="291" t="n"/>
      <c r="Q33" s="130" t="n"/>
      <c r="R33" s="291" t="n"/>
      <c r="S33" s="289">
        <f>IF(B33="","",IF(R33="",TODAY()-B33,R33-B33))</f>
        <v/>
      </c>
      <c r="T33" s="130" t="n"/>
      <c r="U33" s="130" t="n"/>
      <c r="V33" s="72" t="n"/>
      <c r="W33" s="72" t="n"/>
    </row>
    <row r="34" ht="24" customHeight="1">
      <c r="A34">
        <f>IF(B34="","",TEXT(B34,"yyyymmdd")&amp;"-IS-"&amp;TEXT(ROW()-4,"000"))</f>
        <v/>
      </c>
      <c r="B34" s="284" t="n"/>
      <c r="K34" s="72" t="n"/>
      <c r="L34" s="72" t="n"/>
      <c r="M34" s="72" t="n"/>
      <c r="N34" s="72" t="n"/>
      <c r="O34" s="130" t="n"/>
      <c r="P34" s="291" t="n"/>
      <c r="Q34" s="130" t="n"/>
      <c r="R34" s="291" t="n"/>
      <c r="S34" s="289">
        <f>IF(B34="","",IF(R34="",TODAY()-B34,R34-B34))</f>
        <v/>
      </c>
      <c r="T34" s="130" t="n"/>
      <c r="U34" s="130" t="n"/>
      <c r="V34" s="72" t="n"/>
      <c r="W34" s="72" t="n"/>
    </row>
    <row r="35" ht="24" customHeight="1">
      <c r="A35">
        <f>IF(B35="","",TEXT(B35,"yyyymmdd")&amp;"-IS-"&amp;TEXT(ROW()-4,"000"))</f>
        <v/>
      </c>
      <c r="B35" s="284" t="n"/>
      <c r="K35" s="72" t="n"/>
      <c r="L35" s="72" t="n"/>
      <c r="M35" s="72" t="n"/>
      <c r="N35" s="72" t="n"/>
      <c r="O35" s="130" t="n"/>
      <c r="P35" s="291" t="n"/>
      <c r="Q35" s="130" t="n"/>
      <c r="R35" s="291" t="n"/>
      <c r="S35" s="289">
        <f>IF(B35="","",IF(R35="",TODAY()-B35,R35-B35))</f>
        <v/>
      </c>
      <c r="T35" s="130" t="n"/>
      <c r="U35" s="130" t="n"/>
      <c r="V35" s="72" t="n"/>
      <c r="W35" s="72" t="n"/>
    </row>
    <row r="36" ht="24" customHeight="1">
      <c r="A36">
        <f>IF(B36="","",TEXT(B36,"yyyymmdd")&amp;"-IS-"&amp;TEXT(ROW()-4,"000"))</f>
        <v/>
      </c>
      <c r="B36" s="284" t="n"/>
      <c r="K36" s="72" t="n"/>
      <c r="L36" s="72" t="n"/>
      <c r="M36" s="72" t="n"/>
      <c r="N36" s="72" t="n"/>
      <c r="O36" s="130" t="n"/>
      <c r="P36" s="291" t="n"/>
      <c r="Q36" s="130" t="n"/>
      <c r="R36" s="291" t="n"/>
      <c r="S36" s="289">
        <f>IF(B36="","",IF(R36="",TODAY()-B36,R36-B36))</f>
        <v/>
      </c>
      <c r="T36" s="130" t="n"/>
      <c r="U36" s="130" t="n"/>
      <c r="V36" s="72" t="n"/>
      <c r="W36" s="72" t="n"/>
    </row>
    <row r="37" ht="24" customHeight="1">
      <c r="A37">
        <f>IF(B37="","",TEXT(B37,"yyyymmdd")&amp;"-IS-"&amp;TEXT(ROW()-4,"000"))</f>
        <v/>
      </c>
      <c r="B37" s="284" t="n"/>
      <c r="K37" s="72" t="n"/>
      <c r="L37" s="72" t="n"/>
      <c r="M37" s="72" t="n"/>
      <c r="N37" s="72" t="n"/>
      <c r="O37" s="130" t="n"/>
      <c r="P37" s="291" t="n"/>
      <c r="Q37" s="130" t="n"/>
      <c r="R37" s="291" t="n"/>
      <c r="S37" s="289">
        <f>IF(B37="","",IF(R37="",TODAY()-B37,R37-B37))</f>
        <v/>
      </c>
      <c r="T37" s="130" t="n"/>
      <c r="U37" s="130" t="n"/>
      <c r="V37" s="72" t="n"/>
      <c r="W37" s="72" t="n"/>
    </row>
    <row r="38" ht="24" customHeight="1">
      <c r="A38">
        <f>IF(B38="","",TEXT(B38,"yyyymmdd")&amp;"-IS-"&amp;TEXT(ROW()-4,"000"))</f>
        <v/>
      </c>
      <c r="B38" s="284" t="n"/>
      <c r="K38" s="72" t="n"/>
      <c r="L38" s="72" t="n"/>
      <c r="M38" s="72" t="n"/>
      <c r="N38" s="72" t="n"/>
      <c r="O38" s="130" t="n"/>
      <c r="P38" s="291" t="n"/>
      <c r="Q38" s="130" t="n"/>
      <c r="R38" s="291" t="n"/>
      <c r="S38" s="289">
        <f>IF(B38="","",IF(R38="",TODAY()-B38,R38-B38))</f>
        <v/>
      </c>
      <c r="T38" s="130" t="n"/>
      <c r="U38" s="130" t="n"/>
      <c r="V38" s="72" t="n"/>
      <c r="W38" s="72" t="n"/>
    </row>
    <row r="39" ht="24" customHeight="1">
      <c r="A39">
        <f>IF(B39="","",TEXT(B39,"yyyymmdd")&amp;"-IS-"&amp;TEXT(ROW()-4,"000"))</f>
        <v/>
      </c>
      <c r="B39" s="284" t="n"/>
      <c r="K39" s="72" t="n"/>
      <c r="L39" s="72" t="n"/>
      <c r="M39" s="72" t="n"/>
      <c r="N39" s="72" t="n"/>
      <c r="O39" s="130" t="n"/>
      <c r="P39" s="291" t="n"/>
      <c r="Q39" s="130" t="n"/>
      <c r="R39" s="291" t="n"/>
      <c r="S39" s="289">
        <f>IF(B39="","",IF(R39="",TODAY()-B39,R39-B39))</f>
        <v/>
      </c>
      <c r="T39" s="130" t="n"/>
      <c r="U39" s="130" t="n"/>
      <c r="V39" s="72" t="n"/>
      <c r="W39" s="72" t="n"/>
    </row>
    <row r="40" ht="24" customHeight="1">
      <c r="A40">
        <f>IF(B40="","",TEXT(B40,"yyyymmdd")&amp;"-IS-"&amp;TEXT(ROW()-4,"000"))</f>
        <v/>
      </c>
      <c r="B40" s="284" t="n"/>
      <c r="K40" s="72" t="n"/>
      <c r="L40" s="72" t="n"/>
      <c r="M40" s="72" t="n"/>
      <c r="N40" s="72" t="n"/>
      <c r="O40" s="130" t="n"/>
      <c r="P40" s="291" t="n"/>
      <c r="Q40" s="130" t="n"/>
      <c r="R40" s="291" t="n"/>
      <c r="S40" s="289">
        <f>IF(B40="","",IF(R40="",TODAY()-B40,R40-B40))</f>
        <v/>
      </c>
      <c r="T40" s="130" t="n"/>
      <c r="U40" s="130" t="n"/>
      <c r="V40" s="72" t="n"/>
      <c r="W40" s="72" t="n"/>
    </row>
    <row r="41" ht="24" customHeight="1">
      <c r="A41">
        <f>IF(B41="","",TEXT(B41,"yyyymmdd")&amp;"-IS-"&amp;TEXT(ROW()-4,"000"))</f>
        <v/>
      </c>
      <c r="B41" s="284" t="n"/>
      <c r="K41" s="72" t="n"/>
      <c r="L41" s="72" t="n"/>
      <c r="M41" s="72" t="n"/>
      <c r="N41" s="72" t="n"/>
      <c r="O41" s="130" t="n"/>
      <c r="P41" s="291" t="n"/>
      <c r="Q41" s="130" t="n"/>
      <c r="R41" s="291" t="n"/>
      <c r="S41" s="289">
        <f>IF(B41="","",IF(R41="",TODAY()-B41,R41-B41))</f>
        <v/>
      </c>
      <c r="T41" s="130" t="n"/>
      <c r="U41" s="130" t="n"/>
      <c r="V41" s="72" t="n"/>
      <c r="W41" s="72" t="n"/>
    </row>
    <row r="42" ht="24" customHeight="1">
      <c r="A42">
        <f>IF(B42="","",TEXT(B42,"yyyymmdd")&amp;"-IS-"&amp;TEXT(ROW()-4,"000"))</f>
        <v/>
      </c>
      <c r="B42" s="284" t="n"/>
      <c r="K42" s="72" t="n"/>
      <c r="L42" s="72" t="n"/>
      <c r="M42" s="72" t="n"/>
      <c r="N42" s="72" t="n"/>
      <c r="O42" s="130" t="n"/>
      <c r="P42" s="291" t="n"/>
      <c r="Q42" s="130" t="n"/>
      <c r="R42" s="291" t="n"/>
      <c r="S42" s="289">
        <f>IF(B42="","",IF(R42="",TODAY()-B42,R42-B42))</f>
        <v/>
      </c>
      <c r="T42" s="130" t="n"/>
      <c r="U42" s="130" t="n"/>
      <c r="V42" s="72" t="n"/>
      <c r="W42" s="72" t="n"/>
    </row>
    <row r="43" ht="24" customHeight="1">
      <c r="A43">
        <f>IF(B43="","",TEXT(B43,"yyyymmdd")&amp;"-IS-"&amp;TEXT(ROW()-4,"000"))</f>
        <v/>
      </c>
      <c r="B43" s="284" t="n"/>
      <c r="K43" s="72" t="n"/>
      <c r="L43" s="72" t="n"/>
      <c r="M43" s="72" t="n"/>
      <c r="N43" s="72" t="n"/>
      <c r="O43" s="130" t="n"/>
      <c r="P43" s="291" t="n"/>
      <c r="Q43" s="130" t="n"/>
      <c r="R43" s="291" t="n"/>
      <c r="S43" s="289">
        <f>IF(B43="","",IF(R43="",TODAY()-B43,R43-B43))</f>
        <v/>
      </c>
      <c r="T43" s="130" t="n"/>
      <c r="U43" s="130" t="n"/>
      <c r="V43" s="72" t="n"/>
      <c r="W43" s="72" t="n"/>
    </row>
    <row r="44" ht="24" customHeight="1">
      <c r="A44">
        <f>IF(B44="","",TEXT(B44,"yyyymmdd")&amp;"-IS-"&amp;TEXT(ROW()-4,"000"))</f>
        <v/>
      </c>
      <c r="B44" s="284" t="n"/>
      <c r="K44" s="72" t="n"/>
      <c r="L44" s="72" t="n"/>
      <c r="M44" s="72" t="n"/>
      <c r="N44" s="72" t="n"/>
      <c r="O44" s="130" t="n"/>
      <c r="P44" s="291" t="n"/>
      <c r="Q44" s="130" t="n"/>
      <c r="R44" s="291" t="n"/>
      <c r="S44" s="289">
        <f>IF(B44="","",IF(R44="",TODAY()-B44,R44-B44))</f>
        <v/>
      </c>
      <c r="T44" s="130" t="n"/>
      <c r="U44" s="130" t="n"/>
      <c r="V44" s="72" t="n"/>
      <c r="W44" s="72" t="n"/>
    </row>
    <row r="45" ht="24" customHeight="1">
      <c r="A45">
        <f>IF(B45="","",TEXT(B45,"yyyymmdd")&amp;"-IS-"&amp;TEXT(ROW()-4,"000"))</f>
        <v/>
      </c>
      <c r="B45" s="284" t="n"/>
      <c r="K45" s="72" t="n"/>
      <c r="L45" s="72" t="n"/>
      <c r="M45" s="72" t="n"/>
      <c r="N45" s="72" t="n"/>
      <c r="O45" s="130" t="n"/>
      <c r="P45" s="291" t="n"/>
      <c r="Q45" s="130" t="n"/>
      <c r="R45" s="291" t="n"/>
      <c r="S45" s="289">
        <f>IF(B45="","",IF(R45="",TODAY()-B45,R45-B45))</f>
        <v/>
      </c>
      <c r="T45" s="130" t="n"/>
      <c r="U45" s="130" t="n"/>
      <c r="V45" s="72" t="n"/>
      <c r="W45" s="72" t="n"/>
    </row>
    <row r="46" ht="24" customHeight="1">
      <c r="A46">
        <f>IF(B46="","",TEXT(B46,"yyyymmdd")&amp;"-IS-"&amp;TEXT(ROW()-4,"000"))</f>
        <v/>
      </c>
      <c r="B46" s="284" t="n"/>
      <c r="K46" s="72" t="n"/>
      <c r="L46" s="72" t="n"/>
      <c r="M46" s="72" t="n"/>
      <c r="N46" s="72" t="n"/>
      <c r="O46" s="130" t="n"/>
      <c r="P46" s="291" t="n"/>
      <c r="Q46" s="130" t="n"/>
      <c r="R46" s="291" t="n"/>
      <c r="S46" s="289">
        <f>IF(B46="","",IF(R46="",TODAY()-B46,R46-B46))</f>
        <v/>
      </c>
      <c r="T46" s="130" t="n"/>
      <c r="U46" s="130" t="n"/>
      <c r="V46" s="72" t="n"/>
      <c r="W46" s="72" t="n"/>
    </row>
    <row r="47" ht="24" customHeight="1">
      <c r="A47">
        <f>IF(B47="","",TEXT(B47,"yyyymmdd")&amp;"-IS-"&amp;TEXT(ROW()-4,"000"))</f>
        <v/>
      </c>
      <c r="B47" s="284" t="n"/>
      <c r="K47" s="72" t="n"/>
      <c r="L47" s="72" t="n"/>
      <c r="M47" s="72" t="n"/>
      <c r="N47" s="72" t="n"/>
      <c r="O47" s="130" t="n"/>
      <c r="P47" s="291" t="n"/>
      <c r="Q47" s="130" t="n"/>
      <c r="R47" s="291" t="n"/>
      <c r="S47" s="289">
        <f>IF(B47="","",IF(R47="",TODAY()-B47,R47-B47))</f>
        <v/>
      </c>
      <c r="T47" s="130" t="n"/>
      <c r="U47" s="130" t="n"/>
      <c r="V47" s="72" t="n"/>
      <c r="W47" s="72" t="n"/>
    </row>
    <row r="48" ht="24" customHeight="1">
      <c r="A48">
        <f>IF(B48="","",TEXT(B48,"yyyymmdd")&amp;"-IS-"&amp;TEXT(ROW()-4,"000"))</f>
        <v/>
      </c>
      <c r="B48" s="284" t="n"/>
      <c r="K48" s="72" t="n"/>
      <c r="L48" s="72" t="n"/>
      <c r="M48" s="72" t="n"/>
      <c r="N48" s="72" t="n"/>
      <c r="O48" s="130" t="n"/>
      <c r="P48" s="291" t="n"/>
      <c r="Q48" s="130" t="n"/>
      <c r="R48" s="291" t="n"/>
      <c r="S48" s="289">
        <f>IF(B48="","",IF(R48="",TODAY()-B48,R48-B48))</f>
        <v/>
      </c>
      <c r="T48" s="130" t="n"/>
      <c r="U48" s="130" t="n"/>
      <c r="V48" s="72" t="n"/>
      <c r="W48" s="72" t="n"/>
    </row>
    <row r="49" ht="24" customHeight="1">
      <c r="A49">
        <f>IF(B49="","",TEXT(B49,"yyyymmdd")&amp;"-IS-"&amp;TEXT(ROW()-4,"000"))</f>
        <v/>
      </c>
      <c r="B49" s="284" t="n"/>
      <c r="K49" s="72" t="n"/>
      <c r="L49" s="72" t="n"/>
      <c r="M49" s="72" t="n"/>
      <c r="N49" s="72" t="n"/>
      <c r="O49" s="130" t="n"/>
      <c r="P49" s="291" t="n"/>
      <c r="Q49" s="130" t="n"/>
      <c r="R49" s="291" t="n"/>
      <c r="S49" s="289">
        <f>IF(B49="","",IF(R49="",TODAY()-B49,R49-B49))</f>
        <v/>
      </c>
      <c r="T49" s="130" t="n"/>
      <c r="U49" s="130" t="n"/>
      <c r="V49" s="72" t="n"/>
      <c r="W49" s="72" t="n"/>
    </row>
    <row r="50" ht="24" customHeight="1">
      <c r="A50">
        <f>IF(B50="","",TEXT(B50,"yyyymmdd")&amp;"-IS-"&amp;TEXT(ROW()-4,"000"))</f>
        <v/>
      </c>
      <c r="B50" s="284" t="n"/>
      <c r="K50" s="72" t="n"/>
      <c r="L50" s="72" t="n"/>
      <c r="M50" s="72" t="n"/>
      <c r="N50" s="72" t="n"/>
      <c r="O50" s="130" t="n"/>
      <c r="P50" s="291" t="n"/>
      <c r="Q50" s="130" t="n"/>
      <c r="R50" s="291" t="n"/>
      <c r="S50" s="289">
        <f>IF(B50="","",IF(R50="",TODAY()-B50,R50-B50))</f>
        <v/>
      </c>
      <c r="T50" s="130" t="n"/>
      <c r="U50" s="130" t="n"/>
      <c r="V50" s="72" t="n"/>
      <c r="W50" s="72" t="n"/>
    </row>
    <row r="51" ht="24" customHeight="1">
      <c r="A51">
        <f>IF(B51="","",TEXT(B51,"yyyymmdd")&amp;"-IS-"&amp;TEXT(ROW()-4,"000"))</f>
        <v/>
      </c>
      <c r="B51" s="284" t="n"/>
      <c r="K51" s="72" t="n"/>
      <c r="L51" s="72" t="n"/>
      <c r="M51" s="72" t="n"/>
      <c r="N51" s="72" t="n"/>
      <c r="O51" s="130" t="n"/>
      <c r="P51" s="291" t="n"/>
      <c r="Q51" s="130" t="n"/>
      <c r="R51" s="291" t="n"/>
      <c r="S51" s="289">
        <f>IF(B51="","",IF(R51="",TODAY()-B51,R51-B51))</f>
        <v/>
      </c>
      <c r="T51" s="130" t="n"/>
      <c r="U51" s="130" t="n"/>
      <c r="V51" s="72" t="n"/>
      <c r="W51" s="72" t="n"/>
    </row>
    <row r="52" ht="24" customHeight="1">
      <c r="A52">
        <f>IF(B52="","",TEXT(B52,"yyyymmdd")&amp;"-IS-"&amp;TEXT(ROW()-4,"000"))</f>
        <v/>
      </c>
      <c r="B52" s="284" t="n"/>
      <c r="K52" s="72" t="n"/>
      <c r="L52" s="72" t="n"/>
      <c r="M52" s="72" t="n"/>
      <c r="N52" s="72" t="n"/>
      <c r="O52" s="130" t="n"/>
      <c r="P52" s="291" t="n"/>
      <c r="Q52" s="130" t="n"/>
      <c r="R52" s="291" t="n"/>
      <c r="S52" s="289">
        <f>IF(B52="","",IF(R52="",TODAY()-B52,R52-B52))</f>
        <v/>
      </c>
      <c r="T52" s="130" t="n"/>
      <c r="U52" s="130" t="n"/>
      <c r="V52" s="72" t="n"/>
      <c r="W52" s="72" t="n"/>
    </row>
    <row r="53" ht="24" customHeight="1">
      <c r="A53">
        <f>IF(B53="","",TEXT(B53,"yyyymmdd")&amp;"-IS-"&amp;TEXT(ROW()-4,"000"))</f>
        <v/>
      </c>
      <c r="B53" s="284" t="n"/>
      <c r="K53" s="72" t="n"/>
      <c r="L53" s="72" t="n"/>
      <c r="M53" s="72" t="n"/>
      <c r="N53" s="72" t="n"/>
      <c r="O53" s="130" t="n"/>
      <c r="P53" s="291" t="n"/>
      <c r="Q53" s="130" t="n"/>
      <c r="R53" s="291" t="n"/>
      <c r="S53" s="289">
        <f>IF(B53="","",IF(R53="",TODAY()-B53,R53-B53))</f>
        <v/>
      </c>
      <c r="T53" s="130" t="n"/>
      <c r="U53" s="130" t="n"/>
      <c r="V53" s="72" t="n"/>
      <c r="W53" s="72" t="n"/>
    </row>
    <row r="54" ht="24" customHeight="1">
      <c r="A54">
        <f>IF(B54="","",TEXT(B54,"yyyymmdd")&amp;"-IS-"&amp;TEXT(ROW()-4,"000"))</f>
        <v/>
      </c>
      <c r="B54" s="284" t="n"/>
      <c r="K54" s="72" t="n"/>
      <c r="L54" s="72" t="n"/>
      <c r="M54" s="72" t="n"/>
      <c r="N54" s="72" t="n"/>
      <c r="O54" s="130" t="n"/>
      <c r="P54" s="291" t="n"/>
      <c r="Q54" s="130" t="n"/>
      <c r="R54" s="291" t="n"/>
      <c r="S54" s="289">
        <f>IF(B54="","",IF(R54="",TODAY()-B54,R54-B54))</f>
        <v/>
      </c>
      <c r="T54" s="130" t="n"/>
      <c r="U54" s="130" t="n"/>
      <c r="V54" s="72" t="n"/>
      <c r="W54" s="72" t="n"/>
    </row>
    <row r="55" ht="24" customHeight="1">
      <c r="A55">
        <f>IF(B55="","",TEXT(B55,"yyyymmdd")&amp;"-IS-"&amp;TEXT(ROW()-4,"000"))</f>
        <v/>
      </c>
      <c r="B55" s="284" t="n"/>
      <c r="K55" s="72" t="n"/>
      <c r="L55" s="72" t="n"/>
      <c r="M55" s="72" t="n"/>
      <c r="N55" s="72" t="n"/>
      <c r="O55" s="130" t="n"/>
      <c r="P55" s="291" t="n"/>
      <c r="Q55" s="130" t="n"/>
      <c r="R55" s="291" t="n"/>
      <c r="S55" s="289">
        <f>IF(B55="","",IF(R55="",TODAY()-B55,R55-B55))</f>
        <v/>
      </c>
      <c r="T55" s="130" t="n"/>
      <c r="U55" s="130" t="n"/>
      <c r="V55" s="72" t="n"/>
      <c r="W55" s="72" t="n"/>
    </row>
    <row r="56" ht="24" customHeight="1">
      <c r="A56">
        <f>IF(B56="","",TEXT(B56,"yyyymmdd")&amp;"-IS-"&amp;TEXT(ROW()-4,"000"))</f>
        <v/>
      </c>
      <c r="B56" s="284" t="n"/>
      <c r="K56" s="72" t="n"/>
      <c r="L56" s="72" t="n"/>
      <c r="M56" s="72" t="n"/>
      <c r="N56" s="72" t="n"/>
      <c r="O56" s="130" t="n"/>
      <c r="P56" s="291" t="n"/>
      <c r="Q56" s="130" t="n"/>
      <c r="R56" s="291" t="n"/>
      <c r="S56" s="289">
        <f>IF(B56="","",IF(R56="",TODAY()-B56,R56-B56))</f>
        <v/>
      </c>
      <c r="T56" s="130" t="n"/>
      <c r="U56" s="130" t="n"/>
      <c r="V56" s="72" t="n"/>
      <c r="W56" s="72" t="n"/>
    </row>
    <row r="57" ht="24" customHeight="1">
      <c r="A57">
        <f>IF(B57="","",TEXT(B57,"yyyymmdd")&amp;"-IS-"&amp;TEXT(ROW()-4,"000"))</f>
        <v/>
      </c>
      <c r="B57" s="284" t="n"/>
      <c r="K57" s="72" t="n"/>
      <c r="L57" s="72" t="n"/>
      <c r="M57" s="72" t="n"/>
      <c r="N57" s="72" t="n"/>
      <c r="O57" s="130" t="n"/>
      <c r="P57" s="291" t="n"/>
      <c r="Q57" s="130" t="n"/>
      <c r="R57" s="291" t="n"/>
      <c r="S57" s="289">
        <f>IF(B57="","",IF(R57="",TODAY()-B57,R57-B57))</f>
        <v/>
      </c>
      <c r="T57" s="130" t="n"/>
      <c r="U57" s="130" t="n"/>
      <c r="V57" s="72" t="n"/>
      <c r="W57" s="72" t="n"/>
    </row>
    <row r="58" ht="24" customHeight="1">
      <c r="A58">
        <f>IF(B58="","",TEXT(B58,"yyyymmdd")&amp;"-IS-"&amp;TEXT(ROW()-4,"000"))</f>
        <v/>
      </c>
      <c r="B58" s="284" t="n"/>
      <c r="K58" s="72" t="n"/>
      <c r="L58" s="72" t="n"/>
      <c r="M58" s="72" t="n"/>
      <c r="N58" s="72" t="n"/>
      <c r="O58" s="130" t="n"/>
      <c r="P58" s="291" t="n"/>
      <c r="Q58" s="130" t="n"/>
      <c r="R58" s="291" t="n"/>
      <c r="S58" s="289">
        <f>IF(B58="","",IF(R58="",TODAY()-B58,R58-B58))</f>
        <v/>
      </c>
      <c r="T58" s="130" t="n"/>
      <c r="U58" s="130" t="n"/>
      <c r="V58" s="72" t="n"/>
      <c r="W58" s="72" t="n"/>
    </row>
    <row r="59" ht="24" customHeight="1">
      <c r="A59">
        <f>IF(B59="","",TEXT(B59,"yyyymmdd")&amp;"-IS-"&amp;TEXT(ROW()-4,"000"))</f>
        <v/>
      </c>
      <c r="B59" s="284" t="n"/>
      <c r="K59" s="72" t="n"/>
      <c r="L59" s="72" t="n"/>
      <c r="M59" s="72" t="n"/>
      <c r="N59" s="72" t="n"/>
      <c r="O59" s="130" t="n"/>
      <c r="P59" s="291" t="n"/>
      <c r="Q59" s="130" t="n"/>
      <c r="R59" s="291" t="n"/>
      <c r="S59" s="289">
        <f>IF(B59="","",IF(R59="",TODAY()-B59,R59-B59))</f>
        <v/>
      </c>
      <c r="T59" s="130" t="n"/>
      <c r="U59" s="130" t="n"/>
      <c r="V59" s="72" t="n"/>
      <c r="W59" s="72" t="n"/>
    </row>
    <row r="60" ht="24" customHeight="1">
      <c r="A60">
        <f>IF(B60="","",TEXT(B60,"yyyymmdd")&amp;"-IS-"&amp;TEXT(ROW()-4,"000"))</f>
        <v/>
      </c>
      <c r="B60" s="284" t="n"/>
      <c r="K60" s="72" t="n"/>
      <c r="L60" s="72" t="n"/>
      <c r="M60" s="72" t="n"/>
      <c r="N60" s="72" t="n"/>
      <c r="O60" s="130" t="n"/>
      <c r="P60" s="291" t="n"/>
      <c r="Q60" s="130" t="n"/>
      <c r="R60" s="291" t="n"/>
      <c r="S60" s="289">
        <f>IF(B60="","",IF(R60="",TODAY()-B60,R60-B60))</f>
        <v/>
      </c>
      <c r="T60" s="130" t="n"/>
      <c r="U60" s="130" t="n"/>
      <c r="V60" s="72" t="n"/>
      <c r="W60" s="72" t="n"/>
    </row>
    <row r="61" ht="24" customHeight="1">
      <c r="A61">
        <f>IF(B61="","",TEXT(B61,"yyyymmdd")&amp;"-IS-"&amp;TEXT(ROW()-4,"000"))</f>
        <v/>
      </c>
      <c r="B61" s="284" t="n"/>
      <c r="K61" s="72" t="n"/>
      <c r="L61" s="72" t="n"/>
      <c r="M61" s="72" t="n"/>
      <c r="N61" s="72" t="n"/>
      <c r="O61" s="130" t="n"/>
      <c r="P61" s="291" t="n"/>
      <c r="Q61" s="130" t="n"/>
      <c r="R61" s="291" t="n"/>
      <c r="S61" s="289">
        <f>IF(B61="","",IF(R61="",TODAY()-B61,R61-B61))</f>
        <v/>
      </c>
      <c r="T61" s="130" t="n"/>
      <c r="U61" s="130" t="n"/>
      <c r="V61" s="72" t="n"/>
      <c r="W61" s="72" t="n"/>
    </row>
    <row r="62" ht="24" customHeight="1">
      <c r="A62">
        <f>IF(B62="","",TEXT(B62,"yyyymmdd")&amp;"-IS-"&amp;TEXT(ROW()-4,"000"))</f>
        <v/>
      </c>
      <c r="B62" s="284" t="n"/>
      <c r="K62" s="72" t="n"/>
      <c r="L62" s="72" t="n"/>
      <c r="M62" s="72" t="n"/>
      <c r="N62" s="72" t="n"/>
      <c r="O62" s="130" t="n"/>
      <c r="P62" s="291" t="n"/>
      <c r="Q62" s="130" t="n"/>
      <c r="R62" s="291" t="n"/>
      <c r="S62" s="289">
        <f>IF(B62="","",IF(R62="",TODAY()-B62,R62-B62))</f>
        <v/>
      </c>
      <c r="T62" s="130" t="n"/>
      <c r="U62" s="130" t="n"/>
      <c r="V62" s="72" t="n"/>
      <c r="W62" s="72" t="n"/>
    </row>
    <row r="63" ht="24" customHeight="1">
      <c r="A63">
        <f>IF(B63="","",TEXT(B63,"yyyymmdd")&amp;"-IS-"&amp;TEXT(ROW()-4,"000"))</f>
        <v/>
      </c>
      <c r="B63" s="284" t="n"/>
      <c r="K63" s="72" t="n"/>
      <c r="L63" s="72" t="n"/>
      <c r="M63" s="72" t="n"/>
      <c r="N63" s="72" t="n"/>
      <c r="O63" s="130" t="n"/>
      <c r="P63" s="291" t="n"/>
      <c r="Q63" s="130" t="n"/>
      <c r="R63" s="291" t="n"/>
      <c r="S63" s="289">
        <f>IF(B63="","",IF(R63="",TODAY()-B63,R63-B63))</f>
        <v/>
      </c>
      <c r="T63" s="130" t="n"/>
      <c r="U63" s="130" t="n"/>
      <c r="V63" s="72" t="n"/>
      <c r="W63" s="72" t="n"/>
    </row>
    <row r="64" ht="24" customHeight="1">
      <c r="A64">
        <f>IF(B64="","",TEXT(B64,"yyyymmdd")&amp;"-IS-"&amp;TEXT(ROW()-4,"000"))</f>
        <v/>
      </c>
      <c r="B64" s="284" t="n"/>
      <c r="K64" s="72" t="n"/>
      <c r="L64" s="72" t="n"/>
      <c r="M64" s="72" t="n"/>
      <c r="N64" s="72" t="n"/>
      <c r="O64" s="130" t="n"/>
      <c r="P64" s="291" t="n"/>
      <c r="Q64" s="130" t="n"/>
      <c r="R64" s="291" t="n"/>
      <c r="S64" s="289">
        <f>IF(B64="","",IF(R64="",TODAY()-B64,R64-B64))</f>
        <v/>
      </c>
      <c r="T64" s="130" t="n"/>
      <c r="U64" s="130" t="n"/>
      <c r="V64" s="72" t="n"/>
      <c r="W64" s="72" t="n"/>
    </row>
    <row r="65" ht="24" customHeight="1">
      <c r="A65">
        <f>IF(B65="","",TEXT(B65,"yyyymmdd")&amp;"-IS-"&amp;TEXT(ROW()-4,"000"))</f>
        <v/>
      </c>
      <c r="B65" s="284" t="n"/>
      <c r="K65" s="72" t="n"/>
      <c r="L65" s="72" t="n"/>
      <c r="M65" s="72" t="n"/>
      <c r="N65" s="72" t="n"/>
      <c r="O65" s="130" t="n"/>
      <c r="P65" s="291" t="n"/>
      <c r="Q65" s="130" t="n"/>
      <c r="R65" s="291" t="n"/>
      <c r="S65" s="289">
        <f>IF(B65="","",IF(R65="",TODAY()-B65,R65-B65))</f>
        <v/>
      </c>
      <c r="T65" s="130" t="n"/>
      <c r="U65" s="130" t="n"/>
      <c r="V65" s="72" t="n"/>
      <c r="W65" s="72" t="n"/>
    </row>
    <row r="66" ht="24" customHeight="1">
      <c r="A66">
        <f>IF(B66="","",TEXT(B66,"yyyymmdd")&amp;"-IS-"&amp;TEXT(ROW()-4,"000"))</f>
        <v/>
      </c>
      <c r="B66" s="284" t="n"/>
      <c r="K66" s="72" t="n"/>
      <c r="L66" s="72" t="n"/>
      <c r="M66" s="72" t="n"/>
      <c r="N66" s="72" t="n"/>
      <c r="O66" s="130" t="n"/>
      <c r="P66" s="291" t="n"/>
      <c r="Q66" s="130" t="n"/>
      <c r="R66" s="291" t="n"/>
      <c r="S66" s="289">
        <f>IF(B66="","",IF(R66="",TODAY()-B66,R66-B66))</f>
        <v/>
      </c>
      <c r="T66" s="130" t="n"/>
      <c r="U66" s="130" t="n"/>
      <c r="V66" s="72" t="n"/>
      <c r="W66" s="72" t="n"/>
    </row>
    <row r="67" ht="24" customHeight="1">
      <c r="A67">
        <f>IF(B67="","",TEXT(B67,"yyyymmdd")&amp;"-IS-"&amp;TEXT(ROW()-4,"000"))</f>
        <v/>
      </c>
      <c r="B67" s="284" t="n"/>
      <c r="K67" s="72" t="n"/>
      <c r="L67" s="72" t="n"/>
      <c r="M67" s="72" t="n"/>
      <c r="N67" s="72" t="n"/>
      <c r="O67" s="130" t="n"/>
      <c r="P67" s="291" t="n"/>
      <c r="Q67" s="130" t="n"/>
      <c r="R67" s="291" t="n"/>
      <c r="S67" s="289">
        <f>IF(B67="","",IF(R67="",TODAY()-B67,R67-B67))</f>
        <v/>
      </c>
      <c r="T67" s="130" t="n"/>
      <c r="U67" s="130" t="n"/>
      <c r="V67" s="72" t="n"/>
      <c r="W67" s="72" t="n"/>
    </row>
    <row r="68" ht="24" customHeight="1">
      <c r="A68">
        <f>IF(B68="","",TEXT(B68,"yyyymmdd")&amp;"-IS-"&amp;TEXT(ROW()-4,"000"))</f>
        <v/>
      </c>
      <c r="B68" s="284" t="n"/>
      <c r="K68" s="72" t="n"/>
      <c r="L68" s="72" t="n"/>
      <c r="M68" s="72" t="n"/>
      <c r="N68" s="72" t="n"/>
      <c r="O68" s="130" t="n"/>
      <c r="P68" s="291" t="n"/>
      <c r="Q68" s="130" t="n"/>
      <c r="R68" s="291" t="n"/>
      <c r="S68" s="289">
        <f>IF(B68="","",IF(R68="",TODAY()-B68,R68-B68))</f>
        <v/>
      </c>
      <c r="T68" s="130" t="n"/>
      <c r="U68" s="130" t="n"/>
      <c r="V68" s="72" t="n"/>
      <c r="W68" s="72" t="n"/>
    </row>
    <row r="69" ht="24" customHeight="1">
      <c r="A69">
        <f>IF(B69="","",TEXT(B69,"yyyymmdd")&amp;"-IS-"&amp;TEXT(ROW()-4,"000"))</f>
        <v/>
      </c>
      <c r="B69" s="284" t="n"/>
      <c r="K69" s="72" t="n"/>
      <c r="L69" s="72" t="n"/>
      <c r="M69" s="72" t="n"/>
      <c r="N69" s="72" t="n"/>
      <c r="O69" s="130" t="n"/>
      <c r="P69" s="291" t="n"/>
      <c r="Q69" s="130" t="n"/>
      <c r="R69" s="291" t="n"/>
      <c r="S69" s="289">
        <f>IF(B69="","",IF(R69="",TODAY()-B69,R69-B69))</f>
        <v/>
      </c>
      <c r="T69" s="130" t="n"/>
      <c r="U69" s="130" t="n"/>
      <c r="V69" s="72" t="n"/>
      <c r="W69" s="72" t="n"/>
    </row>
    <row r="70" ht="24" customHeight="1">
      <c r="A70">
        <f>IF(B70="","",TEXT(B70,"yyyymmdd")&amp;"-IS-"&amp;TEXT(ROW()-4,"000"))</f>
        <v/>
      </c>
      <c r="B70" s="284" t="n"/>
      <c r="K70" s="72" t="n"/>
      <c r="L70" s="72" t="n"/>
      <c r="M70" s="72" t="n"/>
      <c r="N70" s="72" t="n"/>
      <c r="O70" s="130" t="n"/>
      <c r="P70" s="291" t="n"/>
      <c r="Q70" s="130" t="n"/>
      <c r="R70" s="291" t="n"/>
      <c r="S70" s="289">
        <f>IF(B70="","",IF(R70="",TODAY()-B70,R70-B70))</f>
        <v/>
      </c>
      <c r="T70" s="130" t="n"/>
      <c r="U70" s="130" t="n"/>
      <c r="V70" s="72" t="n"/>
      <c r="W70" s="72" t="n"/>
    </row>
    <row r="71" ht="24" customHeight="1">
      <c r="A71">
        <f>IF(B71="","",TEXT(B71,"yyyymmdd")&amp;"-IS-"&amp;TEXT(ROW()-4,"000"))</f>
        <v/>
      </c>
      <c r="B71" s="284" t="n"/>
      <c r="K71" s="72" t="n"/>
      <c r="L71" s="72" t="n"/>
      <c r="M71" s="72" t="n"/>
      <c r="N71" s="72" t="n"/>
      <c r="O71" s="130" t="n"/>
      <c r="P71" s="291" t="n"/>
      <c r="Q71" s="130" t="n"/>
      <c r="R71" s="291" t="n"/>
      <c r="S71" s="289">
        <f>IF(B71="","",IF(R71="",TODAY()-B71,R71-B71))</f>
        <v/>
      </c>
      <c r="T71" s="130" t="n"/>
      <c r="U71" s="130" t="n"/>
      <c r="V71" s="72" t="n"/>
      <c r="W71" s="72" t="n"/>
    </row>
    <row r="72" ht="24" customHeight="1">
      <c r="A72">
        <f>IF(B72="","",TEXT(B72,"yyyymmdd")&amp;"-IS-"&amp;TEXT(ROW()-4,"000"))</f>
        <v/>
      </c>
      <c r="B72" s="284" t="n"/>
      <c r="K72" s="72" t="n"/>
      <c r="L72" s="72" t="n"/>
      <c r="M72" s="72" t="n"/>
      <c r="N72" s="72" t="n"/>
      <c r="O72" s="130" t="n"/>
      <c r="P72" s="291" t="n"/>
      <c r="Q72" s="130" t="n"/>
      <c r="R72" s="291" t="n"/>
      <c r="S72" s="289">
        <f>IF(B72="","",IF(R72="",TODAY()-B72,R72-B72))</f>
        <v/>
      </c>
      <c r="T72" s="130" t="n"/>
      <c r="U72" s="130" t="n"/>
      <c r="V72" s="72" t="n"/>
      <c r="W72" s="72" t="n"/>
    </row>
    <row r="73" ht="24" customHeight="1">
      <c r="A73">
        <f>IF(B73="","",TEXT(B73,"yyyymmdd")&amp;"-IS-"&amp;TEXT(ROW()-4,"000"))</f>
        <v/>
      </c>
      <c r="B73" s="284" t="n"/>
      <c r="K73" s="72" t="n"/>
      <c r="L73" s="72" t="n"/>
      <c r="M73" s="72" t="n"/>
      <c r="N73" s="72" t="n"/>
      <c r="O73" s="130" t="n"/>
      <c r="P73" s="291" t="n"/>
      <c r="Q73" s="130" t="n"/>
      <c r="R73" s="291" t="n"/>
      <c r="S73" s="289">
        <f>IF(B73="","",IF(R73="",TODAY()-B73,R73-B73))</f>
        <v/>
      </c>
      <c r="T73" s="130" t="n"/>
      <c r="U73" s="130" t="n"/>
      <c r="V73" s="72" t="n"/>
      <c r="W73" s="72" t="n"/>
    </row>
    <row r="74" ht="24" customHeight="1">
      <c r="A74">
        <f>IF(B74="","",TEXT(B74,"yyyymmdd")&amp;"-IS-"&amp;TEXT(ROW()-4,"000"))</f>
        <v/>
      </c>
      <c r="B74" s="284" t="n"/>
      <c r="K74" s="72" t="n"/>
      <c r="L74" s="72" t="n"/>
      <c r="M74" s="72" t="n"/>
      <c r="N74" s="72" t="n"/>
      <c r="O74" s="130" t="n"/>
      <c r="P74" s="291" t="n"/>
      <c r="Q74" s="130" t="n"/>
      <c r="R74" s="291" t="n"/>
      <c r="S74" s="289">
        <f>IF(B74="","",IF(R74="",TODAY()-B74,R74-B74))</f>
        <v/>
      </c>
      <c r="T74" s="130" t="n"/>
      <c r="U74" s="130" t="n"/>
      <c r="V74" s="72" t="n"/>
      <c r="W74" s="72" t="n"/>
    </row>
    <row r="75" ht="24" customHeight="1">
      <c r="A75">
        <f>IF(B75="","",TEXT(B75,"yyyymmdd")&amp;"-IS-"&amp;TEXT(ROW()-4,"000"))</f>
        <v/>
      </c>
      <c r="B75" s="284" t="n"/>
      <c r="K75" s="72" t="n"/>
      <c r="L75" s="72" t="n"/>
      <c r="M75" s="72" t="n"/>
      <c r="N75" s="72" t="n"/>
      <c r="O75" s="130" t="n"/>
      <c r="P75" s="291" t="n"/>
      <c r="Q75" s="130" t="n"/>
      <c r="R75" s="291" t="n"/>
      <c r="S75" s="289">
        <f>IF(B75="","",IF(R75="",TODAY()-B75,R75-B75))</f>
        <v/>
      </c>
      <c r="T75" s="130" t="n"/>
      <c r="U75" s="130" t="n"/>
      <c r="V75" s="72" t="n"/>
      <c r="W75" s="72" t="n"/>
    </row>
    <row r="76" ht="24" customHeight="1">
      <c r="A76">
        <f>IF(B76="","",TEXT(B76,"yyyymmdd")&amp;"-IS-"&amp;TEXT(ROW()-4,"000"))</f>
        <v/>
      </c>
      <c r="B76" s="284" t="n"/>
      <c r="K76" s="72" t="n"/>
      <c r="L76" s="72" t="n"/>
      <c r="M76" s="72" t="n"/>
      <c r="N76" s="72" t="n"/>
      <c r="O76" s="130" t="n"/>
      <c r="P76" s="291" t="n"/>
      <c r="Q76" s="130" t="n"/>
      <c r="R76" s="291" t="n"/>
      <c r="S76" s="289">
        <f>IF(B76="","",IF(R76="",TODAY()-B76,R76-B76))</f>
        <v/>
      </c>
      <c r="T76" s="130" t="n"/>
      <c r="U76" s="130" t="n"/>
      <c r="V76" s="72" t="n"/>
      <c r="W76" s="72" t="n"/>
    </row>
    <row r="77" ht="24" customHeight="1">
      <c r="A77">
        <f>IF(B77="","",TEXT(B77,"yyyymmdd")&amp;"-IS-"&amp;TEXT(ROW()-4,"000"))</f>
        <v/>
      </c>
      <c r="B77" s="284" t="n"/>
      <c r="K77" s="72" t="n"/>
      <c r="L77" s="72" t="n"/>
      <c r="M77" s="72" t="n"/>
      <c r="N77" s="72" t="n"/>
      <c r="O77" s="130" t="n"/>
      <c r="P77" s="291" t="n"/>
      <c r="Q77" s="130" t="n"/>
      <c r="R77" s="291" t="n"/>
      <c r="S77" s="289">
        <f>IF(B77="","",IF(R77="",TODAY()-B77,R77-B77))</f>
        <v/>
      </c>
      <c r="T77" s="130" t="n"/>
      <c r="U77" s="130" t="n"/>
      <c r="V77" s="72" t="n"/>
      <c r="W77" s="72" t="n"/>
    </row>
    <row r="78" ht="24" customHeight="1">
      <c r="A78">
        <f>IF(B78="","",TEXT(B78,"yyyymmdd")&amp;"-IS-"&amp;TEXT(ROW()-4,"000"))</f>
        <v/>
      </c>
      <c r="B78" s="284" t="n"/>
      <c r="K78" s="72" t="n"/>
      <c r="L78" s="72" t="n"/>
      <c r="M78" s="72" t="n"/>
      <c r="N78" s="72" t="n"/>
      <c r="O78" s="130" t="n"/>
      <c r="P78" s="291" t="n"/>
      <c r="Q78" s="130" t="n"/>
      <c r="R78" s="291" t="n"/>
      <c r="S78" s="289">
        <f>IF(B78="","",IF(R78="",TODAY()-B78,R78-B78))</f>
        <v/>
      </c>
      <c r="T78" s="130" t="n"/>
      <c r="U78" s="130" t="n"/>
      <c r="V78" s="72" t="n"/>
      <c r="W78" s="72" t="n"/>
    </row>
    <row r="79" ht="24" customHeight="1">
      <c r="A79">
        <f>IF(B79="","",TEXT(B79,"yyyymmdd")&amp;"-IS-"&amp;TEXT(ROW()-4,"000"))</f>
        <v/>
      </c>
      <c r="B79" s="284" t="n"/>
      <c r="K79" s="72" t="n"/>
      <c r="L79" s="72" t="n"/>
      <c r="M79" s="72" t="n"/>
      <c r="N79" s="72" t="n"/>
      <c r="O79" s="130" t="n"/>
      <c r="P79" s="291" t="n"/>
      <c r="Q79" s="130" t="n"/>
      <c r="R79" s="291" t="n"/>
      <c r="S79" s="289">
        <f>IF(B79="","",IF(R79="",TODAY()-B79,R79-B79))</f>
        <v/>
      </c>
      <c r="T79" s="130" t="n"/>
      <c r="U79" s="130" t="n"/>
      <c r="V79" s="72" t="n"/>
      <c r="W79" s="72" t="n"/>
    </row>
    <row r="80" ht="24" customHeight="1">
      <c r="A80">
        <f>IF(B80="","",TEXT(B80,"yyyymmdd")&amp;"-IS-"&amp;TEXT(ROW()-4,"000"))</f>
        <v/>
      </c>
      <c r="B80" s="284" t="n"/>
      <c r="K80" s="72" t="n"/>
      <c r="L80" s="72" t="n"/>
      <c r="M80" s="72" t="n"/>
      <c r="N80" s="72" t="n"/>
      <c r="O80" s="130" t="n"/>
      <c r="P80" s="291" t="n"/>
      <c r="Q80" s="130" t="n"/>
      <c r="R80" s="291" t="n"/>
      <c r="S80" s="289">
        <f>IF(B80="","",IF(R80="",TODAY()-B80,R80-B80))</f>
        <v/>
      </c>
      <c r="T80" s="130" t="n"/>
      <c r="U80" s="130" t="n"/>
      <c r="V80" s="72" t="n"/>
      <c r="W80" s="72" t="n"/>
    </row>
    <row r="81" ht="24" customHeight="1">
      <c r="A81">
        <f>IF(B81="","",TEXT(B81,"yyyymmdd")&amp;"-IS-"&amp;TEXT(ROW()-4,"000"))</f>
        <v/>
      </c>
      <c r="B81" s="284" t="n"/>
      <c r="K81" s="72" t="n"/>
      <c r="L81" s="72" t="n"/>
      <c r="M81" s="72" t="n"/>
      <c r="N81" s="72" t="n"/>
      <c r="O81" s="130" t="n"/>
      <c r="P81" s="291" t="n"/>
      <c r="Q81" s="130" t="n"/>
      <c r="R81" s="291" t="n"/>
      <c r="S81" s="289">
        <f>IF(B81="","",IF(R81="",TODAY()-B81,R81-B81))</f>
        <v/>
      </c>
      <c r="T81" s="130" t="n"/>
      <c r="U81" s="130" t="n"/>
      <c r="V81" s="72" t="n"/>
      <c r="W81" s="72" t="n"/>
    </row>
    <row r="82" ht="24" customHeight="1">
      <c r="A82">
        <f>IF(B82="","",TEXT(B82,"yyyymmdd")&amp;"-IS-"&amp;TEXT(ROW()-4,"000"))</f>
        <v/>
      </c>
      <c r="B82" s="284" t="n"/>
      <c r="K82" s="72" t="n"/>
      <c r="L82" s="72" t="n"/>
      <c r="M82" s="72" t="n"/>
      <c r="N82" s="72" t="n"/>
      <c r="O82" s="130" t="n"/>
      <c r="P82" s="291" t="n"/>
      <c r="Q82" s="130" t="n"/>
      <c r="R82" s="291" t="n"/>
      <c r="S82" s="289">
        <f>IF(B82="","",IF(R82="",TODAY()-B82,R82-B82))</f>
        <v/>
      </c>
      <c r="T82" s="130" t="n"/>
      <c r="U82" s="130" t="n"/>
      <c r="V82" s="72" t="n"/>
      <c r="W82" s="72" t="n"/>
    </row>
    <row r="83" ht="24" customHeight="1">
      <c r="A83">
        <f>IF(B83="","",TEXT(B83,"yyyymmdd")&amp;"-IS-"&amp;TEXT(ROW()-4,"000"))</f>
        <v/>
      </c>
      <c r="B83" s="284" t="n"/>
      <c r="K83" s="72" t="n"/>
      <c r="L83" s="72" t="n"/>
      <c r="M83" s="72" t="n"/>
      <c r="N83" s="72" t="n"/>
      <c r="O83" s="130" t="n"/>
      <c r="P83" s="291" t="n"/>
      <c r="Q83" s="130" t="n"/>
      <c r="R83" s="291" t="n"/>
      <c r="S83" s="289">
        <f>IF(B83="","",IF(R83="",TODAY()-B83,R83-B83))</f>
        <v/>
      </c>
      <c r="T83" s="130" t="n"/>
      <c r="U83" s="130" t="n"/>
      <c r="V83" s="72" t="n"/>
      <c r="W83" s="72" t="n"/>
    </row>
    <row r="84" ht="24" customHeight="1">
      <c r="A84">
        <f>IF(B84="","",TEXT(B84,"yyyymmdd")&amp;"-IS-"&amp;TEXT(ROW()-4,"000"))</f>
        <v/>
      </c>
      <c r="B84" s="284" t="n"/>
      <c r="K84" s="72" t="n"/>
      <c r="L84" s="72" t="n"/>
      <c r="M84" s="72" t="n"/>
      <c r="N84" s="72" t="n"/>
      <c r="O84" s="130" t="n"/>
      <c r="P84" s="291" t="n"/>
      <c r="Q84" s="130" t="n"/>
      <c r="R84" s="291" t="n"/>
      <c r="S84" s="289">
        <f>IF(B84="","",IF(R84="",TODAY()-B84,R84-B84))</f>
        <v/>
      </c>
      <c r="T84" s="130" t="n"/>
      <c r="U84" s="130" t="n"/>
      <c r="V84" s="72" t="n"/>
      <c r="W84" s="72" t="n"/>
    </row>
    <row r="85" ht="24" customHeight="1">
      <c r="A85">
        <f>IF(B85="","",TEXT(B85,"yyyymmdd")&amp;"-IS-"&amp;TEXT(ROW()-4,"000"))</f>
        <v/>
      </c>
      <c r="B85" s="284" t="n"/>
      <c r="K85" s="72" t="n"/>
      <c r="L85" s="72" t="n"/>
      <c r="M85" s="72" t="n"/>
      <c r="N85" s="72" t="n"/>
      <c r="O85" s="130" t="n"/>
      <c r="P85" s="291" t="n"/>
      <c r="Q85" s="130" t="n"/>
      <c r="R85" s="291" t="n"/>
      <c r="S85" s="289">
        <f>IF(B85="","",IF(R85="",TODAY()-B85,R85-B85))</f>
        <v/>
      </c>
      <c r="T85" s="130" t="n"/>
      <c r="U85" s="130" t="n"/>
      <c r="V85" s="72" t="n"/>
      <c r="W85" s="72" t="n"/>
    </row>
    <row r="86" ht="24" customHeight="1">
      <c r="A86">
        <f>IF(B86="","",TEXT(B86,"yyyymmdd")&amp;"-IS-"&amp;TEXT(ROW()-4,"000"))</f>
        <v/>
      </c>
      <c r="B86" s="284" t="n"/>
      <c r="K86" s="72" t="n"/>
      <c r="L86" s="72" t="n"/>
      <c r="M86" s="72" t="n"/>
      <c r="N86" s="72" t="n"/>
      <c r="O86" s="130" t="n"/>
      <c r="P86" s="291" t="n"/>
      <c r="Q86" s="130" t="n"/>
      <c r="R86" s="291" t="n"/>
      <c r="S86" s="289">
        <f>IF(B86="","",IF(R86="",TODAY()-B86,R86-B86))</f>
        <v/>
      </c>
      <c r="T86" s="130" t="n"/>
      <c r="U86" s="130" t="n"/>
      <c r="V86" s="72" t="n"/>
      <c r="W86" s="72" t="n"/>
    </row>
    <row r="87" ht="24" customHeight="1">
      <c r="A87">
        <f>IF(B87="","",TEXT(B87,"yyyymmdd")&amp;"-IS-"&amp;TEXT(ROW()-4,"000"))</f>
        <v/>
      </c>
      <c r="B87" s="284" t="n"/>
      <c r="K87" s="72" t="n"/>
      <c r="L87" s="72" t="n"/>
      <c r="M87" s="72" t="n"/>
      <c r="N87" s="72" t="n"/>
      <c r="O87" s="130" t="n"/>
      <c r="P87" s="291" t="n"/>
      <c r="Q87" s="130" t="n"/>
      <c r="R87" s="291" t="n"/>
      <c r="S87" s="289">
        <f>IF(B87="","",IF(R87="",TODAY()-B87,R87-B87))</f>
        <v/>
      </c>
      <c r="T87" s="130" t="n"/>
      <c r="U87" s="130" t="n"/>
      <c r="V87" s="72" t="n"/>
      <c r="W87" s="72" t="n"/>
    </row>
    <row r="88" ht="24" customHeight="1">
      <c r="A88">
        <f>IF(B88="","",TEXT(B88,"yyyymmdd")&amp;"-IS-"&amp;TEXT(ROW()-4,"000"))</f>
        <v/>
      </c>
      <c r="B88" s="284" t="n"/>
      <c r="K88" s="72" t="n"/>
      <c r="L88" s="72" t="n"/>
      <c r="M88" s="72" t="n"/>
      <c r="N88" s="72" t="n"/>
      <c r="O88" s="130" t="n"/>
      <c r="P88" s="291" t="n"/>
      <c r="Q88" s="130" t="n"/>
      <c r="R88" s="291" t="n"/>
      <c r="S88" s="289">
        <f>IF(B88="","",IF(R88="",TODAY()-B88,R88-B88))</f>
        <v/>
      </c>
      <c r="T88" s="130" t="n"/>
      <c r="U88" s="130" t="n"/>
      <c r="V88" s="72" t="n"/>
      <c r="W88" s="72" t="n"/>
    </row>
    <row r="89" ht="24" customHeight="1">
      <c r="A89">
        <f>IF(B89="","",TEXT(B89,"yyyymmdd")&amp;"-IS-"&amp;TEXT(ROW()-4,"000"))</f>
        <v/>
      </c>
      <c r="B89" s="284" t="n"/>
      <c r="K89" s="72" t="n"/>
      <c r="L89" s="72" t="n"/>
      <c r="M89" s="72" t="n"/>
      <c r="N89" s="72" t="n"/>
      <c r="O89" s="130" t="n"/>
      <c r="P89" s="291" t="n"/>
      <c r="Q89" s="130" t="n"/>
      <c r="R89" s="291" t="n"/>
      <c r="S89" s="289">
        <f>IF(B89="","",IF(R89="",TODAY()-B89,R89-B89))</f>
        <v/>
      </c>
      <c r="T89" s="130" t="n"/>
      <c r="U89" s="130" t="n"/>
      <c r="V89" s="72" t="n"/>
      <c r="W89" s="72" t="n"/>
    </row>
    <row r="90" ht="24" customHeight="1">
      <c r="A90">
        <f>IF(B90="","",TEXT(B90,"yyyymmdd")&amp;"-IS-"&amp;TEXT(ROW()-4,"000"))</f>
        <v/>
      </c>
      <c r="B90" s="284" t="n"/>
      <c r="K90" s="72" t="n"/>
      <c r="L90" s="72" t="n"/>
      <c r="M90" s="72" t="n"/>
      <c r="N90" s="72" t="n"/>
      <c r="O90" s="130" t="n"/>
      <c r="P90" s="291" t="n"/>
      <c r="Q90" s="130" t="n"/>
      <c r="R90" s="291" t="n"/>
      <c r="S90" s="289">
        <f>IF(B90="","",IF(R90="",TODAY()-B90,R90-B90))</f>
        <v/>
      </c>
      <c r="T90" s="130" t="n"/>
      <c r="U90" s="130" t="n"/>
      <c r="V90" s="72" t="n"/>
      <c r="W90" s="72" t="n"/>
    </row>
    <row r="91" ht="24" customHeight="1">
      <c r="A91">
        <f>IF(B91="","",TEXT(B91,"yyyymmdd")&amp;"-IS-"&amp;TEXT(ROW()-4,"000"))</f>
        <v/>
      </c>
      <c r="B91" s="284" t="n"/>
      <c r="K91" s="72" t="n"/>
      <c r="L91" s="72" t="n"/>
      <c r="M91" s="72" t="n"/>
      <c r="N91" s="72" t="n"/>
      <c r="O91" s="130" t="n"/>
      <c r="P91" s="291" t="n"/>
      <c r="Q91" s="130" t="n"/>
      <c r="R91" s="291" t="n"/>
      <c r="S91" s="289">
        <f>IF(B91="","",IF(R91="",TODAY()-B91,R91-B91))</f>
        <v/>
      </c>
      <c r="T91" s="130" t="n"/>
      <c r="U91" s="130" t="n"/>
      <c r="V91" s="72" t="n"/>
      <c r="W91" s="72" t="n"/>
    </row>
    <row r="92" ht="24" customHeight="1">
      <c r="A92">
        <f>IF(B92="","",TEXT(B92,"yyyymmdd")&amp;"-IS-"&amp;TEXT(ROW()-4,"000"))</f>
        <v/>
      </c>
      <c r="B92" s="284" t="n"/>
      <c r="K92" s="72" t="n"/>
      <c r="L92" s="72" t="n"/>
      <c r="M92" s="72" t="n"/>
      <c r="N92" s="72" t="n"/>
      <c r="O92" s="130" t="n"/>
      <c r="P92" s="291" t="n"/>
      <c r="Q92" s="130" t="n"/>
      <c r="R92" s="291" t="n"/>
      <c r="S92" s="289">
        <f>IF(B92="","",IF(R92="",TODAY()-B92,R92-B92))</f>
        <v/>
      </c>
      <c r="T92" s="130" t="n"/>
      <c r="U92" s="130" t="n"/>
      <c r="V92" s="72" t="n"/>
      <c r="W92" s="72" t="n"/>
    </row>
    <row r="93" ht="24" customHeight="1">
      <c r="A93">
        <f>IF(B93="","",TEXT(B93,"yyyymmdd")&amp;"-IS-"&amp;TEXT(ROW()-4,"000"))</f>
        <v/>
      </c>
      <c r="B93" s="284" t="n"/>
      <c r="K93" s="72" t="n"/>
      <c r="L93" s="72" t="n"/>
      <c r="M93" s="72" t="n"/>
      <c r="N93" s="72" t="n"/>
      <c r="O93" s="130" t="n"/>
      <c r="P93" s="291" t="n"/>
      <c r="Q93" s="130" t="n"/>
      <c r="R93" s="291" t="n"/>
      <c r="S93" s="289">
        <f>IF(B93="","",IF(R93="",TODAY()-B93,R93-B93))</f>
        <v/>
      </c>
      <c r="T93" s="130" t="n"/>
      <c r="U93" s="130" t="n"/>
      <c r="V93" s="72" t="n"/>
      <c r="W93" s="72" t="n"/>
    </row>
    <row r="94" ht="24" customHeight="1">
      <c r="A94">
        <f>IF(B94="","",TEXT(B94,"yyyymmdd")&amp;"-IS-"&amp;TEXT(ROW()-4,"000"))</f>
        <v/>
      </c>
      <c r="B94" s="284" t="n"/>
      <c r="K94" s="72" t="n"/>
      <c r="L94" s="72" t="n"/>
      <c r="M94" s="72" t="n"/>
      <c r="N94" s="72" t="n"/>
      <c r="O94" s="130" t="n"/>
      <c r="P94" s="291" t="n"/>
      <c r="Q94" s="130" t="n"/>
      <c r="R94" s="291" t="n"/>
      <c r="S94" s="289">
        <f>IF(B94="","",IF(R94="",TODAY()-B94,R94-B94))</f>
        <v/>
      </c>
      <c r="T94" s="130" t="n"/>
      <c r="U94" s="130" t="n"/>
      <c r="V94" s="72" t="n"/>
      <c r="W94" s="72" t="n"/>
    </row>
    <row r="95" ht="24" customHeight="1">
      <c r="A95">
        <f>IF(B95="","",TEXT(B95,"yyyymmdd")&amp;"-IS-"&amp;TEXT(ROW()-4,"000"))</f>
        <v/>
      </c>
      <c r="B95" s="284" t="n"/>
      <c r="K95" s="72" t="n"/>
      <c r="L95" s="72" t="n"/>
      <c r="M95" s="72" t="n"/>
      <c r="N95" s="72" t="n"/>
      <c r="O95" s="130" t="n"/>
      <c r="P95" s="291" t="n"/>
      <c r="Q95" s="130" t="n"/>
      <c r="R95" s="291" t="n"/>
      <c r="S95" s="289">
        <f>IF(B95="","",IF(R95="",TODAY()-B95,R95-B95))</f>
        <v/>
      </c>
      <c r="T95" s="130" t="n"/>
      <c r="U95" s="130" t="n"/>
      <c r="V95" s="72" t="n"/>
      <c r="W95" s="72" t="n"/>
    </row>
    <row r="96" ht="24" customHeight="1">
      <c r="A96">
        <f>IF(B96="","",TEXT(B96,"yyyymmdd")&amp;"-IS-"&amp;TEXT(ROW()-4,"000"))</f>
        <v/>
      </c>
      <c r="B96" s="284" t="n"/>
      <c r="K96" s="72" t="n"/>
      <c r="L96" s="72" t="n"/>
      <c r="M96" s="72" t="n"/>
      <c r="N96" s="72" t="n"/>
      <c r="O96" s="130" t="n"/>
      <c r="P96" s="291" t="n"/>
      <c r="Q96" s="130" t="n"/>
      <c r="R96" s="291" t="n"/>
      <c r="S96" s="289">
        <f>IF(B96="","",IF(R96="",TODAY()-B96,R96-B96))</f>
        <v/>
      </c>
      <c r="T96" s="130" t="n"/>
      <c r="U96" s="130" t="n"/>
      <c r="V96" s="72" t="n"/>
      <c r="W96" s="72" t="n"/>
    </row>
    <row r="97" ht="24" customHeight="1">
      <c r="A97">
        <f>IF(B97="","",TEXT(B97,"yyyymmdd")&amp;"-IS-"&amp;TEXT(ROW()-4,"000"))</f>
        <v/>
      </c>
      <c r="B97" s="284" t="n"/>
      <c r="K97" s="72" t="n"/>
      <c r="L97" s="72" t="n"/>
      <c r="M97" s="72" t="n"/>
      <c r="N97" s="72" t="n"/>
      <c r="O97" s="130" t="n"/>
      <c r="P97" s="291" t="n"/>
      <c r="Q97" s="130" t="n"/>
      <c r="R97" s="291" t="n"/>
      <c r="S97" s="289">
        <f>IF(B97="","",IF(R97="",TODAY()-B97,R97-B97))</f>
        <v/>
      </c>
      <c r="T97" s="130" t="n"/>
      <c r="U97" s="130" t="n"/>
      <c r="V97" s="72" t="n"/>
      <c r="W97" s="72" t="n"/>
    </row>
    <row r="98" ht="24" customHeight="1">
      <c r="A98">
        <f>IF(B98="","",TEXT(B98,"yyyymmdd")&amp;"-IS-"&amp;TEXT(ROW()-4,"000"))</f>
        <v/>
      </c>
      <c r="B98" s="284" t="n"/>
      <c r="K98" s="72" t="n"/>
      <c r="L98" s="72" t="n"/>
      <c r="M98" s="72" t="n"/>
      <c r="N98" s="72" t="n"/>
      <c r="O98" s="130" t="n"/>
      <c r="P98" s="291" t="n"/>
      <c r="Q98" s="130" t="n"/>
      <c r="R98" s="291" t="n"/>
      <c r="S98" s="289">
        <f>IF(B98="","",IF(R98="",TODAY()-B98,R98-B98))</f>
        <v/>
      </c>
      <c r="T98" s="130" t="n"/>
      <c r="U98" s="130" t="n"/>
      <c r="V98" s="72" t="n"/>
      <c r="W98" s="72" t="n"/>
    </row>
    <row r="99" ht="24" customHeight="1">
      <c r="A99">
        <f>IF(B99="","",TEXT(B99,"yyyymmdd")&amp;"-IS-"&amp;TEXT(ROW()-4,"000"))</f>
        <v/>
      </c>
      <c r="B99" s="284" t="n"/>
      <c r="K99" s="72" t="n"/>
      <c r="L99" s="72" t="n"/>
      <c r="M99" s="72" t="n"/>
      <c r="N99" s="72" t="n"/>
      <c r="O99" s="130" t="n"/>
      <c r="P99" s="291" t="n"/>
      <c r="Q99" s="130" t="n"/>
      <c r="R99" s="291" t="n"/>
      <c r="S99" s="289">
        <f>IF(B99="","",IF(R99="",TODAY()-B99,R99-B99))</f>
        <v/>
      </c>
      <c r="T99" s="130" t="n"/>
      <c r="U99" s="130" t="n"/>
      <c r="V99" s="72" t="n"/>
      <c r="W99" s="72" t="n"/>
    </row>
    <row r="100" ht="24" customHeight="1">
      <c r="A100">
        <f>IF(B100="","",TEXT(B100,"yyyymmdd")&amp;"-IS-"&amp;TEXT(ROW()-4,"000"))</f>
        <v/>
      </c>
      <c r="B100" s="284" t="n"/>
      <c r="K100" s="72" t="n"/>
      <c r="L100" s="72" t="n"/>
      <c r="M100" s="72" t="n"/>
      <c r="N100" s="72" t="n"/>
      <c r="O100" s="130" t="n"/>
      <c r="P100" s="291" t="n"/>
      <c r="Q100" s="130" t="n"/>
      <c r="R100" s="291" t="n"/>
      <c r="S100" s="289">
        <f>IF(B100="","",IF(R100="",TODAY()-B100,R100-B100))</f>
        <v/>
      </c>
      <c r="T100" s="130" t="n"/>
      <c r="U100" s="130" t="n"/>
      <c r="V100" s="72" t="n"/>
      <c r="W100" s="72" t="n"/>
    </row>
    <row r="101" ht="24" customHeight="1">
      <c r="A101">
        <f>IF(B101="","",TEXT(B101,"yyyymmdd")&amp;"-IS-"&amp;TEXT(ROW()-4,"000"))</f>
        <v/>
      </c>
      <c r="B101" s="284" t="n"/>
      <c r="K101" s="72" t="n"/>
      <c r="L101" s="72" t="n"/>
      <c r="M101" s="72" t="n"/>
      <c r="N101" s="72" t="n"/>
      <c r="O101" s="130" t="n"/>
      <c r="P101" s="291" t="n"/>
      <c r="Q101" s="130" t="n"/>
      <c r="R101" s="291" t="n"/>
      <c r="S101" s="289">
        <f>IF(B101="","",IF(R101="",TODAY()-B101,R101-B101))</f>
        <v/>
      </c>
      <c r="T101" s="130" t="n"/>
      <c r="U101" s="130" t="n"/>
      <c r="V101" s="72" t="n"/>
      <c r="W101" s="72" t="n"/>
    </row>
    <row r="102" ht="24" customHeight="1">
      <c r="A102">
        <f>IF(B102="","",TEXT(B102,"yyyymmdd")&amp;"-IS-"&amp;TEXT(ROW()-4,"000"))</f>
        <v/>
      </c>
      <c r="B102" s="284" t="n"/>
      <c r="K102" s="72" t="n"/>
      <c r="L102" s="72" t="n"/>
      <c r="M102" s="72" t="n"/>
      <c r="N102" s="72" t="n"/>
      <c r="O102" s="130" t="n"/>
      <c r="P102" s="291" t="n"/>
      <c r="Q102" s="130" t="n"/>
      <c r="R102" s="291" t="n"/>
      <c r="S102" s="289">
        <f>IF(B102="","",IF(R102="",TODAY()-B102,R102-B102))</f>
        <v/>
      </c>
      <c r="T102" s="130" t="n"/>
      <c r="U102" s="130" t="n"/>
      <c r="V102" s="72" t="n"/>
      <c r="W102" s="72" t="n"/>
    </row>
    <row r="103" ht="24" customHeight="1">
      <c r="A103">
        <f>IF(B103="","",TEXT(B103,"yyyymmdd")&amp;"-IS-"&amp;TEXT(ROW()-4,"000"))</f>
        <v/>
      </c>
      <c r="B103" s="284" t="n"/>
      <c r="K103" s="72" t="n"/>
      <c r="L103" s="72" t="n"/>
      <c r="M103" s="72" t="n"/>
      <c r="N103" s="72" t="n"/>
      <c r="O103" s="130" t="n"/>
      <c r="P103" s="291" t="n"/>
      <c r="Q103" s="130" t="n"/>
      <c r="R103" s="291" t="n"/>
      <c r="S103" s="289">
        <f>IF(B103="","",IF(R103="",TODAY()-B103,R103-B103))</f>
        <v/>
      </c>
      <c r="T103" s="130" t="n"/>
      <c r="U103" s="130" t="n"/>
      <c r="V103" s="72" t="n"/>
      <c r="W103" s="72" t="n"/>
    </row>
    <row r="104" ht="24" customHeight="1">
      <c r="A104">
        <f>IF(B104="","",TEXT(B104,"yyyymmdd")&amp;"-IS-"&amp;TEXT(ROW()-4,"000"))</f>
        <v/>
      </c>
      <c r="B104" s="284" t="n"/>
      <c r="K104" s="72" t="n"/>
      <c r="L104" s="72" t="n"/>
      <c r="M104" s="72" t="n"/>
      <c r="N104" s="72" t="n"/>
      <c r="O104" s="130" t="n"/>
      <c r="P104" s="291" t="n"/>
      <c r="Q104" s="130" t="n"/>
      <c r="R104" s="291" t="n"/>
      <c r="S104" s="289">
        <f>IF(B104="","",IF(R104="",TODAY()-B104,R104-B104))</f>
        <v/>
      </c>
      <c r="T104" s="130" t="n"/>
      <c r="U104" s="130" t="n"/>
      <c r="V104" s="72" t="n"/>
      <c r="W104" s="72" t="n"/>
    </row>
    <row r="105" ht="24" customHeight="1">
      <c r="A105">
        <f>IF(B105="","",TEXT(B105,"yyyymmdd")&amp;"-IS-"&amp;TEXT(ROW()-4,"000"))</f>
        <v/>
      </c>
      <c r="B105" s="284" t="n"/>
      <c r="K105" s="72" t="n"/>
      <c r="L105" s="72" t="n"/>
      <c r="M105" s="72" t="n"/>
      <c r="N105" s="72" t="n"/>
      <c r="O105" s="130" t="n"/>
      <c r="P105" s="291" t="n"/>
      <c r="Q105" s="130" t="n"/>
      <c r="R105" s="291" t="n"/>
      <c r="S105" s="289">
        <f>IF(B105="","",IF(R105="",TODAY()-B105,R105-B105))</f>
        <v/>
      </c>
      <c r="T105" s="130" t="n"/>
      <c r="U105" s="130" t="n"/>
      <c r="V105" s="72" t="n"/>
      <c r="W105" s="72" t="n"/>
    </row>
    <row r="106" ht="24" customHeight="1">
      <c r="A106">
        <f>IF(B106="","",TEXT(B106,"yyyymmdd")&amp;"-IS-"&amp;TEXT(ROW()-4,"000"))</f>
        <v/>
      </c>
      <c r="B106" s="284" t="n"/>
      <c r="K106" s="72" t="n"/>
      <c r="L106" s="72" t="n"/>
      <c r="M106" s="72" t="n"/>
      <c r="N106" s="72" t="n"/>
      <c r="O106" s="130" t="n"/>
      <c r="P106" s="291" t="n"/>
      <c r="Q106" s="130" t="n"/>
      <c r="R106" s="291" t="n"/>
      <c r="S106" s="289">
        <f>IF(B106="","",IF(R106="",TODAY()-B106,R106-B106))</f>
        <v/>
      </c>
      <c r="T106" s="130" t="n"/>
      <c r="U106" s="130" t="n"/>
      <c r="V106" s="72" t="n"/>
      <c r="W106" s="72" t="n"/>
    </row>
    <row r="107" ht="24" customHeight="1">
      <c r="A107">
        <f>IF(B107="","",TEXT(B107,"yyyymmdd")&amp;"-IS-"&amp;TEXT(ROW()-4,"000"))</f>
        <v/>
      </c>
      <c r="B107" s="284" t="n"/>
      <c r="K107" s="72" t="n"/>
      <c r="L107" s="72" t="n"/>
      <c r="M107" s="72" t="n"/>
      <c r="N107" s="72" t="n"/>
      <c r="O107" s="130" t="n"/>
      <c r="P107" s="291" t="n"/>
      <c r="Q107" s="130" t="n"/>
      <c r="R107" s="291" t="n"/>
      <c r="S107" s="289">
        <f>IF(B107="","",IF(R107="",TODAY()-B107,R107-B107))</f>
        <v/>
      </c>
      <c r="T107" s="130" t="n"/>
      <c r="U107" s="130" t="n"/>
      <c r="V107" s="72" t="n"/>
      <c r="W107" s="72" t="n"/>
    </row>
    <row r="108" ht="24" customHeight="1">
      <c r="A108">
        <f>IF(B108="","",TEXT(B108,"yyyymmdd")&amp;"-IS-"&amp;TEXT(ROW()-4,"000"))</f>
        <v/>
      </c>
      <c r="B108" s="284" t="n"/>
      <c r="K108" s="72" t="n"/>
      <c r="L108" s="72" t="n"/>
      <c r="M108" s="72" t="n"/>
      <c r="N108" s="72" t="n"/>
      <c r="O108" s="130" t="n"/>
      <c r="P108" s="291" t="n"/>
      <c r="Q108" s="130" t="n"/>
      <c r="R108" s="291" t="n"/>
      <c r="S108" s="289">
        <f>IF(B108="","",IF(R108="",TODAY()-B108,R108-B108))</f>
        <v/>
      </c>
      <c r="T108" s="130" t="n"/>
      <c r="U108" s="130" t="n"/>
      <c r="V108" s="72" t="n"/>
      <c r="W108" s="72" t="n"/>
    </row>
    <row r="109" ht="24" customHeight="1">
      <c r="A109">
        <f>IF(B109="","",TEXT(B109,"yyyymmdd")&amp;"-IS-"&amp;TEXT(ROW()-4,"000"))</f>
        <v/>
      </c>
      <c r="B109" s="284" t="n"/>
      <c r="K109" s="72" t="n"/>
      <c r="L109" s="72" t="n"/>
      <c r="M109" s="72" t="n"/>
      <c r="N109" s="72" t="n"/>
      <c r="O109" s="130" t="n"/>
      <c r="P109" s="291" t="n"/>
      <c r="Q109" s="130" t="n"/>
      <c r="R109" s="291" t="n"/>
      <c r="S109" s="289">
        <f>IF(B109="","",IF(R109="",TODAY()-B109,R109-B109))</f>
        <v/>
      </c>
      <c r="T109" s="130" t="n"/>
      <c r="U109" s="130" t="n"/>
      <c r="V109" s="72" t="n"/>
      <c r="W109" s="72" t="n"/>
    </row>
    <row r="110" ht="24" customHeight="1">
      <c r="A110">
        <f>IF(B110="","",TEXT(B110,"yyyymmdd")&amp;"-IS-"&amp;TEXT(ROW()-4,"000"))</f>
        <v/>
      </c>
      <c r="B110" s="284" t="n"/>
      <c r="K110" s="72" t="n"/>
      <c r="L110" s="72" t="n"/>
      <c r="M110" s="72" t="n"/>
      <c r="N110" s="72" t="n"/>
      <c r="O110" s="130" t="n"/>
      <c r="P110" s="291" t="n"/>
      <c r="Q110" s="130" t="n"/>
      <c r="R110" s="291" t="n"/>
      <c r="S110" s="289">
        <f>IF(B110="","",IF(R110="",TODAY()-B110,R110-B110))</f>
        <v/>
      </c>
      <c r="T110" s="130" t="n"/>
      <c r="U110" s="130" t="n"/>
      <c r="V110" s="72" t="n"/>
      <c r="W110" s="72" t="n"/>
    </row>
    <row r="111" ht="24" customHeight="1">
      <c r="A111">
        <f>IF(B111="","",TEXT(B111,"yyyymmdd")&amp;"-IS-"&amp;TEXT(ROW()-4,"000"))</f>
        <v/>
      </c>
      <c r="B111" s="284" t="n"/>
      <c r="K111" s="72" t="n"/>
      <c r="L111" s="72" t="n"/>
      <c r="M111" s="72" t="n"/>
      <c r="N111" s="72" t="n"/>
      <c r="O111" s="130" t="n"/>
      <c r="P111" s="291" t="n"/>
      <c r="Q111" s="130" t="n"/>
      <c r="R111" s="291" t="n"/>
      <c r="S111" s="289">
        <f>IF(B111="","",IF(R111="",TODAY()-B111,R111-B111))</f>
        <v/>
      </c>
      <c r="T111" s="130" t="n"/>
      <c r="U111" s="130" t="n"/>
      <c r="V111" s="72" t="n"/>
      <c r="W111" s="72" t="n"/>
    </row>
    <row r="112" ht="24" customHeight="1">
      <c r="A112">
        <f>IF(B112="","",TEXT(B112,"yyyymmdd")&amp;"-IS-"&amp;TEXT(ROW()-4,"000"))</f>
        <v/>
      </c>
      <c r="B112" s="284" t="n"/>
      <c r="K112" s="72" t="n"/>
      <c r="L112" s="72" t="n"/>
      <c r="M112" s="72" t="n"/>
      <c r="N112" s="72" t="n"/>
      <c r="O112" s="130" t="n"/>
      <c r="P112" s="291" t="n"/>
      <c r="Q112" s="130" t="n"/>
      <c r="R112" s="291" t="n"/>
      <c r="S112" s="289">
        <f>IF(B112="","",IF(R112="",TODAY()-B112,R112-B112))</f>
        <v/>
      </c>
      <c r="T112" s="130" t="n"/>
      <c r="U112" s="130" t="n"/>
      <c r="V112" s="72" t="n"/>
      <c r="W112" s="72" t="n"/>
    </row>
    <row r="113" ht="24" customHeight="1">
      <c r="A113">
        <f>IF(B113="","",TEXT(B113,"yyyymmdd")&amp;"-IS-"&amp;TEXT(ROW()-4,"000"))</f>
        <v/>
      </c>
      <c r="B113" s="284" t="n"/>
      <c r="K113" s="72" t="n"/>
      <c r="L113" s="72" t="n"/>
      <c r="M113" s="72" t="n"/>
      <c r="N113" s="72" t="n"/>
      <c r="O113" s="130" t="n"/>
      <c r="P113" s="291" t="n"/>
      <c r="Q113" s="130" t="n"/>
      <c r="R113" s="291" t="n"/>
      <c r="S113" s="289">
        <f>IF(B113="","",IF(R113="",TODAY()-B113,R113-B113))</f>
        <v/>
      </c>
      <c r="T113" s="130" t="n"/>
      <c r="U113" s="130" t="n"/>
      <c r="V113" s="72" t="n"/>
      <c r="W113" s="72" t="n"/>
    </row>
    <row r="114" ht="24" customHeight="1">
      <c r="A114">
        <f>IF(B114="","",TEXT(B114,"yyyymmdd")&amp;"-IS-"&amp;TEXT(ROW()-4,"000"))</f>
        <v/>
      </c>
      <c r="B114" s="284" t="n"/>
      <c r="K114" s="72" t="n"/>
      <c r="L114" s="72" t="n"/>
      <c r="M114" s="72" t="n"/>
      <c r="N114" s="72" t="n"/>
      <c r="O114" s="130" t="n"/>
      <c r="P114" s="291" t="n"/>
      <c r="Q114" s="130" t="n"/>
      <c r="R114" s="291" t="n"/>
      <c r="S114" s="289">
        <f>IF(B114="","",IF(R114="",TODAY()-B114,R114-B114))</f>
        <v/>
      </c>
      <c r="T114" s="130" t="n"/>
      <c r="U114" s="130" t="n"/>
      <c r="V114" s="72" t="n"/>
      <c r="W114" s="72" t="n"/>
    </row>
    <row r="115" ht="24" customHeight="1">
      <c r="A115">
        <f>IF(B115="","",TEXT(B115,"yyyymmdd")&amp;"-IS-"&amp;TEXT(ROW()-4,"000"))</f>
        <v/>
      </c>
      <c r="B115" s="284" t="n"/>
      <c r="K115" s="72" t="n"/>
      <c r="L115" s="72" t="n"/>
      <c r="M115" s="72" t="n"/>
      <c r="N115" s="72" t="n"/>
      <c r="O115" s="130" t="n"/>
      <c r="P115" s="291" t="n"/>
      <c r="Q115" s="130" t="n"/>
      <c r="R115" s="291" t="n"/>
      <c r="S115" s="289">
        <f>IF(B115="","",IF(R115="",TODAY()-B115,R115-B115))</f>
        <v/>
      </c>
      <c r="T115" s="130" t="n"/>
      <c r="U115" s="130" t="n"/>
      <c r="V115" s="72" t="n"/>
      <c r="W115" s="72" t="n"/>
    </row>
    <row r="116" ht="24" customHeight="1">
      <c r="A116">
        <f>IF(B116="","",TEXT(B116,"yyyymmdd")&amp;"-IS-"&amp;TEXT(ROW()-4,"000"))</f>
        <v/>
      </c>
      <c r="B116" s="284" t="n"/>
      <c r="K116" s="72" t="n"/>
      <c r="L116" s="72" t="n"/>
      <c r="M116" s="72" t="n"/>
      <c r="N116" s="72" t="n"/>
      <c r="O116" s="130" t="n"/>
      <c r="P116" s="291" t="n"/>
      <c r="Q116" s="130" t="n"/>
      <c r="R116" s="291" t="n"/>
      <c r="S116" s="289">
        <f>IF(B116="","",IF(R116="",TODAY()-B116,R116-B116))</f>
        <v/>
      </c>
      <c r="T116" s="130" t="n"/>
      <c r="U116" s="130" t="n"/>
      <c r="V116" s="72" t="n"/>
      <c r="W116" s="72" t="n"/>
    </row>
    <row r="117" ht="24" customHeight="1">
      <c r="A117">
        <f>IF(B117="","",TEXT(B117,"yyyymmdd")&amp;"-IS-"&amp;TEXT(ROW()-4,"000"))</f>
        <v/>
      </c>
      <c r="B117" s="284" t="n"/>
      <c r="K117" s="72" t="n"/>
      <c r="L117" s="72" t="n"/>
      <c r="M117" s="72" t="n"/>
      <c r="N117" s="72" t="n"/>
      <c r="O117" s="130" t="n"/>
      <c r="P117" s="291" t="n"/>
      <c r="Q117" s="130" t="n"/>
      <c r="R117" s="291" t="n"/>
      <c r="S117" s="289">
        <f>IF(B117="","",IF(R117="",TODAY()-B117,R117-B117))</f>
        <v/>
      </c>
      <c r="T117" s="130" t="n"/>
      <c r="U117" s="130" t="n"/>
      <c r="V117" s="72" t="n"/>
      <c r="W117" s="72" t="n"/>
    </row>
    <row r="118" ht="24" customHeight="1">
      <c r="A118">
        <f>IF(B118="","",TEXT(B118,"yyyymmdd")&amp;"-IS-"&amp;TEXT(ROW()-4,"000"))</f>
        <v/>
      </c>
      <c r="B118" s="284" t="n"/>
      <c r="K118" s="72" t="n"/>
      <c r="L118" s="72" t="n"/>
      <c r="M118" s="72" t="n"/>
      <c r="N118" s="72" t="n"/>
      <c r="O118" s="130" t="n"/>
      <c r="P118" s="291" t="n"/>
      <c r="Q118" s="130" t="n"/>
      <c r="R118" s="291" t="n"/>
      <c r="S118" s="289">
        <f>IF(B118="","",IF(R118="",TODAY()-B118,R118-B118))</f>
        <v/>
      </c>
      <c r="T118" s="130" t="n"/>
      <c r="U118" s="130" t="n"/>
      <c r="V118" s="72" t="n"/>
      <c r="W118" s="72" t="n"/>
    </row>
    <row r="119" ht="24" customHeight="1">
      <c r="A119">
        <f>IF(B119="","",TEXT(B119,"yyyymmdd")&amp;"-IS-"&amp;TEXT(ROW()-4,"000"))</f>
        <v/>
      </c>
      <c r="B119" s="284" t="n"/>
      <c r="K119" s="72" t="n"/>
      <c r="L119" s="72" t="n"/>
      <c r="M119" s="72" t="n"/>
      <c r="N119" s="72" t="n"/>
      <c r="O119" s="130" t="n"/>
      <c r="P119" s="291" t="n"/>
      <c r="Q119" s="130" t="n"/>
      <c r="R119" s="291" t="n"/>
      <c r="S119" s="289">
        <f>IF(B119="","",IF(R119="",TODAY()-B119,R119-B119))</f>
        <v/>
      </c>
      <c r="T119" s="130" t="n"/>
      <c r="U119" s="130" t="n"/>
      <c r="V119" s="72" t="n"/>
      <c r="W119" s="72" t="n"/>
    </row>
    <row r="120" ht="24" customHeight="1">
      <c r="A120">
        <f>IF(B120="","",TEXT(B120,"yyyymmdd")&amp;"-IS-"&amp;TEXT(ROW()-4,"000"))</f>
        <v/>
      </c>
      <c r="B120" s="284" t="n"/>
      <c r="K120" s="72" t="n"/>
      <c r="L120" s="72" t="n"/>
      <c r="M120" s="72" t="n"/>
      <c r="N120" s="72" t="n"/>
      <c r="O120" s="130" t="n"/>
      <c r="P120" s="291" t="n"/>
      <c r="Q120" s="130" t="n"/>
      <c r="R120" s="291" t="n"/>
      <c r="S120" s="289">
        <f>IF(B120="","",IF(R120="",TODAY()-B120,R120-B120))</f>
        <v/>
      </c>
      <c r="T120" s="130" t="n"/>
      <c r="U120" s="130" t="n"/>
      <c r="V120" s="72" t="n"/>
      <c r="W120" s="72" t="n"/>
    </row>
    <row r="121" ht="24" customHeight="1">
      <c r="A121">
        <f>IF(B121="","",TEXT(B121,"yyyymmdd")&amp;"-IS-"&amp;TEXT(ROW()-4,"000"))</f>
        <v/>
      </c>
      <c r="B121" s="284" t="n"/>
      <c r="K121" s="72" t="n"/>
      <c r="L121" s="72" t="n"/>
      <c r="M121" s="72" t="n"/>
      <c r="N121" s="72" t="n"/>
      <c r="O121" s="130" t="n"/>
      <c r="P121" s="291" t="n"/>
      <c r="Q121" s="130" t="n"/>
      <c r="R121" s="291" t="n"/>
      <c r="S121" s="289">
        <f>IF(B121="","",IF(R121="",TODAY()-B121,R121-B121))</f>
        <v/>
      </c>
      <c r="T121" s="130" t="n"/>
      <c r="U121" s="130" t="n"/>
      <c r="V121" s="72" t="n"/>
      <c r="W121" s="72" t="n"/>
    </row>
    <row r="122" ht="24" customHeight="1">
      <c r="A122">
        <f>IF(B122="","",TEXT(B122,"yyyymmdd")&amp;"-IS-"&amp;TEXT(ROW()-4,"000"))</f>
        <v/>
      </c>
      <c r="B122" s="284" t="n"/>
      <c r="K122" s="72" t="n"/>
      <c r="L122" s="72" t="n"/>
      <c r="M122" s="72" t="n"/>
      <c r="N122" s="72" t="n"/>
      <c r="O122" s="130" t="n"/>
      <c r="P122" s="291" t="n"/>
      <c r="Q122" s="130" t="n"/>
      <c r="R122" s="291" t="n"/>
      <c r="S122" s="289">
        <f>IF(B122="","",IF(R122="",TODAY()-B122,R122-B122))</f>
        <v/>
      </c>
      <c r="T122" s="130" t="n"/>
      <c r="U122" s="130" t="n"/>
      <c r="V122" s="72" t="n"/>
      <c r="W122" s="72" t="n"/>
    </row>
    <row r="123" ht="24" customHeight="1">
      <c r="A123">
        <f>IF(B123="","",TEXT(B123,"yyyymmdd")&amp;"-IS-"&amp;TEXT(ROW()-4,"000"))</f>
        <v/>
      </c>
      <c r="B123" s="284" t="n"/>
      <c r="K123" s="72" t="n"/>
      <c r="L123" s="72" t="n"/>
      <c r="M123" s="72" t="n"/>
      <c r="N123" s="72" t="n"/>
      <c r="O123" s="130" t="n"/>
      <c r="P123" s="291" t="n"/>
      <c r="Q123" s="130" t="n"/>
      <c r="R123" s="291" t="n"/>
      <c r="S123" s="289">
        <f>IF(B123="","",IF(R123="",TODAY()-B123,R123-B123))</f>
        <v/>
      </c>
      <c r="T123" s="130" t="n"/>
      <c r="U123" s="130" t="n"/>
      <c r="V123" s="72" t="n"/>
      <c r="W123" s="72" t="n"/>
    </row>
    <row r="124" ht="24" customHeight="1">
      <c r="A124">
        <f>IF(B124="","",TEXT(B124,"yyyymmdd")&amp;"-IS-"&amp;TEXT(ROW()-4,"000"))</f>
        <v/>
      </c>
      <c r="B124" s="284" t="n"/>
      <c r="K124" s="72" t="n"/>
      <c r="L124" s="72" t="n"/>
      <c r="M124" s="72" t="n"/>
      <c r="N124" s="72" t="n"/>
      <c r="O124" s="130" t="n"/>
      <c r="P124" s="291" t="n"/>
      <c r="Q124" s="130" t="n"/>
      <c r="R124" s="291" t="n"/>
      <c r="S124" s="289">
        <f>IF(B124="","",IF(R124="",TODAY()-B124,R124-B124))</f>
        <v/>
      </c>
      <c r="T124" s="130" t="n"/>
      <c r="U124" s="130" t="n"/>
      <c r="V124" s="72" t="n"/>
      <c r="W124" s="72" t="n"/>
    </row>
    <row r="125" ht="24" customHeight="1">
      <c r="A125">
        <f>IF(B125="","",TEXT(B125,"yyyymmdd")&amp;"-IS-"&amp;TEXT(ROW()-4,"000"))</f>
        <v/>
      </c>
      <c r="B125" s="284" t="n"/>
      <c r="K125" s="72" t="n"/>
      <c r="L125" s="72" t="n"/>
      <c r="M125" s="72" t="n"/>
      <c r="N125" s="72" t="n"/>
      <c r="O125" s="130" t="n"/>
      <c r="P125" s="291" t="n"/>
      <c r="Q125" s="130" t="n"/>
      <c r="R125" s="291" t="n"/>
      <c r="S125" s="289">
        <f>IF(B125="","",IF(R125="",TODAY()-B125,R125-B125))</f>
        <v/>
      </c>
      <c r="T125" s="130" t="n"/>
      <c r="U125" s="130" t="n"/>
      <c r="V125" s="72" t="n"/>
      <c r="W125" s="72" t="n"/>
    </row>
    <row r="126" ht="24" customHeight="1">
      <c r="A126">
        <f>IF(B126="","",TEXT(B126,"yyyymmdd")&amp;"-IS-"&amp;TEXT(ROW()-4,"000"))</f>
        <v/>
      </c>
      <c r="B126" s="284" t="n"/>
      <c r="K126" s="72" t="n"/>
      <c r="L126" s="72" t="n"/>
      <c r="M126" s="72" t="n"/>
      <c r="N126" s="72" t="n"/>
      <c r="O126" s="130" t="n"/>
      <c r="P126" s="291" t="n"/>
      <c r="Q126" s="130" t="n"/>
      <c r="R126" s="291" t="n"/>
      <c r="S126" s="289">
        <f>IF(B126="","",IF(R126="",TODAY()-B126,R126-B126))</f>
        <v/>
      </c>
      <c r="T126" s="130" t="n"/>
      <c r="U126" s="130" t="n"/>
      <c r="V126" s="72" t="n"/>
      <c r="W126" s="72" t="n"/>
    </row>
    <row r="127" ht="24" customHeight="1">
      <c r="A127">
        <f>IF(B127="","",TEXT(B127,"yyyymmdd")&amp;"-IS-"&amp;TEXT(ROW()-4,"000"))</f>
        <v/>
      </c>
      <c r="B127" s="284" t="n"/>
      <c r="K127" s="72" t="n"/>
      <c r="L127" s="72" t="n"/>
      <c r="M127" s="72" t="n"/>
      <c r="N127" s="72" t="n"/>
      <c r="O127" s="130" t="n"/>
      <c r="P127" s="291" t="n"/>
      <c r="Q127" s="130" t="n"/>
      <c r="R127" s="291" t="n"/>
      <c r="S127" s="289">
        <f>IF(B127="","",IF(R127="",TODAY()-B127,R127-B127))</f>
        <v/>
      </c>
      <c r="T127" s="130" t="n"/>
      <c r="U127" s="130" t="n"/>
      <c r="V127" s="72" t="n"/>
      <c r="W127" s="72" t="n"/>
    </row>
    <row r="128" ht="24" customHeight="1">
      <c r="A128">
        <f>IF(B128="","",TEXT(B128,"yyyymmdd")&amp;"-IS-"&amp;TEXT(ROW()-4,"000"))</f>
        <v/>
      </c>
      <c r="B128" s="284" t="n"/>
      <c r="K128" s="72" t="n"/>
      <c r="L128" s="72" t="n"/>
      <c r="M128" s="72" t="n"/>
      <c r="N128" s="72" t="n"/>
      <c r="O128" s="130" t="n"/>
      <c r="P128" s="291" t="n"/>
      <c r="Q128" s="130" t="n"/>
      <c r="R128" s="291" t="n"/>
      <c r="S128" s="289">
        <f>IF(B128="","",IF(R128="",TODAY()-B128,R128-B128))</f>
        <v/>
      </c>
      <c r="T128" s="130" t="n"/>
      <c r="U128" s="130" t="n"/>
      <c r="V128" s="72" t="n"/>
      <c r="W128" s="72" t="n"/>
    </row>
    <row r="129" ht="24" customHeight="1">
      <c r="A129">
        <f>IF(B129="","",TEXT(B129,"yyyymmdd")&amp;"-IS-"&amp;TEXT(ROW()-4,"000"))</f>
        <v/>
      </c>
      <c r="B129" s="284" t="n"/>
      <c r="K129" s="72" t="n"/>
      <c r="L129" s="72" t="n"/>
      <c r="M129" s="72" t="n"/>
      <c r="N129" s="72" t="n"/>
      <c r="O129" s="130" t="n"/>
      <c r="P129" s="291" t="n"/>
      <c r="Q129" s="130" t="n"/>
      <c r="R129" s="291" t="n"/>
      <c r="S129" s="289">
        <f>IF(B129="","",IF(R129="",TODAY()-B129,R129-B129))</f>
        <v/>
      </c>
      <c r="T129" s="130" t="n"/>
      <c r="U129" s="130" t="n"/>
      <c r="V129" s="72" t="n"/>
      <c r="W129" s="72" t="n"/>
    </row>
    <row r="130" ht="24" customHeight="1">
      <c r="A130">
        <f>IF(B130="","",TEXT(B130,"yyyymmdd")&amp;"-IS-"&amp;TEXT(ROW()-4,"000"))</f>
        <v/>
      </c>
      <c r="B130" s="284" t="n"/>
      <c r="K130" s="72" t="n"/>
      <c r="L130" s="72" t="n"/>
      <c r="M130" s="72" t="n"/>
      <c r="N130" s="72" t="n"/>
      <c r="O130" s="130" t="n"/>
      <c r="P130" s="291" t="n"/>
      <c r="Q130" s="130" t="n"/>
      <c r="R130" s="291" t="n"/>
      <c r="S130" s="289">
        <f>IF(B130="","",IF(R130="",TODAY()-B130,R130-B130))</f>
        <v/>
      </c>
      <c r="T130" s="130" t="n"/>
      <c r="U130" s="130" t="n"/>
      <c r="V130" s="72" t="n"/>
      <c r="W130" s="72" t="n"/>
    </row>
    <row r="131" ht="24" customHeight="1">
      <c r="A131">
        <f>IF(B131="","",TEXT(B131,"yyyymmdd")&amp;"-IS-"&amp;TEXT(ROW()-4,"000"))</f>
        <v/>
      </c>
      <c r="B131" s="284" t="n"/>
      <c r="K131" s="72" t="n"/>
      <c r="L131" s="72" t="n"/>
      <c r="M131" s="72" t="n"/>
      <c r="N131" s="72" t="n"/>
      <c r="O131" s="130" t="n"/>
      <c r="P131" s="291" t="n"/>
      <c r="Q131" s="130" t="n"/>
      <c r="R131" s="291" t="n"/>
      <c r="S131" s="289">
        <f>IF(B131="","",IF(R131="",TODAY()-B131,R131-B131))</f>
        <v/>
      </c>
      <c r="T131" s="130" t="n"/>
      <c r="U131" s="130" t="n"/>
      <c r="V131" s="72" t="n"/>
      <c r="W131" s="72" t="n"/>
    </row>
    <row r="132" ht="24" customHeight="1">
      <c r="A132">
        <f>IF(B132="","",TEXT(B132,"yyyymmdd")&amp;"-IS-"&amp;TEXT(ROW()-4,"000"))</f>
        <v/>
      </c>
      <c r="B132" s="284" t="n"/>
      <c r="K132" s="72" t="n"/>
      <c r="L132" s="72" t="n"/>
      <c r="M132" s="72" t="n"/>
      <c r="N132" s="72" t="n"/>
      <c r="O132" s="130" t="n"/>
      <c r="P132" s="291" t="n"/>
      <c r="Q132" s="130" t="n"/>
      <c r="R132" s="291" t="n"/>
      <c r="S132" s="289">
        <f>IF(B132="","",IF(R132="",TODAY()-B132,R132-B132))</f>
        <v/>
      </c>
      <c r="T132" s="130" t="n"/>
      <c r="U132" s="130" t="n"/>
      <c r="V132" s="72" t="n"/>
      <c r="W132" s="72" t="n"/>
    </row>
    <row r="133" ht="24" customHeight="1">
      <c r="A133">
        <f>IF(B133="","",TEXT(B133,"yyyymmdd")&amp;"-IS-"&amp;TEXT(ROW()-4,"000"))</f>
        <v/>
      </c>
      <c r="B133" s="284" t="n"/>
      <c r="K133" s="72" t="n"/>
      <c r="L133" s="72" t="n"/>
      <c r="M133" s="72" t="n"/>
      <c r="N133" s="72" t="n"/>
      <c r="O133" s="130" t="n"/>
      <c r="P133" s="291" t="n"/>
      <c r="Q133" s="130" t="n"/>
      <c r="R133" s="291" t="n"/>
      <c r="S133" s="289">
        <f>IF(B133="","",IF(R133="",TODAY()-B133,R133-B133))</f>
        <v/>
      </c>
      <c r="T133" s="130" t="n"/>
      <c r="U133" s="130" t="n"/>
      <c r="V133" s="72" t="n"/>
      <c r="W133" s="72" t="n"/>
    </row>
    <row r="134" ht="24" customHeight="1">
      <c r="A134">
        <f>IF(B134="","",TEXT(B134,"yyyymmdd")&amp;"-IS-"&amp;TEXT(ROW()-4,"000"))</f>
        <v/>
      </c>
      <c r="B134" s="284" t="n"/>
      <c r="K134" s="72" t="n"/>
      <c r="L134" s="72" t="n"/>
      <c r="M134" s="72" t="n"/>
      <c r="N134" s="72" t="n"/>
      <c r="O134" s="130" t="n"/>
      <c r="P134" s="291" t="n"/>
      <c r="Q134" s="130" t="n"/>
      <c r="R134" s="291" t="n"/>
      <c r="S134" s="289">
        <f>IF(B134="","",IF(R134="",TODAY()-B134,R134-B134))</f>
        <v/>
      </c>
      <c r="T134" s="130" t="n"/>
      <c r="U134" s="130" t="n"/>
      <c r="V134" s="72" t="n"/>
      <c r="W134" s="72" t="n"/>
    </row>
    <row r="135" ht="24" customHeight="1">
      <c r="A135">
        <f>IF(B135="","",TEXT(B135,"yyyymmdd")&amp;"-IS-"&amp;TEXT(ROW()-4,"000"))</f>
        <v/>
      </c>
      <c r="B135" s="284" t="n"/>
      <c r="K135" s="72" t="n"/>
      <c r="L135" s="72" t="n"/>
      <c r="M135" s="72" t="n"/>
      <c r="N135" s="72" t="n"/>
      <c r="O135" s="130" t="n"/>
      <c r="P135" s="291" t="n"/>
      <c r="Q135" s="130" t="n"/>
      <c r="R135" s="291" t="n"/>
      <c r="S135" s="289">
        <f>IF(B135="","",IF(R135="",TODAY()-B135,R135-B135))</f>
        <v/>
      </c>
      <c r="T135" s="130" t="n"/>
      <c r="U135" s="130" t="n"/>
      <c r="V135" s="72" t="n"/>
      <c r="W135" s="72" t="n"/>
    </row>
    <row r="136" ht="24" customHeight="1">
      <c r="A136">
        <f>IF(B136="","",TEXT(B136,"yyyymmdd")&amp;"-IS-"&amp;TEXT(ROW()-4,"000"))</f>
        <v/>
      </c>
      <c r="B136" s="284" t="n"/>
      <c r="K136" s="72" t="n"/>
      <c r="L136" s="72" t="n"/>
      <c r="M136" s="72" t="n"/>
      <c r="N136" s="72" t="n"/>
      <c r="O136" s="130" t="n"/>
      <c r="P136" s="291" t="n"/>
      <c r="Q136" s="130" t="n"/>
      <c r="R136" s="291" t="n"/>
      <c r="S136" s="289">
        <f>IF(B136="","",IF(R136="",TODAY()-B136,R136-B136))</f>
        <v/>
      </c>
      <c r="T136" s="130" t="n"/>
      <c r="U136" s="130" t="n"/>
      <c r="V136" s="72" t="n"/>
      <c r="W136" s="72" t="n"/>
    </row>
    <row r="137" ht="24" customHeight="1">
      <c r="A137">
        <f>IF(B137="","",TEXT(B137,"yyyymmdd")&amp;"-IS-"&amp;TEXT(ROW()-4,"000"))</f>
        <v/>
      </c>
      <c r="B137" s="284" t="n"/>
      <c r="K137" s="72" t="n"/>
      <c r="L137" s="72" t="n"/>
      <c r="M137" s="72" t="n"/>
      <c r="N137" s="72" t="n"/>
      <c r="O137" s="130" t="n"/>
      <c r="P137" s="291" t="n"/>
      <c r="Q137" s="130" t="n"/>
      <c r="R137" s="291" t="n"/>
      <c r="S137" s="289">
        <f>IF(B137="","",IF(R137="",TODAY()-B137,R137-B137))</f>
        <v/>
      </c>
      <c r="T137" s="130" t="n"/>
      <c r="U137" s="130" t="n"/>
      <c r="V137" s="72" t="n"/>
      <c r="W137" s="72" t="n"/>
    </row>
    <row r="138" ht="24" customHeight="1">
      <c r="A138">
        <f>IF(B138="","",TEXT(B138,"yyyymmdd")&amp;"-IS-"&amp;TEXT(ROW()-4,"000"))</f>
        <v/>
      </c>
      <c r="B138" s="284" t="n"/>
      <c r="K138" s="72" t="n"/>
      <c r="L138" s="72" t="n"/>
      <c r="M138" s="72" t="n"/>
      <c r="N138" s="72" t="n"/>
      <c r="O138" s="130" t="n"/>
      <c r="P138" s="291" t="n"/>
      <c r="Q138" s="130" t="n"/>
      <c r="R138" s="291" t="n"/>
      <c r="S138" s="289">
        <f>IF(B138="","",IF(R138="",TODAY()-B138,R138-B138))</f>
        <v/>
      </c>
      <c r="T138" s="130" t="n"/>
      <c r="U138" s="130" t="n"/>
      <c r="V138" s="72" t="n"/>
      <c r="W138" s="72" t="n"/>
    </row>
    <row r="139" ht="24" customHeight="1">
      <c r="A139">
        <f>IF(B139="","",TEXT(B139,"yyyymmdd")&amp;"-IS-"&amp;TEXT(ROW()-4,"000"))</f>
        <v/>
      </c>
      <c r="B139" s="284" t="n"/>
      <c r="K139" s="72" t="n"/>
      <c r="L139" s="72" t="n"/>
      <c r="M139" s="72" t="n"/>
      <c r="N139" s="72" t="n"/>
      <c r="O139" s="130" t="n"/>
      <c r="P139" s="291" t="n"/>
      <c r="Q139" s="130" t="n"/>
      <c r="R139" s="291" t="n"/>
      <c r="S139" s="289">
        <f>IF(B139="","",IF(R139="",TODAY()-B139,R139-B139))</f>
        <v/>
      </c>
      <c r="T139" s="130" t="n"/>
      <c r="U139" s="130" t="n"/>
      <c r="V139" s="72" t="n"/>
      <c r="W139" s="72" t="n"/>
    </row>
    <row r="140" ht="24" customHeight="1">
      <c r="A140">
        <f>IF(B140="","",TEXT(B140,"yyyymmdd")&amp;"-IS-"&amp;TEXT(ROW()-4,"000"))</f>
        <v/>
      </c>
      <c r="B140" s="284" t="n"/>
      <c r="K140" s="72" t="n"/>
      <c r="L140" s="72" t="n"/>
      <c r="M140" s="72" t="n"/>
      <c r="N140" s="72" t="n"/>
      <c r="O140" s="130" t="n"/>
      <c r="P140" s="291" t="n"/>
      <c r="Q140" s="130" t="n"/>
      <c r="R140" s="291" t="n"/>
      <c r="S140" s="289">
        <f>IF(B140="","",IF(R140="",TODAY()-B140,R140-B140))</f>
        <v/>
      </c>
      <c r="T140" s="130" t="n"/>
      <c r="U140" s="130" t="n"/>
      <c r="V140" s="72" t="n"/>
      <c r="W140" s="72" t="n"/>
    </row>
    <row r="141" ht="24" customHeight="1">
      <c r="A141">
        <f>IF(B141="","",TEXT(B141,"yyyymmdd")&amp;"-IS-"&amp;TEXT(ROW()-4,"000"))</f>
        <v/>
      </c>
      <c r="B141" s="284" t="n"/>
      <c r="K141" s="72" t="n"/>
      <c r="L141" s="72" t="n"/>
      <c r="M141" s="72" t="n"/>
      <c r="N141" s="72" t="n"/>
      <c r="O141" s="130" t="n"/>
      <c r="P141" s="291" t="n"/>
      <c r="Q141" s="130" t="n"/>
      <c r="R141" s="291" t="n"/>
      <c r="S141" s="289">
        <f>IF(B141="","",IF(R141="",TODAY()-B141,R141-B141))</f>
        <v/>
      </c>
      <c r="T141" s="130" t="n"/>
      <c r="U141" s="130" t="n"/>
      <c r="V141" s="72" t="n"/>
      <c r="W141" s="72" t="n"/>
    </row>
    <row r="142" ht="24" customHeight="1">
      <c r="A142">
        <f>IF(B142="","",TEXT(B142,"yyyymmdd")&amp;"-IS-"&amp;TEXT(ROW()-4,"000"))</f>
        <v/>
      </c>
      <c r="B142" s="284" t="n"/>
      <c r="K142" s="72" t="n"/>
      <c r="L142" s="72" t="n"/>
      <c r="M142" s="72" t="n"/>
      <c r="N142" s="72" t="n"/>
      <c r="O142" s="130" t="n"/>
      <c r="P142" s="291" t="n"/>
      <c r="Q142" s="130" t="n"/>
      <c r="R142" s="291" t="n"/>
      <c r="S142" s="289">
        <f>IF(B142="","",IF(R142="",TODAY()-B142,R142-B142))</f>
        <v/>
      </c>
      <c r="T142" s="130" t="n"/>
      <c r="U142" s="130" t="n"/>
      <c r="V142" s="72" t="n"/>
      <c r="W142" s="72" t="n"/>
    </row>
    <row r="143" ht="24" customHeight="1">
      <c r="A143">
        <f>IF(B143="","",TEXT(B143,"yyyymmdd")&amp;"-IS-"&amp;TEXT(ROW()-4,"000"))</f>
        <v/>
      </c>
      <c r="B143" s="284" t="n"/>
      <c r="K143" s="72" t="n"/>
      <c r="L143" s="72" t="n"/>
      <c r="M143" s="72" t="n"/>
      <c r="N143" s="72" t="n"/>
      <c r="O143" s="130" t="n"/>
      <c r="P143" s="291" t="n"/>
      <c r="Q143" s="130" t="n"/>
      <c r="R143" s="291" t="n"/>
      <c r="S143" s="289">
        <f>IF(B143="","",IF(R143="",TODAY()-B143,R143-B143))</f>
        <v/>
      </c>
      <c r="T143" s="130" t="n"/>
      <c r="U143" s="130" t="n"/>
      <c r="V143" s="72" t="n"/>
      <c r="W143" s="72" t="n"/>
    </row>
    <row r="144" ht="24" customHeight="1">
      <c r="A144">
        <f>IF(B144="","",TEXT(B144,"yyyymmdd")&amp;"-IS-"&amp;TEXT(ROW()-4,"000"))</f>
        <v/>
      </c>
      <c r="B144" s="284" t="n"/>
      <c r="K144" s="72" t="n"/>
      <c r="L144" s="72" t="n"/>
      <c r="M144" s="72" t="n"/>
      <c r="N144" s="72" t="n"/>
      <c r="O144" s="130" t="n"/>
      <c r="P144" s="291" t="n"/>
      <c r="Q144" s="130" t="n"/>
      <c r="R144" s="291" t="n"/>
      <c r="S144" s="289">
        <f>IF(B144="","",IF(R144="",TODAY()-B144,R144-B144))</f>
        <v/>
      </c>
      <c r="T144" s="130" t="n"/>
      <c r="U144" s="130" t="n"/>
      <c r="V144" s="72" t="n"/>
      <c r="W144" s="72" t="n"/>
    </row>
    <row r="145" ht="24" customHeight="1">
      <c r="A145">
        <f>IF(B145="","",TEXT(B145,"yyyymmdd")&amp;"-IS-"&amp;TEXT(ROW()-4,"000"))</f>
        <v/>
      </c>
      <c r="B145" s="284" t="n"/>
      <c r="K145" s="72" t="n"/>
      <c r="L145" s="72" t="n"/>
      <c r="M145" s="72" t="n"/>
      <c r="N145" s="72" t="n"/>
      <c r="O145" s="130" t="n"/>
      <c r="P145" s="291" t="n"/>
      <c r="Q145" s="130" t="n"/>
      <c r="R145" s="291" t="n"/>
      <c r="S145" s="289">
        <f>IF(B145="","",IF(R145="",TODAY()-B145,R145-B145))</f>
        <v/>
      </c>
      <c r="T145" s="130" t="n"/>
      <c r="U145" s="130" t="n"/>
      <c r="V145" s="72" t="n"/>
      <c r="W145" s="72" t="n"/>
    </row>
    <row r="146" ht="24" customHeight="1">
      <c r="A146">
        <f>IF(B146="","",TEXT(B146,"yyyymmdd")&amp;"-IS-"&amp;TEXT(ROW()-4,"000"))</f>
        <v/>
      </c>
      <c r="B146" s="284" t="n"/>
      <c r="K146" s="72" t="n"/>
      <c r="L146" s="72" t="n"/>
      <c r="M146" s="72" t="n"/>
      <c r="N146" s="72" t="n"/>
      <c r="O146" s="130" t="n"/>
      <c r="P146" s="291" t="n"/>
      <c r="Q146" s="130" t="n"/>
      <c r="R146" s="291" t="n"/>
      <c r="S146" s="289">
        <f>IF(B146="","",IF(R146="",TODAY()-B146,R146-B146))</f>
        <v/>
      </c>
      <c r="T146" s="130" t="n"/>
      <c r="U146" s="130" t="n"/>
      <c r="V146" s="72" t="n"/>
      <c r="W146" s="72" t="n"/>
    </row>
    <row r="147" ht="24" customHeight="1">
      <c r="A147">
        <f>IF(B147="","",TEXT(B147,"yyyymmdd")&amp;"-IS-"&amp;TEXT(ROW()-4,"000"))</f>
        <v/>
      </c>
      <c r="B147" s="284" t="n"/>
      <c r="K147" s="72" t="n"/>
      <c r="L147" s="72" t="n"/>
      <c r="M147" s="72" t="n"/>
      <c r="N147" s="72" t="n"/>
      <c r="O147" s="130" t="n"/>
      <c r="P147" s="291" t="n"/>
      <c r="Q147" s="130" t="n"/>
      <c r="R147" s="291" t="n"/>
      <c r="S147" s="289">
        <f>IF(B147="","",IF(R147="",TODAY()-B147,R147-B147))</f>
        <v/>
      </c>
      <c r="T147" s="130" t="n"/>
      <c r="U147" s="130" t="n"/>
      <c r="V147" s="72" t="n"/>
      <c r="W147" s="72" t="n"/>
    </row>
    <row r="148" ht="24" customHeight="1">
      <c r="A148">
        <f>IF(B148="","",TEXT(B148,"yyyymmdd")&amp;"-IS-"&amp;TEXT(ROW()-4,"000"))</f>
        <v/>
      </c>
      <c r="B148" s="284" t="n"/>
      <c r="K148" s="72" t="n"/>
      <c r="L148" s="72" t="n"/>
      <c r="M148" s="72" t="n"/>
      <c r="N148" s="72" t="n"/>
      <c r="O148" s="130" t="n"/>
      <c r="P148" s="291" t="n"/>
      <c r="Q148" s="130" t="n"/>
      <c r="R148" s="291" t="n"/>
      <c r="S148" s="289">
        <f>IF(B148="","",IF(R148="",TODAY()-B148,R148-B148))</f>
        <v/>
      </c>
      <c r="T148" s="130" t="n"/>
      <c r="U148" s="130" t="n"/>
      <c r="V148" s="72" t="n"/>
      <c r="W148" s="72" t="n"/>
    </row>
    <row r="149" ht="24" customHeight="1">
      <c r="A149">
        <f>IF(B149="","",TEXT(B149,"yyyymmdd")&amp;"-IS-"&amp;TEXT(ROW()-4,"000"))</f>
        <v/>
      </c>
      <c r="B149" s="284" t="n"/>
      <c r="K149" s="72" t="n"/>
      <c r="L149" s="72" t="n"/>
      <c r="M149" s="72" t="n"/>
      <c r="N149" s="72" t="n"/>
      <c r="O149" s="130" t="n"/>
      <c r="P149" s="291" t="n"/>
      <c r="Q149" s="130" t="n"/>
      <c r="R149" s="291" t="n"/>
      <c r="S149" s="289">
        <f>IF(B149="","",IF(R149="",TODAY()-B149,R149-B149))</f>
        <v/>
      </c>
      <c r="T149" s="130" t="n"/>
      <c r="U149" s="130" t="n"/>
      <c r="V149" s="72" t="n"/>
      <c r="W149" s="72" t="n"/>
    </row>
    <row r="150" ht="24" customHeight="1">
      <c r="A150">
        <f>IF(B150="","",TEXT(B150,"yyyymmdd")&amp;"-IS-"&amp;TEXT(ROW()-4,"000"))</f>
        <v/>
      </c>
      <c r="B150" s="284" t="n"/>
      <c r="K150" s="72" t="n"/>
      <c r="L150" s="72" t="n"/>
      <c r="M150" s="72" t="n"/>
      <c r="N150" s="72" t="n"/>
      <c r="O150" s="130" t="n"/>
      <c r="P150" s="291" t="n"/>
      <c r="Q150" s="130" t="n"/>
      <c r="R150" s="291" t="n"/>
      <c r="S150" s="289">
        <f>IF(B150="","",IF(R150="",TODAY()-B150,R150-B150))</f>
        <v/>
      </c>
      <c r="T150" s="130" t="n"/>
      <c r="U150" s="130" t="n"/>
      <c r="V150" s="72" t="n"/>
      <c r="W150" s="72" t="n"/>
    </row>
    <row r="151" ht="24" customHeight="1">
      <c r="A151">
        <f>IF(B151="","",TEXT(B151,"yyyymmdd")&amp;"-IS-"&amp;TEXT(ROW()-4,"000"))</f>
        <v/>
      </c>
      <c r="B151" s="284" t="n"/>
      <c r="K151" s="72" t="n"/>
      <c r="L151" s="72" t="n"/>
      <c r="M151" s="72" t="n"/>
      <c r="N151" s="72" t="n"/>
      <c r="O151" s="130" t="n"/>
      <c r="P151" s="291" t="n"/>
      <c r="Q151" s="130" t="n"/>
      <c r="R151" s="291" t="n"/>
      <c r="S151" s="289">
        <f>IF(B151="","",IF(R151="",TODAY()-B151,R151-B151))</f>
        <v/>
      </c>
      <c r="T151" s="130" t="n"/>
      <c r="U151" s="130" t="n"/>
      <c r="V151" s="72" t="n"/>
      <c r="W151" s="72" t="n"/>
    </row>
    <row r="152" ht="24" customHeight="1">
      <c r="A152">
        <f>IF(B152="","",TEXT(B152,"yyyymmdd")&amp;"-IS-"&amp;TEXT(ROW()-4,"000"))</f>
        <v/>
      </c>
      <c r="B152" s="284" t="n"/>
      <c r="K152" s="72" t="n"/>
      <c r="L152" s="72" t="n"/>
      <c r="M152" s="72" t="n"/>
      <c r="N152" s="72" t="n"/>
      <c r="O152" s="130" t="n"/>
      <c r="P152" s="291" t="n"/>
      <c r="Q152" s="130" t="n"/>
      <c r="R152" s="291" t="n"/>
      <c r="S152" s="289">
        <f>IF(B152="","",IF(R152="",TODAY()-B152,R152-B152))</f>
        <v/>
      </c>
      <c r="T152" s="130" t="n"/>
      <c r="U152" s="130" t="n"/>
      <c r="V152" s="72" t="n"/>
      <c r="W152" s="72" t="n"/>
    </row>
    <row r="153" ht="24" customHeight="1">
      <c r="A153">
        <f>IF(B153="","",TEXT(B153,"yyyymmdd")&amp;"-IS-"&amp;TEXT(ROW()-4,"000"))</f>
        <v/>
      </c>
      <c r="B153" s="284" t="n"/>
      <c r="K153" s="72" t="n"/>
      <c r="L153" s="72" t="n"/>
      <c r="M153" s="72" t="n"/>
      <c r="N153" s="72" t="n"/>
      <c r="O153" s="130" t="n"/>
      <c r="P153" s="291" t="n"/>
      <c r="Q153" s="130" t="n"/>
      <c r="R153" s="291" t="n"/>
      <c r="S153" s="289">
        <f>IF(B153="","",IF(R153="",TODAY()-B153,R153-B153))</f>
        <v/>
      </c>
      <c r="T153" s="130" t="n"/>
      <c r="U153" s="130" t="n"/>
      <c r="V153" s="72" t="n"/>
      <c r="W153" s="72" t="n"/>
    </row>
    <row r="154" ht="24" customHeight="1">
      <c r="A154">
        <f>IF(B154="","",TEXT(B154,"yyyymmdd")&amp;"-IS-"&amp;TEXT(ROW()-4,"000"))</f>
        <v/>
      </c>
      <c r="B154" s="284" t="n"/>
      <c r="K154" s="72" t="n"/>
      <c r="L154" s="72" t="n"/>
      <c r="M154" s="72" t="n"/>
      <c r="N154" s="72" t="n"/>
      <c r="O154" s="130" t="n"/>
      <c r="P154" s="291" t="n"/>
      <c r="Q154" s="130" t="n"/>
      <c r="R154" s="291" t="n"/>
      <c r="S154" s="289">
        <f>IF(B154="","",IF(R154="",TODAY()-B154,R154-B154))</f>
        <v/>
      </c>
      <c r="T154" s="130" t="n"/>
      <c r="U154" s="130" t="n"/>
      <c r="V154" s="72" t="n"/>
      <c r="W154" s="72" t="n"/>
    </row>
    <row r="155" ht="24" customHeight="1">
      <c r="A155">
        <f>IF(B155="","",TEXT(B155,"yyyymmdd")&amp;"-IS-"&amp;TEXT(ROW()-4,"000"))</f>
        <v/>
      </c>
      <c r="B155" s="284" t="n"/>
      <c r="K155" s="72" t="n"/>
      <c r="L155" s="72" t="n"/>
      <c r="M155" s="72" t="n"/>
      <c r="N155" s="72" t="n"/>
      <c r="O155" s="130" t="n"/>
      <c r="P155" s="291" t="n"/>
      <c r="Q155" s="130" t="n"/>
      <c r="R155" s="291" t="n"/>
      <c r="S155" s="289">
        <f>IF(B155="","",IF(R155="",TODAY()-B155,R155-B155))</f>
        <v/>
      </c>
      <c r="T155" s="130" t="n"/>
      <c r="U155" s="130" t="n"/>
      <c r="V155" s="72" t="n"/>
      <c r="W155" s="72" t="n"/>
    </row>
    <row r="156" ht="24" customHeight="1">
      <c r="A156">
        <f>IF(B156="","",TEXT(B156,"yyyymmdd")&amp;"-IS-"&amp;TEXT(ROW()-4,"000"))</f>
        <v/>
      </c>
      <c r="B156" s="284" t="n"/>
      <c r="K156" s="72" t="n"/>
      <c r="L156" s="72" t="n"/>
      <c r="M156" s="72" t="n"/>
      <c r="N156" s="72" t="n"/>
      <c r="O156" s="130" t="n"/>
      <c r="P156" s="291" t="n"/>
      <c r="Q156" s="130" t="n"/>
      <c r="R156" s="291" t="n"/>
      <c r="S156" s="289">
        <f>IF(B156="","",IF(R156="",TODAY()-B156,R156-B156))</f>
        <v/>
      </c>
      <c r="T156" s="130" t="n"/>
      <c r="U156" s="130" t="n"/>
      <c r="V156" s="72" t="n"/>
      <c r="W156" s="72" t="n"/>
    </row>
    <row r="157" ht="24" customHeight="1">
      <c r="A157">
        <f>IF(B157="","",TEXT(B157,"yyyymmdd")&amp;"-IS-"&amp;TEXT(ROW()-4,"000"))</f>
        <v/>
      </c>
      <c r="B157" s="284" t="n"/>
      <c r="K157" s="72" t="n"/>
      <c r="L157" s="72" t="n"/>
      <c r="M157" s="72" t="n"/>
      <c r="N157" s="72" t="n"/>
      <c r="O157" s="130" t="n"/>
      <c r="P157" s="291" t="n"/>
      <c r="Q157" s="130" t="n"/>
      <c r="R157" s="291" t="n"/>
      <c r="S157" s="289">
        <f>IF(B157="","",IF(R157="",TODAY()-B157,R157-B157))</f>
        <v/>
      </c>
      <c r="T157" s="130" t="n"/>
      <c r="U157" s="130" t="n"/>
      <c r="V157" s="72" t="n"/>
      <c r="W157" s="72" t="n"/>
    </row>
    <row r="158" ht="24" customHeight="1">
      <c r="A158">
        <f>IF(B158="","",TEXT(B158,"yyyymmdd")&amp;"-IS-"&amp;TEXT(ROW()-4,"000"))</f>
        <v/>
      </c>
      <c r="B158" s="284" t="n"/>
      <c r="K158" s="72" t="n"/>
      <c r="L158" s="72" t="n"/>
      <c r="M158" s="72" t="n"/>
      <c r="N158" s="72" t="n"/>
      <c r="O158" s="130" t="n"/>
      <c r="P158" s="291" t="n"/>
      <c r="Q158" s="130" t="n"/>
      <c r="R158" s="291" t="n"/>
      <c r="S158" s="289">
        <f>IF(B158="","",IF(R158="",TODAY()-B158,R158-B158))</f>
        <v/>
      </c>
      <c r="T158" s="130" t="n"/>
      <c r="U158" s="130" t="n"/>
      <c r="V158" s="72" t="n"/>
      <c r="W158" s="72" t="n"/>
    </row>
    <row r="159" ht="24" customHeight="1">
      <c r="A159">
        <f>IF(B159="","",TEXT(B159,"yyyymmdd")&amp;"-IS-"&amp;TEXT(ROW()-4,"000"))</f>
        <v/>
      </c>
      <c r="B159" s="284" t="n"/>
      <c r="K159" s="72" t="n"/>
      <c r="L159" s="72" t="n"/>
      <c r="M159" s="72" t="n"/>
      <c r="N159" s="72" t="n"/>
      <c r="O159" s="130" t="n"/>
      <c r="P159" s="291" t="n"/>
      <c r="Q159" s="130" t="n"/>
      <c r="R159" s="291" t="n"/>
      <c r="S159" s="289">
        <f>IF(B159="","",IF(R159="",TODAY()-B159,R159-B159))</f>
        <v/>
      </c>
      <c r="T159" s="130" t="n"/>
      <c r="U159" s="130" t="n"/>
      <c r="V159" s="72" t="n"/>
      <c r="W159" s="72" t="n"/>
    </row>
    <row r="160" ht="24" customHeight="1">
      <c r="A160">
        <f>IF(B160="","",TEXT(B160,"yyyymmdd")&amp;"-IS-"&amp;TEXT(ROW()-4,"000"))</f>
        <v/>
      </c>
      <c r="B160" s="284" t="n"/>
      <c r="K160" s="72" t="n"/>
      <c r="L160" s="72" t="n"/>
      <c r="M160" s="72" t="n"/>
      <c r="N160" s="72" t="n"/>
      <c r="O160" s="130" t="n"/>
      <c r="P160" s="291" t="n"/>
      <c r="Q160" s="130" t="n"/>
      <c r="R160" s="291" t="n"/>
      <c r="S160" s="289">
        <f>IF(B160="","",IF(R160="",TODAY()-B160,R160-B160))</f>
        <v/>
      </c>
      <c r="T160" s="130" t="n"/>
      <c r="U160" s="130" t="n"/>
      <c r="V160" s="72" t="n"/>
      <c r="W160" s="72" t="n"/>
    </row>
    <row r="161" ht="24" customHeight="1">
      <c r="A161">
        <f>IF(B161="","",TEXT(B161,"yyyymmdd")&amp;"-IS-"&amp;TEXT(ROW()-4,"000"))</f>
        <v/>
      </c>
      <c r="B161" s="284" t="n"/>
      <c r="K161" s="72" t="n"/>
      <c r="L161" s="72" t="n"/>
      <c r="M161" s="72" t="n"/>
      <c r="N161" s="72" t="n"/>
      <c r="O161" s="130" t="n"/>
      <c r="P161" s="291" t="n"/>
      <c r="Q161" s="130" t="n"/>
      <c r="R161" s="291" t="n"/>
      <c r="S161" s="289">
        <f>IF(B161="","",IF(R161="",TODAY()-B161,R161-B161))</f>
        <v/>
      </c>
      <c r="T161" s="130" t="n"/>
      <c r="U161" s="130" t="n"/>
      <c r="V161" s="72" t="n"/>
      <c r="W161" s="72" t="n"/>
    </row>
    <row r="162" ht="24" customHeight="1">
      <c r="A162">
        <f>IF(B162="","",TEXT(B162,"yyyymmdd")&amp;"-IS-"&amp;TEXT(ROW()-4,"000"))</f>
        <v/>
      </c>
      <c r="B162" s="284" t="n"/>
      <c r="K162" s="72" t="n"/>
      <c r="L162" s="72" t="n"/>
      <c r="M162" s="72" t="n"/>
      <c r="N162" s="72" t="n"/>
      <c r="O162" s="130" t="n"/>
      <c r="P162" s="291" t="n"/>
      <c r="Q162" s="130" t="n"/>
      <c r="R162" s="291" t="n"/>
      <c r="S162" s="289">
        <f>IF(B162="","",IF(R162="",TODAY()-B162,R162-B162))</f>
        <v/>
      </c>
      <c r="T162" s="130" t="n"/>
      <c r="U162" s="130" t="n"/>
      <c r="V162" s="72" t="n"/>
      <c r="W162" s="72" t="n"/>
    </row>
    <row r="163" ht="24" customHeight="1">
      <c r="A163">
        <f>IF(B163="","",TEXT(B163,"yyyymmdd")&amp;"-IS-"&amp;TEXT(ROW()-4,"000"))</f>
        <v/>
      </c>
      <c r="B163" s="284" t="n"/>
      <c r="K163" s="72" t="n"/>
      <c r="L163" s="72" t="n"/>
      <c r="M163" s="72" t="n"/>
      <c r="N163" s="72" t="n"/>
      <c r="O163" s="130" t="n"/>
      <c r="P163" s="291" t="n"/>
      <c r="Q163" s="130" t="n"/>
      <c r="R163" s="291" t="n"/>
      <c r="S163" s="289">
        <f>IF(B163="","",IF(R163="",TODAY()-B163,R163-B163))</f>
        <v/>
      </c>
      <c r="T163" s="130" t="n"/>
      <c r="U163" s="130" t="n"/>
      <c r="V163" s="72" t="n"/>
      <c r="W163" s="72" t="n"/>
    </row>
    <row r="164" ht="24" customHeight="1">
      <c r="A164">
        <f>IF(B164="","",TEXT(B164,"yyyymmdd")&amp;"-IS-"&amp;TEXT(ROW()-4,"000"))</f>
        <v/>
      </c>
      <c r="B164" s="284" t="n"/>
      <c r="K164" s="72" t="n"/>
      <c r="L164" s="72" t="n"/>
      <c r="M164" s="72" t="n"/>
      <c r="N164" s="72" t="n"/>
      <c r="O164" s="130" t="n"/>
      <c r="P164" s="291" t="n"/>
      <c r="Q164" s="130" t="n"/>
      <c r="R164" s="291" t="n"/>
      <c r="S164" s="289">
        <f>IF(B164="","",IF(R164="",TODAY()-B164,R164-B164))</f>
        <v/>
      </c>
      <c r="T164" s="130" t="n"/>
      <c r="U164" s="130" t="n"/>
      <c r="V164" s="72" t="n"/>
      <c r="W164" s="72" t="n"/>
    </row>
    <row r="165" ht="24" customHeight="1">
      <c r="A165">
        <f>IF(B165="","",TEXT(B165,"yyyymmdd")&amp;"-IS-"&amp;TEXT(ROW()-4,"000"))</f>
        <v/>
      </c>
      <c r="B165" s="284" t="n"/>
      <c r="K165" s="72" t="n"/>
      <c r="L165" s="72" t="n"/>
      <c r="M165" s="72" t="n"/>
      <c r="N165" s="72" t="n"/>
      <c r="O165" s="130" t="n"/>
      <c r="P165" s="291" t="n"/>
      <c r="Q165" s="130" t="n"/>
      <c r="R165" s="291" t="n"/>
      <c r="S165" s="289">
        <f>IF(B165="","",IF(R165="",TODAY()-B165,R165-B165))</f>
        <v/>
      </c>
      <c r="T165" s="130" t="n"/>
      <c r="U165" s="130" t="n"/>
      <c r="V165" s="72" t="n"/>
      <c r="W165" s="72" t="n"/>
    </row>
    <row r="166" ht="24" customHeight="1">
      <c r="A166">
        <f>IF(B166="","",TEXT(B166,"yyyymmdd")&amp;"-IS-"&amp;TEXT(ROW()-4,"000"))</f>
        <v/>
      </c>
      <c r="B166" s="284" t="n"/>
      <c r="K166" s="72" t="n"/>
      <c r="L166" s="72" t="n"/>
      <c r="M166" s="72" t="n"/>
      <c r="N166" s="72" t="n"/>
      <c r="O166" s="130" t="n"/>
      <c r="P166" s="291" t="n"/>
      <c r="Q166" s="130" t="n"/>
      <c r="R166" s="291" t="n"/>
      <c r="S166" s="289">
        <f>IF(B166="","",IF(R166="",TODAY()-B166,R166-B166))</f>
        <v/>
      </c>
      <c r="T166" s="130" t="n"/>
      <c r="U166" s="130" t="n"/>
      <c r="V166" s="72" t="n"/>
      <c r="W166" s="72" t="n"/>
    </row>
    <row r="167" ht="24" customHeight="1">
      <c r="A167">
        <f>IF(B167="","",TEXT(B167,"yyyymmdd")&amp;"-IS-"&amp;TEXT(ROW()-4,"000"))</f>
        <v/>
      </c>
      <c r="B167" s="284" t="n"/>
      <c r="K167" s="72" t="n"/>
      <c r="L167" s="72" t="n"/>
      <c r="M167" s="72" t="n"/>
      <c r="N167" s="72" t="n"/>
      <c r="O167" s="130" t="n"/>
      <c r="P167" s="291" t="n"/>
      <c r="Q167" s="130" t="n"/>
      <c r="R167" s="291" t="n"/>
      <c r="S167" s="289">
        <f>IF(B167="","",IF(R167="",TODAY()-B167,R167-B167))</f>
        <v/>
      </c>
      <c r="T167" s="130" t="n"/>
      <c r="U167" s="130" t="n"/>
      <c r="V167" s="72" t="n"/>
      <c r="W167" s="72" t="n"/>
    </row>
    <row r="168" ht="24" customHeight="1">
      <c r="A168">
        <f>IF(B168="","",TEXT(B168,"yyyymmdd")&amp;"-IS-"&amp;TEXT(ROW()-4,"000"))</f>
        <v/>
      </c>
      <c r="B168" s="284" t="n"/>
      <c r="K168" s="72" t="n"/>
      <c r="L168" s="72" t="n"/>
      <c r="M168" s="72" t="n"/>
      <c r="N168" s="72" t="n"/>
      <c r="O168" s="130" t="n"/>
      <c r="P168" s="291" t="n"/>
      <c r="Q168" s="130" t="n"/>
      <c r="R168" s="291" t="n"/>
      <c r="S168" s="289">
        <f>IF(B168="","",IF(R168="",TODAY()-B168,R168-B168))</f>
        <v/>
      </c>
      <c r="T168" s="130" t="n"/>
      <c r="U168" s="130" t="n"/>
      <c r="V168" s="72" t="n"/>
      <c r="W168" s="72" t="n"/>
    </row>
    <row r="169" ht="24" customHeight="1">
      <c r="A169">
        <f>IF(B169="","",TEXT(B169,"yyyymmdd")&amp;"-IS-"&amp;TEXT(ROW()-4,"000"))</f>
        <v/>
      </c>
      <c r="B169" s="284" t="n"/>
      <c r="K169" s="72" t="n"/>
      <c r="L169" s="72" t="n"/>
      <c r="M169" s="72" t="n"/>
      <c r="N169" s="72" t="n"/>
      <c r="O169" s="130" t="n"/>
      <c r="P169" s="291" t="n"/>
      <c r="Q169" s="130" t="n"/>
      <c r="R169" s="291" t="n"/>
      <c r="S169" s="289">
        <f>IF(B169="","",IF(R169="",TODAY()-B169,R169-B169))</f>
        <v/>
      </c>
      <c r="T169" s="130" t="n"/>
      <c r="U169" s="130" t="n"/>
      <c r="V169" s="72" t="n"/>
      <c r="W169" s="72" t="n"/>
    </row>
    <row r="170" ht="24" customHeight="1">
      <c r="A170">
        <f>IF(B170="","",TEXT(B170,"yyyymmdd")&amp;"-IS-"&amp;TEXT(ROW()-4,"000"))</f>
        <v/>
      </c>
      <c r="B170" s="284" t="n"/>
      <c r="K170" s="72" t="n"/>
      <c r="L170" s="72" t="n"/>
      <c r="M170" s="72" t="n"/>
      <c r="N170" s="72" t="n"/>
      <c r="O170" s="130" t="n"/>
      <c r="P170" s="291" t="n"/>
      <c r="Q170" s="130" t="n"/>
      <c r="R170" s="291" t="n"/>
      <c r="S170" s="289">
        <f>IF(B170="","",IF(R170="",TODAY()-B170,R170-B170))</f>
        <v/>
      </c>
      <c r="T170" s="130" t="n"/>
      <c r="U170" s="130" t="n"/>
      <c r="V170" s="72" t="n"/>
      <c r="W170" s="72" t="n"/>
    </row>
    <row r="171" ht="24" customHeight="1">
      <c r="A171">
        <f>IF(B171="","",TEXT(B171,"yyyymmdd")&amp;"-IS-"&amp;TEXT(ROW()-4,"000"))</f>
        <v/>
      </c>
      <c r="B171" s="284" t="n"/>
      <c r="K171" s="72" t="n"/>
      <c r="L171" s="72" t="n"/>
      <c r="M171" s="72" t="n"/>
      <c r="N171" s="72" t="n"/>
      <c r="O171" s="130" t="n"/>
      <c r="P171" s="291" t="n"/>
      <c r="Q171" s="130" t="n"/>
      <c r="R171" s="291" t="n"/>
      <c r="S171" s="289">
        <f>IF(B171="","",IF(R171="",TODAY()-B171,R171-B171))</f>
        <v/>
      </c>
      <c r="T171" s="130" t="n"/>
      <c r="U171" s="130" t="n"/>
      <c r="V171" s="72" t="n"/>
      <c r="W171" s="72" t="n"/>
    </row>
    <row r="172" ht="24" customHeight="1">
      <c r="A172">
        <f>IF(B172="","",TEXT(B172,"yyyymmdd")&amp;"-IS-"&amp;TEXT(ROW()-4,"000"))</f>
        <v/>
      </c>
      <c r="B172" s="284" t="n"/>
      <c r="K172" s="72" t="n"/>
      <c r="L172" s="72" t="n"/>
      <c r="M172" s="72" t="n"/>
      <c r="N172" s="72" t="n"/>
      <c r="O172" s="130" t="n"/>
      <c r="P172" s="291" t="n"/>
      <c r="Q172" s="130" t="n"/>
      <c r="R172" s="291" t="n"/>
      <c r="S172" s="289">
        <f>IF(B172="","",IF(R172="",TODAY()-B172,R172-B172))</f>
        <v/>
      </c>
      <c r="T172" s="130" t="n"/>
      <c r="U172" s="130" t="n"/>
      <c r="V172" s="72" t="n"/>
      <c r="W172" s="72" t="n"/>
    </row>
    <row r="173" ht="24" customHeight="1">
      <c r="A173">
        <f>IF(B173="","",TEXT(B173,"yyyymmdd")&amp;"-IS-"&amp;TEXT(ROW()-4,"000"))</f>
        <v/>
      </c>
      <c r="B173" s="284" t="n"/>
      <c r="K173" s="72" t="n"/>
      <c r="L173" s="72" t="n"/>
      <c r="M173" s="72" t="n"/>
      <c r="N173" s="72" t="n"/>
      <c r="O173" s="130" t="n"/>
      <c r="P173" s="291" t="n"/>
      <c r="Q173" s="130" t="n"/>
      <c r="R173" s="291" t="n"/>
      <c r="S173" s="289">
        <f>IF(B173="","",IF(R173="",TODAY()-B173,R173-B173))</f>
        <v/>
      </c>
      <c r="T173" s="130" t="n"/>
      <c r="U173" s="130" t="n"/>
      <c r="V173" s="72" t="n"/>
      <c r="W173" s="72" t="n"/>
    </row>
    <row r="174" ht="24" customHeight="1">
      <c r="A174">
        <f>IF(B174="","",TEXT(B174,"yyyymmdd")&amp;"-IS-"&amp;TEXT(ROW()-4,"000"))</f>
        <v/>
      </c>
      <c r="B174" s="284" t="n"/>
      <c r="K174" s="72" t="n"/>
      <c r="L174" s="72" t="n"/>
      <c r="M174" s="72" t="n"/>
      <c r="N174" s="72" t="n"/>
      <c r="O174" s="130" t="n"/>
      <c r="P174" s="291" t="n"/>
      <c r="Q174" s="130" t="n"/>
      <c r="R174" s="291" t="n"/>
      <c r="S174" s="289">
        <f>IF(B174="","",IF(R174="",TODAY()-B174,R174-B174))</f>
        <v/>
      </c>
      <c r="T174" s="130" t="n"/>
      <c r="U174" s="130" t="n"/>
      <c r="V174" s="72" t="n"/>
      <c r="W174" s="72" t="n"/>
    </row>
    <row r="175" ht="24" customHeight="1">
      <c r="A175">
        <f>IF(B175="","",TEXT(B175,"yyyymmdd")&amp;"-IS-"&amp;TEXT(ROW()-4,"000"))</f>
        <v/>
      </c>
      <c r="B175" s="284" t="n"/>
      <c r="K175" s="72" t="n"/>
      <c r="L175" s="72" t="n"/>
      <c r="M175" s="72" t="n"/>
      <c r="N175" s="72" t="n"/>
      <c r="O175" s="130" t="n"/>
      <c r="P175" s="291" t="n"/>
      <c r="Q175" s="130" t="n"/>
      <c r="R175" s="291" t="n"/>
      <c r="S175" s="289">
        <f>IF(B175="","",IF(R175="",TODAY()-B175,R175-B175))</f>
        <v/>
      </c>
      <c r="T175" s="130" t="n"/>
      <c r="U175" s="130" t="n"/>
      <c r="V175" s="72" t="n"/>
      <c r="W175" s="72" t="n"/>
    </row>
    <row r="176" ht="24" customHeight="1">
      <c r="A176">
        <f>IF(B176="","",TEXT(B176,"yyyymmdd")&amp;"-IS-"&amp;TEXT(ROW()-4,"000"))</f>
        <v/>
      </c>
      <c r="B176" s="284" t="n"/>
      <c r="K176" s="72" t="n"/>
      <c r="L176" s="72" t="n"/>
      <c r="M176" s="72" t="n"/>
      <c r="N176" s="72" t="n"/>
      <c r="O176" s="130" t="n"/>
      <c r="P176" s="291" t="n"/>
      <c r="Q176" s="130" t="n"/>
      <c r="R176" s="291" t="n"/>
      <c r="S176" s="289">
        <f>IF(B176="","",IF(R176="",TODAY()-B176,R176-B176))</f>
        <v/>
      </c>
      <c r="T176" s="130" t="n"/>
      <c r="U176" s="130" t="n"/>
      <c r="V176" s="72" t="n"/>
      <c r="W176" s="72" t="n"/>
    </row>
    <row r="177" ht="24" customHeight="1">
      <c r="A177">
        <f>IF(B177="","",TEXT(B177,"yyyymmdd")&amp;"-IS-"&amp;TEXT(ROW()-4,"000"))</f>
        <v/>
      </c>
      <c r="B177" s="284" t="n"/>
      <c r="K177" s="72" t="n"/>
      <c r="L177" s="72" t="n"/>
      <c r="M177" s="72" t="n"/>
      <c r="N177" s="72" t="n"/>
      <c r="O177" s="130" t="n"/>
      <c r="P177" s="291" t="n"/>
      <c r="Q177" s="130" t="n"/>
      <c r="R177" s="291" t="n"/>
      <c r="S177" s="289">
        <f>IF(B177="","",IF(R177="",TODAY()-B177,R177-B177))</f>
        <v/>
      </c>
      <c r="T177" s="130" t="n"/>
      <c r="U177" s="130" t="n"/>
      <c r="V177" s="72" t="n"/>
      <c r="W177" s="72" t="n"/>
    </row>
    <row r="178" ht="24" customHeight="1">
      <c r="A178">
        <f>IF(B178="","",TEXT(B178,"yyyymmdd")&amp;"-IS-"&amp;TEXT(ROW()-4,"000"))</f>
        <v/>
      </c>
      <c r="B178" s="284" t="n"/>
      <c r="K178" s="72" t="n"/>
      <c r="L178" s="72" t="n"/>
      <c r="M178" s="72" t="n"/>
      <c r="N178" s="72" t="n"/>
      <c r="O178" s="130" t="n"/>
      <c r="P178" s="291" t="n"/>
      <c r="Q178" s="130" t="n"/>
      <c r="R178" s="291" t="n"/>
      <c r="S178" s="289">
        <f>IF(B178="","",IF(R178="",TODAY()-B178,R178-B178))</f>
        <v/>
      </c>
      <c r="T178" s="130" t="n"/>
      <c r="U178" s="130" t="n"/>
      <c r="V178" s="72" t="n"/>
      <c r="W178" s="72" t="n"/>
    </row>
    <row r="179" ht="24" customHeight="1">
      <c r="A179">
        <f>IF(B179="","",TEXT(B179,"yyyymmdd")&amp;"-IS-"&amp;TEXT(ROW()-4,"000"))</f>
        <v/>
      </c>
      <c r="B179" s="284" t="n"/>
      <c r="K179" s="72" t="n"/>
      <c r="L179" s="72" t="n"/>
      <c r="M179" s="72" t="n"/>
      <c r="N179" s="72" t="n"/>
      <c r="O179" s="130" t="n"/>
      <c r="P179" s="291" t="n"/>
      <c r="Q179" s="130" t="n"/>
      <c r="R179" s="291" t="n"/>
      <c r="S179" s="289">
        <f>IF(B179="","",IF(R179="",TODAY()-B179,R179-B179))</f>
        <v/>
      </c>
      <c r="T179" s="130" t="n"/>
      <c r="U179" s="130" t="n"/>
      <c r="V179" s="72" t="n"/>
      <c r="W179" s="72" t="n"/>
    </row>
    <row r="180" ht="24" customHeight="1">
      <c r="A180">
        <f>IF(B180="","",TEXT(B180,"yyyymmdd")&amp;"-IS-"&amp;TEXT(ROW()-4,"000"))</f>
        <v/>
      </c>
      <c r="B180" s="284" t="n"/>
      <c r="K180" s="72" t="n"/>
      <c r="L180" s="72" t="n"/>
      <c r="M180" s="72" t="n"/>
      <c r="N180" s="72" t="n"/>
      <c r="O180" s="130" t="n"/>
      <c r="P180" s="291" t="n"/>
      <c r="Q180" s="130" t="n"/>
      <c r="R180" s="291" t="n"/>
      <c r="S180" s="289">
        <f>IF(B180="","",IF(R180="",TODAY()-B180,R180-B180))</f>
        <v/>
      </c>
      <c r="T180" s="130" t="n"/>
      <c r="U180" s="130" t="n"/>
      <c r="V180" s="72" t="n"/>
      <c r="W180" s="72" t="n"/>
    </row>
    <row r="181" ht="24" customHeight="1">
      <c r="A181">
        <f>IF(B181="","",TEXT(B181,"yyyymmdd")&amp;"-IS-"&amp;TEXT(ROW()-4,"000"))</f>
        <v/>
      </c>
      <c r="B181" s="284" t="n"/>
      <c r="K181" s="72" t="n"/>
      <c r="L181" s="72" t="n"/>
      <c r="M181" s="72" t="n"/>
      <c r="N181" s="72" t="n"/>
      <c r="O181" s="130" t="n"/>
      <c r="P181" s="291" t="n"/>
      <c r="Q181" s="130" t="n"/>
      <c r="R181" s="291" t="n"/>
      <c r="S181" s="289">
        <f>IF(B181="","",IF(R181="",TODAY()-B181,R181-B181))</f>
        <v/>
      </c>
      <c r="T181" s="130" t="n"/>
      <c r="U181" s="130" t="n"/>
      <c r="V181" s="72" t="n"/>
      <c r="W181" s="72" t="n"/>
    </row>
    <row r="182" ht="24" customHeight="1">
      <c r="A182">
        <f>IF(B182="","",TEXT(B182,"yyyymmdd")&amp;"-IS-"&amp;TEXT(ROW()-4,"000"))</f>
        <v/>
      </c>
      <c r="B182" s="284" t="n"/>
      <c r="K182" s="72" t="n"/>
      <c r="L182" s="72" t="n"/>
      <c r="M182" s="72" t="n"/>
      <c r="N182" s="72" t="n"/>
      <c r="O182" s="130" t="n"/>
      <c r="P182" s="291" t="n"/>
      <c r="Q182" s="130" t="n"/>
      <c r="R182" s="291" t="n"/>
      <c r="S182" s="289">
        <f>IF(B182="","",IF(R182="",TODAY()-B182,R182-B182))</f>
        <v/>
      </c>
      <c r="T182" s="130" t="n"/>
      <c r="U182" s="130" t="n"/>
      <c r="V182" s="72" t="n"/>
      <c r="W182" s="72" t="n"/>
    </row>
    <row r="183" ht="24" customHeight="1">
      <c r="A183">
        <f>IF(B183="","",TEXT(B183,"yyyymmdd")&amp;"-IS-"&amp;TEXT(ROW()-4,"000"))</f>
        <v/>
      </c>
      <c r="B183" s="284" t="n"/>
      <c r="K183" s="72" t="n"/>
      <c r="L183" s="72" t="n"/>
      <c r="M183" s="72" t="n"/>
      <c r="N183" s="72" t="n"/>
      <c r="O183" s="130" t="n"/>
      <c r="P183" s="291" t="n"/>
      <c r="Q183" s="130" t="n"/>
      <c r="R183" s="291" t="n"/>
      <c r="S183" s="289">
        <f>IF(B183="","",IF(R183="",TODAY()-B183,R183-B183))</f>
        <v/>
      </c>
      <c r="T183" s="130" t="n"/>
      <c r="U183" s="130" t="n"/>
      <c r="V183" s="72" t="n"/>
      <c r="W183" s="72" t="n"/>
    </row>
    <row r="184" ht="24" customHeight="1">
      <c r="A184">
        <f>IF(B184="","",TEXT(B184,"yyyymmdd")&amp;"-IS-"&amp;TEXT(ROW()-4,"000"))</f>
        <v/>
      </c>
      <c r="B184" s="284" t="n"/>
      <c r="K184" s="72" t="n"/>
      <c r="L184" s="72" t="n"/>
      <c r="M184" s="72" t="n"/>
      <c r="N184" s="72" t="n"/>
      <c r="O184" s="130" t="n"/>
      <c r="P184" s="291" t="n"/>
      <c r="Q184" s="130" t="n"/>
      <c r="R184" s="291" t="n"/>
      <c r="S184" s="289">
        <f>IF(B184="","",IF(R184="",TODAY()-B184,R184-B184))</f>
        <v/>
      </c>
      <c r="T184" s="130" t="n"/>
      <c r="U184" s="130" t="n"/>
      <c r="V184" s="72" t="n"/>
      <c r="W184" s="72" t="n"/>
    </row>
    <row r="185" ht="24" customHeight="1">
      <c r="A185">
        <f>IF(B185="","",TEXT(B185,"yyyymmdd")&amp;"-IS-"&amp;TEXT(ROW()-4,"000"))</f>
        <v/>
      </c>
      <c r="B185" s="284" t="n"/>
      <c r="K185" s="72" t="n"/>
      <c r="L185" s="72" t="n"/>
      <c r="M185" s="72" t="n"/>
      <c r="N185" s="72" t="n"/>
      <c r="O185" s="130" t="n"/>
      <c r="P185" s="291" t="n"/>
      <c r="Q185" s="130" t="n"/>
      <c r="R185" s="291" t="n"/>
      <c r="S185" s="289">
        <f>IF(B185="","",IF(R185="",TODAY()-B185,R185-B185))</f>
        <v/>
      </c>
      <c r="T185" s="130" t="n"/>
      <c r="U185" s="130" t="n"/>
      <c r="V185" s="72" t="n"/>
      <c r="W185" s="72" t="n"/>
    </row>
    <row r="186" ht="24" customHeight="1">
      <c r="A186">
        <f>IF(B186="","",TEXT(B186,"yyyymmdd")&amp;"-IS-"&amp;TEXT(ROW()-4,"000"))</f>
        <v/>
      </c>
      <c r="B186" s="284" t="n"/>
      <c r="K186" s="72" t="n"/>
      <c r="L186" s="72" t="n"/>
      <c r="M186" s="72" t="n"/>
      <c r="N186" s="72" t="n"/>
      <c r="O186" s="130" t="n"/>
      <c r="P186" s="291" t="n"/>
      <c r="Q186" s="130" t="n"/>
      <c r="R186" s="291" t="n"/>
      <c r="S186" s="289">
        <f>IF(B186="","",IF(R186="",TODAY()-B186,R186-B186))</f>
        <v/>
      </c>
      <c r="T186" s="130" t="n"/>
      <c r="U186" s="130" t="n"/>
      <c r="V186" s="72" t="n"/>
      <c r="W186" s="72" t="n"/>
    </row>
    <row r="187" ht="24" customHeight="1">
      <c r="A187">
        <f>IF(B187="","",TEXT(B187,"yyyymmdd")&amp;"-IS-"&amp;TEXT(ROW()-4,"000"))</f>
        <v/>
      </c>
      <c r="B187" s="284" t="n"/>
      <c r="K187" s="72" t="n"/>
      <c r="L187" s="72" t="n"/>
      <c r="M187" s="72" t="n"/>
      <c r="N187" s="72" t="n"/>
      <c r="O187" s="130" t="n"/>
      <c r="P187" s="291" t="n"/>
      <c r="Q187" s="130" t="n"/>
      <c r="R187" s="291" t="n"/>
      <c r="S187" s="289">
        <f>IF(B187="","",IF(R187="",TODAY()-B187,R187-B187))</f>
        <v/>
      </c>
      <c r="T187" s="130" t="n"/>
      <c r="U187" s="130" t="n"/>
      <c r="V187" s="72" t="n"/>
      <c r="W187" s="72" t="n"/>
    </row>
    <row r="188" ht="24" customHeight="1">
      <c r="A188">
        <f>IF(B188="","",TEXT(B188,"yyyymmdd")&amp;"-IS-"&amp;TEXT(ROW()-4,"000"))</f>
        <v/>
      </c>
      <c r="B188" s="284" t="n"/>
      <c r="K188" s="72" t="n"/>
      <c r="L188" s="72" t="n"/>
      <c r="M188" s="72" t="n"/>
      <c r="N188" s="72" t="n"/>
      <c r="O188" s="130" t="n"/>
      <c r="P188" s="291" t="n"/>
      <c r="Q188" s="130" t="n"/>
      <c r="R188" s="291" t="n"/>
      <c r="S188" s="289">
        <f>IF(B188="","",IF(R188="",TODAY()-B188,R188-B188))</f>
        <v/>
      </c>
      <c r="T188" s="130" t="n"/>
      <c r="U188" s="130" t="n"/>
      <c r="V188" s="72" t="n"/>
      <c r="W188" s="72" t="n"/>
    </row>
    <row r="189" ht="24" customHeight="1">
      <c r="A189">
        <f>IF(B189="","",TEXT(B189,"yyyymmdd")&amp;"-IS-"&amp;TEXT(ROW()-4,"000"))</f>
        <v/>
      </c>
      <c r="B189" s="284" t="n"/>
      <c r="K189" s="72" t="n"/>
      <c r="L189" s="72" t="n"/>
      <c r="M189" s="72" t="n"/>
      <c r="N189" s="72" t="n"/>
      <c r="O189" s="130" t="n"/>
      <c r="P189" s="291" t="n"/>
      <c r="Q189" s="130" t="n"/>
      <c r="R189" s="291" t="n"/>
      <c r="S189" s="289">
        <f>IF(B189="","",IF(R189="",TODAY()-B189,R189-B189))</f>
        <v/>
      </c>
      <c r="T189" s="130" t="n"/>
      <c r="U189" s="130" t="n"/>
      <c r="V189" s="72" t="n"/>
      <c r="W189" s="72" t="n"/>
    </row>
    <row r="190" ht="24" customHeight="1">
      <c r="A190">
        <f>IF(B190="","",TEXT(B190,"yyyymmdd")&amp;"-IS-"&amp;TEXT(ROW()-4,"000"))</f>
        <v/>
      </c>
      <c r="B190" s="284" t="n"/>
      <c r="K190" s="72" t="n"/>
      <c r="L190" s="72" t="n"/>
      <c r="M190" s="72" t="n"/>
      <c r="N190" s="72" t="n"/>
      <c r="O190" s="130" t="n"/>
      <c r="P190" s="291" t="n"/>
      <c r="Q190" s="130" t="n"/>
      <c r="R190" s="291" t="n"/>
      <c r="S190" s="289">
        <f>IF(B190="","",IF(R190="",TODAY()-B190,R190-B190))</f>
        <v/>
      </c>
      <c r="T190" s="130" t="n"/>
      <c r="U190" s="130" t="n"/>
      <c r="V190" s="72" t="n"/>
      <c r="W190" s="72" t="n"/>
    </row>
    <row r="191" ht="24" customHeight="1">
      <c r="A191">
        <f>IF(B191="","",TEXT(B191,"yyyymmdd")&amp;"-IS-"&amp;TEXT(ROW()-4,"000"))</f>
        <v/>
      </c>
      <c r="B191" s="284" t="n"/>
      <c r="K191" s="72" t="n"/>
      <c r="L191" s="72" t="n"/>
      <c r="M191" s="72" t="n"/>
      <c r="N191" s="72" t="n"/>
      <c r="O191" s="130" t="n"/>
      <c r="P191" s="291" t="n"/>
      <c r="Q191" s="130" t="n"/>
      <c r="R191" s="291" t="n"/>
      <c r="S191" s="289">
        <f>IF(B191="","",IF(R191="",TODAY()-B191,R191-B191))</f>
        <v/>
      </c>
      <c r="T191" s="130" t="n"/>
      <c r="U191" s="130" t="n"/>
      <c r="V191" s="72" t="n"/>
      <c r="W191" s="72" t="n"/>
    </row>
    <row r="192" ht="24" customHeight="1">
      <c r="A192">
        <f>IF(B192="","",TEXT(B192,"yyyymmdd")&amp;"-IS-"&amp;TEXT(ROW()-4,"000"))</f>
        <v/>
      </c>
      <c r="B192" s="284" t="n"/>
      <c r="K192" s="72" t="n"/>
      <c r="L192" s="72" t="n"/>
      <c r="M192" s="72" t="n"/>
      <c r="N192" s="72" t="n"/>
      <c r="O192" s="130" t="n"/>
      <c r="P192" s="291" t="n"/>
      <c r="Q192" s="130" t="n"/>
      <c r="R192" s="291" t="n"/>
      <c r="S192" s="289">
        <f>IF(B192="","",IF(R192="",TODAY()-B192,R192-B192))</f>
        <v/>
      </c>
      <c r="T192" s="130" t="n"/>
      <c r="U192" s="130" t="n"/>
      <c r="V192" s="72" t="n"/>
      <c r="W192" s="72" t="n"/>
    </row>
    <row r="193" ht="24" customHeight="1">
      <c r="A193">
        <f>IF(B193="","",TEXT(B193,"yyyymmdd")&amp;"-IS-"&amp;TEXT(ROW()-4,"000"))</f>
        <v/>
      </c>
      <c r="B193" s="284" t="n"/>
      <c r="K193" s="72" t="n"/>
      <c r="L193" s="72" t="n"/>
      <c r="M193" s="72" t="n"/>
      <c r="N193" s="72" t="n"/>
      <c r="O193" s="130" t="n"/>
      <c r="P193" s="291" t="n"/>
      <c r="Q193" s="130" t="n"/>
      <c r="R193" s="291" t="n"/>
      <c r="S193" s="289">
        <f>IF(B193="","",IF(R193="",TODAY()-B193,R193-B193))</f>
        <v/>
      </c>
      <c r="T193" s="130" t="n"/>
      <c r="U193" s="130" t="n"/>
      <c r="V193" s="72" t="n"/>
      <c r="W193" s="72" t="n"/>
    </row>
    <row r="194" ht="24" customHeight="1">
      <c r="A194">
        <f>IF(B194="","",TEXT(B194,"yyyymmdd")&amp;"-IS-"&amp;TEXT(ROW()-4,"000"))</f>
        <v/>
      </c>
      <c r="B194" s="284" t="n"/>
      <c r="K194" s="72" t="n"/>
      <c r="L194" s="72" t="n"/>
      <c r="M194" s="72" t="n"/>
      <c r="N194" s="72" t="n"/>
      <c r="O194" s="130" t="n"/>
      <c r="P194" s="291" t="n"/>
      <c r="Q194" s="130" t="n"/>
      <c r="R194" s="291" t="n"/>
      <c r="S194" s="289">
        <f>IF(B194="","",IF(R194="",TODAY()-B194,R194-B194))</f>
        <v/>
      </c>
      <c r="T194" s="130" t="n"/>
      <c r="U194" s="130" t="n"/>
      <c r="V194" s="72" t="n"/>
      <c r="W194" s="72" t="n"/>
    </row>
    <row r="195" ht="24" customHeight="1">
      <c r="A195">
        <f>IF(B195="","",TEXT(B195,"yyyymmdd")&amp;"-IS-"&amp;TEXT(ROW()-4,"000"))</f>
        <v/>
      </c>
      <c r="B195" s="284" t="n"/>
      <c r="K195" s="72" t="n"/>
      <c r="L195" s="72" t="n"/>
      <c r="M195" s="72" t="n"/>
      <c r="N195" s="72" t="n"/>
      <c r="O195" s="130" t="n"/>
      <c r="P195" s="291" t="n"/>
      <c r="Q195" s="130" t="n"/>
      <c r="R195" s="291" t="n"/>
      <c r="S195" s="289">
        <f>IF(B195="","",IF(R195="",TODAY()-B195,R195-B195))</f>
        <v/>
      </c>
      <c r="T195" s="130" t="n"/>
      <c r="U195" s="130" t="n"/>
      <c r="V195" s="72" t="n"/>
      <c r="W195" s="72" t="n"/>
    </row>
    <row r="196" ht="24" customHeight="1">
      <c r="A196">
        <f>IF(B196="","",TEXT(B196,"yyyymmdd")&amp;"-IS-"&amp;TEXT(ROW()-4,"000"))</f>
        <v/>
      </c>
      <c r="B196" s="284" t="n"/>
      <c r="K196" s="72" t="n"/>
      <c r="L196" s="72" t="n"/>
      <c r="M196" s="72" t="n"/>
      <c r="N196" s="72" t="n"/>
      <c r="O196" s="130" t="n"/>
      <c r="P196" s="291" t="n"/>
      <c r="Q196" s="130" t="n"/>
      <c r="R196" s="291" t="n"/>
      <c r="S196" s="289">
        <f>IF(B196="","",IF(R196="",TODAY()-B196,R196-B196))</f>
        <v/>
      </c>
      <c r="T196" s="130" t="n"/>
      <c r="U196" s="130" t="n"/>
      <c r="V196" s="72" t="n"/>
      <c r="W196" s="72" t="n"/>
    </row>
    <row r="197" ht="24" customHeight="1">
      <c r="A197">
        <f>IF(B197="","",TEXT(B197,"yyyymmdd")&amp;"-IS-"&amp;TEXT(ROW()-4,"000"))</f>
        <v/>
      </c>
      <c r="B197" s="284" t="n"/>
      <c r="K197" s="72" t="n"/>
      <c r="L197" s="72" t="n"/>
      <c r="M197" s="72" t="n"/>
      <c r="N197" s="72" t="n"/>
      <c r="O197" s="130" t="n"/>
      <c r="P197" s="291" t="n"/>
      <c r="Q197" s="130" t="n"/>
      <c r="R197" s="291" t="n"/>
      <c r="S197" s="289">
        <f>IF(B197="","",IF(R197="",TODAY()-B197,R197-B197))</f>
        <v/>
      </c>
      <c r="T197" s="130" t="n"/>
      <c r="U197" s="130" t="n"/>
      <c r="V197" s="72" t="n"/>
      <c r="W197" s="72" t="n"/>
    </row>
    <row r="198" ht="24" customHeight="1">
      <c r="A198">
        <f>IF(B198="","",TEXT(B198,"yyyymmdd")&amp;"-IS-"&amp;TEXT(ROW()-4,"000"))</f>
        <v/>
      </c>
      <c r="B198" s="284" t="n"/>
      <c r="K198" s="72" t="n"/>
      <c r="L198" s="72" t="n"/>
      <c r="M198" s="72" t="n"/>
      <c r="N198" s="72" t="n"/>
      <c r="O198" s="130" t="n"/>
      <c r="P198" s="291" t="n"/>
      <c r="Q198" s="130" t="n"/>
      <c r="R198" s="291" t="n"/>
      <c r="S198" s="289">
        <f>IF(B198="","",IF(R198="",TODAY()-B198,R198-B198))</f>
        <v/>
      </c>
      <c r="T198" s="130" t="n"/>
      <c r="U198" s="130" t="n"/>
      <c r="V198" s="72" t="n"/>
      <c r="W198" s="72" t="n"/>
    </row>
    <row r="199" ht="24" customHeight="1">
      <c r="A199">
        <f>IF(B199="","",TEXT(B199,"yyyymmdd")&amp;"-IS-"&amp;TEXT(ROW()-4,"000"))</f>
        <v/>
      </c>
      <c r="B199" s="284" t="n"/>
      <c r="K199" s="72" t="n"/>
      <c r="L199" s="72" t="n"/>
      <c r="M199" s="72" t="n"/>
      <c r="N199" s="72" t="n"/>
      <c r="O199" s="130" t="n"/>
      <c r="P199" s="291" t="n"/>
      <c r="Q199" s="130" t="n"/>
      <c r="R199" s="291" t="n"/>
      <c r="S199" s="289">
        <f>IF(B199="","",IF(R199="",TODAY()-B199,R199-B199))</f>
        <v/>
      </c>
      <c r="T199" s="130" t="n"/>
      <c r="U199" s="130" t="n"/>
      <c r="V199" s="72" t="n"/>
      <c r="W199" s="72" t="n"/>
    </row>
    <row r="200" ht="24" customHeight="1">
      <c r="A200">
        <f>IF(B200="","",TEXT(B200,"yyyymmdd")&amp;"-IS-"&amp;TEXT(ROW()-4,"000"))</f>
        <v/>
      </c>
      <c r="B200" s="284" t="n"/>
      <c r="K200" s="72" t="n"/>
      <c r="L200" s="72" t="n"/>
      <c r="M200" s="72" t="n"/>
      <c r="N200" s="72" t="n"/>
      <c r="O200" s="130" t="n"/>
      <c r="P200" s="291" t="n"/>
      <c r="Q200" s="130" t="n"/>
      <c r="R200" s="291" t="n"/>
      <c r="S200" s="289">
        <f>IF(B200="","",IF(R200="",TODAY()-B200,R200-B200))</f>
        <v/>
      </c>
      <c r="T200" s="130" t="n"/>
      <c r="U200" s="130" t="n"/>
      <c r="V200" s="72" t="n"/>
      <c r="W200" s="72" t="n"/>
    </row>
    <row r="201" ht="24" customHeight="1">
      <c r="A201">
        <f>IF(B201="","",TEXT(B201,"yyyymmdd")&amp;"-IS-"&amp;TEXT(ROW()-4,"000"))</f>
        <v/>
      </c>
      <c r="B201" s="284" t="n"/>
      <c r="K201" s="72" t="n"/>
      <c r="L201" s="72" t="n"/>
      <c r="M201" s="72" t="n"/>
      <c r="N201" s="72" t="n"/>
      <c r="O201" s="130" t="n"/>
      <c r="P201" s="291" t="n"/>
      <c r="Q201" s="130" t="n"/>
      <c r="R201" s="291" t="n"/>
      <c r="S201" s="289">
        <f>IF(B201="","",IF(R201="",TODAY()-B201,R201-B201))</f>
        <v/>
      </c>
      <c r="T201" s="130" t="n"/>
      <c r="U201" s="130" t="n"/>
      <c r="V201" s="72" t="n"/>
      <c r="W201" s="72" t="n"/>
    </row>
    <row r="202" ht="24" customHeight="1">
      <c r="A202">
        <f>IF(B202="","",TEXT(B202,"yyyymmdd")&amp;"-IS-"&amp;TEXT(ROW()-4,"000"))</f>
        <v/>
      </c>
      <c r="B202" s="284" t="n"/>
      <c r="K202" s="72" t="n"/>
      <c r="L202" s="72" t="n"/>
      <c r="M202" s="72" t="n"/>
      <c r="N202" s="72" t="n"/>
      <c r="O202" s="130" t="n"/>
      <c r="P202" s="291" t="n"/>
      <c r="Q202" s="130" t="n"/>
      <c r="R202" s="291" t="n"/>
      <c r="S202" s="289">
        <f>IF(B202="","",IF(R202="",TODAY()-B202,R202-B202))</f>
        <v/>
      </c>
      <c r="T202" s="130" t="n"/>
      <c r="U202" s="130" t="n"/>
      <c r="V202" s="72" t="n"/>
      <c r="W202" s="72" t="n"/>
    </row>
    <row r="203" ht="24" customHeight="1">
      <c r="A203">
        <f>IF(B203="","",TEXT(B203,"yyyymmdd")&amp;"-IS-"&amp;TEXT(ROW()-4,"000"))</f>
        <v/>
      </c>
      <c r="B203" s="284" t="n"/>
      <c r="K203" s="72" t="n"/>
      <c r="L203" s="72" t="n"/>
      <c r="M203" s="72" t="n"/>
      <c r="N203" s="72" t="n"/>
      <c r="O203" s="130" t="n"/>
      <c r="P203" s="291" t="n"/>
      <c r="Q203" s="130" t="n"/>
      <c r="R203" s="291" t="n"/>
      <c r="S203" s="289">
        <f>IF(B203="","",IF(R203="",TODAY()-B203,R203-B203))</f>
        <v/>
      </c>
      <c r="T203" s="130" t="n"/>
      <c r="U203" s="130" t="n"/>
      <c r="V203" s="72" t="n"/>
      <c r="W203" s="72" t="n"/>
    </row>
    <row r="204" ht="24" customHeight="1">
      <c r="A204">
        <f>IF(B204="","",TEXT(B204,"yyyymmdd")&amp;"-IS-"&amp;TEXT(ROW()-4,"000"))</f>
        <v/>
      </c>
      <c r="B204" s="284" t="n"/>
      <c r="K204" s="72" t="n"/>
      <c r="L204" s="72" t="n"/>
      <c r="M204" s="72" t="n"/>
      <c r="N204" s="72" t="n"/>
      <c r="O204" s="130" t="n"/>
      <c r="P204" s="291" t="n"/>
      <c r="Q204" s="130" t="n"/>
      <c r="R204" s="291" t="n"/>
      <c r="S204" s="289">
        <f>IF(B204="","",IF(R204="",TODAY()-B204,R204-B204))</f>
        <v/>
      </c>
      <c r="T204" s="130" t="n"/>
      <c r="U204" s="130" t="n"/>
      <c r="V204" s="72" t="n"/>
      <c r="W204" s="72" t="n"/>
    </row>
    <row r="205" ht="24" customHeight="1">
      <c r="A205">
        <f>IF(B205="","",TEXT(B205,"yyyymmdd")&amp;"-IS-"&amp;TEXT(ROW()-4,"000"))</f>
        <v/>
      </c>
      <c r="B205" s="284" t="n"/>
      <c r="K205" s="72" t="n"/>
      <c r="L205" s="72" t="n"/>
      <c r="M205" s="72" t="n"/>
      <c r="N205" s="72" t="n"/>
      <c r="O205" s="130" t="n"/>
      <c r="P205" s="291" t="n"/>
      <c r="Q205" s="130" t="n"/>
      <c r="R205" s="291" t="n"/>
      <c r="S205" s="289">
        <f>IF(B205="","",IF(R205="",TODAY()-B205,R205-B205))</f>
        <v/>
      </c>
      <c r="T205" s="130" t="n"/>
      <c r="U205" s="130" t="n"/>
      <c r="V205" s="72" t="n"/>
      <c r="W205" s="72" t="n"/>
    </row>
    <row r="206" ht="24" customHeight="1">
      <c r="A206">
        <f>IF(B206="","",TEXT(B206,"yyyymmdd")&amp;"-IS-"&amp;TEXT(ROW()-4,"000"))</f>
        <v/>
      </c>
      <c r="B206" s="284" t="n"/>
      <c r="K206" s="72" t="n"/>
      <c r="L206" s="72" t="n"/>
      <c r="M206" s="72" t="n"/>
      <c r="N206" s="72" t="n"/>
      <c r="O206" s="130" t="n"/>
      <c r="P206" s="291" t="n"/>
      <c r="Q206" s="130" t="n"/>
      <c r="R206" s="291" t="n"/>
      <c r="S206" s="289">
        <f>IF(B206="","",IF(R206="",TODAY()-B206,R206-B206))</f>
        <v/>
      </c>
      <c r="T206" s="130" t="n"/>
      <c r="U206" s="130" t="n"/>
      <c r="V206" s="72" t="n"/>
      <c r="W206" s="72" t="n"/>
    </row>
    <row r="207" ht="24" customHeight="1">
      <c r="A207">
        <f>IF(B207="","",TEXT(B207,"yyyymmdd")&amp;"-IS-"&amp;TEXT(ROW()-4,"000"))</f>
        <v/>
      </c>
      <c r="B207" s="284" t="n"/>
      <c r="K207" s="72" t="n"/>
      <c r="L207" s="72" t="n"/>
      <c r="M207" s="72" t="n"/>
      <c r="N207" s="72" t="n"/>
      <c r="O207" s="130" t="n"/>
      <c r="P207" s="291" t="n"/>
      <c r="Q207" s="130" t="n"/>
      <c r="R207" s="291" t="n"/>
      <c r="S207" s="289">
        <f>IF(B207="","",IF(R207="",TODAY()-B207,R207-B207))</f>
        <v/>
      </c>
      <c r="T207" s="130" t="n"/>
      <c r="U207" s="130" t="n"/>
      <c r="V207" s="72" t="n"/>
      <c r="W207" s="72" t="n"/>
    </row>
    <row r="208" ht="24" customHeight="1">
      <c r="A208">
        <f>IF(B208="","",TEXT(B208,"yyyymmdd")&amp;"-IS-"&amp;TEXT(ROW()-4,"000"))</f>
        <v/>
      </c>
      <c r="B208" s="284" t="n"/>
      <c r="K208" s="72" t="n"/>
      <c r="L208" s="72" t="n"/>
      <c r="M208" s="72" t="n"/>
      <c r="N208" s="72" t="n"/>
      <c r="O208" s="130" t="n"/>
      <c r="P208" s="291" t="n"/>
      <c r="Q208" s="130" t="n"/>
      <c r="R208" s="291" t="n"/>
      <c r="S208" s="289">
        <f>IF(B208="","",IF(R208="",TODAY()-B208,R208-B208))</f>
        <v/>
      </c>
      <c r="T208" s="130" t="n"/>
      <c r="U208" s="130" t="n"/>
      <c r="V208" s="72" t="n"/>
      <c r="W208" s="72" t="n"/>
    </row>
    <row r="209" ht="24" customHeight="1">
      <c r="A209">
        <f>IF(B209="","",TEXT(B209,"yyyymmdd")&amp;"-IS-"&amp;TEXT(ROW()-4,"000"))</f>
        <v/>
      </c>
      <c r="B209" s="284" t="n"/>
      <c r="K209" s="72" t="n"/>
      <c r="L209" s="72" t="n"/>
      <c r="M209" s="72" t="n"/>
      <c r="N209" s="72" t="n"/>
      <c r="O209" s="130" t="n"/>
      <c r="P209" s="291" t="n"/>
      <c r="Q209" s="130" t="n"/>
      <c r="R209" s="291" t="n"/>
      <c r="S209" s="289">
        <f>IF(B209="","",IF(R209="",TODAY()-B209,R209-B209))</f>
        <v/>
      </c>
      <c r="T209" s="130" t="n"/>
      <c r="U209" s="130" t="n"/>
      <c r="V209" s="72" t="n"/>
      <c r="W209" s="72" t="n"/>
    </row>
    <row r="210" ht="24" customHeight="1">
      <c r="A210">
        <f>IF(B210="","",TEXT(B210,"yyyymmdd")&amp;"-IS-"&amp;TEXT(ROW()-4,"000"))</f>
        <v/>
      </c>
      <c r="B210" s="284" t="n"/>
      <c r="K210" s="72" t="n"/>
      <c r="L210" s="72" t="n"/>
      <c r="M210" s="72" t="n"/>
      <c r="N210" s="72" t="n"/>
      <c r="O210" s="130" t="n"/>
      <c r="P210" s="291" t="n"/>
      <c r="Q210" s="130" t="n"/>
      <c r="R210" s="291" t="n"/>
      <c r="S210" s="289">
        <f>IF(B210="","",IF(R210="",TODAY()-B210,R210-B210))</f>
        <v/>
      </c>
      <c r="T210" s="130" t="n"/>
      <c r="U210" s="130" t="n"/>
      <c r="V210" s="72" t="n"/>
      <c r="W210" s="72" t="n"/>
    </row>
    <row r="211" ht="24" customHeight="1">
      <c r="A211">
        <f>IF(B211="","",TEXT(B211,"yyyymmdd")&amp;"-IS-"&amp;TEXT(ROW()-4,"000"))</f>
        <v/>
      </c>
      <c r="B211" s="284" t="n"/>
      <c r="K211" s="72" t="n"/>
      <c r="L211" s="72" t="n"/>
      <c r="M211" s="72" t="n"/>
      <c r="N211" s="72" t="n"/>
      <c r="O211" s="130" t="n"/>
      <c r="P211" s="291" t="n"/>
      <c r="Q211" s="130" t="n"/>
      <c r="R211" s="291" t="n"/>
      <c r="S211" s="289">
        <f>IF(B211="","",IF(R211="",TODAY()-B211,R211-B211))</f>
        <v/>
      </c>
      <c r="T211" s="130" t="n"/>
      <c r="U211" s="130" t="n"/>
      <c r="V211" s="72" t="n"/>
      <c r="W211" s="72" t="n"/>
    </row>
    <row r="212" ht="24" customHeight="1">
      <c r="A212">
        <f>IF(B212="","",TEXT(B212,"yyyymmdd")&amp;"-IS-"&amp;TEXT(ROW()-4,"000"))</f>
        <v/>
      </c>
      <c r="B212" s="284" t="n"/>
      <c r="K212" s="72" t="n"/>
      <c r="L212" s="72" t="n"/>
      <c r="M212" s="72" t="n"/>
      <c r="N212" s="72" t="n"/>
      <c r="O212" s="130" t="n"/>
      <c r="P212" s="291" t="n"/>
      <c r="Q212" s="130" t="n"/>
      <c r="R212" s="291" t="n"/>
      <c r="S212" s="289">
        <f>IF(B212="","",IF(R212="",TODAY()-B212,R212-B212))</f>
        <v/>
      </c>
      <c r="T212" s="130" t="n"/>
      <c r="U212" s="130" t="n"/>
      <c r="V212" s="72" t="n"/>
      <c r="W212" s="72" t="n"/>
    </row>
    <row r="213" ht="24" customHeight="1">
      <c r="A213">
        <f>IF(B213="","",TEXT(B213,"yyyymmdd")&amp;"-IS-"&amp;TEXT(ROW()-4,"000"))</f>
        <v/>
      </c>
      <c r="B213" s="284" t="n"/>
      <c r="K213" s="72" t="n"/>
      <c r="L213" s="72" t="n"/>
      <c r="M213" s="72" t="n"/>
      <c r="N213" s="72" t="n"/>
      <c r="O213" s="130" t="n"/>
      <c r="P213" s="291" t="n"/>
      <c r="Q213" s="130" t="n"/>
      <c r="R213" s="291" t="n"/>
      <c r="S213" s="289">
        <f>IF(B213="","",IF(R213="",TODAY()-B213,R213-B213))</f>
        <v/>
      </c>
      <c r="T213" s="130" t="n"/>
      <c r="U213" s="130" t="n"/>
      <c r="V213" s="72" t="n"/>
      <c r="W213" s="72" t="n"/>
    </row>
    <row r="214" ht="24" customHeight="1">
      <c r="A214">
        <f>IF(B214="","",TEXT(B214,"yyyymmdd")&amp;"-IS-"&amp;TEXT(ROW()-4,"000"))</f>
        <v/>
      </c>
      <c r="B214" s="284" t="n"/>
      <c r="K214" s="72" t="n"/>
      <c r="L214" s="72" t="n"/>
      <c r="M214" s="72" t="n"/>
      <c r="N214" s="72" t="n"/>
      <c r="O214" s="130" t="n"/>
      <c r="P214" s="291" t="n"/>
      <c r="Q214" s="130" t="n"/>
      <c r="R214" s="291" t="n"/>
      <c r="S214" s="289">
        <f>IF(B214="","",IF(R214="",TODAY()-B214,R214-B214))</f>
        <v/>
      </c>
      <c r="T214" s="130" t="n"/>
      <c r="U214" s="130" t="n"/>
      <c r="V214" s="72" t="n"/>
      <c r="W214" s="72" t="n"/>
    </row>
    <row r="215" ht="24" customHeight="1">
      <c r="A215">
        <f>IF(B215="","",TEXT(B215,"yyyymmdd")&amp;"-IS-"&amp;TEXT(ROW()-4,"000"))</f>
        <v/>
      </c>
      <c r="B215" s="284" t="n"/>
      <c r="K215" s="72" t="n"/>
      <c r="L215" s="72" t="n"/>
      <c r="M215" s="72" t="n"/>
      <c r="N215" s="72" t="n"/>
      <c r="O215" s="130" t="n"/>
      <c r="P215" s="291" t="n"/>
      <c r="Q215" s="130" t="n"/>
      <c r="R215" s="291" t="n"/>
      <c r="S215" s="289">
        <f>IF(B215="","",IF(R215="",TODAY()-B215,R215-B215))</f>
        <v/>
      </c>
      <c r="T215" s="130" t="n"/>
      <c r="U215" s="130" t="n"/>
      <c r="V215" s="72" t="n"/>
      <c r="W215" s="72" t="n"/>
    </row>
    <row r="216" ht="24" customHeight="1">
      <c r="A216">
        <f>IF(B216="","",TEXT(B216,"yyyymmdd")&amp;"-IS-"&amp;TEXT(ROW()-4,"000"))</f>
        <v/>
      </c>
      <c r="B216" s="284" t="n"/>
      <c r="K216" s="72" t="n"/>
      <c r="L216" s="72" t="n"/>
      <c r="M216" s="72" t="n"/>
      <c r="N216" s="72" t="n"/>
      <c r="O216" s="130" t="n"/>
      <c r="P216" s="291" t="n"/>
      <c r="Q216" s="130" t="n"/>
      <c r="R216" s="291" t="n"/>
      <c r="S216" s="289">
        <f>IF(B216="","",IF(R216="",TODAY()-B216,R216-B216))</f>
        <v/>
      </c>
      <c r="T216" s="130" t="n"/>
      <c r="U216" s="130" t="n"/>
      <c r="V216" s="72" t="n"/>
      <c r="W216" s="72" t="n"/>
    </row>
    <row r="217" ht="24" customHeight="1">
      <c r="A217">
        <f>IF(B217="","",TEXT(B217,"yyyymmdd")&amp;"-IS-"&amp;TEXT(ROW()-4,"000"))</f>
        <v/>
      </c>
      <c r="B217" s="284" t="n"/>
      <c r="K217" s="72" t="n"/>
      <c r="L217" s="72" t="n"/>
      <c r="M217" s="72" t="n"/>
      <c r="N217" s="72" t="n"/>
      <c r="O217" s="130" t="n"/>
      <c r="P217" s="291" t="n"/>
      <c r="Q217" s="130" t="n"/>
      <c r="R217" s="291" t="n"/>
      <c r="S217" s="289">
        <f>IF(B217="","",IF(R217="",TODAY()-B217,R217-B217))</f>
        <v/>
      </c>
      <c r="T217" s="130" t="n"/>
      <c r="U217" s="130" t="n"/>
      <c r="V217" s="72" t="n"/>
      <c r="W217" s="72" t="n"/>
    </row>
    <row r="218" ht="24" customHeight="1">
      <c r="A218">
        <f>IF(B218="","",TEXT(B218,"yyyymmdd")&amp;"-IS-"&amp;TEXT(ROW()-4,"000"))</f>
        <v/>
      </c>
      <c r="B218" s="284" t="n"/>
      <c r="K218" s="72" t="n"/>
      <c r="L218" s="72" t="n"/>
      <c r="M218" s="72" t="n"/>
      <c r="N218" s="72" t="n"/>
      <c r="O218" s="130" t="n"/>
      <c r="P218" s="291" t="n"/>
      <c r="Q218" s="130" t="n"/>
      <c r="R218" s="291" t="n"/>
      <c r="S218" s="289">
        <f>IF(B218="","",IF(R218="",TODAY()-B218,R218-B218))</f>
        <v/>
      </c>
      <c r="T218" s="130" t="n"/>
      <c r="U218" s="130" t="n"/>
      <c r="V218" s="72" t="n"/>
      <c r="W218" s="72" t="n"/>
    </row>
    <row r="219" ht="24" customHeight="1">
      <c r="A219">
        <f>IF(B219="","",TEXT(B219,"yyyymmdd")&amp;"-IS-"&amp;TEXT(ROW()-4,"000"))</f>
        <v/>
      </c>
      <c r="B219" s="284" t="n"/>
      <c r="K219" s="72" t="n"/>
      <c r="L219" s="72" t="n"/>
      <c r="M219" s="72" t="n"/>
      <c r="N219" s="72" t="n"/>
      <c r="O219" s="130" t="n"/>
      <c r="P219" s="291" t="n"/>
      <c r="Q219" s="130" t="n"/>
      <c r="R219" s="291" t="n"/>
      <c r="S219" s="289">
        <f>IF(B219="","",IF(R219="",TODAY()-B219,R219-B219))</f>
        <v/>
      </c>
      <c r="T219" s="130" t="n"/>
      <c r="U219" s="130" t="n"/>
      <c r="V219" s="72" t="n"/>
      <c r="W219" s="72" t="n"/>
    </row>
    <row r="220" ht="24" customHeight="1">
      <c r="A220">
        <f>IF(B220="","",TEXT(B220,"yyyymmdd")&amp;"-IS-"&amp;TEXT(ROW()-4,"000"))</f>
        <v/>
      </c>
      <c r="B220" s="284" t="n"/>
      <c r="K220" s="72" t="n"/>
      <c r="L220" s="72" t="n"/>
      <c r="M220" s="72" t="n"/>
      <c r="N220" s="72" t="n"/>
      <c r="O220" s="130" t="n"/>
      <c r="P220" s="291" t="n"/>
      <c r="Q220" s="130" t="n"/>
      <c r="R220" s="291" t="n"/>
      <c r="S220" s="289">
        <f>IF(B220="","",IF(R220="",TODAY()-B220,R220-B220))</f>
        <v/>
      </c>
      <c r="T220" s="130" t="n"/>
      <c r="U220" s="130" t="n"/>
      <c r="V220" s="72" t="n"/>
      <c r="W220" s="72" t="n"/>
    </row>
    <row r="221" ht="24" customHeight="1">
      <c r="A221">
        <f>IF(B221="","",TEXT(B221,"yyyymmdd")&amp;"-IS-"&amp;TEXT(ROW()-4,"000"))</f>
        <v/>
      </c>
      <c r="B221" s="284" t="n"/>
      <c r="K221" s="72" t="n"/>
      <c r="L221" s="72" t="n"/>
      <c r="M221" s="72" t="n"/>
      <c r="N221" s="72" t="n"/>
      <c r="O221" s="130" t="n"/>
      <c r="P221" s="291" t="n"/>
      <c r="Q221" s="130" t="n"/>
      <c r="R221" s="291" t="n"/>
      <c r="S221" s="289">
        <f>IF(B221="","",IF(R221="",TODAY()-B221,R221-B221))</f>
        <v/>
      </c>
      <c r="T221" s="130" t="n"/>
      <c r="U221" s="130" t="n"/>
      <c r="V221" s="72" t="n"/>
      <c r="W221" s="72" t="n"/>
    </row>
    <row r="222" ht="24" customHeight="1">
      <c r="A222">
        <f>IF(B222="","",TEXT(B222,"yyyymmdd")&amp;"-IS-"&amp;TEXT(ROW()-4,"000"))</f>
        <v/>
      </c>
      <c r="B222" s="284" t="n"/>
      <c r="K222" s="72" t="n"/>
      <c r="L222" s="72" t="n"/>
      <c r="M222" s="72" t="n"/>
      <c r="N222" s="72" t="n"/>
      <c r="O222" s="130" t="n"/>
      <c r="P222" s="291" t="n"/>
      <c r="Q222" s="130" t="n"/>
      <c r="R222" s="291" t="n"/>
      <c r="S222" s="289">
        <f>IF(B222="","",IF(R222="",TODAY()-B222,R222-B222))</f>
        <v/>
      </c>
      <c r="T222" s="130" t="n"/>
      <c r="U222" s="130" t="n"/>
      <c r="V222" s="72" t="n"/>
      <c r="W222" s="72" t="n"/>
    </row>
    <row r="223" ht="24" customHeight="1">
      <c r="A223">
        <f>IF(B223="","",TEXT(B223,"yyyymmdd")&amp;"-IS-"&amp;TEXT(ROW()-4,"000"))</f>
        <v/>
      </c>
      <c r="B223" s="284" t="n"/>
      <c r="K223" s="72" t="n"/>
      <c r="L223" s="72" t="n"/>
      <c r="M223" s="72" t="n"/>
      <c r="N223" s="72" t="n"/>
      <c r="O223" s="130" t="n"/>
      <c r="P223" s="291" t="n"/>
      <c r="Q223" s="130" t="n"/>
      <c r="R223" s="291" t="n"/>
      <c r="S223" s="289">
        <f>IF(B223="","",IF(R223="",TODAY()-B223,R223-B223))</f>
        <v/>
      </c>
      <c r="T223" s="130" t="n"/>
      <c r="U223" s="130" t="n"/>
      <c r="V223" s="72" t="n"/>
      <c r="W223" s="72" t="n"/>
    </row>
    <row r="224" ht="24" customHeight="1">
      <c r="A224">
        <f>IF(B224="","",TEXT(B224,"yyyymmdd")&amp;"-IS-"&amp;TEXT(ROW()-4,"000"))</f>
        <v/>
      </c>
      <c r="B224" s="284" t="n"/>
      <c r="K224" s="72" t="n"/>
      <c r="L224" s="72" t="n"/>
      <c r="M224" s="72" t="n"/>
      <c r="N224" s="72" t="n"/>
      <c r="O224" s="130" t="n"/>
      <c r="P224" s="291" t="n"/>
      <c r="Q224" s="130" t="n"/>
      <c r="R224" s="291" t="n"/>
      <c r="S224" s="289">
        <f>IF(B224="","",IF(R224="",TODAY()-B224,R224-B224))</f>
        <v/>
      </c>
      <c r="T224" s="130" t="n"/>
      <c r="U224" s="130" t="n"/>
      <c r="V224" s="72" t="n"/>
      <c r="W224" s="72" t="n"/>
    </row>
    <row r="225" ht="24" customHeight="1">
      <c r="A225">
        <f>IF(B225="","",TEXT(B225,"yyyymmdd")&amp;"-IS-"&amp;TEXT(ROW()-4,"000"))</f>
        <v/>
      </c>
      <c r="B225" s="284" t="n"/>
      <c r="K225" s="72" t="n"/>
      <c r="L225" s="72" t="n"/>
      <c r="M225" s="72" t="n"/>
      <c r="N225" s="72" t="n"/>
      <c r="O225" s="130" t="n"/>
      <c r="P225" s="291" t="n"/>
      <c r="Q225" s="130" t="n"/>
      <c r="R225" s="291" t="n"/>
      <c r="S225" s="289">
        <f>IF(B225="","",IF(R225="",TODAY()-B225,R225-B225))</f>
        <v/>
      </c>
      <c r="T225" s="130" t="n"/>
      <c r="U225" s="130" t="n"/>
      <c r="V225" s="72" t="n"/>
      <c r="W225" s="72" t="n"/>
    </row>
    <row r="226" ht="24" customHeight="1">
      <c r="A226">
        <f>IF(B226="","",TEXT(B226,"yyyymmdd")&amp;"-IS-"&amp;TEXT(ROW()-4,"000"))</f>
        <v/>
      </c>
      <c r="B226" s="284" t="n"/>
      <c r="K226" s="72" t="n"/>
      <c r="L226" s="72" t="n"/>
      <c r="M226" s="72" t="n"/>
      <c r="N226" s="72" t="n"/>
      <c r="O226" s="130" t="n"/>
      <c r="P226" s="291" t="n"/>
      <c r="Q226" s="130" t="n"/>
      <c r="R226" s="291" t="n"/>
      <c r="S226" s="289">
        <f>IF(B226="","",IF(R226="",TODAY()-B226,R226-B226))</f>
        <v/>
      </c>
      <c r="T226" s="130" t="n"/>
      <c r="U226" s="130" t="n"/>
      <c r="V226" s="72" t="n"/>
      <c r="W226" s="72" t="n"/>
    </row>
    <row r="227" ht="24" customHeight="1">
      <c r="A227">
        <f>IF(B227="","",TEXT(B227,"yyyymmdd")&amp;"-IS-"&amp;TEXT(ROW()-4,"000"))</f>
        <v/>
      </c>
      <c r="B227" s="284" t="n"/>
      <c r="K227" s="72" t="n"/>
      <c r="L227" s="72" t="n"/>
      <c r="M227" s="72" t="n"/>
      <c r="N227" s="72" t="n"/>
      <c r="O227" s="130" t="n"/>
      <c r="P227" s="291" t="n"/>
      <c r="Q227" s="130" t="n"/>
      <c r="R227" s="291" t="n"/>
      <c r="S227" s="289">
        <f>IF(B227="","",IF(R227="",TODAY()-B227,R227-B227))</f>
        <v/>
      </c>
      <c r="T227" s="130" t="n"/>
      <c r="U227" s="130" t="n"/>
      <c r="V227" s="72" t="n"/>
      <c r="W227" s="72" t="n"/>
    </row>
    <row r="228" ht="24" customHeight="1">
      <c r="A228">
        <f>IF(B228="","",TEXT(B228,"yyyymmdd")&amp;"-IS-"&amp;TEXT(ROW()-4,"000"))</f>
        <v/>
      </c>
      <c r="B228" s="284" t="n"/>
      <c r="K228" s="72" t="n"/>
      <c r="L228" s="72" t="n"/>
      <c r="M228" s="72" t="n"/>
      <c r="N228" s="72" t="n"/>
      <c r="O228" s="130" t="n"/>
      <c r="P228" s="291" t="n"/>
      <c r="Q228" s="130" t="n"/>
      <c r="R228" s="291" t="n"/>
      <c r="S228" s="289">
        <f>IF(B228="","",IF(R228="",TODAY()-B228,R228-B228))</f>
        <v/>
      </c>
      <c r="T228" s="130" t="n"/>
      <c r="U228" s="130" t="n"/>
      <c r="V228" s="72" t="n"/>
      <c r="W228" s="72" t="n"/>
    </row>
    <row r="229" ht="24" customHeight="1">
      <c r="A229">
        <f>IF(B229="","",TEXT(B229,"yyyymmdd")&amp;"-IS-"&amp;TEXT(ROW()-4,"000"))</f>
        <v/>
      </c>
      <c r="B229" s="284" t="n"/>
      <c r="K229" s="72" t="n"/>
      <c r="L229" s="72" t="n"/>
      <c r="M229" s="72" t="n"/>
      <c r="N229" s="72" t="n"/>
      <c r="O229" s="130" t="n"/>
      <c r="P229" s="291" t="n"/>
      <c r="Q229" s="130" t="n"/>
      <c r="R229" s="291" t="n"/>
      <c r="S229" s="289">
        <f>IF(B229="","",IF(R229="",TODAY()-B229,R229-B229))</f>
        <v/>
      </c>
      <c r="T229" s="130" t="n"/>
      <c r="U229" s="130" t="n"/>
      <c r="V229" s="72" t="n"/>
      <c r="W229" s="72" t="n"/>
    </row>
    <row r="230" ht="24" customHeight="1">
      <c r="A230">
        <f>IF(B230="","",TEXT(B230,"yyyymmdd")&amp;"-IS-"&amp;TEXT(ROW()-4,"000"))</f>
        <v/>
      </c>
      <c r="B230" s="284" t="n"/>
      <c r="K230" s="72" t="n"/>
      <c r="L230" s="72" t="n"/>
      <c r="M230" s="72" t="n"/>
      <c r="N230" s="72" t="n"/>
      <c r="O230" s="130" t="n"/>
      <c r="P230" s="291" t="n"/>
      <c r="Q230" s="130" t="n"/>
      <c r="R230" s="291" t="n"/>
      <c r="S230" s="289">
        <f>IF(B230="","",IF(R230="",TODAY()-B230,R230-B230))</f>
        <v/>
      </c>
      <c r="T230" s="130" t="n"/>
      <c r="U230" s="130" t="n"/>
      <c r="V230" s="72" t="n"/>
      <c r="W230" s="72" t="n"/>
    </row>
    <row r="231" ht="24" customHeight="1">
      <c r="A231">
        <f>IF(B231="","",TEXT(B231,"yyyymmdd")&amp;"-IS-"&amp;TEXT(ROW()-4,"000"))</f>
        <v/>
      </c>
      <c r="B231" s="284" t="n"/>
      <c r="K231" s="72" t="n"/>
      <c r="L231" s="72" t="n"/>
      <c r="M231" s="72" t="n"/>
      <c r="N231" s="72" t="n"/>
      <c r="O231" s="130" t="n"/>
      <c r="P231" s="291" t="n"/>
      <c r="Q231" s="130" t="n"/>
      <c r="R231" s="291" t="n"/>
      <c r="S231" s="289">
        <f>IF(B231="","",IF(R231="",TODAY()-B231,R231-B231))</f>
        <v/>
      </c>
      <c r="T231" s="130" t="n"/>
      <c r="U231" s="130" t="n"/>
      <c r="V231" s="72" t="n"/>
      <c r="W231" s="72" t="n"/>
    </row>
    <row r="232" ht="24" customHeight="1">
      <c r="A232">
        <f>IF(B232="","",TEXT(B232,"yyyymmdd")&amp;"-IS-"&amp;TEXT(ROW()-4,"000"))</f>
        <v/>
      </c>
      <c r="B232" s="284" t="n"/>
      <c r="K232" s="72" t="n"/>
      <c r="L232" s="72" t="n"/>
      <c r="M232" s="72" t="n"/>
      <c r="N232" s="72" t="n"/>
      <c r="O232" s="130" t="n"/>
      <c r="P232" s="291" t="n"/>
      <c r="Q232" s="130" t="n"/>
      <c r="R232" s="291" t="n"/>
      <c r="S232" s="289">
        <f>IF(B232="","",IF(R232="",TODAY()-B232,R232-B232))</f>
        <v/>
      </c>
      <c r="T232" s="130" t="n"/>
      <c r="U232" s="130" t="n"/>
      <c r="V232" s="72" t="n"/>
      <c r="W232" s="72" t="n"/>
    </row>
    <row r="233" ht="24" customHeight="1">
      <c r="A233">
        <f>IF(B233="","",TEXT(B233,"yyyymmdd")&amp;"-IS-"&amp;TEXT(ROW()-4,"000"))</f>
        <v/>
      </c>
      <c r="B233" s="284" t="n"/>
      <c r="K233" s="72" t="n"/>
      <c r="L233" s="72" t="n"/>
      <c r="M233" s="72" t="n"/>
      <c r="N233" s="72" t="n"/>
      <c r="O233" s="130" t="n"/>
      <c r="P233" s="291" t="n"/>
      <c r="Q233" s="130" t="n"/>
      <c r="R233" s="291" t="n"/>
      <c r="S233" s="289">
        <f>IF(B233="","",IF(R233="",TODAY()-B233,R233-B233))</f>
        <v/>
      </c>
      <c r="T233" s="130" t="n"/>
      <c r="U233" s="130" t="n"/>
      <c r="V233" s="72" t="n"/>
      <c r="W233" s="72" t="n"/>
    </row>
    <row r="234" ht="24" customHeight="1">
      <c r="A234">
        <f>IF(B234="","",TEXT(B234,"yyyymmdd")&amp;"-IS-"&amp;TEXT(ROW()-4,"000"))</f>
        <v/>
      </c>
      <c r="B234" s="284" t="n"/>
      <c r="K234" s="72" t="n"/>
      <c r="L234" s="72" t="n"/>
      <c r="M234" s="72" t="n"/>
      <c r="N234" s="72" t="n"/>
      <c r="O234" s="130" t="n"/>
      <c r="P234" s="291" t="n"/>
      <c r="Q234" s="130" t="n"/>
      <c r="R234" s="291" t="n"/>
      <c r="S234" s="289">
        <f>IF(B234="","",IF(R234="",TODAY()-B234,R234-B234))</f>
        <v/>
      </c>
      <c r="T234" s="130" t="n"/>
      <c r="U234" s="130" t="n"/>
      <c r="V234" s="72" t="n"/>
      <c r="W234" s="72" t="n"/>
    </row>
    <row r="235" ht="24" customHeight="1">
      <c r="A235">
        <f>IF(B235="","",TEXT(B235,"yyyymmdd")&amp;"-IS-"&amp;TEXT(ROW()-4,"000"))</f>
        <v/>
      </c>
      <c r="B235" s="284" t="n"/>
      <c r="K235" s="72" t="n"/>
      <c r="L235" s="72" t="n"/>
      <c r="M235" s="72" t="n"/>
      <c r="N235" s="72" t="n"/>
      <c r="O235" s="130" t="n"/>
      <c r="P235" s="291" t="n"/>
      <c r="Q235" s="130" t="n"/>
      <c r="R235" s="291" t="n"/>
      <c r="S235" s="289">
        <f>IF(B235="","",IF(R235="",TODAY()-B235,R235-B235))</f>
        <v/>
      </c>
      <c r="T235" s="130" t="n"/>
      <c r="U235" s="130" t="n"/>
      <c r="V235" s="72" t="n"/>
      <c r="W235" s="72" t="n"/>
    </row>
    <row r="236" ht="24" customHeight="1">
      <c r="A236">
        <f>IF(B236="","",TEXT(B236,"yyyymmdd")&amp;"-IS-"&amp;TEXT(ROW()-4,"000"))</f>
        <v/>
      </c>
      <c r="B236" s="284" t="n"/>
      <c r="K236" s="72" t="n"/>
      <c r="L236" s="72" t="n"/>
      <c r="M236" s="72" t="n"/>
      <c r="N236" s="72" t="n"/>
      <c r="O236" s="130" t="n"/>
      <c r="P236" s="291" t="n"/>
      <c r="Q236" s="130" t="n"/>
      <c r="R236" s="291" t="n"/>
      <c r="S236" s="289">
        <f>IF(B236="","",IF(R236="",TODAY()-B236,R236-B236))</f>
        <v/>
      </c>
      <c r="T236" s="130" t="n"/>
      <c r="U236" s="130" t="n"/>
      <c r="V236" s="72" t="n"/>
      <c r="W236" s="72" t="n"/>
    </row>
    <row r="237" ht="24" customHeight="1">
      <c r="A237">
        <f>IF(B237="","",TEXT(B237,"yyyymmdd")&amp;"-IS-"&amp;TEXT(ROW()-4,"000"))</f>
        <v/>
      </c>
      <c r="B237" s="284" t="n"/>
      <c r="K237" s="72" t="n"/>
      <c r="L237" s="72" t="n"/>
      <c r="M237" s="72" t="n"/>
      <c r="N237" s="72" t="n"/>
      <c r="O237" s="130" t="n"/>
      <c r="P237" s="291" t="n"/>
      <c r="Q237" s="130" t="n"/>
      <c r="R237" s="291" t="n"/>
      <c r="S237" s="289">
        <f>IF(B237="","",IF(R237="",TODAY()-B237,R237-B237))</f>
        <v/>
      </c>
      <c r="T237" s="130" t="n"/>
      <c r="U237" s="130" t="n"/>
      <c r="V237" s="72" t="n"/>
      <c r="W237" s="72" t="n"/>
    </row>
    <row r="238" ht="24" customHeight="1">
      <c r="A238">
        <f>IF(B238="","",TEXT(B238,"yyyymmdd")&amp;"-IS-"&amp;TEXT(ROW()-4,"000"))</f>
        <v/>
      </c>
      <c r="B238" s="284" t="n"/>
      <c r="K238" s="72" t="n"/>
      <c r="L238" s="72" t="n"/>
      <c r="M238" s="72" t="n"/>
      <c r="N238" s="72" t="n"/>
      <c r="O238" s="130" t="n"/>
      <c r="P238" s="291" t="n"/>
      <c r="Q238" s="130" t="n"/>
      <c r="R238" s="291" t="n"/>
      <c r="S238" s="289">
        <f>IF(B238="","",IF(R238="",TODAY()-B238,R238-B238))</f>
        <v/>
      </c>
      <c r="T238" s="130" t="n"/>
      <c r="U238" s="130" t="n"/>
      <c r="V238" s="72" t="n"/>
      <c r="W238" s="72" t="n"/>
    </row>
    <row r="239" ht="24" customHeight="1">
      <c r="A239">
        <f>IF(B239="","",TEXT(B239,"yyyymmdd")&amp;"-IS-"&amp;TEXT(ROW()-4,"000"))</f>
        <v/>
      </c>
      <c r="B239" s="284" t="n"/>
      <c r="K239" s="72" t="n"/>
      <c r="L239" s="72" t="n"/>
      <c r="M239" s="72" t="n"/>
      <c r="N239" s="72" t="n"/>
      <c r="O239" s="130" t="n"/>
      <c r="P239" s="291" t="n"/>
      <c r="Q239" s="130" t="n"/>
      <c r="R239" s="291" t="n"/>
      <c r="S239" s="289">
        <f>IF(B239="","",IF(R239="",TODAY()-B239,R239-B239))</f>
        <v/>
      </c>
      <c r="T239" s="130" t="n"/>
      <c r="U239" s="130" t="n"/>
      <c r="V239" s="72" t="n"/>
      <c r="W239" s="72" t="n"/>
    </row>
    <row r="240" ht="24" customHeight="1">
      <c r="A240">
        <f>IF(B240="","",TEXT(B240,"yyyymmdd")&amp;"-IS-"&amp;TEXT(ROW()-4,"000"))</f>
        <v/>
      </c>
      <c r="B240" s="284" t="n"/>
      <c r="K240" s="72" t="n"/>
      <c r="L240" s="72" t="n"/>
      <c r="M240" s="72" t="n"/>
      <c r="N240" s="72" t="n"/>
      <c r="O240" s="130" t="n"/>
      <c r="P240" s="291" t="n"/>
      <c r="Q240" s="130" t="n"/>
      <c r="R240" s="291" t="n"/>
      <c r="S240" s="289">
        <f>IF(B240="","",IF(R240="",TODAY()-B240,R240-B240))</f>
        <v/>
      </c>
      <c r="T240" s="130" t="n"/>
      <c r="U240" s="130" t="n"/>
      <c r="V240" s="72" t="n"/>
      <c r="W240" s="72" t="n"/>
    </row>
    <row r="241" ht="24" customHeight="1">
      <c r="A241">
        <f>IF(B241="","",TEXT(B241,"yyyymmdd")&amp;"-IS-"&amp;TEXT(ROW()-4,"000"))</f>
        <v/>
      </c>
      <c r="B241" s="284" t="n"/>
      <c r="K241" s="72" t="n"/>
      <c r="L241" s="72" t="n"/>
      <c r="M241" s="72" t="n"/>
      <c r="N241" s="72" t="n"/>
      <c r="O241" s="130" t="n"/>
      <c r="P241" s="291" t="n"/>
      <c r="Q241" s="130" t="n"/>
      <c r="R241" s="291" t="n"/>
      <c r="S241" s="289">
        <f>IF(B241="","",IF(R241="",TODAY()-B241,R241-B241))</f>
        <v/>
      </c>
      <c r="T241" s="130" t="n"/>
      <c r="U241" s="130" t="n"/>
      <c r="V241" s="72" t="n"/>
      <c r="W241" s="72" t="n"/>
    </row>
    <row r="242" ht="24" customHeight="1">
      <c r="A242">
        <f>IF(B242="","",TEXT(B242,"yyyymmdd")&amp;"-IS-"&amp;TEXT(ROW()-4,"000"))</f>
        <v/>
      </c>
      <c r="B242" s="284" t="n"/>
      <c r="K242" s="72" t="n"/>
      <c r="L242" s="72" t="n"/>
      <c r="M242" s="72" t="n"/>
      <c r="N242" s="72" t="n"/>
      <c r="O242" s="130" t="n"/>
      <c r="P242" s="291" t="n"/>
      <c r="Q242" s="130" t="n"/>
      <c r="R242" s="291" t="n"/>
      <c r="S242" s="289">
        <f>IF(B242="","",IF(R242="",TODAY()-B242,R242-B242))</f>
        <v/>
      </c>
      <c r="T242" s="130" t="n"/>
      <c r="U242" s="130" t="n"/>
      <c r="V242" s="72" t="n"/>
      <c r="W242" s="72" t="n"/>
    </row>
    <row r="243" ht="24" customHeight="1">
      <c r="A243">
        <f>IF(B243="","",TEXT(B243,"yyyymmdd")&amp;"-IS-"&amp;TEXT(ROW()-4,"000"))</f>
        <v/>
      </c>
      <c r="B243" s="284" t="n"/>
      <c r="K243" s="72" t="n"/>
      <c r="L243" s="72" t="n"/>
      <c r="M243" s="72" t="n"/>
      <c r="N243" s="72" t="n"/>
      <c r="O243" s="130" t="n"/>
      <c r="P243" s="291" t="n"/>
      <c r="Q243" s="130" t="n"/>
      <c r="R243" s="291" t="n"/>
      <c r="S243" s="289">
        <f>IF(B243="","",IF(R243="",TODAY()-B243,R243-B243))</f>
        <v/>
      </c>
      <c r="T243" s="130" t="n"/>
      <c r="U243" s="130" t="n"/>
      <c r="V243" s="72" t="n"/>
      <c r="W243" s="72" t="n"/>
    </row>
    <row r="244" ht="24" customHeight="1">
      <c r="A244">
        <f>IF(B244="","",TEXT(B244,"yyyymmdd")&amp;"-IS-"&amp;TEXT(ROW()-4,"000"))</f>
        <v/>
      </c>
      <c r="B244" s="284" t="n"/>
      <c r="K244" s="72" t="n"/>
      <c r="L244" s="72" t="n"/>
      <c r="M244" s="72" t="n"/>
      <c r="N244" s="72" t="n"/>
      <c r="O244" s="130" t="n"/>
      <c r="P244" s="291" t="n"/>
      <c r="Q244" s="130" t="n"/>
      <c r="R244" s="291" t="n"/>
      <c r="S244" s="289">
        <f>IF(B244="","",IF(R244="",TODAY()-B244,R244-B244))</f>
        <v/>
      </c>
      <c r="T244" s="130" t="n"/>
      <c r="U244" s="130" t="n"/>
      <c r="V244" s="72" t="n"/>
      <c r="W244" s="72" t="n"/>
    </row>
    <row r="245" ht="24" customHeight="1">
      <c r="A245">
        <f>IF(B245="","",TEXT(B245,"yyyymmdd")&amp;"-IS-"&amp;TEXT(ROW()-4,"000"))</f>
        <v/>
      </c>
      <c r="B245" s="284" t="n"/>
      <c r="K245" s="72" t="n"/>
      <c r="L245" s="72" t="n"/>
      <c r="M245" s="72" t="n"/>
      <c r="N245" s="72" t="n"/>
      <c r="O245" s="130" t="n"/>
      <c r="P245" s="291" t="n"/>
      <c r="Q245" s="130" t="n"/>
      <c r="R245" s="291" t="n"/>
      <c r="S245" s="289">
        <f>IF(B245="","",IF(R245="",TODAY()-B245,R245-B245))</f>
        <v/>
      </c>
      <c r="T245" s="130" t="n"/>
      <c r="U245" s="130" t="n"/>
      <c r="V245" s="72" t="n"/>
      <c r="W245" s="72" t="n"/>
    </row>
    <row r="246" ht="24" customHeight="1">
      <c r="A246">
        <f>IF(B246="","",TEXT(B246,"yyyymmdd")&amp;"-IS-"&amp;TEXT(ROW()-4,"000"))</f>
        <v/>
      </c>
      <c r="B246" s="284" t="n"/>
      <c r="K246" s="72" t="n"/>
      <c r="L246" s="72" t="n"/>
      <c r="M246" s="72" t="n"/>
      <c r="N246" s="72" t="n"/>
      <c r="O246" s="130" t="n"/>
      <c r="P246" s="291" t="n"/>
      <c r="Q246" s="130" t="n"/>
      <c r="R246" s="291" t="n"/>
      <c r="S246" s="289">
        <f>IF(B246="","",IF(R246="",TODAY()-B246,R246-B246))</f>
        <v/>
      </c>
      <c r="T246" s="130" t="n"/>
      <c r="U246" s="130" t="n"/>
      <c r="V246" s="72" t="n"/>
      <c r="W246" s="72" t="n"/>
    </row>
    <row r="247" ht="24" customHeight="1">
      <c r="A247">
        <f>IF(B247="","",TEXT(B247,"yyyymmdd")&amp;"-IS-"&amp;TEXT(ROW()-4,"000"))</f>
        <v/>
      </c>
      <c r="B247" s="284" t="n"/>
      <c r="K247" s="72" t="n"/>
      <c r="L247" s="72" t="n"/>
      <c r="M247" s="72" t="n"/>
      <c r="N247" s="72" t="n"/>
      <c r="O247" s="130" t="n"/>
      <c r="P247" s="291" t="n"/>
      <c r="Q247" s="130" t="n"/>
      <c r="R247" s="291" t="n"/>
      <c r="S247" s="289">
        <f>IF(B247="","",IF(R247="",TODAY()-B247,R247-B247))</f>
        <v/>
      </c>
      <c r="T247" s="130" t="n"/>
      <c r="U247" s="130" t="n"/>
      <c r="V247" s="72" t="n"/>
      <c r="W247" s="72" t="n"/>
    </row>
    <row r="248" ht="24" customHeight="1">
      <c r="A248">
        <f>IF(B248="","",TEXT(B248,"yyyymmdd")&amp;"-IS-"&amp;TEXT(ROW()-4,"000"))</f>
        <v/>
      </c>
      <c r="B248" s="284" t="n"/>
      <c r="K248" s="72" t="n"/>
      <c r="L248" s="72" t="n"/>
      <c r="M248" s="72" t="n"/>
      <c r="N248" s="72" t="n"/>
      <c r="O248" s="130" t="n"/>
      <c r="P248" s="291" t="n"/>
      <c r="Q248" s="130" t="n"/>
      <c r="R248" s="291" t="n"/>
      <c r="S248" s="289">
        <f>IF(B248="","",IF(R248="",TODAY()-B248,R248-B248))</f>
        <v/>
      </c>
      <c r="T248" s="130" t="n"/>
      <c r="U248" s="130" t="n"/>
      <c r="V248" s="72" t="n"/>
      <c r="W248" s="72" t="n"/>
    </row>
    <row r="249" ht="24" customHeight="1">
      <c r="A249">
        <f>IF(B249="","",TEXT(B249,"yyyymmdd")&amp;"-IS-"&amp;TEXT(ROW()-4,"000"))</f>
        <v/>
      </c>
      <c r="B249" s="284" t="n"/>
      <c r="K249" s="72" t="n"/>
      <c r="L249" s="72" t="n"/>
      <c r="M249" s="72" t="n"/>
      <c r="N249" s="72" t="n"/>
      <c r="O249" s="130" t="n"/>
      <c r="P249" s="291" t="n"/>
      <c r="Q249" s="130" t="n"/>
      <c r="R249" s="291" t="n"/>
      <c r="S249" s="289">
        <f>IF(B249="","",IF(R249="",TODAY()-B249,R249-B249))</f>
        <v/>
      </c>
      <c r="T249" s="130" t="n"/>
      <c r="U249" s="130" t="n"/>
      <c r="V249" s="72" t="n"/>
      <c r="W249" s="72" t="n"/>
    </row>
    <row r="250" ht="24" customHeight="1">
      <c r="A250">
        <f>IF(B250="","",TEXT(B250,"yyyymmdd")&amp;"-IS-"&amp;TEXT(ROW()-4,"000"))</f>
        <v/>
      </c>
      <c r="B250" s="284" t="n"/>
      <c r="K250" s="72" t="n"/>
      <c r="L250" s="72" t="n"/>
      <c r="M250" s="72" t="n"/>
      <c r="N250" s="72" t="n"/>
      <c r="O250" s="130" t="n"/>
      <c r="P250" s="291" t="n"/>
      <c r="Q250" s="130" t="n"/>
      <c r="R250" s="291" t="n"/>
      <c r="S250" s="289">
        <f>IF(B250="","",IF(R250="",TODAY()-B250,R250-B250))</f>
        <v/>
      </c>
      <c r="T250" s="130" t="n"/>
      <c r="U250" s="130" t="n"/>
      <c r="V250" s="72" t="n"/>
      <c r="W250" s="72" t="n"/>
    </row>
    <row r="251" ht="24" customHeight="1">
      <c r="A251">
        <f>IF(B251="","",TEXT(B251,"yyyymmdd")&amp;"-IS-"&amp;TEXT(ROW()-4,"000"))</f>
        <v/>
      </c>
      <c r="B251" s="284" t="n"/>
      <c r="K251" s="72" t="n"/>
      <c r="L251" s="72" t="n"/>
      <c r="M251" s="72" t="n"/>
      <c r="N251" s="72" t="n"/>
      <c r="O251" s="130" t="n"/>
      <c r="P251" s="291" t="n"/>
      <c r="Q251" s="130" t="n"/>
      <c r="R251" s="291" t="n"/>
      <c r="S251" s="289">
        <f>IF(B251="","",IF(R251="",TODAY()-B251,R251-B251))</f>
        <v/>
      </c>
      <c r="T251" s="130" t="n"/>
      <c r="U251" s="130" t="n"/>
      <c r="V251" s="72" t="n"/>
      <c r="W251" s="72" t="n"/>
    </row>
    <row r="252" ht="24" customHeight="1">
      <c r="A252">
        <f>IF(B252="","",TEXT(B252,"yyyymmdd")&amp;"-IS-"&amp;TEXT(ROW()-4,"000"))</f>
        <v/>
      </c>
      <c r="B252" s="284" t="n"/>
      <c r="K252" s="72" t="n"/>
      <c r="L252" s="72" t="n"/>
      <c r="M252" s="72" t="n"/>
      <c r="N252" s="72" t="n"/>
      <c r="O252" s="130" t="n"/>
      <c r="P252" s="291" t="n"/>
      <c r="Q252" s="130" t="n"/>
      <c r="R252" s="291" t="n"/>
      <c r="S252" s="289">
        <f>IF(B252="","",IF(R252="",TODAY()-B252,R252-B252))</f>
        <v/>
      </c>
      <c r="T252" s="130" t="n"/>
      <c r="U252" s="130" t="n"/>
      <c r="V252" s="72" t="n"/>
      <c r="W252" s="72" t="n"/>
    </row>
    <row r="253" ht="24" customHeight="1">
      <c r="A253">
        <f>IF(B253="","",TEXT(B253,"yyyymmdd")&amp;"-IS-"&amp;TEXT(ROW()-4,"000"))</f>
        <v/>
      </c>
      <c r="B253" s="284" t="n"/>
      <c r="K253" s="72" t="n"/>
      <c r="L253" s="72" t="n"/>
      <c r="M253" s="72" t="n"/>
      <c r="N253" s="72" t="n"/>
      <c r="O253" s="130" t="n"/>
      <c r="P253" s="291" t="n"/>
      <c r="Q253" s="130" t="n"/>
      <c r="R253" s="291" t="n"/>
      <c r="S253" s="289">
        <f>IF(B253="","",IF(R253="",TODAY()-B253,R253-B253))</f>
        <v/>
      </c>
      <c r="T253" s="130" t="n"/>
      <c r="U253" s="130" t="n"/>
      <c r="V253" s="72" t="n"/>
      <c r="W253" s="72" t="n"/>
    </row>
    <row r="254" ht="24" customHeight="1">
      <c r="A254">
        <f>IF(B254="","",TEXT(B254,"yyyymmdd")&amp;"-IS-"&amp;TEXT(ROW()-4,"000"))</f>
        <v/>
      </c>
      <c r="B254" s="284" t="n"/>
      <c r="K254" s="72" t="n"/>
      <c r="L254" s="72" t="n"/>
      <c r="M254" s="72" t="n"/>
      <c r="N254" s="72" t="n"/>
      <c r="O254" s="130" t="n"/>
      <c r="P254" s="291" t="n"/>
      <c r="Q254" s="130" t="n"/>
      <c r="R254" s="291" t="n"/>
      <c r="S254" s="289">
        <f>IF(B254="","",IF(R254="",TODAY()-B254,R254-B254))</f>
        <v/>
      </c>
      <c r="T254" s="130" t="n"/>
      <c r="U254" s="130" t="n"/>
      <c r="V254" s="72" t="n"/>
      <c r="W254" s="72" t="n"/>
    </row>
    <row r="255" ht="24" customHeight="1">
      <c r="A255">
        <f>IF(B255="","",TEXT(B255,"yyyymmdd")&amp;"-IS-"&amp;TEXT(ROW()-4,"000"))</f>
        <v/>
      </c>
      <c r="B255" s="284" t="n"/>
      <c r="K255" s="72" t="n"/>
      <c r="L255" s="72" t="n"/>
      <c r="M255" s="72" t="n"/>
      <c r="N255" s="72" t="n"/>
      <c r="O255" s="130" t="n"/>
      <c r="P255" s="291" t="n"/>
      <c r="Q255" s="130" t="n"/>
      <c r="R255" s="291" t="n"/>
      <c r="S255" s="289">
        <f>IF(B255="","",IF(R255="",TODAY()-B255,R255-B255))</f>
        <v/>
      </c>
      <c r="T255" s="130" t="n"/>
      <c r="U255" s="130" t="n"/>
      <c r="V255" s="72" t="n"/>
      <c r="W255" s="72" t="n"/>
    </row>
    <row r="256" ht="24" customHeight="1">
      <c r="A256">
        <f>IF(B256="","",TEXT(B256,"yyyymmdd")&amp;"-IS-"&amp;TEXT(ROW()-4,"000"))</f>
        <v/>
      </c>
      <c r="B256" s="284" t="n"/>
      <c r="K256" s="72" t="n"/>
      <c r="L256" s="72" t="n"/>
      <c r="M256" s="72" t="n"/>
      <c r="N256" s="72" t="n"/>
      <c r="O256" s="130" t="n"/>
      <c r="P256" s="291" t="n"/>
      <c r="Q256" s="130" t="n"/>
      <c r="R256" s="291" t="n"/>
      <c r="S256" s="289">
        <f>IF(B256="","",IF(R256="",TODAY()-B256,R256-B256))</f>
        <v/>
      </c>
      <c r="T256" s="130" t="n"/>
      <c r="U256" s="130" t="n"/>
      <c r="V256" s="72" t="n"/>
      <c r="W256" s="72" t="n"/>
    </row>
    <row r="257" ht="24" customHeight="1">
      <c r="A257">
        <f>IF(B257="","",TEXT(B257,"yyyymmdd")&amp;"-IS-"&amp;TEXT(ROW()-4,"000"))</f>
        <v/>
      </c>
      <c r="B257" s="284" t="n"/>
      <c r="K257" s="72" t="n"/>
      <c r="L257" s="72" t="n"/>
      <c r="M257" s="72" t="n"/>
      <c r="N257" s="72" t="n"/>
      <c r="O257" s="130" t="n"/>
      <c r="P257" s="291" t="n"/>
      <c r="Q257" s="130" t="n"/>
      <c r="R257" s="291" t="n"/>
      <c r="S257" s="289">
        <f>IF(B257="","",IF(R257="",TODAY()-B257,R257-B257))</f>
        <v/>
      </c>
      <c r="T257" s="130" t="n"/>
      <c r="U257" s="130" t="n"/>
      <c r="V257" s="72" t="n"/>
      <c r="W257" s="72" t="n"/>
    </row>
    <row r="258" ht="24" customHeight="1">
      <c r="A258">
        <f>IF(B258="","",TEXT(B258,"yyyymmdd")&amp;"-IS-"&amp;TEXT(ROW()-4,"000"))</f>
        <v/>
      </c>
      <c r="B258" s="284" t="n"/>
      <c r="K258" s="72" t="n"/>
      <c r="L258" s="72" t="n"/>
      <c r="M258" s="72" t="n"/>
      <c r="N258" s="72" t="n"/>
      <c r="O258" s="130" t="n"/>
      <c r="P258" s="291" t="n"/>
      <c r="Q258" s="130" t="n"/>
      <c r="R258" s="291" t="n"/>
      <c r="S258" s="289">
        <f>IF(B258="","",IF(R258="",TODAY()-B258,R258-B258))</f>
        <v/>
      </c>
      <c r="T258" s="130" t="n"/>
      <c r="U258" s="130" t="n"/>
      <c r="V258" s="72" t="n"/>
      <c r="W258" s="72" t="n"/>
    </row>
    <row r="259" ht="24" customHeight="1">
      <c r="A259">
        <f>IF(B259="","",TEXT(B259,"yyyymmdd")&amp;"-IS-"&amp;TEXT(ROW()-4,"000"))</f>
        <v/>
      </c>
      <c r="B259" s="284" t="n"/>
      <c r="K259" s="72" t="n"/>
      <c r="L259" s="72" t="n"/>
      <c r="M259" s="72" t="n"/>
      <c r="N259" s="72" t="n"/>
      <c r="O259" s="130" t="n"/>
      <c r="P259" s="291" t="n"/>
      <c r="Q259" s="130" t="n"/>
      <c r="R259" s="291" t="n"/>
      <c r="S259" s="289">
        <f>IF(B259="","",IF(R259="",TODAY()-B259,R259-B259))</f>
        <v/>
      </c>
      <c r="T259" s="130" t="n"/>
      <c r="U259" s="130" t="n"/>
      <c r="V259" s="72" t="n"/>
      <c r="W259" s="72" t="n"/>
    </row>
    <row r="260" ht="24" customHeight="1">
      <c r="A260">
        <f>IF(B260="","",TEXT(B260,"yyyymmdd")&amp;"-IS-"&amp;TEXT(ROW()-4,"000"))</f>
        <v/>
      </c>
      <c r="B260" s="284" t="n"/>
      <c r="K260" s="72" t="n"/>
      <c r="L260" s="72" t="n"/>
      <c r="M260" s="72" t="n"/>
      <c r="N260" s="72" t="n"/>
      <c r="O260" s="130" t="n"/>
      <c r="P260" s="291" t="n"/>
      <c r="Q260" s="130" t="n"/>
      <c r="R260" s="291" t="n"/>
      <c r="S260" s="289">
        <f>IF(B260="","",IF(R260="",TODAY()-B260,R260-B260))</f>
        <v/>
      </c>
      <c r="T260" s="130" t="n"/>
      <c r="U260" s="130" t="n"/>
      <c r="V260" s="72" t="n"/>
      <c r="W260" s="72" t="n"/>
    </row>
    <row r="261" ht="24" customHeight="1">
      <c r="A261">
        <f>IF(B261="","",TEXT(B261,"yyyymmdd")&amp;"-IS-"&amp;TEXT(ROW()-4,"000"))</f>
        <v/>
      </c>
      <c r="B261" s="284" t="n"/>
      <c r="K261" s="72" t="n"/>
      <c r="L261" s="72" t="n"/>
      <c r="M261" s="72" t="n"/>
      <c r="N261" s="72" t="n"/>
      <c r="O261" s="130" t="n"/>
      <c r="P261" s="291" t="n"/>
      <c r="Q261" s="130" t="n"/>
      <c r="R261" s="291" t="n"/>
      <c r="S261" s="289">
        <f>IF(B261="","",IF(R261="",TODAY()-B261,R261-B261))</f>
        <v/>
      </c>
      <c r="T261" s="130" t="n"/>
      <c r="U261" s="130" t="n"/>
      <c r="V261" s="72" t="n"/>
      <c r="W261" s="72" t="n"/>
    </row>
    <row r="262" ht="24" customHeight="1">
      <c r="A262">
        <f>IF(B262="","",TEXT(B262,"yyyymmdd")&amp;"-IS-"&amp;TEXT(ROW()-4,"000"))</f>
        <v/>
      </c>
      <c r="B262" s="284" t="n"/>
      <c r="K262" s="72" t="n"/>
      <c r="L262" s="72" t="n"/>
      <c r="M262" s="72" t="n"/>
      <c r="N262" s="72" t="n"/>
      <c r="O262" s="130" t="n"/>
      <c r="P262" s="291" t="n"/>
      <c r="Q262" s="130" t="n"/>
      <c r="R262" s="291" t="n"/>
      <c r="S262" s="289">
        <f>IF(B262="","",IF(R262="",TODAY()-B262,R262-B262))</f>
        <v/>
      </c>
      <c r="T262" s="130" t="n"/>
      <c r="U262" s="130" t="n"/>
      <c r="V262" s="72" t="n"/>
      <c r="W262" s="72" t="n"/>
    </row>
    <row r="263" ht="24" customHeight="1">
      <c r="A263">
        <f>IF(B263="","",TEXT(B263,"yyyymmdd")&amp;"-IS-"&amp;TEXT(ROW()-4,"000"))</f>
        <v/>
      </c>
      <c r="B263" s="284" t="n"/>
      <c r="K263" s="72" t="n"/>
      <c r="L263" s="72" t="n"/>
      <c r="M263" s="72" t="n"/>
      <c r="N263" s="72" t="n"/>
      <c r="O263" s="130" t="n"/>
      <c r="P263" s="291" t="n"/>
      <c r="Q263" s="130" t="n"/>
      <c r="R263" s="291" t="n"/>
      <c r="S263" s="289">
        <f>IF(B263="","",IF(R263="",TODAY()-B263,R263-B263))</f>
        <v/>
      </c>
      <c r="T263" s="130" t="n"/>
      <c r="U263" s="130" t="n"/>
      <c r="V263" s="72" t="n"/>
      <c r="W263" s="72" t="n"/>
    </row>
    <row r="264" ht="24" customHeight="1">
      <c r="A264">
        <f>IF(B264="","",TEXT(B264,"yyyymmdd")&amp;"-IS-"&amp;TEXT(ROW()-4,"000"))</f>
        <v/>
      </c>
      <c r="B264" s="284" t="n"/>
      <c r="K264" s="72" t="n"/>
      <c r="L264" s="72" t="n"/>
      <c r="M264" s="72" t="n"/>
      <c r="N264" s="72" t="n"/>
      <c r="O264" s="130" t="n"/>
      <c r="P264" s="291" t="n"/>
      <c r="Q264" s="130" t="n"/>
      <c r="R264" s="291" t="n"/>
      <c r="S264" s="289">
        <f>IF(B264="","",IF(R264="",TODAY()-B264,R264-B264))</f>
        <v/>
      </c>
      <c r="T264" s="130" t="n"/>
      <c r="U264" s="130" t="n"/>
      <c r="V264" s="72" t="n"/>
      <c r="W264" s="72" t="n"/>
    </row>
    <row r="265" ht="24" customHeight="1">
      <c r="A265">
        <f>IF(B265="","",TEXT(B265,"yyyymmdd")&amp;"-IS-"&amp;TEXT(ROW()-4,"000"))</f>
        <v/>
      </c>
      <c r="B265" s="284" t="n"/>
      <c r="K265" s="72" t="n"/>
      <c r="L265" s="72" t="n"/>
      <c r="M265" s="72" t="n"/>
      <c r="N265" s="72" t="n"/>
      <c r="O265" s="130" t="n"/>
      <c r="P265" s="291" t="n"/>
      <c r="Q265" s="130" t="n"/>
      <c r="R265" s="291" t="n"/>
      <c r="S265" s="289">
        <f>IF(B265="","",IF(R265="",TODAY()-B265,R265-B265))</f>
        <v/>
      </c>
      <c r="T265" s="130" t="n"/>
      <c r="U265" s="130" t="n"/>
      <c r="V265" s="72" t="n"/>
      <c r="W265" s="72" t="n"/>
    </row>
    <row r="266" ht="24" customHeight="1">
      <c r="A266">
        <f>IF(B266="","",TEXT(B266,"yyyymmdd")&amp;"-IS-"&amp;TEXT(ROW()-4,"000"))</f>
        <v/>
      </c>
      <c r="B266" s="284" t="n"/>
      <c r="K266" s="72" t="n"/>
      <c r="L266" s="72" t="n"/>
      <c r="M266" s="72" t="n"/>
      <c r="N266" s="72" t="n"/>
      <c r="O266" s="130" t="n"/>
      <c r="P266" s="291" t="n"/>
      <c r="Q266" s="130" t="n"/>
      <c r="R266" s="291" t="n"/>
      <c r="S266" s="289">
        <f>IF(B266="","",IF(R266="",TODAY()-B266,R266-B266))</f>
        <v/>
      </c>
      <c r="T266" s="130" t="n"/>
      <c r="U266" s="130" t="n"/>
      <c r="V266" s="72" t="n"/>
      <c r="W266" s="72" t="n"/>
    </row>
    <row r="267" ht="24" customHeight="1">
      <c r="A267">
        <f>IF(B267="","",TEXT(B267,"yyyymmdd")&amp;"-IS-"&amp;TEXT(ROW()-4,"000"))</f>
        <v/>
      </c>
      <c r="B267" s="284" t="n"/>
      <c r="K267" s="72" t="n"/>
      <c r="L267" s="72" t="n"/>
      <c r="M267" s="72" t="n"/>
      <c r="N267" s="72" t="n"/>
      <c r="O267" s="130" t="n"/>
      <c r="P267" s="291" t="n"/>
      <c r="Q267" s="130" t="n"/>
      <c r="R267" s="291" t="n"/>
      <c r="S267" s="289">
        <f>IF(B267="","",IF(R267="",TODAY()-B267,R267-B267))</f>
        <v/>
      </c>
      <c r="T267" s="130" t="n"/>
      <c r="U267" s="130" t="n"/>
      <c r="V267" s="72" t="n"/>
      <c r="W267" s="72" t="n"/>
    </row>
    <row r="268" ht="24" customHeight="1">
      <c r="A268">
        <f>IF(B268="","",TEXT(B268,"yyyymmdd")&amp;"-IS-"&amp;TEXT(ROW()-4,"000"))</f>
        <v/>
      </c>
      <c r="B268" s="284" t="n"/>
      <c r="K268" s="72" t="n"/>
      <c r="L268" s="72" t="n"/>
      <c r="M268" s="72" t="n"/>
      <c r="N268" s="72" t="n"/>
      <c r="O268" s="130" t="n"/>
      <c r="P268" s="291" t="n"/>
      <c r="Q268" s="130" t="n"/>
      <c r="R268" s="291" t="n"/>
      <c r="S268" s="289">
        <f>IF(B268="","",IF(R268="",TODAY()-B268,R268-B268))</f>
        <v/>
      </c>
      <c r="T268" s="130" t="n"/>
      <c r="U268" s="130" t="n"/>
      <c r="V268" s="72" t="n"/>
      <c r="W268" s="72" t="n"/>
    </row>
    <row r="269" ht="24" customHeight="1">
      <c r="A269">
        <f>IF(B269="","",TEXT(B269,"yyyymmdd")&amp;"-IS-"&amp;TEXT(ROW()-4,"000"))</f>
        <v/>
      </c>
      <c r="B269" s="284" t="n"/>
      <c r="K269" s="72" t="n"/>
      <c r="L269" s="72" t="n"/>
      <c r="M269" s="72" t="n"/>
      <c r="N269" s="72" t="n"/>
      <c r="O269" s="130" t="n"/>
      <c r="P269" s="291" t="n"/>
      <c r="Q269" s="130" t="n"/>
      <c r="R269" s="291" t="n"/>
      <c r="S269" s="289">
        <f>IF(B269="","",IF(R269="",TODAY()-B269,R269-B269))</f>
        <v/>
      </c>
      <c r="T269" s="130" t="n"/>
      <c r="U269" s="130" t="n"/>
      <c r="V269" s="72" t="n"/>
      <c r="W269" s="72" t="n"/>
    </row>
    <row r="270" ht="24" customHeight="1">
      <c r="A270">
        <f>IF(B270="","",TEXT(B270,"yyyymmdd")&amp;"-IS-"&amp;TEXT(ROW()-4,"000"))</f>
        <v/>
      </c>
      <c r="B270" s="284" t="n"/>
      <c r="K270" s="72" t="n"/>
      <c r="L270" s="72" t="n"/>
      <c r="M270" s="72" t="n"/>
      <c r="N270" s="72" t="n"/>
      <c r="O270" s="130" t="n"/>
      <c r="P270" s="291" t="n"/>
      <c r="Q270" s="130" t="n"/>
      <c r="R270" s="291" t="n"/>
      <c r="S270" s="289">
        <f>IF(B270="","",IF(R270="",TODAY()-B270,R270-B270))</f>
        <v/>
      </c>
      <c r="T270" s="130" t="n"/>
      <c r="U270" s="130" t="n"/>
      <c r="V270" s="72" t="n"/>
      <c r="W270" s="72" t="n"/>
    </row>
    <row r="271" ht="24" customHeight="1">
      <c r="A271">
        <f>IF(B271="","",TEXT(B271,"yyyymmdd")&amp;"-IS-"&amp;TEXT(ROW()-4,"000"))</f>
        <v/>
      </c>
      <c r="B271" s="284" t="n"/>
      <c r="K271" s="72" t="n"/>
      <c r="L271" s="72" t="n"/>
      <c r="M271" s="72" t="n"/>
      <c r="N271" s="72" t="n"/>
      <c r="O271" s="130" t="n"/>
      <c r="P271" s="291" t="n"/>
      <c r="Q271" s="130" t="n"/>
      <c r="R271" s="291" t="n"/>
      <c r="S271" s="289">
        <f>IF(B271="","",IF(R271="",TODAY()-B271,R271-B271))</f>
        <v/>
      </c>
      <c r="T271" s="130" t="n"/>
      <c r="U271" s="130" t="n"/>
      <c r="V271" s="72" t="n"/>
      <c r="W271" s="72" t="n"/>
    </row>
    <row r="272" ht="24" customHeight="1">
      <c r="A272">
        <f>IF(B272="","",TEXT(B272,"yyyymmdd")&amp;"-IS-"&amp;TEXT(ROW()-4,"000"))</f>
        <v/>
      </c>
      <c r="B272" s="284" t="n"/>
      <c r="K272" s="72" t="n"/>
      <c r="L272" s="72" t="n"/>
      <c r="M272" s="72" t="n"/>
      <c r="N272" s="72" t="n"/>
      <c r="O272" s="130" t="n"/>
      <c r="P272" s="291" t="n"/>
      <c r="Q272" s="130" t="n"/>
      <c r="R272" s="291" t="n"/>
      <c r="S272" s="289">
        <f>IF(B272="","",IF(R272="",TODAY()-B272,R272-B272))</f>
        <v/>
      </c>
      <c r="T272" s="130" t="n"/>
      <c r="U272" s="130" t="n"/>
      <c r="V272" s="72" t="n"/>
      <c r="W272" s="72" t="n"/>
    </row>
    <row r="273" ht="24" customHeight="1">
      <c r="A273">
        <f>IF(B273="","",TEXT(B273,"yyyymmdd")&amp;"-IS-"&amp;TEXT(ROW()-4,"000"))</f>
        <v/>
      </c>
      <c r="B273" s="284" t="n"/>
      <c r="K273" s="72" t="n"/>
      <c r="L273" s="72" t="n"/>
      <c r="M273" s="72" t="n"/>
      <c r="N273" s="72" t="n"/>
      <c r="O273" s="130" t="n"/>
      <c r="P273" s="291" t="n"/>
      <c r="Q273" s="130" t="n"/>
      <c r="R273" s="291" t="n"/>
      <c r="S273" s="289">
        <f>IF(B273="","",IF(R273="",TODAY()-B273,R273-B273))</f>
        <v/>
      </c>
      <c r="T273" s="130" t="n"/>
      <c r="U273" s="130" t="n"/>
      <c r="V273" s="72" t="n"/>
      <c r="W273" s="72" t="n"/>
    </row>
    <row r="274" ht="24" customHeight="1">
      <c r="A274">
        <f>IF(B274="","",TEXT(B274,"yyyymmdd")&amp;"-IS-"&amp;TEXT(ROW()-4,"000"))</f>
        <v/>
      </c>
      <c r="B274" s="284" t="n"/>
      <c r="K274" s="72" t="n"/>
      <c r="L274" s="72" t="n"/>
      <c r="M274" s="72" t="n"/>
      <c r="N274" s="72" t="n"/>
      <c r="O274" s="130" t="n"/>
      <c r="P274" s="291" t="n"/>
      <c r="Q274" s="130" t="n"/>
      <c r="R274" s="291" t="n"/>
      <c r="S274" s="289">
        <f>IF(B274="","",IF(R274="",TODAY()-B274,R274-B274))</f>
        <v/>
      </c>
      <c r="T274" s="130" t="n"/>
      <c r="U274" s="130" t="n"/>
      <c r="V274" s="72" t="n"/>
      <c r="W274" s="72" t="n"/>
    </row>
    <row r="275" ht="24" customHeight="1">
      <c r="A275">
        <f>IF(B275="","",TEXT(B275,"yyyymmdd")&amp;"-IS-"&amp;TEXT(ROW()-4,"000"))</f>
        <v/>
      </c>
      <c r="B275" s="284" t="n"/>
      <c r="K275" s="72" t="n"/>
      <c r="L275" s="72" t="n"/>
      <c r="M275" s="72" t="n"/>
      <c r="N275" s="72" t="n"/>
      <c r="O275" s="130" t="n"/>
      <c r="P275" s="291" t="n"/>
      <c r="Q275" s="130" t="n"/>
      <c r="R275" s="291" t="n"/>
      <c r="S275" s="289">
        <f>IF(B275="","",IF(R275="",TODAY()-B275,R275-B275))</f>
        <v/>
      </c>
      <c r="T275" s="130" t="n"/>
      <c r="U275" s="130" t="n"/>
      <c r="V275" s="72" t="n"/>
      <c r="W275" s="72" t="n"/>
    </row>
    <row r="276" ht="24" customHeight="1">
      <c r="A276">
        <f>IF(B276="","",TEXT(B276,"yyyymmdd")&amp;"-IS-"&amp;TEXT(ROW()-4,"000"))</f>
        <v/>
      </c>
      <c r="B276" s="284" t="n"/>
      <c r="K276" s="72" t="n"/>
      <c r="L276" s="72" t="n"/>
      <c r="M276" s="72" t="n"/>
      <c r="N276" s="72" t="n"/>
      <c r="O276" s="130" t="n"/>
      <c r="P276" s="291" t="n"/>
      <c r="Q276" s="130" t="n"/>
      <c r="R276" s="291" t="n"/>
      <c r="S276" s="289">
        <f>IF(B276="","",IF(R276="",TODAY()-B276,R276-B276))</f>
        <v/>
      </c>
      <c r="T276" s="130" t="n"/>
      <c r="U276" s="130" t="n"/>
      <c r="V276" s="72" t="n"/>
      <c r="W276" s="72" t="n"/>
    </row>
    <row r="277" ht="24" customHeight="1">
      <c r="A277">
        <f>IF(B277="","",TEXT(B277,"yyyymmdd")&amp;"-IS-"&amp;TEXT(ROW()-4,"000"))</f>
        <v/>
      </c>
      <c r="B277" s="284" t="n"/>
      <c r="K277" s="72" t="n"/>
      <c r="L277" s="72" t="n"/>
      <c r="M277" s="72" t="n"/>
      <c r="N277" s="72" t="n"/>
      <c r="O277" s="130" t="n"/>
      <c r="P277" s="291" t="n"/>
      <c r="Q277" s="130" t="n"/>
      <c r="R277" s="291" t="n"/>
      <c r="S277" s="289">
        <f>IF(B277="","",IF(R277="",TODAY()-B277,R277-B277))</f>
        <v/>
      </c>
      <c r="T277" s="130" t="n"/>
      <c r="U277" s="130" t="n"/>
      <c r="V277" s="72" t="n"/>
      <c r="W277" s="72" t="n"/>
    </row>
    <row r="278" ht="24" customHeight="1">
      <c r="A278">
        <f>IF(B278="","",TEXT(B278,"yyyymmdd")&amp;"-IS-"&amp;TEXT(ROW()-4,"000"))</f>
        <v/>
      </c>
      <c r="B278" s="284" t="n"/>
      <c r="K278" s="72" t="n"/>
      <c r="L278" s="72" t="n"/>
      <c r="M278" s="72" t="n"/>
      <c r="N278" s="72" t="n"/>
      <c r="O278" s="130" t="n"/>
      <c r="P278" s="291" t="n"/>
      <c r="Q278" s="130" t="n"/>
      <c r="R278" s="291" t="n"/>
      <c r="S278" s="289">
        <f>IF(B278="","",IF(R278="",TODAY()-B278,R278-B278))</f>
        <v/>
      </c>
      <c r="T278" s="130" t="n"/>
      <c r="U278" s="130" t="n"/>
      <c r="V278" s="72" t="n"/>
      <c r="W278" s="72" t="n"/>
    </row>
    <row r="279" ht="24" customHeight="1">
      <c r="A279">
        <f>IF(B279="","",TEXT(B279,"yyyymmdd")&amp;"-IS-"&amp;TEXT(ROW()-4,"000"))</f>
        <v/>
      </c>
      <c r="B279" s="284" t="n"/>
      <c r="K279" s="72" t="n"/>
      <c r="L279" s="72" t="n"/>
      <c r="M279" s="72" t="n"/>
      <c r="N279" s="72" t="n"/>
      <c r="O279" s="130" t="n"/>
      <c r="P279" s="291" t="n"/>
      <c r="Q279" s="130" t="n"/>
      <c r="R279" s="291" t="n"/>
      <c r="S279" s="289">
        <f>IF(B279="","",IF(R279="",TODAY()-B279,R279-B279))</f>
        <v/>
      </c>
      <c r="T279" s="130" t="n"/>
      <c r="U279" s="130" t="n"/>
      <c r="V279" s="72" t="n"/>
      <c r="W279" s="72" t="n"/>
    </row>
    <row r="280" ht="24" customHeight="1">
      <c r="A280">
        <f>IF(B280="","",TEXT(B280,"yyyymmdd")&amp;"-IS-"&amp;TEXT(ROW()-4,"000"))</f>
        <v/>
      </c>
      <c r="B280" s="284" t="n"/>
      <c r="K280" s="72" t="n"/>
      <c r="L280" s="72" t="n"/>
      <c r="M280" s="72" t="n"/>
      <c r="N280" s="72" t="n"/>
      <c r="O280" s="130" t="n"/>
      <c r="P280" s="291" t="n"/>
      <c r="Q280" s="130" t="n"/>
      <c r="R280" s="291" t="n"/>
      <c r="S280" s="289">
        <f>IF(B280="","",IF(R280="",TODAY()-B280,R280-B280))</f>
        <v/>
      </c>
      <c r="T280" s="130" t="n"/>
      <c r="U280" s="130" t="n"/>
      <c r="V280" s="72" t="n"/>
      <c r="W280" s="72" t="n"/>
    </row>
    <row r="281" ht="24" customHeight="1">
      <c r="A281">
        <f>IF(B281="","",TEXT(B281,"yyyymmdd")&amp;"-IS-"&amp;TEXT(ROW()-4,"000"))</f>
        <v/>
      </c>
      <c r="B281" s="284" t="n"/>
      <c r="K281" s="72" t="n"/>
      <c r="L281" s="72" t="n"/>
      <c r="M281" s="72" t="n"/>
      <c r="N281" s="72" t="n"/>
      <c r="O281" s="130" t="n"/>
      <c r="P281" s="291" t="n"/>
      <c r="Q281" s="130" t="n"/>
      <c r="R281" s="291" t="n"/>
      <c r="S281" s="289">
        <f>IF(B281="","",IF(R281="",TODAY()-B281,R281-B281))</f>
        <v/>
      </c>
      <c r="T281" s="130" t="n"/>
      <c r="U281" s="130" t="n"/>
      <c r="V281" s="72" t="n"/>
      <c r="W281" s="72" t="n"/>
    </row>
    <row r="282" ht="24" customHeight="1">
      <c r="A282">
        <f>IF(B282="","",TEXT(B282,"yyyymmdd")&amp;"-IS-"&amp;TEXT(ROW()-4,"000"))</f>
        <v/>
      </c>
      <c r="B282" s="284" t="n"/>
      <c r="K282" s="72" t="n"/>
      <c r="L282" s="72" t="n"/>
      <c r="M282" s="72" t="n"/>
      <c r="N282" s="72" t="n"/>
      <c r="O282" s="130" t="n"/>
      <c r="P282" s="291" t="n"/>
      <c r="Q282" s="130" t="n"/>
      <c r="R282" s="291" t="n"/>
      <c r="S282" s="289">
        <f>IF(B282="","",IF(R282="",TODAY()-B282,R282-B282))</f>
        <v/>
      </c>
      <c r="T282" s="130" t="n"/>
      <c r="U282" s="130" t="n"/>
      <c r="V282" s="72" t="n"/>
      <c r="W282" s="72" t="n"/>
    </row>
    <row r="283" ht="24" customHeight="1">
      <c r="A283">
        <f>IF(B283="","",TEXT(B283,"yyyymmdd")&amp;"-IS-"&amp;TEXT(ROW()-4,"000"))</f>
        <v/>
      </c>
      <c r="B283" s="284" t="n"/>
      <c r="K283" s="72" t="n"/>
      <c r="L283" s="72" t="n"/>
      <c r="M283" s="72" t="n"/>
      <c r="N283" s="72" t="n"/>
      <c r="O283" s="130" t="n"/>
      <c r="P283" s="291" t="n"/>
      <c r="Q283" s="130" t="n"/>
      <c r="R283" s="291" t="n"/>
      <c r="S283" s="289">
        <f>IF(B283="","",IF(R283="",TODAY()-B283,R283-B283))</f>
        <v/>
      </c>
      <c r="T283" s="130" t="n"/>
      <c r="U283" s="130" t="n"/>
      <c r="V283" s="72" t="n"/>
      <c r="W283" s="72" t="n"/>
    </row>
    <row r="284" ht="24" customHeight="1">
      <c r="A284">
        <f>IF(B284="","",TEXT(B284,"yyyymmdd")&amp;"-IS-"&amp;TEXT(ROW()-4,"000"))</f>
        <v/>
      </c>
      <c r="B284" s="284" t="n"/>
      <c r="K284" s="72" t="n"/>
      <c r="L284" s="72" t="n"/>
      <c r="M284" s="72" t="n"/>
      <c r="N284" s="72" t="n"/>
      <c r="O284" s="130" t="n"/>
      <c r="P284" s="291" t="n"/>
      <c r="Q284" s="130" t="n"/>
      <c r="R284" s="291" t="n"/>
      <c r="S284" s="289">
        <f>IF(B284="","",IF(R284="",TODAY()-B284,R284-B284))</f>
        <v/>
      </c>
      <c r="T284" s="130" t="n"/>
      <c r="U284" s="130" t="n"/>
      <c r="V284" s="72" t="n"/>
      <c r="W284" s="72" t="n"/>
    </row>
    <row r="285" ht="24" customHeight="1">
      <c r="A285">
        <f>IF(B285="","",TEXT(B285,"yyyymmdd")&amp;"-IS-"&amp;TEXT(ROW()-4,"000"))</f>
        <v/>
      </c>
      <c r="B285" s="284" t="n"/>
      <c r="K285" s="72" t="n"/>
      <c r="L285" s="72" t="n"/>
      <c r="M285" s="72" t="n"/>
      <c r="N285" s="72" t="n"/>
      <c r="O285" s="130" t="n"/>
      <c r="P285" s="291" t="n"/>
      <c r="Q285" s="130" t="n"/>
      <c r="R285" s="291" t="n"/>
      <c r="S285" s="289">
        <f>IF(B285="","",IF(R285="",TODAY()-B285,R285-B285))</f>
        <v/>
      </c>
      <c r="T285" s="130" t="n"/>
      <c r="U285" s="130" t="n"/>
      <c r="V285" s="72" t="n"/>
      <c r="W285" s="72" t="n"/>
    </row>
    <row r="286" ht="24" customHeight="1">
      <c r="A286">
        <f>IF(B286="","",TEXT(B286,"yyyymmdd")&amp;"-IS-"&amp;TEXT(ROW()-4,"000"))</f>
        <v/>
      </c>
      <c r="B286" s="284" t="n"/>
      <c r="K286" s="72" t="n"/>
      <c r="L286" s="72" t="n"/>
      <c r="M286" s="72" t="n"/>
      <c r="N286" s="72" t="n"/>
      <c r="O286" s="130" t="n"/>
      <c r="P286" s="291" t="n"/>
      <c r="Q286" s="130" t="n"/>
      <c r="R286" s="291" t="n"/>
      <c r="S286" s="289">
        <f>IF(B286="","",IF(R286="",TODAY()-B286,R286-B286))</f>
        <v/>
      </c>
      <c r="T286" s="130" t="n"/>
      <c r="U286" s="130" t="n"/>
      <c r="V286" s="72" t="n"/>
      <c r="W286" s="72" t="n"/>
    </row>
    <row r="287" ht="24" customHeight="1">
      <c r="A287">
        <f>IF(B287="","",TEXT(B287,"yyyymmdd")&amp;"-IS-"&amp;TEXT(ROW()-4,"000"))</f>
        <v/>
      </c>
      <c r="B287" s="284" t="n"/>
      <c r="K287" s="72" t="n"/>
      <c r="L287" s="72" t="n"/>
      <c r="M287" s="72" t="n"/>
      <c r="N287" s="72" t="n"/>
      <c r="O287" s="130" t="n"/>
      <c r="P287" s="291" t="n"/>
      <c r="Q287" s="130" t="n"/>
      <c r="R287" s="291" t="n"/>
      <c r="S287" s="289">
        <f>IF(B287="","",IF(R287="",TODAY()-B287,R287-B287))</f>
        <v/>
      </c>
      <c r="T287" s="130" t="n"/>
      <c r="U287" s="130" t="n"/>
      <c r="V287" s="72" t="n"/>
      <c r="W287" s="72" t="n"/>
    </row>
    <row r="288" ht="24" customHeight="1">
      <c r="A288">
        <f>IF(B288="","",TEXT(B288,"yyyymmdd")&amp;"-IS-"&amp;TEXT(ROW()-4,"000"))</f>
        <v/>
      </c>
      <c r="B288" s="284" t="n"/>
      <c r="K288" s="72" t="n"/>
      <c r="L288" s="72" t="n"/>
      <c r="M288" s="72" t="n"/>
      <c r="N288" s="72" t="n"/>
      <c r="O288" s="130" t="n"/>
      <c r="P288" s="291" t="n"/>
      <c r="Q288" s="130" t="n"/>
      <c r="R288" s="291" t="n"/>
      <c r="S288" s="289">
        <f>IF(B288="","",IF(R288="",TODAY()-B288,R288-B288))</f>
        <v/>
      </c>
      <c r="T288" s="130" t="n"/>
      <c r="U288" s="130" t="n"/>
      <c r="V288" s="72" t="n"/>
      <c r="W288" s="72" t="n"/>
    </row>
    <row r="289" ht="24" customHeight="1">
      <c r="A289">
        <f>IF(B289="","",TEXT(B289,"yyyymmdd")&amp;"-IS-"&amp;TEXT(ROW()-4,"000"))</f>
        <v/>
      </c>
      <c r="B289" s="284" t="n"/>
      <c r="K289" s="72" t="n"/>
      <c r="L289" s="72" t="n"/>
      <c r="M289" s="72" t="n"/>
      <c r="N289" s="72" t="n"/>
      <c r="O289" s="130" t="n"/>
      <c r="P289" s="291" t="n"/>
      <c r="Q289" s="130" t="n"/>
      <c r="R289" s="291" t="n"/>
      <c r="S289" s="289">
        <f>IF(B289="","",IF(R289="",TODAY()-B289,R289-B289))</f>
        <v/>
      </c>
      <c r="T289" s="130" t="n"/>
      <c r="U289" s="130" t="n"/>
      <c r="V289" s="72" t="n"/>
      <c r="W289" s="72" t="n"/>
    </row>
    <row r="290" ht="24" customHeight="1">
      <c r="A290">
        <f>IF(B290="","",TEXT(B290,"yyyymmdd")&amp;"-IS-"&amp;TEXT(ROW()-4,"000"))</f>
        <v/>
      </c>
      <c r="B290" s="284" t="n"/>
      <c r="K290" s="72" t="n"/>
      <c r="L290" s="72" t="n"/>
      <c r="M290" s="72" t="n"/>
      <c r="N290" s="72" t="n"/>
      <c r="O290" s="130" t="n"/>
      <c r="P290" s="291" t="n"/>
      <c r="Q290" s="130" t="n"/>
      <c r="R290" s="291" t="n"/>
      <c r="S290" s="289">
        <f>IF(B290="","",IF(R290="",TODAY()-B290,R290-B290))</f>
        <v/>
      </c>
      <c r="T290" s="130" t="n"/>
      <c r="U290" s="130" t="n"/>
      <c r="V290" s="72" t="n"/>
      <c r="W290" s="72" t="n"/>
    </row>
    <row r="291" ht="24" customHeight="1">
      <c r="A291">
        <f>IF(B291="","",TEXT(B291,"yyyymmdd")&amp;"-IS-"&amp;TEXT(ROW()-4,"000"))</f>
        <v/>
      </c>
      <c r="B291" s="284" t="n"/>
      <c r="K291" s="72" t="n"/>
      <c r="L291" s="72" t="n"/>
      <c r="M291" s="72" t="n"/>
      <c r="N291" s="72" t="n"/>
      <c r="O291" s="130" t="n"/>
      <c r="P291" s="291" t="n"/>
      <c r="Q291" s="130" t="n"/>
      <c r="R291" s="291" t="n"/>
      <c r="S291" s="289">
        <f>IF(B291="","",IF(R291="",TODAY()-B291,R291-B291))</f>
        <v/>
      </c>
      <c r="T291" s="130" t="n"/>
      <c r="U291" s="130" t="n"/>
      <c r="V291" s="72" t="n"/>
      <c r="W291" s="72" t="n"/>
    </row>
    <row r="292" ht="24" customHeight="1">
      <c r="A292">
        <f>IF(B292="","",TEXT(B292,"yyyymmdd")&amp;"-IS-"&amp;TEXT(ROW()-4,"000"))</f>
        <v/>
      </c>
      <c r="B292" s="284" t="n"/>
      <c r="K292" s="72" t="n"/>
      <c r="L292" s="72" t="n"/>
      <c r="M292" s="72" t="n"/>
      <c r="N292" s="72" t="n"/>
      <c r="O292" s="130" t="n"/>
      <c r="P292" s="291" t="n"/>
      <c r="Q292" s="130" t="n"/>
      <c r="R292" s="291" t="n"/>
      <c r="S292" s="289">
        <f>IF(B292="","",IF(R292="",TODAY()-B292,R292-B292))</f>
        <v/>
      </c>
      <c r="T292" s="130" t="n"/>
      <c r="U292" s="130" t="n"/>
      <c r="V292" s="72" t="n"/>
      <c r="W292" s="72" t="n"/>
    </row>
    <row r="293" ht="24" customHeight="1">
      <c r="A293">
        <f>IF(B293="","",TEXT(B293,"yyyymmdd")&amp;"-IS-"&amp;TEXT(ROW()-4,"000"))</f>
        <v/>
      </c>
      <c r="B293" s="284" t="n"/>
      <c r="K293" s="72" t="n"/>
      <c r="L293" s="72" t="n"/>
      <c r="M293" s="72" t="n"/>
      <c r="N293" s="72" t="n"/>
      <c r="O293" s="130" t="n"/>
      <c r="P293" s="291" t="n"/>
      <c r="Q293" s="130" t="n"/>
      <c r="R293" s="291" t="n"/>
      <c r="S293" s="289">
        <f>IF(B293="","",IF(R293="",TODAY()-B293,R293-B293))</f>
        <v/>
      </c>
      <c r="T293" s="130" t="n"/>
      <c r="U293" s="130" t="n"/>
      <c r="V293" s="72" t="n"/>
      <c r="W293" s="72" t="n"/>
    </row>
    <row r="294" ht="24" customHeight="1">
      <c r="A294">
        <f>IF(B294="","",TEXT(B294,"yyyymmdd")&amp;"-IS-"&amp;TEXT(ROW()-4,"000"))</f>
        <v/>
      </c>
      <c r="B294" s="284" t="n"/>
      <c r="K294" s="72" t="n"/>
      <c r="L294" s="72" t="n"/>
      <c r="M294" s="72" t="n"/>
      <c r="N294" s="72" t="n"/>
      <c r="O294" s="130" t="n"/>
      <c r="P294" s="291" t="n"/>
      <c r="Q294" s="130" t="n"/>
      <c r="R294" s="291" t="n"/>
      <c r="S294" s="289">
        <f>IF(B294="","",IF(R294="",TODAY()-B294,R294-B294))</f>
        <v/>
      </c>
      <c r="T294" s="130" t="n"/>
      <c r="U294" s="130" t="n"/>
      <c r="V294" s="72" t="n"/>
      <c r="W294" s="72" t="n"/>
    </row>
    <row r="295" ht="24" customHeight="1">
      <c r="A295">
        <f>IF(B295="","",TEXT(B295,"yyyymmdd")&amp;"-IS-"&amp;TEXT(ROW()-4,"000"))</f>
        <v/>
      </c>
      <c r="B295" s="284" t="n"/>
      <c r="K295" s="72" t="n"/>
      <c r="L295" s="72" t="n"/>
      <c r="M295" s="72" t="n"/>
      <c r="N295" s="72" t="n"/>
      <c r="O295" s="130" t="n"/>
      <c r="P295" s="291" t="n"/>
      <c r="Q295" s="130" t="n"/>
      <c r="R295" s="291" t="n"/>
      <c r="S295" s="289">
        <f>IF(B295="","",IF(R295="",TODAY()-B295,R295-B295))</f>
        <v/>
      </c>
      <c r="T295" s="130" t="n"/>
      <c r="U295" s="130" t="n"/>
      <c r="V295" s="72" t="n"/>
      <c r="W295" s="72" t="n"/>
    </row>
    <row r="296" ht="24" customHeight="1">
      <c r="A296">
        <f>IF(B296="","",TEXT(B296,"yyyymmdd")&amp;"-IS-"&amp;TEXT(ROW()-4,"000"))</f>
        <v/>
      </c>
      <c r="B296" s="284" t="n"/>
      <c r="K296" s="72" t="n"/>
      <c r="L296" s="72" t="n"/>
      <c r="M296" s="72" t="n"/>
      <c r="N296" s="72" t="n"/>
      <c r="O296" s="130" t="n"/>
      <c r="P296" s="291" t="n"/>
      <c r="Q296" s="130" t="n"/>
      <c r="R296" s="291" t="n"/>
      <c r="S296" s="289">
        <f>IF(B296="","",IF(R296="",TODAY()-B296,R296-B296))</f>
        <v/>
      </c>
      <c r="T296" s="130" t="n"/>
      <c r="U296" s="130" t="n"/>
      <c r="V296" s="72" t="n"/>
      <c r="W296" s="72" t="n"/>
    </row>
    <row r="297" ht="24" customHeight="1">
      <c r="A297">
        <f>IF(B297="","",TEXT(B297,"yyyymmdd")&amp;"-IS-"&amp;TEXT(ROW()-4,"000"))</f>
        <v/>
      </c>
      <c r="B297" s="284" t="n"/>
      <c r="K297" s="72" t="n"/>
      <c r="L297" s="72" t="n"/>
      <c r="M297" s="72" t="n"/>
      <c r="N297" s="72" t="n"/>
      <c r="O297" s="130" t="n"/>
      <c r="P297" s="291" t="n"/>
      <c r="Q297" s="130" t="n"/>
      <c r="R297" s="291" t="n"/>
      <c r="S297" s="289">
        <f>IF(B297="","",IF(R297="",TODAY()-B297,R297-B297))</f>
        <v/>
      </c>
      <c r="T297" s="130" t="n"/>
      <c r="U297" s="130" t="n"/>
      <c r="V297" s="72" t="n"/>
      <c r="W297" s="72" t="n"/>
    </row>
    <row r="298" ht="24" customHeight="1">
      <c r="A298">
        <f>IF(B298="","",TEXT(B298,"yyyymmdd")&amp;"-IS-"&amp;TEXT(ROW()-4,"000"))</f>
        <v/>
      </c>
      <c r="B298" s="284" t="n"/>
      <c r="K298" s="72" t="n"/>
      <c r="L298" s="72" t="n"/>
      <c r="M298" s="72" t="n"/>
      <c r="N298" s="72" t="n"/>
      <c r="O298" s="130" t="n"/>
      <c r="P298" s="291" t="n"/>
      <c r="Q298" s="130" t="n"/>
      <c r="R298" s="291" t="n"/>
      <c r="S298" s="289">
        <f>IF(B298="","",IF(R298="",TODAY()-B298,R298-B298))</f>
        <v/>
      </c>
      <c r="T298" s="130" t="n"/>
      <c r="U298" s="130" t="n"/>
      <c r="V298" s="72" t="n"/>
      <c r="W298" s="72" t="n"/>
    </row>
    <row r="299" ht="24" customHeight="1">
      <c r="A299">
        <f>IF(B299="","",TEXT(B299,"yyyymmdd")&amp;"-IS-"&amp;TEXT(ROW()-4,"000"))</f>
        <v/>
      </c>
      <c r="B299" s="284" t="n"/>
      <c r="K299" s="72" t="n"/>
      <c r="L299" s="72" t="n"/>
      <c r="M299" s="72" t="n"/>
      <c r="N299" s="72" t="n"/>
      <c r="O299" s="130" t="n"/>
      <c r="P299" s="291" t="n"/>
      <c r="Q299" s="130" t="n"/>
      <c r="R299" s="291" t="n"/>
      <c r="S299" s="289">
        <f>IF(B299="","",IF(R299="",TODAY()-B299,R299-B299))</f>
        <v/>
      </c>
      <c r="T299" s="130" t="n"/>
      <c r="U299" s="130" t="n"/>
      <c r="V299" s="72" t="n"/>
      <c r="W299" s="72" t="n"/>
    </row>
    <row r="300" ht="24" customHeight="1">
      <c r="A300">
        <f>IF(B300="","",TEXT(B300,"yyyymmdd")&amp;"-IS-"&amp;TEXT(ROW()-4,"000"))</f>
        <v/>
      </c>
      <c r="B300" s="284" t="n"/>
      <c r="K300" s="72" t="n"/>
      <c r="L300" s="72" t="n"/>
      <c r="M300" s="72" t="n"/>
      <c r="N300" s="72" t="n"/>
      <c r="O300" s="130" t="n"/>
      <c r="P300" s="291" t="n"/>
      <c r="Q300" s="130" t="n"/>
      <c r="R300" s="291" t="n"/>
      <c r="S300" s="289">
        <f>IF(B300="","",IF(R300="",TODAY()-B300,R300-B300))</f>
        <v/>
      </c>
      <c r="T300" s="130" t="n"/>
      <c r="U300" s="130" t="n"/>
      <c r="V300" s="72" t="n"/>
      <c r="W300" s="72" t="n"/>
    </row>
    <row r="301" ht="24" customHeight="1">
      <c r="A301">
        <f>IF(B301="","",TEXT(B301,"yyyymmdd")&amp;"-IS-"&amp;TEXT(ROW()-4,"000"))</f>
        <v/>
      </c>
      <c r="B301" s="284" t="n"/>
      <c r="K301" s="72" t="n"/>
      <c r="L301" s="72" t="n"/>
      <c r="M301" s="72" t="n"/>
      <c r="N301" s="72" t="n"/>
      <c r="O301" s="130" t="n"/>
      <c r="P301" s="291" t="n"/>
      <c r="Q301" s="130" t="n"/>
      <c r="R301" s="291" t="n"/>
      <c r="S301" s="289">
        <f>IF(B301="","",IF(R301="",TODAY()-B301,R301-B301))</f>
        <v/>
      </c>
      <c r="T301" s="130" t="n"/>
      <c r="U301" s="130" t="n"/>
      <c r="V301" s="72" t="n"/>
      <c r="W301" s="72" t="n"/>
    </row>
    <row r="302" ht="24" customHeight="1">
      <c r="A302">
        <f>IF(B302="","",TEXT(B302,"yyyymmdd")&amp;"-IS-"&amp;TEXT(ROW()-4,"000"))</f>
        <v/>
      </c>
      <c r="B302" s="284" t="n"/>
      <c r="K302" s="72" t="n"/>
      <c r="L302" s="72" t="n"/>
      <c r="M302" s="72" t="n"/>
      <c r="N302" s="72" t="n"/>
      <c r="O302" s="130" t="n"/>
      <c r="P302" s="291" t="n"/>
      <c r="Q302" s="130" t="n"/>
      <c r="R302" s="291" t="n"/>
      <c r="S302" s="289">
        <f>IF(B302="","",IF(R302="",TODAY()-B302,R302-B302))</f>
        <v/>
      </c>
      <c r="T302" s="130" t="n"/>
      <c r="U302" s="130" t="n"/>
      <c r="V302" s="72" t="n"/>
      <c r="W302" s="72" t="n"/>
    </row>
    <row r="303" ht="24" customHeight="1">
      <c r="A303">
        <f>IF(B303="","",TEXT(B303,"yyyymmdd")&amp;"-IS-"&amp;TEXT(ROW()-4,"000"))</f>
        <v/>
      </c>
      <c r="B303" s="284" t="n"/>
      <c r="K303" s="72" t="n"/>
      <c r="L303" s="72" t="n"/>
      <c r="M303" s="72" t="n"/>
      <c r="N303" s="72" t="n"/>
      <c r="O303" s="130" t="n"/>
      <c r="P303" s="291" t="n"/>
      <c r="Q303" s="130" t="n"/>
      <c r="R303" s="291" t="n"/>
      <c r="S303" s="289">
        <f>IF(B303="","",IF(R303="",TODAY()-B303,R303-B303))</f>
        <v/>
      </c>
      <c r="T303" s="130" t="n"/>
      <c r="U303" s="130" t="n"/>
      <c r="V303" s="72" t="n"/>
      <c r="W303" s="72" t="n"/>
    </row>
    <row r="304" ht="24" customHeight="1">
      <c r="A304">
        <f>IF(B304="","",TEXT(B304,"yyyymmdd")&amp;"-IS-"&amp;TEXT(ROW()-4,"000"))</f>
        <v/>
      </c>
      <c r="B304" s="284" t="n"/>
      <c r="K304" s="72" t="n"/>
      <c r="L304" s="72" t="n"/>
      <c r="M304" s="72" t="n"/>
      <c r="N304" s="72" t="n"/>
      <c r="O304" s="130" t="n"/>
      <c r="P304" s="291" t="n"/>
      <c r="Q304" s="130" t="n"/>
      <c r="R304" s="291" t="n"/>
      <c r="S304" s="289">
        <f>IF(B304="","",IF(R304="",TODAY()-B304,R304-B304))</f>
        <v/>
      </c>
      <c r="T304" s="130" t="n"/>
      <c r="U304" s="130" t="n"/>
      <c r="V304" s="72" t="n"/>
      <c r="W304" s="72" t="n"/>
    </row>
  </sheetData>
  <mergeCells count="2">
    <mergeCell ref="A2:W2"/>
    <mergeCell ref="A1:W1"/>
  </mergeCells>
  <conditionalFormatting sqref="J5:J304">
    <cfRule type="containsText" priority="1" operator="containsText" dxfId="1" text="紧急">
      <formula>NOT(ISERROR(SEARCH("紧急",J5)))</formula>
    </cfRule>
    <cfRule type="containsText" priority="5" operator="containsText" dxfId="16" text="緊急">
      <formula>NOT(ISERROR(SEARCH("緊急",J5)))</formula>
    </cfRule>
  </conditionalFormatting>
  <conditionalFormatting sqref="A5:W304">
    <cfRule type="expression" priority="2" dxfId="11">
      <formula>AND($P5&lt;TODAY(),$Q5&lt;&gt;"クローズ済み",$Q5&lt;&gt;"")</formula>
    </cfRule>
    <cfRule type="expression" priority="6" dxfId="24">
      <formula>AND($P5&lt;TODAY(),$Q5&lt;&gt;"クローズ済み",$Q5&lt;&gt;"")</formula>
    </cfRule>
  </conditionalFormatting>
  <conditionalFormatting sqref="Q5:Q304">
    <cfRule type="containsText" priority="3" operator="containsText" dxfId="5" text="クローズ済み">
      <formula>NOT(ISERROR(SEARCH("クローズ済み",Q5)))</formula>
    </cfRule>
    <cfRule type="containsText" priority="7" operator="containsText" dxfId="18" text="クローズ済み">
      <formula>NOT(ISERROR(SEARCH("クローズ済み",Q5)))</formula>
    </cfRule>
  </conditionalFormatting>
  <conditionalFormatting sqref="S5:S304">
    <cfRule type="cellIs" priority="4" operator="greaterThanOrEqual" dxfId="13">
      <formula>3</formula>
    </cfRule>
    <cfRule type="cellIs" priority="8" operator="greaterThanOrEqual" dxfId="26">
      <formula>3</formula>
    </cfRule>
  </conditionalFormatting>
  <dataValidations count="12">
    <dataValidation sqref="B5:B304" showDropDown="0" showInputMessage="0" showErrorMessage="0" allowBlank="1" type="date" operator="between">
      <formula1>DATE(2020,1,1)</formula1>
      <formula2>DATE(2035,12,31)</formula2>
    </dataValidation>
    <dataValidation sqref="C5:C304" showDropDown="0" showInputMessage="0" showErrorMessage="0" allowBlank="1"/>
    <dataValidation sqref="D5:D304" showDropDown="0" showInputMessage="0" showErrorMessage="0" allowBlank="1"/>
    <dataValidation sqref="E5:E304" showDropDown="0" showInputMessage="0" showErrorMessage="0" allowBlank="1"/>
    <dataValidation sqref="F5:F304" showDropDown="0" showInputMessage="0" showErrorMessage="0" allowBlank="1"/>
    <dataValidation sqref="G5:G304" showDropDown="0" showInputMessage="0" showErrorMessage="0" allowBlank="1"/>
    <dataValidation sqref="H5:H304" showDropDown="0" showInputMessage="0" showErrorMessage="0" allowBlank="1"/>
    <dataValidation sqref="I5:I304" showDropDown="0" showInputMessage="0" showErrorMessage="0" allowBlank="1"/>
    <dataValidation sqref="J5:J304" showDropDown="0" showInputMessage="0" showErrorMessage="0" allowBlank="1"/>
    <dataValidation sqref="O5:O304" showDropDown="0" showInputMessage="0" showErrorMessage="0" allowBlank="1"/>
    <dataValidation sqref="Q5:Q304" showDropDown="0" showInputMessage="0" showErrorMessage="0" allowBlank="1"/>
    <dataValidation sqref="T5:T304" showDropDown="0" showInputMessage="0" showErrorMessage="0" allowBlank="1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Q41"/>
  <sheetViews>
    <sheetView showGridLines="0" workbookViewId="0">
      <selection activeCell="A1" sqref="A1"/>
    </sheetView>
  </sheetViews>
  <sheetFormatPr baseColWidth="8" defaultRowHeight="15"/>
  <cols>
    <col width="9.140625" customWidth="1" min="1" max="40"/>
  </cols>
  <sheetData>
    <row r="1" ht="22.5" customHeight="1">
      <c r="A1" s="9" t="inlineStr">
        <is>
          <t>ダッシュボード集計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</row>
    <row r="2" ht="33" customHeight="1">
      <c r="A2" s="19" t="inlineStr">
        <is>
          <t>このページでは、シフト・実績・停止・課題の状態を自動集計します。上部は KPI 表、中段は会社別/シーン別集計、下部は 2 つの簡易グラフです。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</row>
    <row r="3"/>
    <row r="4" ht="19.5" customHeight="1">
      <c r="A4" s="27" t="inlineStr">
        <is>
          <t>主要 KPI</t>
        </is>
      </c>
      <c r="B4" s="1" t="n"/>
      <c r="C4" s="1" t="n"/>
      <c r="D4" s="1" t="n"/>
      <c r="E4" s="1" t="n"/>
      <c r="F4" s="1" t="n"/>
    </row>
    <row r="5" ht="18" customHeight="1">
      <c r="A5" s="267" t="inlineStr">
        <is>
          <t>指標</t>
        </is>
      </c>
      <c r="B5" s="267" t="inlineStr">
        <is>
          <t>値</t>
        </is>
      </c>
      <c r="D5" s="267" t="inlineStr">
        <is>
          <t>指標</t>
        </is>
      </c>
      <c r="E5" s="267" t="inlineStr">
        <is>
          <t>値</t>
        </is>
      </c>
    </row>
    <row r="6" ht="18" customHeight="1">
      <c r="A6" s="270" t="inlineStr">
        <is>
          <t>記録済みシフト</t>
        </is>
      </c>
      <c r="B6" s="292" t="n">
        <v>300</v>
      </c>
      <c r="D6" s="270" t="inlineStr">
        <is>
          <t>総合良率</t>
        </is>
      </c>
      <c r="E6" s="293">
        <f>IFERROR(SUM('品質・実績記録'!$O$5:$O$304)/SUM('品質・実績記録'!$N$5:$N$304),"")</f>
        <v/>
      </c>
    </row>
    <row r="7" ht="18" customHeight="1">
      <c r="A7" s="270" t="inlineStr">
        <is>
          <t>累計実績生産量</t>
        </is>
      </c>
      <c r="B7" s="292">
        <f>SUM('品質・実績記録'!$N$5:$N$304)</f>
        <v/>
      </c>
      <c r="D7" s="270" t="inlineStr">
        <is>
          <t>引継ぎ完了率</t>
        </is>
      </c>
      <c r="E7" s="293">
        <f>IFERROR(COUNTIF('週間工程表'!$L$5:$L$304,"完了")/COUNTIF('週間工程表'!$B$5:$B$304,"&lt;&gt;"),"")</f>
        <v/>
      </c>
    </row>
    <row r="8" ht="18" customHeight="1">
      <c r="A8" s="270" t="inlineStr">
        <is>
          <t>異常停止(時間)</t>
        </is>
      </c>
      <c r="B8" s="294">
        <f>SUM('品質・実績記録'!$T$5:$T$304)/60</f>
        <v/>
      </c>
      <c r="D8" s="270" t="inlineStr">
        <is>
          <t>登録済み会社数</t>
        </is>
      </c>
      <c r="E8" s="292">
        <f>COUNTA('生産マスタ'!$A$5:$A$20)</f>
        <v/>
      </c>
    </row>
    <row r="9" ht="18" customHeight="1">
      <c r="A9" s="270" t="inlineStr">
        <is>
          <t>未クローズ課題</t>
        </is>
      </c>
      <c r="B9" s="292">
        <f>COUNTIFS('課題管理'!$Q$5:$Q$304,"&lt;&gt;クローズ済み",'課題管理'!$B$5:$B$304,"&lt;&gt;")</f>
        <v/>
      </c>
      <c r="D9" s="270" t="inlineStr">
        <is>
          <t>登録済み業務シーン数</t>
        </is>
      </c>
      <c r="E9" s="292">
        <f>COUNTA('生産マスタ'!$G$5:$G$20)</f>
        <v/>
      </c>
    </row>
    <row r="10" ht="18" customHeight="1">
      <c r="A10" s="270" t="inlineStr">
        <is>
          <t>総合達成率</t>
        </is>
      </c>
      <c r="B10" s="293">
        <f>IFERROR(SUM('品質・実績記録'!$N$5:$N$304)/SUM('品質・実績記録'!$M$5:$M$304),"")</f>
        <v/>
      </c>
      <c r="D10" s="270" t="inlineStr">
        <is>
          <t>備考</t>
        </is>
      </c>
      <c r="E10" s="264" t="inlineStr">
        <is>
          <t>数値自動更新</t>
        </is>
      </c>
    </row>
    <row r="11"/>
    <row r="12"/>
    <row r="13" ht="18" customHeight="1">
      <c r="A13" s="27" t="inlineStr">
        <is>
          <t>会社別集計</t>
        </is>
      </c>
      <c r="B13" s="1" t="n"/>
      <c r="C13" s="1" t="n"/>
      <c r="D13" s="1" t="n"/>
      <c r="E13" s="1" t="n"/>
      <c r="F13" s="1" t="n"/>
      <c r="H13" s="27" t="inlineStr">
        <is>
          <t>業務シーン別集計</t>
        </is>
      </c>
      <c r="I13" s="1" t="n"/>
      <c r="J13" s="1" t="n"/>
      <c r="K13" s="1" t="n"/>
      <c r="L13" s="1" t="n"/>
      <c r="N13" s="27" t="inlineStr">
        <is>
          <t>課題状態分布</t>
        </is>
      </c>
      <c r="O13" s="1" t="n"/>
      <c r="P13" s="1" t="n"/>
      <c r="Q13" s="1" t="n"/>
    </row>
    <row r="14">
      <c r="A14" s="257" t="inlineStr">
        <is>
          <t>会社</t>
        </is>
      </c>
      <c r="B14" s="257" t="inlineStr">
        <is>
          <t>実績生産量</t>
        </is>
      </c>
      <c r="C14" s="257" t="inlineStr">
        <is>
          <t>シフト数</t>
        </is>
      </c>
      <c r="D14" s="257" t="inlineStr">
        <is>
          <t>異常停止(min)</t>
        </is>
      </c>
      <c r="E14" s="257" t="inlineStr">
        <is>
          <t>未クローズ課題</t>
        </is>
      </c>
      <c r="F14" s="257" t="inlineStr">
        <is>
          <t>総合達成率</t>
        </is>
      </c>
      <c r="H14" s="257" t="inlineStr">
        <is>
          <t>業務シーン</t>
        </is>
      </c>
      <c r="I14" s="257" t="inlineStr">
        <is>
          <t>実績生産量</t>
        </is>
      </c>
      <c r="J14" s="257" t="inlineStr">
        <is>
          <t>シフト数</t>
        </is>
      </c>
      <c r="K14" s="257" t="inlineStr">
        <is>
          <t>異常停止(min)</t>
        </is>
      </c>
      <c r="L14" s="257" t="inlineStr">
        <is>
          <t>未クローズ課題</t>
        </is>
      </c>
      <c r="N14" s="257" t="inlineStr">
        <is>
          <t>状態</t>
        </is>
      </c>
      <c r="O14" s="257" t="inlineStr">
        <is>
          <t>数量</t>
        </is>
      </c>
    </row>
    <row r="15">
      <c r="A15">
        <f>'生産マスタ'!A5</f>
        <v/>
      </c>
      <c r="B15" s="285">
        <f>IF($A15="","",SUMIFS('品質・実績記録'!$N$5:$N$304,'品質・実績記録'!$C$5:$C$304,$A15))</f>
        <v/>
      </c>
      <c r="C15" s="285" t="n">
        <v>0</v>
      </c>
      <c r="D15" s="285">
        <f>IF($A15="","",SUMIFS('品質・実績記録'!$T$5:$T$304,'品質・実績記録'!$C$5:$C$304,$A15))</f>
        <v/>
      </c>
      <c r="E15" s="285">
        <f>IF($A15="","",COUNTIFS('課題管理'!$C$5:$C$304,$A15,'課題管理'!$Q$5:$Q$304,"&lt;&gt;クローズ済み",'課題管理'!$B$5:$B$304,"&lt;&gt;"))</f>
        <v/>
      </c>
      <c r="F15" s="287" t="n"/>
      <c r="H15">
        <f>'生産マスタ'!G5</f>
        <v/>
      </c>
      <c r="I15" s="285">
        <f>IF($H15="","",SUMIFS('品質・実績記録'!$N$5:$N$304,'品質・実績記録'!$G$5:$G$304,$H15))</f>
        <v/>
      </c>
      <c r="J15" s="285" t="n">
        <v>0</v>
      </c>
      <c r="K15" s="285">
        <f>IF($H15="","",SUMIFS('品質・実績記録'!$T$5:$T$304,'品質・実績記録'!$G$5:$G$304,$H15))</f>
        <v/>
      </c>
      <c r="L15" s="285">
        <f>IF($H15="","",COUNTIFS('課題管理'!$G$5:$G$304,$H15,'課題管理'!$Q$5:$Q$304,"&lt;&gt;クローズ済み",'課題管理'!$B$5:$B$304,"&lt;&gt;"))</f>
        <v/>
      </c>
      <c r="N15">
        <f>'生産マスタ'!N5</f>
        <v/>
      </c>
      <c r="O15" s="285">
        <f>IF($N15="","",COUNTIF('課題管理'!$Q$5:$Q$304,$N15))</f>
        <v/>
      </c>
    </row>
    <row r="16">
      <c r="A16">
        <f>'生産マスタ'!A6</f>
        <v/>
      </c>
      <c r="B16" s="285">
        <f>IF($A16="","",SUMIFS('品質・実績記録'!$N$5:$N$304,'品質・実績記録'!$C$5:$C$304,$A16))</f>
        <v/>
      </c>
      <c r="C16" s="285" t="n">
        <v>0</v>
      </c>
      <c r="D16" s="285">
        <f>IF($A16="","",SUMIFS('品質・実績記録'!$T$5:$T$304,'品質・実績記録'!$C$5:$C$304,$A16))</f>
        <v/>
      </c>
      <c r="E16" s="285">
        <f>IF($A16="","",COUNTIFS('課題管理'!$C$5:$C$304,$A16,'課題管理'!$Q$5:$Q$304,"&lt;&gt;クローズ済み",'課題管理'!$B$5:$B$304,"&lt;&gt;"))</f>
        <v/>
      </c>
      <c r="F16" s="287" t="n"/>
      <c r="H16">
        <f>'生産マスタ'!G6</f>
        <v/>
      </c>
      <c r="I16" s="285">
        <f>IF($H16="","",SUMIFS('品質・実績記録'!$N$5:$N$304,'品質・実績記録'!$G$5:$G$304,$H16))</f>
        <v/>
      </c>
      <c r="J16" s="285" t="n">
        <v>0</v>
      </c>
      <c r="K16" s="285">
        <f>IF($H16="","",SUMIFS('品質・実績記録'!$T$5:$T$304,'品質・実績記録'!$G$5:$G$304,$H16))</f>
        <v/>
      </c>
      <c r="L16" s="285">
        <f>IF($H16="","",COUNTIFS('課題管理'!$G$5:$G$304,$H16,'課題管理'!$Q$5:$Q$304,"&lt;&gt;クローズ済み",'課題管理'!$B$5:$B$304,"&lt;&gt;"))</f>
        <v/>
      </c>
      <c r="N16">
        <f>'生産マスタ'!N6</f>
        <v/>
      </c>
      <c r="O16" s="285">
        <f>IF($N16="","",COUNTIF('課題管理'!$Q$5:$Q$304,$N16))</f>
        <v/>
      </c>
    </row>
    <row r="17">
      <c r="A17">
        <f>'生産マスタ'!A7</f>
        <v/>
      </c>
      <c r="B17" s="285">
        <f>IF($A17="","",SUMIFS('品質・実績記録'!$N$5:$N$304,'品質・実績記録'!$C$5:$C$304,$A17))</f>
        <v/>
      </c>
      <c r="C17" s="285" t="n">
        <v>0</v>
      </c>
      <c r="D17" s="285">
        <f>IF($A17="","",SUMIFS('品質・実績記録'!$T$5:$T$304,'品質・実績記録'!$C$5:$C$304,$A17))</f>
        <v/>
      </c>
      <c r="E17" s="285">
        <f>IF($A17="","",COUNTIFS('課題管理'!$C$5:$C$304,$A17,'課題管理'!$Q$5:$Q$304,"&lt;&gt;クローズ済み",'課題管理'!$B$5:$B$304,"&lt;&gt;"))</f>
        <v/>
      </c>
      <c r="F17" s="287" t="n"/>
      <c r="H17">
        <f>'生産マスタ'!G7</f>
        <v/>
      </c>
      <c r="I17" s="285">
        <f>IF($H17="","",SUMIFS('品質・実績記録'!$N$5:$N$304,'品質・実績記録'!$G$5:$G$304,$H17))</f>
        <v/>
      </c>
      <c r="J17" s="285" t="n">
        <v>0</v>
      </c>
      <c r="K17" s="285">
        <f>IF($H17="","",SUMIFS('品質・実績記録'!$T$5:$T$304,'品質・実績記録'!$G$5:$G$304,$H17))</f>
        <v/>
      </c>
      <c r="L17" s="285">
        <f>IF($H17="","",COUNTIFS('課題管理'!$G$5:$G$304,$H17,'課題管理'!$Q$5:$Q$304,"&lt;&gt;クローズ済み",'課題管理'!$B$5:$B$304,"&lt;&gt;"))</f>
        <v/>
      </c>
      <c r="N17">
        <f>'生産マスタ'!N7</f>
        <v/>
      </c>
      <c r="O17" s="285">
        <f>IF($N17="","",COUNTIF('課題管理'!$Q$5:$Q$304,$N17))</f>
        <v/>
      </c>
    </row>
    <row r="18">
      <c r="A18">
        <f>'生産マスタ'!A8</f>
        <v/>
      </c>
      <c r="B18" s="285">
        <f>IF($A18="","",SUMIFS('品質・実績記録'!$N$5:$N$304,'品質・実績記録'!$C$5:$C$304,$A18))</f>
        <v/>
      </c>
      <c r="C18" s="285" t="n">
        <v>0</v>
      </c>
      <c r="D18" s="285">
        <f>IF($A18="","",SUMIFS('品質・実績記録'!$T$5:$T$304,'品質・実績記録'!$C$5:$C$304,$A18))</f>
        <v/>
      </c>
      <c r="E18" s="285">
        <f>IF($A18="","",COUNTIFS('課題管理'!$C$5:$C$304,$A18,'課題管理'!$Q$5:$Q$304,"&lt;&gt;クローズ済み",'課題管理'!$B$5:$B$304,"&lt;&gt;"))</f>
        <v/>
      </c>
      <c r="F18" s="287" t="n"/>
      <c r="H18">
        <f>'生産マスタ'!G8</f>
        <v/>
      </c>
      <c r="I18" s="285">
        <f>IF($H18="","",SUMIFS('品質・実績記録'!$N$5:$N$304,'品質・実績記録'!$G$5:$G$304,$H18))</f>
        <v/>
      </c>
      <c r="J18" s="285" t="n">
        <v>0</v>
      </c>
      <c r="K18" s="285">
        <f>IF($H18="","",SUMIFS('品質・実績記録'!$T$5:$T$304,'品質・実績記録'!$G$5:$G$304,$H18))</f>
        <v/>
      </c>
      <c r="L18" s="285">
        <f>IF($H18="","",COUNTIFS('課題管理'!$G$5:$G$304,$H18,'課題管理'!$Q$5:$Q$304,"&lt;&gt;クローズ済み",'課題管理'!$B$5:$B$304,"&lt;&gt;"))</f>
        <v/>
      </c>
      <c r="N18">
        <f>'生産マスタ'!N8</f>
        <v/>
      </c>
      <c r="O18" s="285">
        <f>IF($N18="","",COUNTIF('課題管理'!$Q$5:$Q$304,$N18))</f>
        <v/>
      </c>
    </row>
    <row r="19">
      <c r="A19">
        <f>'生産マスタ'!A9</f>
        <v/>
      </c>
      <c r="B19" s="285">
        <f>IF($A19="","",SUMIFS('品質・実績記録'!$N$5:$N$304,'品質・実績記録'!$C$5:$C$304,$A19))</f>
        <v/>
      </c>
      <c r="C19" s="285" t="n">
        <v>0</v>
      </c>
      <c r="D19" s="285">
        <f>IF($A19="","",SUMIFS('品質・実績記録'!$T$5:$T$304,'品質・実績記録'!$C$5:$C$304,$A19))</f>
        <v/>
      </c>
      <c r="E19" s="285">
        <f>IF($A19="","",COUNTIFS('課題管理'!$C$5:$C$304,$A19,'課題管理'!$Q$5:$Q$304,"&lt;&gt;クローズ済み",'課題管理'!$B$5:$B$304,"&lt;&gt;"))</f>
        <v/>
      </c>
      <c r="F19" s="287" t="n"/>
      <c r="H19">
        <f>'生産マスタ'!G9</f>
        <v/>
      </c>
      <c r="I19" s="285">
        <f>IF($H19="","",SUMIFS('品質・実績記録'!$N$5:$N$304,'品質・実績記録'!$G$5:$G$304,$H19))</f>
        <v/>
      </c>
      <c r="J19" s="285" t="n">
        <v>0</v>
      </c>
      <c r="K19" s="285">
        <f>IF($H19="","",SUMIFS('品質・実績記録'!$T$5:$T$304,'品質・実績記録'!$G$5:$G$304,$H19))</f>
        <v/>
      </c>
      <c r="L19" s="285">
        <f>IF($H19="","",COUNTIFS('課題管理'!$G$5:$G$304,$H19,'課題管理'!$Q$5:$Q$304,"&lt;&gt;クローズ済み",'課題管理'!$B$5:$B$304,"&lt;&gt;"))</f>
        <v/>
      </c>
      <c r="N19">
        <f>'生産マスタ'!N9</f>
        <v/>
      </c>
      <c r="O19" s="285">
        <f>IF($N19="","",COUNTIF('課題管理'!$Q$5:$Q$304,$N19))</f>
        <v/>
      </c>
    </row>
    <row r="20">
      <c r="A20">
        <f>'生産マスタ'!A10</f>
        <v/>
      </c>
      <c r="B20" s="285">
        <f>IF($A20="","",SUMIFS('品質・実績記録'!$N$5:$N$304,'品質・実績記録'!$C$5:$C$304,$A20))</f>
        <v/>
      </c>
      <c r="C20" s="285" t="n">
        <v>0</v>
      </c>
      <c r="D20" s="285">
        <f>IF($A20="","",SUMIFS('品質・実績記録'!$T$5:$T$304,'品質・実績記録'!$C$5:$C$304,$A20))</f>
        <v/>
      </c>
      <c r="E20" s="285">
        <f>IF($A20="","",COUNTIFS('課題管理'!$C$5:$C$304,$A20,'課題管理'!$Q$5:$Q$304,"&lt;&gt;クローズ済み",'課題管理'!$B$5:$B$304,"&lt;&gt;"))</f>
        <v/>
      </c>
      <c r="F20" s="287" t="n"/>
      <c r="H20">
        <f>'生産マスタ'!G10</f>
        <v/>
      </c>
      <c r="I20" s="285">
        <f>IF($H20="","",SUMIFS('品質・実績記録'!$N$5:$N$304,'品質・実績記録'!$G$5:$G$304,$H20))</f>
        <v/>
      </c>
      <c r="J20" s="285" t="n">
        <v>0</v>
      </c>
      <c r="K20" s="285">
        <f>IF($H20="","",SUMIFS('品質・実績記録'!$T$5:$T$304,'品質・実績記録'!$G$5:$G$304,$H20))</f>
        <v/>
      </c>
      <c r="L20" s="285">
        <f>IF($H20="","",COUNTIFS('課題管理'!$G$5:$G$304,$H20,'課題管理'!$Q$5:$Q$304,"&lt;&gt;クローズ済み",'課題管理'!$B$5:$B$304,"&lt;&gt;"))</f>
        <v/>
      </c>
    </row>
    <row r="21">
      <c r="H21">
        <f>'生産マスタ'!G11</f>
        <v/>
      </c>
      <c r="I21" s="285">
        <f>IF($H21="","",SUMIFS('品質・実績記録'!$N$5:$N$304,'品質・実績記録'!$G$5:$G$304,$H21))</f>
        <v/>
      </c>
      <c r="J21" s="285" t="n">
        <v>0</v>
      </c>
      <c r="K21" s="285">
        <f>IF($H21="","",SUMIFS('品質・実績記録'!$T$5:$T$304,'品質・実績記録'!$G$5:$G$304,$H21))</f>
        <v/>
      </c>
      <c r="L21" s="285">
        <f>IF($H21="","",COUNTIFS('課題管理'!$G$5:$G$304,$H21,'課題管理'!$Q$5:$Q$304,"&lt;&gt;クローズ済み",'課題管理'!$B$5:$B$304,"&lt;&gt;"))</f>
        <v/>
      </c>
    </row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 ht="22" customHeight="1">
      <c r="A40" s="27" t="inlineStr">
        <is>
          <t>生産概要のヒント</t>
        </is>
      </c>
      <c r="B40" s="1" t="n"/>
      <c r="C40" s="1" t="n"/>
      <c r="D40" s="1" t="n"/>
      <c r="E40" s="1" t="n"/>
      <c r="F40" s="1" t="n"/>
      <c r="G40" s="1" t="n"/>
      <c r="H40" s="1" t="n"/>
      <c r="I40" s="1" t="n"/>
      <c r="J40" s="1" t="n"/>
      <c r="K40" s="1" t="n"/>
      <c r="L40" s="1" t="n"/>
      <c r="M40" s="1" t="n"/>
      <c r="N40" s="1" t="n"/>
      <c r="O40" s="1" t="n"/>
      <c r="P40" s="1" t="n"/>
      <c r="Q40" s="1" t="n"/>
    </row>
    <row r="41" ht="34" customHeight="1">
      <c r="A41" s="19" t="inlineStr">
        <is>
          <t>1) まず「生産マスタ」のマスタを整備します。2) 業務シートの 5 行目以降のサンプルデータは、そのまま上書きまたは削除できます。3) 引継ぎ・実績・課題は月次生産表とダッシュボードに自動で反映されます。4) ソース: 公開参考 https://finitefield.org/ja/excel-templates/manufacturing/production-shift-log/ ｜ ローカルパス http://localhost:2020/ja/excel-templates/manufacturing/production-shift-log/</t>
        </is>
      </c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</row>
  </sheetData>
  <mergeCells count="8">
    <mergeCell ref="A40:Q40"/>
    <mergeCell ref="N13:Q13"/>
    <mergeCell ref="A13:F13"/>
    <mergeCell ref="A2:Q2"/>
    <mergeCell ref="A4:F4"/>
    <mergeCell ref="H13:L13"/>
    <mergeCell ref="A1:Q1"/>
    <mergeCell ref="A41:Q41"/>
  </mergeCells>
  <conditionalFormatting sqref="B15:B20">
    <cfRule type="dataBar" priority="1">
      <dataBar>
        <cfvo type="min"/>
        <cfvo type="max"/>
        <color rgb="FF2563EB"/>
      </dataBar>
    </cfRule>
  </conditionalFormatting>
  <conditionalFormatting sqref="D15:D20">
    <cfRule type="dataBar" priority="2">
      <dataBar>
        <cfvo type="min"/>
        <cfvo type="max"/>
        <color rgb="FFD97706"/>
      </dataBar>
    </cfRule>
  </conditionalFormatting>
  <conditionalFormatting sqref="I15:I21">
    <cfRule type="dataBar" priority="3">
      <dataBar>
        <cfvo type="min"/>
        <cfvo type="max"/>
        <color rgb="FF0F766E"/>
      </dataBar>
    </cfRule>
  </conditionalFormatting>
  <conditionalFormatting sqref="O15:O19">
    <cfRule type="dataBar" priority="4">
      <dataBar>
        <cfvo type="min"/>
        <cfvo type="max"/>
        <color rgb="FFDC2626"/>
      </dataBar>
    </cfRule>
  </conditionalFormatting>
  <conditionalFormatting sqref="F15:F20">
    <cfRule type="cellIs" priority="5" operator="lessThan" dxfId="0">
      <formula>0.9</formula>
    </cfRule>
  </conditionalFormatting>
  <pageMargins left="0.7" right="0.7" top="0.75" bottom="0.75" header="0.3" footer="0.3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2026-05-19T12:32:50Z</dcterms:created>
  <dcterms:modified xmlns:dcterms="http://purl.org/dc/terms/" xmlns:xsi="http://www.w3.org/2001/XMLSchema-instance" xsi:type="dcterms:W3CDTF">2026-05-19T12:44:30Z</dcterms:modified>
</cp:coreProperties>
</file>