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ms-office.vbaProject"/>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drawings/charts/chart2.xml" ContentType="application/vnd.openxmlformats-officedocument.drawingml.chart+xml"/>
  <Override PartName="/xl/drawings/charts/chart3.xml" ContentType="application/vnd.openxmlformats-officedocument.drawingml.char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tables/table2.xml" ContentType="application/vnd.openxmlformats-officedocument.spreadsheetml.table+xml"/>
  <Override PartName="/xl/worksheets/sheet5.xml" ContentType="application/vnd.openxmlformats-officedocument.spreadsheetml.worksheet+xml"/>
  <Override PartName="/xl/tables/table3.xml" ContentType="application/vnd.openxmlformats-officedocument.spreadsheetml.table+xml"/>
  <Override PartName="/xl/worksheets/sheet6.xml" ContentType="application/vnd.openxmlformats-officedocument.spreadsheetml.worksheet+xml"/>
  <Override PartName="/xl/tables/table4.xml" ContentType="application/vnd.openxmlformats-officedocument.spreadsheetml.table+xml"/>
  <Override PartName="/xl/worksheets/sheet7.xml" ContentType="application/vnd.openxmlformats-officedocument.spreadsheetml.worksheet+xml"/>
  <Override PartName="/xl/tables/table5.xml" ContentType="application/vnd.openxmlformats-officedocument.spreadsheetml.table+xml"/>
  <Override PartName="/xl/worksheets/sheet8.xml" ContentType="application/vnd.openxmlformats-officedocument.spreadsheetml.worksheet+xml"/>
  <Override PartName="/xl/tables/table6.xml" ContentType="application/vnd.openxmlformats-officedocument.spreadsheetml.table+xml"/>
  <Override PartName="/xl/worksheets/sheet9.xml" ContentType="application/vnd.openxmlformats-officedocument.spreadsheetml.worksheet+xml"/>
  <Override PartName="/xl/workbook.xml" ContentType="application/vnd.openxmlformats-officedocument.spreadsheetml.sheet.main+xml"/>
</Types>
</file>

<file path=_rels/.rels><?xml version="1.0" encoding="UTF-8"?>
<Relationships xmlns="http://schemas.openxmlformats.org/package/2006/relationships"><Relationship Id="R1ceb3748eee54b72" Target="xl/workbook.xml" Type="http://schemas.openxmlformats.org/officeDocument/2006/relationships/officeDocument"></Relationship></Relationships>
</file>

<file path=xl/workbook.xml><?xml version="1.0" encoding="utf-8"?>
<workbook xmlns:x="http://schemas.openxmlformats.org/spreadsheetml/2006/main" xmlns="http://schemas.openxmlformats.org/spreadsheetml/2006/main" xmlns:r="http://schemas.openxmlformats.org/officeDocument/2006/relationships" xmlns:mc="http://schemas.openxmlformats.org/markup-compatibility/2006">
  <bookViews>
    <workbookView/>
  </bookViews>
  <sheets>
    <sheet name="使用説明" sheetId="1" r:id="R082deb1bb6634295"/>
    <sheet name="管理ダッシュボード" sheetId="2" r:id="R7c1f656f8ed7483c"/>
    <sheet name="生産計画" sheetId="3" r:id="Re0f8fbfd26a44ff6"/>
    <sheet name="工程マスタ" sheetId="4" r:id="Rfde1e6c376ee44b7"/>
    <sheet name="工程進捗" sheetId="5" r:id="R65382015948e4070"/>
    <sheet name="品質記録" sheetId="6" r:id="R11b5fb9451d6406b"/>
    <sheet name="異常追跡" sheetId="7" r:id="Re07193151b5d4d2a"/>
    <sheet name="完工履歴" sheetId="8" r:id="R380d735a6d5e431e"/>
    <sheet name="基本設定" sheetId="9" r:id="R773c4b3fd8fa43ff"/>
  </sheets>
</workbook>
</file>

<file path=xl/sharedStrings.xml><?xml version="1.0" encoding="utf-8"?>
<sst xmlns="http://schemas.openxmlformats.org/spreadsheetml/2006/main" count="567" uniqueCount="337">
  <si>
    <t>製造プロセス管理共通 Excel テンプレート</t>
  </si>
  <si>
    <t>このワークブックは、Web版の生産計画、工程進捗、品質チェック、完工確認、異常追跡の流れをもとに整理し、複数ライン、複数品目、複数業務シーン向けに拡張した共通テンプレートです。</t>
  </si>
  <si>
    <t>モジュール</t>
  </si>
  <si>
    <t>推奨入力者</t>
  </si>
  <si>
    <t>主要項目</t>
  </si>
  <si>
    <t>よくある業務シーン</t>
  </si>
  <si>
    <t>生産計画</t>
  </si>
  <si>
    <t>工番と納期の基準を整え、工番状態、ライン、担当者、資材状態を統一します。</t>
  </si>
  <si>
    <t>計画と生産管理</t>
  </si>
  <si>
    <t>工番番号、製品、計画数量、計画完了、状態</t>
  </si>
  <si>
    <t>受注生産、在庫補充、試作、多ラインの生産割当</t>
  </si>
  <si>
    <t>工程マスタ</t>
  </si>
  <si>
    <t>製品の標準工程ルートを管理し、後続の進捗・品質・トレースの基盤にします。</t>
  </si>
  <si>
    <t>工程、IE、生産技術</t>
  </si>
  <si>
    <t>製品、ルート、工程順、設備、検査点、SOP</t>
  </si>
  <si>
    <t>標準工程、NPI、外注工程、重要パラメータ管理</t>
  </si>
  <si>
    <t>工程進捗</t>
  </si>
  <si>
    <t>工程ごとに計画・実績・進捗率・出来高・不良を記録し、ボトルネックをすばやく見つけます。</t>
  </si>
  <si>
    <t>班長と現場責任者</t>
  </si>
  <si>
    <t>工番番号、工程、達成率、状態、出来高数量</t>
  </si>
  <si>
    <t>現場日報、ボトルネック追跡、手直し追跡、外注進捗</t>
  </si>
  <si>
    <t>品質記録</t>
  </si>
  <si>
    <t>初回品・巡回・最終品・手直し後検査を記録し、写真と添付を紐づけられます。</t>
  </si>
  <si>
    <t>品質と生産</t>
  </si>
  <si>
    <t>初回品確認、工程内検査、クレームトレース、特採出荷</t>
  </si>
  <si>
    <t>異常追跡</t>
  </si>
  <si>
    <t>ライン停止、材料不足、設備故障、品質異常などをクローズまで対応します。</t>
  </si>
  <si>
    <t>生産、品質、設備、購買</t>
  </si>
  <si>
    <t>異常番号、種別、重大度、責任者、CAPA、クローズ日</t>
  </si>
  <si>
    <t>部材不足、設備故障、品質異常、外注遅延</t>
  </si>
  <si>
    <t>完工履歴</t>
  </si>
  <si>
    <t>完工・再確認・納品状態・出来高達成率を蓄積し、月次報告に使います。</t>
  </si>
  <si>
    <t>生産事務と責任者</t>
  </si>
  <si>
    <t>完了数量、完了日、再確認者、納品状態</t>
  </si>
  <si>
    <t>月次報告、監査トレース、顧客納品の振り返り</t>
  </si>
  <si>
    <t>使い方: まず「基本設定」で会社・ライン・ドロップダウン項目を整えます → 次に「生産計画」に工番を入力します → 標準工程が必要なら「工程マスタ」を整備します → 毎日「工程進捗」と「品質記録」を更新します → 異常は「異常追跡」でクローズします → 完工後は「完工履歴」に保存します。</t>
  </si>
  <si>
    <t>適用シーン</t>
  </si>
  <si>
    <t>テンプレートの使い方</t>
  </si>
  <si>
    <t>受注駆動生産 MTO</t>
  </si>
  <si>
    <t>顧客と案個、受注番号、納期で工番を管理し、遅延リスクと納品状況を重点確認します。</t>
  </si>
  <si>
    <t>在庫補充 MTS</t>
  </si>
  <si>
    <t>顧客と案個を在庫と倉庫として入力し、ライン負荷と完了数量を重点確認します。</t>
  </si>
  <si>
    <t>試作 NPI</t>
  </si>
  <si>
    <t>業務シーンで「試作 NPI」を選び、工程マスタで版数、重要パラメータ、SOPを管理します。</t>
  </si>
  <si>
    <t>手直しと修理</t>
  </si>
  <si>
    <t>外注と委託</t>
  </si>
  <si>
    <t>工程マスタで外注有無をマークし、工程進捗で委託完了率と遅延理由を記録します。</t>
  </si>
  <si>
    <t>情報ソース</t>
  </si>
  <si>
    <t>URL説明</t>
  </si>
  <si>
    <t>参考ページ</t>
  </si>
  <si>
    <t>ページ要約</t>
  </si>
  <si>
    <t>Web版では、工番、工程進捗、初回品確認と品質記録、完了記録、異常メモを同じ流れに置くことで、抜け漏れを減らし、遅延やボトルネックを見つけやすくし、月次報告も支えます。</t>
  </si>
  <si>
    <t>本ファイルの場所づけ</t>
  </si>
  <si>
    <t>汎用テンプレート。サンプルデータはそのまま置き換え可能です。黄と白の領域が主な入力エリアで、薄青の領域は数式やダッシュボード集計が中心です。</t>
  </si>
  <si>
    <t>製造プロセス管理ダッシュボード</t>
  </si>
  <si>
    <t>生産計画、工程進捗、品質記録、異常追跡、完工履歴を自動集計します。業務表を入力すると、このページでライン負荷、遅延リスク、品質結果、異常クローズをすばやく確認できます。</t>
  </si>
  <si>
    <t>工番総数</t>
  </si>
  <si>
    <t>進行中、初回品待ち</t>
  </si>
  <si>
    <t>遅延リスク</t>
  </si>
  <si>
    <t>初回品と品質合格率</t>
  </si>
  <si>
    <t>平均工程進捗</t>
  </si>
  <si>
    <t>未クローズ異常</t>
  </si>
  <si>
    <t>納期遵守率</t>
  </si>
  <si>
    <t>7日以内に期限</t>
  </si>
  <si>
    <t>工番状態分布</t>
  </si>
  <si>
    <t>品質結果</t>
  </si>
  <si>
    <t>記録数</t>
  </si>
  <si>
    <t>業務シーン</t>
  </si>
  <si>
    <t>工番数</t>
  </si>
  <si>
    <t>未着手</t>
  </si>
  <si>
    <t>合格</t>
  </si>
  <si>
    <t>受注生産 MTO</t>
  </si>
  <si>
    <t>進行中</t>
  </si>
  <si>
    <t>特採と要確認</t>
  </si>
  <si>
    <t>初回品待ち</t>
  </si>
  <si>
    <t>不適合</t>
  </si>
  <si>
    <t>初回品合格</t>
  </si>
  <si>
    <t>判定待ち</t>
  </si>
  <si>
    <t>停止</t>
  </si>
  <si>
    <t>遅延</t>
  </si>
  <si>
    <t>社内試作</t>
  </si>
  <si>
    <t>完了</t>
  </si>
  <si>
    <t>その他</t>
  </si>
  <si>
    <t>キャンセル</t>
  </si>
  <si>
    <t>ラインとエリア負荷</t>
  </si>
  <si>
    <t>異常状態</t>
  </si>
  <si>
    <t>ライン1</t>
  </si>
  <si>
    <t>新規</t>
  </si>
  <si>
    <t>ライン2</t>
  </si>
  <si>
    <t>処理中</t>
  </si>
  <si>
    <t>ライン3</t>
  </si>
  <si>
    <t>検証待ち</t>
  </si>
  <si>
    <t>試作ライン</t>
  </si>
  <si>
    <t>クローズ</t>
  </si>
  <si>
    <t>外注</t>
  </si>
  <si>
    <t>修理エリア</t>
  </si>
  <si>
    <t>梱包ライン</t>
  </si>
  <si>
    <t>ダッシュボードの説明: 工番数、状態、品質合格率、異常クローズはすべて業務表から自動集計されます。工程進捗と異常状態は毎日更新し、週次と月次では完了履歴から納期遵守率と出来高達成率を振り返るのがおすすめです。</t>
  </si>
  <si>
    <t>工番番号</t>
  </si>
  <si>
    <t>顧客と案個</t>
  </si>
  <si>
    <t>製品と資材</t>
  </si>
  <si>
    <t>仕様と版</t>
  </si>
  <si>
    <t>ロット番号と受注番号</t>
  </si>
  <si>
    <t>計画数量</t>
  </si>
  <si>
    <t>単位</t>
  </si>
  <si>
    <t>計画開始</t>
  </si>
  <si>
    <t>計画完了</t>
  </si>
  <si>
    <t>ラインとエリア</t>
  </si>
  <si>
    <t>担当者</t>
  </si>
  <si>
    <t>工番状態</t>
  </si>
  <si>
    <t>優先度</t>
  </si>
  <si>
    <t>現在工程</t>
  </si>
  <si>
    <t>進捗%</t>
  </si>
  <si>
    <t>残日数</t>
  </si>
  <si>
    <t>リスク判定</t>
  </si>
  <si>
    <t>資材状態</t>
  </si>
  <si>
    <t>備考</t>
  </si>
  <si>
    <t>顧客A</t>
  </si>
  <si>
    <t>Aシリーズポンプ本体</t>
  </si>
  <si>
    <t>個</t>
  </si>
  <si>
    <t>佐藤健</t>
  </si>
  <si>
    <t>機械加工</t>
  </si>
  <si>
    <t>揃い</t>
  </si>
  <si>
    <t>初回品確認完了、量産加工へ移行</t>
  </si>
  <si>
    <t>完了品倉庫</t>
  </si>
  <si>
    <t>Bシリーズバルブシート</t>
  </si>
  <si>
    <t>標準</t>
  </si>
  <si>
    <t>田中美咲</t>
  </si>
  <si>
    <t>熱処理</t>
  </si>
  <si>
    <t>補充計画に従って生産</t>
  </si>
  <si>
    <t>開発案個P7</t>
  </si>
  <si>
    <t>C型ブラケット</t>
  </si>
  <si>
    <t>試作R1</t>
  </si>
  <si>
    <t>高橋勇</t>
  </si>
  <si>
    <t>組立</t>
  </si>
  <si>
    <t>代替材</t>
  </si>
  <si>
    <t>重要寸法は品質再確認が必要</t>
  </si>
  <si>
    <t>顧客B修理</t>
  </si>
  <si>
    <t>Dシリーズハウジング</t>
  </si>
  <si>
    <t>鈴木智子</t>
  </si>
  <si>
    <t>緊急</t>
  </si>
  <si>
    <t>手直し研磨</t>
  </si>
  <si>
    <t>手直し後は全数検査が必要</t>
  </si>
  <si>
    <t>顧客C</t>
  </si>
  <si>
    <t>Eシリーズブッシュ</t>
  </si>
  <si>
    <t>中村蓮</t>
  </si>
  <si>
    <t>外注めっき</t>
  </si>
  <si>
    <t>検査待ち</t>
  </si>
  <si>
    <t>受入検査の完了後に外注へ出します</t>
  </si>
  <si>
    <t>顧客D</t>
  </si>
  <si>
    <t>Fシリーズエンドカバー</t>
  </si>
  <si>
    <t>伊藤大輔</t>
  </si>
  <si>
    <t>梱包</t>
  </si>
  <si>
    <t>一部部材不足</t>
  </si>
  <si>
    <t>梱包資材不足</t>
  </si>
  <si>
    <t>工程検証</t>
  </si>
  <si>
    <t>Gシリーズブラケット</t>
  </si>
  <si>
    <t>山本玲</t>
  </si>
  <si>
    <t>材料準備</t>
  </si>
  <si>
    <t>新治具を検証</t>
  </si>
  <si>
    <t>顧客E</t>
  </si>
  <si>
    <t>Hシリーズポンプカバー</t>
  </si>
  <si>
    <t>工程ルート</t>
  </si>
  <si>
    <t>工程順序</t>
  </si>
  <si>
    <t>工事名</t>
  </si>
  <si>
    <t>標準工数(時間あたり個数)</t>
  </si>
  <si>
    <t>標準良率%</t>
  </si>
  <si>
    <t>設備と作業場所</t>
  </si>
  <si>
    <t>責任部署</t>
  </si>
  <si>
    <t>検査ポイント</t>
  </si>
  <si>
    <t>重要パラメータと管理点</t>
  </si>
  <si>
    <t>SOPと文書リンク</t>
  </si>
  <si>
    <t>対象か外注</t>
  </si>
  <si>
    <t>有効日付</t>
  </si>
  <si>
    <t>ポンプ本体標準ルート</t>
  </si>
  <si>
    <t>倉庫と材料準備エリア</t>
  </si>
  <si>
    <t>資材担当</t>
  </si>
  <si>
    <t>いいえ</t>
  </si>
  <si>
    <t>資材の揃い確認、ロット照合</t>
  </si>
  <si>
    <t>はい</t>
  </si>
  <si>
    <t>ツール寿命、寸法初回検査</t>
  </si>
  <si>
    <t>洗浄</t>
  </si>
  <si>
    <t>洗浄ラインA</t>
  </si>
  <si>
    <t>生産</t>
  </si>
  <si>
    <t>洗浄剤濃度</t>
  </si>
  <si>
    <t>トルク、嵌合すきま</t>
  </si>
  <si>
    <t>最終検査梱包</t>
  </si>
  <si>
    <t>検査台と梱包ライン</t>
  </si>
  <si>
    <t>品質</t>
  </si>
  <si>
    <t>外観・機能テスト</t>
  </si>
  <si>
    <t>ブッシュ外注ルート</t>
  </si>
  <si>
    <t>旋削</t>
  </si>
  <si>
    <t>旋盤-02</t>
  </si>
  <si>
    <t>外注先</t>
  </si>
  <si>
    <t>購買と外注</t>
  </si>
  <si>
    <t>めっき厚み、密着力</t>
  </si>
  <si>
    <t>入庫検査</t>
  </si>
  <si>
    <t>外観・厚さ抜取検査</t>
  </si>
  <si>
    <t>実績開始</t>
  </si>
  <si>
    <t>実績完了</t>
  </si>
  <si>
    <t>進捗率%</t>
  </si>
  <si>
    <t>状態</t>
  </si>
  <si>
    <t>出来高数量</t>
  </si>
  <si>
    <t>ボトルネックと遅延理由</t>
  </si>
  <si>
    <t>次のアクション</t>
  </si>
  <si>
    <t>更新日時</t>
  </si>
  <si>
    <t>CNCへ流し込み</t>
  </si>
  <si>
    <t>ツール交換待ち</t>
  </si>
  <si>
    <t>残りバッチを完了</t>
  </si>
  <si>
    <t>バルブシート標準ルート</t>
  </si>
  <si>
    <t>移行热処理</t>
  </si>
  <si>
    <t>炉待ち</t>
  </si>
  <si>
    <t>設備シフトを調整</t>
  </si>
  <si>
    <t>試作ルート</t>
  </si>
  <si>
    <t>初回品組立</t>
  </si>
  <si>
    <t>重要寸法の確認待ちちち</t>
  </si>
  <si>
    <t>提出初回品</t>
  </si>
  <si>
    <t>手直しルート</t>
  </si>
  <si>
    <t>治具摩耗</t>
  </si>
  <si>
    <t>治具交換後に再開</t>
  </si>
  <si>
    <t>エンドカバー梱包ルート</t>
  </si>
  <si>
    <t>購買による緊急補給</t>
  </si>
  <si>
    <t>日付</t>
  </si>
  <si>
    <t>検査種別</t>
  </si>
  <si>
    <t>サンプル数</t>
  </si>
  <si>
    <t>検査結果</t>
  </si>
  <si>
    <t>不良種別</t>
  </si>
  <si>
    <t>写真と添付リンク</t>
  </si>
  <si>
    <t>確認者</t>
  </si>
  <si>
    <t>処置方法</t>
  </si>
  <si>
    <t>クローズ状態</t>
  </si>
  <si>
    <t>初回品</t>
  </si>
  <si>
    <t>出荷可</t>
  </si>
  <si>
    <t>初回品寸法OK</t>
  </si>
  <si>
    <t>寸法ずれ</t>
  </si>
  <si>
    <t>重要寸法は工程再確認が必要</t>
  </si>
  <si>
    <t>巡回検査</t>
  </si>
  <si>
    <t>硬度不足</t>
  </si>
  <si>
    <t>特採受入</t>
  </si>
  <si>
    <t>補充再検査</t>
  </si>
  <si>
    <t>手直し後</t>
  </si>
  <si>
    <t>外観傷</t>
  </si>
  <si>
    <t>手直し</t>
  </si>
  <si>
    <t>追加研磨</t>
  </si>
  <si>
    <t>最終品</t>
  </si>
  <si>
    <t>梱包前確認</t>
  </si>
  <si>
    <t>異常番号</t>
  </si>
  <si>
    <t>発見日付</t>
  </si>
  <si>
    <t>発生モジュール</t>
  </si>
  <si>
    <t>異常種別</t>
  </si>
  <si>
    <t>重大度</t>
  </si>
  <si>
    <t>影響説明</t>
  </si>
  <si>
    <t>責任者</t>
  </si>
  <si>
    <t>暫定対応</t>
  </si>
  <si>
    <t>根本理由</t>
  </si>
  <si>
    <t>はい正予防処置(CAPA)</t>
  </si>
  <si>
    <t>予定クローズ日</t>
  </si>
  <si>
    <t>実際のクローズ日</t>
  </si>
  <si>
    <t>期限超過日数</t>
  </si>
  <si>
    <t>品質異常</t>
  </si>
  <si>
    <t>初回品の重要寸法ずれが試作出荷に影響</t>
  </si>
  <si>
    <t>量産を停止し、サンプルを隔離</t>
  </si>
  <si>
    <t>治具場所ずれ</t>
  </si>
  <si>
    <t>治具を校正し、初回品を再測定</t>
  </si>
  <si>
    <t>NPI案個優先処理</t>
  </si>
  <si>
    <t>資材</t>
  </si>
  <si>
    <t>部材不足</t>
  </si>
  <si>
    <t>梱包資材不足で梱包停止</t>
  </si>
  <si>
    <t>梱包順序を調整し、まず揃い品を処理</t>
  </si>
  <si>
    <t>仕入先の納品遅延</t>
  </si>
  <si>
    <t>購買を急ぎ、セキュリティ在庫を設定</t>
  </si>
  <si>
    <t>購買へ通知済み</t>
  </si>
  <si>
    <t>設備</t>
  </si>
  <si>
    <t>設備故障</t>
  </si>
  <si>
    <t>CNCのツール交換待ちで日次出来高に影響</t>
  </si>
  <si>
    <t>有効化予備ツール</t>
  </si>
  <si>
    <t>ツール寿命監視不足</t>
  </si>
  <si>
    <t>ツール寿命の警告を追加</t>
  </si>
  <si>
    <t>手直し研磨の不良率が高い</t>
  </si>
  <si>
    <t>熟練者に再確認を依頼</t>
  </si>
  <si>
    <t>分析待ち</t>
  </si>
  <si>
    <t>最適化手直し標準与工装</t>
  </si>
  <si>
    <t>記録番号</t>
  </si>
  <si>
    <t>完了数量</t>
  </si>
  <si>
    <t>手直し数量</t>
  </si>
  <si>
    <t>廃棄数量</t>
  </si>
  <si>
    <t>完了日付</t>
  </si>
  <si>
    <t>再確認者</t>
  </si>
  <si>
    <t>納品状態</t>
  </si>
  <si>
    <t>出来高達成率</t>
  </si>
  <si>
    <t>ファイルと添付リンク</t>
  </si>
  <si>
    <t>例: 完了後に実際の完了数量と日付を入力します</t>
  </si>
  <si>
    <t>一部梱包完了</t>
  </si>
  <si>
    <t>基本設定とドロップダウン項目</t>
  </si>
  <si>
    <t>項目</t>
  </si>
  <si>
    <t>初期値</t>
  </si>
  <si>
    <t>説明</t>
  </si>
  <si>
    <t>シフト</t>
  </si>
  <si>
    <t>対象か</t>
  </si>
  <si>
    <t>発生元</t>
  </si>
  <si>
    <t>進捗状態</t>
  </si>
  <si>
    <t>会社名</t>
  </si>
  <si>
    <t>サンプル製造株式会社</t>
  </si>
  <si>
    <t>実際の会社名に置き換え可能</t>
  </si>
  <si>
    <t>日勤</t>
  </si>
  <si>
    <t>ライン停止</t>
  </si>
  <si>
    <t>時間通り</t>
  </si>
  <si>
    <t>工場と拠点</t>
  </si>
  <si>
    <t>第1工場</t>
  </si>
  <si>
    <t>複数工場や複数作業場の区分に使います</t>
  </si>
  <si>
    <t>夜勤</t>
  </si>
  <si>
    <t>セット</t>
  </si>
  <si>
    <t>テンプレート版</t>
  </si>
  <si>
    <t>内部テンプレート版</t>
  </si>
  <si>
    <t>中勤</t>
  </si>
  <si>
    <t>バッチ</t>
  </si>
  <si>
    <t>廃棄</t>
  </si>
  <si>
    <t>前倒し</t>
  </si>
  <si>
    <t>管理担当</t>
  </si>
  <si>
    <t>生産管理部</t>
  </si>
  <si>
    <t>ドロップダウン項目と数式を更新する担当</t>
  </si>
  <si>
    <t>週末シフト</t>
  </si>
  <si>
    <t>入庫前</t>
  </si>
  <si>
    <t>隔離</t>
  </si>
  <si>
    <t>一部引渡し</t>
  </si>
  <si>
    <t>更新日付</t>
  </si>
  <si>
    <t>最終メンテナンス日付</t>
  </si>
  <si>
    <t>該当なし</t>
  </si>
  <si>
    <t>再確認待ちちち</t>
  </si>
  <si>
    <t>顧客検収</t>
  </si>
  <si>
    <t>人員</t>
  </si>
  <si>
    <t>人員不足</t>
  </si>
  <si>
    <t>顧客</t>
  </si>
  <si>
    <t>外注遅延</t>
  </si>
  <si>
    <t>セキュリティと環境</t>
  </si>
  <si>
    <t>文書とSOP</t>
  </si>
  <si>
    <t>ドロップダウン項目、費目、単価上限、デフォルト税率、統制説明を管理します。</t>
  </si>
</sst>
</file>

<file path=xl/styles.xml><?xml version="1.0" encoding="utf-8"?>
<styleSheet xmlns="http://schemas.openxmlformats.org/spreadsheetml/2006/main">
  <numFmts count="5">
    <numFmt numFmtId="200" formatCode="yyyy-mm-dd"/>
    <numFmt numFmtId="201" formatCode="#,##0"/>
    <numFmt numFmtId="202" formatCode="0%"/>
    <numFmt numFmtId="203" formatCode="0"/>
    <numFmt numFmtId="204" formatCode="0.00"/>
  </numFmts>
  <fonts count="7">
    <font>
      <sz val="11"/>
      <name val="Carlito"/>
    </font>
    <font>
      <b val="1"/>
      <sz val="18"/>
      <color rgb="FF0F172A"/>
      <name val="Microsoft YaHei"/>
    </font>
    <font>
      <sz val="11"/>
      <color rgb="FF475569"/>
      <name val="Microsoft YaHei"/>
    </font>
    <font>
      <sz val="10"/>
      <color rgb="FF111827"/>
      <name val="Microsoft YaHei"/>
    </font>
    <font>
      <b val="1"/>
      <sz val="10"/>
      <color rgb="FF1E3A8A"/>
      <name val="Microsoft YaHei"/>
    </font>
    <font>
      <sz val="11"/>
      <color rgb="FF334155"/>
      <name val="Microsoft YaHei"/>
    </font>
    <font>
      <b val="1"/>
      <sz val="16"/>
      <color rgb="FF0F172A"/>
      <name val="Microsoft YaHei"/>
    </font>
  </fonts>
  <fills count="8">
    <fill>
      <patternFill patternType="none"/>
    </fill>
    <fill>
      <patternFill patternType="gray125"/>
    </fill>
    <fill>
      <patternFill patternType="solid">
        <fgColor rgb="FFF8FAFC"/>
      </patternFill>
    </fill>
    <fill>
      <patternFill patternType="solid">
        <fgColor rgb="FFDBEAFE"/>
      </patternFill>
    </fill>
    <fill>
      <patternFill patternType="solid">
        <fgColor rgb="FFFFFBEB"/>
      </patternFill>
    </fill>
    <fill>
      <patternFill patternType="solid">
        <fgColor rgb="FFEFF6FF"/>
      </patternFill>
    </fill>
    <fill>
      <patternFill patternType="solid">
        <fgColor rgb="FFE0F2FE"/>
      </patternFill>
    </fill>
    <fill>
      <patternFill patternType="solid">
        <fgColor rgb="FFFFFFFF"/>
      </patternFill>
    </fill>
  </fills>
  <borders count="32">
    <border/>
    <border/>
    <border>
      <right style="thin">
        <color rgb="FFE2E8F0"/>
      </right>
      <bottom style="thin">
        <color rgb="FFE2E8F0"/>
      </bottom>
    </border>
    <border>
      <left style="thin">
        <color rgb="FFE2E8F0"/>
      </left>
      <right style="thin">
        <color rgb="FFE2E8F0"/>
      </right>
      <bottom style="thin">
        <color rgb="FFE2E8F0"/>
      </bottom>
    </border>
    <border>
      <left style="thin">
        <color rgb="FFE2E8F0"/>
      </left>
      <bottom style="thin">
        <color rgb="FFE2E8F0"/>
      </bottom>
    </border>
    <border>
      <right style="thin">
        <color rgb="FFE2E8F0"/>
      </right>
      <top style="thin">
        <color rgb="FFE2E8F0"/>
      </top>
      <bottom style="thin">
        <color rgb="FFE2E8F0"/>
      </bottom>
    </border>
    <border>
      <left style="thin">
        <color rgb="FFE2E8F0"/>
      </left>
      <right style="thin">
        <color rgb="FFE2E8F0"/>
      </right>
      <top style="thin">
        <color rgb="FFE2E8F0"/>
      </top>
      <bottom style="thin">
        <color rgb="FFE2E8F0"/>
      </bottom>
    </border>
    <border>
      <left style="thin">
        <color rgb="FFE2E8F0"/>
      </left>
      <top style="thin">
        <color rgb="FFE2E8F0"/>
      </top>
      <bottom style="thin">
        <color rgb="FFE2E8F0"/>
      </bottom>
    </border>
    <border>
      <right style="thin">
        <color rgb="FFE2E8F0"/>
      </right>
      <top style="thin">
        <color rgb="FFE2E8F0"/>
      </top>
    </border>
    <border>
      <left style="thin">
        <color rgb="FFE2E8F0"/>
      </left>
      <right style="thin">
        <color rgb="FFE2E8F0"/>
      </right>
      <top style="thin">
        <color rgb="FFE2E8F0"/>
      </top>
    </border>
    <border>
      <left style="thin">
        <color rgb="FFE2E8F0"/>
      </left>
      <top style="thin">
        <color rgb="FFE2E8F0"/>
      </top>
    </border>
    <border>
      <right style="thin">
        <color rgb="FFE2E8F0"/>
      </right>
      <bottom style="thin">
        <color rgb="FFE2E8F0"/>
      </bottom>
    </border>
    <border>
      <left style="thin">
        <color rgb="FFE2E8F0"/>
      </left>
      <right style="thin">
        <color rgb="FFE2E8F0"/>
      </right>
      <bottom style="thin">
        <color rgb="FFE2E8F0"/>
      </bottom>
    </border>
    <border>
      <left style="thin">
        <color rgb="FFE2E8F0"/>
      </left>
      <bottom style="thin">
        <color rgb="FFE2E8F0"/>
      </bottom>
    </border>
    <border>
      <right style="thin">
        <color rgb="FFE2E8F0"/>
      </right>
      <top style="thin">
        <color rgb="FFE2E8F0"/>
      </top>
      <bottom style="thin">
        <color rgb="FFE2E8F0"/>
      </bottom>
    </border>
    <border>
      <left style="thin">
        <color rgb="FFE2E8F0"/>
      </left>
      <right style="thin">
        <color rgb="FFE2E8F0"/>
      </right>
      <top style="thin">
        <color rgb="FFE2E8F0"/>
      </top>
      <bottom style="thin">
        <color rgb="FFE2E8F0"/>
      </bottom>
    </border>
    <border>
      <left style="thin">
        <color rgb="FFE2E8F0"/>
      </left>
      <top style="thin">
        <color rgb="FFE2E8F0"/>
      </top>
      <bottom style="thin">
        <color rgb="FFE2E8F0"/>
      </bottom>
    </border>
    <border>
      <right style="thin">
        <color rgb="FFE2E8F0"/>
      </right>
      <top style="thin">
        <color rgb="FFE2E8F0"/>
      </top>
    </border>
    <border>
      <left style="thin">
        <color rgb="FFE2E8F0"/>
      </left>
      <right style="thin">
        <color rgb="FFE2E8F0"/>
      </right>
      <top style="thin">
        <color rgb="FFE2E8F0"/>
      </top>
    </border>
    <border>
      <left style="thin">
        <color rgb="FFE2E8F0"/>
      </left>
      <top style="thin">
        <color rgb="FFE2E8F0"/>
      </top>
    </border>
    <border>
      <left style="thin">
        <color rgb="FFBAE6FD"/>
      </left>
      <top style="thin">
        <color rgb="FFBAE6FD"/>
      </top>
      <bottom style="thin">
        <color rgb="FFBAE6FD"/>
      </bottom>
    </border>
    <border>
      <top style="thin">
        <color rgb="FFBAE6FD"/>
      </top>
      <bottom style="thin">
        <color rgb="FFBAE6FD"/>
      </bottom>
    </border>
    <border>
      <right style="thin">
        <color rgb="FFBAE6FD"/>
      </right>
      <top style="thin">
        <color rgb="FFBAE6FD"/>
      </top>
      <bottom style="thin">
        <color rgb="FFBAE6FD"/>
      </bottom>
    </border>
    <border>
      <left style="thin">
        <color rgb="FFBAE6FD"/>
      </left>
      <top style="thin">
        <color rgb="FFBAE6FD"/>
      </top>
      <bottom style="thin">
        <color rgb="FFBAE6FD"/>
      </bottom>
    </border>
    <border>
      <top style="thin">
        <color rgb="FFBAE6FD"/>
      </top>
      <bottom style="thin">
        <color rgb="FFBAE6FD"/>
      </bottom>
    </border>
    <border>
      <right style="thin">
        <color rgb="FFBAE6FD"/>
      </right>
      <top style="thin">
        <color rgb="FFBAE6FD"/>
      </top>
      <bottom style="thin">
        <color rgb="FFBAE6FD"/>
      </bottom>
    </border>
    <border>
      <left style="thin">
        <color rgb="FFBAE6FD"/>
      </left>
      <top style="thin">
        <color rgb="FFBAE6FD"/>
      </top>
    </border>
    <border>
      <top style="thin">
        <color rgb="FFBAE6FD"/>
      </top>
    </border>
    <border>
      <right style="thin">
        <color rgb="FFBAE6FD"/>
      </right>
      <top style="thin">
        <color rgb="FFBAE6FD"/>
      </top>
    </border>
    <border>
      <left style="thin">
        <color rgb="FFBAE6FD"/>
      </left>
      <top style="thin">
        <color rgb="FFBAE6FD"/>
      </top>
    </border>
    <border>
      <top style="thin">
        <color rgb="FFBAE6FD"/>
      </top>
    </border>
    <border>
      <right style="thin">
        <color rgb="FFBAE6FD"/>
      </right>
      <top style="thin">
        <color rgb="FFBAE6FD"/>
      </top>
    </border>
  </borders>
  <cellStyleXfs count="1">
    <xf numFmtId="0" fontId="0" fillId="0" borderId="0"/>
  </cellStyleXfs>
  <cellXfs count="177">
    <xf numFmtId="0" fontId="0" fillId="0" borderId="0" xfId="0"/>
    <xf numFmtId="0" fontId="0" fillId="0" borderId="1" xfId="0" applyNumberFormat="true" applyFont="true" applyFill="true" applyBorder="true"/>
    <xf numFmtId="0" fontId="0" fillId="2" borderId="0" xfId="0" applyNumberFormat="true" applyFont="true" applyFill="true" applyBorder="true"/>
    <xf numFmtId="0" fontId="1" fillId="2" borderId="0" xfId="0" applyNumberFormat="true" applyFont="true" applyFill="true" applyBorder="true"/>
    <xf numFmtId="0" fontId="1" fillId="2" borderId="0" xfId="0" applyNumberFormat="true" applyFont="true" applyFill="true" applyBorder="true" applyAlignment="true">
      <alignment vertical="center"/>
    </xf>
    <xf numFmtId="0" fontId="0" fillId="2" borderId="1" xfId="0" applyNumberFormat="true" applyFont="true" applyFill="true" applyBorder="true"/>
    <xf numFmtId="0" fontId="1" fillId="2" borderId="1" xfId="0" applyNumberFormat="true" applyFont="true" applyFill="true" applyBorder="true"/>
    <xf numFmtId="0" fontId="1" fillId="2" borderId="1" xfId="0" applyNumberFormat="true" applyFont="true" applyFill="true" applyBorder="true" applyAlignment="true">
      <alignment vertical="center"/>
    </xf>
    <xf numFmtId="0" fontId="2" fillId="2" borderId="0" xfId="0" applyNumberFormat="true" applyFont="true" applyFill="true" applyBorder="true"/>
    <xf numFmtId="0" fontId="2" fillId="2" borderId="0" xfId="0" applyNumberFormat="true" applyFont="true" applyFill="true" applyBorder="true" applyAlignment="true">
      <alignment wrapText="true"/>
    </xf>
    <xf numFmtId="0" fontId="2" fillId="2" borderId="0" xfId="0" applyNumberFormat="true" applyFont="true" applyFill="true" applyBorder="true" applyAlignment="true">
      <alignment vertical="center" wrapText="true"/>
    </xf>
    <xf numFmtId="0" fontId="2" fillId="2" borderId="1" xfId="0" applyNumberFormat="true" applyFont="true" applyFill="true" applyBorder="true"/>
    <xf numFmtId="0" fontId="2" fillId="2" borderId="1" xfId="0" applyNumberFormat="true" applyFont="true" applyFill="true" applyBorder="true" applyAlignment="true">
      <alignment wrapText="true"/>
    </xf>
    <xf numFmtId="0" fontId="2" fillId="2" borderId="1" xfId="0" applyNumberFormat="true" applyFont="true" applyFill="true" applyBorder="true" applyAlignment="true">
      <alignment vertical="center" wrapText="true"/>
    </xf>
    <xf numFmtId="0" fontId="3" fillId="0" borderId="0" xfId="0" applyNumberFormat="true" applyFont="true" applyFill="true" applyBorder="true"/>
    <xf numFmtId="0" fontId="3" fillId="0" borderId="2" xfId="0" applyNumberFormat="true" applyFont="true" applyFill="true" applyBorder="true"/>
    <xf numFmtId="0" fontId="3" fillId="0" borderId="3" xfId="0" applyNumberFormat="true" applyFont="true" applyFill="true" applyBorder="true"/>
    <xf numFmtId="0" fontId="3" fillId="0" borderId="4" xfId="0" applyNumberFormat="true" applyFont="true" applyFill="true" applyBorder="true"/>
    <xf numFmtId="0" fontId="3" fillId="0" borderId="5" xfId="0" applyNumberFormat="true" applyFont="true" applyFill="true" applyBorder="true"/>
    <xf numFmtId="0" fontId="3" fillId="0" borderId="6" xfId="0" applyNumberFormat="true" applyFont="true" applyFill="true" applyBorder="true"/>
    <xf numFmtId="0" fontId="3" fillId="0" borderId="7" xfId="0" applyNumberFormat="true" applyFont="true" applyFill="true" applyBorder="true"/>
    <xf numFmtId="0" fontId="3" fillId="0" borderId="8" xfId="0" applyNumberFormat="true" applyFont="true" applyFill="true" applyBorder="true"/>
    <xf numFmtId="0" fontId="3" fillId="0" borderId="9" xfId="0" applyNumberFormat="true" applyFont="true" applyFill="true" applyBorder="true"/>
    <xf numFmtId="0" fontId="3" fillId="0" borderId="10" xfId="0" applyNumberFormat="true" applyFont="true" applyFill="true" applyBorder="true"/>
    <xf numFmtId="0" fontId="3" fillId="0" borderId="2" xfId="0" applyNumberFormat="true" applyFont="true" applyFill="true" applyBorder="true" applyAlignment="true">
      <alignment vertical="center"/>
    </xf>
    <xf numFmtId="0" fontId="3" fillId="0" borderId="3" xfId="0" applyNumberFormat="true" applyFont="true" applyFill="true" applyBorder="true" applyAlignment="true">
      <alignment vertical="center"/>
    </xf>
    <xf numFmtId="0" fontId="3" fillId="0" borderId="4" xfId="0" applyNumberFormat="true" applyFont="true" applyFill="true" applyBorder="true" applyAlignment="true">
      <alignment vertical="center"/>
    </xf>
    <xf numFmtId="0" fontId="3" fillId="0" borderId="5" xfId="0" applyNumberFormat="true" applyFont="true" applyFill="true" applyBorder="true" applyAlignment="true">
      <alignment vertical="center"/>
    </xf>
    <xf numFmtId="0" fontId="3" fillId="0" borderId="6" xfId="0" applyNumberFormat="true" applyFont="true" applyFill="true" applyBorder="true" applyAlignment="true">
      <alignment vertical="center"/>
    </xf>
    <xf numFmtId="0" fontId="3" fillId="0" borderId="7" xfId="0" applyNumberFormat="true" applyFont="true" applyFill="true" applyBorder="true" applyAlignment="true">
      <alignment vertical="center"/>
    </xf>
    <xf numFmtId="0" fontId="3" fillId="0" borderId="8" xfId="0" applyNumberFormat="true" applyFont="true" applyFill="true" applyBorder="true" applyAlignment="true">
      <alignment vertical="center"/>
    </xf>
    <xf numFmtId="0" fontId="3" fillId="0" borderId="9" xfId="0" applyNumberFormat="true" applyFont="true" applyFill="true" applyBorder="true" applyAlignment="true">
      <alignment vertical="center"/>
    </xf>
    <xf numFmtId="0" fontId="3" fillId="0" borderId="10" xfId="0" applyNumberFormat="true" applyFont="true" applyFill="true" applyBorder="true" applyAlignment="true">
      <alignment vertical="center"/>
    </xf>
    <xf numFmtId="0" fontId="3" fillId="0" borderId="1" xfId="0" applyNumberFormat="true" applyFont="true" applyFill="true" applyBorder="true"/>
    <xf numFmtId="0" fontId="3" fillId="0" borderId="11" xfId="0" applyNumberFormat="true" applyFont="true" applyFill="true" applyBorder="true"/>
    <xf numFmtId="0" fontId="3" fillId="0" borderId="12" xfId="0" applyNumberFormat="true" applyFont="true" applyFill="true" applyBorder="true"/>
    <xf numFmtId="0" fontId="3" fillId="0" borderId="13" xfId="0" applyNumberFormat="true" applyFont="true" applyFill="true" applyBorder="true"/>
    <xf numFmtId="0" fontId="3" fillId="0" borderId="14" xfId="0" applyNumberFormat="true" applyFont="true" applyFill="true" applyBorder="true"/>
    <xf numFmtId="0" fontId="3" fillId="0" borderId="15" xfId="0" applyNumberFormat="true" applyFont="true" applyFill="true" applyBorder="true"/>
    <xf numFmtId="0" fontId="3" fillId="0" borderId="16" xfId="0" applyNumberFormat="true" applyFont="true" applyFill="true" applyBorder="true"/>
    <xf numFmtId="0" fontId="3" fillId="0" borderId="17" xfId="0" applyNumberFormat="true" applyFont="true" applyFill="true" applyBorder="true"/>
    <xf numFmtId="0" fontId="3" fillId="0" borderId="18" xfId="0" applyNumberFormat="true" applyFont="true" applyFill="true" applyBorder="true"/>
    <xf numFmtId="0" fontId="3" fillId="0" borderId="19" xfId="0" applyNumberFormat="true" applyFont="true" applyFill="true" applyBorder="true"/>
    <xf numFmtId="0" fontId="3" fillId="0" borderId="11" xfId="0" applyNumberFormat="true" applyFont="true" applyFill="true" applyBorder="true" applyAlignment="true">
      <alignment vertical="center"/>
    </xf>
    <xf numFmtId="0" fontId="3" fillId="0" borderId="12" xfId="0" applyNumberFormat="true" applyFont="true" applyFill="true" applyBorder="true" applyAlignment="true">
      <alignment vertical="center"/>
    </xf>
    <xf numFmtId="0" fontId="3" fillId="0" borderId="13" xfId="0" applyNumberFormat="true" applyFont="true" applyFill="true" applyBorder="true" applyAlignment="true">
      <alignment vertical="center"/>
    </xf>
    <xf numFmtId="0" fontId="3" fillId="0" borderId="14" xfId="0" applyNumberFormat="true" applyFont="true" applyFill="true" applyBorder="true" applyAlignment="true">
      <alignment vertical="center"/>
    </xf>
    <xf numFmtId="0" fontId="3" fillId="0" borderId="15" xfId="0" applyNumberFormat="true" applyFont="true" applyFill="true" applyBorder="true" applyAlignment="true">
      <alignment vertical="center"/>
    </xf>
    <xf numFmtId="0" fontId="3" fillId="0" borderId="16" xfId="0" applyNumberFormat="true" applyFont="true" applyFill="true" applyBorder="true" applyAlignment="true">
      <alignment vertical="center"/>
    </xf>
    <xf numFmtId="0" fontId="3" fillId="0" borderId="17" xfId="0" applyNumberFormat="true" applyFont="true" applyFill="true" applyBorder="true" applyAlignment="true">
      <alignment vertical="center"/>
    </xf>
    <xf numFmtId="0" fontId="3" fillId="0" borderId="18" xfId="0" applyNumberFormat="true" applyFont="true" applyFill="true" applyBorder="true" applyAlignment="true">
      <alignment vertical="center"/>
    </xf>
    <xf numFmtId="0" fontId="3" fillId="0" borderId="19" xfId="0" applyNumberFormat="true" applyFont="true" applyFill="true" applyBorder="true" applyAlignment="true">
      <alignment vertical="center"/>
    </xf>
    <xf numFmtId="0" fontId="3" fillId="3" borderId="2" xfId="0" applyNumberFormat="true" applyFont="true" applyFill="true" applyBorder="true" applyAlignment="true">
      <alignment vertical="center"/>
    </xf>
    <xf numFmtId="0" fontId="3" fillId="3" borderId="3" xfId="0" applyNumberFormat="true" applyFont="true" applyFill="true" applyBorder="true" applyAlignment="true">
      <alignment vertical="center"/>
    </xf>
    <xf numFmtId="0" fontId="3" fillId="3" borderId="4" xfId="0" applyNumberFormat="true" applyFont="true" applyFill="true" applyBorder="true" applyAlignment="true">
      <alignment vertical="center"/>
    </xf>
    <xf numFmtId="0" fontId="4" fillId="3" borderId="2" xfId="0" applyNumberFormat="true" applyFont="true" applyFill="true" applyBorder="true" applyAlignment="true">
      <alignment vertical="center"/>
    </xf>
    <xf numFmtId="0" fontId="4" fillId="3" borderId="3" xfId="0" applyNumberFormat="true" applyFont="true" applyFill="true" applyBorder="true" applyAlignment="true">
      <alignment vertical="center"/>
    </xf>
    <xf numFmtId="0" fontId="4" fillId="3" borderId="4" xfId="0" applyNumberFormat="true" applyFont="true" applyFill="true" applyBorder="true" applyAlignment="true">
      <alignment vertical="center"/>
    </xf>
    <xf numFmtId="0" fontId="4" fillId="3" borderId="2" xfId="0" applyNumberFormat="true" applyFont="true" applyFill="true" applyBorder="true" applyAlignment="true">
      <alignment vertical="center" wrapText="true"/>
    </xf>
    <xf numFmtId="0" fontId="4" fillId="3" borderId="3" xfId="0" applyNumberFormat="true" applyFont="true" applyFill="true" applyBorder="true" applyAlignment="true">
      <alignment vertical="center" wrapText="true"/>
    </xf>
    <xf numFmtId="0" fontId="4" fillId="3" borderId="2" xfId="0" applyNumberFormat="true" applyFont="true" applyFill="true" applyBorder="true" applyAlignment="true">
      <alignment horizontal="center" vertical="center" wrapText="true"/>
    </xf>
    <xf numFmtId="0" fontId="4" fillId="3" borderId="3" xfId="0" applyNumberFormat="true" applyFont="true" applyFill="true" applyBorder="true" applyAlignment="true">
      <alignment horizontal="center" vertical="center" wrapText="true"/>
    </xf>
    <xf numFmtId="0" fontId="3" fillId="3" borderId="11" xfId="0" applyNumberFormat="true" applyFont="true" applyFill="true" applyBorder="true" applyAlignment="true">
      <alignment vertical="center"/>
    </xf>
    <xf numFmtId="0" fontId="3" fillId="3" borderId="12" xfId="0" applyNumberFormat="true" applyFont="true" applyFill="true" applyBorder="true" applyAlignment="true">
      <alignment vertical="center"/>
    </xf>
    <xf numFmtId="0" fontId="3" fillId="3" borderId="13" xfId="0" applyNumberFormat="true" applyFont="true" applyFill="true" applyBorder="true" applyAlignment="true">
      <alignment vertical="center"/>
    </xf>
    <xf numFmtId="0" fontId="4" fillId="3" borderId="11" xfId="0" applyNumberFormat="true" applyFont="true" applyFill="true" applyBorder="true" applyAlignment="true">
      <alignment vertical="center"/>
    </xf>
    <xf numFmtId="0" fontId="4" fillId="3" borderId="12" xfId="0" applyNumberFormat="true" applyFont="true" applyFill="true" applyBorder="true" applyAlignment="true">
      <alignment vertical="center"/>
    </xf>
    <xf numFmtId="0" fontId="4" fillId="3" borderId="13" xfId="0" applyNumberFormat="true" applyFont="true" applyFill="true" applyBorder="true" applyAlignment="true">
      <alignment vertical="center"/>
    </xf>
    <xf numFmtId="0" fontId="4" fillId="3" borderId="11" xfId="0" applyNumberFormat="true" applyFont="true" applyFill="true" applyBorder="true" applyAlignment="true">
      <alignment vertical="center" wrapText="true"/>
    </xf>
    <xf numFmtId="0" fontId="4" fillId="3" borderId="12" xfId="0" applyNumberFormat="true" applyFont="true" applyFill="true" applyBorder="true" applyAlignment="true">
      <alignment vertical="center" wrapText="true"/>
    </xf>
    <xf numFmtId="0" fontId="4" fillId="3" borderId="11" xfId="0" applyNumberFormat="true" applyFont="true" applyFill="true" applyBorder="true" applyAlignment="true">
      <alignment horizontal="center" vertical="center" wrapText="true"/>
    </xf>
    <xf numFmtId="0" fontId="4" fillId="3" borderId="12" xfId="0" applyNumberFormat="true" applyFont="true" applyFill="true" applyBorder="true" applyAlignment="true">
      <alignment horizontal="center" vertical="center" wrapText="true"/>
    </xf>
    <xf numFmtId="0" fontId="0" fillId="4" borderId="0" xfId="0" applyNumberFormat="true" applyFont="true" applyFill="true" applyBorder="true"/>
    <xf numFmtId="0" fontId="5" fillId="4" borderId="0" xfId="0" applyNumberFormat="true" applyFont="true" applyFill="true" applyBorder="true"/>
    <xf numFmtId="0" fontId="5" fillId="4" borderId="0" xfId="0" applyNumberFormat="true" applyFont="true" applyFill="true" applyBorder="true" applyAlignment="true">
      <alignment wrapText="true"/>
    </xf>
    <xf numFmtId="0" fontId="5" fillId="4" borderId="0" xfId="0" applyNumberFormat="true" applyFont="true" applyFill="true" applyBorder="true" applyAlignment="true">
      <alignment vertical="center" wrapText="true"/>
    </xf>
    <xf numFmtId="0" fontId="0" fillId="4" borderId="1" xfId="0" applyNumberFormat="true" applyFont="true" applyFill="true" applyBorder="true"/>
    <xf numFmtId="0" fontId="5" fillId="4" borderId="1" xfId="0" applyNumberFormat="true" applyFont="true" applyFill="true" applyBorder="true"/>
    <xf numFmtId="0" fontId="5" fillId="4" borderId="1" xfId="0" applyNumberFormat="true" applyFont="true" applyFill="true" applyBorder="true" applyAlignment="true">
      <alignment wrapText="true"/>
    </xf>
    <xf numFmtId="0" fontId="5" fillId="4" borderId="1" xfId="0" applyNumberFormat="true" applyFont="true" applyFill="true" applyBorder="true" applyAlignment="true">
      <alignment vertical="center" wrapText="true"/>
    </xf>
    <xf numFmtId="200" fontId="3" fillId="0" borderId="9" xfId="0" applyNumberFormat="true" applyFont="true" applyFill="true" applyBorder="true" applyAlignment="true">
      <alignment vertical="center"/>
    </xf>
    <xf numFmtId="200" fontId="3" fillId="0" borderId="18" xfId="0" applyNumberFormat="true" applyFont="true" applyFill="true" applyBorder="true" applyAlignment="true">
      <alignment vertical="center"/>
    </xf>
    <xf numFmtId="201" fontId="3" fillId="0" borderId="6" xfId="0" applyNumberFormat="true" applyFont="true" applyFill="true" applyBorder="true" applyAlignment="true">
      <alignment vertical="center"/>
    </xf>
    <xf numFmtId="201" fontId="3" fillId="0" borderId="9" xfId="0" applyNumberFormat="true" applyFont="true" applyFill="true" applyBorder="true" applyAlignment="true">
      <alignment vertical="center"/>
    </xf>
    <xf numFmtId="201" fontId="3" fillId="0" borderId="15" xfId="0" applyNumberFormat="true" applyFont="true" applyFill="true" applyBorder="true" applyAlignment="true">
      <alignment vertical="center"/>
    </xf>
    <xf numFmtId="201" fontId="3" fillId="0" borderId="18" xfId="0" applyNumberFormat="true" applyFont="true" applyFill="true" applyBorder="true" applyAlignment="true">
      <alignment vertical="center"/>
    </xf>
    <xf numFmtId="200" fontId="3" fillId="0" borderId="6" xfId="0" applyNumberFormat="true" applyFont="true" applyFill="true" applyBorder="true" applyAlignment="true">
      <alignment vertical="center"/>
    </xf>
    <xf numFmtId="200" fontId="3" fillId="0" borderId="15" xfId="0" applyNumberFormat="true" applyFont="true" applyFill="true" applyBorder="true" applyAlignment="true">
      <alignment vertical="center"/>
    </xf>
    <xf numFmtId="202" fontId="3" fillId="0" borderId="6" xfId="0" applyNumberFormat="true" applyFont="true" applyFill="true" applyBorder="true" applyAlignment="true">
      <alignment vertical="center"/>
    </xf>
    <xf numFmtId="202" fontId="3" fillId="0" borderId="9" xfId="0" applyNumberFormat="true" applyFont="true" applyFill="true" applyBorder="true" applyAlignment="true">
      <alignment vertical="center"/>
    </xf>
    <xf numFmtId="202" fontId="3" fillId="0" borderId="15" xfId="0" applyNumberFormat="true" applyFont="true" applyFill="true" applyBorder="true" applyAlignment="true">
      <alignment vertical="center"/>
    </xf>
    <xf numFmtId="202" fontId="3" fillId="0" borderId="18" xfId="0" applyNumberFormat="true" applyFont="true" applyFill="true" applyBorder="true" applyAlignment="true">
      <alignment vertical="center"/>
    </xf>
    <xf numFmtId="203" fontId="3" fillId="0" borderId="6" xfId="0" applyNumberFormat="true" applyFont="true" applyFill="true" applyBorder="true" applyAlignment="true">
      <alignment vertical="center"/>
    </xf>
    <xf numFmtId="203" fontId="3" fillId="0" borderId="9" xfId="0" applyNumberFormat="true" applyFont="true" applyFill="true" applyBorder="true" applyAlignment="true">
      <alignment vertical="center"/>
    </xf>
    <xf numFmtId="203" fontId="3" fillId="0" borderId="15" xfId="0" applyNumberFormat="true" applyFont="true" applyFill="true" applyBorder="true" applyAlignment="true">
      <alignment vertical="center"/>
    </xf>
    <xf numFmtId="203" fontId="3" fillId="0" borderId="18" xfId="0" applyNumberFormat="true" applyFont="true" applyFill="true" applyBorder="true" applyAlignment="true">
      <alignment vertical="center"/>
    </xf>
    <xf numFmtId="202" fontId="3" fillId="5" borderId="6" xfId="0" applyNumberFormat="true" applyFont="true" applyFill="true" applyBorder="true" applyAlignment="true">
      <alignment vertical="center"/>
    </xf>
    <xf numFmtId="203" fontId="3" fillId="5" borderId="6" xfId="0" applyNumberFormat="true" applyFont="true" applyFill="true" applyBorder="true" applyAlignment="true">
      <alignment vertical="center"/>
    </xf>
    <xf numFmtId="0" fontId="3" fillId="5" borderId="6" xfId="0" applyNumberFormat="true" applyFont="true" applyFill="true" applyBorder="true" applyAlignment="true">
      <alignment vertical="center"/>
    </xf>
    <xf numFmtId="202" fontId="3" fillId="5" borderId="9" xfId="0" applyNumberFormat="true" applyFont="true" applyFill="true" applyBorder="true" applyAlignment="true">
      <alignment vertical="center"/>
    </xf>
    <xf numFmtId="203" fontId="3" fillId="5" borderId="9" xfId="0" applyNumberFormat="true" applyFont="true" applyFill="true" applyBorder="true" applyAlignment="true">
      <alignment vertical="center"/>
    </xf>
    <xf numFmtId="0" fontId="3" fillId="5" borderId="9" xfId="0" applyNumberFormat="true" applyFont="true" applyFill="true" applyBorder="true" applyAlignment="true">
      <alignment vertical="center"/>
    </xf>
    <xf numFmtId="202" fontId="3" fillId="5" borderId="15" xfId="0" applyNumberFormat="true" applyFont="true" applyFill="true" applyBorder="true" applyAlignment="true">
      <alignment vertical="center"/>
    </xf>
    <xf numFmtId="203" fontId="3" fillId="5" borderId="15" xfId="0" applyNumberFormat="true" applyFont="true" applyFill="true" applyBorder="true" applyAlignment="true">
      <alignment vertical="center"/>
    </xf>
    <xf numFmtId="0" fontId="3" fillId="5" borderId="15" xfId="0" applyNumberFormat="true" applyFont="true" applyFill="true" applyBorder="true" applyAlignment="true">
      <alignment vertical="center"/>
    </xf>
    <xf numFmtId="202" fontId="3" fillId="5" borderId="18" xfId="0" applyNumberFormat="true" applyFont="true" applyFill="true" applyBorder="true" applyAlignment="true">
      <alignment vertical="center"/>
    </xf>
    <xf numFmtId="203" fontId="3" fillId="5" borderId="18" xfId="0" applyNumberFormat="true" applyFont="true" applyFill="true" applyBorder="true" applyAlignment="true">
      <alignment vertical="center"/>
    </xf>
    <xf numFmtId="0" fontId="3" fillId="5" borderId="18" xfId="0" applyNumberFormat="true" applyFont="true" applyFill="true" applyBorder="true" applyAlignment="true">
      <alignment vertical="center"/>
    </xf>
    <xf numFmtId="204" fontId="3" fillId="0" borderId="6" xfId="0" applyNumberFormat="true" applyFont="true" applyFill="true" applyBorder="true" applyAlignment="true">
      <alignment vertical="center"/>
    </xf>
    <xf numFmtId="204" fontId="3" fillId="0" borderId="9" xfId="0" applyNumberFormat="true" applyFont="true" applyFill="true" applyBorder="true" applyAlignment="true">
      <alignment vertical="center"/>
    </xf>
    <xf numFmtId="204" fontId="3" fillId="0" borderId="15" xfId="0" applyNumberFormat="true" applyFont="true" applyFill="true" applyBorder="true" applyAlignment="true">
      <alignment vertical="center"/>
    </xf>
    <xf numFmtId="204" fontId="3" fillId="0" borderId="18" xfId="0" applyNumberFormat="true" applyFont="true" applyFill="true" applyBorder="true" applyAlignment="true">
      <alignment vertical="center"/>
    </xf>
    <xf numFmtId="200" fontId="3" fillId="0" borderId="5" xfId="0" applyNumberFormat="true" applyFont="true" applyFill="true" applyBorder="true" applyAlignment="true">
      <alignment vertical="center"/>
    </xf>
    <xf numFmtId="200" fontId="3" fillId="0" borderId="8" xfId="0" applyNumberFormat="true" applyFont="true" applyFill="true" applyBorder="true" applyAlignment="true">
      <alignment vertical="center"/>
    </xf>
    <xf numFmtId="200" fontId="3" fillId="0" borderId="14" xfId="0" applyNumberFormat="true" applyFont="true" applyFill="true" applyBorder="true" applyAlignment="true">
      <alignment vertical="center"/>
    </xf>
    <xf numFmtId="200" fontId="3" fillId="0" borderId="17" xfId="0" applyNumberFormat="true" applyFont="true" applyFill="true" applyBorder="true" applyAlignment="true">
      <alignment vertical="center"/>
    </xf>
    <xf numFmtId="201" fontId="3" fillId="5" borderId="6" xfId="0" applyNumberFormat="true" applyFont="true" applyFill="true" applyBorder="true" applyAlignment="true">
      <alignment vertical="center"/>
    </xf>
    <xf numFmtId="201" fontId="3" fillId="5" borderId="9" xfId="0" applyNumberFormat="true" applyFont="true" applyFill="true" applyBorder="true" applyAlignment="true">
      <alignment vertical="center"/>
    </xf>
    <xf numFmtId="201" fontId="3" fillId="5" borderId="15" xfId="0" applyNumberFormat="true" applyFont="true" applyFill="true" applyBorder="true" applyAlignment="true">
      <alignment vertical="center"/>
    </xf>
    <xf numFmtId="201" fontId="3" fillId="5" borderId="18" xfId="0" applyNumberFormat="true" applyFont="true" applyFill="true" applyBorder="true" applyAlignment="true">
      <alignment vertical="center"/>
    </xf>
    <xf numFmtId="0" fontId="0" fillId="6" borderId="0" xfId="0" applyNumberFormat="true" applyFont="true" applyFill="true" applyBorder="true"/>
    <xf numFmtId="0" fontId="4" fillId="6" borderId="0" xfId="0" applyNumberFormat="true" applyFont="true" applyFill="true" applyBorder="true"/>
    <xf numFmtId="0" fontId="4" fillId="6" borderId="0" xfId="0" applyNumberFormat="true" applyFont="true" applyFill="true" applyBorder="true" applyAlignment="true">
      <alignment horizontal="center"/>
    </xf>
    <xf numFmtId="0" fontId="4" fillId="6" borderId="0" xfId="0" applyNumberFormat="true" applyFont="true" applyFill="true" applyBorder="true" applyAlignment="true">
      <alignment horizontal="center" vertical="center"/>
    </xf>
    <xf numFmtId="0" fontId="0" fillId="6" borderId="1" xfId="0" applyNumberFormat="true" applyFont="true" applyFill="true" applyBorder="true"/>
    <xf numFmtId="0" fontId="4" fillId="6" borderId="1" xfId="0" applyNumberFormat="true" applyFont="true" applyFill="true" applyBorder="true"/>
    <xf numFmtId="0" fontId="4" fillId="6" borderId="1" xfId="0" applyNumberFormat="true" applyFont="true" applyFill="true" applyBorder="true" applyAlignment="true">
      <alignment horizontal="center"/>
    </xf>
    <xf numFmtId="0" fontId="4" fillId="6" borderId="1" xfId="0" applyNumberFormat="true" applyFont="true" applyFill="true" applyBorder="true" applyAlignment="true">
      <alignment horizontal="center" vertical="center"/>
    </xf>
    <xf numFmtId="0" fontId="0" fillId="7" borderId="0" xfId="0" applyNumberFormat="true" applyFont="true" applyFill="true" applyBorder="true"/>
    <xf numFmtId="0" fontId="6" fillId="7" borderId="0" xfId="0" applyNumberFormat="true" applyFont="true" applyFill="true" applyBorder="true"/>
    <xf numFmtId="0" fontId="6" fillId="7" borderId="20" xfId="0" applyNumberFormat="true" applyFont="true" applyFill="true" applyBorder="true"/>
    <xf numFmtId="0" fontId="6" fillId="7" borderId="21" xfId="0" applyNumberFormat="true" applyFont="true" applyFill="true" applyBorder="true"/>
    <xf numFmtId="0" fontId="6" fillId="7" borderId="22" xfId="0" applyNumberFormat="true" applyFont="true" applyFill="true" applyBorder="true"/>
    <xf numFmtId="0" fontId="6" fillId="7" borderId="20" xfId="0" applyNumberFormat="true" applyFont="true" applyFill="true" applyBorder="true" applyAlignment="true">
      <alignment horizontal="center"/>
    </xf>
    <xf numFmtId="0" fontId="6" fillId="7" borderId="21" xfId="0" applyNumberFormat="true" applyFont="true" applyFill="true" applyBorder="true" applyAlignment="true">
      <alignment horizontal="center"/>
    </xf>
    <xf numFmtId="0" fontId="6" fillId="7" borderId="22" xfId="0" applyNumberFormat="true" applyFont="true" applyFill="true" applyBorder="true" applyAlignment="true">
      <alignment horizontal="center"/>
    </xf>
    <xf numFmtId="0" fontId="6" fillId="7" borderId="20" xfId="0" applyNumberFormat="true" applyFont="true" applyFill="true" applyBorder="true" applyAlignment="true">
      <alignment horizontal="center" vertical="center"/>
    </xf>
    <xf numFmtId="0" fontId="6" fillId="7" borderId="21" xfId="0" applyNumberFormat="true" applyFont="true" applyFill="true" applyBorder="true" applyAlignment="true">
      <alignment horizontal="center" vertical="center"/>
    </xf>
    <xf numFmtId="0" fontId="6" fillId="7" borderId="22" xfId="0" applyNumberFormat="true" applyFont="true" applyFill="true" applyBorder="true" applyAlignment="true">
      <alignment horizontal="center" vertical="center"/>
    </xf>
    <xf numFmtId="0" fontId="0" fillId="7" borderId="1" xfId="0" applyNumberFormat="true" applyFont="true" applyFill="true" applyBorder="true"/>
    <xf numFmtId="0" fontId="6" fillId="7" borderId="1" xfId="0" applyNumberFormat="true" applyFont="true" applyFill="true" applyBorder="true"/>
    <xf numFmtId="0" fontId="6" fillId="7" borderId="23" xfId="0" applyNumberFormat="true" applyFont="true" applyFill="true" applyBorder="true"/>
    <xf numFmtId="0" fontId="6" fillId="7" borderId="24" xfId="0" applyNumberFormat="true" applyFont="true" applyFill="true" applyBorder="true"/>
    <xf numFmtId="0" fontId="6" fillId="7" borderId="25" xfId="0" applyNumberFormat="true" applyFont="true" applyFill="true" applyBorder="true"/>
    <xf numFmtId="0" fontId="6" fillId="7" borderId="23" xfId="0" applyNumberFormat="true" applyFont="true" applyFill="true" applyBorder="true" applyAlignment="true">
      <alignment horizontal="center"/>
    </xf>
    <xf numFmtId="0" fontId="6" fillId="7" borderId="24" xfId="0" applyNumberFormat="true" applyFont="true" applyFill="true" applyBorder="true" applyAlignment="true">
      <alignment horizontal="center"/>
    </xf>
    <xf numFmtId="0" fontId="6" fillId="7" borderId="25" xfId="0" applyNumberFormat="true" applyFont="true" applyFill="true" applyBorder="true" applyAlignment="true">
      <alignment horizontal="center"/>
    </xf>
    <xf numFmtId="0" fontId="6" fillId="7" borderId="23" xfId="0" applyNumberFormat="true" applyFont="true" applyFill="true" applyBorder="true" applyAlignment="true">
      <alignment horizontal="center" vertical="center"/>
    </xf>
    <xf numFmtId="0" fontId="6" fillId="7" borderId="24" xfId="0" applyNumberFormat="true" applyFont="true" applyFill="true" applyBorder="true" applyAlignment="true">
      <alignment horizontal="center" vertical="center"/>
    </xf>
    <xf numFmtId="0" fontId="6" fillId="7" borderId="25" xfId="0" applyNumberFormat="true" applyFont="true" applyFill="true" applyBorder="true" applyAlignment="true">
      <alignment horizontal="center" vertical="center"/>
    </xf>
    <xf numFmtId="202" fontId="6" fillId="7" borderId="21" xfId="0" applyNumberFormat="true" applyFont="true" applyFill="true" applyBorder="true" applyAlignment="true">
      <alignment horizontal="center" vertical="center"/>
    </xf>
    <xf numFmtId="202" fontId="6" fillId="7" borderId="24" xfId="0" applyNumberFormat="true" applyFont="true" applyFill="true" applyBorder="true" applyAlignment="true">
      <alignment horizontal="center" vertical="center"/>
    </xf>
    <xf numFmtId="0" fontId="4" fillId="6" borderId="26" xfId="0" applyNumberFormat="true" applyFont="true" applyFill="true" applyBorder="true" applyAlignment="true">
      <alignment horizontal="center" vertical="center"/>
    </xf>
    <xf numFmtId="0" fontId="4" fillId="6" borderId="27" xfId="0" applyNumberFormat="true" applyFont="true" applyFill="true" applyBorder="true" applyAlignment="true">
      <alignment horizontal="center" vertical="center"/>
    </xf>
    <xf numFmtId="0" fontId="4" fillId="6" borderId="28" xfId="0" applyNumberFormat="true" applyFont="true" applyFill="true" applyBorder="true" applyAlignment="true">
      <alignment horizontal="center" vertical="center"/>
    </xf>
    <xf numFmtId="0" fontId="4" fillId="6" borderId="29" xfId="0" applyNumberFormat="true" applyFont="true" applyFill="true" applyBorder="true" applyAlignment="true">
      <alignment horizontal="center" vertical="center"/>
    </xf>
    <xf numFmtId="0" fontId="4" fillId="6" borderId="30" xfId="0" applyNumberFormat="true" applyFont="true" applyFill="true" applyBorder="true" applyAlignment="true">
      <alignment horizontal="center" vertical="center"/>
    </xf>
    <xf numFmtId="0" fontId="4" fillId="6" borderId="31" xfId="0" applyNumberFormat="true" applyFont="true" applyFill="true" applyBorder="true" applyAlignment="true">
      <alignment horizontal="center" vertical="center"/>
    </xf>
    <xf numFmtId="0" fontId="0" fillId="0" borderId="0" xfId="0" applyNumberFormat="true" applyFont="true" applyFill="true" applyBorder="true" applyAlignment="true">
      <alignment vertical="center"/>
    </xf>
    <xf numFmtId="0" fontId="0" fillId="0" borderId="1" xfId="0" applyNumberFormat="true" applyFont="true" applyFill="true" applyBorder="true" applyAlignment="true">
      <alignment vertical="center"/>
    </xf>
    <xf numFmtId="201" fontId="6" fillId="7" borderId="20" xfId="0" applyNumberFormat="true" applyFont="true" applyFill="true" applyBorder="true" applyAlignment="true">
      <alignment horizontal="center" vertical="center"/>
    </xf>
    <xf numFmtId="201" fontId="6" fillId="7" borderId="21" xfId="0" applyNumberFormat="true" applyFont="true" applyFill="true" applyBorder="true" applyAlignment="true">
      <alignment horizontal="center" vertical="center"/>
    </xf>
    <xf numFmtId="201" fontId="6" fillId="7" borderId="23" xfId="0" applyNumberFormat="true" applyFont="true" applyFill="true" applyBorder="true" applyAlignment="true">
      <alignment horizontal="center" vertical="center"/>
    </xf>
    <xf numFmtId="201" fontId="6" fillId="7" borderId="24" xfId="0" applyNumberFormat="true" applyFont="true" applyFill="true" applyBorder="true" applyAlignment="true">
      <alignment horizontal="center" vertical="center"/>
    </xf>
    <xf numFmtId="201" fontId="6" fillId="7" borderId="22" xfId="0" applyNumberFormat="true" applyFont="true" applyFill="true" applyBorder="true" applyAlignment="true">
      <alignment horizontal="center" vertical="center"/>
    </xf>
    <xf numFmtId="201" fontId="6" fillId="7" borderId="25" xfId="0" applyNumberFormat="true" applyFont="true" applyFill="true" applyBorder="true" applyAlignment="true">
      <alignment horizontal="center" vertical="center"/>
    </xf>
    <xf numFmtId="201" fontId="3" fillId="0" borderId="7" xfId="0" applyNumberFormat="true" applyFont="true" applyFill="true" applyBorder="true" applyAlignment="true">
      <alignment vertical="center"/>
    </xf>
    <xf numFmtId="201" fontId="3" fillId="0" borderId="10" xfId="0" applyNumberFormat="true" applyFont="true" applyFill="true" applyBorder="true" applyAlignment="true">
      <alignment vertical="center"/>
    </xf>
    <xf numFmtId="201" fontId="0" fillId="0" borderId="0" xfId="0" applyNumberFormat="true" applyFont="true" applyFill="true" applyBorder="true" applyAlignment="true">
      <alignment vertical="center"/>
    </xf>
    <xf numFmtId="201" fontId="4" fillId="3" borderId="3" xfId="0" applyNumberFormat="true" applyFont="true" applyFill="true" applyBorder="true" applyAlignment="true">
      <alignment horizontal="center" vertical="center" wrapText="true"/>
    </xf>
    <xf numFmtId="201" fontId="3" fillId="0" borderId="16" xfId="0" applyNumberFormat="true" applyFont="true" applyFill="true" applyBorder="true" applyAlignment="true">
      <alignment vertical="center"/>
    </xf>
    <xf numFmtId="201" fontId="3" fillId="0" borderId="19" xfId="0" applyNumberFormat="true" applyFont="true" applyFill="true" applyBorder="true" applyAlignment="true">
      <alignment vertical="center"/>
    </xf>
    <xf numFmtId="201" fontId="0" fillId="0" borderId="1" xfId="0" applyNumberFormat="true" applyFont="true" applyFill="true" applyBorder="true" applyAlignment="true">
      <alignment vertical="center"/>
    </xf>
    <xf numFmtId="201" fontId="4" fillId="3" borderId="12" xfId="0" applyNumberFormat="true" applyFont="true" applyFill="true" applyBorder="true" applyAlignment="true">
      <alignment horizontal="center" vertical="center" wrapText="true"/>
    </xf>
    <xf numFmtId="0" fontId="4" fillId="6" borderId="26" xfId="0" applyNumberFormat="true" applyFont="true" applyFill="true" applyBorder="true" applyAlignment="true">
      <alignment horizontal="center" vertical="center" wrapText="true"/>
    </xf>
    <xf numFmtId="0" fontId="4" fillId="6" borderId="27" xfId="0" applyNumberFormat="true" applyFont="true" applyFill="true" applyBorder="true" applyAlignment="true">
      <alignment horizontal="center" vertical="center" wrapText="true"/>
    </xf>
    <xf numFmtId="0" fontId="4" fillId="6" borderId="28" xfId="0" applyNumberFormat="true" applyFont="true" applyFill="true" applyBorder="true" applyAlignment="true">
      <alignment horizontal="center" vertical="center" wrapText="true"/>
    </xf>
  </cellXfs>
  <cellStyles count="1">
    <cellStyle name="いいえrmal" xfId="0"/>
  </cellStyles>
  <dxfs count="12">
    <dxf>
      <font>
        <b val="1"/>
        <color rgb="FF991B1B"/>
      </font>
      <fill>
        <patternFill patternType="solid">
          <bgColor rgb="FFFEF2F2"/>
        </patternFill>
      </fill>
    </dxf>
    <dxf>
      <font>
        <b val="1"/>
        <color rgb="FF166534"/>
      </font>
      <fill>
        <patternFill patternType="solid">
          <bgColor rgb="FFECFDF5"/>
        </patternFill>
      </fill>
    </dxf>
    <dxf>
      <font>
        <b val="1"/>
        <color rgb="FF92400E"/>
      </font>
      <fill>
        <patternFill patternType="solid">
          <bgColor rgb="FFFFFBEB"/>
        </patternFill>
      </fill>
    </dxf>
    <dxf>
      <font>
        <b val="1"/>
        <color rgb="FF991B1B"/>
      </font>
      <fill>
        <patternFill patternType="solid">
          <bgColor rgb="FFFEF2F2"/>
        </patternFill>
      </fill>
    </dxf>
    <dxf>
      <font>
        <b val="1"/>
        <color rgb="FF92400E"/>
      </font>
      <fill>
        <patternFill patternType="solid">
          <bgColor rgb="FFFFFBEB"/>
        </patternFill>
      </fill>
    </dxf>
    <dxf>
      <font>
        <b val="1"/>
        <color rgb="FF991B1B"/>
      </font>
      <fill>
        <patternFill patternType="solid">
          <bgColor rgb="FFFEF2F2"/>
        </patternFill>
      </fill>
    </dxf>
    <dxf>
      <font>
        <b val="1"/>
        <color rgb="FF166534"/>
      </font>
      <fill>
        <patternFill patternType="solid">
          <bgColor rgb="FFECFDF5"/>
        </patternFill>
      </fill>
    </dxf>
    <dxf>
      <font>
        <b val="1"/>
        <color rgb="FF991B1B"/>
      </font>
      <fill>
        <patternFill patternType="solid">
          <bgColor rgb="FFFEF2F2"/>
        </patternFill>
      </fill>
    </dxf>
    <dxf>
      <font>
        <b val="1"/>
        <color rgb="FF166534"/>
      </font>
      <fill>
        <patternFill patternType="solid">
          <bgColor rgb="FFECFDF5"/>
        </patternFill>
      </fill>
    </dxf>
    <dxf>
      <font>
        <b val="1"/>
        <color rgb="FF991B1B"/>
      </font>
      <fill>
        <patternFill patternType="solid">
          <bgColor rgb="FFFEF2F2"/>
        </patternFill>
      </fill>
    </dxf>
    <dxf>
      <font>
        <b val="1"/>
        <color rgb="FF991B1B"/>
      </font>
      <fill>
        <patternFill patternType="solid">
          <bgColor rgb="FFFEF2F2"/>
        </patternFill>
      </fill>
    </dxf>
    <dxf>
      <font>
        <b val="1"/>
        <color rgb="FF166534"/>
      </font>
      <fill>
        <patternFill patternType="solid">
          <bgColor rgb="FFECFDF5"/>
        </patternFill>
      </fill>
    </dxf>
  </dxfs>
</styleSheet>
</file>

<file path=xl/_rels/workbook.xml.rels><?xml version="1.0" encoding="UTF-8"?>
<Relationships xmlns="http://schemas.openxmlformats.org/package/2006/relationships"><Relationship Id="R08be7368b8944c03" Target="styles.xml" Type="http://schemas.openxmlformats.org/officeDocument/2006/relationships/styles"></Relationship><Relationship Id="Rcffdfcc503274cc7" Target="theme/theme1.xml" Type="http://schemas.openxmlformats.org/officeDocument/2006/relationships/theme"></Relationship><Relationship Id="Rf3b57062e08a4e98" Target="sharedStrings.xml" Type="http://schemas.openxmlformats.org/officeDocument/2006/relationships/sharedStrings"></Relationship><Relationship Id="R082deb1bb6634295" Target="worksheets/sheet1.xml" Type="http://schemas.openxmlformats.org/officeDocument/2006/relationships/worksheet"></Relationship><Relationship Id="R7c1f656f8ed7483c" Target="worksheets/sheet2.xml" Type="http://schemas.openxmlformats.org/officeDocument/2006/relationships/worksheet"></Relationship><Relationship Id="Re0f8fbfd26a44ff6" Target="worksheets/sheet3.xml" Type="http://schemas.openxmlformats.org/officeDocument/2006/relationships/worksheet"></Relationship><Relationship Id="Rfde1e6c376ee44b7" Target="worksheets/sheet4.xml" Type="http://schemas.openxmlformats.org/officeDocument/2006/relationships/worksheet"></Relationship><Relationship Id="R65382015948e4070" Target="worksheets/sheet5.xml" Type="http://schemas.openxmlformats.org/officeDocument/2006/relationships/worksheet"></Relationship><Relationship Id="R11b5fb9451d6406b" Target="worksheets/sheet6.xml" Type="http://schemas.openxmlformats.org/officeDocument/2006/relationships/worksheet"></Relationship><Relationship Id="Re07193151b5d4d2a" Target="worksheets/sheet7.xml" Type="http://schemas.openxmlformats.org/officeDocument/2006/relationships/worksheet"></Relationship><Relationship Id="R380d735a6d5e431e" Target="worksheets/sheet8.xml" Type="http://schemas.openxmlformats.org/officeDocument/2006/relationships/worksheet"></Relationship><Relationship Id="R773c4b3fd8fa43ff" Target="worksheets/sheet9.xml" Type="http://schemas.openxmlformats.org/officeDocument/2006/relationships/worksheet"></Relationship></Relationships>
</file>

<file path=xl/drawings/_rels/drawing1.xml.rels>&#65279;<?xml version="1.0" encoding="utf-8"?><Relationships xmlns="http://schemas.openxmlformats.org/package/2006/relationships"><Relationship Type="http://schemas.openxmlformats.org/officeDocument/2006/relationships/chart" Target="charts/chart1.xml" Id="R1944029756994203" /><Relationship Type="http://schemas.openxmlformats.org/officeDocument/2006/relationships/chart" Target="charts/chart2.xml" Id="R8c22b488fb2848b2" /><Relationship Type="http://schemas.openxmlformats.org/officeDocument/2006/relationships/chart" Target="charts/chart3.xml" Id="R2984ca28f643419f" /></Relationships>
</file>

<file path=xl/drawings/charts/chart1.xml><?xml version="1.0" encoding="utf-8"?>
<c:chartSpace xmlns:c="http://schemas.openxmlformats.org/drawingml/2006/chart">
  <c:lang val="en-US"/>
  <c:roundedCorners val="0"/>
  <c:chart>
    <c:spPr>
      <a:solidFill xmlns:a="http://schemas.openxmlformats.org/drawingml/2006/main">
        <a:srgbClr val="FFFFFF"/>
      </a:solidFill>
    </c:spPr>
    <c:title>
      <c:tx>
        <c:rich>
          <a:bodyPr xmlns:a="http://schemas.openxmlformats.org/drawingml/2006/main"/>
          <a:lstStyle xmlns:a="http://schemas.openxmlformats.org/drawingml/2006/main"/>
          <a:p xmlns:a="http://schemas.openxmlformats.org/drawingml/2006/main">
            <a:r>
              <a:rPr/>
              <a:t>工番状態分布</a:t>
            </a:r>
          </a:p>
        </c:rich>
      </c:tx>
      <c:overlay val="0"/>
    </c:title>
    <c:autoTitleDeleted val="0"/>
    <c:view3D/>
    <c:plotArea>
      <c:layout/>
      <c:barChart>
        <c:barDir val="col"/>
        <c:varyColors val="0"/>
        <c:ser>
          <c:idx val="0"/>
          <c:order val="0"/>
          <c:tx>
            <c:v>数量</c:v>
          </c:tx>
          <c:cat>
            <c:strRef>
              <c:f>'管理ダッシュボード'!$A$8:$A$15</c:f>
              <c:strCache>
                <c:ptCount val="0"/>
              </c:strCache>
            </c:strRef>
          </c:cat>
          <c:val>
            <c:numRef>
              <c:f>'管理ダッシュボード'!$B$8:$B$15</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txPr>
          <a:bodyPr xmlns:a="http://schemas.openxmlformats.org/drawingml/2006/main" anchorCtr="1"/>
          <a:lstStyle xmlns:a="http://schemas.openxmlformats.org/drawingml/2006/main"/>
          <a:p xmlns:a="http://schemas.openxmlformats.org/drawingml/2006/main">
            <a:pPr>
              <a:defRPr sz="675"/>
            </a:pPr>
          </a:p>
        </c:txPr>
        <c:crossAx val="48672768"/>
        <c:crosses val="autoZero"/>
        <c:lblAlgn val="ctr"/>
        <c:lblOffセット val="100"/>
        <c:noMultiLvlLbl val="0"/>
      </c:catAx>
      <c:valAx>
        <c:axId val="48672768"/>
        <c:scaling>
          <c:orientation val="minMax"/>
        </c:scaling>
        <c:delete val="0"/>
        <c:axPos val="l"/>
        <c:majorGridlines>
          <c:spPr>
            <a:ln xmlns:a="http://schemas.openxmlformats.org/drawingml/2006/main" w="9525">
              <a:solidFill>
                <a:srgbClr val="E2E8F0"/>
              </a:solidFill>
              <a:prstDash val="dash"/>
            </a:ln>
          </c:spPr>
        </c:majorGridlines>
        <c:numFmt formatCode="0" sourceLinked="0"/>
        <c:majorTickMark val="none"/>
        <c:minorTickMark val="none"/>
        <c:txPr>
          <a:bodyPr xmlns:a="http://schemas.openxmlformats.org/drawingml/2006/main" anchorCtr="1"/>
          <a:lstStyle xmlns:a="http://schemas.openxmlformats.org/drawingml/2006/main"/>
          <a:p xmlns:a="http://schemas.openxmlformats.org/drawingml/2006/main">
            <a:pPr>
              <a:defRPr sz="675"/>
            </a:pPr>
          </a:p>
        </c:txPr>
        <c:crossAx val="48650112"/>
        <c:crosses val="autoZero"/>
        <c:crossBetween val="between"/>
      </c:valAx>
      <c:spPr>
        <a:solidFill xmlns:a="http://schemas.openxmlformats.org/drawingml/2006/main">
          <a:srgbClr val="FFFFFF"/>
        </a:solidFill>
      </c:spPr>
    </c:plotArea>
    <c:plotVisOnly val="1"/>
  </c:chart>
  <c:spPr>
    <a:ln xmlns:a="http://schemas.openxmlformats.org/drawingml/2006/main" w="9525">
      <a:solidFill>
        <a:srgbClr val="D9D9D9"/>
      </a:solidFill>
      <a:prstDash val="solid"/>
    </a:ln>
  </c:spPr>
</c:chartSpace>
</file>

<file path=xl/drawings/charts/chart2.xml><?xml version="1.0" encoding="utf-8"?>
<c:chartSpace xmlns:c="http://schemas.openxmlformats.org/drawingml/2006/chart">
  <c:lang val="en-US"/>
  <c:roundedCorners val="0"/>
  <c:chart>
    <c:spPr>
      <a:solidFill xmlns:a="http://schemas.openxmlformats.org/drawingml/2006/main">
        <a:srgbClr val="FFFFFF"/>
      </a:solidFill>
    </c:spPr>
    <c:title>
      <c:tx>
        <c:rich>
          <a:bodyPr xmlns:a="http://schemas.openxmlformats.org/drawingml/2006/main"/>
          <a:lstStyle xmlns:a="http://schemas.openxmlformats.org/drawingml/2006/main"/>
          <a:p xmlns:a="http://schemas.openxmlformats.org/drawingml/2006/main">
            <a:r>
              <a:rPr/>
              <a:t>ラインとエリア工番数</a:t>
            </a:r>
          </a:p>
        </c:rich>
      </c:tx>
      <c:overlay val="0"/>
    </c:title>
    <c:autoTitleDeleted val="0"/>
    <c:view3D/>
    <c:plotArea>
      <c:layout/>
      <c:barChart>
        <c:barDir val="col"/>
        <c:varyColors val="0"/>
        <c:ser>
          <c:idx val="0"/>
          <c:order val="0"/>
          <c:tx>
            <c:v>工番数</c:v>
          </c:tx>
          <c:cat>
            <c:strRef>
              <c:f>'管理ダッシュボード'!$A$19:$A$25</c:f>
              <c:strCache>
                <c:ptCount val="0"/>
              </c:strCache>
            </c:strRef>
          </c:cat>
          <c:val>
            <c:numRef>
              <c:f>'管理ダッシュボード'!$B$19:$B$25</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txPr>
          <a:bodyPr xmlns:a="http://schemas.openxmlformats.org/drawingml/2006/main" anchorCtr="1"/>
          <a:lstStyle xmlns:a="http://schemas.openxmlformats.org/drawingml/2006/main"/>
          <a:p xmlns:a="http://schemas.openxmlformats.org/drawingml/2006/main">
            <a:pPr>
              <a:defRPr sz="675"/>
            </a:pPr>
          </a:p>
        </c:txPr>
        <c:crossAx val="48672768"/>
        <c:crosses val="autoZero"/>
        <c:lblAlgn val="ctr"/>
        <c:lblOffセット val="100"/>
        <c:noMultiLvlLbl val="0"/>
      </c:catAx>
      <c:valAx>
        <c:axId val="48672768"/>
        <c:scaling>
          <c:orientation val="minMax"/>
        </c:scaling>
        <c:delete val="0"/>
        <c:axPos val="l"/>
        <c:majorGridlines>
          <c:spPr>
            <a:ln xmlns:a="http://schemas.openxmlformats.org/drawingml/2006/main" w="9525">
              <a:solidFill>
                <a:srgbClr val="E2E8F0"/>
              </a:solidFill>
              <a:prstDash val="dash"/>
            </a:ln>
          </c:spPr>
        </c:majorGridlines>
        <c:numFmt formatCode="0" sourceLinked="0"/>
        <c:majorTickMark val="none"/>
        <c:minorTickMark val="none"/>
        <c:txPr>
          <a:bodyPr xmlns:a="http://schemas.openxmlformats.org/drawingml/2006/main" anchorCtr="1"/>
          <a:lstStyle xmlns:a="http://schemas.openxmlformats.org/drawingml/2006/main"/>
          <a:p xmlns:a="http://schemas.openxmlformats.org/drawingml/2006/main">
            <a:pPr>
              <a:defRPr sz="675"/>
            </a:pPr>
          </a:p>
        </c:txPr>
        <c:crossAx val="48650112"/>
        <c:crosses val="autoZero"/>
        <c:crossBetween val="between"/>
      </c:valAx>
      <c:spPr>
        <a:solidFill xmlns:a="http://schemas.openxmlformats.org/drawingml/2006/main">
          <a:srgbClr val="FFFFFF"/>
        </a:solidFill>
      </c:spPr>
    </c:plotArea>
    <c:plotVisOnly val="1"/>
  </c:chart>
  <c:spPr>
    <a:ln xmlns:a="http://schemas.openxmlformats.org/drawingml/2006/main" w="9525">
      <a:solidFill>
        <a:srgbClr val="D9D9D9"/>
      </a:solidFill>
      <a:prstDash val="solid"/>
    </a:ln>
  </c:spPr>
</c:chartSpace>
</file>

<file path=xl/drawings/charts/chart3.xml><?xml version="1.0" encoding="utf-8"?>
<c:chartSpace xmlns:c="http://schemas.openxmlformats.org/drawingml/2006/chart">
  <c:lang val="en-US"/>
  <c:roundedCorners val="0"/>
  <c:chart>
    <c:spPr>
      <a:solidFill xmlns:a="http://schemas.openxmlformats.org/drawingml/2006/main">
        <a:srgbClr val="FFFFFF"/>
      </a:solidFill>
    </c:spPr>
    <c:title>
      <c:tx>
        <c:rich>
          <a:bodyPr xmlns:a="http://schemas.openxmlformats.org/drawingml/2006/main"/>
          <a:lstStyle xmlns:a="http://schemas.openxmlformats.org/drawingml/2006/main"/>
          <a:p xmlns:a="http://schemas.openxmlformats.org/drawingml/2006/main">
            <a:r>
              <a:rPr/>
              <a:t>品質結果分布</a:t>
            </a:r>
          </a:p>
        </c:rich>
      </c:tx>
      <c:overlay val="0"/>
    </c:title>
    <c:autoTitleDeleted val="0"/>
    <c:view3D/>
    <c:plotArea>
      <c:layout/>
      <c:barChart>
        <c:barDir val="col"/>
        <c:varyColors val="0"/>
        <c:ser>
          <c:idx val="0"/>
          <c:order val="0"/>
          <c:tx>
            <c:v>記録数</c:v>
          </c:tx>
          <c:cat>
            <c:strRef>
              <c:f>'管理ダッシュボード'!$D$8:$D$11</c:f>
              <c:strCache>
                <c:ptCount val="0"/>
              </c:strCache>
            </c:strRef>
          </c:cat>
          <c:val>
            <c:numRef>
              <c:f>'管理ダッシュボード'!$E$8:$E$11</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txPr>
          <a:bodyPr xmlns:a="http://schemas.openxmlformats.org/drawingml/2006/main" anchorCtr="1"/>
          <a:lstStyle xmlns:a="http://schemas.openxmlformats.org/drawingml/2006/main"/>
          <a:p xmlns:a="http://schemas.openxmlformats.org/drawingml/2006/main">
            <a:pPr>
              <a:defRPr sz="675"/>
            </a:pPr>
          </a:p>
        </c:txPr>
        <c:crossAx val="48672768"/>
        <c:crosses val="autoZero"/>
        <c:lblAlgn val="ctr"/>
        <c:lblOffセット val="100"/>
        <c:noMultiLvlLbl val="0"/>
      </c:catAx>
      <c:valAx>
        <c:axId val="48672768"/>
        <c:scaling>
          <c:orientation val="minMax"/>
        </c:scaling>
        <c:delete val="0"/>
        <c:axPos val="l"/>
        <c:majorGridlines>
          <c:spPr>
            <a:ln xmlns:a="http://schemas.openxmlformats.org/drawingml/2006/main" w="9525">
              <a:solidFill>
                <a:srgbClr val="E2E8F0"/>
              </a:solidFill>
              <a:prstDash val="dash"/>
            </a:ln>
          </c:spPr>
        </c:majorGridlines>
        <c:numFmt formatCode="0" sourceLinked="0"/>
        <c:majorTickMark val="none"/>
        <c:minorTickMark val="none"/>
        <c:txPr>
          <a:bodyPr xmlns:a="http://schemas.openxmlformats.org/drawingml/2006/main" anchorCtr="1"/>
          <a:lstStyle xmlns:a="http://schemas.openxmlformats.org/drawingml/2006/main"/>
          <a:p xmlns:a="http://schemas.openxmlformats.org/drawingml/2006/main">
            <a:pPr>
              <a:defRPr sz="675"/>
            </a:pPr>
          </a:p>
        </c:txPr>
        <c:crossAx val="48650112"/>
        <c:crosses val="autoZero"/>
        <c:crossBetween val="between"/>
      </c:valAx>
      <c:spPr>
        <a:solidFill xmlns:a="http://schemas.openxmlformats.org/drawingml/2006/main">
          <a:srgbClr val="FFFFFF"/>
        </a:solidFill>
      </c:spPr>
    </c:plotArea>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9</xdr:col>
      <xdr:colOff>0</xdr:colOff>
      <xdr:row>3</xdr:row>
      <xdr:rowOff>0</xdr:rowOff>
    </xdr:from>
    <xdr:to>
      <xdr:col>15</xdr:col>
      <xdr:colOff>0</xdr:colOff>
      <xdr:row>16</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1944029756994203"/>
        </a:graphicData>
      </a:graphic>
    </xdr:graphicFrame>
    <xdr:clientData/>
  </xdr:twoCellAnchor>
  <xdr:twoCellAnchor>
    <xdr:from>
      <xdr:col>9</xdr:col>
      <xdr:colOff>0</xdr:colOff>
      <xdr:row>17</xdr:row>
      <xdr:rowOff>0</xdr:rowOff>
    </xdr:from>
    <xdr:to>
      <xdr:col>15</xdr:col>
      <xdr:colOff>0</xdr:colOff>
      <xdr:row>30</xdr:row>
      <xdr:rowOff>0</xdr:rowOff>
    </xdr:to>
    <xdr:graphicFrame macro="">
      <xdr:nvGraphicFramePr>
        <xdr:cNvPr id="2"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8c22b488fb2848b2"/>
        </a:graphicData>
      </a:graphic>
    </xdr:graphicFrame>
    <xdr:clientData/>
  </xdr:twoCellAnchor>
  <xdr:twoCellAnchor>
    <xdr:from>
      <xdr:col>9</xdr:col>
      <xdr:colOff>0</xdr:colOff>
      <xdr:row>31</xdr:row>
      <xdr:rowOff>0</xdr:rowOff>
    </xdr:from>
    <xdr:to>
      <xdr:col>15</xdr:col>
      <xdr:colOff>0</xdr:colOff>
      <xdr:row>44</xdr:row>
      <xdr:rowOff>0</xdr:rowOff>
    </xdr:to>
    <xdr:graphicFrame macro="">
      <xdr:nvGraphicFramePr>
        <xdr:cNvPr id="3"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2984ca28f643419f"/>
        </a:graphicData>
      </a:graphic>
    </xdr:graphicFrame>
    <xdr:clientData/>
  </xdr:twoCellAnchor>
</xdr:wsDr>
</file>

<file path=xl/tables/table1.xml><?xml version="1.0" encoding="utf-8"?>
<x:table xmlns:x="http://schemas.openxmlformats.org/spreadsheetml/2006/main" id="1" name="生産PlanTable" displayName="生産PlanTable" ref="A1:T101" headerRowCount="1">
  <x:tableColumns count="20">
    <x:tableColumn id="1" name="工番番号"/>
    <x:tableColumn id="2" name="業務シーン"/>
    <x:tableColumn id="3" name="顧客と案個"/>
    <x:tableColumn id="4" name="製品と資材"/>
    <x:tableColumn id="5" name="仕様と版"/>
    <x:tableColumn id="6" name="ロット番号と受注番号"/>
    <x:tableColumn id="7" name="計画数量"/>
    <x:tableColumn id="8" name="単位"/>
    <x:tableColumn id="9" name="計画開始"/>
    <x:tableColumn id="10" name="計画完了"/>
    <x:tableColumn id="11" name="ラインとエリア"/>
    <x:tableColumn id="12" name="担当者"/>
    <x:tableColumn id="13" name="工番状態"/>
    <x:tableColumn id="14" name="優先度"/>
    <x:tableColumn id="15" name="現在工程"/>
    <x:tableColumn id="16" name="進捗%"/>
    <x:tableColumn id="17" name="残日数"/>
    <x:tableColumn id="18" name="リスク判定"/>
    <x:tableColumn id="19" name="資材状態"/>
    <x:tableColumn id="20" name="備考"/>
  </x:tableColumns>
  <x:tableStyleInfo name="TableStyle中2" showRowStripes="1"/>
</x:table>
</file>

<file path=xl/tables/table2.xml><?xml version="1.0" encoding="utf-8"?>
<x:table xmlns:x="http://schemas.openxmlformats.org/spreadsheetml/2006/main" id="2" name="ProcessMasterTable" displayName="ProcessMasterTable" ref="A1:N101" headerRowCount="1">
  <x:tableColumns count="14">
    <x:tableColumn id="1" name="製品と資材"/>
    <x:tableColumn id="2" name="工程ルート"/>
    <x:tableColumn id="3" name="工程順序"/>
    <x:tableColumn id="4" name="工事名"/>
    <x:tableColumn id="5" name="標準工数(時間あたり個数)"/>
    <x:tableColumn id="6" name="標準良率%"/>
    <x:tableColumn id="7" name="設備と作業場所"/>
    <x:tableColumn id="8" name="責任部署"/>
    <x:tableColumn id="9" name="検査ポイント"/>
    <x:tableColumn id="10" name="重要パラメータと管理点"/>
    <x:tableColumn id="11" name="SOPと文書リンク"/>
    <x:tableColumn id="12" name="対象か外注"/>
    <x:tableColumn id="13" name="有効日付"/>
    <x:tableColumn id="14" name="備考"/>
  </x:tableColumns>
  <x:tableStyleInfo name="TableStyle中2" showRowStripes="1"/>
</x:table>
</file>

<file path=xl/tables/table3.xml><?xml version="1.0" encoding="utf-8"?>
<x:table xmlns:x="http://schemas.openxmlformats.org/spreadsheetml/2006/main" id="3" name="ProcessProgressTable" displayName="ProcessProgressTable" ref="A1:S101" headerRowCount="1">
  <x:tableColumns count="19">
    <x:tableColumn id="1" name="工番番号"/>
    <x:tableColumn id="2" name="製品と資材"/>
    <x:tableColumn id="3" name="工程ルート"/>
    <x:tableColumn id="4" name="工程順序"/>
    <x:tableColumn id="5" name="工事名"/>
    <x:tableColumn id="6" name="計画開始"/>
    <x:tableColumn id="7" name="計画完了"/>
    <x:tableColumn id="8" name="実績開始"/>
    <x:tableColumn id="9" name="実績完了"/>
    <x:tableColumn id="10" name="担当者"/>
    <x:tableColumn id="11" name="進捗率%"/>
    <x:tableColumn id="12" name="状態"/>
    <x:tableColumn id="13" name="出来高数量"/>
    <x:tableColumn id="14" name="不良数量"/>
    <x:tableColumn id="15" name="良率%"/>
    <x:tableColumn id="16" name="ボトルネックと遅延理由"/>
    <x:tableColumn id="17" name="次のアクション"/>
    <x:tableColumn id="18" name="更新日時"/>
    <x:tableColumn id="19" name="備考"/>
  </x:tableColumns>
  <x:tableStyleInfo name="TableStyle中2" showRowStripes="1"/>
</x:table>
</file>

<file path=xl/tables/table4.xml><?xml version="1.0" encoding="utf-8"?>
<x:table xmlns:x="http://schemas.openxmlformats.org/spreadsheetml/2006/main" id="4" name="品質RecordsTable" displayName="品質RecordsTable" ref="A1:P101" headerRowCount="1">
  <x:tableColumns count="16">
    <x:tableColumn id="1" name="日付"/>
    <x:tableColumn id="2" name="工番番号"/>
    <x:tableColumn id="3" name="製品と資材"/>
    <x:tableColumn id="4" name="ロット番号と受注番号"/>
    <x:tableColumn id="5" name="工事名"/>
    <x:tableColumn id="6" name="検査種別"/>
    <x:tableColumn id="7" name="サンプル数"/>
    <x:tableColumn id="8" name="合格数"/>
    <x:tableColumn id="9" name="不良数"/>
    <x:tableColumn id="10" name="検査結果"/>
    <x:tableColumn id="11" name="不良種別"/>
    <x:tableColumn id="12" name="写真と添付リンク"/>
    <x:tableColumn id="13" name="確認者"/>
    <x:tableColumn id="14" name="処置方法"/>
    <x:tableColumn id="15" name="クローズ状態"/>
    <x:tableColumn id="16" name="備考"/>
  </x:tableColumns>
  <x:tableStyleInfo name="TableStyle中2" showRowStripes="1"/>
</x:table>
</file>

<file path=xl/tables/table5.xml><?xml version="1.0" encoding="utf-8"?>
<x:table xmlns:x="http://schemas.openxmlformats.org/spreadsheetml/2006/main" id="5" name="IssueTrackingTable" displayName="IssueTrackingTable" ref="A1:P101" headerRowCount="1">
  <x:tableColumns count="16">
    <x:tableColumn id="1" name="異常番号"/>
    <x:tableColumn id="2" name="発見日付"/>
    <x:tableColumn id="3" name="工番番号"/>
    <x:tableColumn id="4" name="発生モジュール"/>
    <x:tableColumn id="5" name="異常種別"/>
    <x:tableColumn id="6" name="重大度"/>
    <x:tableColumn id="7" name="影響説明"/>
    <x:tableColumn id="8" name="責任者"/>
    <x:tableColumn id="9" name="状態"/>
    <x:tableColumn id="10" name="暫定対応"/>
    <x:tableColumn id="11" name="根本理由"/>
    <x:tableColumn id="12" name="はい正予防処置(CAPA)"/>
    <x:tableColumn id="13" name="予定クローズ日"/>
    <x:tableColumn id="14" name="実際のクローズ日"/>
    <x:tableColumn id="15" name="期限超過日数"/>
    <x:tableColumn id="16" name="備考"/>
  </x:tableColumns>
  <x:tableStyleInfo name="TableStyle中2" showRowStripes="1"/>
</x:table>
</file>

<file path=xl/tables/table6.xml><?xml version="1.0" encoding="utf-8"?>
<x:table xmlns:x="http://schemas.openxmlformats.org/spreadsheetml/2006/main" id="6" name="CompletionHistoryTable" displayName="CompletionHistoryTable" ref="A1:N101" headerRowCount="1">
  <x:tableColumns count="14">
    <x:tableColumn id="1" name="記録番号"/>
    <x:tableColumn id="2" name="工番番号"/>
    <x:tableColumn id="3" name="製品と資材"/>
    <x:tableColumn id="4" name="ロット番号と受注番号"/>
    <x:tableColumn id="5" name="計画数量"/>
    <x:tableColumn id="6" name="完了数量"/>
    <x:tableColumn id="7" name="手直し数量"/>
    <x:tableColumn id="8" name="廃棄数量"/>
    <x:tableColumn id="9" name="完了日付"/>
    <x:tableColumn id="10" name="再確認者"/>
    <x:tableColumn id="11" name="納品状態"/>
    <x:tableColumn id="12" name="出来高達成率"/>
    <x:tableColumn id="13" name="ファイルと添付リンク"/>
    <x:tableColumn id="14" name="備考"/>
  </x:tableColumns>
  <x:tableStyleInfo name="TableStyle中2" showRowStripes="1"/>
</x:table>
</file>

<file path=xl/theme/theme1.xml><?xml version="1.0" encoding="utf-8"?>
<a:theme xmlns:a="http://schemas.openxmlformats.org/drawingml/2006/main" xmlns:r="http://schemas.openxmlformats.org/officeDocument/2006/relationships"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Type="http://schemas.openxmlformats.org/officeDocument/2006/relationships/drawing" Target="../drawings/drawing1.xml" Id="R13d35edc6625451f" /></Relationships>
</file>

<file path=xl/worksheets/_rels/sheet3.xml.rels>&#65279;<?xml version="1.0" encoding="utf-8"?><Relationships xmlns="http://schemas.openxmlformats.org/package/2006/relationships"><Relationship Type="http://schemas.openxmlformats.org/officeDocument/2006/relationships/table" Target="../tables/table1.xml" Id="Ra52d125a6b774d24" /></Relationships>
</file>

<file path=xl/worksheets/_rels/sheet4.xml.rels>&#65279;<?xml version="1.0" encoding="utf-8"?><Relationships xmlns="http://schemas.openxmlformats.org/package/2006/relationships"><Relationship Type="http://schemas.openxmlformats.org/officeDocument/2006/relationships/table" Target="../tables/table2.xml" Id="R1c59931246894dc7" /></Relationships>
</file>

<file path=xl/worksheets/_rels/sheet5.xml.rels>&#65279;<?xml version="1.0" encoding="utf-8"?><Relationships xmlns="http://schemas.openxmlformats.org/package/2006/relationships"><Relationship Type="http://schemas.openxmlformats.org/officeDocument/2006/relationships/table" Target="../tables/table3.xml" Id="R8a6e831085f148b3" /></Relationships>
</file>

<file path=xl/worksheets/_rels/sheet6.xml.rels>&#65279;<?xml version="1.0" encoding="utf-8"?><Relationships xmlns="http://schemas.openxmlformats.org/package/2006/relationships"><Relationship Type="http://schemas.openxmlformats.org/officeDocument/2006/relationships/table" Target="../tables/table4.xml" Id="Rf261ab3137ff4169" /></Relationships>
</file>

<file path=xl/worksheets/_rels/sheet7.xml.rels>&#65279;<?xml version="1.0" encoding="utf-8"?><Relationships xmlns="http://schemas.openxmlformats.org/package/2006/relationships"><Relationship Type="http://schemas.openxmlformats.org/officeDocument/2006/relationships/table" Target="../tables/table5.xml" Id="R2a8ed1d339c64ea8" /></Relationships>
</file>

<file path=xl/worksheets/_rels/sheet8.xml.rels>&#65279;<?xml version="1.0" encoding="utf-8"?><Relationships xmlns="http://schemas.openxmlformats.org/package/2006/relationships"><Relationship Type="http://schemas.openxmlformats.org/officeDocument/2006/relationships/table" Target="../tables/table6.xml" Id="R3aeb56744b4c4418" /></Relationships>
</file>

<file path=xl/worksheets/sheet1.xml><?xml version="1.0" encoding="utf-8"?>
<worksheet xmlns:x="http://schemas.openxmlformats.org/spreadsheetml/2006/main" xmlns="http://schemas.openxmlformats.org/spreadsheetml/2006/main">
  <sheetViews>
    <sheetView tabSelected="true" workbookViewId="0"/>
  </sheetViews>
  <sheetFormatPr defaultRowHeight="15"/>
  <cols>
    <col customWidth="true" max="1" min="1" width="18"/>
    <col customWidth="true" max="2" min="2" width="82"/>
    <col customWidth="true" max="3" min="3" width="16"/>
    <col customWidth="true" max="4" min="4" width="28"/>
    <col customWidth="true" max="5" min="5" width="32"/>
    <col customWidth="true" max="9" min="6" width="12"/>
  </cols>
  <sheetData>
    <row r="1" ht="30" customHeight="true">
      <c r="A1" s="4" t="s">
        <v>0</v>
      </c>
      <c r="B1" s="4"/>
      <c r="C1" s="4"/>
      <c r="D1" s="4"/>
      <c r="E1" s="4"/>
      <c r="F1" s="4"/>
      <c r="G1" s="4"/>
      <c r="H1" s="4"/>
      <c r="I1" s="4"/>
      <c r="J1" s="158"/>
      <c r="K1" s="158"/>
      <c r="L1" s="158"/>
      <c r="M1" s="158"/>
      <c r="N1" s="158"/>
      <c r="O1" s="158"/>
      <c r="P1" s="158"/>
      <c r="Q1" s="158"/>
      <c r="R1" s="158"/>
      <c r="S1" s="158"/>
      <c r="T1" s="158"/>
      <c r="U1" s="158"/>
      <c r="V1" s="158"/>
      <c r="W1" s="158"/>
      <c r="X1" s="158"/>
      <c r="Y1" s="158"/>
      <c r="Z1" s="158"/>
    </row>
    <row r="2" ht="36" customHeight="true">
      <c r="A2" s="10" t="s">
        <v>1</v>
      </c>
      <c r="B2" s="10"/>
      <c r="C2" s="10"/>
      <c r="D2" s="10"/>
      <c r="E2" s="10"/>
      <c r="F2" s="10"/>
      <c r="G2" s="10"/>
      <c r="H2" s="10"/>
      <c r="I2" s="10"/>
      <c r="J2" s="158"/>
      <c r="K2" s="158"/>
      <c r="L2" s="158"/>
      <c r="M2" s="158"/>
      <c r="N2" s="158"/>
      <c r="O2" s="158"/>
      <c r="P2" s="158"/>
      <c r="Q2" s="158"/>
      <c r="R2" s="158"/>
      <c r="S2" s="158"/>
      <c r="T2" s="158"/>
      <c r="U2" s="158"/>
      <c r="V2" s="158"/>
      <c r="W2" s="158"/>
      <c r="X2" s="158"/>
      <c r="Y2" s="158"/>
      <c r="Z2" s="158"/>
    </row>
    <row r="3">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row>
    <row r="4" ht="24.4140625" customHeight="true">
      <c r="A4" s="60" t="s">
        <v>2</v>
      </c>
      <c r="B4" s="61" t="str">
        <v>用途</v>
      </c>
      <c r="C4" s="61" t="s">
        <v>3</v>
      </c>
      <c r="D4" s="61" t="s">
        <v>4</v>
      </c>
      <c r="E4" s="61" t="s">
        <v>5</v>
      </c>
      <c r="F4" s="158"/>
      <c r="G4" s="158"/>
      <c r="H4" s="158"/>
      <c r="I4" s="158"/>
      <c r="J4" s="158"/>
      <c r="K4" s="158"/>
      <c r="L4" s="158"/>
      <c r="M4" s="158"/>
      <c r="N4" s="158"/>
      <c r="O4" s="158"/>
      <c r="P4" s="158"/>
      <c r="Q4" s="158"/>
      <c r="R4" s="158"/>
      <c r="S4" s="158"/>
      <c r="T4" s="158"/>
      <c r="U4" s="158"/>
      <c r="V4" s="158"/>
      <c r="W4" s="158"/>
      <c r="X4" s="158"/>
      <c r="Y4" s="158"/>
      <c r="Z4" s="158"/>
    </row>
    <row r="5" ht="15" customHeight="true">
      <c r="A5" s="27" t="s">
        <v>6</v>
      </c>
      <c r="B5" s="28" t="s">
        <v>7</v>
      </c>
      <c r="C5" s="28" t="s">
        <v>8</v>
      </c>
      <c r="D5" s="28" t="s">
        <v>9</v>
      </c>
      <c r="E5" s="29" t="s">
        <v>10</v>
      </c>
      <c r="F5" s="158"/>
      <c r="G5" s="158"/>
      <c r="H5" s="158"/>
      <c r="I5" s="158"/>
      <c r="J5" s="158"/>
      <c r="K5" s="158"/>
      <c r="L5" s="158"/>
      <c r="M5" s="158"/>
      <c r="N5" s="158"/>
      <c r="O5" s="158"/>
      <c r="P5" s="158"/>
      <c r="Q5" s="158"/>
      <c r="R5" s="158"/>
      <c r="S5" s="158"/>
      <c r="T5" s="158"/>
      <c r="U5" s="158"/>
      <c r="V5" s="158"/>
      <c r="W5" s="158"/>
      <c r="X5" s="158"/>
      <c r="Y5" s="158"/>
      <c r="Z5" s="158"/>
    </row>
    <row r="6" ht="15" customHeight="true">
      <c r="A6" s="27" t="s">
        <v>11</v>
      </c>
      <c r="B6" s="28" t="s">
        <v>12</v>
      </c>
      <c r="C6" s="28" t="s">
        <v>13</v>
      </c>
      <c r="D6" s="28" t="s">
        <v>14</v>
      </c>
      <c r="E6" s="29" t="s">
        <v>15</v>
      </c>
      <c r="F6" s="158"/>
      <c r="G6" s="158"/>
      <c r="H6" s="158"/>
      <c r="I6" s="158"/>
      <c r="J6" s="158"/>
      <c r="K6" s="158"/>
      <c r="L6" s="158"/>
      <c r="M6" s="158"/>
      <c r="N6" s="158"/>
      <c r="O6" s="158"/>
      <c r="P6" s="158"/>
      <c r="Q6" s="158"/>
      <c r="R6" s="158"/>
      <c r="S6" s="158"/>
      <c r="T6" s="158"/>
      <c r="U6" s="158"/>
      <c r="V6" s="158"/>
      <c r="W6" s="158"/>
      <c r="X6" s="158"/>
      <c r="Y6" s="158"/>
      <c r="Z6" s="158"/>
    </row>
    <row r="7" ht="15" customHeight="true">
      <c r="A7" s="27" t="s">
        <v>16</v>
      </c>
      <c r="B7" s="28" t="s">
        <v>17</v>
      </c>
      <c r="C7" s="28" t="s">
        <v>18</v>
      </c>
      <c r="D7" s="28" t="s">
        <v>19</v>
      </c>
      <c r="E7" s="29" t="s">
        <v>20</v>
      </c>
      <c r="F7" s="158"/>
      <c r="G7" s="158"/>
      <c r="H7" s="158"/>
      <c r="I7" s="158"/>
      <c r="J7" s="158"/>
      <c r="K7" s="158"/>
      <c r="L7" s="158"/>
      <c r="M7" s="158"/>
      <c r="N7" s="158"/>
      <c r="O7" s="158"/>
      <c r="P7" s="158"/>
      <c r="Q7" s="158"/>
      <c r="R7" s="158"/>
      <c r="S7" s="158"/>
      <c r="T7" s="158"/>
      <c r="U7" s="158"/>
      <c r="V7" s="158"/>
      <c r="W7" s="158"/>
      <c r="X7" s="158"/>
      <c r="Y7" s="158"/>
      <c r="Z7" s="158"/>
    </row>
    <row r="8" ht="15" customHeight="true">
      <c r="A8" s="27" t="s">
        <v>21</v>
      </c>
      <c r="B8" s="28" t="s">
        <v>22</v>
      </c>
      <c r="C8" s="28" t="s">
        <v>23</v>
      </c>
      <c r="D8" s="28" t="str">
        <v>検査種別、サンプル数、合格数、結果、処置方法</v>
      </c>
      <c r="E8" s="29" t="s">
        <v>24</v>
      </c>
      <c r="F8" s="158"/>
      <c r="G8" s="158"/>
      <c r="H8" s="158"/>
      <c r="I8" s="158"/>
      <c r="J8" s="158"/>
      <c r="K8" s="158"/>
      <c r="L8" s="158"/>
      <c r="M8" s="158"/>
      <c r="N8" s="158"/>
      <c r="O8" s="158"/>
      <c r="P8" s="158"/>
      <c r="Q8" s="158"/>
      <c r="R8" s="158"/>
      <c r="S8" s="158"/>
      <c r="T8" s="158"/>
      <c r="U8" s="158"/>
      <c r="V8" s="158"/>
      <c r="W8" s="158"/>
      <c r="X8" s="158"/>
      <c r="Y8" s="158"/>
      <c r="Z8" s="158"/>
    </row>
    <row r="9" ht="15" customHeight="true">
      <c r="A9" s="27" t="s">
        <v>25</v>
      </c>
      <c r="B9" s="28" t="s">
        <v>26</v>
      </c>
      <c r="C9" s="28" t="s">
        <v>27</v>
      </c>
      <c r="D9" s="28" t="s">
        <v>28</v>
      </c>
      <c r="E9" s="29" t="s">
        <v>29</v>
      </c>
      <c r="F9" s="158"/>
      <c r="G9" s="158"/>
      <c r="H9" s="158"/>
      <c r="I9" s="158"/>
      <c r="J9" s="158"/>
      <c r="K9" s="158"/>
      <c r="L9" s="158"/>
      <c r="M9" s="158"/>
      <c r="N9" s="158"/>
      <c r="O9" s="158"/>
      <c r="P9" s="158"/>
      <c r="Q9" s="158"/>
      <c r="R9" s="158"/>
      <c r="S9" s="158"/>
      <c r="T9" s="158"/>
      <c r="U9" s="158"/>
      <c r="V9" s="158"/>
      <c r="W9" s="158"/>
      <c r="X9" s="158"/>
      <c r="Y9" s="158"/>
      <c r="Z9" s="158"/>
    </row>
    <row r="10" ht="15" customHeight="true">
      <c r="A10" s="30" t="s">
        <v>30</v>
      </c>
      <c r="B10" s="31" t="s">
        <v>31</v>
      </c>
      <c r="C10" s="31" t="s">
        <v>32</v>
      </c>
      <c r="D10" s="31" t="s">
        <v>33</v>
      </c>
      <c r="E10" s="32" t="s">
        <v>34</v>
      </c>
      <c r="F10" s="158"/>
      <c r="G10" s="158"/>
      <c r="H10" s="158"/>
      <c r="I10" s="158"/>
      <c r="J10" s="158"/>
      <c r="K10" s="158"/>
      <c r="L10" s="158"/>
      <c r="M10" s="158"/>
      <c r="N10" s="158"/>
      <c r="O10" s="158"/>
      <c r="P10" s="158"/>
      <c r="Q10" s="158"/>
      <c r="R10" s="158"/>
      <c r="S10" s="158"/>
      <c r="T10" s="158"/>
      <c r="U10" s="158"/>
      <c r="V10" s="158"/>
      <c r="W10" s="158"/>
      <c r="X10" s="158"/>
      <c r="Y10" s="158"/>
      <c r="Z10" s="158"/>
    </row>
    <row r="11">
      <c r="A11" s="158"/>
      <c r="B11" s="158"/>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row>
    <row r="12" ht="54" customHeight="true">
      <c r="A12" s="75" t="s">
        <v>35</v>
      </c>
      <c r="B12" s="75"/>
      <c r="C12" s="75"/>
      <c r="D12" s="75"/>
      <c r="E12" s="75"/>
      <c r="F12" s="75"/>
      <c r="G12" s="75"/>
      <c r="H12" s="75"/>
      <c r="I12" s="75"/>
      <c r="J12" s="158"/>
      <c r="K12" s="158"/>
      <c r="L12" s="158"/>
      <c r="M12" s="158"/>
      <c r="N12" s="158"/>
      <c r="O12" s="158"/>
      <c r="P12" s="158"/>
      <c r="Q12" s="158"/>
      <c r="R12" s="158"/>
      <c r="S12" s="158"/>
      <c r="T12" s="158"/>
      <c r="U12" s="158"/>
      <c r="V12" s="158"/>
      <c r="W12" s="158"/>
      <c r="X12" s="158"/>
      <c r="Y12" s="158"/>
      <c r="Z12" s="158"/>
    </row>
    <row r="13">
      <c r="A13" s="158"/>
      <c r="B13" s="158"/>
      <c r="C13" s="158"/>
      <c r="D13" s="158"/>
      <c r="E13" s="158"/>
      <c r="F13" s="158"/>
      <c r="G13" s="158"/>
      <c r="H13" s="158"/>
      <c r="I13" s="158"/>
      <c r="J13" s="158"/>
      <c r="K13" s="158"/>
      <c r="L13" s="158"/>
      <c r="M13" s="158"/>
      <c r="N13" s="158"/>
      <c r="O13" s="158"/>
      <c r="P13" s="158"/>
      <c r="Q13" s="158"/>
      <c r="R13" s="158"/>
      <c r="S13" s="158"/>
      <c r="T13" s="158"/>
      <c r="U13" s="158"/>
      <c r="V13" s="158"/>
      <c r="W13" s="158"/>
      <c r="X13" s="158"/>
      <c r="Y13" s="158"/>
      <c r="Z13" s="158"/>
    </row>
    <row r="14">
      <c r="A14" s="158"/>
      <c r="B14" s="158"/>
      <c r="C14" s="158"/>
      <c r="D14" s="158"/>
      <c r="E14" s="158"/>
      <c r="F14" s="158"/>
      <c r="G14" s="158"/>
      <c r="H14" s="158"/>
      <c r="I14" s="158"/>
      <c r="J14" s="158"/>
      <c r="K14" s="158"/>
      <c r="L14" s="158"/>
      <c r="M14" s="158"/>
      <c r="N14" s="158"/>
      <c r="O14" s="158"/>
      <c r="P14" s="158"/>
      <c r="Q14" s="158"/>
      <c r="R14" s="158"/>
      <c r="S14" s="158"/>
      <c r="T14" s="158"/>
      <c r="U14" s="158"/>
      <c r="V14" s="158"/>
      <c r="W14" s="158"/>
      <c r="X14" s="158"/>
      <c r="Y14" s="158"/>
      <c r="Z14" s="158"/>
    </row>
    <row r="15" ht="24.4140625" customHeight="true">
      <c r="A15" s="60" t="s">
        <v>36</v>
      </c>
      <c r="B15" s="61" t="s">
        <v>37</v>
      </c>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row>
    <row r="16" ht="15" customHeight="true">
      <c r="A16" s="27" t="s">
        <v>38</v>
      </c>
      <c r="B16" s="29" t="s">
        <v>39</v>
      </c>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row>
    <row r="17" ht="15" customHeight="true">
      <c r="A17" s="27" t="s">
        <v>40</v>
      </c>
      <c r="B17" s="29" t="s">
        <v>41</v>
      </c>
      <c r="C17" s="158"/>
      <c r="D17" s="158"/>
      <c r="E17" s="158"/>
      <c r="F17" s="158"/>
      <c r="G17" s="158"/>
      <c r="H17" s="158"/>
      <c r="I17" s="158"/>
      <c r="J17" s="158"/>
      <c r="K17" s="158"/>
      <c r="L17" s="158"/>
      <c r="M17" s="158"/>
      <c r="N17" s="158"/>
      <c r="O17" s="158"/>
      <c r="P17" s="158"/>
      <c r="Q17" s="158"/>
      <c r="R17" s="158"/>
      <c r="S17" s="158"/>
      <c r="T17" s="158"/>
      <c r="U17" s="158"/>
      <c r="V17" s="158"/>
      <c r="W17" s="158"/>
      <c r="X17" s="158"/>
      <c r="Y17" s="158"/>
      <c r="Z17" s="158"/>
    </row>
    <row r="18" ht="15" customHeight="true">
      <c r="A18" s="27" t="s">
        <v>42</v>
      </c>
      <c r="B18" s="29" t="s">
        <v>43</v>
      </c>
      <c r="C18" s="158"/>
      <c r="D18" s="158"/>
      <c r="E18" s="158"/>
      <c r="F18" s="158"/>
      <c r="G18" s="158"/>
      <c r="H18" s="158"/>
      <c r="I18" s="158"/>
      <c r="J18" s="158"/>
      <c r="K18" s="158"/>
      <c r="L18" s="158"/>
      <c r="M18" s="158"/>
      <c r="N18" s="158"/>
      <c r="O18" s="158"/>
      <c r="P18" s="158"/>
      <c r="Q18" s="158"/>
      <c r="R18" s="158"/>
      <c r="S18" s="158"/>
      <c r="T18" s="158"/>
      <c r="U18" s="158"/>
      <c r="V18" s="158"/>
      <c r="W18" s="158"/>
      <c r="X18" s="158"/>
      <c r="Y18" s="158"/>
      <c r="Z18" s="158"/>
    </row>
    <row r="19" ht="15" customHeight="true">
      <c r="A19" s="27" t="s">
        <v>44</v>
      </c>
      <c r="B19" s="29" t="str">
        <v>在生産計画选择“手直しと修理”，在品質記録和異常追跡停止不良、处置与CAPA。</v>
      </c>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row>
    <row r="20" ht="15" customHeight="true">
      <c r="A20" s="30" t="s">
        <v>45</v>
      </c>
      <c r="B20" s="32" t="s">
        <v>46</v>
      </c>
      <c r="C20" s="158"/>
      <c r="D20" s="158"/>
      <c r="E20" s="158"/>
      <c r="F20" s="158"/>
      <c r="G20" s="158"/>
      <c r="H20" s="158"/>
      <c r="I20" s="158"/>
      <c r="J20" s="158"/>
      <c r="K20" s="158"/>
      <c r="L20" s="158"/>
      <c r="M20" s="158"/>
      <c r="N20" s="158"/>
      <c r="O20" s="158"/>
      <c r="P20" s="158"/>
      <c r="Q20" s="158"/>
      <c r="R20" s="158"/>
      <c r="S20" s="158"/>
      <c r="T20" s="158"/>
      <c r="U20" s="158"/>
      <c r="V20" s="158"/>
      <c r="W20" s="158"/>
      <c r="X20" s="158"/>
      <c r="Y20" s="158"/>
      <c r="Z20" s="158"/>
    </row>
    <row r="21">
      <c r="A21" s="158"/>
      <c r="B21" s="158"/>
      <c r="C21" s="158"/>
      <c r="D21" s="158"/>
      <c r="E21" s="158"/>
      <c r="F21" s="158"/>
      <c r="G21" s="158"/>
      <c r="H21" s="158"/>
      <c r="I21" s="158"/>
      <c r="J21" s="158"/>
      <c r="K21" s="158"/>
      <c r="L21" s="158"/>
      <c r="M21" s="158"/>
      <c r="N21" s="158"/>
      <c r="O21" s="158"/>
      <c r="P21" s="158"/>
      <c r="Q21" s="158"/>
      <c r="R21" s="158"/>
      <c r="S21" s="158"/>
      <c r="T21" s="158"/>
      <c r="U21" s="158"/>
      <c r="V21" s="158"/>
      <c r="W21" s="158"/>
      <c r="X21" s="158"/>
      <c r="Y21" s="158"/>
      <c r="Z21" s="158"/>
    </row>
    <row r="22">
      <c r="A22" s="158"/>
      <c r="B22" s="158"/>
      <c r="C22" s="158"/>
      <c r="D22" s="158"/>
      <c r="E22" s="158"/>
      <c r="F22" s="158"/>
      <c r="G22" s="158"/>
      <c r="H22" s="158"/>
      <c r="I22" s="158"/>
      <c r="J22" s="158"/>
      <c r="K22" s="158"/>
      <c r="L22" s="158"/>
      <c r="M22" s="158"/>
      <c r="N22" s="158"/>
      <c r="O22" s="158"/>
      <c r="P22" s="158"/>
      <c r="Q22" s="158"/>
      <c r="R22" s="158"/>
      <c r="S22" s="158"/>
      <c r="T22" s="158"/>
      <c r="U22" s="158"/>
      <c r="V22" s="158"/>
      <c r="W22" s="158"/>
      <c r="X22" s="158"/>
      <c r="Y22" s="158"/>
      <c r="Z22" s="158"/>
    </row>
    <row r="23" ht="24.4140625" customHeight="true">
      <c r="A23" s="60" t="s">
        <v>47</v>
      </c>
      <c r="B23" s="61" t="s">
        <v>48</v>
      </c>
      <c r="C23" s="158"/>
      <c r="D23" s="158"/>
      <c r="E23" s="158"/>
      <c r="F23" s="158"/>
      <c r="G23" s="158"/>
      <c r="H23" s="158"/>
      <c r="I23" s="158"/>
      <c r="J23" s="158"/>
      <c r="K23" s="158"/>
      <c r="L23" s="158"/>
      <c r="M23" s="158"/>
      <c r="N23" s="158"/>
      <c r="O23" s="158"/>
      <c r="P23" s="158"/>
      <c r="Q23" s="158"/>
      <c r="R23" s="158"/>
      <c r="S23" s="158"/>
      <c r="T23" s="158"/>
      <c r="U23" s="158"/>
      <c r="V23" s="158"/>
      <c r="W23" s="158"/>
      <c r="X23" s="158"/>
      <c r="Y23" s="158"/>
      <c r="Z23" s="158"/>
    </row>
    <row r="24" ht="15" customHeight="true">
      <c r="A24" s="27" t="s">
        <v>49</v>
      </c>
      <c r="B24" s="29" t="str">
        <v>https://finitefield.org/zh/excel-templates/manufacturing/production-management/</v>
      </c>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row>
    <row r="25" ht="15" customHeight="true">
      <c r="A25" s="27" t="s">
        <v>50</v>
      </c>
      <c r="B25" s="29" t="s">
        <v>51</v>
      </c>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row>
    <row r="26" ht="15" customHeight="true">
      <c r="A26" s="30" t="s">
        <v>52</v>
      </c>
      <c r="B26" s="32" t="s">
        <v>53</v>
      </c>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row>
    <row r="27">
      <c r="A27" s="158"/>
      <c r="B27" s="158"/>
      <c r="C27" s="158"/>
      <c r="D27" s="158"/>
      <c r="E27" s="158"/>
      <c r="F27" s="158"/>
      <c r="G27" s="158"/>
      <c r="H27" s="158"/>
      <c r="I27" s="158"/>
      <c r="J27" s="158"/>
      <c r="K27" s="158"/>
      <c r="L27" s="158"/>
      <c r="M27" s="158"/>
      <c r="N27" s="158"/>
      <c r="O27" s="158"/>
      <c r="P27" s="158"/>
      <c r="Q27" s="158"/>
      <c r="R27" s="158"/>
      <c r="S27" s="158"/>
      <c r="T27" s="158"/>
      <c r="U27" s="158"/>
      <c r="V27" s="158"/>
      <c r="W27" s="158"/>
      <c r="X27" s="158"/>
      <c r="Y27" s="158"/>
      <c r="Z27" s="158"/>
    </row>
    <row r="28">
      <c r="A28" s="158"/>
      <c r="B28" s="158"/>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row>
    <row r="29">
      <c r="A29" s="158"/>
      <c r="B29" s="158"/>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row>
    <row r="30">
      <c r="A30" s="158"/>
      <c r="B30" s="158"/>
      <c r="C30" s="158"/>
      <c r="D30" s="158"/>
      <c r="E30" s="158"/>
      <c r="F30" s="158"/>
      <c r="G30" s="158"/>
      <c r="H30" s="158"/>
      <c r="I30" s="158"/>
      <c r="J30" s="158"/>
      <c r="K30" s="158"/>
      <c r="L30" s="158"/>
      <c r="M30" s="158"/>
      <c r="N30" s="158"/>
      <c r="O30" s="158"/>
      <c r="P30" s="158"/>
      <c r="Q30" s="158"/>
      <c r="R30" s="158"/>
      <c r="S30" s="158"/>
      <c r="T30" s="158"/>
      <c r="U30" s="158"/>
      <c r="V30" s="158"/>
      <c r="W30" s="158"/>
      <c r="X30" s="158"/>
      <c r="Y30" s="158"/>
      <c r="Z30" s="158"/>
    </row>
    <row r="31">
      <c r="A31" s="158"/>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row>
    <row r="32">
      <c r="A32" s="158"/>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row>
    <row r="33">
      <c r="A33" s="158"/>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c r="A34" s="158"/>
      <c r="B34" s="158"/>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row>
    <row r="35">
      <c r="A35" s="158"/>
      <c r="B35" s="158"/>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row>
    <row r="36">
      <c r="A36" s="158"/>
      <c r="B36" s="158"/>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row>
    <row r="37">
      <c r="A37" s="158"/>
      <c r="B37" s="158"/>
      <c r="C37" s="158"/>
      <c r="D37" s="158"/>
      <c r="E37" s="158"/>
      <c r="F37" s="158"/>
      <c r="G37" s="158"/>
      <c r="H37" s="158"/>
      <c r="I37" s="158"/>
      <c r="J37" s="158"/>
      <c r="K37" s="158"/>
      <c r="L37" s="158"/>
      <c r="M37" s="158"/>
      <c r="N37" s="158"/>
      <c r="O37" s="158"/>
      <c r="P37" s="158"/>
      <c r="Q37" s="158"/>
      <c r="R37" s="158"/>
      <c r="S37" s="158"/>
      <c r="T37" s="158"/>
      <c r="U37" s="158"/>
      <c r="V37" s="158"/>
      <c r="W37" s="158"/>
      <c r="X37" s="158"/>
      <c r="Y37" s="158"/>
      <c r="Z37" s="158"/>
    </row>
    <row r="38">
      <c r="A38" s="158"/>
      <c r="B38" s="158"/>
      <c r="C38" s="158"/>
      <c r="D38" s="158"/>
      <c r="E38" s="158"/>
      <c r="F38" s="158"/>
      <c r="G38" s="158"/>
      <c r="H38" s="158"/>
      <c r="I38" s="158"/>
      <c r="J38" s="158"/>
      <c r="K38" s="158"/>
      <c r="L38" s="158"/>
      <c r="M38" s="158"/>
      <c r="N38" s="158"/>
      <c r="O38" s="158"/>
      <c r="P38" s="158"/>
      <c r="Q38" s="158"/>
      <c r="R38" s="158"/>
      <c r="S38" s="158"/>
      <c r="T38" s="158"/>
      <c r="U38" s="158"/>
      <c r="V38" s="158"/>
      <c r="W38" s="158"/>
      <c r="X38" s="158"/>
      <c r="Y38" s="158"/>
      <c r="Z38" s="158"/>
    </row>
    <row r="39">
      <c r="A39" s="158"/>
      <c r="B39" s="158"/>
      <c r="C39" s="158"/>
      <c r="D39" s="158"/>
      <c r="E39" s="158"/>
      <c r="F39" s="158"/>
      <c r="G39" s="158"/>
      <c r="H39" s="158"/>
      <c r="I39" s="158"/>
      <c r="J39" s="158"/>
      <c r="K39" s="158"/>
      <c r="L39" s="158"/>
      <c r="M39" s="158"/>
      <c r="N39" s="158"/>
      <c r="O39" s="158"/>
      <c r="P39" s="158"/>
      <c r="Q39" s="158"/>
      <c r="R39" s="158"/>
      <c r="S39" s="158"/>
      <c r="T39" s="158"/>
      <c r="U39" s="158"/>
      <c r="V39" s="158"/>
      <c r="W39" s="158"/>
      <c r="X39" s="158"/>
      <c r="Y39" s="158"/>
      <c r="Z39" s="158"/>
    </row>
    <row r="40">
      <c r="A40" s="158"/>
      <c r="B40" s="158"/>
      <c r="C40" s="158"/>
      <c r="D40" s="158"/>
      <c r="E40" s="158"/>
      <c r="F40" s="158"/>
      <c r="G40" s="158"/>
      <c r="H40" s="158"/>
      <c r="I40" s="158"/>
      <c r="J40" s="158"/>
      <c r="K40" s="158"/>
      <c r="L40" s="158"/>
      <c r="M40" s="158"/>
      <c r="N40" s="158"/>
      <c r="O40" s="158"/>
      <c r="P40" s="158"/>
      <c r="Q40" s="158"/>
      <c r="R40" s="158"/>
      <c r="S40" s="158"/>
      <c r="T40" s="158"/>
      <c r="U40" s="158"/>
      <c r="V40" s="158"/>
      <c r="W40" s="158"/>
      <c r="X40" s="158"/>
      <c r="Y40" s="158"/>
      <c r="Z40" s="158"/>
    </row>
    <row r="41">
      <c r="A41" s="158"/>
      <c r="B41" s="158"/>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row>
    <row r="42">
      <c r="A42" s="158"/>
      <c r="B42" s="158"/>
      <c r="C42" s="158"/>
      <c r="D42" s="158"/>
      <c r="E42" s="158"/>
      <c r="F42" s="158"/>
      <c r="G42" s="158"/>
      <c r="H42" s="158"/>
      <c r="I42" s="158"/>
      <c r="J42" s="158"/>
      <c r="K42" s="158"/>
      <c r="L42" s="158"/>
      <c r="M42" s="158"/>
      <c r="N42" s="158"/>
      <c r="O42" s="158"/>
      <c r="P42" s="158"/>
      <c r="Q42" s="158"/>
      <c r="R42" s="158"/>
      <c r="S42" s="158"/>
      <c r="T42" s="158"/>
      <c r="U42" s="158"/>
      <c r="V42" s="158"/>
      <c r="W42" s="158"/>
      <c r="X42" s="158"/>
      <c r="Y42" s="158"/>
      <c r="Z42" s="158"/>
    </row>
    <row r="43">
      <c r="A43" s="158"/>
      <c r="B43" s="158"/>
      <c r="C43" s="158"/>
      <c r="D43" s="158"/>
      <c r="E43" s="158"/>
      <c r="F43" s="158"/>
      <c r="G43" s="158"/>
      <c r="H43" s="158"/>
      <c r="I43" s="158"/>
      <c r="J43" s="158"/>
      <c r="K43" s="158"/>
      <c r="L43" s="158"/>
      <c r="M43" s="158"/>
      <c r="N43" s="158"/>
      <c r="O43" s="158"/>
      <c r="P43" s="158"/>
      <c r="Q43" s="158"/>
      <c r="R43" s="158"/>
      <c r="S43" s="158"/>
      <c r="T43" s="158"/>
      <c r="U43" s="158"/>
      <c r="V43" s="158"/>
      <c r="W43" s="158"/>
      <c r="X43" s="158"/>
      <c r="Y43" s="158"/>
      <c r="Z43" s="158"/>
    </row>
    <row r="44">
      <c r="A44" s="158"/>
      <c r="B44" s="158"/>
      <c r="C44" s="158"/>
      <c r="D44" s="158"/>
      <c r="E44" s="158"/>
      <c r="F44" s="158"/>
      <c r="G44" s="158"/>
      <c r="H44" s="158"/>
      <c r="I44" s="158"/>
      <c r="J44" s="158"/>
      <c r="K44" s="158"/>
      <c r="L44" s="158"/>
      <c r="M44" s="158"/>
      <c r="N44" s="158"/>
      <c r="O44" s="158"/>
      <c r="P44" s="158"/>
      <c r="Q44" s="158"/>
      <c r="R44" s="158"/>
      <c r="S44" s="158"/>
      <c r="T44" s="158"/>
      <c r="U44" s="158"/>
      <c r="V44" s="158"/>
      <c r="W44" s="158"/>
      <c r="X44" s="158"/>
      <c r="Y44" s="158"/>
      <c r="Z44" s="158"/>
    </row>
    <row r="45">
      <c r="A45" s="158"/>
      <c r="B45" s="158"/>
      <c r="C45" s="158"/>
      <c r="D45" s="158"/>
      <c r="E45" s="158"/>
      <c r="F45" s="158"/>
      <c r="G45" s="158"/>
      <c r="H45" s="158"/>
      <c r="I45" s="158"/>
      <c r="J45" s="158"/>
      <c r="K45" s="158"/>
      <c r="L45" s="158"/>
      <c r="M45" s="158"/>
      <c r="N45" s="158"/>
      <c r="O45" s="158"/>
      <c r="P45" s="158"/>
      <c r="Q45" s="158"/>
      <c r="R45" s="158"/>
      <c r="S45" s="158"/>
      <c r="T45" s="158"/>
      <c r="U45" s="158"/>
      <c r="V45" s="158"/>
      <c r="W45" s="158"/>
      <c r="X45" s="158"/>
      <c r="Y45" s="158"/>
      <c r="Z45" s="158"/>
    </row>
    <row r="46">
      <c r="A46" s="158"/>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row>
    <row r="47">
      <c r="A47" s="158"/>
      <c r="B47" s="158"/>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row>
    <row r="48">
      <c r="A48" s="158"/>
      <c r="B48" s="158"/>
      <c r="C48" s="158"/>
      <c r="D48" s="158"/>
      <c r="E48" s="158"/>
      <c r="F48" s="158"/>
      <c r="G48" s="158"/>
      <c r="H48" s="158"/>
      <c r="I48" s="158"/>
      <c r="J48" s="158"/>
      <c r="K48" s="158"/>
      <c r="L48" s="158"/>
      <c r="M48" s="158"/>
      <c r="N48" s="158"/>
      <c r="O48" s="158"/>
      <c r="P48" s="158"/>
      <c r="Q48" s="158"/>
      <c r="R48" s="158"/>
      <c r="S48" s="158"/>
      <c r="T48" s="158"/>
      <c r="U48" s="158"/>
      <c r="V48" s="158"/>
      <c r="W48" s="158"/>
      <c r="X48" s="158"/>
      <c r="Y48" s="158"/>
      <c r="Z48" s="158"/>
    </row>
    <row r="49">
      <c r="A49" s="158"/>
      <c r="B49" s="158"/>
      <c r="C49" s="158"/>
      <c r="D49" s="158"/>
      <c r="E49" s="158"/>
      <c r="F49" s="158"/>
      <c r="G49" s="158"/>
      <c r="H49" s="158"/>
      <c r="I49" s="158"/>
      <c r="J49" s="158"/>
      <c r="K49" s="158"/>
      <c r="L49" s="158"/>
      <c r="M49" s="158"/>
      <c r="N49" s="158"/>
      <c r="O49" s="158"/>
      <c r="P49" s="158"/>
      <c r="Q49" s="158"/>
      <c r="R49" s="158"/>
      <c r="S49" s="158"/>
      <c r="T49" s="158"/>
      <c r="U49" s="158"/>
      <c r="V49" s="158"/>
      <c r="W49" s="158"/>
      <c r="X49" s="158"/>
      <c r="Y49" s="158"/>
      <c r="Z49" s="158"/>
    </row>
    <row r="50">
      <c r="A50" s="158"/>
      <c r="B50" s="158"/>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row>
    <row r="51">
      <c r="A51" s="158"/>
      <c r="B51" s="158"/>
      <c r="C51" s="158"/>
      <c r="D51" s="158"/>
      <c r="E51" s="158"/>
      <c r="F51" s="158"/>
      <c r="G51" s="158"/>
      <c r="H51" s="158"/>
      <c r="I51" s="158"/>
      <c r="J51" s="158"/>
      <c r="K51" s="158"/>
      <c r="L51" s="158"/>
      <c r="M51" s="158"/>
      <c r="N51" s="158"/>
      <c r="O51" s="158"/>
      <c r="P51" s="158"/>
      <c r="Q51" s="158"/>
      <c r="R51" s="158"/>
      <c r="S51" s="158"/>
      <c r="T51" s="158"/>
      <c r="U51" s="158"/>
      <c r="V51" s="158"/>
      <c r="W51" s="158"/>
      <c r="X51" s="158"/>
      <c r="Y51" s="158"/>
      <c r="Z51" s="158"/>
    </row>
    <row r="52">
      <c r="A52" s="158"/>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row>
    <row r="5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row>
    <row r="54">
      <c r="A54" s="158"/>
      <c r="B54" s="158"/>
      <c r="C54" s="158"/>
      <c r="D54" s="158"/>
      <c r="E54" s="158"/>
      <c r="F54" s="158"/>
      <c r="G54" s="158"/>
      <c r="H54" s="158"/>
      <c r="I54" s="158"/>
      <c r="J54" s="158"/>
      <c r="K54" s="158"/>
      <c r="L54" s="158"/>
      <c r="M54" s="158"/>
      <c r="N54" s="158"/>
      <c r="O54" s="158"/>
      <c r="P54" s="158"/>
      <c r="Q54" s="158"/>
      <c r="R54" s="158"/>
      <c r="S54" s="158"/>
      <c r="T54" s="158"/>
      <c r="U54" s="158"/>
      <c r="V54" s="158"/>
      <c r="W54" s="158"/>
      <c r="X54" s="158"/>
      <c r="Y54" s="158"/>
      <c r="Z54" s="158"/>
    </row>
    <row r="55">
      <c r="A55" s="158"/>
      <c r="B55" s="158"/>
      <c r="C55" s="158"/>
      <c r="D55" s="158"/>
      <c r="E55" s="158"/>
      <c r="F55" s="158"/>
      <c r="G55" s="158"/>
      <c r="H55" s="158"/>
      <c r="I55" s="158"/>
      <c r="J55" s="158"/>
      <c r="K55" s="158"/>
      <c r="L55" s="158"/>
      <c r="M55" s="158"/>
      <c r="N55" s="158"/>
      <c r="O55" s="158"/>
      <c r="P55" s="158"/>
      <c r="Q55" s="158"/>
      <c r="R55" s="158"/>
      <c r="S55" s="158"/>
      <c r="T55" s="158"/>
      <c r="U55" s="158"/>
      <c r="V55" s="158"/>
      <c r="W55" s="158"/>
      <c r="X55" s="158"/>
      <c r="Y55" s="158"/>
      <c r="Z55" s="158"/>
    </row>
    <row r="56">
      <c r="A56" s="158"/>
      <c r="B56" s="158"/>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row>
    <row r="57">
      <c r="A57" s="158"/>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row>
    <row r="58">
      <c r="A58" s="158"/>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row>
    <row r="59">
      <c r="A59" s="158"/>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row>
    <row r="60">
      <c r="A60" s="158"/>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row>
    <row r="61">
      <c r="A61" s="158"/>
      <c r="B61" s="158"/>
      <c r="C61" s="158"/>
      <c r="D61" s="158"/>
      <c r="E61" s="158"/>
      <c r="F61" s="158"/>
      <c r="G61" s="158"/>
      <c r="H61" s="158"/>
      <c r="I61" s="158"/>
      <c r="J61" s="158"/>
      <c r="K61" s="158"/>
      <c r="L61" s="158"/>
      <c r="M61" s="158"/>
      <c r="N61" s="158"/>
      <c r="O61" s="158"/>
      <c r="P61" s="158"/>
      <c r="Q61" s="158"/>
      <c r="R61" s="158"/>
      <c r="S61" s="158"/>
      <c r="T61" s="158"/>
      <c r="U61" s="158"/>
      <c r="V61" s="158"/>
      <c r="W61" s="158"/>
      <c r="X61" s="158"/>
      <c r="Y61" s="158"/>
      <c r="Z61" s="158"/>
    </row>
    <row r="62">
      <c r="A62" s="158"/>
      <c r="B62" s="158"/>
      <c r="C62" s="158"/>
      <c r="D62" s="158"/>
      <c r="E62" s="158"/>
      <c r="F62" s="158"/>
      <c r="G62" s="158"/>
      <c r="H62" s="158"/>
      <c r="I62" s="158"/>
      <c r="J62" s="158"/>
      <c r="K62" s="158"/>
      <c r="L62" s="158"/>
      <c r="M62" s="158"/>
      <c r="N62" s="158"/>
      <c r="O62" s="158"/>
      <c r="P62" s="158"/>
      <c r="Q62" s="158"/>
      <c r="R62" s="158"/>
      <c r="S62" s="158"/>
      <c r="T62" s="158"/>
      <c r="U62" s="158"/>
      <c r="V62" s="158"/>
      <c r="W62" s="158"/>
      <c r="X62" s="158"/>
      <c r="Y62" s="158"/>
      <c r="Z62" s="158"/>
    </row>
    <row r="63">
      <c r="A63" s="158"/>
      <c r="B63" s="158"/>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row>
    <row r="64">
      <c r="A64" s="158"/>
      <c r="B64" s="158"/>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row>
    <row r="65">
      <c r="A65" s="158"/>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c r="A66" s="158"/>
      <c r="B66" s="158"/>
      <c r="C66" s="158"/>
      <c r="D66" s="158"/>
      <c r="E66" s="158"/>
      <c r="F66" s="158"/>
      <c r="G66" s="158"/>
      <c r="H66" s="158"/>
      <c r="I66" s="158"/>
      <c r="J66" s="158"/>
      <c r="K66" s="158"/>
      <c r="L66" s="158"/>
      <c r="M66" s="158"/>
      <c r="N66" s="158"/>
      <c r="O66" s="158"/>
      <c r="P66" s="158"/>
      <c r="Q66" s="158"/>
      <c r="R66" s="158"/>
      <c r="S66" s="158"/>
      <c r="T66" s="158"/>
      <c r="U66" s="158"/>
      <c r="V66" s="158"/>
      <c r="W66" s="158"/>
      <c r="X66" s="158"/>
      <c r="Y66" s="158"/>
      <c r="Z66" s="158"/>
    </row>
    <row r="67">
      <c r="A67" s="158"/>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row>
    <row r="68">
      <c r="A68" s="158"/>
      <c r="B68" s="158"/>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row>
    <row r="69">
      <c r="A69" s="158"/>
      <c r="B69" s="158"/>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row>
    <row r="70">
      <c r="A70" s="158"/>
      <c r="B70" s="158"/>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row>
    <row r="71">
      <c r="A71" s="158"/>
      <c r="B71" s="158"/>
      <c r="C71" s="158"/>
      <c r="D71" s="158"/>
      <c r="E71" s="158"/>
      <c r="F71" s="158"/>
      <c r="G71" s="158"/>
      <c r="H71" s="158"/>
      <c r="I71" s="158"/>
      <c r="J71" s="158"/>
      <c r="K71" s="158"/>
      <c r="L71" s="158"/>
      <c r="M71" s="158"/>
      <c r="N71" s="158"/>
      <c r="O71" s="158"/>
      <c r="P71" s="158"/>
      <c r="Q71" s="158"/>
      <c r="R71" s="158"/>
      <c r="S71" s="158"/>
      <c r="T71" s="158"/>
      <c r="U71" s="158"/>
      <c r="V71" s="158"/>
      <c r="W71" s="158"/>
      <c r="X71" s="158"/>
      <c r="Y71" s="158"/>
      <c r="Z71" s="158"/>
    </row>
    <row r="72">
      <c r="A72" s="158"/>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row>
    <row r="73">
      <c r="A73" s="158"/>
      <c r="B73" s="158"/>
      <c r="C73" s="158"/>
      <c r="D73" s="158"/>
      <c r="E73" s="158"/>
      <c r="F73" s="158"/>
      <c r="G73" s="158"/>
      <c r="H73" s="158"/>
      <c r="I73" s="158"/>
      <c r="J73" s="158"/>
      <c r="K73" s="158"/>
      <c r="L73" s="158"/>
      <c r="M73" s="158"/>
      <c r="N73" s="158"/>
      <c r="O73" s="158"/>
      <c r="P73" s="158"/>
      <c r="Q73" s="158"/>
      <c r="R73" s="158"/>
      <c r="S73" s="158"/>
      <c r="T73" s="158"/>
      <c r="U73" s="158"/>
      <c r="V73" s="158"/>
      <c r="W73" s="158"/>
      <c r="X73" s="158"/>
      <c r="Y73" s="158"/>
      <c r="Z73" s="158"/>
    </row>
    <row r="74">
      <c r="A74" s="158"/>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row>
    <row r="75">
      <c r="A75" s="158"/>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row>
    <row r="76">
      <c r="A76" s="158"/>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row>
    <row r="77">
      <c r="A77" s="158"/>
      <c r="B77" s="158"/>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row>
    <row r="78">
      <c r="A78" s="158"/>
      <c r="B78" s="158"/>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row>
    <row r="79">
      <c r="A79" s="158"/>
      <c r="B79" s="158"/>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row>
    <row r="80">
      <c r="A80" s="158"/>
      <c r="B80" s="158"/>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row>
    <row r="81">
      <c r="A81" s="158"/>
      <c r="B81" s="158"/>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row>
    <row r="82">
      <c r="A82" s="158"/>
      <c r="B82" s="158"/>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row>
    <row r="83">
      <c r="A83" s="158"/>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row>
    <row r="84">
      <c r="A84" s="158"/>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row>
    <row r="85">
      <c r="A85" s="158"/>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row>
    <row r="86">
      <c r="A86" s="158"/>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row>
    <row r="87">
      <c r="A87" s="158"/>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row>
    <row r="88">
      <c r="A88" s="158"/>
      <c r="B88" s="158"/>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row>
    <row r="89">
      <c r="A89" s="158"/>
      <c r="B89" s="158"/>
      <c r="C89" s="158"/>
      <c r="D89" s="158"/>
      <c r="E89" s="158"/>
      <c r="F89" s="158"/>
      <c r="G89" s="158"/>
      <c r="H89" s="158"/>
      <c r="I89" s="158"/>
      <c r="J89" s="158"/>
      <c r="K89" s="158"/>
      <c r="L89" s="158"/>
      <c r="M89" s="158"/>
      <c r="N89" s="158"/>
      <c r="O89" s="158"/>
      <c r="P89" s="158"/>
      <c r="Q89" s="158"/>
      <c r="R89" s="158"/>
      <c r="S89" s="158"/>
      <c r="T89" s="158"/>
      <c r="U89" s="158"/>
      <c r="V89" s="158"/>
      <c r="W89" s="158"/>
      <c r="X89" s="158"/>
      <c r="Y89" s="158"/>
      <c r="Z89" s="158"/>
    </row>
    <row r="90">
      <c r="A90" s="158"/>
      <c r="B90" s="158"/>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row>
    <row r="91">
      <c r="A91" s="158"/>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row>
    <row r="92">
      <c r="A92" s="158"/>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row>
    <row r="93">
      <c r="A93" s="158"/>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row>
    <row r="94">
      <c r="A94" s="158"/>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row>
    <row r="95">
      <c r="A95" s="158"/>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row>
    <row r="96">
      <c r="A96" s="158"/>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row>
    <row r="97">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row>
    <row r="98">
      <c r="A98" s="158"/>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row>
    <row r="99">
      <c r="A99" s="158"/>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row>
    <row r="100">
      <c r="A100" s="158"/>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row>
    <row r="101">
      <c r="A101" s="158"/>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mergeCells count="3">
    <mergeCell ref="A1:I1"/>
    <mergeCell ref="A2:I2"/>
    <mergeCell ref="A12:I12"/>
  </mergeCells>
  <pageMargins left="0.7" right="0.7" top="0.75" bottom="0.75" header="0.3" footer="0.3"/>
  <ignoredErrors>
    <ignoredError sqref="A1:XFD1048576" evalError="true" twoDigitTextYear="true" numberStoredAsText="true" formula="true" formulaRange="true" unlockedFormula="true" emptyCellReference="true" listDataValidation="true" calculatedColumn="true"/>
  </ignoredErrors>
</worksheet>
</file>

<file path=xl/worksheets/sheet2.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workbookViewId="0"/>
  </sheetViews>
  <sheetFormatPr defaultRowHeight="15"/>
  <cols>
    <col customWidth="true" max="3" min="1" width="16"/>
    <col customWidth="true" max="5" min="4" width="18"/>
    <col customWidth="true" max="8" min="6" width="16"/>
    <col customWidth="true" max="9" min="9" width="3"/>
    <col customWidth="true" max="15" min="10" width="14"/>
  </cols>
  <sheetData>
    <row r="1" ht="30" customHeight="true">
      <c r="A1" s="4" t="s">
        <v>54</v>
      </c>
      <c r="B1" s="4"/>
      <c r="C1" s="4"/>
      <c r="D1" s="4"/>
      <c r="E1" s="4"/>
      <c r="F1" s="4"/>
      <c r="G1" s="4"/>
      <c r="H1" s="4"/>
      <c r="I1" s="4"/>
      <c r="J1" s="4"/>
      <c r="K1" s="4"/>
      <c r="L1" s="4"/>
      <c r="M1" s="4"/>
      <c r="N1" s="4"/>
      <c r="O1" s="4"/>
      <c r="P1" s="158"/>
      <c r="Q1" s="158"/>
      <c r="R1" s="158"/>
      <c r="S1" s="158"/>
      <c r="T1" s="158"/>
      <c r="U1" s="158"/>
      <c r="V1" s="158"/>
      <c r="W1" s="158"/>
      <c r="X1" s="158"/>
      <c r="Y1" s="158"/>
      <c r="Z1" s="158"/>
    </row>
    <row r="2" ht="36" customHeight="true">
      <c r="A2" s="10" t="s">
        <v>55</v>
      </c>
      <c r="B2" s="10"/>
      <c r="C2" s="10"/>
      <c r="D2" s="10"/>
      <c r="E2" s="10"/>
      <c r="F2" s="10"/>
      <c r="G2" s="10"/>
      <c r="H2" s="10"/>
      <c r="I2" s="10"/>
      <c r="J2" s="10"/>
      <c r="K2" s="10"/>
      <c r="L2" s="10"/>
      <c r="M2" s="10"/>
      <c r="N2" s="10"/>
      <c r="O2" s="10"/>
      <c r="P2" s="158"/>
      <c r="Q2" s="158"/>
      <c r="R2" s="158"/>
      <c r="S2" s="158"/>
      <c r="T2" s="158"/>
      <c r="U2" s="158"/>
      <c r="V2" s="158"/>
      <c r="W2" s="158"/>
      <c r="X2" s="158"/>
      <c r="Y2" s="158"/>
      <c r="Z2" s="158"/>
    </row>
    <row r="3">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row>
    <row r="4" ht="28" customHeight="true">
      <c r="A4" s="174" t="s">
        <v>56</v>
      </c>
      <c r="B4" s="175" t="s">
        <v>57</v>
      </c>
      <c r="C4" s="175" t="s">
        <v>58</v>
      </c>
      <c r="D4" s="175" t="s">
        <v>59</v>
      </c>
      <c r="E4" s="175" t="s">
        <v>60</v>
      </c>
      <c r="F4" s="175" t="s">
        <v>61</v>
      </c>
      <c r="G4" s="175" t="s">
        <v>62</v>
      </c>
      <c r="H4" s="176" t="s">
        <v>63</v>
      </c>
      <c r="I4" s="158"/>
      <c r="J4" s="158"/>
      <c r="K4" s="158"/>
      <c r="L4" s="158"/>
      <c r="M4" s="158"/>
      <c r="N4" s="158"/>
      <c r="O4" s="158"/>
      <c r="P4" s="158"/>
      <c r="Q4" s="158"/>
      <c r="R4" s="158"/>
      <c r="S4" s="158"/>
      <c r="T4" s="158"/>
      <c r="U4" s="158"/>
      <c r="V4" s="158"/>
      <c r="W4" s="158"/>
      <c r="X4" s="158"/>
      <c r="Y4" s="158"/>
      <c r="Z4" s="158"/>
    </row>
    <row r="5" ht="34" customHeight="true">
      <c r="A5" s="160" t="n">
        <f>COUNTIF('生産計画'!$A$2:$A$101,"&lt;&gt;")</f>
        <v>8</v>
      </c>
      <c r="B5" s="161" t="n">
        <f>COUNTIF('生産計画'!$M$2:$M$101,"進行中")+COUNTIF('生産計画'!$M$2:$M$101,"初回品待ち")+COUNTIF('生産計画'!$M$2:$M$101,"初回品合格")</f>
        <v>5</v>
      </c>
      <c r="C5" s="161" t="n">
        <f>COUNTIF('生産計画'!$R$2:$R$101,"遅延")</f>
        <v>1</v>
      </c>
      <c r="D5" s="150" t="n">
        <f>IFERROR(COUNTIF('品質記録'!$J$2:$J$101,"合格")/COUNTIF('品質記録'!$B$2:$B$101,"&lt;&gt;"),0)</f>
        <v>0.4</v>
      </c>
      <c r="E5" s="150" t="n">
        <f>IFERROR(AVERAGEIF('生産計画'!$A$2:$A$101,"&lt;&gt;",'生産計画'!$P$2:$P$101),0)</f>
        <v>0.385625</v>
      </c>
      <c r="F5" s="161" t="n">
        <f>COUNTIFS('異常追跡'!$A$2:$A$101,"&lt;&gt;",'異常追跡'!$I$2:$I$101,"&lt;&gt;クローズ")</f>
        <v>4</v>
      </c>
      <c r="G5" s="150" t="n">
        <f>IFERROR(COUNTIF('完工履歴'!$K$2:$K$101,"時間通り")/COUNTIF('完工履歴'!$B$2:$B$101,"&lt;&gt;"),0)</f>
        <v>0</v>
      </c>
      <c r="H5" s="164" t="n">
        <f>COUNTIFS('生産計画'!$J$2:$J$101,"&gt;="&amp;TODAY(),'生産計画'!$J$2:$J$101,"&lt;="&amp;TODAY()+7,'生産計画'!$M$2:$M$101,"&lt;&gt;完了")</f>
        <v>4</v>
      </c>
      <c r="I5" s="158"/>
      <c r="J5" s="158"/>
      <c r="K5" s="158"/>
      <c r="L5" s="158"/>
      <c r="M5" s="158"/>
      <c r="N5" s="158"/>
      <c r="O5" s="158"/>
      <c r="P5" s="158"/>
      <c r="Q5" s="158"/>
      <c r="R5" s="158"/>
      <c r="S5" s="158"/>
      <c r="T5" s="158"/>
      <c r="U5" s="158"/>
      <c r="V5" s="158"/>
      <c r="W5" s="158"/>
      <c r="X5" s="158"/>
      <c r="Y5" s="158"/>
      <c r="Z5" s="158"/>
    </row>
    <row r="6">
      <c r="A6" s="158"/>
      <c r="B6" s="158"/>
      <c r="C6" s="158"/>
      <c r="D6" s="158"/>
      <c r="E6" s="158"/>
      <c r="F6" s="158"/>
      <c r="G6" s="158"/>
      <c r="H6" s="158"/>
      <c r="I6" s="158"/>
      <c r="J6" s="158"/>
      <c r="K6" s="158"/>
      <c r="L6" s="158"/>
      <c r="M6" s="158"/>
      <c r="N6" s="158"/>
      <c r="O6" s="158"/>
      <c r="P6" s="158"/>
      <c r="Q6" s="158"/>
      <c r="R6" s="158"/>
      <c r="S6" s="158"/>
      <c r="T6" s="158"/>
      <c r="U6" s="158"/>
      <c r="V6" s="158"/>
      <c r="W6" s="158"/>
      <c r="X6" s="158"/>
      <c r="Y6" s="158"/>
      <c r="Z6" s="158"/>
    </row>
    <row r="7" ht="15" customHeight="true">
      <c r="A7" s="60" t="s">
        <v>64</v>
      </c>
      <c r="B7" s="61" t="str">
        <v>数量</v>
      </c>
      <c r="C7" s="158"/>
      <c r="D7" s="60" t="s">
        <v>65</v>
      </c>
      <c r="E7" s="61" t="s">
        <v>66</v>
      </c>
      <c r="F7" s="158"/>
      <c r="G7" s="60" t="s">
        <v>67</v>
      </c>
      <c r="H7" s="61" t="s">
        <v>68</v>
      </c>
      <c r="I7" s="158"/>
      <c r="J7" s="158"/>
      <c r="K7" s="158"/>
      <c r="L7" s="158"/>
      <c r="M7" s="158"/>
      <c r="N7" s="158"/>
      <c r="O7" s="158"/>
      <c r="P7" s="158"/>
      <c r="Q7" s="158"/>
      <c r="R7" s="158"/>
      <c r="S7" s="158"/>
      <c r="T7" s="158"/>
      <c r="U7" s="158"/>
      <c r="V7" s="158"/>
      <c r="W7" s="158"/>
      <c r="X7" s="158"/>
      <c r="Y7" s="158"/>
      <c r="Z7" s="158"/>
    </row>
    <row r="8" ht="15" customHeight="true">
      <c r="A8" s="27" t="s">
        <v>69</v>
      </c>
      <c r="B8" s="166" t="n">
        <f>COUNTIF('生産計画'!$M$2:$M$101,A8)</f>
        <v>2</v>
      </c>
      <c r="C8" s="158"/>
      <c r="D8" s="27" t="s">
        <v>70</v>
      </c>
      <c r="E8" s="166" t="n">
        <f>COUNTIF('品質記録'!$J$2:$J$101,D8)</f>
        <v>2</v>
      </c>
      <c r="F8" s="158"/>
      <c r="G8" s="27" t="s">
        <v>71</v>
      </c>
      <c r="H8" s="166" t="n">
        <f>COUNTIF('生産計画'!$B$2:$B$101,G8)</f>
        <v>3</v>
      </c>
      <c r="I8" s="158"/>
      <c r="J8" s="158"/>
      <c r="K8" s="158"/>
      <c r="L8" s="158"/>
      <c r="M8" s="158"/>
      <c r="N8" s="158"/>
      <c r="O8" s="158"/>
      <c r="P8" s="158"/>
      <c r="Q8" s="158"/>
      <c r="R8" s="158"/>
      <c r="S8" s="158"/>
      <c r="T8" s="158"/>
      <c r="U8" s="158"/>
      <c r="V8" s="158"/>
      <c r="W8" s="158"/>
      <c r="X8" s="158"/>
      <c r="Y8" s="158"/>
      <c r="Z8" s="158"/>
    </row>
    <row r="9" ht="15" customHeight="true">
      <c r="A9" s="27" t="s">
        <v>72</v>
      </c>
      <c r="B9" s="166" t="n">
        <f>COUNTIF('生産計画'!$M$2:$M$101,A9)</f>
        <v>3</v>
      </c>
      <c r="C9" s="158"/>
      <c r="D9" s="27" t="s">
        <v>73</v>
      </c>
      <c r="E9" s="166" t="n">
        <f>COUNTIF('品質記録'!$J$2:$J$101,D9)</f>
        <v>1</v>
      </c>
      <c r="F9" s="158"/>
      <c r="G9" s="27" t="s">
        <v>40</v>
      </c>
      <c r="H9" s="166" t="n">
        <f>COUNTIF('生産計画'!$B$2:$B$101,G9)</f>
        <v>1</v>
      </c>
      <c r="I9" s="158"/>
      <c r="J9" s="158"/>
      <c r="K9" s="158"/>
      <c r="L9" s="158"/>
      <c r="M9" s="158"/>
      <c r="N9" s="158"/>
      <c r="O9" s="158"/>
      <c r="P9" s="158"/>
      <c r="Q9" s="158"/>
      <c r="R9" s="158"/>
      <c r="S9" s="158"/>
      <c r="T9" s="158"/>
      <c r="U9" s="158"/>
      <c r="V9" s="158"/>
      <c r="W9" s="158"/>
      <c r="X9" s="158"/>
      <c r="Y9" s="158"/>
      <c r="Z9" s="158"/>
    </row>
    <row r="10" ht="15" customHeight="true">
      <c r="A10" s="27" t="s">
        <v>74</v>
      </c>
      <c r="B10" s="166" t="n">
        <f>COUNTIF('生産計画'!$M$2:$M$101,A10)</f>
        <v>1</v>
      </c>
      <c r="C10" s="158"/>
      <c r="D10" s="27" t="s">
        <v>75</v>
      </c>
      <c r="E10" s="166" t="n">
        <f>COUNTIF('品質記録'!$J$2:$J$101,D10)</f>
        <v>2</v>
      </c>
      <c r="F10" s="158"/>
      <c r="G10" s="27" t="s">
        <v>42</v>
      </c>
      <c r="H10" s="166" t="n">
        <f>COUNTIF('生産計画'!$B$2:$B$101,G10)</f>
        <v>1</v>
      </c>
      <c r="I10" s="158"/>
      <c r="J10" s="158"/>
      <c r="K10" s="158"/>
      <c r="L10" s="158"/>
      <c r="M10" s="158"/>
      <c r="N10" s="158"/>
      <c r="O10" s="158"/>
      <c r="P10" s="158"/>
      <c r="Q10" s="158"/>
      <c r="R10" s="158"/>
      <c r="S10" s="158"/>
      <c r="T10" s="158"/>
      <c r="U10" s="158"/>
      <c r="V10" s="158"/>
      <c r="W10" s="158"/>
      <c r="X10" s="158"/>
      <c r="Y10" s="158"/>
      <c r="Z10" s="158"/>
    </row>
    <row r="11" ht="15" customHeight="true">
      <c r="A11" s="27" t="s">
        <v>76</v>
      </c>
      <c r="B11" s="166" t="n">
        <f>COUNTIF('生産計画'!$M$2:$M$101,A11)</f>
        <v>1</v>
      </c>
      <c r="C11" s="158"/>
      <c r="D11" s="30" t="s">
        <v>77</v>
      </c>
      <c r="E11" s="167" t="n">
        <f>COUNTIF('品質記録'!$J$2:$J$101,D11)</f>
        <v>0</v>
      </c>
      <c r="F11" s="158"/>
      <c r="G11" s="27" t="s">
        <v>44</v>
      </c>
      <c r="H11" s="166" t="n">
        <f>COUNTIF('生産計画'!$B$2:$B$101,G11)</f>
        <v>1</v>
      </c>
      <c r="I11" s="158"/>
      <c r="J11" s="158"/>
      <c r="K11" s="158"/>
      <c r="L11" s="158"/>
      <c r="M11" s="158"/>
      <c r="N11" s="158"/>
      <c r="O11" s="158"/>
      <c r="P11" s="158"/>
      <c r="Q11" s="158"/>
      <c r="R11" s="158"/>
      <c r="S11" s="158"/>
      <c r="T11" s="158"/>
      <c r="U11" s="158"/>
      <c r="V11" s="158"/>
      <c r="W11" s="158"/>
      <c r="X11" s="158"/>
      <c r="Y11" s="158"/>
      <c r="Z11" s="158"/>
    </row>
    <row r="12" ht="15" customHeight="true">
      <c r="A12" s="27" t="s">
        <v>78</v>
      </c>
      <c r="B12" s="166" t="n">
        <f>COUNTIF('生産計画'!$M$2:$M$101,A12)</f>
        <v>0</v>
      </c>
      <c r="C12" s="158"/>
      <c r="D12" s="158"/>
      <c r="E12" s="168"/>
      <c r="F12" s="158"/>
      <c r="G12" s="27" t="s">
        <v>45</v>
      </c>
      <c r="H12" s="166" t="n">
        <f>COUNTIF('生産計画'!$B$2:$B$101,G12)</f>
        <v>1</v>
      </c>
      <c r="I12" s="158"/>
      <c r="J12" s="158"/>
      <c r="K12" s="158"/>
      <c r="L12" s="158"/>
      <c r="M12" s="158"/>
      <c r="N12" s="158"/>
      <c r="O12" s="158"/>
      <c r="P12" s="158"/>
      <c r="Q12" s="158"/>
      <c r="R12" s="158"/>
      <c r="S12" s="158"/>
      <c r="T12" s="158"/>
      <c r="U12" s="158"/>
      <c r="V12" s="158"/>
      <c r="W12" s="158"/>
      <c r="X12" s="158"/>
      <c r="Y12" s="158"/>
      <c r="Z12" s="158"/>
    </row>
    <row r="13" ht="15" customHeight="true">
      <c r="A13" s="27" t="s">
        <v>79</v>
      </c>
      <c r="B13" s="166" t="n">
        <f>COUNTIF('生産計画'!$M$2:$M$101,A13)</f>
        <v>1</v>
      </c>
      <c r="C13" s="158"/>
      <c r="D13" s="158"/>
      <c r="E13" s="168"/>
      <c r="F13" s="158"/>
      <c r="G13" s="27" t="s">
        <v>80</v>
      </c>
      <c r="H13" s="166" t="n">
        <f>COUNTIF('生産計画'!$B$2:$B$101,G13)</f>
        <v>1</v>
      </c>
      <c r="I13" s="158"/>
      <c r="J13" s="158"/>
      <c r="K13" s="158"/>
      <c r="L13" s="158"/>
      <c r="M13" s="158"/>
      <c r="N13" s="158"/>
      <c r="O13" s="158"/>
      <c r="P13" s="158"/>
      <c r="Q13" s="158"/>
      <c r="R13" s="158"/>
      <c r="S13" s="158"/>
      <c r="T13" s="158"/>
      <c r="U13" s="158"/>
      <c r="V13" s="158"/>
      <c r="W13" s="158"/>
      <c r="X13" s="158"/>
      <c r="Y13" s="158"/>
      <c r="Z13" s="158"/>
    </row>
    <row r="14" ht="15" customHeight="true">
      <c r="A14" s="27" t="s">
        <v>81</v>
      </c>
      <c r="B14" s="166" t="n">
        <f>COUNTIF('生産計画'!$M$2:$M$101,A14)</f>
        <v>0</v>
      </c>
      <c r="C14" s="158"/>
      <c r="D14" s="158"/>
      <c r="E14" s="168"/>
      <c r="F14" s="158"/>
      <c r="G14" s="30" t="s">
        <v>82</v>
      </c>
      <c r="H14" s="167" t="n">
        <f>COUNTIF('生産計画'!$B$2:$B$101,G14)</f>
        <v>0</v>
      </c>
      <c r="I14" s="158"/>
      <c r="J14" s="158"/>
      <c r="K14" s="158"/>
      <c r="L14" s="158"/>
      <c r="M14" s="158"/>
      <c r="N14" s="158"/>
      <c r="O14" s="158"/>
      <c r="P14" s="158"/>
      <c r="Q14" s="158"/>
      <c r="R14" s="158"/>
      <c r="S14" s="158"/>
      <c r="T14" s="158"/>
      <c r="U14" s="158"/>
      <c r="V14" s="158"/>
      <c r="W14" s="158"/>
      <c r="X14" s="158"/>
      <c r="Y14" s="158"/>
      <c r="Z14" s="158"/>
    </row>
    <row r="15" ht="15" customHeight="true">
      <c r="A15" s="30" t="s">
        <v>83</v>
      </c>
      <c r="B15" s="167" t="n">
        <f>COUNTIF('生産計画'!$M$2:$M$101,A15)</f>
        <v>0</v>
      </c>
      <c r="C15" s="158"/>
      <c r="D15" s="158"/>
      <c r="E15" s="168"/>
      <c r="F15" s="158"/>
      <c r="G15" s="158"/>
      <c r="H15" s="158"/>
      <c r="I15" s="158"/>
      <c r="J15" s="158"/>
      <c r="K15" s="158"/>
      <c r="L15" s="158"/>
      <c r="M15" s="158"/>
      <c r="N15" s="158"/>
      <c r="O15" s="158"/>
      <c r="P15" s="158"/>
      <c r="Q15" s="158"/>
      <c r="R15" s="158"/>
      <c r="S15" s="158"/>
      <c r="T15" s="158"/>
      <c r="U15" s="158"/>
      <c r="V15" s="158"/>
      <c r="W15" s="158"/>
      <c r="X15" s="158"/>
      <c r="Y15" s="158"/>
      <c r="Z15" s="158"/>
    </row>
    <row r="16">
      <c r="A16" s="158"/>
      <c r="B16" s="168"/>
      <c r="C16" s="158"/>
      <c r="D16" s="158"/>
      <c r="E16" s="168"/>
      <c r="F16" s="158"/>
      <c r="G16" s="158"/>
      <c r="H16" s="158"/>
      <c r="I16" s="158"/>
      <c r="J16" s="158"/>
      <c r="K16" s="158"/>
      <c r="L16" s="158"/>
      <c r="M16" s="158"/>
      <c r="N16" s="158"/>
      <c r="O16" s="158"/>
      <c r="P16" s="158"/>
      <c r="Q16" s="158"/>
      <c r="R16" s="158"/>
      <c r="S16" s="158"/>
      <c r="T16" s="158"/>
      <c r="U16" s="158"/>
      <c r="V16" s="158"/>
      <c r="W16" s="158"/>
      <c r="X16" s="158"/>
      <c r="Y16" s="158"/>
      <c r="Z16" s="158"/>
    </row>
    <row r="17">
      <c r="A17" s="158"/>
      <c r="B17" s="168"/>
      <c r="C17" s="158"/>
      <c r="D17" s="158"/>
      <c r="E17" s="168"/>
      <c r="F17" s="158"/>
      <c r="G17" s="158"/>
      <c r="H17" s="158"/>
      <c r="I17" s="158"/>
      <c r="J17" s="158"/>
      <c r="K17" s="158"/>
      <c r="L17" s="158"/>
      <c r="M17" s="158"/>
      <c r="N17" s="158"/>
      <c r="O17" s="158"/>
      <c r="P17" s="158"/>
      <c r="Q17" s="158"/>
      <c r="R17" s="158"/>
      <c r="S17" s="158"/>
      <c r="T17" s="158"/>
      <c r="U17" s="158"/>
      <c r="V17" s="158"/>
      <c r="W17" s="158"/>
      <c r="X17" s="158"/>
      <c r="Y17" s="158"/>
      <c r="Z17" s="158"/>
    </row>
    <row r="18" ht="15" customHeight="true">
      <c r="A18" s="60" t="s">
        <v>84</v>
      </c>
      <c r="B18" s="169" t="s">
        <v>68</v>
      </c>
      <c r="C18" s="158"/>
      <c r="D18" s="60" t="s">
        <v>85</v>
      </c>
      <c r="E18" s="169" t="str">
        <v>数量</v>
      </c>
      <c r="F18" s="158"/>
      <c r="G18" s="158"/>
      <c r="H18" s="158"/>
      <c r="I18" s="158"/>
      <c r="J18" s="158"/>
      <c r="K18" s="158"/>
      <c r="L18" s="158"/>
      <c r="M18" s="158"/>
      <c r="N18" s="158"/>
      <c r="O18" s="158"/>
      <c r="P18" s="158"/>
      <c r="Q18" s="158"/>
      <c r="R18" s="158"/>
      <c r="S18" s="158"/>
      <c r="T18" s="158"/>
      <c r="U18" s="158"/>
      <c r="V18" s="158"/>
      <c r="W18" s="158"/>
      <c r="X18" s="158"/>
      <c r="Y18" s="158"/>
      <c r="Z18" s="158"/>
    </row>
    <row r="19" ht="15" customHeight="true">
      <c r="A19" s="27" t="s">
        <v>86</v>
      </c>
      <c r="B19" s="166" t="n">
        <f>COUNTIF('生産計画'!$K$2:$K$101,A19)</f>
        <v>2</v>
      </c>
      <c r="C19" s="158"/>
      <c r="D19" s="27" t="s">
        <v>87</v>
      </c>
      <c r="E19" s="166" t="n">
        <f>COUNTIF('異常追跡'!$I$2:$I$101,D19)</f>
        <v>1</v>
      </c>
      <c r="F19" s="158"/>
      <c r="G19" s="158"/>
      <c r="H19" s="158"/>
      <c r="I19" s="158"/>
      <c r="J19" s="158"/>
      <c r="K19" s="158"/>
      <c r="L19" s="158"/>
      <c r="M19" s="158"/>
      <c r="N19" s="158"/>
      <c r="O19" s="158"/>
      <c r="P19" s="158"/>
      <c r="Q19" s="158"/>
      <c r="R19" s="158"/>
      <c r="S19" s="158"/>
      <c r="T19" s="158"/>
      <c r="U19" s="158"/>
      <c r="V19" s="158"/>
      <c r="W19" s="158"/>
      <c r="X19" s="158"/>
      <c r="Y19" s="158"/>
      <c r="Z19" s="158"/>
    </row>
    <row r="20" ht="15" customHeight="true">
      <c r="A20" s="27" t="s">
        <v>88</v>
      </c>
      <c r="B20" s="166" t="n">
        <f>COUNTIF('生産計画'!$K$2:$K$101,A20)</f>
        <v>1</v>
      </c>
      <c r="C20" s="158"/>
      <c r="D20" s="27" t="s">
        <v>89</v>
      </c>
      <c r="E20" s="166" t="n">
        <f>COUNTIF('異常追跡'!$I$2:$I$101,D20)</f>
        <v>2</v>
      </c>
      <c r="F20" s="158"/>
      <c r="G20" s="158"/>
      <c r="H20" s="158"/>
      <c r="I20" s="158"/>
      <c r="J20" s="158"/>
      <c r="K20" s="158"/>
      <c r="L20" s="158"/>
      <c r="M20" s="158"/>
      <c r="N20" s="158"/>
      <c r="O20" s="158"/>
      <c r="P20" s="158"/>
      <c r="Q20" s="158"/>
      <c r="R20" s="158"/>
      <c r="S20" s="158"/>
      <c r="T20" s="158"/>
      <c r="U20" s="158"/>
      <c r="V20" s="158"/>
      <c r="W20" s="158"/>
      <c r="X20" s="158"/>
      <c r="Y20" s="158"/>
      <c r="Z20" s="158"/>
    </row>
    <row r="21" ht="15" customHeight="true">
      <c r="A21" s="27" t="s">
        <v>90</v>
      </c>
      <c r="B21" s="166" t="n">
        <f>COUNTIF('生産計画'!$K$2:$K$101,A21)</f>
        <v>1</v>
      </c>
      <c r="C21" s="158"/>
      <c r="D21" s="27" t="s">
        <v>91</v>
      </c>
      <c r="E21" s="166" t="n">
        <f>COUNTIF('異常追跡'!$I$2:$I$101,D21)</f>
        <v>1</v>
      </c>
      <c r="F21" s="158"/>
      <c r="G21" s="158"/>
      <c r="H21" s="158"/>
      <c r="I21" s="158"/>
      <c r="J21" s="158"/>
      <c r="K21" s="158"/>
      <c r="L21" s="158"/>
      <c r="M21" s="158"/>
      <c r="N21" s="158"/>
      <c r="O21" s="158"/>
      <c r="P21" s="158"/>
      <c r="Q21" s="158"/>
      <c r="R21" s="158"/>
      <c r="S21" s="158"/>
      <c r="T21" s="158"/>
      <c r="U21" s="158"/>
      <c r="V21" s="158"/>
      <c r="W21" s="158"/>
      <c r="X21" s="158"/>
      <c r="Y21" s="158"/>
      <c r="Z21" s="158"/>
    </row>
    <row r="22" ht="15" customHeight="true">
      <c r="A22" s="27" t="s">
        <v>92</v>
      </c>
      <c r="B22" s="166" t="n">
        <f>COUNTIF('生産計画'!$K$2:$K$101,A22)</f>
        <v>2</v>
      </c>
      <c r="C22" s="158"/>
      <c r="D22" s="30" t="s">
        <v>93</v>
      </c>
      <c r="E22" s="167" t="n">
        <f>COUNTIF('異常追跡'!$I$2:$I$101,D22)</f>
        <v>0</v>
      </c>
      <c r="F22" s="158"/>
      <c r="G22" s="158"/>
      <c r="H22" s="158"/>
      <c r="I22" s="158"/>
      <c r="J22" s="158"/>
      <c r="K22" s="158"/>
      <c r="L22" s="158"/>
      <c r="M22" s="158"/>
      <c r="N22" s="158"/>
      <c r="O22" s="158"/>
      <c r="P22" s="158"/>
      <c r="Q22" s="158"/>
      <c r="R22" s="158"/>
      <c r="S22" s="158"/>
      <c r="T22" s="158"/>
      <c r="U22" s="158"/>
      <c r="V22" s="158"/>
      <c r="W22" s="158"/>
      <c r="X22" s="158"/>
      <c r="Y22" s="158"/>
      <c r="Z22" s="158"/>
    </row>
    <row r="23" ht="15" customHeight="true">
      <c r="A23" s="27" t="s">
        <v>94</v>
      </c>
      <c r="B23" s="166" t="n">
        <f>COUNTIF('生産計画'!$K$2:$K$101,A23)</f>
        <v>1</v>
      </c>
      <c r="C23" s="158"/>
      <c r="D23" s="158"/>
      <c r="E23" s="158"/>
      <c r="F23" s="158"/>
      <c r="G23" s="158"/>
      <c r="H23" s="158"/>
      <c r="I23" s="158"/>
      <c r="J23" s="158"/>
      <c r="K23" s="158"/>
      <c r="L23" s="158"/>
      <c r="M23" s="158"/>
      <c r="N23" s="158"/>
      <c r="O23" s="158"/>
      <c r="P23" s="158"/>
      <c r="Q23" s="158"/>
      <c r="R23" s="158"/>
      <c r="S23" s="158"/>
      <c r="T23" s="158"/>
      <c r="U23" s="158"/>
      <c r="V23" s="158"/>
      <c r="W23" s="158"/>
      <c r="X23" s="158"/>
      <c r="Y23" s="158"/>
      <c r="Z23" s="158"/>
    </row>
    <row r="24" ht="15" customHeight="true">
      <c r="A24" s="27" t="s">
        <v>95</v>
      </c>
      <c r="B24" s="166" t="n">
        <f>COUNTIF('生産計画'!$K$2:$K$101,A24)</f>
        <v>1</v>
      </c>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row>
    <row r="25" ht="15" customHeight="true">
      <c r="A25" s="30" t="s">
        <v>96</v>
      </c>
      <c r="B25" s="167" t="n">
        <f>COUNTIF('生産計画'!$K$2:$K$101,A25)</f>
        <v>0</v>
      </c>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row>
    <row r="26">
      <c r="A26" s="158"/>
      <c r="B26" s="158"/>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row>
    <row r="27" ht="45" customHeight="true">
      <c r="A27" s="75" t="s">
        <v>97</v>
      </c>
      <c r="B27" s="75"/>
      <c r="C27" s="75"/>
      <c r="D27" s="75"/>
      <c r="E27" s="75"/>
      <c r="F27" s="75"/>
      <c r="G27" s="75"/>
      <c r="H27" s="75"/>
      <c r="I27" s="75"/>
      <c r="J27" s="75"/>
      <c r="K27" s="75"/>
      <c r="L27" s="75"/>
      <c r="M27" s="75"/>
      <c r="N27" s="75"/>
      <c r="O27" s="75"/>
      <c r="P27" s="158"/>
      <c r="Q27" s="158"/>
      <c r="R27" s="158"/>
      <c r="S27" s="158"/>
      <c r="T27" s="158"/>
      <c r="U27" s="158"/>
      <c r="V27" s="158"/>
      <c r="W27" s="158"/>
      <c r="X27" s="158"/>
      <c r="Y27" s="158"/>
      <c r="Z27" s="158"/>
    </row>
    <row r="28">
      <c r="A28" s="158"/>
      <c r="B28" s="158"/>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row>
    <row r="29">
      <c r="A29" s="158"/>
      <c r="B29" s="158"/>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row>
    <row r="30">
      <c r="A30" s="158"/>
      <c r="B30" s="158"/>
      <c r="C30" s="158"/>
      <c r="D30" s="158"/>
      <c r="E30" s="158"/>
      <c r="F30" s="158"/>
      <c r="G30" s="158"/>
      <c r="H30" s="158"/>
      <c r="I30" s="158"/>
      <c r="J30" s="158"/>
      <c r="K30" s="158"/>
      <c r="L30" s="158"/>
      <c r="M30" s="158"/>
      <c r="N30" s="158"/>
      <c r="O30" s="158"/>
      <c r="P30" s="158"/>
      <c r="Q30" s="158"/>
      <c r="R30" s="158"/>
      <c r="S30" s="158"/>
      <c r="T30" s="158"/>
      <c r="U30" s="158"/>
      <c r="V30" s="158"/>
      <c r="W30" s="158"/>
      <c r="X30" s="158"/>
      <c r="Y30" s="158"/>
      <c r="Z30" s="158"/>
    </row>
    <row r="31">
      <c r="A31" s="158"/>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row>
    <row r="32">
      <c r="A32" s="158"/>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row>
    <row r="33">
      <c r="A33" s="158"/>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c r="A34" s="158"/>
      <c r="B34" s="158"/>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row>
    <row r="35">
      <c r="A35" s="158"/>
      <c r="B35" s="158"/>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row>
    <row r="36">
      <c r="A36" s="158"/>
      <c r="B36" s="158"/>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row>
    <row r="37">
      <c r="A37" s="158"/>
      <c r="B37" s="158"/>
      <c r="C37" s="158"/>
      <c r="D37" s="158"/>
      <c r="E37" s="158"/>
      <c r="F37" s="158"/>
      <c r="G37" s="158"/>
      <c r="H37" s="158"/>
      <c r="I37" s="158"/>
      <c r="J37" s="158"/>
      <c r="K37" s="158"/>
      <c r="L37" s="158"/>
      <c r="M37" s="158"/>
      <c r="N37" s="158"/>
      <c r="O37" s="158"/>
      <c r="P37" s="158"/>
      <c r="Q37" s="158"/>
      <c r="R37" s="158"/>
      <c r="S37" s="158"/>
      <c r="T37" s="158"/>
      <c r="U37" s="158"/>
      <c r="V37" s="158"/>
      <c r="W37" s="158"/>
      <c r="X37" s="158"/>
      <c r="Y37" s="158"/>
      <c r="Z37" s="158"/>
    </row>
    <row r="38">
      <c r="A38" s="158"/>
      <c r="B38" s="158"/>
      <c r="C38" s="158"/>
      <c r="D38" s="158"/>
      <c r="E38" s="158"/>
      <c r="F38" s="158"/>
      <c r="G38" s="158"/>
      <c r="H38" s="158"/>
      <c r="I38" s="158"/>
      <c r="J38" s="158"/>
      <c r="K38" s="158"/>
      <c r="L38" s="158"/>
      <c r="M38" s="158"/>
      <c r="N38" s="158"/>
      <c r="O38" s="158"/>
      <c r="P38" s="158"/>
      <c r="Q38" s="158"/>
      <c r="R38" s="158"/>
      <c r="S38" s="158"/>
      <c r="T38" s="158"/>
      <c r="U38" s="158"/>
      <c r="V38" s="158"/>
      <c r="W38" s="158"/>
      <c r="X38" s="158"/>
      <c r="Y38" s="158"/>
      <c r="Z38" s="158"/>
    </row>
    <row r="39">
      <c r="A39" s="158"/>
      <c r="B39" s="158"/>
      <c r="C39" s="158"/>
      <c r="D39" s="158"/>
      <c r="E39" s="158"/>
      <c r="F39" s="158"/>
      <c r="G39" s="158"/>
      <c r="H39" s="158"/>
      <c r="I39" s="158"/>
      <c r="J39" s="158"/>
      <c r="K39" s="158"/>
      <c r="L39" s="158"/>
      <c r="M39" s="158"/>
      <c r="N39" s="158"/>
      <c r="O39" s="158"/>
      <c r="P39" s="158"/>
      <c r="Q39" s="158"/>
      <c r="R39" s="158"/>
      <c r="S39" s="158"/>
      <c r="T39" s="158"/>
      <c r="U39" s="158"/>
      <c r="V39" s="158"/>
      <c r="W39" s="158"/>
      <c r="X39" s="158"/>
      <c r="Y39" s="158"/>
      <c r="Z39" s="158"/>
    </row>
    <row r="40">
      <c r="A40" s="158"/>
      <c r="B40" s="158"/>
      <c r="C40" s="158"/>
      <c r="D40" s="158"/>
      <c r="E40" s="158"/>
      <c r="F40" s="158"/>
      <c r="G40" s="158"/>
      <c r="H40" s="158"/>
      <c r="I40" s="158"/>
      <c r="J40" s="158"/>
      <c r="K40" s="158"/>
      <c r="L40" s="158"/>
      <c r="M40" s="158"/>
      <c r="N40" s="158"/>
      <c r="O40" s="158"/>
      <c r="P40" s="158"/>
      <c r="Q40" s="158"/>
      <c r="R40" s="158"/>
      <c r="S40" s="158"/>
      <c r="T40" s="158"/>
      <c r="U40" s="158"/>
      <c r="V40" s="158"/>
      <c r="W40" s="158"/>
      <c r="X40" s="158"/>
      <c r="Y40" s="158"/>
      <c r="Z40" s="158"/>
    </row>
    <row r="41">
      <c r="A41" s="158"/>
      <c r="B41" s="158"/>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row>
    <row r="42">
      <c r="A42" s="158"/>
      <c r="B42" s="158"/>
      <c r="C42" s="158"/>
      <c r="D42" s="158"/>
      <c r="E42" s="158"/>
      <c r="F42" s="158"/>
      <c r="G42" s="158"/>
      <c r="H42" s="158"/>
      <c r="I42" s="158"/>
      <c r="J42" s="158"/>
      <c r="K42" s="158"/>
      <c r="L42" s="158"/>
      <c r="M42" s="158"/>
      <c r="N42" s="158"/>
      <c r="O42" s="158"/>
      <c r="P42" s="158"/>
      <c r="Q42" s="158"/>
      <c r="R42" s="158"/>
      <c r="S42" s="158"/>
      <c r="T42" s="158"/>
      <c r="U42" s="158"/>
      <c r="V42" s="158"/>
      <c r="W42" s="158"/>
      <c r="X42" s="158"/>
      <c r="Y42" s="158"/>
      <c r="Z42" s="158"/>
    </row>
    <row r="43">
      <c r="A43" s="158"/>
      <c r="B43" s="158"/>
      <c r="C43" s="158"/>
      <c r="D43" s="158"/>
      <c r="E43" s="158"/>
      <c r="F43" s="158"/>
      <c r="G43" s="158"/>
      <c r="H43" s="158"/>
      <c r="I43" s="158"/>
      <c r="J43" s="158"/>
      <c r="K43" s="158"/>
      <c r="L43" s="158"/>
      <c r="M43" s="158"/>
      <c r="N43" s="158"/>
      <c r="O43" s="158"/>
      <c r="P43" s="158"/>
      <c r="Q43" s="158"/>
      <c r="R43" s="158"/>
      <c r="S43" s="158"/>
      <c r="T43" s="158"/>
      <c r="U43" s="158"/>
      <c r="V43" s="158"/>
      <c r="W43" s="158"/>
      <c r="X43" s="158"/>
      <c r="Y43" s="158"/>
      <c r="Z43" s="158"/>
    </row>
    <row r="44">
      <c r="A44" s="158"/>
      <c r="B44" s="158"/>
      <c r="C44" s="158"/>
      <c r="D44" s="158"/>
      <c r="E44" s="158"/>
      <c r="F44" s="158"/>
      <c r="G44" s="158"/>
      <c r="H44" s="158"/>
      <c r="I44" s="158"/>
      <c r="J44" s="158"/>
      <c r="K44" s="158"/>
      <c r="L44" s="158"/>
      <c r="M44" s="158"/>
      <c r="N44" s="158"/>
      <c r="O44" s="158"/>
      <c r="P44" s="158"/>
      <c r="Q44" s="158"/>
      <c r="R44" s="158"/>
      <c r="S44" s="158"/>
      <c r="T44" s="158"/>
      <c r="U44" s="158"/>
      <c r="V44" s="158"/>
      <c r="W44" s="158"/>
      <c r="X44" s="158"/>
      <c r="Y44" s="158"/>
      <c r="Z44" s="158"/>
    </row>
    <row r="45">
      <c r="A45" s="158"/>
      <c r="B45" s="158"/>
      <c r="C45" s="158"/>
      <c r="D45" s="158"/>
      <c r="E45" s="158"/>
      <c r="F45" s="158"/>
      <c r="G45" s="158"/>
      <c r="H45" s="158"/>
      <c r="I45" s="158"/>
      <c r="J45" s="158"/>
      <c r="K45" s="158"/>
      <c r="L45" s="158"/>
      <c r="M45" s="158"/>
      <c r="N45" s="158"/>
      <c r="O45" s="158"/>
      <c r="P45" s="158"/>
      <c r="Q45" s="158"/>
      <c r="R45" s="158"/>
      <c r="S45" s="158"/>
      <c r="T45" s="158"/>
      <c r="U45" s="158"/>
      <c r="V45" s="158"/>
      <c r="W45" s="158"/>
      <c r="X45" s="158"/>
      <c r="Y45" s="158"/>
      <c r="Z45" s="158"/>
    </row>
    <row r="46">
      <c r="A46" s="158"/>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row>
    <row r="47">
      <c r="A47" s="158"/>
      <c r="B47" s="158"/>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row>
    <row r="48">
      <c r="A48" s="158"/>
      <c r="B48" s="158"/>
      <c r="C48" s="158"/>
      <c r="D48" s="158"/>
      <c r="E48" s="158"/>
      <c r="F48" s="158"/>
      <c r="G48" s="158"/>
      <c r="H48" s="158"/>
      <c r="I48" s="158"/>
      <c r="J48" s="158"/>
      <c r="K48" s="158"/>
      <c r="L48" s="158"/>
      <c r="M48" s="158"/>
      <c r="N48" s="158"/>
      <c r="O48" s="158"/>
      <c r="P48" s="158"/>
      <c r="Q48" s="158"/>
      <c r="R48" s="158"/>
      <c r="S48" s="158"/>
      <c r="T48" s="158"/>
      <c r="U48" s="158"/>
      <c r="V48" s="158"/>
      <c r="W48" s="158"/>
      <c r="X48" s="158"/>
      <c r="Y48" s="158"/>
      <c r="Z48" s="158"/>
    </row>
    <row r="49">
      <c r="A49" s="158"/>
      <c r="B49" s="158"/>
      <c r="C49" s="158"/>
      <c r="D49" s="158"/>
      <c r="E49" s="158"/>
      <c r="F49" s="158"/>
      <c r="G49" s="158"/>
      <c r="H49" s="158"/>
      <c r="I49" s="158"/>
      <c r="J49" s="158"/>
      <c r="K49" s="158"/>
      <c r="L49" s="158"/>
      <c r="M49" s="158"/>
      <c r="N49" s="158"/>
      <c r="O49" s="158"/>
      <c r="P49" s="158"/>
      <c r="Q49" s="158"/>
      <c r="R49" s="158"/>
      <c r="S49" s="158"/>
      <c r="T49" s="158"/>
      <c r="U49" s="158"/>
      <c r="V49" s="158"/>
      <c r="W49" s="158"/>
      <c r="X49" s="158"/>
      <c r="Y49" s="158"/>
      <c r="Z49" s="158"/>
    </row>
    <row r="50">
      <c r="A50" s="158"/>
      <c r="B50" s="158"/>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row>
    <row r="51">
      <c r="A51" s="158"/>
      <c r="B51" s="158"/>
      <c r="C51" s="158"/>
      <c r="D51" s="158"/>
      <c r="E51" s="158"/>
      <c r="F51" s="158"/>
      <c r="G51" s="158"/>
      <c r="H51" s="158"/>
      <c r="I51" s="158"/>
      <c r="J51" s="158"/>
      <c r="K51" s="158"/>
      <c r="L51" s="158"/>
      <c r="M51" s="158"/>
      <c r="N51" s="158"/>
      <c r="O51" s="158"/>
      <c r="P51" s="158"/>
      <c r="Q51" s="158"/>
      <c r="R51" s="158"/>
      <c r="S51" s="158"/>
      <c r="T51" s="158"/>
      <c r="U51" s="158"/>
      <c r="V51" s="158"/>
      <c r="W51" s="158"/>
      <c r="X51" s="158"/>
      <c r="Y51" s="158"/>
      <c r="Z51" s="158"/>
    </row>
    <row r="52">
      <c r="A52" s="158"/>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row>
    <row r="5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row>
    <row r="54">
      <c r="A54" s="158"/>
      <c r="B54" s="158"/>
      <c r="C54" s="158"/>
      <c r="D54" s="158"/>
      <c r="E54" s="158"/>
      <c r="F54" s="158"/>
      <c r="G54" s="158"/>
      <c r="H54" s="158"/>
      <c r="I54" s="158"/>
      <c r="J54" s="158"/>
      <c r="K54" s="158"/>
      <c r="L54" s="158"/>
      <c r="M54" s="158"/>
      <c r="N54" s="158"/>
      <c r="O54" s="158"/>
      <c r="P54" s="158"/>
      <c r="Q54" s="158"/>
      <c r="R54" s="158"/>
      <c r="S54" s="158"/>
      <c r="T54" s="158"/>
      <c r="U54" s="158"/>
      <c r="V54" s="158"/>
      <c r="W54" s="158"/>
      <c r="X54" s="158"/>
      <c r="Y54" s="158"/>
      <c r="Z54" s="158"/>
    </row>
    <row r="55">
      <c r="A55" s="158"/>
      <c r="B55" s="158"/>
      <c r="C55" s="158"/>
      <c r="D55" s="158"/>
      <c r="E55" s="158"/>
      <c r="F55" s="158"/>
      <c r="G55" s="158"/>
      <c r="H55" s="158"/>
      <c r="I55" s="158"/>
      <c r="J55" s="158"/>
      <c r="K55" s="158"/>
      <c r="L55" s="158"/>
      <c r="M55" s="158"/>
      <c r="N55" s="158"/>
      <c r="O55" s="158"/>
      <c r="P55" s="158"/>
      <c r="Q55" s="158"/>
      <c r="R55" s="158"/>
      <c r="S55" s="158"/>
      <c r="T55" s="158"/>
      <c r="U55" s="158"/>
      <c r="V55" s="158"/>
      <c r="W55" s="158"/>
      <c r="X55" s="158"/>
      <c r="Y55" s="158"/>
      <c r="Z55" s="158"/>
    </row>
    <row r="56">
      <c r="A56" s="158"/>
      <c r="B56" s="158"/>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row>
    <row r="57">
      <c r="A57" s="158"/>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row>
    <row r="58">
      <c r="A58" s="158"/>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row>
    <row r="59">
      <c r="A59" s="158"/>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row>
    <row r="60">
      <c r="A60" s="158"/>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row>
    <row r="61">
      <c r="A61" s="158"/>
      <c r="B61" s="158"/>
      <c r="C61" s="158"/>
      <c r="D61" s="158"/>
      <c r="E61" s="158"/>
      <c r="F61" s="158"/>
      <c r="G61" s="158"/>
      <c r="H61" s="158"/>
      <c r="I61" s="158"/>
      <c r="J61" s="158"/>
      <c r="K61" s="158"/>
      <c r="L61" s="158"/>
      <c r="M61" s="158"/>
      <c r="N61" s="158"/>
      <c r="O61" s="158"/>
      <c r="P61" s="158"/>
      <c r="Q61" s="158"/>
      <c r="R61" s="158"/>
      <c r="S61" s="158"/>
      <c r="T61" s="158"/>
      <c r="U61" s="158"/>
      <c r="V61" s="158"/>
      <c r="W61" s="158"/>
      <c r="X61" s="158"/>
      <c r="Y61" s="158"/>
      <c r="Z61" s="158"/>
    </row>
    <row r="62">
      <c r="A62" s="158"/>
      <c r="B62" s="158"/>
      <c r="C62" s="158"/>
      <c r="D62" s="158"/>
      <c r="E62" s="158"/>
      <c r="F62" s="158"/>
      <c r="G62" s="158"/>
      <c r="H62" s="158"/>
      <c r="I62" s="158"/>
      <c r="J62" s="158"/>
      <c r="K62" s="158"/>
      <c r="L62" s="158"/>
      <c r="M62" s="158"/>
      <c r="N62" s="158"/>
      <c r="O62" s="158"/>
      <c r="P62" s="158"/>
      <c r="Q62" s="158"/>
      <c r="R62" s="158"/>
      <c r="S62" s="158"/>
      <c r="T62" s="158"/>
      <c r="U62" s="158"/>
      <c r="V62" s="158"/>
      <c r="W62" s="158"/>
      <c r="X62" s="158"/>
      <c r="Y62" s="158"/>
      <c r="Z62" s="158"/>
    </row>
    <row r="63">
      <c r="A63" s="158"/>
      <c r="B63" s="158"/>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row>
    <row r="64">
      <c r="A64" s="158"/>
      <c r="B64" s="158"/>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row>
    <row r="65">
      <c r="A65" s="158"/>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c r="A66" s="158"/>
      <c r="B66" s="158"/>
      <c r="C66" s="158"/>
      <c r="D66" s="158"/>
      <c r="E66" s="158"/>
      <c r="F66" s="158"/>
      <c r="G66" s="158"/>
      <c r="H66" s="158"/>
      <c r="I66" s="158"/>
      <c r="J66" s="158"/>
      <c r="K66" s="158"/>
      <c r="L66" s="158"/>
      <c r="M66" s="158"/>
      <c r="N66" s="158"/>
      <c r="O66" s="158"/>
      <c r="P66" s="158"/>
      <c r="Q66" s="158"/>
      <c r="R66" s="158"/>
      <c r="S66" s="158"/>
      <c r="T66" s="158"/>
      <c r="U66" s="158"/>
      <c r="V66" s="158"/>
      <c r="W66" s="158"/>
      <c r="X66" s="158"/>
      <c r="Y66" s="158"/>
      <c r="Z66" s="158"/>
    </row>
    <row r="67">
      <c r="A67" s="158"/>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row>
    <row r="68">
      <c r="A68" s="158"/>
      <c r="B68" s="158"/>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row>
    <row r="69">
      <c r="A69" s="158"/>
      <c r="B69" s="158"/>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row>
    <row r="70">
      <c r="A70" s="158"/>
      <c r="B70" s="158"/>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row>
    <row r="71">
      <c r="A71" s="158"/>
      <c r="B71" s="158"/>
      <c r="C71" s="158"/>
      <c r="D71" s="158"/>
      <c r="E71" s="158"/>
      <c r="F71" s="158"/>
      <c r="G71" s="158"/>
      <c r="H71" s="158"/>
      <c r="I71" s="158"/>
      <c r="J71" s="158"/>
      <c r="K71" s="158"/>
      <c r="L71" s="158"/>
      <c r="M71" s="158"/>
      <c r="N71" s="158"/>
      <c r="O71" s="158"/>
      <c r="P71" s="158"/>
      <c r="Q71" s="158"/>
      <c r="R71" s="158"/>
      <c r="S71" s="158"/>
      <c r="T71" s="158"/>
      <c r="U71" s="158"/>
      <c r="V71" s="158"/>
      <c r="W71" s="158"/>
      <c r="X71" s="158"/>
      <c r="Y71" s="158"/>
      <c r="Z71" s="158"/>
    </row>
    <row r="72">
      <c r="A72" s="158"/>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row>
    <row r="73">
      <c r="A73" s="158"/>
      <c r="B73" s="158"/>
      <c r="C73" s="158"/>
      <c r="D73" s="158"/>
      <c r="E73" s="158"/>
      <c r="F73" s="158"/>
      <c r="G73" s="158"/>
      <c r="H73" s="158"/>
      <c r="I73" s="158"/>
      <c r="J73" s="158"/>
      <c r="K73" s="158"/>
      <c r="L73" s="158"/>
      <c r="M73" s="158"/>
      <c r="N73" s="158"/>
      <c r="O73" s="158"/>
      <c r="P73" s="158"/>
      <c r="Q73" s="158"/>
      <c r="R73" s="158"/>
      <c r="S73" s="158"/>
      <c r="T73" s="158"/>
      <c r="U73" s="158"/>
      <c r="V73" s="158"/>
      <c r="W73" s="158"/>
      <c r="X73" s="158"/>
      <c r="Y73" s="158"/>
      <c r="Z73" s="158"/>
    </row>
    <row r="74">
      <c r="A74" s="158"/>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row>
    <row r="75">
      <c r="A75" s="158"/>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row>
    <row r="76">
      <c r="A76" s="158"/>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row>
    <row r="77">
      <c r="A77" s="158"/>
      <c r="B77" s="158"/>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row>
    <row r="78">
      <c r="A78" s="158"/>
      <c r="B78" s="158"/>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row>
    <row r="79">
      <c r="A79" s="158"/>
      <c r="B79" s="158"/>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row>
    <row r="80">
      <c r="A80" s="158"/>
      <c r="B80" s="158"/>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row>
    <row r="81">
      <c r="A81" s="158"/>
      <c r="B81" s="158"/>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row>
    <row r="82">
      <c r="A82" s="158"/>
      <c r="B82" s="158"/>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row>
    <row r="83">
      <c r="A83" s="158"/>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row>
    <row r="84">
      <c r="A84" s="158"/>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row>
    <row r="85">
      <c r="A85" s="158"/>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row>
    <row r="86">
      <c r="A86" s="158"/>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row>
    <row r="87">
      <c r="A87" s="158"/>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row>
    <row r="88">
      <c r="A88" s="158"/>
      <c r="B88" s="158"/>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row>
    <row r="89">
      <c r="A89" s="158"/>
      <c r="B89" s="158"/>
      <c r="C89" s="158"/>
      <c r="D89" s="158"/>
      <c r="E89" s="158"/>
      <c r="F89" s="158"/>
      <c r="G89" s="158"/>
      <c r="H89" s="158"/>
      <c r="I89" s="158"/>
      <c r="J89" s="158"/>
      <c r="K89" s="158"/>
      <c r="L89" s="158"/>
      <c r="M89" s="158"/>
      <c r="N89" s="158"/>
      <c r="O89" s="158"/>
      <c r="P89" s="158"/>
      <c r="Q89" s="158"/>
      <c r="R89" s="158"/>
      <c r="S89" s="158"/>
      <c r="T89" s="158"/>
      <c r="U89" s="158"/>
      <c r="V89" s="158"/>
      <c r="W89" s="158"/>
      <c r="X89" s="158"/>
      <c r="Y89" s="158"/>
      <c r="Z89" s="158"/>
    </row>
    <row r="90">
      <c r="A90" s="158"/>
      <c r="B90" s="158"/>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row>
    <row r="91">
      <c r="A91" s="158"/>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row>
    <row r="92">
      <c r="A92" s="158"/>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row>
    <row r="93">
      <c r="A93" s="158"/>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row>
    <row r="94">
      <c r="A94" s="158"/>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row>
    <row r="95">
      <c r="A95" s="158"/>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row>
    <row r="96">
      <c r="A96" s="158"/>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row>
    <row r="97">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row>
    <row r="98">
      <c r="A98" s="158"/>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row>
    <row r="99">
      <c r="A99" s="158"/>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row>
    <row r="100">
      <c r="A100" s="158"/>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row>
    <row r="101">
      <c r="A101" s="158"/>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mergeCells count="3">
    <mergeCell ref="A1:O1"/>
    <mergeCell ref="A2:O2"/>
    <mergeCell ref="A27:O27"/>
  </mergeCells>
  <pageMargins left="0.7" right="0.7" top="0.75" bottom="0.75" header="0.3" footer="0.3"/>
  <ignoredErrors>
    <ignoredError sqref="A1:XFD1048576" evalError="true" twoDigitTextYear="true" numberStoredAsText="true" formula="true" formulaRange="true" unlockedFormula="true" emptyCellReference="true" listDataValidation="true" calculatedColumn="true"/>
  </ignoredErrors>
  <drawing r:id="R13d35edc6625451f"/>
</worksheet>
</file>

<file path=xl/worksheets/sheet3.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workbookViewId="0"/>
  </sheetViews>
  <sheetFormatPr defaultRowHeight="15"/>
  <cols>
    <col customWidth="true" max="4" min="1" width="18"/>
    <col customWidth="true" max="5" min="5" width="14"/>
    <col customWidth="true" max="6" min="6" width="18"/>
    <col customWidth="true" max="7" min="7" width="12"/>
    <col customWidth="true" max="8" min="8" width="10"/>
    <col customWidth="true" max="10" min="9" width="13"/>
    <col customWidth="true" max="11" min="11" width="14"/>
    <col customWidth="true" max="12" min="12" width="12"/>
    <col customWidth="true" max="13" min="13" width="14"/>
    <col customWidth="true" max="14" min="14" width="10"/>
    <col customWidth="true" max="15" min="15" width="16"/>
    <col customWidth="true" max="17" min="16" width="11"/>
    <col customWidth="true" max="19" min="18" width="14"/>
    <col customWidth="true" max="20" min="20" width="32"/>
  </cols>
  <sheetData>
    <row r="1" ht="24.4140625" customHeight="true">
      <c r="A1" s="60" t="s">
        <v>98</v>
      </c>
      <c r="B1" s="61" t="s">
        <v>67</v>
      </c>
      <c r="C1" s="61" t="s">
        <v>99</v>
      </c>
      <c r="D1" s="61" t="s">
        <v>100</v>
      </c>
      <c r="E1" s="61" t="s">
        <v>101</v>
      </c>
      <c r="F1" s="61" t="s">
        <v>102</v>
      </c>
      <c r="G1" s="61" t="s">
        <v>103</v>
      </c>
      <c r="H1" s="61" t="s">
        <v>104</v>
      </c>
      <c r="I1" s="61" t="s">
        <v>105</v>
      </c>
      <c r="J1" s="61" t="s">
        <v>106</v>
      </c>
      <c r="K1" s="61" t="s">
        <v>107</v>
      </c>
      <c r="L1" s="61" t="s">
        <v>108</v>
      </c>
      <c r="M1" s="61" t="s">
        <v>109</v>
      </c>
      <c r="N1" s="61" t="s">
        <v>110</v>
      </c>
      <c r="O1" s="61" t="s">
        <v>111</v>
      </c>
      <c r="P1" s="61" t="s">
        <v>112</v>
      </c>
      <c r="Q1" s="61" t="s">
        <v>113</v>
      </c>
      <c r="R1" s="61" t="s">
        <v>114</v>
      </c>
      <c r="S1" s="61" t="s">
        <v>115</v>
      </c>
      <c r="T1" s="61" t="s">
        <v>116</v>
      </c>
      <c r="U1" s="158"/>
      <c r="V1" s="158"/>
      <c r="W1" s="158"/>
      <c r="X1" s="158"/>
      <c r="Y1" s="158"/>
      <c r="Z1" s="158"/>
    </row>
    <row r="2" ht="15" customHeight="true">
      <c r="A2" s="27" t="str">
        <v>WO-260418-018</v>
      </c>
      <c r="B2" s="28" t="s">
        <v>71</v>
      </c>
      <c r="C2" s="28" t="s">
        <v>117</v>
      </c>
      <c r="D2" s="28" t="s">
        <v>118</v>
      </c>
      <c r="E2" s="28" t="str">
        <v>V2</v>
      </c>
      <c r="F2" s="28" t="str">
        <v>SO-10018</v>
      </c>
      <c r="G2" s="82" t="n">
        <v>1200</v>
      </c>
      <c r="H2" s="28" t="s">
        <v>119</v>
      </c>
      <c r="I2" s="86" t="n">
        <v>46130</v>
      </c>
      <c r="J2" s="86" t="n">
        <v>46142</v>
      </c>
      <c r="K2" s="28" t="s">
        <v>86</v>
      </c>
      <c r="L2" s="28" t="s">
        <v>120</v>
      </c>
      <c r="M2" s="28" t="s">
        <v>76</v>
      </c>
      <c r="N2" s="28" t="str">
        <v>高</v>
      </c>
      <c r="O2" s="28" t="s">
        <v>121</v>
      </c>
      <c r="P2" s="96" t="n">
        <f>IF($A2="","",IFERROR(AVERAGEIF('工程進捗'!$A$2:$A$101,$A2,'工程進捗'!$K$2:$K$101),0))</f>
        <v>0.81</v>
      </c>
      <c r="Q2" s="97" t="n">
        <f>IF($A2="","",IF($J2="","",$J2-TODAY()))</f>
        <v>6</v>
      </c>
      <c r="R2" s="98" t="str">
        <f>IF($A2="","",IF(OR($M2="完了",$M2="キャンセル"),$M2,IF($J2="","納期未設定",IF(OR($M2="遅延",$J2&lt;TODAY()),"遅延",IF($P2&gt;=0.9,"仕上げ",IF($P2&gt;=0.4,"正常進行","開始待ち、要確認"))))))</f>
        <v>正常進行</v>
      </c>
      <c r="S2" s="28" t="s">
        <v>122</v>
      </c>
      <c r="T2" s="29" t="s">
        <v>123</v>
      </c>
      <c r="U2" s="158"/>
      <c r="V2" s="158"/>
      <c r="W2" s="158"/>
      <c r="X2" s="158"/>
      <c r="Y2" s="158"/>
      <c r="Z2" s="158"/>
    </row>
    <row r="3" ht="15" customHeight="true">
      <c r="A3" s="27" t="str">
        <v>WO-260419-006</v>
      </c>
      <c r="B3" s="28" t="s">
        <v>40</v>
      </c>
      <c r="C3" s="28" t="s">
        <v>124</v>
      </c>
      <c r="D3" s="28" t="s">
        <v>125</v>
      </c>
      <c r="E3" s="28" t="s">
        <v>126</v>
      </c>
      <c r="F3" s="28" t="str">
        <v>LOT-B0426</v>
      </c>
      <c r="G3" s="82" t="n">
        <v>800</v>
      </c>
      <c r="H3" s="28" t="s">
        <v>119</v>
      </c>
      <c r="I3" s="86" t="n">
        <v>46131</v>
      </c>
      <c r="J3" s="86" t="n">
        <v>46145</v>
      </c>
      <c r="K3" s="28" t="s">
        <v>88</v>
      </c>
      <c r="L3" s="28" t="s">
        <v>127</v>
      </c>
      <c r="M3" s="28" t="s">
        <v>72</v>
      </c>
      <c r="N3" s="28" t="str">
        <v>中</v>
      </c>
      <c r="O3" s="28" t="s">
        <v>128</v>
      </c>
      <c r="P3" s="96" t="n">
        <f>IF($A3="","",IFERROR(AVERAGEIF('工程進捗'!$A$2:$A$101,$A3,'工程進捗'!$K$2:$K$101),0))</f>
        <v>0.725</v>
      </c>
      <c r="Q3" s="97" t="n">
        <f>IF($A3="","",IF($J3="","",$J3-TODAY()))</f>
        <v>9</v>
      </c>
      <c r="R3" s="98" t="str">
        <f>IF($A3="","",IF(OR($M3="完了",$M3="キャンセル"),$M3,IF($J3="","納期未設定",IF(OR($M3="遅延",$J3&lt;TODAY()),"遅延",IF($P3&gt;=0.9,"仕上げ",IF($P3&gt;=0.4,"正常進行","開始待ち、要確認"))))))</f>
        <v>正常進行</v>
      </c>
      <c r="S3" s="28" t="s">
        <v>122</v>
      </c>
      <c r="T3" s="29" t="s">
        <v>129</v>
      </c>
      <c r="U3" s="158"/>
      <c r="V3" s="158"/>
      <c r="W3" s="158"/>
      <c r="X3" s="158"/>
      <c r="Y3" s="158"/>
      <c r="Z3" s="158"/>
    </row>
    <row r="4" ht="15" customHeight="true">
      <c r="A4" s="27" t="str">
        <v>WO-260420-011</v>
      </c>
      <c r="B4" s="28" t="s">
        <v>42</v>
      </c>
      <c r="C4" s="28" t="s">
        <v>130</v>
      </c>
      <c r="D4" s="28" t="s">
        <v>131</v>
      </c>
      <c r="E4" s="28" t="s">
        <v>132</v>
      </c>
      <c r="F4" s="28" t="str">
        <v>NPI-0420</v>
      </c>
      <c r="G4" s="82" t="n">
        <v>60</v>
      </c>
      <c r="H4" s="28" t="s">
        <v>119</v>
      </c>
      <c r="I4" s="86" t="n">
        <v>46132</v>
      </c>
      <c r="J4" s="86" t="n">
        <v>46140</v>
      </c>
      <c r="K4" s="28" t="s">
        <v>92</v>
      </c>
      <c r="L4" s="28" t="s">
        <v>133</v>
      </c>
      <c r="M4" s="28" t="s">
        <v>74</v>
      </c>
      <c r="N4" s="28" t="str">
        <v>高</v>
      </c>
      <c r="O4" s="28" t="s">
        <v>134</v>
      </c>
      <c r="P4" s="96" t="n">
        <f>IF($A4="","",IFERROR(AVERAGEIF('工程進捗'!$A$2:$A$101,$A4,'工程進捗'!$K$2:$K$101),0))</f>
        <v>0.65</v>
      </c>
      <c r="Q4" s="97" t="n">
        <f>IF($A4="","",IF($J4="","",$J4-TODAY()))</f>
        <v>4</v>
      </c>
      <c r="R4" s="98" t="str">
        <f>IF($A4="","",IF(OR($M4="完了",$M4="キャンセル"),$M4,IF($J4="","納期未設定",IF(OR($M4="遅延",$J4&lt;TODAY()),"遅延",IF($P4&gt;=0.9,"仕上げ",IF($P4&gt;=0.4,"正常進行","開始待ち、要確認"))))))</f>
        <v>正常進行</v>
      </c>
      <c r="S4" s="28" t="s">
        <v>135</v>
      </c>
      <c r="T4" s="29" t="s">
        <v>136</v>
      </c>
      <c r="U4" s="158"/>
      <c r="V4" s="158"/>
      <c r="W4" s="158"/>
      <c r="X4" s="158"/>
      <c r="Y4" s="158"/>
      <c r="Z4" s="158"/>
    </row>
    <row r="5" ht="15" customHeight="true">
      <c r="A5" s="27" t="str">
        <v>WO-260421-004</v>
      </c>
      <c r="B5" s="28" t="s">
        <v>44</v>
      </c>
      <c r="C5" s="28" t="s">
        <v>137</v>
      </c>
      <c r="D5" s="28" t="s">
        <v>138</v>
      </c>
      <c r="E5" s="28" t="str">
        <v>V1</v>
      </c>
      <c r="F5" s="28" t="str">
        <v>RW-0421</v>
      </c>
      <c r="G5" s="82" t="n">
        <v>150</v>
      </c>
      <c r="H5" s="28" t="s">
        <v>119</v>
      </c>
      <c r="I5" s="86" t="n">
        <v>46133</v>
      </c>
      <c r="J5" s="86" t="n">
        <v>46138</v>
      </c>
      <c r="K5" s="28" t="s">
        <v>95</v>
      </c>
      <c r="L5" s="28" t="s">
        <v>139</v>
      </c>
      <c r="M5" s="28" t="s">
        <v>72</v>
      </c>
      <c r="N5" s="28" t="s">
        <v>140</v>
      </c>
      <c r="O5" s="28" t="s">
        <v>141</v>
      </c>
      <c r="P5" s="96" t="n">
        <f>IF($A5="","",IFERROR(AVERAGEIF('工程進捗'!$A$2:$A$101,$A5,'工程進捗'!$K$2:$K$101),0))</f>
        <v>0.7</v>
      </c>
      <c r="Q5" s="97" t="n">
        <f>IF($A5="","",IF($J5="","",$J5-TODAY()))</f>
        <v>2</v>
      </c>
      <c r="R5" s="98" t="str">
        <f>IF($A5="","",IF(OR($M5="完了",$M5="キャンセル"),$M5,IF($J5="","納期未設定",IF(OR($M5="遅延",$J5&lt;TODAY()),"遅延",IF($P5&gt;=0.9,"仕上げ",IF($P5&gt;=0.4,"正常進行","開始待ち、要確認"))))))</f>
        <v>正常進行</v>
      </c>
      <c r="S5" s="28" t="s">
        <v>122</v>
      </c>
      <c r="T5" s="29" t="s">
        <v>142</v>
      </c>
      <c r="U5" s="158"/>
      <c r="V5" s="158"/>
      <c r="W5" s="158"/>
      <c r="X5" s="158"/>
      <c r="Y5" s="158"/>
      <c r="Z5" s="158"/>
    </row>
    <row r="6" ht="15" customHeight="true">
      <c r="A6" s="27" t="str">
        <v>WO-260422-009</v>
      </c>
      <c r="B6" s="28" t="s">
        <v>45</v>
      </c>
      <c r="C6" s="28" t="s">
        <v>143</v>
      </c>
      <c r="D6" s="28" t="s">
        <v>144</v>
      </c>
      <c r="E6" s="28" t="str">
        <v>V3</v>
      </c>
      <c r="F6" s="28" t="str">
        <v>SO-10029</v>
      </c>
      <c r="G6" s="82" t="n">
        <v>500</v>
      </c>
      <c r="H6" s="28" t="s">
        <v>119</v>
      </c>
      <c r="I6" s="86" t="n">
        <v>46134</v>
      </c>
      <c r="J6" s="86" t="n">
        <v>46150</v>
      </c>
      <c r="K6" s="28" t="s">
        <v>94</v>
      </c>
      <c r="L6" s="28" t="s">
        <v>145</v>
      </c>
      <c r="M6" s="28" t="s">
        <v>69</v>
      </c>
      <c r="N6" s="28" t="str">
        <v>中</v>
      </c>
      <c r="O6" s="28" t="s">
        <v>146</v>
      </c>
      <c r="P6" s="96" t="n">
        <f>IF($A6="","",IFERROR(AVERAGEIF('工程進捗'!$A$2:$A$101,$A6,'工程進捗'!$K$2:$K$101),0))</f>
        <v>0</v>
      </c>
      <c r="Q6" s="97" t="n">
        <f>IF($A6="","",IF($J6="","",$J6-TODAY()))</f>
        <v>14</v>
      </c>
      <c r="R6" s="98" t="str">
        <f>IF($A6="","",IF(OR($M6="完了",$M6="キャンセル"),$M6,IF($J6="","納期未設定",IF(OR($M6="遅延",$J6&lt;TODAY()),"遅延",IF($P6&gt;=0.9,"仕上げ",IF($P6&gt;=0.4,"正常進行","開始待ち、要確認"))))))</f>
        <v>開始待ち、要確認</v>
      </c>
      <c r="S6" s="28" t="s">
        <v>147</v>
      </c>
      <c r="T6" s="29" t="s">
        <v>148</v>
      </c>
      <c r="U6" s="158"/>
      <c r="V6" s="158"/>
      <c r="W6" s="158"/>
      <c r="X6" s="158"/>
      <c r="Y6" s="158"/>
      <c r="Z6" s="158"/>
    </row>
    <row r="7" ht="15" customHeight="true">
      <c r="A7" s="27" t="str">
        <v>WO-260423-003</v>
      </c>
      <c r="B7" s="28" t="s">
        <v>71</v>
      </c>
      <c r="C7" s="28" t="s">
        <v>149</v>
      </c>
      <c r="D7" s="28" t="s">
        <v>150</v>
      </c>
      <c r="E7" s="28" t="str">
        <v>V1</v>
      </c>
      <c r="F7" s="28" t="str">
        <v>SO-10031</v>
      </c>
      <c r="G7" s="82" t="n">
        <v>300</v>
      </c>
      <c r="H7" s="28" t="s">
        <v>119</v>
      </c>
      <c r="I7" s="86" t="n">
        <v>46135</v>
      </c>
      <c r="J7" s="86" t="n">
        <v>46137</v>
      </c>
      <c r="K7" s="28" t="s">
        <v>90</v>
      </c>
      <c r="L7" s="28" t="s">
        <v>151</v>
      </c>
      <c r="M7" s="28" t="s">
        <v>79</v>
      </c>
      <c r="N7" s="28" t="str">
        <v>高</v>
      </c>
      <c r="O7" s="28" t="s">
        <v>152</v>
      </c>
      <c r="P7" s="96" t="n">
        <f>IF($A7="","",IFERROR(AVERAGEIF('工程進捗'!$A$2:$A$101,$A7,'工程進捗'!$K$2:$K$101),0))</f>
        <v>0.2</v>
      </c>
      <c r="Q7" s="97" t="n">
        <f>IF($A7="","",IF($J7="","",$J7-TODAY()))</f>
        <v>1</v>
      </c>
      <c r="R7" s="98" t="str">
        <f>IF($A7="","",IF(OR($M7="完了",$M7="キャンセル"),$M7,IF($J7="","納期未設定",IF(OR($M7="遅延",$J7&lt;TODAY()),"遅延",IF($P7&gt;=0.9,"仕上げ",IF($P7&gt;=0.4,"正常進行","開始待ち、要確認"))))))</f>
        <v>遅延</v>
      </c>
      <c r="S7" s="28" t="s">
        <v>153</v>
      </c>
      <c r="T7" s="29" t="s">
        <v>154</v>
      </c>
      <c r="U7" s="158"/>
      <c r="V7" s="158"/>
      <c r="W7" s="158"/>
      <c r="X7" s="158"/>
      <c r="Y7" s="158"/>
      <c r="Z7" s="158"/>
    </row>
    <row r="8" ht="15" customHeight="true">
      <c r="A8" s="27" t="str">
        <v>WO-260424-001</v>
      </c>
      <c r="B8" s="28" t="s">
        <v>80</v>
      </c>
      <c r="C8" s="28" t="s">
        <v>155</v>
      </c>
      <c r="D8" s="28" t="s">
        <v>156</v>
      </c>
      <c r="E8" s="28" t="str">
        <v>EVT</v>
      </c>
      <c r="F8" s="28" t="str">
        <v>TR-0424</v>
      </c>
      <c r="G8" s="82" t="n">
        <v>40</v>
      </c>
      <c r="H8" s="28" t="s">
        <v>119</v>
      </c>
      <c r="I8" s="86" t="n">
        <v>46136</v>
      </c>
      <c r="J8" s="86" t="n">
        <v>46144</v>
      </c>
      <c r="K8" s="28" t="s">
        <v>92</v>
      </c>
      <c r="L8" s="28" t="s">
        <v>157</v>
      </c>
      <c r="M8" s="28" t="s">
        <v>69</v>
      </c>
      <c r="N8" s="28" t="str">
        <v>中</v>
      </c>
      <c r="O8" s="28" t="s">
        <v>158</v>
      </c>
      <c r="P8" s="96" t="n">
        <f>IF($A8="","",IFERROR(AVERAGEIF('工程進捗'!$A$2:$A$101,$A8,'工程進捗'!$K$2:$K$101),0))</f>
        <v>0</v>
      </c>
      <c r="Q8" s="97" t="n">
        <f>IF($A8="","",IF($J8="","",$J8-TODAY()))</f>
        <v>8</v>
      </c>
      <c r="R8" s="98" t="str">
        <f>IF($A8="","",IF(OR($M8="完了",$M8="キャンセル"),$M8,IF($J8="","納期未設定",IF(OR($M8="遅延",$J8&lt;TODAY()),"遅延",IF($P8&gt;=0.9,"仕上げ",IF($P8&gt;=0.4,"正常進行","開始待ち、要確認"))))))</f>
        <v>開始待ち、要確認</v>
      </c>
      <c r="S8" s="28" t="s">
        <v>147</v>
      </c>
      <c r="T8" s="29" t="s">
        <v>159</v>
      </c>
      <c r="U8" s="158"/>
      <c r="V8" s="158"/>
      <c r="W8" s="158"/>
      <c r="X8" s="158"/>
      <c r="Y8" s="158"/>
      <c r="Z8" s="158"/>
    </row>
    <row r="9" ht="15" customHeight="true">
      <c r="A9" s="27" t="str">
        <v>WO-260424-002</v>
      </c>
      <c r="B9" s="28" t="s">
        <v>71</v>
      </c>
      <c r="C9" s="28" t="s">
        <v>160</v>
      </c>
      <c r="D9" s="28" t="s">
        <v>161</v>
      </c>
      <c r="E9" s="28" t="str">
        <v>V4</v>
      </c>
      <c r="F9" s="28" t="str">
        <v>SO-10035</v>
      </c>
      <c r="G9" s="82" t="n">
        <v>900</v>
      </c>
      <c r="H9" s="28" t="s">
        <v>119</v>
      </c>
      <c r="I9" s="86" t="n">
        <v>46136</v>
      </c>
      <c r="J9" s="86" t="n">
        <v>46152</v>
      </c>
      <c r="K9" s="28" t="s">
        <v>86</v>
      </c>
      <c r="L9" s="28" t="s">
        <v>120</v>
      </c>
      <c r="M9" s="28" t="s">
        <v>72</v>
      </c>
      <c r="N9" s="28" t="str">
        <v>中</v>
      </c>
      <c r="O9" s="28" t="str">
        <v>CNC</v>
      </c>
      <c r="P9" s="96" t="n">
        <f>IF($A9="","",IFERROR(AVERAGEIF('工程進捗'!$A$2:$A$101,$A9,'工程進捗'!$K$2:$K$101),0))</f>
        <v>0</v>
      </c>
      <c r="Q9" s="97" t="n">
        <f>IF($A9="","",IF($J9="","",$J9-TODAY()))</f>
        <v>16</v>
      </c>
      <c r="R9" s="98" t="str">
        <f>IF($A9="","",IF(OR($M9="完了",$M9="キャンセル"),$M9,IF($J9="","納期未設定",IF(OR($M9="遅延",$J9&lt;TODAY()),"遅延",IF($P9&gt;=0.9,"仕上げ",IF($P9&gt;=0.4,"正常進行","開始待ち、要確認"))))))</f>
        <v>開始待ち、要確認</v>
      </c>
      <c r="S9" s="28" t="s">
        <v>122</v>
      </c>
      <c r="T9" s="29"/>
      <c r="U9" s="158"/>
      <c r="V9" s="158"/>
      <c r="W9" s="158"/>
      <c r="X9" s="158"/>
      <c r="Y9" s="158"/>
      <c r="Z9" s="158"/>
    </row>
    <row r="10" ht="15" customHeight="true">
      <c r="A10" s="27"/>
      <c r="B10" s="28"/>
      <c r="C10" s="28"/>
      <c r="D10" s="28"/>
      <c r="E10" s="28"/>
      <c r="F10" s="28"/>
      <c r="G10" s="82"/>
      <c r="H10" s="28"/>
      <c r="I10" s="86"/>
      <c r="J10" s="86"/>
      <c r="K10" s="28"/>
      <c r="L10" s="28"/>
      <c r="M10" s="28"/>
      <c r="N10" s="28"/>
      <c r="O10" s="28"/>
      <c r="P10" s="96" t="str">
        <f>IF($A10="","",IFERROR(AVERAGEIF('工程進捗'!$A$2:$A$101,$A10,'工程進捗'!$K$2:$K$101),0))</f>
      </c>
      <c r="Q10" s="97" t="str">
        <f>IF($A10="","",IF($J10="","",$J10-TODAY()))</f>
      </c>
      <c r="R10" s="98" t="str">
        <f>IF($A10="","",IF(OR($M10="完了",$M10="キャンセル"),$M10,IF($J10="","納期未設定",IF(OR($M10="遅延",$J10&lt;TODAY()),"遅延",IF($P10&gt;=0.9,"仕上げ",IF($P10&gt;=0.4,"正常進行","開始待ち、要確認"))))))</f>
      </c>
      <c r="S10" s="28"/>
      <c r="T10" s="29"/>
      <c r="U10" s="158"/>
      <c r="V10" s="158"/>
      <c r="W10" s="158"/>
      <c r="X10" s="158"/>
      <c r="Y10" s="158"/>
      <c r="Z10" s="158"/>
    </row>
    <row r="11" ht="15" customHeight="true">
      <c r="A11" s="27"/>
      <c r="B11" s="28"/>
      <c r="C11" s="28"/>
      <c r="D11" s="28"/>
      <c r="E11" s="28"/>
      <c r="F11" s="28"/>
      <c r="G11" s="82"/>
      <c r="H11" s="28"/>
      <c r="I11" s="86"/>
      <c r="J11" s="86"/>
      <c r="K11" s="28"/>
      <c r="L11" s="28"/>
      <c r="M11" s="28"/>
      <c r="N11" s="28"/>
      <c r="O11" s="28"/>
      <c r="P11" s="96" t="str">
        <f>IF($A11="","",IFERROR(AVERAGEIF('工程進捗'!$A$2:$A$101,$A11,'工程進捗'!$K$2:$K$101),0))</f>
      </c>
      <c r="Q11" s="97" t="str">
        <f>IF($A11="","",IF($J11="","",$J11-TODAY()))</f>
      </c>
      <c r="R11" s="98" t="str">
        <f>IF($A11="","",IF(OR($M11="完了",$M11="キャンセル"),$M11,IF($J11="","納期未設定",IF(OR($M11="遅延",$J11&lt;TODAY()),"遅延",IF($P11&gt;=0.9,"仕上げ",IF($P11&gt;=0.4,"正常進行","開始待ち、要確認"))))))</f>
      </c>
      <c r="S11" s="28"/>
      <c r="T11" s="29"/>
      <c r="U11" s="158"/>
      <c r="V11" s="158"/>
      <c r="W11" s="158"/>
      <c r="X11" s="158"/>
      <c r="Y11" s="158"/>
      <c r="Z11" s="158"/>
    </row>
    <row r="12" ht="15" customHeight="true">
      <c r="A12" s="27"/>
      <c r="B12" s="28"/>
      <c r="C12" s="28"/>
      <c r="D12" s="28"/>
      <c r="E12" s="28"/>
      <c r="F12" s="28"/>
      <c r="G12" s="82"/>
      <c r="H12" s="28"/>
      <c r="I12" s="86"/>
      <c r="J12" s="86"/>
      <c r="K12" s="28"/>
      <c r="L12" s="28"/>
      <c r="M12" s="28"/>
      <c r="N12" s="28"/>
      <c r="O12" s="28"/>
      <c r="P12" s="96" t="str">
        <f>IF($A12="","",IFERROR(AVERAGEIF('工程進捗'!$A$2:$A$101,$A12,'工程進捗'!$K$2:$K$101),0))</f>
      </c>
      <c r="Q12" s="97" t="str">
        <f>IF($A12="","",IF($J12="","",$J12-TODAY()))</f>
      </c>
      <c r="R12" s="98" t="str">
        <f>IF($A12="","",IF(OR($M12="完了",$M12="キャンセル"),$M12,IF($J12="","納期未設定",IF(OR($M12="遅延",$J12&lt;TODAY()),"遅延",IF($P12&gt;=0.9,"仕上げ",IF($P12&gt;=0.4,"正常進行","開始待ち、要確認"))))))</f>
      </c>
      <c r="S12" s="28"/>
      <c r="T12" s="29"/>
      <c r="U12" s="158"/>
      <c r="V12" s="158"/>
      <c r="W12" s="158"/>
      <c r="X12" s="158"/>
      <c r="Y12" s="158"/>
      <c r="Z12" s="158"/>
    </row>
    <row r="13" ht="15" customHeight="true">
      <c r="A13" s="27"/>
      <c r="B13" s="28"/>
      <c r="C13" s="28"/>
      <c r="D13" s="28"/>
      <c r="E13" s="28"/>
      <c r="F13" s="28"/>
      <c r="G13" s="82"/>
      <c r="H13" s="28"/>
      <c r="I13" s="86"/>
      <c r="J13" s="86"/>
      <c r="K13" s="28"/>
      <c r="L13" s="28"/>
      <c r="M13" s="28"/>
      <c r="N13" s="28"/>
      <c r="O13" s="28"/>
      <c r="P13" s="96" t="str">
        <f>IF($A13="","",IFERROR(AVERAGEIF('工程進捗'!$A$2:$A$101,$A13,'工程進捗'!$K$2:$K$101),0))</f>
      </c>
      <c r="Q13" s="97" t="str">
        <f>IF($A13="","",IF($J13="","",$J13-TODAY()))</f>
      </c>
      <c r="R13" s="98" t="str">
        <f>IF($A13="","",IF(OR($M13="完了",$M13="キャンセル"),$M13,IF($J13="","納期未設定",IF(OR($M13="遅延",$J13&lt;TODAY()),"遅延",IF($P13&gt;=0.9,"仕上げ",IF($P13&gt;=0.4,"正常進行","開始待ち、要確認"))))))</f>
      </c>
      <c r="S13" s="28"/>
      <c r="T13" s="29"/>
      <c r="U13" s="158"/>
      <c r="V13" s="158"/>
      <c r="W13" s="158"/>
      <c r="X13" s="158"/>
      <c r="Y13" s="158"/>
      <c r="Z13" s="158"/>
    </row>
    <row r="14" ht="15" customHeight="true">
      <c r="A14" s="27"/>
      <c r="B14" s="28"/>
      <c r="C14" s="28"/>
      <c r="D14" s="28"/>
      <c r="E14" s="28"/>
      <c r="F14" s="28"/>
      <c r="G14" s="82"/>
      <c r="H14" s="28"/>
      <c r="I14" s="86"/>
      <c r="J14" s="86"/>
      <c r="K14" s="28"/>
      <c r="L14" s="28"/>
      <c r="M14" s="28"/>
      <c r="N14" s="28"/>
      <c r="O14" s="28"/>
      <c r="P14" s="96" t="str">
        <f>IF($A14="","",IFERROR(AVERAGEIF('工程進捗'!$A$2:$A$101,$A14,'工程進捗'!$K$2:$K$101),0))</f>
      </c>
      <c r="Q14" s="97" t="str">
        <f>IF($A14="","",IF($J14="","",$J14-TODAY()))</f>
      </c>
      <c r="R14" s="98" t="str">
        <f>IF($A14="","",IF(OR($M14="完了",$M14="キャンセル"),$M14,IF($J14="","納期未設定",IF(OR($M14="遅延",$J14&lt;TODAY()),"遅延",IF($P14&gt;=0.9,"仕上げ",IF($P14&gt;=0.4,"正常進行","開始待ち、要確認"))))))</f>
      </c>
      <c r="S14" s="28"/>
      <c r="T14" s="29"/>
      <c r="U14" s="158"/>
      <c r="V14" s="158"/>
      <c r="W14" s="158"/>
      <c r="X14" s="158"/>
      <c r="Y14" s="158"/>
      <c r="Z14" s="158"/>
    </row>
    <row r="15" ht="15" customHeight="true">
      <c r="A15" s="27"/>
      <c r="B15" s="28"/>
      <c r="C15" s="28"/>
      <c r="D15" s="28"/>
      <c r="E15" s="28"/>
      <c r="F15" s="28"/>
      <c r="G15" s="82"/>
      <c r="H15" s="28"/>
      <c r="I15" s="86"/>
      <c r="J15" s="86"/>
      <c r="K15" s="28"/>
      <c r="L15" s="28"/>
      <c r="M15" s="28"/>
      <c r="N15" s="28"/>
      <c r="O15" s="28"/>
      <c r="P15" s="96" t="str">
        <f>IF($A15="","",IFERROR(AVERAGEIF('工程進捗'!$A$2:$A$101,$A15,'工程進捗'!$K$2:$K$101),0))</f>
      </c>
      <c r="Q15" s="97" t="str">
        <f>IF($A15="","",IF($J15="","",$J15-TODAY()))</f>
      </c>
      <c r="R15" s="98" t="str">
        <f>IF($A15="","",IF(OR($M15="完了",$M15="キャンセル"),$M15,IF($J15="","納期未設定",IF(OR($M15="遅延",$J15&lt;TODAY()),"遅延",IF($P15&gt;=0.9,"仕上げ",IF($P15&gt;=0.4,"正常進行","開始待ち、要確認"))))))</f>
      </c>
      <c r="S15" s="28"/>
      <c r="T15" s="29"/>
      <c r="U15" s="158"/>
      <c r="V15" s="158"/>
      <c r="W15" s="158"/>
      <c r="X15" s="158"/>
      <c r="Y15" s="158"/>
      <c r="Z15" s="158"/>
    </row>
    <row r="16" ht="15" customHeight="true">
      <c r="A16" s="27"/>
      <c r="B16" s="28"/>
      <c r="C16" s="28"/>
      <c r="D16" s="28"/>
      <c r="E16" s="28"/>
      <c r="F16" s="28"/>
      <c r="G16" s="82"/>
      <c r="H16" s="28"/>
      <c r="I16" s="86"/>
      <c r="J16" s="86"/>
      <c r="K16" s="28"/>
      <c r="L16" s="28"/>
      <c r="M16" s="28"/>
      <c r="N16" s="28"/>
      <c r="O16" s="28"/>
      <c r="P16" s="96" t="str">
        <f>IF($A16="","",IFERROR(AVERAGEIF('工程進捗'!$A$2:$A$101,$A16,'工程進捗'!$K$2:$K$101),0))</f>
      </c>
      <c r="Q16" s="97" t="str">
        <f>IF($A16="","",IF($J16="","",$J16-TODAY()))</f>
      </c>
      <c r="R16" s="98" t="str">
        <f>IF($A16="","",IF(OR($M16="完了",$M16="キャンセル"),$M16,IF($J16="","納期未設定",IF(OR($M16="遅延",$J16&lt;TODAY()),"遅延",IF($P16&gt;=0.9,"仕上げ",IF($P16&gt;=0.4,"正常進行","開始待ち、要確認"))))))</f>
      </c>
      <c r="S16" s="28"/>
      <c r="T16" s="29"/>
      <c r="U16" s="158"/>
      <c r="V16" s="158"/>
      <c r="W16" s="158"/>
      <c r="X16" s="158"/>
      <c r="Y16" s="158"/>
      <c r="Z16" s="158"/>
    </row>
    <row r="17" ht="15" customHeight="true">
      <c r="A17" s="27"/>
      <c r="B17" s="28"/>
      <c r="C17" s="28"/>
      <c r="D17" s="28"/>
      <c r="E17" s="28"/>
      <c r="F17" s="28"/>
      <c r="G17" s="82"/>
      <c r="H17" s="28"/>
      <c r="I17" s="86"/>
      <c r="J17" s="86"/>
      <c r="K17" s="28"/>
      <c r="L17" s="28"/>
      <c r="M17" s="28"/>
      <c r="N17" s="28"/>
      <c r="O17" s="28"/>
      <c r="P17" s="96" t="str">
        <f>IF($A17="","",IFERROR(AVERAGEIF('工程進捗'!$A$2:$A$101,$A17,'工程進捗'!$K$2:$K$101),0))</f>
      </c>
      <c r="Q17" s="97" t="str">
        <f>IF($A17="","",IF($J17="","",$J17-TODAY()))</f>
      </c>
      <c r="R17" s="98" t="str">
        <f>IF($A17="","",IF(OR($M17="完了",$M17="キャンセル"),$M17,IF($J17="","納期未設定",IF(OR($M17="遅延",$J17&lt;TODAY()),"遅延",IF($P17&gt;=0.9,"仕上げ",IF($P17&gt;=0.4,"正常進行","開始待ち、要確認"))))))</f>
      </c>
      <c r="S17" s="28"/>
      <c r="T17" s="29"/>
      <c r="U17" s="158"/>
      <c r="V17" s="158"/>
      <c r="W17" s="158"/>
      <c r="X17" s="158"/>
      <c r="Y17" s="158"/>
      <c r="Z17" s="158"/>
    </row>
    <row r="18" ht="15" customHeight="true">
      <c r="A18" s="27"/>
      <c r="B18" s="28"/>
      <c r="C18" s="28"/>
      <c r="D18" s="28"/>
      <c r="E18" s="28"/>
      <c r="F18" s="28"/>
      <c r="G18" s="82"/>
      <c r="H18" s="28"/>
      <c r="I18" s="86"/>
      <c r="J18" s="86"/>
      <c r="K18" s="28"/>
      <c r="L18" s="28"/>
      <c r="M18" s="28"/>
      <c r="N18" s="28"/>
      <c r="O18" s="28"/>
      <c r="P18" s="96" t="str">
        <f>IF($A18="","",IFERROR(AVERAGEIF('工程進捗'!$A$2:$A$101,$A18,'工程進捗'!$K$2:$K$101),0))</f>
      </c>
      <c r="Q18" s="97" t="str">
        <f>IF($A18="","",IF($J18="","",$J18-TODAY()))</f>
      </c>
      <c r="R18" s="98" t="str">
        <f>IF($A18="","",IF(OR($M18="完了",$M18="キャンセル"),$M18,IF($J18="","納期未設定",IF(OR($M18="遅延",$J18&lt;TODAY()),"遅延",IF($P18&gt;=0.9,"仕上げ",IF($P18&gt;=0.4,"正常進行","開始待ち、要確認"))))))</f>
      </c>
      <c r="S18" s="28"/>
      <c r="T18" s="29"/>
      <c r="U18" s="158"/>
      <c r="V18" s="158"/>
      <c r="W18" s="158"/>
      <c r="X18" s="158"/>
      <c r="Y18" s="158"/>
      <c r="Z18" s="158"/>
    </row>
    <row r="19" ht="15" customHeight="true">
      <c r="A19" s="27"/>
      <c r="B19" s="28"/>
      <c r="C19" s="28"/>
      <c r="D19" s="28"/>
      <c r="E19" s="28"/>
      <c r="F19" s="28"/>
      <c r="G19" s="82"/>
      <c r="H19" s="28"/>
      <c r="I19" s="86"/>
      <c r="J19" s="86"/>
      <c r="K19" s="28"/>
      <c r="L19" s="28"/>
      <c r="M19" s="28"/>
      <c r="N19" s="28"/>
      <c r="O19" s="28"/>
      <c r="P19" s="96" t="str">
        <f>IF($A19="","",IFERROR(AVERAGEIF('工程進捗'!$A$2:$A$101,$A19,'工程進捗'!$K$2:$K$101),0))</f>
      </c>
      <c r="Q19" s="97" t="str">
        <f>IF($A19="","",IF($J19="","",$J19-TODAY()))</f>
      </c>
      <c r="R19" s="98" t="str">
        <f>IF($A19="","",IF(OR($M19="完了",$M19="キャンセル"),$M19,IF($J19="","納期未設定",IF(OR($M19="遅延",$J19&lt;TODAY()),"遅延",IF($P19&gt;=0.9,"仕上げ",IF($P19&gt;=0.4,"正常進行","開始待ち、要確認"))))))</f>
      </c>
      <c r="S19" s="28"/>
      <c r="T19" s="29"/>
      <c r="U19" s="158"/>
      <c r="V19" s="158"/>
      <c r="W19" s="158"/>
      <c r="X19" s="158"/>
      <c r="Y19" s="158"/>
      <c r="Z19" s="158"/>
    </row>
    <row r="20" ht="15" customHeight="true">
      <c r="A20" s="27"/>
      <c r="B20" s="28"/>
      <c r="C20" s="28"/>
      <c r="D20" s="28"/>
      <c r="E20" s="28"/>
      <c r="F20" s="28"/>
      <c r="G20" s="82"/>
      <c r="H20" s="28"/>
      <c r="I20" s="86"/>
      <c r="J20" s="86"/>
      <c r="K20" s="28"/>
      <c r="L20" s="28"/>
      <c r="M20" s="28"/>
      <c r="N20" s="28"/>
      <c r="O20" s="28"/>
      <c r="P20" s="96" t="str">
        <f>IF($A20="","",IFERROR(AVERAGEIF('工程進捗'!$A$2:$A$101,$A20,'工程進捗'!$K$2:$K$101),0))</f>
      </c>
      <c r="Q20" s="97" t="str">
        <f>IF($A20="","",IF($J20="","",$J20-TODAY()))</f>
      </c>
      <c r="R20" s="98" t="str">
        <f>IF($A20="","",IF(OR($M20="完了",$M20="キャンセル"),$M20,IF($J20="","納期未設定",IF(OR($M20="遅延",$J20&lt;TODAY()),"遅延",IF($P20&gt;=0.9,"仕上げ",IF($P20&gt;=0.4,"正常進行","開始待ち、要確認"))))))</f>
      </c>
      <c r="S20" s="28"/>
      <c r="T20" s="29"/>
      <c r="U20" s="158"/>
      <c r="V20" s="158"/>
      <c r="W20" s="158"/>
      <c r="X20" s="158"/>
      <c r="Y20" s="158"/>
      <c r="Z20" s="158"/>
    </row>
    <row r="21" ht="15" customHeight="true">
      <c r="A21" s="27"/>
      <c r="B21" s="28"/>
      <c r="C21" s="28"/>
      <c r="D21" s="28"/>
      <c r="E21" s="28"/>
      <c r="F21" s="28"/>
      <c r="G21" s="82"/>
      <c r="H21" s="28"/>
      <c r="I21" s="86"/>
      <c r="J21" s="86"/>
      <c r="K21" s="28"/>
      <c r="L21" s="28"/>
      <c r="M21" s="28"/>
      <c r="N21" s="28"/>
      <c r="O21" s="28"/>
      <c r="P21" s="96" t="str">
        <f>IF($A21="","",IFERROR(AVERAGEIF('工程進捗'!$A$2:$A$101,$A21,'工程進捗'!$K$2:$K$101),0))</f>
      </c>
      <c r="Q21" s="97" t="str">
        <f>IF($A21="","",IF($J21="","",$J21-TODAY()))</f>
      </c>
      <c r="R21" s="98" t="str">
        <f>IF($A21="","",IF(OR($M21="完了",$M21="キャンセル"),$M21,IF($J21="","納期未設定",IF(OR($M21="遅延",$J21&lt;TODAY()),"遅延",IF($P21&gt;=0.9,"仕上げ",IF($P21&gt;=0.4,"正常進行","開始待ち、要確認"))))))</f>
      </c>
      <c r="S21" s="28"/>
      <c r="T21" s="29"/>
      <c r="U21" s="158"/>
      <c r="V21" s="158"/>
      <c r="W21" s="158"/>
      <c r="X21" s="158"/>
      <c r="Y21" s="158"/>
      <c r="Z21" s="158"/>
    </row>
    <row r="22" ht="15" customHeight="true">
      <c r="A22" s="27"/>
      <c r="B22" s="28"/>
      <c r="C22" s="28"/>
      <c r="D22" s="28"/>
      <c r="E22" s="28"/>
      <c r="F22" s="28"/>
      <c r="G22" s="82"/>
      <c r="H22" s="28"/>
      <c r="I22" s="86"/>
      <c r="J22" s="86"/>
      <c r="K22" s="28"/>
      <c r="L22" s="28"/>
      <c r="M22" s="28"/>
      <c r="N22" s="28"/>
      <c r="O22" s="28"/>
      <c r="P22" s="96" t="str">
        <f>IF($A22="","",IFERROR(AVERAGEIF('工程進捗'!$A$2:$A$101,$A22,'工程進捗'!$K$2:$K$101),0))</f>
      </c>
      <c r="Q22" s="97" t="str">
        <f>IF($A22="","",IF($J22="","",$J22-TODAY()))</f>
      </c>
      <c r="R22" s="98" t="str">
        <f>IF($A22="","",IF(OR($M22="完了",$M22="キャンセル"),$M22,IF($J22="","納期未設定",IF(OR($M22="遅延",$J22&lt;TODAY()),"遅延",IF($P22&gt;=0.9,"仕上げ",IF($P22&gt;=0.4,"正常進行","開始待ち、要確認"))))))</f>
      </c>
      <c r="S22" s="28"/>
      <c r="T22" s="29"/>
      <c r="U22" s="158"/>
      <c r="V22" s="158"/>
      <c r="W22" s="158"/>
      <c r="X22" s="158"/>
      <c r="Y22" s="158"/>
      <c r="Z22" s="158"/>
    </row>
    <row r="23" ht="15" customHeight="true">
      <c r="A23" s="27"/>
      <c r="B23" s="28"/>
      <c r="C23" s="28"/>
      <c r="D23" s="28"/>
      <c r="E23" s="28"/>
      <c r="F23" s="28"/>
      <c r="G23" s="82"/>
      <c r="H23" s="28"/>
      <c r="I23" s="86"/>
      <c r="J23" s="86"/>
      <c r="K23" s="28"/>
      <c r="L23" s="28"/>
      <c r="M23" s="28"/>
      <c r="N23" s="28"/>
      <c r="O23" s="28"/>
      <c r="P23" s="96" t="str">
        <f>IF($A23="","",IFERROR(AVERAGEIF('工程進捗'!$A$2:$A$101,$A23,'工程進捗'!$K$2:$K$101),0))</f>
      </c>
      <c r="Q23" s="97" t="str">
        <f>IF($A23="","",IF($J23="","",$J23-TODAY()))</f>
      </c>
      <c r="R23" s="98" t="str">
        <f>IF($A23="","",IF(OR($M23="完了",$M23="キャンセル"),$M23,IF($J23="","納期未設定",IF(OR($M23="遅延",$J23&lt;TODAY()),"遅延",IF($P23&gt;=0.9,"仕上げ",IF($P23&gt;=0.4,"正常進行","開始待ち、要確認"))))))</f>
      </c>
      <c r="S23" s="28"/>
      <c r="T23" s="29"/>
      <c r="U23" s="158"/>
      <c r="V23" s="158"/>
      <c r="W23" s="158"/>
      <c r="X23" s="158"/>
      <c r="Y23" s="158"/>
      <c r="Z23" s="158"/>
    </row>
    <row r="24" ht="15" customHeight="true">
      <c r="A24" s="27"/>
      <c r="B24" s="28"/>
      <c r="C24" s="28"/>
      <c r="D24" s="28"/>
      <c r="E24" s="28"/>
      <c r="F24" s="28"/>
      <c r="G24" s="82"/>
      <c r="H24" s="28"/>
      <c r="I24" s="86"/>
      <c r="J24" s="86"/>
      <c r="K24" s="28"/>
      <c r="L24" s="28"/>
      <c r="M24" s="28"/>
      <c r="N24" s="28"/>
      <c r="O24" s="28"/>
      <c r="P24" s="96" t="str">
        <f>IF($A24="","",IFERROR(AVERAGEIF('工程進捗'!$A$2:$A$101,$A24,'工程進捗'!$K$2:$K$101),0))</f>
      </c>
      <c r="Q24" s="97" t="str">
        <f>IF($A24="","",IF($J24="","",$J24-TODAY()))</f>
      </c>
      <c r="R24" s="98" t="str">
        <f>IF($A24="","",IF(OR($M24="完了",$M24="キャンセル"),$M24,IF($J24="","納期未設定",IF(OR($M24="遅延",$J24&lt;TODAY()),"遅延",IF($P24&gt;=0.9,"仕上げ",IF($P24&gt;=0.4,"正常進行","開始待ち、要確認"))))))</f>
      </c>
      <c r="S24" s="28"/>
      <c r="T24" s="29"/>
      <c r="U24" s="158"/>
      <c r="V24" s="158"/>
      <c r="W24" s="158"/>
      <c r="X24" s="158"/>
      <c r="Y24" s="158"/>
      <c r="Z24" s="158"/>
    </row>
    <row r="25" ht="15" customHeight="true">
      <c r="A25" s="27"/>
      <c r="B25" s="28"/>
      <c r="C25" s="28"/>
      <c r="D25" s="28"/>
      <c r="E25" s="28"/>
      <c r="F25" s="28"/>
      <c r="G25" s="82"/>
      <c r="H25" s="28"/>
      <c r="I25" s="86"/>
      <c r="J25" s="86"/>
      <c r="K25" s="28"/>
      <c r="L25" s="28"/>
      <c r="M25" s="28"/>
      <c r="N25" s="28"/>
      <c r="O25" s="28"/>
      <c r="P25" s="96" t="str">
        <f>IF($A25="","",IFERROR(AVERAGEIF('工程進捗'!$A$2:$A$101,$A25,'工程進捗'!$K$2:$K$101),0))</f>
      </c>
      <c r="Q25" s="97" t="str">
        <f>IF($A25="","",IF($J25="","",$J25-TODAY()))</f>
      </c>
      <c r="R25" s="98" t="str">
        <f>IF($A25="","",IF(OR($M25="完了",$M25="キャンセル"),$M25,IF($J25="","納期未設定",IF(OR($M25="遅延",$J25&lt;TODAY()),"遅延",IF($P25&gt;=0.9,"仕上げ",IF($P25&gt;=0.4,"正常進行","開始待ち、要確認"))))))</f>
      </c>
      <c r="S25" s="28"/>
      <c r="T25" s="29"/>
      <c r="U25" s="158"/>
      <c r="V25" s="158"/>
      <c r="W25" s="158"/>
      <c r="X25" s="158"/>
      <c r="Y25" s="158"/>
      <c r="Z25" s="158"/>
    </row>
    <row r="26" ht="15" customHeight="true">
      <c r="A26" s="27"/>
      <c r="B26" s="28"/>
      <c r="C26" s="28"/>
      <c r="D26" s="28"/>
      <c r="E26" s="28"/>
      <c r="F26" s="28"/>
      <c r="G26" s="82"/>
      <c r="H26" s="28"/>
      <c r="I26" s="86"/>
      <c r="J26" s="86"/>
      <c r="K26" s="28"/>
      <c r="L26" s="28"/>
      <c r="M26" s="28"/>
      <c r="N26" s="28"/>
      <c r="O26" s="28"/>
      <c r="P26" s="96" t="str">
        <f>IF($A26="","",IFERROR(AVERAGEIF('工程進捗'!$A$2:$A$101,$A26,'工程進捗'!$K$2:$K$101),0))</f>
      </c>
      <c r="Q26" s="97" t="str">
        <f>IF($A26="","",IF($J26="","",$J26-TODAY()))</f>
      </c>
      <c r="R26" s="98" t="str">
        <f>IF($A26="","",IF(OR($M26="完了",$M26="キャンセル"),$M26,IF($J26="","納期未設定",IF(OR($M26="遅延",$J26&lt;TODAY()),"遅延",IF($P26&gt;=0.9,"仕上げ",IF($P26&gt;=0.4,"正常進行","開始待ち、要確認"))))))</f>
      </c>
      <c r="S26" s="28"/>
      <c r="T26" s="29"/>
      <c r="U26" s="158"/>
      <c r="V26" s="158"/>
      <c r="W26" s="158"/>
      <c r="X26" s="158"/>
      <c r="Y26" s="158"/>
      <c r="Z26" s="158"/>
    </row>
    <row r="27" ht="15" customHeight="true">
      <c r="A27" s="27"/>
      <c r="B27" s="28"/>
      <c r="C27" s="28"/>
      <c r="D27" s="28"/>
      <c r="E27" s="28"/>
      <c r="F27" s="28"/>
      <c r="G27" s="82"/>
      <c r="H27" s="28"/>
      <c r="I27" s="86"/>
      <c r="J27" s="86"/>
      <c r="K27" s="28"/>
      <c r="L27" s="28"/>
      <c r="M27" s="28"/>
      <c r="N27" s="28"/>
      <c r="O27" s="28"/>
      <c r="P27" s="96" t="str">
        <f>IF($A27="","",IFERROR(AVERAGEIF('工程進捗'!$A$2:$A$101,$A27,'工程進捗'!$K$2:$K$101),0))</f>
      </c>
      <c r="Q27" s="97" t="str">
        <f>IF($A27="","",IF($J27="","",$J27-TODAY()))</f>
      </c>
      <c r="R27" s="98" t="str">
        <f>IF($A27="","",IF(OR($M27="完了",$M27="キャンセル"),$M27,IF($J27="","納期未設定",IF(OR($M27="遅延",$J27&lt;TODAY()),"遅延",IF($P27&gt;=0.9,"仕上げ",IF($P27&gt;=0.4,"正常進行","開始待ち、要確認"))))))</f>
      </c>
      <c r="S27" s="28"/>
      <c r="T27" s="29"/>
      <c r="U27" s="158"/>
      <c r="V27" s="158"/>
      <c r="W27" s="158"/>
      <c r="X27" s="158"/>
      <c r="Y27" s="158"/>
      <c r="Z27" s="158"/>
    </row>
    <row r="28" ht="15" customHeight="true">
      <c r="A28" s="27"/>
      <c r="B28" s="28"/>
      <c r="C28" s="28"/>
      <c r="D28" s="28"/>
      <c r="E28" s="28"/>
      <c r="F28" s="28"/>
      <c r="G28" s="82"/>
      <c r="H28" s="28"/>
      <c r="I28" s="86"/>
      <c r="J28" s="86"/>
      <c r="K28" s="28"/>
      <c r="L28" s="28"/>
      <c r="M28" s="28"/>
      <c r="N28" s="28"/>
      <c r="O28" s="28"/>
      <c r="P28" s="96" t="str">
        <f>IF($A28="","",IFERROR(AVERAGEIF('工程進捗'!$A$2:$A$101,$A28,'工程進捗'!$K$2:$K$101),0))</f>
      </c>
      <c r="Q28" s="97" t="str">
        <f>IF($A28="","",IF($J28="","",$J28-TODAY()))</f>
      </c>
      <c r="R28" s="98" t="str">
        <f>IF($A28="","",IF(OR($M28="完了",$M28="キャンセル"),$M28,IF($J28="","納期未設定",IF(OR($M28="遅延",$J28&lt;TODAY()),"遅延",IF($P28&gt;=0.9,"仕上げ",IF($P28&gt;=0.4,"正常進行","開始待ち、要確認"))))))</f>
      </c>
      <c r="S28" s="28"/>
      <c r="T28" s="29"/>
      <c r="U28" s="158"/>
      <c r="V28" s="158"/>
      <c r="W28" s="158"/>
      <c r="X28" s="158"/>
      <c r="Y28" s="158"/>
      <c r="Z28" s="158"/>
    </row>
    <row r="29" ht="15" customHeight="true">
      <c r="A29" s="27"/>
      <c r="B29" s="28"/>
      <c r="C29" s="28"/>
      <c r="D29" s="28"/>
      <c r="E29" s="28"/>
      <c r="F29" s="28"/>
      <c r="G29" s="82"/>
      <c r="H29" s="28"/>
      <c r="I29" s="86"/>
      <c r="J29" s="86"/>
      <c r="K29" s="28"/>
      <c r="L29" s="28"/>
      <c r="M29" s="28"/>
      <c r="N29" s="28"/>
      <c r="O29" s="28"/>
      <c r="P29" s="96" t="str">
        <f>IF($A29="","",IFERROR(AVERAGEIF('工程進捗'!$A$2:$A$101,$A29,'工程進捗'!$K$2:$K$101),0))</f>
      </c>
      <c r="Q29" s="97" t="str">
        <f>IF($A29="","",IF($J29="","",$J29-TODAY()))</f>
      </c>
      <c r="R29" s="98" t="str">
        <f>IF($A29="","",IF(OR($M29="完了",$M29="キャンセル"),$M29,IF($J29="","納期未設定",IF(OR($M29="遅延",$J29&lt;TODAY()),"遅延",IF($P29&gt;=0.9,"仕上げ",IF($P29&gt;=0.4,"正常進行","開始待ち、要確認"))))))</f>
      </c>
      <c r="S29" s="28"/>
      <c r="T29" s="29"/>
      <c r="U29" s="158"/>
      <c r="V29" s="158"/>
      <c r="W29" s="158"/>
      <c r="X29" s="158"/>
      <c r="Y29" s="158"/>
      <c r="Z29" s="158"/>
    </row>
    <row r="30" ht="15" customHeight="true">
      <c r="A30" s="27"/>
      <c r="B30" s="28"/>
      <c r="C30" s="28"/>
      <c r="D30" s="28"/>
      <c r="E30" s="28"/>
      <c r="F30" s="28"/>
      <c r="G30" s="82"/>
      <c r="H30" s="28"/>
      <c r="I30" s="86"/>
      <c r="J30" s="86"/>
      <c r="K30" s="28"/>
      <c r="L30" s="28"/>
      <c r="M30" s="28"/>
      <c r="N30" s="28"/>
      <c r="O30" s="28"/>
      <c r="P30" s="96" t="str">
        <f>IF($A30="","",IFERROR(AVERAGEIF('工程進捗'!$A$2:$A$101,$A30,'工程進捗'!$K$2:$K$101),0))</f>
      </c>
      <c r="Q30" s="97" t="str">
        <f>IF($A30="","",IF($J30="","",$J30-TODAY()))</f>
      </c>
      <c r="R30" s="98" t="str">
        <f>IF($A30="","",IF(OR($M30="完了",$M30="キャンセル"),$M30,IF($J30="","納期未設定",IF(OR($M30="遅延",$J30&lt;TODAY()),"遅延",IF($P30&gt;=0.9,"仕上げ",IF($P30&gt;=0.4,"正常進行","開始待ち、要確認"))))))</f>
      </c>
      <c r="S30" s="28"/>
      <c r="T30" s="29"/>
      <c r="U30" s="158"/>
      <c r="V30" s="158"/>
      <c r="W30" s="158"/>
      <c r="X30" s="158"/>
      <c r="Y30" s="158"/>
      <c r="Z30" s="158"/>
    </row>
    <row r="31" ht="15" customHeight="true">
      <c r="A31" s="27"/>
      <c r="B31" s="28"/>
      <c r="C31" s="28"/>
      <c r="D31" s="28"/>
      <c r="E31" s="28"/>
      <c r="F31" s="28"/>
      <c r="G31" s="82"/>
      <c r="H31" s="28"/>
      <c r="I31" s="86"/>
      <c r="J31" s="86"/>
      <c r="K31" s="28"/>
      <c r="L31" s="28"/>
      <c r="M31" s="28"/>
      <c r="N31" s="28"/>
      <c r="O31" s="28"/>
      <c r="P31" s="96" t="str">
        <f>IF($A31="","",IFERROR(AVERAGEIF('工程進捗'!$A$2:$A$101,$A31,'工程進捗'!$K$2:$K$101),0))</f>
      </c>
      <c r="Q31" s="97" t="str">
        <f>IF($A31="","",IF($J31="","",$J31-TODAY()))</f>
      </c>
      <c r="R31" s="98" t="str">
        <f>IF($A31="","",IF(OR($M31="完了",$M31="キャンセル"),$M31,IF($J31="","納期未設定",IF(OR($M31="遅延",$J31&lt;TODAY()),"遅延",IF($P31&gt;=0.9,"仕上げ",IF($P31&gt;=0.4,"正常進行","開始待ち、要確認"))))))</f>
      </c>
      <c r="S31" s="28"/>
      <c r="T31" s="29"/>
      <c r="U31" s="158"/>
      <c r="V31" s="158"/>
      <c r="W31" s="158"/>
      <c r="X31" s="158"/>
      <c r="Y31" s="158"/>
      <c r="Z31" s="158"/>
    </row>
    <row r="32" ht="15" customHeight="true">
      <c r="A32" s="27"/>
      <c r="B32" s="28"/>
      <c r="C32" s="28"/>
      <c r="D32" s="28"/>
      <c r="E32" s="28"/>
      <c r="F32" s="28"/>
      <c r="G32" s="82"/>
      <c r="H32" s="28"/>
      <c r="I32" s="86"/>
      <c r="J32" s="86"/>
      <c r="K32" s="28"/>
      <c r="L32" s="28"/>
      <c r="M32" s="28"/>
      <c r="N32" s="28"/>
      <c r="O32" s="28"/>
      <c r="P32" s="96" t="str">
        <f>IF($A32="","",IFERROR(AVERAGEIF('工程進捗'!$A$2:$A$101,$A32,'工程進捗'!$K$2:$K$101),0))</f>
      </c>
      <c r="Q32" s="97" t="str">
        <f>IF($A32="","",IF($J32="","",$J32-TODAY()))</f>
      </c>
      <c r="R32" s="98" t="str">
        <f>IF($A32="","",IF(OR($M32="完了",$M32="キャンセル"),$M32,IF($J32="","納期未設定",IF(OR($M32="遅延",$J32&lt;TODAY()),"遅延",IF($P32&gt;=0.9,"仕上げ",IF($P32&gt;=0.4,"正常進行","開始待ち、要確認"))))))</f>
      </c>
      <c r="S32" s="28"/>
      <c r="T32" s="29"/>
      <c r="U32" s="158"/>
      <c r="V32" s="158"/>
      <c r="W32" s="158"/>
      <c r="X32" s="158"/>
      <c r="Y32" s="158"/>
      <c r="Z32" s="158"/>
    </row>
    <row r="33" ht="15" customHeight="true">
      <c r="A33" s="27"/>
      <c r="B33" s="28"/>
      <c r="C33" s="28"/>
      <c r="D33" s="28"/>
      <c r="E33" s="28"/>
      <c r="F33" s="28"/>
      <c r="G33" s="82"/>
      <c r="H33" s="28"/>
      <c r="I33" s="86"/>
      <c r="J33" s="86"/>
      <c r="K33" s="28"/>
      <c r="L33" s="28"/>
      <c r="M33" s="28"/>
      <c r="N33" s="28"/>
      <c r="O33" s="28"/>
      <c r="P33" s="96" t="str">
        <f>IF($A33="","",IFERROR(AVERAGEIF('工程進捗'!$A$2:$A$101,$A33,'工程進捗'!$K$2:$K$101),0))</f>
      </c>
      <c r="Q33" s="97" t="str">
        <f>IF($A33="","",IF($J33="","",$J33-TODAY()))</f>
      </c>
      <c r="R33" s="98" t="str">
        <f>IF($A33="","",IF(OR($M33="完了",$M33="キャンセル"),$M33,IF($J33="","納期未設定",IF(OR($M33="遅延",$J33&lt;TODAY()),"遅延",IF($P33&gt;=0.9,"仕上げ",IF($P33&gt;=0.4,"正常進行","開始待ち、要確認"))))))</f>
      </c>
      <c r="S33" s="28"/>
      <c r="T33" s="29"/>
      <c r="U33" s="158"/>
      <c r="V33" s="158"/>
      <c r="W33" s="158"/>
      <c r="X33" s="158"/>
      <c r="Y33" s="158"/>
      <c r="Z33" s="158"/>
    </row>
    <row r="34" ht="15" customHeight="true">
      <c r="A34" s="27"/>
      <c r="B34" s="28"/>
      <c r="C34" s="28"/>
      <c r="D34" s="28"/>
      <c r="E34" s="28"/>
      <c r="F34" s="28"/>
      <c r="G34" s="82"/>
      <c r="H34" s="28"/>
      <c r="I34" s="86"/>
      <c r="J34" s="86"/>
      <c r="K34" s="28"/>
      <c r="L34" s="28"/>
      <c r="M34" s="28"/>
      <c r="N34" s="28"/>
      <c r="O34" s="28"/>
      <c r="P34" s="96" t="str">
        <f>IF($A34="","",IFERROR(AVERAGEIF('工程進捗'!$A$2:$A$101,$A34,'工程進捗'!$K$2:$K$101),0))</f>
      </c>
      <c r="Q34" s="97" t="str">
        <f>IF($A34="","",IF($J34="","",$J34-TODAY()))</f>
      </c>
      <c r="R34" s="98" t="str">
        <f>IF($A34="","",IF(OR($M34="完了",$M34="キャンセル"),$M34,IF($J34="","納期未設定",IF(OR($M34="遅延",$J34&lt;TODAY()),"遅延",IF($P34&gt;=0.9,"仕上げ",IF($P34&gt;=0.4,"正常進行","開始待ち、要確認"))))))</f>
      </c>
      <c r="S34" s="28"/>
      <c r="T34" s="29"/>
      <c r="U34" s="158"/>
      <c r="V34" s="158"/>
      <c r="W34" s="158"/>
      <c r="X34" s="158"/>
      <c r="Y34" s="158"/>
      <c r="Z34" s="158"/>
    </row>
    <row r="35" ht="15" customHeight="true">
      <c r="A35" s="27"/>
      <c r="B35" s="28"/>
      <c r="C35" s="28"/>
      <c r="D35" s="28"/>
      <c r="E35" s="28"/>
      <c r="F35" s="28"/>
      <c r="G35" s="82"/>
      <c r="H35" s="28"/>
      <c r="I35" s="86"/>
      <c r="J35" s="86"/>
      <c r="K35" s="28"/>
      <c r="L35" s="28"/>
      <c r="M35" s="28"/>
      <c r="N35" s="28"/>
      <c r="O35" s="28"/>
      <c r="P35" s="96" t="str">
        <f>IF($A35="","",IFERROR(AVERAGEIF('工程進捗'!$A$2:$A$101,$A35,'工程進捗'!$K$2:$K$101),0))</f>
      </c>
      <c r="Q35" s="97" t="str">
        <f>IF($A35="","",IF($J35="","",$J35-TODAY()))</f>
      </c>
      <c r="R35" s="98" t="str">
        <f>IF($A35="","",IF(OR($M35="完了",$M35="キャンセル"),$M35,IF($J35="","納期未設定",IF(OR($M35="遅延",$J35&lt;TODAY()),"遅延",IF($P35&gt;=0.9,"仕上げ",IF($P35&gt;=0.4,"正常進行","開始待ち、要確認"))))))</f>
      </c>
      <c r="S35" s="28"/>
      <c r="T35" s="29"/>
      <c r="U35" s="158"/>
      <c r="V35" s="158"/>
      <c r="W35" s="158"/>
      <c r="X35" s="158"/>
      <c r="Y35" s="158"/>
      <c r="Z35" s="158"/>
    </row>
    <row r="36" ht="15" customHeight="true">
      <c r="A36" s="27"/>
      <c r="B36" s="28"/>
      <c r="C36" s="28"/>
      <c r="D36" s="28"/>
      <c r="E36" s="28"/>
      <c r="F36" s="28"/>
      <c r="G36" s="82"/>
      <c r="H36" s="28"/>
      <c r="I36" s="86"/>
      <c r="J36" s="86"/>
      <c r="K36" s="28"/>
      <c r="L36" s="28"/>
      <c r="M36" s="28"/>
      <c r="N36" s="28"/>
      <c r="O36" s="28"/>
      <c r="P36" s="96" t="str">
        <f>IF($A36="","",IFERROR(AVERAGEIF('工程進捗'!$A$2:$A$101,$A36,'工程進捗'!$K$2:$K$101),0))</f>
      </c>
      <c r="Q36" s="97" t="str">
        <f>IF($A36="","",IF($J36="","",$J36-TODAY()))</f>
      </c>
      <c r="R36" s="98" t="str">
        <f>IF($A36="","",IF(OR($M36="完了",$M36="キャンセル"),$M36,IF($J36="","納期未設定",IF(OR($M36="遅延",$J36&lt;TODAY()),"遅延",IF($P36&gt;=0.9,"仕上げ",IF($P36&gt;=0.4,"正常進行","開始待ち、要確認"))))))</f>
      </c>
      <c r="S36" s="28"/>
      <c r="T36" s="29"/>
      <c r="U36" s="158"/>
      <c r="V36" s="158"/>
      <c r="W36" s="158"/>
      <c r="X36" s="158"/>
      <c r="Y36" s="158"/>
      <c r="Z36" s="158"/>
    </row>
    <row r="37" ht="15" customHeight="true">
      <c r="A37" s="27"/>
      <c r="B37" s="28"/>
      <c r="C37" s="28"/>
      <c r="D37" s="28"/>
      <c r="E37" s="28"/>
      <c r="F37" s="28"/>
      <c r="G37" s="82"/>
      <c r="H37" s="28"/>
      <c r="I37" s="86"/>
      <c r="J37" s="86"/>
      <c r="K37" s="28"/>
      <c r="L37" s="28"/>
      <c r="M37" s="28"/>
      <c r="N37" s="28"/>
      <c r="O37" s="28"/>
      <c r="P37" s="96" t="str">
        <f>IF($A37="","",IFERROR(AVERAGEIF('工程進捗'!$A$2:$A$101,$A37,'工程進捗'!$K$2:$K$101),0))</f>
      </c>
      <c r="Q37" s="97" t="str">
        <f>IF($A37="","",IF($J37="","",$J37-TODAY()))</f>
      </c>
      <c r="R37" s="98" t="str">
        <f>IF($A37="","",IF(OR($M37="完了",$M37="キャンセル"),$M37,IF($J37="","納期未設定",IF(OR($M37="遅延",$J37&lt;TODAY()),"遅延",IF($P37&gt;=0.9,"仕上げ",IF($P37&gt;=0.4,"正常進行","開始待ち、要確認"))))))</f>
      </c>
      <c r="S37" s="28"/>
      <c r="T37" s="29"/>
      <c r="U37" s="158"/>
      <c r="V37" s="158"/>
      <c r="W37" s="158"/>
      <c r="X37" s="158"/>
      <c r="Y37" s="158"/>
      <c r="Z37" s="158"/>
    </row>
    <row r="38" ht="15" customHeight="true">
      <c r="A38" s="27"/>
      <c r="B38" s="28"/>
      <c r="C38" s="28"/>
      <c r="D38" s="28"/>
      <c r="E38" s="28"/>
      <c r="F38" s="28"/>
      <c r="G38" s="82"/>
      <c r="H38" s="28"/>
      <c r="I38" s="86"/>
      <c r="J38" s="86"/>
      <c r="K38" s="28"/>
      <c r="L38" s="28"/>
      <c r="M38" s="28"/>
      <c r="N38" s="28"/>
      <c r="O38" s="28"/>
      <c r="P38" s="96" t="str">
        <f>IF($A38="","",IFERROR(AVERAGEIF('工程進捗'!$A$2:$A$101,$A38,'工程進捗'!$K$2:$K$101),0))</f>
      </c>
      <c r="Q38" s="97" t="str">
        <f>IF($A38="","",IF($J38="","",$J38-TODAY()))</f>
      </c>
      <c r="R38" s="98" t="str">
        <f>IF($A38="","",IF(OR($M38="完了",$M38="キャンセル"),$M38,IF($J38="","納期未設定",IF(OR($M38="遅延",$J38&lt;TODAY()),"遅延",IF($P38&gt;=0.9,"仕上げ",IF($P38&gt;=0.4,"正常進行","開始待ち、要確認"))))))</f>
      </c>
      <c r="S38" s="28"/>
      <c r="T38" s="29"/>
      <c r="U38" s="158"/>
      <c r="V38" s="158"/>
      <c r="W38" s="158"/>
      <c r="X38" s="158"/>
      <c r="Y38" s="158"/>
      <c r="Z38" s="158"/>
    </row>
    <row r="39" ht="15" customHeight="true">
      <c r="A39" s="27"/>
      <c r="B39" s="28"/>
      <c r="C39" s="28"/>
      <c r="D39" s="28"/>
      <c r="E39" s="28"/>
      <c r="F39" s="28"/>
      <c r="G39" s="82"/>
      <c r="H39" s="28"/>
      <c r="I39" s="86"/>
      <c r="J39" s="86"/>
      <c r="K39" s="28"/>
      <c r="L39" s="28"/>
      <c r="M39" s="28"/>
      <c r="N39" s="28"/>
      <c r="O39" s="28"/>
      <c r="P39" s="96" t="str">
        <f>IF($A39="","",IFERROR(AVERAGEIF('工程進捗'!$A$2:$A$101,$A39,'工程進捗'!$K$2:$K$101),0))</f>
      </c>
      <c r="Q39" s="97" t="str">
        <f>IF($A39="","",IF($J39="","",$J39-TODAY()))</f>
      </c>
      <c r="R39" s="98" t="str">
        <f>IF($A39="","",IF(OR($M39="完了",$M39="キャンセル"),$M39,IF($J39="","納期未設定",IF(OR($M39="遅延",$J39&lt;TODAY()),"遅延",IF($P39&gt;=0.9,"仕上げ",IF($P39&gt;=0.4,"正常進行","開始待ち、要確認"))))))</f>
      </c>
      <c r="S39" s="28"/>
      <c r="T39" s="29"/>
      <c r="U39" s="158"/>
      <c r="V39" s="158"/>
      <c r="W39" s="158"/>
      <c r="X39" s="158"/>
      <c r="Y39" s="158"/>
      <c r="Z39" s="158"/>
    </row>
    <row r="40" ht="15" customHeight="true">
      <c r="A40" s="27"/>
      <c r="B40" s="28"/>
      <c r="C40" s="28"/>
      <c r="D40" s="28"/>
      <c r="E40" s="28"/>
      <c r="F40" s="28"/>
      <c r="G40" s="82"/>
      <c r="H40" s="28"/>
      <c r="I40" s="86"/>
      <c r="J40" s="86"/>
      <c r="K40" s="28"/>
      <c r="L40" s="28"/>
      <c r="M40" s="28"/>
      <c r="N40" s="28"/>
      <c r="O40" s="28"/>
      <c r="P40" s="96" t="str">
        <f>IF($A40="","",IFERROR(AVERAGEIF('工程進捗'!$A$2:$A$101,$A40,'工程進捗'!$K$2:$K$101),0))</f>
      </c>
      <c r="Q40" s="97" t="str">
        <f>IF($A40="","",IF($J40="","",$J40-TODAY()))</f>
      </c>
      <c r="R40" s="98" t="str">
        <f>IF($A40="","",IF(OR($M40="完了",$M40="キャンセル"),$M40,IF($J40="","納期未設定",IF(OR($M40="遅延",$J40&lt;TODAY()),"遅延",IF($P40&gt;=0.9,"仕上げ",IF($P40&gt;=0.4,"正常進行","開始待ち、要確認"))))))</f>
      </c>
      <c r="S40" s="28"/>
      <c r="T40" s="29"/>
      <c r="U40" s="158"/>
      <c r="V40" s="158"/>
      <c r="W40" s="158"/>
      <c r="X40" s="158"/>
      <c r="Y40" s="158"/>
      <c r="Z40" s="158"/>
    </row>
    <row r="41" ht="15" customHeight="true">
      <c r="A41" s="27"/>
      <c r="B41" s="28"/>
      <c r="C41" s="28"/>
      <c r="D41" s="28"/>
      <c r="E41" s="28"/>
      <c r="F41" s="28"/>
      <c r="G41" s="82"/>
      <c r="H41" s="28"/>
      <c r="I41" s="86"/>
      <c r="J41" s="86"/>
      <c r="K41" s="28"/>
      <c r="L41" s="28"/>
      <c r="M41" s="28"/>
      <c r="N41" s="28"/>
      <c r="O41" s="28"/>
      <c r="P41" s="96" t="str">
        <f>IF($A41="","",IFERROR(AVERAGEIF('工程進捗'!$A$2:$A$101,$A41,'工程進捗'!$K$2:$K$101),0))</f>
      </c>
      <c r="Q41" s="97" t="str">
        <f>IF($A41="","",IF($J41="","",$J41-TODAY()))</f>
      </c>
      <c r="R41" s="98" t="str">
        <f>IF($A41="","",IF(OR($M41="完了",$M41="キャンセル"),$M41,IF($J41="","納期未設定",IF(OR($M41="遅延",$J41&lt;TODAY()),"遅延",IF($P41&gt;=0.9,"仕上げ",IF($P41&gt;=0.4,"正常進行","開始待ち、要確認"))))))</f>
      </c>
      <c r="S41" s="28"/>
      <c r="T41" s="29"/>
      <c r="U41" s="158"/>
      <c r="V41" s="158"/>
      <c r="W41" s="158"/>
      <c r="X41" s="158"/>
      <c r="Y41" s="158"/>
      <c r="Z41" s="158"/>
    </row>
    <row r="42" ht="15" customHeight="true">
      <c r="A42" s="27"/>
      <c r="B42" s="28"/>
      <c r="C42" s="28"/>
      <c r="D42" s="28"/>
      <c r="E42" s="28"/>
      <c r="F42" s="28"/>
      <c r="G42" s="82"/>
      <c r="H42" s="28"/>
      <c r="I42" s="86"/>
      <c r="J42" s="86"/>
      <c r="K42" s="28"/>
      <c r="L42" s="28"/>
      <c r="M42" s="28"/>
      <c r="N42" s="28"/>
      <c r="O42" s="28"/>
      <c r="P42" s="96" t="str">
        <f>IF($A42="","",IFERROR(AVERAGEIF('工程進捗'!$A$2:$A$101,$A42,'工程進捗'!$K$2:$K$101),0))</f>
      </c>
      <c r="Q42" s="97" t="str">
        <f>IF($A42="","",IF($J42="","",$J42-TODAY()))</f>
      </c>
      <c r="R42" s="98" t="str">
        <f>IF($A42="","",IF(OR($M42="完了",$M42="キャンセル"),$M42,IF($J42="","納期未設定",IF(OR($M42="遅延",$J42&lt;TODAY()),"遅延",IF($P42&gt;=0.9,"仕上げ",IF($P42&gt;=0.4,"正常進行","開始待ち、要確認"))))))</f>
      </c>
      <c r="S42" s="28"/>
      <c r="T42" s="29"/>
      <c r="U42" s="158"/>
      <c r="V42" s="158"/>
      <c r="W42" s="158"/>
      <c r="X42" s="158"/>
      <c r="Y42" s="158"/>
      <c r="Z42" s="158"/>
    </row>
    <row r="43" ht="15" customHeight="true">
      <c r="A43" s="27"/>
      <c r="B43" s="28"/>
      <c r="C43" s="28"/>
      <c r="D43" s="28"/>
      <c r="E43" s="28"/>
      <c r="F43" s="28"/>
      <c r="G43" s="82"/>
      <c r="H43" s="28"/>
      <c r="I43" s="86"/>
      <c r="J43" s="86"/>
      <c r="K43" s="28"/>
      <c r="L43" s="28"/>
      <c r="M43" s="28"/>
      <c r="N43" s="28"/>
      <c r="O43" s="28"/>
      <c r="P43" s="96" t="str">
        <f>IF($A43="","",IFERROR(AVERAGEIF('工程進捗'!$A$2:$A$101,$A43,'工程進捗'!$K$2:$K$101),0))</f>
      </c>
      <c r="Q43" s="97" t="str">
        <f>IF($A43="","",IF($J43="","",$J43-TODAY()))</f>
      </c>
      <c r="R43" s="98" t="str">
        <f>IF($A43="","",IF(OR($M43="完了",$M43="キャンセル"),$M43,IF($J43="","納期未設定",IF(OR($M43="遅延",$J43&lt;TODAY()),"遅延",IF($P43&gt;=0.9,"仕上げ",IF($P43&gt;=0.4,"正常進行","開始待ち、要確認"))))))</f>
      </c>
      <c r="S43" s="28"/>
      <c r="T43" s="29"/>
      <c r="U43" s="158"/>
      <c r="V43" s="158"/>
      <c r="W43" s="158"/>
      <c r="X43" s="158"/>
      <c r="Y43" s="158"/>
      <c r="Z43" s="158"/>
    </row>
    <row r="44" ht="15" customHeight="true">
      <c r="A44" s="27"/>
      <c r="B44" s="28"/>
      <c r="C44" s="28"/>
      <c r="D44" s="28"/>
      <c r="E44" s="28"/>
      <c r="F44" s="28"/>
      <c r="G44" s="82"/>
      <c r="H44" s="28"/>
      <c r="I44" s="86"/>
      <c r="J44" s="86"/>
      <c r="K44" s="28"/>
      <c r="L44" s="28"/>
      <c r="M44" s="28"/>
      <c r="N44" s="28"/>
      <c r="O44" s="28"/>
      <c r="P44" s="96" t="str">
        <f>IF($A44="","",IFERROR(AVERAGEIF('工程進捗'!$A$2:$A$101,$A44,'工程進捗'!$K$2:$K$101),0))</f>
      </c>
      <c r="Q44" s="97" t="str">
        <f>IF($A44="","",IF($J44="","",$J44-TODAY()))</f>
      </c>
      <c r="R44" s="98" t="str">
        <f>IF($A44="","",IF(OR($M44="完了",$M44="キャンセル"),$M44,IF($J44="","納期未設定",IF(OR($M44="遅延",$J44&lt;TODAY()),"遅延",IF($P44&gt;=0.9,"仕上げ",IF($P44&gt;=0.4,"正常進行","開始待ち、要確認"))))))</f>
      </c>
      <c r="S44" s="28"/>
      <c r="T44" s="29"/>
      <c r="U44" s="158"/>
      <c r="V44" s="158"/>
      <c r="W44" s="158"/>
      <c r="X44" s="158"/>
      <c r="Y44" s="158"/>
      <c r="Z44" s="158"/>
    </row>
    <row r="45" ht="15" customHeight="true">
      <c r="A45" s="27"/>
      <c r="B45" s="28"/>
      <c r="C45" s="28"/>
      <c r="D45" s="28"/>
      <c r="E45" s="28"/>
      <c r="F45" s="28"/>
      <c r="G45" s="82"/>
      <c r="H45" s="28"/>
      <c r="I45" s="86"/>
      <c r="J45" s="86"/>
      <c r="K45" s="28"/>
      <c r="L45" s="28"/>
      <c r="M45" s="28"/>
      <c r="N45" s="28"/>
      <c r="O45" s="28"/>
      <c r="P45" s="96" t="str">
        <f>IF($A45="","",IFERROR(AVERAGEIF('工程進捗'!$A$2:$A$101,$A45,'工程進捗'!$K$2:$K$101),0))</f>
      </c>
      <c r="Q45" s="97" t="str">
        <f>IF($A45="","",IF($J45="","",$J45-TODAY()))</f>
      </c>
      <c r="R45" s="98" t="str">
        <f>IF($A45="","",IF(OR($M45="完了",$M45="キャンセル"),$M45,IF($J45="","納期未設定",IF(OR($M45="遅延",$J45&lt;TODAY()),"遅延",IF($P45&gt;=0.9,"仕上げ",IF($P45&gt;=0.4,"正常進行","開始待ち、要確認"))))))</f>
      </c>
      <c r="S45" s="28"/>
      <c r="T45" s="29"/>
      <c r="U45" s="158"/>
      <c r="V45" s="158"/>
      <c r="W45" s="158"/>
      <c r="X45" s="158"/>
      <c r="Y45" s="158"/>
      <c r="Z45" s="158"/>
    </row>
    <row r="46" ht="15" customHeight="true">
      <c r="A46" s="27"/>
      <c r="B46" s="28"/>
      <c r="C46" s="28"/>
      <c r="D46" s="28"/>
      <c r="E46" s="28"/>
      <c r="F46" s="28"/>
      <c r="G46" s="82"/>
      <c r="H46" s="28"/>
      <c r="I46" s="86"/>
      <c r="J46" s="86"/>
      <c r="K46" s="28"/>
      <c r="L46" s="28"/>
      <c r="M46" s="28"/>
      <c r="N46" s="28"/>
      <c r="O46" s="28"/>
      <c r="P46" s="96" t="str">
        <f>IF($A46="","",IFERROR(AVERAGEIF('工程進捗'!$A$2:$A$101,$A46,'工程進捗'!$K$2:$K$101),0))</f>
      </c>
      <c r="Q46" s="97" t="str">
        <f>IF($A46="","",IF($J46="","",$J46-TODAY()))</f>
      </c>
      <c r="R46" s="98" t="str">
        <f>IF($A46="","",IF(OR($M46="完了",$M46="キャンセル"),$M46,IF($J46="","納期未設定",IF(OR($M46="遅延",$J46&lt;TODAY()),"遅延",IF($P46&gt;=0.9,"仕上げ",IF($P46&gt;=0.4,"正常進行","開始待ち、要確認"))))))</f>
      </c>
      <c r="S46" s="28"/>
      <c r="T46" s="29"/>
      <c r="U46" s="158"/>
      <c r="V46" s="158"/>
      <c r="W46" s="158"/>
      <c r="X46" s="158"/>
      <c r="Y46" s="158"/>
      <c r="Z46" s="158"/>
    </row>
    <row r="47" ht="15" customHeight="true">
      <c r="A47" s="27"/>
      <c r="B47" s="28"/>
      <c r="C47" s="28"/>
      <c r="D47" s="28"/>
      <c r="E47" s="28"/>
      <c r="F47" s="28"/>
      <c r="G47" s="82"/>
      <c r="H47" s="28"/>
      <c r="I47" s="86"/>
      <c r="J47" s="86"/>
      <c r="K47" s="28"/>
      <c r="L47" s="28"/>
      <c r="M47" s="28"/>
      <c r="N47" s="28"/>
      <c r="O47" s="28"/>
      <c r="P47" s="96" t="str">
        <f>IF($A47="","",IFERROR(AVERAGEIF('工程進捗'!$A$2:$A$101,$A47,'工程進捗'!$K$2:$K$101),0))</f>
      </c>
      <c r="Q47" s="97" t="str">
        <f>IF($A47="","",IF($J47="","",$J47-TODAY()))</f>
      </c>
      <c r="R47" s="98" t="str">
        <f>IF($A47="","",IF(OR($M47="完了",$M47="キャンセル"),$M47,IF($J47="","納期未設定",IF(OR($M47="遅延",$J47&lt;TODAY()),"遅延",IF($P47&gt;=0.9,"仕上げ",IF($P47&gt;=0.4,"正常進行","開始待ち、要確認"))))))</f>
      </c>
      <c r="S47" s="28"/>
      <c r="T47" s="29"/>
      <c r="U47" s="158"/>
      <c r="V47" s="158"/>
      <c r="W47" s="158"/>
      <c r="X47" s="158"/>
      <c r="Y47" s="158"/>
      <c r="Z47" s="158"/>
    </row>
    <row r="48" ht="15" customHeight="true">
      <c r="A48" s="27"/>
      <c r="B48" s="28"/>
      <c r="C48" s="28"/>
      <c r="D48" s="28"/>
      <c r="E48" s="28"/>
      <c r="F48" s="28"/>
      <c r="G48" s="82"/>
      <c r="H48" s="28"/>
      <c r="I48" s="86"/>
      <c r="J48" s="86"/>
      <c r="K48" s="28"/>
      <c r="L48" s="28"/>
      <c r="M48" s="28"/>
      <c r="N48" s="28"/>
      <c r="O48" s="28"/>
      <c r="P48" s="96" t="str">
        <f>IF($A48="","",IFERROR(AVERAGEIF('工程進捗'!$A$2:$A$101,$A48,'工程進捗'!$K$2:$K$101),0))</f>
      </c>
      <c r="Q48" s="97" t="str">
        <f>IF($A48="","",IF($J48="","",$J48-TODAY()))</f>
      </c>
      <c r="R48" s="98" t="str">
        <f>IF($A48="","",IF(OR($M48="完了",$M48="キャンセル"),$M48,IF($J48="","納期未設定",IF(OR($M48="遅延",$J48&lt;TODAY()),"遅延",IF($P48&gt;=0.9,"仕上げ",IF($P48&gt;=0.4,"正常進行","開始待ち、要確認"))))))</f>
      </c>
      <c r="S48" s="28"/>
      <c r="T48" s="29"/>
      <c r="U48" s="158"/>
      <c r="V48" s="158"/>
      <c r="W48" s="158"/>
      <c r="X48" s="158"/>
      <c r="Y48" s="158"/>
      <c r="Z48" s="158"/>
    </row>
    <row r="49" ht="15" customHeight="true">
      <c r="A49" s="27"/>
      <c r="B49" s="28"/>
      <c r="C49" s="28"/>
      <c r="D49" s="28"/>
      <c r="E49" s="28"/>
      <c r="F49" s="28"/>
      <c r="G49" s="82"/>
      <c r="H49" s="28"/>
      <c r="I49" s="86"/>
      <c r="J49" s="86"/>
      <c r="K49" s="28"/>
      <c r="L49" s="28"/>
      <c r="M49" s="28"/>
      <c r="N49" s="28"/>
      <c r="O49" s="28"/>
      <c r="P49" s="96" t="str">
        <f>IF($A49="","",IFERROR(AVERAGEIF('工程進捗'!$A$2:$A$101,$A49,'工程進捗'!$K$2:$K$101),0))</f>
      </c>
      <c r="Q49" s="97" t="str">
        <f>IF($A49="","",IF($J49="","",$J49-TODAY()))</f>
      </c>
      <c r="R49" s="98" t="str">
        <f>IF($A49="","",IF(OR($M49="完了",$M49="キャンセル"),$M49,IF($J49="","納期未設定",IF(OR($M49="遅延",$J49&lt;TODAY()),"遅延",IF($P49&gt;=0.9,"仕上げ",IF($P49&gt;=0.4,"正常進行","開始待ち、要確認"))))))</f>
      </c>
      <c r="S49" s="28"/>
      <c r="T49" s="29"/>
      <c r="U49" s="158"/>
      <c r="V49" s="158"/>
      <c r="W49" s="158"/>
      <c r="X49" s="158"/>
      <c r="Y49" s="158"/>
      <c r="Z49" s="158"/>
    </row>
    <row r="50" ht="15" customHeight="true">
      <c r="A50" s="27"/>
      <c r="B50" s="28"/>
      <c r="C50" s="28"/>
      <c r="D50" s="28"/>
      <c r="E50" s="28"/>
      <c r="F50" s="28"/>
      <c r="G50" s="82"/>
      <c r="H50" s="28"/>
      <c r="I50" s="86"/>
      <c r="J50" s="86"/>
      <c r="K50" s="28"/>
      <c r="L50" s="28"/>
      <c r="M50" s="28"/>
      <c r="N50" s="28"/>
      <c r="O50" s="28"/>
      <c r="P50" s="96" t="str">
        <f>IF($A50="","",IFERROR(AVERAGEIF('工程進捗'!$A$2:$A$101,$A50,'工程進捗'!$K$2:$K$101),0))</f>
      </c>
      <c r="Q50" s="97" t="str">
        <f>IF($A50="","",IF($J50="","",$J50-TODAY()))</f>
      </c>
      <c r="R50" s="98" t="str">
        <f>IF($A50="","",IF(OR($M50="完了",$M50="キャンセル"),$M50,IF($J50="","納期未設定",IF(OR($M50="遅延",$J50&lt;TODAY()),"遅延",IF($P50&gt;=0.9,"仕上げ",IF($P50&gt;=0.4,"正常進行","開始待ち、要確認"))))))</f>
      </c>
      <c r="S50" s="28"/>
      <c r="T50" s="29"/>
      <c r="U50" s="158"/>
      <c r="V50" s="158"/>
      <c r="W50" s="158"/>
      <c r="X50" s="158"/>
      <c r="Y50" s="158"/>
      <c r="Z50" s="158"/>
    </row>
    <row r="51" ht="15" customHeight="true">
      <c r="A51" s="27"/>
      <c r="B51" s="28"/>
      <c r="C51" s="28"/>
      <c r="D51" s="28"/>
      <c r="E51" s="28"/>
      <c r="F51" s="28"/>
      <c r="G51" s="82"/>
      <c r="H51" s="28"/>
      <c r="I51" s="86"/>
      <c r="J51" s="86"/>
      <c r="K51" s="28"/>
      <c r="L51" s="28"/>
      <c r="M51" s="28"/>
      <c r="N51" s="28"/>
      <c r="O51" s="28"/>
      <c r="P51" s="96" t="str">
        <f>IF($A51="","",IFERROR(AVERAGEIF('工程進捗'!$A$2:$A$101,$A51,'工程進捗'!$K$2:$K$101),0))</f>
      </c>
      <c r="Q51" s="97" t="str">
        <f>IF($A51="","",IF($J51="","",$J51-TODAY()))</f>
      </c>
      <c r="R51" s="98" t="str">
        <f>IF($A51="","",IF(OR($M51="完了",$M51="キャンセル"),$M51,IF($J51="","納期未設定",IF(OR($M51="遅延",$J51&lt;TODAY()),"遅延",IF($P51&gt;=0.9,"仕上げ",IF($P51&gt;=0.4,"正常進行","開始待ち、要確認"))))))</f>
      </c>
      <c r="S51" s="28"/>
      <c r="T51" s="29"/>
      <c r="U51" s="158"/>
      <c r="V51" s="158"/>
      <c r="W51" s="158"/>
      <c r="X51" s="158"/>
      <c r="Y51" s="158"/>
      <c r="Z51" s="158"/>
    </row>
    <row r="52" ht="15" customHeight="true">
      <c r="A52" s="27"/>
      <c r="B52" s="28"/>
      <c r="C52" s="28"/>
      <c r="D52" s="28"/>
      <c r="E52" s="28"/>
      <c r="F52" s="28"/>
      <c r="G52" s="82"/>
      <c r="H52" s="28"/>
      <c r="I52" s="86"/>
      <c r="J52" s="86"/>
      <c r="K52" s="28"/>
      <c r="L52" s="28"/>
      <c r="M52" s="28"/>
      <c r="N52" s="28"/>
      <c r="O52" s="28"/>
      <c r="P52" s="96" t="str">
        <f>IF($A52="","",IFERROR(AVERAGEIF('工程進捗'!$A$2:$A$101,$A52,'工程進捗'!$K$2:$K$101),0))</f>
      </c>
      <c r="Q52" s="97" t="str">
        <f>IF($A52="","",IF($J52="","",$J52-TODAY()))</f>
      </c>
      <c r="R52" s="98" t="str">
        <f>IF($A52="","",IF(OR($M52="完了",$M52="キャンセル"),$M52,IF($J52="","納期未設定",IF(OR($M52="遅延",$J52&lt;TODAY()),"遅延",IF($P52&gt;=0.9,"仕上げ",IF($P52&gt;=0.4,"正常進行","開始待ち、要確認"))))))</f>
      </c>
      <c r="S52" s="28"/>
      <c r="T52" s="29"/>
      <c r="U52" s="158"/>
      <c r="V52" s="158"/>
      <c r="W52" s="158"/>
      <c r="X52" s="158"/>
      <c r="Y52" s="158"/>
      <c r="Z52" s="158"/>
    </row>
    <row r="53" ht="15" customHeight="true">
      <c r="A53" s="27"/>
      <c r="B53" s="28"/>
      <c r="C53" s="28"/>
      <c r="D53" s="28"/>
      <c r="E53" s="28"/>
      <c r="F53" s="28"/>
      <c r="G53" s="82"/>
      <c r="H53" s="28"/>
      <c r="I53" s="86"/>
      <c r="J53" s="86"/>
      <c r="K53" s="28"/>
      <c r="L53" s="28"/>
      <c r="M53" s="28"/>
      <c r="N53" s="28"/>
      <c r="O53" s="28"/>
      <c r="P53" s="96" t="str">
        <f>IF($A53="","",IFERROR(AVERAGEIF('工程進捗'!$A$2:$A$101,$A53,'工程進捗'!$K$2:$K$101),0))</f>
      </c>
      <c r="Q53" s="97" t="str">
        <f>IF($A53="","",IF($J53="","",$J53-TODAY()))</f>
      </c>
      <c r="R53" s="98" t="str">
        <f>IF($A53="","",IF(OR($M53="完了",$M53="キャンセル"),$M53,IF($J53="","納期未設定",IF(OR($M53="遅延",$J53&lt;TODAY()),"遅延",IF($P53&gt;=0.9,"仕上げ",IF($P53&gt;=0.4,"正常進行","開始待ち、要確認"))))))</f>
      </c>
      <c r="S53" s="28"/>
      <c r="T53" s="29"/>
      <c r="U53" s="158"/>
      <c r="V53" s="158"/>
      <c r="W53" s="158"/>
      <c r="X53" s="158"/>
      <c r="Y53" s="158"/>
      <c r="Z53" s="158"/>
    </row>
    <row r="54" ht="15" customHeight="true">
      <c r="A54" s="27"/>
      <c r="B54" s="28"/>
      <c r="C54" s="28"/>
      <c r="D54" s="28"/>
      <c r="E54" s="28"/>
      <c r="F54" s="28"/>
      <c r="G54" s="82"/>
      <c r="H54" s="28"/>
      <c r="I54" s="86"/>
      <c r="J54" s="86"/>
      <c r="K54" s="28"/>
      <c r="L54" s="28"/>
      <c r="M54" s="28"/>
      <c r="N54" s="28"/>
      <c r="O54" s="28"/>
      <c r="P54" s="96" t="str">
        <f>IF($A54="","",IFERROR(AVERAGEIF('工程進捗'!$A$2:$A$101,$A54,'工程進捗'!$K$2:$K$101),0))</f>
      </c>
      <c r="Q54" s="97" t="str">
        <f>IF($A54="","",IF($J54="","",$J54-TODAY()))</f>
      </c>
      <c r="R54" s="98" t="str">
        <f>IF($A54="","",IF(OR($M54="完了",$M54="キャンセル"),$M54,IF($J54="","納期未設定",IF(OR($M54="遅延",$J54&lt;TODAY()),"遅延",IF($P54&gt;=0.9,"仕上げ",IF($P54&gt;=0.4,"正常進行","開始待ち、要確認"))))))</f>
      </c>
      <c r="S54" s="28"/>
      <c r="T54" s="29"/>
      <c r="U54" s="158"/>
      <c r="V54" s="158"/>
      <c r="W54" s="158"/>
      <c r="X54" s="158"/>
      <c r="Y54" s="158"/>
      <c r="Z54" s="158"/>
    </row>
    <row r="55" ht="15" customHeight="true">
      <c r="A55" s="27"/>
      <c r="B55" s="28"/>
      <c r="C55" s="28"/>
      <c r="D55" s="28"/>
      <c r="E55" s="28"/>
      <c r="F55" s="28"/>
      <c r="G55" s="82"/>
      <c r="H55" s="28"/>
      <c r="I55" s="86"/>
      <c r="J55" s="86"/>
      <c r="K55" s="28"/>
      <c r="L55" s="28"/>
      <c r="M55" s="28"/>
      <c r="N55" s="28"/>
      <c r="O55" s="28"/>
      <c r="P55" s="96" t="str">
        <f>IF($A55="","",IFERROR(AVERAGEIF('工程進捗'!$A$2:$A$101,$A55,'工程進捗'!$K$2:$K$101),0))</f>
      </c>
      <c r="Q55" s="97" t="str">
        <f>IF($A55="","",IF($J55="","",$J55-TODAY()))</f>
      </c>
      <c r="R55" s="98" t="str">
        <f>IF($A55="","",IF(OR($M55="完了",$M55="キャンセル"),$M55,IF($J55="","納期未設定",IF(OR($M55="遅延",$J55&lt;TODAY()),"遅延",IF($P55&gt;=0.9,"仕上げ",IF($P55&gt;=0.4,"正常進行","開始待ち、要確認"))))))</f>
      </c>
      <c r="S55" s="28"/>
      <c r="T55" s="29"/>
      <c r="U55" s="158"/>
      <c r="V55" s="158"/>
      <c r="W55" s="158"/>
      <c r="X55" s="158"/>
      <c r="Y55" s="158"/>
      <c r="Z55" s="158"/>
    </row>
    <row r="56" ht="15" customHeight="true">
      <c r="A56" s="27"/>
      <c r="B56" s="28"/>
      <c r="C56" s="28"/>
      <c r="D56" s="28"/>
      <c r="E56" s="28"/>
      <c r="F56" s="28"/>
      <c r="G56" s="82"/>
      <c r="H56" s="28"/>
      <c r="I56" s="86"/>
      <c r="J56" s="86"/>
      <c r="K56" s="28"/>
      <c r="L56" s="28"/>
      <c r="M56" s="28"/>
      <c r="N56" s="28"/>
      <c r="O56" s="28"/>
      <c r="P56" s="96" t="str">
        <f>IF($A56="","",IFERROR(AVERAGEIF('工程進捗'!$A$2:$A$101,$A56,'工程進捗'!$K$2:$K$101),0))</f>
      </c>
      <c r="Q56" s="97" t="str">
        <f>IF($A56="","",IF($J56="","",$J56-TODAY()))</f>
      </c>
      <c r="R56" s="98" t="str">
        <f>IF($A56="","",IF(OR($M56="完了",$M56="キャンセル"),$M56,IF($J56="","納期未設定",IF(OR($M56="遅延",$J56&lt;TODAY()),"遅延",IF($P56&gt;=0.9,"仕上げ",IF($P56&gt;=0.4,"正常進行","開始待ち、要確認"))))))</f>
      </c>
      <c r="S56" s="28"/>
      <c r="T56" s="29"/>
      <c r="U56" s="158"/>
      <c r="V56" s="158"/>
      <c r="W56" s="158"/>
      <c r="X56" s="158"/>
      <c r="Y56" s="158"/>
      <c r="Z56" s="158"/>
    </row>
    <row r="57" ht="15" customHeight="true">
      <c r="A57" s="27"/>
      <c r="B57" s="28"/>
      <c r="C57" s="28"/>
      <c r="D57" s="28"/>
      <c r="E57" s="28"/>
      <c r="F57" s="28"/>
      <c r="G57" s="82"/>
      <c r="H57" s="28"/>
      <c r="I57" s="86"/>
      <c r="J57" s="86"/>
      <c r="K57" s="28"/>
      <c r="L57" s="28"/>
      <c r="M57" s="28"/>
      <c r="N57" s="28"/>
      <c r="O57" s="28"/>
      <c r="P57" s="96" t="str">
        <f>IF($A57="","",IFERROR(AVERAGEIF('工程進捗'!$A$2:$A$101,$A57,'工程進捗'!$K$2:$K$101),0))</f>
      </c>
      <c r="Q57" s="97" t="str">
        <f>IF($A57="","",IF($J57="","",$J57-TODAY()))</f>
      </c>
      <c r="R57" s="98" t="str">
        <f>IF($A57="","",IF(OR($M57="完了",$M57="キャンセル"),$M57,IF($J57="","納期未設定",IF(OR($M57="遅延",$J57&lt;TODAY()),"遅延",IF($P57&gt;=0.9,"仕上げ",IF($P57&gt;=0.4,"正常進行","開始待ち、要確認"))))))</f>
      </c>
      <c r="S57" s="28"/>
      <c r="T57" s="29"/>
      <c r="U57" s="158"/>
      <c r="V57" s="158"/>
      <c r="W57" s="158"/>
      <c r="X57" s="158"/>
      <c r="Y57" s="158"/>
      <c r="Z57" s="158"/>
    </row>
    <row r="58" ht="15" customHeight="true">
      <c r="A58" s="27"/>
      <c r="B58" s="28"/>
      <c r="C58" s="28"/>
      <c r="D58" s="28"/>
      <c r="E58" s="28"/>
      <c r="F58" s="28"/>
      <c r="G58" s="82"/>
      <c r="H58" s="28"/>
      <c r="I58" s="86"/>
      <c r="J58" s="86"/>
      <c r="K58" s="28"/>
      <c r="L58" s="28"/>
      <c r="M58" s="28"/>
      <c r="N58" s="28"/>
      <c r="O58" s="28"/>
      <c r="P58" s="96" t="str">
        <f>IF($A58="","",IFERROR(AVERAGEIF('工程進捗'!$A$2:$A$101,$A58,'工程進捗'!$K$2:$K$101),0))</f>
      </c>
      <c r="Q58" s="97" t="str">
        <f>IF($A58="","",IF($J58="","",$J58-TODAY()))</f>
      </c>
      <c r="R58" s="98" t="str">
        <f>IF($A58="","",IF(OR($M58="完了",$M58="キャンセル"),$M58,IF($J58="","納期未設定",IF(OR($M58="遅延",$J58&lt;TODAY()),"遅延",IF($P58&gt;=0.9,"仕上げ",IF($P58&gt;=0.4,"正常進行","開始待ち、要確認"))))))</f>
      </c>
      <c r="S58" s="28"/>
      <c r="T58" s="29"/>
      <c r="U58" s="158"/>
      <c r="V58" s="158"/>
      <c r="W58" s="158"/>
      <c r="X58" s="158"/>
      <c r="Y58" s="158"/>
      <c r="Z58" s="158"/>
    </row>
    <row r="59" ht="15" customHeight="true">
      <c r="A59" s="27"/>
      <c r="B59" s="28"/>
      <c r="C59" s="28"/>
      <c r="D59" s="28"/>
      <c r="E59" s="28"/>
      <c r="F59" s="28"/>
      <c r="G59" s="82"/>
      <c r="H59" s="28"/>
      <c r="I59" s="86"/>
      <c r="J59" s="86"/>
      <c r="K59" s="28"/>
      <c r="L59" s="28"/>
      <c r="M59" s="28"/>
      <c r="N59" s="28"/>
      <c r="O59" s="28"/>
      <c r="P59" s="96" t="str">
        <f>IF($A59="","",IFERROR(AVERAGEIF('工程進捗'!$A$2:$A$101,$A59,'工程進捗'!$K$2:$K$101),0))</f>
      </c>
      <c r="Q59" s="97" t="str">
        <f>IF($A59="","",IF($J59="","",$J59-TODAY()))</f>
      </c>
      <c r="R59" s="98" t="str">
        <f>IF($A59="","",IF(OR($M59="完了",$M59="キャンセル"),$M59,IF($J59="","納期未設定",IF(OR($M59="遅延",$J59&lt;TODAY()),"遅延",IF($P59&gt;=0.9,"仕上げ",IF($P59&gt;=0.4,"正常進行","開始待ち、要確認"))))))</f>
      </c>
      <c r="S59" s="28"/>
      <c r="T59" s="29"/>
      <c r="U59" s="158"/>
      <c r="V59" s="158"/>
      <c r="W59" s="158"/>
      <c r="X59" s="158"/>
      <c r="Y59" s="158"/>
      <c r="Z59" s="158"/>
    </row>
    <row r="60" ht="15" customHeight="true">
      <c r="A60" s="27"/>
      <c r="B60" s="28"/>
      <c r="C60" s="28"/>
      <c r="D60" s="28"/>
      <c r="E60" s="28"/>
      <c r="F60" s="28"/>
      <c r="G60" s="82"/>
      <c r="H60" s="28"/>
      <c r="I60" s="86"/>
      <c r="J60" s="86"/>
      <c r="K60" s="28"/>
      <c r="L60" s="28"/>
      <c r="M60" s="28"/>
      <c r="N60" s="28"/>
      <c r="O60" s="28"/>
      <c r="P60" s="96" t="str">
        <f>IF($A60="","",IFERROR(AVERAGEIF('工程進捗'!$A$2:$A$101,$A60,'工程進捗'!$K$2:$K$101),0))</f>
      </c>
      <c r="Q60" s="97" t="str">
        <f>IF($A60="","",IF($J60="","",$J60-TODAY()))</f>
      </c>
      <c r="R60" s="98" t="str">
        <f>IF($A60="","",IF(OR($M60="完了",$M60="キャンセル"),$M60,IF($J60="","納期未設定",IF(OR($M60="遅延",$J60&lt;TODAY()),"遅延",IF($P60&gt;=0.9,"仕上げ",IF($P60&gt;=0.4,"正常進行","開始待ち、要確認"))))))</f>
      </c>
      <c r="S60" s="28"/>
      <c r="T60" s="29"/>
      <c r="U60" s="158"/>
      <c r="V60" s="158"/>
      <c r="W60" s="158"/>
      <c r="X60" s="158"/>
      <c r="Y60" s="158"/>
      <c r="Z60" s="158"/>
    </row>
    <row r="61" ht="15" customHeight="true">
      <c r="A61" s="27"/>
      <c r="B61" s="28"/>
      <c r="C61" s="28"/>
      <c r="D61" s="28"/>
      <c r="E61" s="28"/>
      <c r="F61" s="28"/>
      <c r="G61" s="82"/>
      <c r="H61" s="28"/>
      <c r="I61" s="86"/>
      <c r="J61" s="86"/>
      <c r="K61" s="28"/>
      <c r="L61" s="28"/>
      <c r="M61" s="28"/>
      <c r="N61" s="28"/>
      <c r="O61" s="28"/>
      <c r="P61" s="96" t="str">
        <f>IF($A61="","",IFERROR(AVERAGEIF('工程進捗'!$A$2:$A$101,$A61,'工程進捗'!$K$2:$K$101),0))</f>
      </c>
      <c r="Q61" s="97" t="str">
        <f>IF($A61="","",IF($J61="","",$J61-TODAY()))</f>
      </c>
      <c r="R61" s="98" t="str">
        <f>IF($A61="","",IF(OR($M61="完了",$M61="キャンセル"),$M61,IF($J61="","納期未設定",IF(OR($M61="遅延",$J61&lt;TODAY()),"遅延",IF($P61&gt;=0.9,"仕上げ",IF($P61&gt;=0.4,"正常進行","開始待ち、要確認"))))))</f>
      </c>
      <c r="S61" s="28"/>
      <c r="T61" s="29"/>
      <c r="U61" s="158"/>
      <c r="V61" s="158"/>
      <c r="W61" s="158"/>
      <c r="X61" s="158"/>
      <c r="Y61" s="158"/>
      <c r="Z61" s="158"/>
    </row>
    <row r="62" ht="15" customHeight="true">
      <c r="A62" s="27"/>
      <c r="B62" s="28"/>
      <c r="C62" s="28"/>
      <c r="D62" s="28"/>
      <c r="E62" s="28"/>
      <c r="F62" s="28"/>
      <c r="G62" s="82"/>
      <c r="H62" s="28"/>
      <c r="I62" s="86"/>
      <c r="J62" s="86"/>
      <c r="K62" s="28"/>
      <c r="L62" s="28"/>
      <c r="M62" s="28"/>
      <c r="N62" s="28"/>
      <c r="O62" s="28"/>
      <c r="P62" s="96" t="str">
        <f>IF($A62="","",IFERROR(AVERAGEIF('工程進捗'!$A$2:$A$101,$A62,'工程進捗'!$K$2:$K$101),0))</f>
      </c>
      <c r="Q62" s="97" t="str">
        <f>IF($A62="","",IF($J62="","",$J62-TODAY()))</f>
      </c>
      <c r="R62" s="98" t="str">
        <f>IF($A62="","",IF(OR($M62="完了",$M62="キャンセル"),$M62,IF($J62="","納期未設定",IF(OR($M62="遅延",$J62&lt;TODAY()),"遅延",IF($P62&gt;=0.9,"仕上げ",IF($P62&gt;=0.4,"正常進行","開始待ち、要確認"))))))</f>
      </c>
      <c r="S62" s="28"/>
      <c r="T62" s="29"/>
      <c r="U62" s="158"/>
      <c r="V62" s="158"/>
      <c r="W62" s="158"/>
      <c r="X62" s="158"/>
      <c r="Y62" s="158"/>
      <c r="Z62" s="158"/>
    </row>
    <row r="63" ht="15" customHeight="true">
      <c r="A63" s="27"/>
      <c r="B63" s="28"/>
      <c r="C63" s="28"/>
      <c r="D63" s="28"/>
      <c r="E63" s="28"/>
      <c r="F63" s="28"/>
      <c r="G63" s="82"/>
      <c r="H63" s="28"/>
      <c r="I63" s="86"/>
      <c r="J63" s="86"/>
      <c r="K63" s="28"/>
      <c r="L63" s="28"/>
      <c r="M63" s="28"/>
      <c r="N63" s="28"/>
      <c r="O63" s="28"/>
      <c r="P63" s="96" t="str">
        <f>IF($A63="","",IFERROR(AVERAGEIF('工程進捗'!$A$2:$A$101,$A63,'工程進捗'!$K$2:$K$101),0))</f>
      </c>
      <c r="Q63" s="97" t="str">
        <f>IF($A63="","",IF($J63="","",$J63-TODAY()))</f>
      </c>
      <c r="R63" s="98" t="str">
        <f>IF($A63="","",IF(OR($M63="完了",$M63="キャンセル"),$M63,IF($J63="","納期未設定",IF(OR($M63="遅延",$J63&lt;TODAY()),"遅延",IF($P63&gt;=0.9,"仕上げ",IF($P63&gt;=0.4,"正常進行","開始待ち、要確認"))))))</f>
      </c>
      <c r="S63" s="28"/>
      <c r="T63" s="29"/>
      <c r="U63" s="158"/>
      <c r="V63" s="158"/>
      <c r="W63" s="158"/>
      <c r="X63" s="158"/>
      <c r="Y63" s="158"/>
      <c r="Z63" s="158"/>
    </row>
    <row r="64" ht="15" customHeight="true">
      <c r="A64" s="27"/>
      <c r="B64" s="28"/>
      <c r="C64" s="28"/>
      <c r="D64" s="28"/>
      <c r="E64" s="28"/>
      <c r="F64" s="28"/>
      <c r="G64" s="82"/>
      <c r="H64" s="28"/>
      <c r="I64" s="86"/>
      <c r="J64" s="86"/>
      <c r="K64" s="28"/>
      <c r="L64" s="28"/>
      <c r="M64" s="28"/>
      <c r="N64" s="28"/>
      <c r="O64" s="28"/>
      <c r="P64" s="96" t="str">
        <f>IF($A64="","",IFERROR(AVERAGEIF('工程進捗'!$A$2:$A$101,$A64,'工程進捗'!$K$2:$K$101),0))</f>
      </c>
      <c r="Q64" s="97" t="str">
        <f>IF($A64="","",IF($J64="","",$J64-TODAY()))</f>
      </c>
      <c r="R64" s="98" t="str">
        <f>IF($A64="","",IF(OR($M64="完了",$M64="キャンセル"),$M64,IF($J64="","納期未設定",IF(OR($M64="遅延",$J64&lt;TODAY()),"遅延",IF($P64&gt;=0.9,"仕上げ",IF($P64&gt;=0.4,"正常進行","開始待ち、要確認"))))))</f>
      </c>
      <c r="S64" s="28"/>
      <c r="T64" s="29"/>
      <c r="U64" s="158"/>
      <c r="V64" s="158"/>
      <c r="W64" s="158"/>
      <c r="X64" s="158"/>
      <c r="Y64" s="158"/>
      <c r="Z64" s="158"/>
    </row>
    <row r="65" ht="15" customHeight="true">
      <c r="A65" s="27"/>
      <c r="B65" s="28"/>
      <c r="C65" s="28"/>
      <c r="D65" s="28"/>
      <c r="E65" s="28"/>
      <c r="F65" s="28"/>
      <c r="G65" s="82"/>
      <c r="H65" s="28"/>
      <c r="I65" s="86"/>
      <c r="J65" s="86"/>
      <c r="K65" s="28"/>
      <c r="L65" s="28"/>
      <c r="M65" s="28"/>
      <c r="N65" s="28"/>
      <c r="O65" s="28"/>
      <c r="P65" s="96" t="str">
        <f>IF($A65="","",IFERROR(AVERAGEIF('工程進捗'!$A$2:$A$101,$A65,'工程進捗'!$K$2:$K$101),0))</f>
      </c>
      <c r="Q65" s="97" t="str">
        <f>IF($A65="","",IF($J65="","",$J65-TODAY()))</f>
      </c>
      <c r="R65" s="98" t="str">
        <f>IF($A65="","",IF(OR($M65="完了",$M65="キャンセル"),$M65,IF($J65="","納期未設定",IF(OR($M65="遅延",$J65&lt;TODAY()),"遅延",IF($P65&gt;=0.9,"仕上げ",IF($P65&gt;=0.4,"正常進行","開始待ち、要確認"))))))</f>
      </c>
      <c r="S65" s="28"/>
      <c r="T65" s="29"/>
      <c r="U65" s="158"/>
      <c r="V65" s="158"/>
      <c r="W65" s="158"/>
      <c r="X65" s="158"/>
      <c r="Y65" s="158"/>
      <c r="Z65" s="158"/>
    </row>
    <row r="66" ht="15" customHeight="true">
      <c r="A66" s="27"/>
      <c r="B66" s="28"/>
      <c r="C66" s="28"/>
      <c r="D66" s="28"/>
      <c r="E66" s="28"/>
      <c r="F66" s="28"/>
      <c r="G66" s="82"/>
      <c r="H66" s="28"/>
      <c r="I66" s="86"/>
      <c r="J66" s="86"/>
      <c r="K66" s="28"/>
      <c r="L66" s="28"/>
      <c r="M66" s="28"/>
      <c r="N66" s="28"/>
      <c r="O66" s="28"/>
      <c r="P66" s="96" t="str">
        <f>IF($A66="","",IFERROR(AVERAGEIF('工程進捗'!$A$2:$A$101,$A66,'工程進捗'!$K$2:$K$101),0))</f>
      </c>
      <c r="Q66" s="97" t="str">
        <f>IF($A66="","",IF($J66="","",$J66-TODAY()))</f>
      </c>
      <c r="R66" s="98" t="str">
        <f>IF($A66="","",IF(OR($M66="完了",$M66="キャンセル"),$M66,IF($J66="","納期未設定",IF(OR($M66="遅延",$J66&lt;TODAY()),"遅延",IF($P66&gt;=0.9,"仕上げ",IF($P66&gt;=0.4,"正常進行","開始待ち、要確認"))))))</f>
      </c>
      <c r="S66" s="28"/>
      <c r="T66" s="29"/>
      <c r="U66" s="158"/>
      <c r="V66" s="158"/>
      <c r="W66" s="158"/>
      <c r="X66" s="158"/>
      <c r="Y66" s="158"/>
      <c r="Z66" s="158"/>
    </row>
    <row r="67" ht="15" customHeight="true">
      <c r="A67" s="27"/>
      <c r="B67" s="28"/>
      <c r="C67" s="28"/>
      <c r="D67" s="28"/>
      <c r="E67" s="28"/>
      <c r="F67" s="28"/>
      <c r="G67" s="82"/>
      <c r="H67" s="28"/>
      <c r="I67" s="86"/>
      <c r="J67" s="86"/>
      <c r="K67" s="28"/>
      <c r="L67" s="28"/>
      <c r="M67" s="28"/>
      <c r="N67" s="28"/>
      <c r="O67" s="28"/>
      <c r="P67" s="96" t="str">
        <f>IF($A67="","",IFERROR(AVERAGEIF('工程進捗'!$A$2:$A$101,$A67,'工程進捗'!$K$2:$K$101),0))</f>
      </c>
      <c r="Q67" s="97" t="str">
        <f>IF($A67="","",IF($J67="","",$J67-TODAY()))</f>
      </c>
      <c r="R67" s="98" t="str">
        <f>IF($A67="","",IF(OR($M67="完了",$M67="キャンセル"),$M67,IF($J67="","納期未設定",IF(OR($M67="遅延",$J67&lt;TODAY()),"遅延",IF($P67&gt;=0.9,"仕上げ",IF($P67&gt;=0.4,"正常進行","開始待ち、要確認"))))))</f>
      </c>
      <c r="S67" s="28"/>
      <c r="T67" s="29"/>
      <c r="U67" s="158"/>
      <c r="V67" s="158"/>
      <c r="W67" s="158"/>
      <c r="X67" s="158"/>
      <c r="Y67" s="158"/>
      <c r="Z67" s="158"/>
    </row>
    <row r="68" ht="15" customHeight="true">
      <c r="A68" s="27"/>
      <c r="B68" s="28"/>
      <c r="C68" s="28"/>
      <c r="D68" s="28"/>
      <c r="E68" s="28"/>
      <c r="F68" s="28"/>
      <c r="G68" s="82"/>
      <c r="H68" s="28"/>
      <c r="I68" s="86"/>
      <c r="J68" s="86"/>
      <c r="K68" s="28"/>
      <c r="L68" s="28"/>
      <c r="M68" s="28"/>
      <c r="N68" s="28"/>
      <c r="O68" s="28"/>
      <c r="P68" s="96" t="str">
        <f>IF($A68="","",IFERROR(AVERAGEIF('工程進捗'!$A$2:$A$101,$A68,'工程進捗'!$K$2:$K$101),0))</f>
      </c>
      <c r="Q68" s="97" t="str">
        <f>IF($A68="","",IF($J68="","",$J68-TODAY()))</f>
      </c>
      <c r="R68" s="98" t="str">
        <f>IF($A68="","",IF(OR($M68="完了",$M68="キャンセル"),$M68,IF($J68="","納期未設定",IF(OR($M68="遅延",$J68&lt;TODAY()),"遅延",IF($P68&gt;=0.9,"仕上げ",IF($P68&gt;=0.4,"正常進行","開始待ち、要確認"))))))</f>
      </c>
      <c r="S68" s="28"/>
      <c r="T68" s="29"/>
      <c r="U68" s="158"/>
      <c r="V68" s="158"/>
      <c r="W68" s="158"/>
      <c r="X68" s="158"/>
      <c r="Y68" s="158"/>
      <c r="Z68" s="158"/>
    </row>
    <row r="69" ht="15" customHeight="true">
      <c r="A69" s="27"/>
      <c r="B69" s="28"/>
      <c r="C69" s="28"/>
      <c r="D69" s="28"/>
      <c r="E69" s="28"/>
      <c r="F69" s="28"/>
      <c r="G69" s="82"/>
      <c r="H69" s="28"/>
      <c r="I69" s="86"/>
      <c r="J69" s="86"/>
      <c r="K69" s="28"/>
      <c r="L69" s="28"/>
      <c r="M69" s="28"/>
      <c r="N69" s="28"/>
      <c r="O69" s="28"/>
      <c r="P69" s="96" t="str">
        <f>IF($A69="","",IFERROR(AVERAGEIF('工程進捗'!$A$2:$A$101,$A69,'工程進捗'!$K$2:$K$101),0))</f>
      </c>
      <c r="Q69" s="97" t="str">
        <f>IF($A69="","",IF($J69="","",$J69-TODAY()))</f>
      </c>
      <c r="R69" s="98" t="str">
        <f>IF($A69="","",IF(OR($M69="完了",$M69="キャンセル"),$M69,IF($J69="","納期未設定",IF(OR($M69="遅延",$J69&lt;TODAY()),"遅延",IF($P69&gt;=0.9,"仕上げ",IF($P69&gt;=0.4,"正常進行","開始待ち、要確認"))))))</f>
      </c>
      <c r="S69" s="28"/>
      <c r="T69" s="29"/>
      <c r="U69" s="158"/>
      <c r="V69" s="158"/>
      <c r="W69" s="158"/>
      <c r="X69" s="158"/>
      <c r="Y69" s="158"/>
      <c r="Z69" s="158"/>
    </row>
    <row r="70" ht="15" customHeight="true">
      <c r="A70" s="27"/>
      <c r="B70" s="28"/>
      <c r="C70" s="28"/>
      <c r="D70" s="28"/>
      <c r="E70" s="28"/>
      <c r="F70" s="28"/>
      <c r="G70" s="82"/>
      <c r="H70" s="28"/>
      <c r="I70" s="86"/>
      <c r="J70" s="86"/>
      <c r="K70" s="28"/>
      <c r="L70" s="28"/>
      <c r="M70" s="28"/>
      <c r="N70" s="28"/>
      <c r="O70" s="28"/>
      <c r="P70" s="96" t="str">
        <f>IF($A70="","",IFERROR(AVERAGEIF('工程進捗'!$A$2:$A$101,$A70,'工程進捗'!$K$2:$K$101),0))</f>
      </c>
      <c r="Q70" s="97" t="str">
        <f>IF($A70="","",IF($J70="","",$J70-TODAY()))</f>
      </c>
      <c r="R70" s="98" t="str">
        <f>IF($A70="","",IF(OR($M70="完了",$M70="キャンセル"),$M70,IF($J70="","納期未設定",IF(OR($M70="遅延",$J70&lt;TODAY()),"遅延",IF($P70&gt;=0.9,"仕上げ",IF($P70&gt;=0.4,"正常進行","開始待ち、要確認"))))))</f>
      </c>
      <c r="S70" s="28"/>
      <c r="T70" s="29"/>
      <c r="U70" s="158"/>
      <c r="V70" s="158"/>
      <c r="W70" s="158"/>
      <c r="X70" s="158"/>
      <c r="Y70" s="158"/>
      <c r="Z70" s="158"/>
    </row>
    <row r="71" ht="15" customHeight="true">
      <c r="A71" s="27"/>
      <c r="B71" s="28"/>
      <c r="C71" s="28"/>
      <c r="D71" s="28"/>
      <c r="E71" s="28"/>
      <c r="F71" s="28"/>
      <c r="G71" s="82"/>
      <c r="H71" s="28"/>
      <c r="I71" s="86"/>
      <c r="J71" s="86"/>
      <c r="K71" s="28"/>
      <c r="L71" s="28"/>
      <c r="M71" s="28"/>
      <c r="N71" s="28"/>
      <c r="O71" s="28"/>
      <c r="P71" s="96" t="str">
        <f>IF($A71="","",IFERROR(AVERAGEIF('工程進捗'!$A$2:$A$101,$A71,'工程進捗'!$K$2:$K$101),0))</f>
      </c>
      <c r="Q71" s="97" t="str">
        <f>IF($A71="","",IF($J71="","",$J71-TODAY()))</f>
      </c>
      <c r="R71" s="98" t="str">
        <f>IF($A71="","",IF(OR($M71="完了",$M71="キャンセル"),$M71,IF($J71="","納期未設定",IF(OR($M71="遅延",$J71&lt;TODAY()),"遅延",IF($P71&gt;=0.9,"仕上げ",IF($P71&gt;=0.4,"正常進行","開始待ち、要確認"))))))</f>
      </c>
      <c r="S71" s="28"/>
      <c r="T71" s="29"/>
      <c r="U71" s="158"/>
      <c r="V71" s="158"/>
      <c r="W71" s="158"/>
      <c r="X71" s="158"/>
      <c r="Y71" s="158"/>
      <c r="Z71" s="158"/>
    </row>
    <row r="72" ht="15" customHeight="true">
      <c r="A72" s="27"/>
      <c r="B72" s="28"/>
      <c r="C72" s="28"/>
      <c r="D72" s="28"/>
      <c r="E72" s="28"/>
      <c r="F72" s="28"/>
      <c r="G72" s="82"/>
      <c r="H72" s="28"/>
      <c r="I72" s="86"/>
      <c r="J72" s="86"/>
      <c r="K72" s="28"/>
      <c r="L72" s="28"/>
      <c r="M72" s="28"/>
      <c r="N72" s="28"/>
      <c r="O72" s="28"/>
      <c r="P72" s="96" t="str">
        <f>IF($A72="","",IFERROR(AVERAGEIF('工程進捗'!$A$2:$A$101,$A72,'工程進捗'!$K$2:$K$101),0))</f>
      </c>
      <c r="Q72" s="97" t="str">
        <f>IF($A72="","",IF($J72="","",$J72-TODAY()))</f>
      </c>
      <c r="R72" s="98" t="str">
        <f>IF($A72="","",IF(OR($M72="完了",$M72="キャンセル"),$M72,IF($J72="","納期未設定",IF(OR($M72="遅延",$J72&lt;TODAY()),"遅延",IF($P72&gt;=0.9,"仕上げ",IF($P72&gt;=0.4,"正常進行","開始待ち、要確認"))))))</f>
      </c>
      <c r="S72" s="28"/>
      <c r="T72" s="29"/>
      <c r="U72" s="158"/>
      <c r="V72" s="158"/>
      <c r="W72" s="158"/>
      <c r="X72" s="158"/>
      <c r="Y72" s="158"/>
      <c r="Z72" s="158"/>
    </row>
    <row r="73" ht="15" customHeight="true">
      <c r="A73" s="27"/>
      <c r="B73" s="28"/>
      <c r="C73" s="28"/>
      <c r="D73" s="28"/>
      <c r="E73" s="28"/>
      <c r="F73" s="28"/>
      <c r="G73" s="82"/>
      <c r="H73" s="28"/>
      <c r="I73" s="86"/>
      <c r="J73" s="86"/>
      <c r="K73" s="28"/>
      <c r="L73" s="28"/>
      <c r="M73" s="28"/>
      <c r="N73" s="28"/>
      <c r="O73" s="28"/>
      <c r="P73" s="96" t="str">
        <f>IF($A73="","",IFERROR(AVERAGEIF('工程進捗'!$A$2:$A$101,$A73,'工程進捗'!$K$2:$K$101),0))</f>
      </c>
      <c r="Q73" s="97" t="str">
        <f>IF($A73="","",IF($J73="","",$J73-TODAY()))</f>
      </c>
      <c r="R73" s="98" t="str">
        <f>IF($A73="","",IF(OR($M73="完了",$M73="キャンセル"),$M73,IF($J73="","納期未設定",IF(OR($M73="遅延",$J73&lt;TODAY()),"遅延",IF($P73&gt;=0.9,"仕上げ",IF($P73&gt;=0.4,"正常進行","開始待ち、要確認"))))))</f>
      </c>
      <c r="S73" s="28"/>
      <c r="T73" s="29"/>
      <c r="U73" s="158"/>
      <c r="V73" s="158"/>
      <c r="W73" s="158"/>
      <c r="X73" s="158"/>
      <c r="Y73" s="158"/>
      <c r="Z73" s="158"/>
    </row>
    <row r="74" ht="15" customHeight="true">
      <c r="A74" s="27"/>
      <c r="B74" s="28"/>
      <c r="C74" s="28"/>
      <c r="D74" s="28"/>
      <c r="E74" s="28"/>
      <c r="F74" s="28"/>
      <c r="G74" s="82"/>
      <c r="H74" s="28"/>
      <c r="I74" s="86"/>
      <c r="J74" s="86"/>
      <c r="K74" s="28"/>
      <c r="L74" s="28"/>
      <c r="M74" s="28"/>
      <c r="N74" s="28"/>
      <c r="O74" s="28"/>
      <c r="P74" s="96" t="str">
        <f>IF($A74="","",IFERROR(AVERAGEIF('工程進捗'!$A$2:$A$101,$A74,'工程進捗'!$K$2:$K$101),0))</f>
      </c>
      <c r="Q74" s="97" t="str">
        <f>IF($A74="","",IF($J74="","",$J74-TODAY()))</f>
      </c>
      <c r="R74" s="98" t="str">
        <f>IF($A74="","",IF(OR($M74="完了",$M74="キャンセル"),$M74,IF($J74="","納期未設定",IF(OR($M74="遅延",$J74&lt;TODAY()),"遅延",IF($P74&gt;=0.9,"仕上げ",IF($P74&gt;=0.4,"正常進行","開始待ち、要確認"))))))</f>
      </c>
      <c r="S74" s="28"/>
      <c r="T74" s="29"/>
      <c r="U74" s="158"/>
      <c r="V74" s="158"/>
      <c r="W74" s="158"/>
      <c r="X74" s="158"/>
      <c r="Y74" s="158"/>
      <c r="Z74" s="158"/>
    </row>
    <row r="75" ht="15" customHeight="true">
      <c r="A75" s="27"/>
      <c r="B75" s="28"/>
      <c r="C75" s="28"/>
      <c r="D75" s="28"/>
      <c r="E75" s="28"/>
      <c r="F75" s="28"/>
      <c r="G75" s="82"/>
      <c r="H75" s="28"/>
      <c r="I75" s="86"/>
      <c r="J75" s="86"/>
      <c r="K75" s="28"/>
      <c r="L75" s="28"/>
      <c r="M75" s="28"/>
      <c r="N75" s="28"/>
      <c r="O75" s="28"/>
      <c r="P75" s="96" t="str">
        <f>IF($A75="","",IFERROR(AVERAGEIF('工程進捗'!$A$2:$A$101,$A75,'工程進捗'!$K$2:$K$101),0))</f>
      </c>
      <c r="Q75" s="97" t="str">
        <f>IF($A75="","",IF($J75="","",$J75-TODAY()))</f>
      </c>
      <c r="R75" s="98" t="str">
        <f>IF($A75="","",IF(OR($M75="完了",$M75="キャンセル"),$M75,IF($J75="","納期未設定",IF(OR($M75="遅延",$J75&lt;TODAY()),"遅延",IF($P75&gt;=0.9,"仕上げ",IF($P75&gt;=0.4,"正常進行","開始待ち、要確認"))))))</f>
      </c>
      <c r="S75" s="28"/>
      <c r="T75" s="29"/>
      <c r="U75" s="158"/>
      <c r="V75" s="158"/>
      <c r="W75" s="158"/>
      <c r="X75" s="158"/>
      <c r="Y75" s="158"/>
      <c r="Z75" s="158"/>
    </row>
    <row r="76" ht="15" customHeight="true">
      <c r="A76" s="27"/>
      <c r="B76" s="28"/>
      <c r="C76" s="28"/>
      <c r="D76" s="28"/>
      <c r="E76" s="28"/>
      <c r="F76" s="28"/>
      <c r="G76" s="82"/>
      <c r="H76" s="28"/>
      <c r="I76" s="86"/>
      <c r="J76" s="86"/>
      <c r="K76" s="28"/>
      <c r="L76" s="28"/>
      <c r="M76" s="28"/>
      <c r="N76" s="28"/>
      <c r="O76" s="28"/>
      <c r="P76" s="96" t="str">
        <f>IF($A76="","",IFERROR(AVERAGEIF('工程進捗'!$A$2:$A$101,$A76,'工程進捗'!$K$2:$K$101),0))</f>
      </c>
      <c r="Q76" s="97" t="str">
        <f>IF($A76="","",IF($J76="","",$J76-TODAY()))</f>
      </c>
      <c r="R76" s="98" t="str">
        <f>IF($A76="","",IF(OR($M76="完了",$M76="キャンセル"),$M76,IF($J76="","納期未設定",IF(OR($M76="遅延",$J76&lt;TODAY()),"遅延",IF($P76&gt;=0.9,"仕上げ",IF($P76&gt;=0.4,"正常進行","開始待ち、要確認"))))))</f>
      </c>
      <c r="S76" s="28"/>
      <c r="T76" s="29"/>
      <c r="U76" s="158"/>
      <c r="V76" s="158"/>
      <c r="W76" s="158"/>
      <c r="X76" s="158"/>
      <c r="Y76" s="158"/>
      <c r="Z76" s="158"/>
    </row>
    <row r="77" ht="15" customHeight="true">
      <c r="A77" s="27"/>
      <c r="B77" s="28"/>
      <c r="C77" s="28"/>
      <c r="D77" s="28"/>
      <c r="E77" s="28"/>
      <c r="F77" s="28"/>
      <c r="G77" s="82"/>
      <c r="H77" s="28"/>
      <c r="I77" s="86"/>
      <c r="J77" s="86"/>
      <c r="K77" s="28"/>
      <c r="L77" s="28"/>
      <c r="M77" s="28"/>
      <c r="N77" s="28"/>
      <c r="O77" s="28"/>
      <c r="P77" s="96" t="str">
        <f>IF($A77="","",IFERROR(AVERAGEIF('工程進捗'!$A$2:$A$101,$A77,'工程進捗'!$K$2:$K$101),0))</f>
      </c>
      <c r="Q77" s="97" t="str">
        <f>IF($A77="","",IF($J77="","",$J77-TODAY()))</f>
      </c>
      <c r="R77" s="98" t="str">
        <f>IF($A77="","",IF(OR($M77="完了",$M77="キャンセル"),$M77,IF($J77="","納期未設定",IF(OR($M77="遅延",$J77&lt;TODAY()),"遅延",IF($P77&gt;=0.9,"仕上げ",IF($P77&gt;=0.4,"正常進行","開始待ち、要確認"))))))</f>
      </c>
      <c r="S77" s="28"/>
      <c r="T77" s="29"/>
      <c r="U77" s="158"/>
      <c r="V77" s="158"/>
      <c r="W77" s="158"/>
      <c r="X77" s="158"/>
      <c r="Y77" s="158"/>
      <c r="Z77" s="158"/>
    </row>
    <row r="78" ht="15" customHeight="true">
      <c r="A78" s="27"/>
      <c r="B78" s="28"/>
      <c r="C78" s="28"/>
      <c r="D78" s="28"/>
      <c r="E78" s="28"/>
      <c r="F78" s="28"/>
      <c r="G78" s="82"/>
      <c r="H78" s="28"/>
      <c r="I78" s="86"/>
      <c r="J78" s="86"/>
      <c r="K78" s="28"/>
      <c r="L78" s="28"/>
      <c r="M78" s="28"/>
      <c r="N78" s="28"/>
      <c r="O78" s="28"/>
      <c r="P78" s="96" t="str">
        <f>IF($A78="","",IFERROR(AVERAGEIF('工程進捗'!$A$2:$A$101,$A78,'工程進捗'!$K$2:$K$101),0))</f>
      </c>
      <c r="Q78" s="97" t="str">
        <f>IF($A78="","",IF($J78="","",$J78-TODAY()))</f>
      </c>
      <c r="R78" s="98" t="str">
        <f>IF($A78="","",IF(OR($M78="完了",$M78="キャンセル"),$M78,IF($J78="","納期未設定",IF(OR($M78="遅延",$J78&lt;TODAY()),"遅延",IF($P78&gt;=0.9,"仕上げ",IF($P78&gt;=0.4,"正常進行","開始待ち、要確認"))))))</f>
      </c>
      <c r="S78" s="28"/>
      <c r="T78" s="29"/>
      <c r="U78" s="158"/>
      <c r="V78" s="158"/>
      <c r="W78" s="158"/>
      <c r="X78" s="158"/>
      <c r="Y78" s="158"/>
      <c r="Z78" s="158"/>
    </row>
    <row r="79" ht="15" customHeight="true">
      <c r="A79" s="27"/>
      <c r="B79" s="28"/>
      <c r="C79" s="28"/>
      <c r="D79" s="28"/>
      <c r="E79" s="28"/>
      <c r="F79" s="28"/>
      <c r="G79" s="82"/>
      <c r="H79" s="28"/>
      <c r="I79" s="86"/>
      <c r="J79" s="86"/>
      <c r="K79" s="28"/>
      <c r="L79" s="28"/>
      <c r="M79" s="28"/>
      <c r="N79" s="28"/>
      <c r="O79" s="28"/>
      <c r="P79" s="96" t="str">
        <f>IF($A79="","",IFERROR(AVERAGEIF('工程進捗'!$A$2:$A$101,$A79,'工程進捗'!$K$2:$K$101),0))</f>
      </c>
      <c r="Q79" s="97" t="str">
        <f>IF($A79="","",IF($J79="","",$J79-TODAY()))</f>
      </c>
      <c r="R79" s="98" t="str">
        <f>IF($A79="","",IF(OR($M79="完了",$M79="キャンセル"),$M79,IF($J79="","納期未設定",IF(OR($M79="遅延",$J79&lt;TODAY()),"遅延",IF($P79&gt;=0.9,"仕上げ",IF($P79&gt;=0.4,"正常進行","開始待ち、要確認"))))))</f>
      </c>
      <c r="S79" s="28"/>
      <c r="T79" s="29"/>
      <c r="U79" s="158"/>
      <c r="V79" s="158"/>
      <c r="W79" s="158"/>
      <c r="X79" s="158"/>
      <c r="Y79" s="158"/>
      <c r="Z79" s="158"/>
    </row>
    <row r="80" ht="15" customHeight="true">
      <c r="A80" s="27"/>
      <c r="B80" s="28"/>
      <c r="C80" s="28"/>
      <c r="D80" s="28"/>
      <c r="E80" s="28"/>
      <c r="F80" s="28"/>
      <c r="G80" s="82"/>
      <c r="H80" s="28"/>
      <c r="I80" s="86"/>
      <c r="J80" s="86"/>
      <c r="K80" s="28"/>
      <c r="L80" s="28"/>
      <c r="M80" s="28"/>
      <c r="N80" s="28"/>
      <c r="O80" s="28"/>
      <c r="P80" s="96" t="str">
        <f>IF($A80="","",IFERROR(AVERAGEIF('工程進捗'!$A$2:$A$101,$A80,'工程進捗'!$K$2:$K$101),0))</f>
      </c>
      <c r="Q80" s="97" t="str">
        <f>IF($A80="","",IF($J80="","",$J80-TODAY()))</f>
      </c>
      <c r="R80" s="98" t="str">
        <f>IF($A80="","",IF(OR($M80="完了",$M80="キャンセル"),$M80,IF($J80="","納期未設定",IF(OR($M80="遅延",$J80&lt;TODAY()),"遅延",IF($P80&gt;=0.9,"仕上げ",IF($P80&gt;=0.4,"正常進行","開始待ち、要確認"))))))</f>
      </c>
      <c r="S80" s="28"/>
      <c r="T80" s="29"/>
      <c r="U80" s="158"/>
      <c r="V80" s="158"/>
      <c r="W80" s="158"/>
      <c r="X80" s="158"/>
      <c r="Y80" s="158"/>
      <c r="Z80" s="158"/>
    </row>
    <row r="81" ht="15" customHeight="true">
      <c r="A81" s="27"/>
      <c r="B81" s="28"/>
      <c r="C81" s="28"/>
      <c r="D81" s="28"/>
      <c r="E81" s="28"/>
      <c r="F81" s="28"/>
      <c r="G81" s="82"/>
      <c r="H81" s="28"/>
      <c r="I81" s="86"/>
      <c r="J81" s="86"/>
      <c r="K81" s="28"/>
      <c r="L81" s="28"/>
      <c r="M81" s="28"/>
      <c r="N81" s="28"/>
      <c r="O81" s="28"/>
      <c r="P81" s="96" t="str">
        <f>IF($A81="","",IFERROR(AVERAGEIF('工程進捗'!$A$2:$A$101,$A81,'工程進捗'!$K$2:$K$101),0))</f>
      </c>
      <c r="Q81" s="97" t="str">
        <f>IF($A81="","",IF($J81="","",$J81-TODAY()))</f>
      </c>
      <c r="R81" s="98" t="str">
        <f>IF($A81="","",IF(OR($M81="完了",$M81="キャンセル"),$M81,IF($J81="","納期未設定",IF(OR($M81="遅延",$J81&lt;TODAY()),"遅延",IF($P81&gt;=0.9,"仕上げ",IF($P81&gt;=0.4,"正常進行","開始待ち、要確認"))))))</f>
      </c>
      <c r="S81" s="28"/>
      <c r="T81" s="29"/>
      <c r="U81" s="158"/>
      <c r="V81" s="158"/>
      <c r="W81" s="158"/>
      <c r="X81" s="158"/>
      <c r="Y81" s="158"/>
      <c r="Z81" s="158"/>
    </row>
    <row r="82" ht="15" customHeight="true">
      <c r="A82" s="27"/>
      <c r="B82" s="28"/>
      <c r="C82" s="28"/>
      <c r="D82" s="28"/>
      <c r="E82" s="28"/>
      <c r="F82" s="28"/>
      <c r="G82" s="82"/>
      <c r="H82" s="28"/>
      <c r="I82" s="86"/>
      <c r="J82" s="86"/>
      <c r="K82" s="28"/>
      <c r="L82" s="28"/>
      <c r="M82" s="28"/>
      <c r="N82" s="28"/>
      <c r="O82" s="28"/>
      <c r="P82" s="96" t="str">
        <f>IF($A82="","",IFERROR(AVERAGEIF('工程進捗'!$A$2:$A$101,$A82,'工程進捗'!$K$2:$K$101),0))</f>
      </c>
      <c r="Q82" s="97" t="str">
        <f>IF($A82="","",IF($J82="","",$J82-TODAY()))</f>
      </c>
      <c r="R82" s="98" t="str">
        <f>IF($A82="","",IF(OR($M82="完了",$M82="キャンセル"),$M82,IF($J82="","納期未設定",IF(OR($M82="遅延",$J82&lt;TODAY()),"遅延",IF($P82&gt;=0.9,"仕上げ",IF($P82&gt;=0.4,"正常進行","開始待ち、要確認"))))))</f>
      </c>
      <c r="S82" s="28"/>
      <c r="T82" s="29"/>
      <c r="U82" s="158"/>
      <c r="V82" s="158"/>
      <c r="W82" s="158"/>
      <c r="X82" s="158"/>
      <c r="Y82" s="158"/>
      <c r="Z82" s="158"/>
    </row>
    <row r="83" ht="15" customHeight="true">
      <c r="A83" s="27"/>
      <c r="B83" s="28"/>
      <c r="C83" s="28"/>
      <c r="D83" s="28"/>
      <c r="E83" s="28"/>
      <c r="F83" s="28"/>
      <c r="G83" s="82"/>
      <c r="H83" s="28"/>
      <c r="I83" s="86"/>
      <c r="J83" s="86"/>
      <c r="K83" s="28"/>
      <c r="L83" s="28"/>
      <c r="M83" s="28"/>
      <c r="N83" s="28"/>
      <c r="O83" s="28"/>
      <c r="P83" s="96" t="str">
        <f>IF($A83="","",IFERROR(AVERAGEIF('工程進捗'!$A$2:$A$101,$A83,'工程進捗'!$K$2:$K$101),0))</f>
      </c>
      <c r="Q83" s="97" t="str">
        <f>IF($A83="","",IF($J83="","",$J83-TODAY()))</f>
      </c>
      <c r="R83" s="98" t="str">
        <f>IF($A83="","",IF(OR($M83="完了",$M83="キャンセル"),$M83,IF($J83="","納期未設定",IF(OR($M83="遅延",$J83&lt;TODAY()),"遅延",IF($P83&gt;=0.9,"仕上げ",IF($P83&gt;=0.4,"正常進行","開始待ち、要確認"))))))</f>
      </c>
      <c r="S83" s="28"/>
      <c r="T83" s="29"/>
      <c r="U83" s="158"/>
      <c r="V83" s="158"/>
      <c r="W83" s="158"/>
      <c r="X83" s="158"/>
      <c r="Y83" s="158"/>
      <c r="Z83" s="158"/>
    </row>
    <row r="84" ht="15" customHeight="true">
      <c r="A84" s="27"/>
      <c r="B84" s="28"/>
      <c r="C84" s="28"/>
      <c r="D84" s="28"/>
      <c r="E84" s="28"/>
      <c r="F84" s="28"/>
      <c r="G84" s="82"/>
      <c r="H84" s="28"/>
      <c r="I84" s="86"/>
      <c r="J84" s="86"/>
      <c r="K84" s="28"/>
      <c r="L84" s="28"/>
      <c r="M84" s="28"/>
      <c r="N84" s="28"/>
      <c r="O84" s="28"/>
      <c r="P84" s="96" t="str">
        <f>IF($A84="","",IFERROR(AVERAGEIF('工程進捗'!$A$2:$A$101,$A84,'工程進捗'!$K$2:$K$101),0))</f>
      </c>
      <c r="Q84" s="97" t="str">
        <f>IF($A84="","",IF($J84="","",$J84-TODAY()))</f>
      </c>
      <c r="R84" s="98" t="str">
        <f>IF($A84="","",IF(OR($M84="完了",$M84="キャンセル"),$M84,IF($J84="","納期未設定",IF(OR($M84="遅延",$J84&lt;TODAY()),"遅延",IF($P84&gt;=0.9,"仕上げ",IF($P84&gt;=0.4,"正常進行","開始待ち、要確認"))))))</f>
      </c>
      <c r="S84" s="28"/>
      <c r="T84" s="29"/>
      <c r="U84" s="158"/>
      <c r="V84" s="158"/>
      <c r="W84" s="158"/>
      <c r="X84" s="158"/>
      <c r="Y84" s="158"/>
      <c r="Z84" s="158"/>
    </row>
    <row r="85" ht="15" customHeight="true">
      <c r="A85" s="27"/>
      <c r="B85" s="28"/>
      <c r="C85" s="28"/>
      <c r="D85" s="28"/>
      <c r="E85" s="28"/>
      <c r="F85" s="28"/>
      <c r="G85" s="82"/>
      <c r="H85" s="28"/>
      <c r="I85" s="86"/>
      <c r="J85" s="86"/>
      <c r="K85" s="28"/>
      <c r="L85" s="28"/>
      <c r="M85" s="28"/>
      <c r="N85" s="28"/>
      <c r="O85" s="28"/>
      <c r="P85" s="96" t="str">
        <f>IF($A85="","",IFERROR(AVERAGEIF('工程進捗'!$A$2:$A$101,$A85,'工程進捗'!$K$2:$K$101),0))</f>
      </c>
      <c r="Q85" s="97" t="str">
        <f>IF($A85="","",IF($J85="","",$J85-TODAY()))</f>
      </c>
      <c r="R85" s="98" t="str">
        <f>IF($A85="","",IF(OR($M85="完了",$M85="キャンセル"),$M85,IF($J85="","納期未設定",IF(OR($M85="遅延",$J85&lt;TODAY()),"遅延",IF($P85&gt;=0.9,"仕上げ",IF($P85&gt;=0.4,"正常進行","開始待ち、要確認"))))))</f>
      </c>
      <c r="S85" s="28"/>
      <c r="T85" s="29"/>
      <c r="U85" s="158"/>
      <c r="V85" s="158"/>
      <c r="W85" s="158"/>
      <c r="X85" s="158"/>
      <c r="Y85" s="158"/>
      <c r="Z85" s="158"/>
    </row>
    <row r="86" ht="15" customHeight="true">
      <c r="A86" s="27"/>
      <c r="B86" s="28"/>
      <c r="C86" s="28"/>
      <c r="D86" s="28"/>
      <c r="E86" s="28"/>
      <c r="F86" s="28"/>
      <c r="G86" s="82"/>
      <c r="H86" s="28"/>
      <c r="I86" s="86"/>
      <c r="J86" s="86"/>
      <c r="K86" s="28"/>
      <c r="L86" s="28"/>
      <c r="M86" s="28"/>
      <c r="N86" s="28"/>
      <c r="O86" s="28"/>
      <c r="P86" s="96" t="str">
        <f>IF($A86="","",IFERROR(AVERAGEIF('工程進捗'!$A$2:$A$101,$A86,'工程進捗'!$K$2:$K$101),0))</f>
      </c>
      <c r="Q86" s="97" t="str">
        <f>IF($A86="","",IF($J86="","",$J86-TODAY()))</f>
      </c>
      <c r="R86" s="98" t="str">
        <f>IF($A86="","",IF(OR($M86="完了",$M86="キャンセル"),$M86,IF($J86="","納期未設定",IF(OR($M86="遅延",$J86&lt;TODAY()),"遅延",IF($P86&gt;=0.9,"仕上げ",IF($P86&gt;=0.4,"正常進行","開始待ち、要確認"))))))</f>
      </c>
      <c r="S86" s="28"/>
      <c r="T86" s="29"/>
      <c r="U86" s="158"/>
      <c r="V86" s="158"/>
      <c r="W86" s="158"/>
      <c r="X86" s="158"/>
      <c r="Y86" s="158"/>
      <c r="Z86" s="158"/>
    </row>
    <row r="87" ht="15" customHeight="true">
      <c r="A87" s="27"/>
      <c r="B87" s="28"/>
      <c r="C87" s="28"/>
      <c r="D87" s="28"/>
      <c r="E87" s="28"/>
      <c r="F87" s="28"/>
      <c r="G87" s="82"/>
      <c r="H87" s="28"/>
      <c r="I87" s="86"/>
      <c r="J87" s="86"/>
      <c r="K87" s="28"/>
      <c r="L87" s="28"/>
      <c r="M87" s="28"/>
      <c r="N87" s="28"/>
      <c r="O87" s="28"/>
      <c r="P87" s="96" t="str">
        <f>IF($A87="","",IFERROR(AVERAGEIF('工程進捗'!$A$2:$A$101,$A87,'工程進捗'!$K$2:$K$101),0))</f>
      </c>
      <c r="Q87" s="97" t="str">
        <f>IF($A87="","",IF($J87="","",$J87-TODAY()))</f>
      </c>
      <c r="R87" s="98" t="str">
        <f>IF($A87="","",IF(OR($M87="完了",$M87="キャンセル"),$M87,IF($J87="","納期未設定",IF(OR($M87="遅延",$J87&lt;TODAY()),"遅延",IF($P87&gt;=0.9,"仕上げ",IF($P87&gt;=0.4,"正常進行","開始待ち、要確認"))))))</f>
      </c>
      <c r="S87" s="28"/>
      <c r="T87" s="29"/>
      <c r="U87" s="158"/>
      <c r="V87" s="158"/>
      <c r="W87" s="158"/>
      <c r="X87" s="158"/>
      <c r="Y87" s="158"/>
      <c r="Z87" s="158"/>
    </row>
    <row r="88" ht="15" customHeight="true">
      <c r="A88" s="27"/>
      <c r="B88" s="28"/>
      <c r="C88" s="28"/>
      <c r="D88" s="28"/>
      <c r="E88" s="28"/>
      <c r="F88" s="28"/>
      <c r="G88" s="82"/>
      <c r="H88" s="28"/>
      <c r="I88" s="86"/>
      <c r="J88" s="86"/>
      <c r="K88" s="28"/>
      <c r="L88" s="28"/>
      <c r="M88" s="28"/>
      <c r="N88" s="28"/>
      <c r="O88" s="28"/>
      <c r="P88" s="96" t="str">
        <f>IF($A88="","",IFERROR(AVERAGEIF('工程進捗'!$A$2:$A$101,$A88,'工程進捗'!$K$2:$K$101),0))</f>
      </c>
      <c r="Q88" s="97" t="str">
        <f>IF($A88="","",IF($J88="","",$J88-TODAY()))</f>
      </c>
      <c r="R88" s="98" t="str">
        <f>IF($A88="","",IF(OR($M88="完了",$M88="キャンセル"),$M88,IF($J88="","納期未設定",IF(OR($M88="遅延",$J88&lt;TODAY()),"遅延",IF($P88&gt;=0.9,"仕上げ",IF($P88&gt;=0.4,"正常進行","開始待ち、要確認"))))))</f>
      </c>
      <c r="S88" s="28"/>
      <c r="T88" s="29"/>
      <c r="U88" s="158"/>
      <c r="V88" s="158"/>
      <c r="W88" s="158"/>
      <c r="X88" s="158"/>
      <c r="Y88" s="158"/>
      <c r="Z88" s="158"/>
    </row>
    <row r="89" ht="15" customHeight="true">
      <c r="A89" s="27"/>
      <c r="B89" s="28"/>
      <c r="C89" s="28"/>
      <c r="D89" s="28"/>
      <c r="E89" s="28"/>
      <c r="F89" s="28"/>
      <c r="G89" s="82"/>
      <c r="H89" s="28"/>
      <c r="I89" s="86"/>
      <c r="J89" s="86"/>
      <c r="K89" s="28"/>
      <c r="L89" s="28"/>
      <c r="M89" s="28"/>
      <c r="N89" s="28"/>
      <c r="O89" s="28"/>
      <c r="P89" s="96" t="str">
        <f>IF($A89="","",IFERROR(AVERAGEIF('工程進捗'!$A$2:$A$101,$A89,'工程進捗'!$K$2:$K$101),0))</f>
      </c>
      <c r="Q89" s="97" t="str">
        <f>IF($A89="","",IF($J89="","",$J89-TODAY()))</f>
      </c>
      <c r="R89" s="98" t="str">
        <f>IF($A89="","",IF(OR($M89="完了",$M89="キャンセル"),$M89,IF($J89="","納期未設定",IF(OR($M89="遅延",$J89&lt;TODAY()),"遅延",IF($P89&gt;=0.9,"仕上げ",IF($P89&gt;=0.4,"正常進行","開始待ち、要確認"))))))</f>
      </c>
      <c r="S89" s="28"/>
      <c r="T89" s="29"/>
      <c r="U89" s="158"/>
      <c r="V89" s="158"/>
      <c r="W89" s="158"/>
      <c r="X89" s="158"/>
      <c r="Y89" s="158"/>
      <c r="Z89" s="158"/>
    </row>
    <row r="90" ht="15" customHeight="true">
      <c r="A90" s="27"/>
      <c r="B90" s="28"/>
      <c r="C90" s="28"/>
      <c r="D90" s="28"/>
      <c r="E90" s="28"/>
      <c r="F90" s="28"/>
      <c r="G90" s="82"/>
      <c r="H90" s="28"/>
      <c r="I90" s="86"/>
      <c r="J90" s="86"/>
      <c r="K90" s="28"/>
      <c r="L90" s="28"/>
      <c r="M90" s="28"/>
      <c r="N90" s="28"/>
      <c r="O90" s="28"/>
      <c r="P90" s="96" t="str">
        <f>IF($A90="","",IFERROR(AVERAGEIF('工程進捗'!$A$2:$A$101,$A90,'工程進捗'!$K$2:$K$101),0))</f>
      </c>
      <c r="Q90" s="97" t="str">
        <f>IF($A90="","",IF($J90="","",$J90-TODAY()))</f>
      </c>
      <c r="R90" s="98" t="str">
        <f>IF($A90="","",IF(OR($M90="完了",$M90="キャンセル"),$M90,IF($J90="","納期未設定",IF(OR($M90="遅延",$J90&lt;TODAY()),"遅延",IF($P90&gt;=0.9,"仕上げ",IF($P90&gt;=0.4,"正常進行","開始待ち、要確認"))))))</f>
      </c>
      <c r="S90" s="28"/>
      <c r="T90" s="29"/>
      <c r="U90" s="158"/>
      <c r="V90" s="158"/>
      <c r="W90" s="158"/>
      <c r="X90" s="158"/>
      <c r="Y90" s="158"/>
      <c r="Z90" s="158"/>
    </row>
    <row r="91" ht="15" customHeight="true">
      <c r="A91" s="27"/>
      <c r="B91" s="28"/>
      <c r="C91" s="28"/>
      <c r="D91" s="28"/>
      <c r="E91" s="28"/>
      <c r="F91" s="28"/>
      <c r="G91" s="82"/>
      <c r="H91" s="28"/>
      <c r="I91" s="86"/>
      <c r="J91" s="86"/>
      <c r="K91" s="28"/>
      <c r="L91" s="28"/>
      <c r="M91" s="28"/>
      <c r="N91" s="28"/>
      <c r="O91" s="28"/>
      <c r="P91" s="96" t="str">
        <f>IF($A91="","",IFERROR(AVERAGEIF('工程進捗'!$A$2:$A$101,$A91,'工程進捗'!$K$2:$K$101),0))</f>
      </c>
      <c r="Q91" s="97" t="str">
        <f>IF($A91="","",IF($J91="","",$J91-TODAY()))</f>
      </c>
      <c r="R91" s="98" t="str">
        <f>IF($A91="","",IF(OR($M91="完了",$M91="キャンセル"),$M91,IF($J91="","納期未設定",IF(OR($M91="遅延",$J91&lt;TODAY()),"遅延",IF($P91&gt;=0.9,"仕上げ",IF($P91&gt;=0.4,"正常進行","開始待ち、要確認"))))))</f>
      </c>
      <c r="S91" s="28"/>
      <c r="T91" s="29"/>
      <c r="U91" s="158"/>
      <c r="V91" s="158"/>
      <c r="W91" s="158"/>
      <c r="X91" s="158"/>
      <c r="Y91" s="158"/>
      <c r="Z91" s="158"/>
    </row>
    <row r="92" ht="15" customHeight="true">
      <c r="A92" s="27"/>
      <c r="B92" s="28"/>
      <c r="C92" s="28"/>
      <c r="D92" s="28"/>
      <c r="E92" s="28"/>
      <c r="F92" s="28"/>
      <c r="G92" s="82"/>
      <c r="H92" s="28"/>
      <c r="I92" s="86"/>
      <c r="J92" s="86"/>
      <c r="K92" s="28"/>
      <c r="L92" s="28"/>
      <c r="M92" s="28"/>
      <c r="N92" s="28"/>
      <c r="O92" s="28"/>
      <c r="P92" s="96" t="str">
        <f>IF($A92="","",IFERROR(AVERAGEIF('工程進捗'!$A$2:$A$101,$A92,'工程進捗'!$K$2:$K$101),0))</f>
      </c>
      <c r="Q92" s="97" t="str">
        <f>IF($A92="","",IF($J92="","",$J92-TODAY()))</f>
      </c>
      <c r="R92" s="98" t="str">
        <f>IF($A92="","",IF(OR($M92="完了",$M92="キャンセル"),$M92,IF($J92="","納期未設定",IF(OR($M92="遅延",$J92&lt;TODAY()),"遅延",IF($P92&gt;=0.9,"仕上げ",IF($P92&gt;=0.4,"正常進行","開始待ち、要確認"))))))</f>
      </c>
      <c r="S92" s="28"/>
      <c r="T92" s="29"/>
      <c r="U92" s="158"/>
      <c r="V92" s="158"/>
      <c r="W92" s="158"/>
      <c r="X92" s="158"/>
      <c r="Y92" s="158"/>
      <c r="Z92" s="158"/>
    </row>
    <row r="93" ht="15" customHeight="true">
      <c r="A93" s="27"/>
      <c r="B93" s="28"/>
      <c r="C93" s="28"/>
      <c r="D93" s="28"/>
      <c r="E93" s="28"/>
      <c r="F93" s="28"/>
      <c r="G93" s="82"/>
      <c r="H93" s="28"/>
      <c r="I93" s="86"/>
      <c r="J93" s="86"/>
      <c r="K93" s="28"/>
      <c r="L93" s="28"/>
      <c r="M93" s="28"/>
      <c r="N93" s="28"/>
      <c r="O93" s="28"/>
      <c r="P93" s="96" t="str">
        <f>IF($A93="","",IFERROR(AVERAGEIF('工程進捗'!$A$2:$A$101,$A93,'工程進捗'!$K$2:$K$101),0))</f>
      </c>
      <c r="Q93" s="97" t="str">
        <f>IF($A93="","",IF($J93="","",$J93-TODAY()))</f>
      </c>
      <c r="R93" s="98" t="str">
        <f>IF($A93="","",IF(OR($M93="完了",$M93="キャンセル"),$M93,IF($J93="","納期未設定",IF(OR($M93="遅延",$J93&lt;TODAY()),"遅延",IF($P93&gt;=0.9,"仕上げ",IF($P93&gt;=0.4,"正常進行","開始待ち、要確認"))))))</f>
      </c>
      <c r="S93" s="28"/>
      <c r="T93" s="29"/>
      <c r="U93" s="158"/>
      <c r="V93" s="158"/>
      <c r="W93" s="158"/>
      <c r="X93" s="158"/>
      <c r="Y93" s="158"/>
      <c r="Z93" s="158"/>
    </row>
    <row r="94" ht="15" customHeight="true">
      <c r="A94" s="27"/>
      <c r="B94" s="28"/>
      <c r="C94" s="28"/>
      <c r="D94" s="28"/>
      <c r="E94" s="28"/>
      <c r="F94" s="28"/>
      <c r="G94" s="82"/>
      <c r="H94" s="28"/>
      <c r="I94" s="86"/>
      <c r="J94" s="86"/>
      <c r="K94" s="28"/>
      <c r="L94" s="28"/>
      <c r="M94" s="28"/>
      <c r="N94" s="28"/>
      <c r="O94" s="28"/>
      <c r="P94" s="96" t="str">
        <f>IF($A94="","",IFERROR(AVERAGEIF('工程進捗'!$A$2:$A$101,$A94,'工程進捗'!$K$2:$K$101),0))</f>
      </c>
      <c r="Q94" s="97" t="str">
        <f>IF($A94="","",IF($J94="","",$J94-TODAY()))</f>
      </c>
      <c r="R94" s="98" t="str">
        <f>IF($A94="","",IF(OR($M94="完了",$M94="キャンセル"),$M94,IF($J94="","納期未設定",IF(OR($M94="遅延",$J94&lt;TODAY()),"遅延",IF($P94&gt;=0.9,"仕上げ",IF($P94&gt;=0.4,"正常進行","開始待ち、要確認"))))))</f>
      </c>
      <c r="S94" s="28"/>
      <c r="T94" s="29"/>
      <c r="U94" s="158"/>
      <c r="V94" s="158"/>
      <c r="W94" s="158"/>
      <c r="X94" s="158"/>
      <c r="Y94" s="158"/>
      <c r="Z94" s="158"/>
    </row>
    <row r="95" ht="15" customHeight="true">
      <c r="A95" s="27"/>
      <c r="B95" s="28"/>
      <c r="C95" s="28"/>
      <c r="D95" s="28"/>
      <c r="E95" s="28"/>
      <c r="F95" s="28"/>
      <c r="G95" s="82"/>
      <c r="H95" s="28"/>
      <c r="I95" s="86"/>
      <c r="J95" s="86"/>
      <c r="K95" s="28"/>
      <c r="L95" s="28"/>
      <c r="M95" s="28"/>
      <c r="N95" s="28"/>
      <c r="O95" s="28"/>
      <c r="P95" s="96" t="str">
        <f>IF($A95="","",IFERROR(AVERAGEIF('工程進捗'!$A$2:$A$101,$A95,'工程進捗'!$K$2:$K$101),0))</f>
      </c>
      <c r="Q95" s="97" t="str">
        <f>IF($A95="","",IF($J95="","",$J95-TODAY()))</f>
      </c>
      <c r="R95" s="98" t="str">
        <f>IF($A95="","",IF(OR($M95="完了",$M95="キャンセル"),$M95,IF($J95="","納期未設定",IF(OR($M95="遅延",$J95&lt;TODAY()),"遅延",IF($P95&gt;=0.9,"仕上げ",IF($P95&gt;=0.4,"正常進行","開始待ち、要確認"))))))</f>
      </c>
      <c r="S95" s="28"/>
      <c r="T95" s="29"/>
      <c r="U95" s="158"/>
      <c r="V95" s="158"/>
      <c r="W95" s="158"/>
      <c r="X95" s="158"/>
      <c r="Y95" s="158"/>
      <c r="Z95" s="158"/>
    </row>
    <row r="96" ht="15" customHeight="true">
      <c r="A96" s="27"/>
      <c r="B96" s="28"/>
      <c r="C96" s="28"/>
      <c r="D96" s="28"/>
      <c r="E96" s="28"/>
      <c r="F96" s="28"/>
      <c r="G96" s="82"/>
      <c r="H96" s="28"/>
      <c r="I96" s="86"/>
      <c r="J96" s="86"/>
      <c r="K96" s="28"/>
      <c r="L96" s="28"/>
      <c r="M96" s="28"/>
      <c r="N96" s="28"/>
      <c r="O96" s="28"/>
      <c r="P96" s="96" t="str">
        <f>IF($A96="","",IFERROR(AVERAGEIF('工程進捗'!$A$2:$A$101,$A96,'工程進捗'!$K$2:$K$101),0))</f>
      </c>
      <c r="Q96" s="97" t="str">
        <f>IF($A96="","",IF($J96="","",$J96-TODAY()))</f>
      </c>
      <c r="R96" s="98" t="str">
        <f>IF($A96="","",IF(OR($M96="完了",$M96="キャンセル"),$M96,IF($J96="","納期未設定",IF(OR($M96="遅延",$J96&lt;TODAY()),"遅延",IF($P96&gt;=0.9,"仕上げ",IF($P96&gt;=0.4,"正常進行","開始待ち、要確認"))))))</f>
      </c>
      <c r="S96" s="28"/>
      <c r="T96" s="29"/>
      <c r="U96" s="158"/>
      <c r="V96" s="158"/>
      <c r="W96" s="158"/>
      <c r="X96" s="158"/>
      <c r="Y96" s="158"/>
      <c r="Z96" s="158"/>
    </row>
    <row r="97" ht="15" customHeight="true">
      <c r="A97" s="27"/>
      <c r="B97" s="28"/>
      <c r="C97" s="28"/>
      <c r="D97" s="28"/>
      <c r="E97" s="28"/>
      <c r="F97" s="28"/>
      <c r="G97" s="82"/>
      <c r="H97" s="28"/>
      <c r="I97" s="86"/>
      <c r="J97" s="86"/>
      <c r="K97" s="28"/>
      <c r="L97" s="28"/>
      <c r="M97" s="28"/>
      <c r="N97" s="28"/>
      <c r="O97" s="28"/>
      <c r="P97" s="96" t="str">
        <f>IF($A97="","",IFERROR(AVERAGEIF('工程進捗'!$A$2:$A$101,$A97,'工程進捗'!$K$2:$K$101),0))</f>
      </c>
      <c r="Q97" s="97" t="str">
        <f>IF($A97="","",IF($J97="","",$J97-TODAY()))</f>
      </c>
      <c r="R97" s="98" t="str">
        <f>IF($A97="","",IF(OR($M97="完了",$M97="キャンセル"),$M97,IF($J97="","納期未設定",IF(OR($M97="遅延",$J97&lt;TODAY()),"遅延",IF($P97&gt;=0.9,"仕上げ",IF($P97&gt;=0.4,"正常進行","開始待ち、要確認"))))))</f>
      </c>
      <c r="S97" s="28"/>
      <c r="T97" s="29"/>
      <c r="U97" s="158"/>
      <c r="V97" s="158"/>
      <c r="W97" s="158"/>
      <c r="X97" s="158"/>
      <c r="Y97" s="158"/>
      <c r="Z97" s="158"/>
    </row>
    <row r="98" ht="15" customHeight="true">
      <c r="A98" s="27"/>
      <c r="B98" s="28"/>
      <c r="C98" s="28"/>
      <c r="D98" s="28"/>
      <c r="E98" s="28"/>
      <c r="F98" s="28"/>
      <c r="G98" s="82"/>
      <c r="H98" s="28"/>
      <c r="I98" s="86"/>
      <c r="J98" s="86"/>
      <c r="K98" s="28"/>
      <c r="L98" s="28"/>
      <c r="M98" s="28"/>
      <c r="N98" s="28"/>
      <c r="O98" s="28"/>
      <c r="P98" s="96" t="str">
        <f>IF($A98="","",IFERROR(AVERAGEIF('工程進捗'!$A$2:$A$101,$A98,'工程進捗'!$K$2:$K$101),0))</f>
      </c>
      <c r="Q98" s="97" t="str">
        <f>IF($A98="","",IF($J98="","",$J98-TODAY()))</f>
      </c>
      <c r="R98" s="98" t="str">
        <f>IF($A98="","",IF(OR($M98="完了",$M98="キャンセル"),$M98,IF($J98="","納期未設定",IF(OR($M98="遅延",$J98&lt;TODAY()),"遅延",IF($P98&gt;=0.9,"仕上げ",IF($P98&gt;=0.4,"正常進行","開始待ち、要確認"))))))</f>
      </c>
      <c r="S98" s="28"/>
      <c r="T98" s="29"/>
      <c r="U98" s="158"/>
      <c r="V98" s="158"/>
      <c r="W98" s="158"/>
      <c r="X98" s="158"/>
      <c r="Y98" s="158"/>
      <c r="Z98" s="158"/>
    </row>
    <row r="99" ht="15" customHeight="true">
      <c r="A99" s="27"/>
      <c r="B99" s="28"/>
      <c r="C99" s="28"/>
      <c r="D99" s="28"/>
      <c r="E99" s="28"/>
      <c r="F99" s="28"/>
      <c r="G99" s="82"/>
      <c r="H99" s="28"/>
      <c r="I99" s="86"/>
      <c r="J99" s="86"/>
      <c r="K99" s="28"/>
      <c r="L99" s="28"/>
      <c r="M99" s="28"/>
      <c r="N99" s="28"/>
      <c r="O99" s="28"/>
      <c r="P99" s="96" t="str">
        <f>IF($A99="","",IFERROR(AVERAGEIF('工程進捗'!$A$2:$A$101,$A99,'工程進捗'!$K$2:$K$101),0))</f>
      </c>
      <c r="Q99" s="97" t="str">
        <f>IF($A99="","",IF($J99="","",$J99-TODAY()))</f>
      </c>
      <c r="R99" s="98" t="str">
        <f>IF($A99="","",IF(OR($M99="完了",$M99="キャンセル"),$M99,IF($J99="","納期未設定",IF(OR($M99="遅延",$J99&lt;TODAY()),"遅延",IF($P99&gt;=0.9,"仕上げ",IF($P99&gt;=0.4,"正常進行","開始待ち、要確認"))))))</f>
      </c>
      <c r="S99" s="28"/>
      <c r="T99" s="29"/>
      <c r="U99" s="158"/>
      <c r="V99" s="158"/>
      <c r="W99" s="158"/>
      <c r="X99" s="158"/>
      <c r="Y99" s="158"/>
      <c r="Z99" s="158"/>
    </row>
    <row r="100" ht="15" customHeight="true">
      <c r="A100" s="27"/>
      <c r="B100" s="28"/>
      <c r="C100" s="28"/>
      <c r="D100" s="28"/>
      <c r="E100" s="28"/>
      <c r="F100" s="28"/>
      <c r="G100" s="82"/>
      <c r="H100" s="28"/>
      <c r="I100" s="86"/>
      <c r="J100" s="86"/>
      <c r="K100" s="28"/>
      <c r="L100" s="28"/>
      <c r="M100" s="28"/>
      <c r="N100" s="28"/>
      <c r="O100" s="28"/>
      <c r="P100" s="96" t="str">
        <f>IF($A100="","",IFERROR(AVERAGEIF('工程進捗'!$A$2:$A$101,$A100,'工程進捗'!$K$2:$K$101),0))</f>
      </c>
      <c r="Q100" s="97" t="str">
        <f>IF($A100="","",IF($J100="","",$J100-TODAY()))</f>
      </c>
      <c r="R100" s="98" t="str">
        <f>IF($A100="","",IF(OR($M100="完了",$M100="キャンセル"),$M100,IF($J100="","納期未設定",IF(OR($M100="遅延",$J100&lt;TODAY()),"遅延",IF($P100&gt;=0.9,"仕上げ",IF($P100&gt;=0.4,"正常進行","開始待ち、要確認"))))))</f>
      </c>
      <c r="S100" s="28"/>
      <c r="T100" s="29"/>
      <c r="U100" s="158"/>
      <c r="V100" s="158"/>
      <c r="W100" s="158"/>
      <c r="X100" s="158"/>
      <c r="Y100" s="158"/>
      <c r="Z100" s="158"/>
    </row>
    <row r="101" ht="15" customHeight="true">
      <c r="A101" s="30"/>
      <c r="B101" s="31"/>
      <c r="C101" s="31"/>
      <c r="D101" s="31"/>
      <c r="E101" s="31"/>
      <c r="F101" s="31"/>
      <c r="G101" s="83"/>
      <c r="H101" s="31"/>
      <c r="I101" s="80"/>
      <c r="J101" s="80"/>
      <c r="K101" s="31"/>
      <c r="L101" s="31"/>
      <c r="M101" s="31"/>
      <c r="N101" s="31"/>
      <c r="O101" s="31"/>
      <c r="P101" s="99" t="str">
        <f>IF($A101="","",IFERROR(AVERAGEIF('工程進捗'!$A$2:$A$101,$A101,'工程進捗'!$K$2:$K$101),0))</f>
      </c>
      <c r="Q101" s="100" t="str">
        <f>IF($A101="","",IF($J101="","",$J101-TODAY()))</f>
      </c>
      <c r="R101" s="101" t="str">
        <f>IF($A101="","",IF(OR($M101="完了",$M101="キャンセル"),$M101,IF($J101="","納期未設定",IF(OR($M101="遅延",$J101&lt;TODAY()),"遅延",IF($P101&gt;=0.9,"仕上げ",IF($P101&gt;=0.4,"正常進行","開始待ち、要確認"))))))</f>
      </c>
      <c r="S101" s="31"/>
      <c r="T101" s="32"/>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conditionalFormatting sqref="M2:M101">
    <cfRule type="containsText" dxfId="0" priority="1" operator="containsText" text="遅延">
      <formula>NOT(ISERROR(SEARCH("遅延",M2)))</formula>
    </cfRule>
    <cfRule type="containsText" dxfId="1" priority="2" operator="containsText" text="完了">
      <formula>NOT(ISERROR(SEARCH("完了",M2)))</formula>
    </cfRule>
    <cfRule type="containsText" dxfId="2" priority="3" operator="containsText" text="停止">
      <formula>NOT(ISERROR(SEARCH("停止",M2)))</formula>
    </cfRule>
  </conditionalFormatting>
  <conditionalFormatting sqref="R2:R101">
    <cfRule type="containsText" dxfId="3" priority="4" operator="containsText" text="遅延">
      <formula>NOT(ISERROR(SEARCH("遅延",R2)))</formula>
    </cfRule>
  </conditionalFormatting>
  <conditionalFormatting sqref="P2:P101">
    <cfRule type="dataBar" priority="5">
      <dataBar>
        <cfvo type="min"/>
        <cfvo type="max"/>
        <color rgb="93C5FD"/>
      </dataBar>
      <ignoredErrors>
        <ignoredError sqref="A1:XFD1048576" evalError="1" twoDigitTextYear="1" numberStoredAsText="1" formula="1" formulaRange="1" unlockedFormula="1" emptyCellReference="1" listDataValidation="1" calculatedColumn="1"/>
      </ignoredErrors>
      <extLst>
        <x:ext xmlns:x14="http://schemas.microsoft.com/office/spreadsheetml/2009/9/main" uri="{B025F937-C7B1-47D3-B67F-A62EFF666E3E}">
          <x14:id>{78E966A7-A61F-F6D3-7925-4E4267A07EBF}</x14:id>
        </x:ext>
      </extLst>
    </cfRule>
  </conditionalFormatting>
  <dataValidations count="6">
    <dataValidation allowBlank="true" sqref="B2:B101" type="list">
      <formula1>"受注生産 MTO,在庫補充 MTS,試作 NPI,手直しと修理,外注と委託,社内試作,その他"</formula1>
    </dataValidation>
    <dataValidation allowBlank="true" sqref="H2:H101" type="list">
      <formula1>"個,セット,バッチ,箱,kg,m,個"</formula1>
    </dataValidation>
    <dataValidation allowBlank="true" sqref="K2:K101" type="list">
      <formula1>"ライン1,ライン2,ライン3,外注,試作ライン,梱包ライン,修理エリア"</formula1>
    </dataValidation>
    <dataValidation allowBlank="true" sqref="M2:M101" type="list">
      <formula1>"未着手,進行中,初回品待ち,初回品合格,停止,遅延,完了,キャンセル"</formula1>
    </dataValidation>
    <dataValidation allowBlank="true" sqref="N2:N101" type="list">
      <formula1>"緊急,高,中,低"</formula1>
    </dataValidation>
    <dataValidation allowBlank="true" sqref="S2:S101" type="list">
      <formula1>"揃い,一部部材不足,検査待ち,代替材,該当なし"</formula1>
    </dataValidation>
  </dataValidations>
  <pageMargins left="0.7" right="0.7" top="0.75" bottom="0.75" header="0.3" footer="0.3"/>
  <tableParts count="1">
    <tablePart r:id="Ra52d125a6b774d24"/>
  </tableParts>
  <extLst>
    <x:ext xmlns:x14="http://schemas.microsoft.com/office/spreadsheetml/2009/9/main" xmlns:xm="http://schemas.microsoft.com/office/excel/2006/main" uri="{78C0D931-6437-407d-A8EE-F0AAD7539E65}">
      <x14:conditionalFormattings>
        <x14:conditionalFormatting>
          <x14:cfRule type="dataBar" priority="5" id="{78E966A7-A61F-F6D3-7925-4E4267A07EBF}">
            <x14:dataBar gradient="1">
              <x14:cfvo type="min"/>
              <x14:cfvo type="max"/>
              <x14:fillColor rgb="93C5FD"/>
            </x14:dataBar>
          </x14:cfRule>
          <xm:sqref>P2:P101</xm:sqref>
        </x14:conditionalFormatting>
      </x14:conditionalFormattings>
    </x:ext>
  </extLst>
</worksheet>
</file>

<file path=xl/worksheets/sheet4.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workbookViewId="0"/>
  </sheetViews>
  <sheetFormatPr defaultRowHeight="15"/>
  <cols>
    <col customWidth="true" max="1" min="1" width="18"/>
    <col customWidth="true" max="2" min="2" width="20"/>
    <col customWidth="true" max="3" min="3" width="12"/>
    <col customWidth="true" max="4" min="4" width="18"/>
    <col customWidth="true" max="5" min="5" width="16"/>
    <col customWidth="true" max="6" min="6" width="12"/>
    <col customWidth="true" max="7" min="7" width="18"/>
    <col customWidth="true" max="8" min="8" width="14"/>
    <col customWidth="true" max="9" min="9" width="10"/>
    <col customWidth="true" max="10" min="10" width="28"/>
    <col customWidth="true" max="11" min="11" width="22"/>
    <col customWidth="true" max="12" min="12" width="10"/>
    <col customWidth="true" max="13" min="13" width="13"/>
    <col customWidth="true" max="14" min="14" width="30"/>
  </cols>
  <sheetData>
    <row r="1" ht="24.4140625" customHeight="true">
      <c r="A1" s="60" t="s">
        <v>100</v>
      </c>
      <c r="B1" s="61" t="s">
        <v>162</v>
      </c>
      <c r="C1" s="61" t="s">
        <v>163</v>
      </c>
      <c r="D1" s="61" t="s">
        <v>164</v>
      </c>
      <c r="E1" s="61" t="s">
        <v>165</v>
      </c>
      <c r="F1" s="61" t="s">
        <v>166</v>
      </c>
      <c r="G1" s="61" t="s">
        <v>167</v>
      </c>
      <c r="H1" s="61" t="s">
        <v>168</v>
      </c>
      <c r="I1" s="61" t="s">
        <v>169</v>
      </c>
      <c r="J1" s="61" t="s">
        <v>170</v>
      </c>
      <c r="K1" s="61" t="s">
        <v>171</v>
      </c>
      <c r="L1" s="61" t="s">
        <v>172</v>
      </c>
      <c r="M1" s="61" t="s">
        <v>173</v>
      </c>
      <c r="N1" s="61" t="s">
        <v>116</v>
      </c>
      <c r="O1" s="158"/>
      <c r="P1" s="158"/>
      <c r="Q1" s="158"/>
      <c r="R1" s="158"/>
      <c r="S1" s="158"/>
      <c r="T1" s="158"/>
      <c r="U1" s="158"/>
      <c r="V1" s="158"/>
      <c r="W1" s="158"/>
      <c r="X1" s="158"/>
      <c r="Y1" s="158"/>
      <c r="Z1" s="158"/>
    </row>
    <row r="2" ht="15" customHeight="true">
      <c r="A2" s="27" t="s">
        <v>118</v>
      </c>
      <c r="B2" s="28" t="s">
        <v>174</v>
      </c>
      <c r="C2" s="28" t="n">
        <v>10</v>
      </c>
      <c r="D2" s="28" t="s">
        <v>158</v>
      </c>
      <c r="E2" s="108" t="n">
        <v>0.02</v>
      </c>
      <c r="F2" s="88" t="n">
        <v>0.99</v>
      </c>
      <c r="G2" s="28" t="s">
        <v>175</v>
      </c>
      <c r="H2" s="28" t="s">
        <v>176</v>
      </c>
      <c r="I2" s="28" t="s">
        <v>177</v>
      </c>
      <c r="J2" s="28" t="s">
        <v>178</v>
      </c>
      <c r="K2" s="28" t="str">
        <v>SOP-MAT-001</v>
      </c>
      <c r="L2" s="28" t="s">
        <v>177</v>
      </c>
      <c r="M2" s="86" t="n">
        <v>46023</v>
      </c>
      <c r="N2" s="29"/>
      <c r="O2" s="158"/>
      <c r="P2" s="158"/>
      <c r="Q2" s="158"/>
      <c r="R2" s="158"/>
      <c r="S2" s="158"/>
      <c r="T2" s="158"/>
      <c r="U2" s="158"/>
      <c r="V2" s="158"/>
      <c r="W2" s="158"/>
      <c r="X2" s="158"/>
      <c r="Y2" s="158"/>
      <c r="Z2" s="158"/>
    </row>
    <row r="3" ht="15" customHeight="true">
      <c r="A3" s="27" t="s">
        <v>118</v>
      </c>
      <c r="B3" s="28" t="s">
        <v>174</v>
      </c>
      <c r="C3" s="28" t="n">
        <v>20</v>
      </c>
      <c r="D3" s="28" t="str">
        <v>CNC粗加工</v>
      </c>
      <c r="E3" s="108" t="n">
        <v>0.15</v>
      </c>
      <c r="F3" s="88" t="n">
        <v>0.97</v>
      </c>
      <c r="G3" s="28" t="str">
        <v>CNC-01</v>
      </c>
      <c r="H3" s="28" t="s">
        <v>121</v>
      </c>
      <c r="I3" s="28" t="s">
        <v>179</v>
      </c>
      <c r="J3" s="28" t="s">
        <v>180</v>
      </c>
      <c r="K3" s="28" t="str">
        <v>SOP-CNC-012</v>
      </c>
      <c r="L3" s="28" t="s">
        <v>177</v>
      </c>
      <c r="M3" s="86" t="n">
        <v>46023</v>
      </c>
      <c r="N3" s="29"/>
      <c r="O3" s="158"/>
      <c r="P3" s="158"/>
      <c r="Q3" s="158"/>
      <c r="R3" s="158"/>
      <c r="S3" s="158"/>
      <c r="T3" s="158"/>
      <c r="U3" s="158"/>
      <c r="V3" s="158"/>
      <c r="W3" s="158"/>
      <c r="X3" s="158"/>
      <c r="Y3" s="158"/>
      <c r="Z3" s="158"/>
    </row>
    <row r="4" ht="15" customHeight="true">
      <c r="A4" s="27" t="s">
        <v>118</v>
      </c>
      <c r="B4" s="28" t="s">
        <v>174</v>
      </c>
      <c r="C4" s="28" t="n">
        <v>30</v>
      </c>
      <c r="D4" s="28" t="s">
        <v>181</v>
      </c>
      <c r="E4" s="108" t="n">
        <v>0.03</v>
      </c>
      <c r="F4" s="88" t="n">
        <v>0.99</v>
      </c>
      <c r="G4" s="28" t="s">
        <v>182</v>
      </c>
      <c r="H4" s="28" t="s">
        <v>183</v>
      </c>
      <c r="I4" s="28" t="s">
        <v>177</v>
      </c>
      <c r="J4" s="28" t="s">
        <v>184</v>
      </c>
      <c r="K4" s="28" t="str">
        <v>SOP-CLN-003</v>
      </c>
      <c r="L4" s="28" t="s">
        <v>177</v>
      </c>
      <c r="M4" s="86" t="n">
        <v>46023</v>
      </c>
      <c r="N4" s="29"/>
      <c r="O4" s="158"/>
      <c r="P4" s="158"/>
      <c r="Q4" s="158"/>
      <c r="R4" s="158"/>
      <c r="S4" s="158"/>
      <c r="T4" s="158"/>
      <c r="U4" s="158"/>
      <c r="V4" s="158"/>
      <c r="W4" s="158"/>
      <c r="X4" s="158"/>
      <c r="Y4" s="158"/>
      <c r="Z4" s="158"/>
    </row>
    <row r="5" ht="15" customHeight="true">
      <c r="A5" s="27" t="s">
        <v>118</v>
      </c>
      <c r="B5" s="28" t="s">
        <v>174</v>
      </c>
      <c r="C5" s="28" t="n">
        <v>40</v>
      </c>
      <c r="D5" s="28" t="s">
        <v>134</v>
      </c>
      <c r="E5" s="108" t="n">
        <v>0.08</v>
      </c>
      <c r="F5" s="88" t="n">
        <v>0.98</v>
      </c>
      <c r="G5" s="28" t="str">
        <v>組立台1</v>
      </c>
      <c r="H5" s="28" t="s">
        <v>134</v>
      </c>
      <c r="I5" s="28" t="s">
        <v>179</v>
      </c>
      <c r="J5" s="28" t="s">
        <v>185</v>
      </c>
      <c r="K5" s="28" t="str">
        <v>SOP-ASM-008</v>
      </c>
      <c r="L5" s="28" t="s">
        <v>177</v>
      </c>
      <c r="M5" s="86" t="n">
        <v>46023</v>
      </c>
      <c r="N5" s="29"/>
      <c r="O5" s="158"/>
      <c r="P5" s="158"/>
      <c r="Q5" s="158"/>
      <c r="R5" s="158"/>
      <c r="S5" s="158"/>
      <c r="T5" s="158"/>
      <c r="U5" s="158"/>
      <c r="V5" s="158"/>
      <c r="W5" s="158"/>
      <c r="X5" s="158"/>
      <c r="Y5" s="158"/>
      <c r="Z5" s="158"/>
    </row>
    <row r="6" ht="15" customHeight="true">
      <c r="A6" s="27" t="s">
        <v>118</v>
      </c>
      <c r="B6" s="28" t="s">
        <v>174</v>
      </c>
      <c r="C6" s="28" t="n">
        <v>50</v>
      </c>
      <c r="D6" s="28" t="s">
        <v>186</v>
      </c>
      <c r="E6" s="108" t="n">
        <v>0.04</v>
      </c>
      <c r="F6" s="88" t="n">
        <v>0.99</v>
      </c>
      <c r="G6" s="28" t="s">
        <v>187</v>
      </c>
      <c r="H6" s="28" t="s">
        <v>188</v>
      </c>
      <c r="I6" s="28" t="s">
        <v>179</v>
      </c>
      <c r="J6" s="28" t="s">
        <v>189</v>
      </c>
      <c r="K6" s="28" t="str">
        <v>SOP-QA-015</v>
      </c>
      <c r="L6" s="28" t="s">
        <v>177</v>
      </c>
      <c r="M6" s="86" t="n">
        <v>46023</v>
      </c>
      <c r="N6" s="29"/>
      <c r="O6" s="158"/>
      <c r="P6" s="158"/>
      <c r="Q6" s="158"/>
      <c r="R6" s="158"/>
      <c r="S6" s="158"/>
      <c r="T6" s="158"/>
      <c r="U6" s="158"/>
      <c r="V6" s="158"/>
      <c r="W6" s="158"/>
      <c r="X6" s="158"/>
      <c r="Y6" s="158"/>
      <c r="Z6" s="158"/>
    </row>
    <row r="7" ht="15" customHeight="true">
      <c r="A7" s="27" t="s">
        <v>144</v>
      </c>
      <c r="B7" s="28" t="s">
        <v>190</v>
      </c>
      <c r="C7" s="28" t="n">
        <v>10</v>
      </c>
      <c r="D7" s="28" t="s">
        <v>191</v>
      </c>
      <c r="E7" s="108" t="n">
        <v>0.1</v>
      </c>
      <c r="F7" s="88" t="n">
        <v>0.98</v>
      </c>
      <c r="G7" s="28" t="s">
        <v>192</v>
      </c>
      <c r="H7" s="28" t="s">
        <v>121</v>
      </c>
      <c r="I7" s="28" t="s">
        <v>179</v>
      </c>
      <c r="J7" s="28" t="str">
        <v>内径、同心度</v>
      </c>
      <c r="K7" s="28" t="str">
        <v>SOP-LAT-002</v>
      </c>
      <c r="L7" s="28" t="s">
        <v>177</v>
      </c>
      <c r="M7" s="86" t="n">
        <v>46054</v>
      </c>
      <c r="N7" s="29"/>
      <c r="O7" s="158"/>
      <c r="P7" s="158"/>
      <c r="Q7" s="158"/>
      <c r="R7" s="158"/>
      <c r="S7" s="158"/>
      <c r="T7" s="158"/>
      <c r="U7" s="158"/>
      <c r="V7" s="158"/>
      <c r="W7" s="158"/>
      <c r="X7" s="158"/>
      <c r="Y7" s="158"/>
      <c r="Z7" s="158"/>
    </row>
    <row r="8" ht="15" customHeight="true">
      <c r="A8" s="27" t="s">
        <v>144</v>
      </c>
      <c r="B8" s="28" t="s">
        <v>190</v>
      </c>
      <c r="C8" s="28" t="n">
        <v>20</v>
      </c>
      <c r="D8" s="28" t="s">
        <v>146</v>
      </c>
      <c r="E8" s="108" t="n">
        <v>0</v>
      </c>
      <c r="F8" s="88" t="n">
        <v>0.96</v>
      </c>
      <c r="G8" s="28" t="s">
        <v>193</v>
      </c>
      <c r="H8" s="28" t="s">
        <v>194</v>
      </c>
      <c r="I8" s="28" t="s">
        <v>179</v>
      </c>
      <c r="J8" s="28" t="s">
        <v>195</v>
      </c>
      <c r="K8" s="28" t="str">
        <v>Supplier-Spec-009</v>
      </c>
      <c r="L8" s="28" t="s">
        <v>179</v>
      </c>
      <c r="M8" s="86" t="n">
        <v>46054</v>
      </c>
      <c r="N8" s="29" t="str">
        <v>需停止外注质检报告</v>
      </c>
      <c r="O8" s="158"/>
      <c r="P8" s="158"/>
      <c r="Q8" s="158"/>
      <c r="R8" s="158"/>
      <c r="S8" s="158"/>
      <c r="T8" s="158"/>
      <c r="U8" s="158"/>
      <c r="V8" s="158"/>
      <c r="W8" s="158"/>
      <c r="X8" s="158"/>
      <c r="Y8" s="158"/>
      <c r="Z8" s="158"/>
    </row>
    <row r="9" ht="15" customHeight="true">
      <c r="A9" s="27" t="s">
        <v>144</v>
      </c>
      <c r="B9" s="28" t="s">
        <v>190</v>
      </c>
      <c r="C9" s="28" t="n">
        <v>30</v>
      </c>
      <c r="D9" s="28" t="s">
        <v>196</v>
      </c>
      <c r="E9" s="108" t="n">
        <v>0.03</v>
      </c>
      <c r="F9" s="88" t="n">
        <v>0.99</v>
      </c>
      <c r="G9" s="28" t="str">
        <v>IQC</v>
      </c>
      <c r="H9" s="28" t="s">
        <v>188</v>
      </c>
      <c r="I9" s="28" t="s">
        <v>179</v>
      </c>
      <c r="J9" s="28" t="s">
        <v>197</v>
      </c>
      <c r="K9" s="28" t="str">
        <v>SOP-IQC-011</v>
      </c>
      <c r="L9" s="28" t="s">
        <v>177</v>
      </c>
      <c r="M9" s="86" t="n">
        <v>46054</v>
      </c>
      <c r="N9" s="29"/>
      <c r="O9" s="158"/>
      <c r="P9" s="158"/>
      <c r="Q9" s="158"/>
      <c r="R9" s="158"/>
      <c r="S9" s="158"/>
      <c r="T9" s="158"/>
      <c r="U9" s="158"/>
      <c r="V9" s="158"/>
      <c r="W9" s="158"/>
      <c r="X9" s="158"/>
      <c r="Y9" s="158"/>
      <c r="Z9" s="158"/>
    </row>
    <row r="10" ht="15" customHeight="true">
      <c r="A10" s="27"/>
      <c r="B10" s="28"/>
      <c r="C10" s="28"/>
      <c r="D10" s="28"/>
      <c r="E10" s="108"/>
      <c r="F10" s="88"/>
      <c r="G10" s="28"/>
      <c r="H10" s="28"/>
      <c r="I10" s="28"/>
      <c r="J10" s="28"/>
      <c r="K10" s="28"/>
      <c r="L10" s="28"/>
      <c r="M10" s="86"/>
      <c r="N10" s="29"/>
      <c r="O10" s="158"/>
      <c r="P10" s="158"/>
      <c r="Q10" s="158"/>
      <c r="R10" s="158"/>
      <c r="S10" s="158"/>
      <c r="T10" s="158"/>
      <c r="U10" s="158"/>
      <c r="V10" s="158"/>
      <c r="W10" s="158"/>
      <c r="X10" s="158"/>
      <c r="Y10" s="158"/>
      <c r="Z10" s="158"/>
    </row>
    <row r="11" ht="15" customHeight="true">
      <c r="A11" s="27"/>
      <c r="B11" s="28"/>
      <c r="C11" s="28"/>
      <c r="D11" s="28"/>
      <c r="E11" s="108"/>
      <c r="F11" s="88"/>
      <c r="G11" s="28"/>
      <c r="H11" s="28"/>
      <c r="I11" s="28"/>
      <c r="J11" s="28"/>
      <c r="K11" s="28"/>
      <c r="L11" s="28"/>
      <c r="M11" s="86"/>
      <c r="N11" s="29"/>
      <c r="O11" s="158"/>
      <c r="P11" s="158"/>
      <c r="Q11" s="158"/>
      <c r="R11" s="158"/>
      <c r="S11" s="158"/>
      <c r="T11" s="158"/>
      <c r="U11" s="158"/>
      <c r="V11" s="158"/>
      <c r="W11" s="158"/>
      <c r="X11" s="158"/>
      <c r="Y11" s="158"/>
      <c r="Z11" s="158"/>
    </row>
    <row r="12" ht="15" customHeight="true">
      <c r="A12" s="27"/>
      <c r="B12" s="28"/>
      <c r="C12" s="28"/>
      <c r="D12" s="28"/>
      <c r="E12" s="108"/>
      <c r="F12" s="88"/>
      <c r="G12" s="28"/>
      <c r="H12" s="28"/>
      <c r="I12" s="28"/>
      <c r="J12" s="28"/>
      <c r="K12" s="28"/>
      <c r="L12" s="28"/>
      <c r="M12" s="86"/>
      <c r="N12" s="29"/>
      <c r="O12" s="158"/>
      <c r="P12" s="158"/>
      <c r="Q12" s="158"/>
      <c r="R12" s="158"/>
      <c r="S12" s="158"/>
      <c r="T12" s="158"/>
      <c r="U12" s="158"/>
      <c r="V12" s="158"/>
      <c r="W12" s="158"/>
      <c r="X12" s="158"/>
      <c r="Y12" s="158"/>
      <c r="Z12" s="158"/>
    </row>
    <row r="13" ht="15" customHeight="true">
      <c r="A13" s="27"/>
      <c r="B13" s="28"/>
      <c r="C13" s="28"/>
      <c r="D13" s="28"/>
      <c r="E13" s="108"/>
      <c r="F13" s="88"/>
      <c r="G13" s="28"/>
      <c r="H13" s="28"/>
      <c r="I13" s="28"/>
      <c r="J13" s="28"/>
      <c r="K13" s="28"/>
      <c r="L13" s="28"/>
      <c r="M13" s="86"/>
      <c r="N13" s="29"/>
      <c r="O13" s="158"/>
      <c r="P13" s="158"/>
      <c r="Q13" s="158"/>
      <c r="R13" s="158"/>
      <c r="S13" s="158"/>
      <c r="T13" s="158"/>
      <c r="U13" s="158"/>
      <c r="V13" s="158"/>
      <c r="W13" s="158"/>
      <c r="X13" s="158"/>
      <c r="Y13" s="158"/>
      <c r="Z13" s="158"/>
    </row>
    <row r="14" ht="15" customHeight="true">
      <c r="A14" s="27"/>
      <c r="B14" s="28"/>
      <c r="C14" s="28"/>
      <c r="D14" s="28"/>
      <c r="E14" s="108"/>
      <c r="F14" s="88"/>
      <c r="G14" s="28"/>
      <c r="H14" s="28"/>
      <c r="I14" s="28"/>
      <c r="J14" s="28"/>
      <c r="K14" s="28"/>
      <c r="L14" s="28"/>
      <c r="M14" s="86"/>
      <c r="N14" s="29"/>
      <c r="O14" s="158"/>
      <c r="P14" s="158"/>
      <c r="Q14" s="158"/>
      <c r="R14" s="158"/>
      <c r="S14" s="158"/>
      <c r="T14" s="158"/>
      <c r="U14" s="158"/>
      <c r="V14" s="158"/>
      <c r="W14" s="158"/>
      <c r="X14" s="158"/>
      <c r="Y14" s="158"/>
      <c r="Z14" s="158"/>
    </row>
    <row r="15" ht="15" customHeight="true">
      <c r="A15" s="27"/>
      <c r="B15" s="28"/>
      <c r="C15" s="28"/>
      <c r="D15" s="28"/>
      <c r="E15" s="108"/>
      <c r="F15" s="88"/>
      <c r="G15" s="28"/>
      <c r="H15" s="28"/>
      <c r="I15" s="28"/>
      <c r="J15" s="28"/>
      <c r="K15" s="28"/>
      <c r="L15" s="28"/>
      <c r="M15" s="86"/>
      <c r="N15" s="29"/>
      <c r="O15" s="158"/>
      <c r="P15" s="158"/>
      <c r="Q15" s="158"/>
      <c r="R15" s="158"/>
      <c r="S15" s="158"/>
      <c r="T15" s="158"/>
      <c r="U15" s="158"/>
      <c r="V15" s="158"/>
      <c r="W15" s="158"/>
      <c r="X15" s="158"/>
      <c r="Y15" s="158"/>
      <c r="Z15" s="158"/>
    </row>
    <row r="16" ht="15" customHeight="true">
      <c r="A16" s="27"/>
      <c r="B16" s="28"/>
      <c r="C16" s="28"/>
      <c r="D16" s="28"/>
      <c r="E16" s="108"/>
      <c r="F16" s="88"/>
      <c r="G16" s="28"/>
      <c r="H16" s="28"/>
      <c r="I16" s="28"/>
      <c r="J16" s="28"/>
      <c r="K16" s="28"/>
      <c r="L16" s="28"/>
      <c r="M16" s="86"/>
      <c r="N16" s="29"/>
      <c r="O16" s="158"/>
      <c r="P16" s="158"/>
      <c r="Q16" s="158"/>
      <c r="R16" s="158"/>
      <c r="S16" s="158"/>
      <c r="T16" s="158"/>
      <c r="U16" s="158"/>
      <c r="V16" s="158"/>
      <c r="W16" s="158"/>
      <c r="X16" s="158"/>
      <c r="Y16" s="158"/>
      <c r="Z16" s="158"/>
    </row>
    <row r="17" ht="15" customHeight="true">
      <c r="A17" s="27"/>
      <c r="B17" s="28"/>
      <c r="C17" s="28"/>
      <c r="D17" s="28"/>
      <c r="E17" s="108"/>
      <c r="F17" s="88"/>
      <c r="G17" s="28"/>
      <c r="H17" s="28"/>
      <c r="I17" s="28"/>
      <c r="J17" s="28"/>
      <c r="K17" s="28"/>
      <c r="L17" s="28"/>
      <c r="M17" s="86"/>
      <c r="N17" s="29"/>
      <c r="O17" s="158"/>
      <c r="P17" s="158"/>
      <c r="Q17" s="158"/>
      <c r="R17" s="158"/>
      <c r="S17" s="158"/>
      <c r="T17" s="158"/>
      <c r="U17" s="158"/>
      <c r="V17" s="158"/>
      <c r="W17" s="158"/>
      <c r="X17" s="158"/>
      <c r="Y17" s="158"/>
      <c r="Z17" s="158"/>
    </row>
    <row r="18" ht="15" customHeight="true">
      <c r="A18" s="27"/>
      <c r="B18" s="28"/>
      <c r="C18" s="28"/>
      <c r="D18" s="28"/>
      <c r="E18" s="108"/>
      <c r="F18" s="88"/>
      <c r="G18" s="28"/>
      <c r="H18" s="28"/>
      <c r="I18" s="28"/>
      <c r="J18" s="28"/>
      <c r="K18" s="28"/>
      <c r="L18" s="28"/>
      <c r="M18" s="86"/>
      <c r="N18" s="29"/>
      <c r="O18" s="158"/>
      <c r="P18" s="158"/>
      <c r="Q18" s="158"/>
      <c r="R18" s="158"/>
      <c r="S18" s="158"/>
      <c r="T18" s="158"/>
      <c r="U18" s="158"/>
      <c r="V18" s="158"/>
      <c r="W18" s="158"/>
      <c r="X18" s="158"/>
      <c r="Y18" s="158"/>
      <c r="Z18" s="158"/>
    </row>
    <row r="19" ht="15" customHeight="true">
      <c r="A19" s="27"/>
      <c r="B19" s="28"/>
      <c r="C19" s="28"/>
      <c r="D19" s="28"/>
      <c r="E19" s="108"/>
      <c r="F19" s="88"/>
      <c r="G19" s="28"/>
      <c r="H19" s="28"/>
      <c r="I19" s="28"/>
      <c r="J19" s="28"/>
      <c r="K19" s="28"/>
      <c r="L19" s="28"/>
      <c r="M19" s="86"/>
      <c r="N19" s="29"/>
      <c r="O19" s="158"/>
      <c r="P19" s="158"/>
      <c r="Q19" s="158"/>
      <c r="R19" s="158"/>
      <c r="S19" s="158"/>
      <c r="T19" s="158"/>
      <c r="U19" s="158"/>
      <c r="V19" s="158"/>
      <c r="W19" s="158"/>
      <c r="X19" s="158"/>
      <c r="Y19" s="158"/>
      <c r="Z19" s="158"/>
    </row>
    <row r="20" ht="15" customHeight="true">
      <c r="A20" s="27"/>
      <c r="B20" s="28"/>
      <c r="C20" s="28"/>
      <c r="D20" s="28"/>
      <c r="E20" s="108"/>
      <c r="F20" s="88"/>
      <c r="G20" s="28"/>
      <c r="H20" s="28"/>
      <c r="I20" s="28"/>
      <c r="J20" s="28"/>
      <c r="K20" s="28"/>
      <c r="L20" s="28"/>
      <c r="M20" s="86"/>
      <c r="N20" s="29"/>
      <c r="O20" s="158"/>
      <c r="P20" s="158"/>
      <c r="Q20" s="158"/>
      <c r="R20" s="158"/>
      <c r="S20" s="158"/>
      <c r="T20" s="158"/>
      <c r="U20" s="158"/>
      <c r="V20" s="158"/>
      <c r="W20" s="158"/>
      <c r="X20" s="158"/>
      <c r="Y20" s="158"/>
      <c r="Z20" s="158"/>
    </row>
    <row r="21" ht="15" customHeight="true">
      <c r="A21" s="27"/>
      <c r="B21" s="28"/>
      <c r="C21" s="28"/>
      <c r="D21" s="28"/>
      <c r="E21" s="108"/>
      <c r="F21" s="88"/>
      <c r="G21" s="28"/>
      <c r="H21" s="28"/>
      <c r="I21" s="28"/>
      <c r="J21" s="28"/>
      <c r="K21" s="28"/>
      <c r="L21" s="28"/>
      <c r="M21" s="86"/>
      <c r="N21" s="29"/>
      <c r="O21" s="158"/>
      <c r="P21" s="158"/>
      <c r="Q21" s="158"/>
      <c r="R21" s="158"/>
      <c r="S21" s="158"/>
      <c r="T21" s="158"/>
      <c r="U21" s="158"/>
      <c r="V21" s="158"/>
      <c r="W21" s="158"/>
      <c r="X21" s="158"/>
      <c r="Y21" s="158"/>
      <c r="Z21" s="158"/>
    </row>
    <row r="22" ht="15" customHeight="true">
      <c r="A22" s="27"/>
      <c r="B22" s="28"/>
      <c r="C22" s="28"/>
      <c r="D22" s="28"/>
      <c r="E22" s="108"/>
      <c r="F22" s="88"/>
      <c r="G22" s="28"/>
      <c r="H22" s="28"/>
      <c r="I22" s="28"/>
      <c r="J22" s="28"/>
      <c r="K22" s="28"/>
      <c r="L22" s="28"/>
      <c r="M22" s="86"/>
      <c r="N22" s="29"/>
      <c r="O22" s="158"/>
      <c r="P22" s="158"/>
      <c r="Q22" s="158"/>
      <c r="R22" s="158"/>
      <c r="S22" s="158"/>
      <c r="T22" s="158"/>
      <c r="U22" s="158"/>
      <c r="V22" s="158"/>
      <c r="W22" s="158"/>
      <c r="X22" s="158"/>
      <c r="Y22" s="158"/>
      <c r="Z22" s="158"/>
    </row>
    <row r="23" ht="15" customHeight="true">
      <c r="A23" s="27"/>
      <c r="B23" s="28"/>
      <c r="C23" s="28"/>
      <c r="D23" s="28"/>
      <c r="E23" s="108"/>
      <c r="F23" s="88"/>
      <c r="G23" s="28"/>
      <c r="H23" s="28"/>
      <c r="I23" s="28"/>
      <c r="J23" s="28"/>
      <c r="K23" s="28"/>
      <c r="L23" s="28"/>
      <c r="M23" s="86"/>
      <c r="N23" s="29"/>
      <c r="O23" s="158"/>
      <c r="P23" s="158"/>
      <c r="Q23" s="158"/>
      <c r="R23" s="158"/>
      <c r="S23" s="158"/>
      <c r="T23" s="158"/>
      <c r="U23" s="158"/>
      <c r="V23" s="158"/>
      <c r="W23" s="158"/>
      <c r="X23" s="158"/>
      <c r="Y23" s="158"/>
      <c r="Z23" s="158"/>
    </row>
    <row r="24" ht="15" customHeight="true">
      <c r="A24" s="27"/>
      <c r="B24" s="28"/>
      <c r="C24" s="28"/>
      <c r="D24" s="28"/>
      <c r="E24" s="108"/>
      <c r="F24" s="88"/>
      <c r="G24" s="28"/>
      <c r="H24" s="28"/>
      <c r="I24" s="28"/>
      <c r="J24" s="28"/>
      <c r="K24" s="28"/>
      <c r="L24" s="28"/>
      <c r="M24" s="86"/>
      <c r="N24" s="29"/>
      <c r="O24" s="158"/>
      <c r="P24" s="158"/>
      <c r="Q24" s="158"/>
      <c r="R24" s="158"/>
      <c r="S24" s="158"/>
      <c r="T24" s="158"/>
      <c r="U24" s="158"/>
      <c r="V24" s="158"/>
      <c r="W24" s="158"/>
      <c r="X24" s="158"/>
      <c r="Y24" s="158"/>
      <c r="Z24" s="158"/>
    </row>
    <row r="25" ht="15" customHeight="true">
      <c r="A25" s="27"/>
      <c r="B25" s="28"/>
      <c r="C25" s="28"/>
      <c r="D25" s="28"/>
      <c r="E25" s="108"/>
      <c r="F25" s="88"/>
      <c r="G25" s="28"/>
      <c r="H25" s="28"/>
      <c r="I25" s="28"/>
      <c r="J25" s="28"/>
      <c r="K25" s="28"/>
      <c r="L25" s="28"/>
      <c r="M25" s="86"/>
      <c r="N25" s="29"/>
      <c r="O25" s="158"/>
      <c r="P25" s="158"/>
      <c r="Q25" s="158"/>
      <c r="R25" s="158"/>
      <c r="S25" s="158"/>
      <c r="T25" s="158"/>
      <c r="U25" s="158"/>
      <c r="V25" s="158"/>
      <c r="W25" s="158"/>
      <c r="X25" s="158"/>
      <c r="Y25" s="158"/>
      <c r="Z25" s="158"/>
    </row>
    <row r="26" ht="15" customHeight="true">
      <c r="A26" s="27"/>
      <c r="B26" s="28"/>
      <c r="C26" s="28"/>
      <c r="D26" s="28"/>
      <c r="E26" s="108"/>
      <c r="F26" s="88"/>
      <c r="G26" s="28"/>
      <c r="H26" s="28"/>
      <c r="I26" s="28"/>
      <c r="J26" s="28"/>
      <c r="K26" s="28"/>
      <c r="L26" s="28"/>
      <c r="M26" s="86"/>
      <c r="N26" s="29"/>
      <c r="O26" s="158"/>
      <c r="P26" s="158"/>
      <c r="Q26" s="158"/>
      <c r="R26" s="158"/>
      <c r="S26" s="158"/>
      <c r="T26" s="158"/>
      <c r="U26" s="158"/>
      <c r="V26" s="158"/>
      <c r="W26" s="158"/>
      <c r="X26" s="158"/>
      <c r="Y26" s="158"/>
      <c r="Z26" s="158"/>
    </row>
    <row r="27" ht="15" customHeight="true">
      <c r="A27" s="27"/>
      <c r="B27" s="28"/>
      <c r="C27" s="28"/>
      <c r="D27" s="28"/>
      <c r="E27" s="108"/>
      <c r="F27" s="88"/>
      <c r="G27" s="28"/>
      <c r="H27" s="28"/>
      <c r="I27" s="28"/>
      <c r="J27" s="28"/>
      <c r="K27" s="28"/>
      <c r="L27" s="28"/>
      <c r="M27" s="86"/>
      <c r="N27" s="29"/>
      <c r="O27" s="158"/>
      <c r="P27" s="158"/>
      <c r="Q27" s="158"/>
      <c r="R27" s="158"/>
      <c r="S27" s="158"/>
      <c r="T27" s="158"/>
      <c r="U27" s="158"/>
      <c r="V27" s="158"/>
      <c r="W27" s="158"/>
      <c r="X27" s="158"/>
      <c r="Y27" s="158"/>
      <c r="Z27" s="158"/>
    </row>
    <row r="28" ht="15" customHeight="true">
      <c r="A28" s="27"/>
      <c r="B28" s="28"/>
      <c r="C28" s="28"/>
      <c r="D28" s="28"/>
      <c r="E28" s="108"/>
      <c r="F28" s="88"/>
      <c r="G28" s="28"/>
      <c r="H28" s="28"/>
      <c r="I28" s="28"/>
      <c r="J28" s="28"/>
      <c r="K28" s="28"/>
      <c r="L28" s="28"/>
      <c r="M28" s="86"/>
      <c r="N28" s="29"/>
      <c r="O28" s="158"/>
      <c r="P28" s="158"/>
      <c r="Q28" s="158"/>
      <c r="R28" s="158"/>
      <c r="S28" s="158"/>
      <c r="T28" s="158"/>
      <c r="U28" s="158"/>
      <c r="V28" s="158"/>
      <c r="W28" s="158"/>
      <c r="X28" s="158"/>
      <c r="Y28" s="158"/>
      <c r="Z28" s="158"/>
    </row>
    <row r="29" ht="15" customHeight="true">
      <c r="A29" s="27"/>
      <c r="B29" s="28"/>
      <c r="C29" s="28"/>
      <c r="D29" s="28"/>
      <c r="E29" s="108"/>
      <c r="F29" s="88"/>
      <c r="G29" s="28"/>
      <c r="H29" s="28"/>
      <c r="I29" s="28"/>
      <c r="J29" s="28"/>
      <c r="K29" s="28"/>
      <c r="L29" s="28"/>
      <c r="M29" s="86"/>
      <c r="N29" s="29"/>
      <c r="O29" s="158"/>
      <c r="P29" s="158"/>
      <c r="Q29" s="158"/>
      <c r="R29" s="158"/>
      <c r="S29" s="158"/>
      <c r="T29" s="158"/>
      <c r="U29" s="158"/>
      <c r="V29" s="158"/>
      <c r="W29" s="158"/>
      <c r="X29" s="158"/>
      <c r="Y29" s="158"/>
      <c r="Z29" s="158"/>
    </row>
    <row r="30" ht="15" customHeight="true">
      <c r="A30" s="27"/>
      <c r="B30" s="28"/>
      <c r="C30" s="28"/>
      <c r="D30" s="28"/>
      <c r="E30" s="108"/>
      <c r="F30" s="88"/>
      <c r="G30" s="28"/>
      <c r="H30" s="28"/>
      <c r="I30" s="28"/>
      <c r="J30" s="28"/>
      <c r="K30" s="28"/>
      <c r="L30" s="28"/>
      <c r="M30" s="86"/>
      <c r="N30" s="29"/>
      <c r="O30" s="158"/>
      <c r="P30" s="158"/>
      <c r="Q30" s="158"/>
      <c r="R30" s="158"/>
      <c r="S30" s="158"/>
      <c r="T30" s="158"/>
      <c r="U30" s="158"/>
      <c r="V30" s="158"/>
      <c r="W30" s="158"/>
      <c r="X30" s="158"/>
      <c r="Y30" s="158"/>
      <c r="Z30" s="158"/>
    </row>
    <row r="31" ht="15" customHeight="true">
      <c r="A31" s="27"/>
      <c r="B31" s="28"/>
      <c r="C31" s="28"/>
      <c r="D31" s="28"/>
      <c r="E31" s="108"/>
      <c r="F31" s="88"/>
      <c r="G31" s="28"/>
      <c r="H31" s="28"/>
      <c r="I31" s="28"/>
      <c r="J31" s="28"/>
      <c r="K31" s="28"/>
      <c r="L31" s="28"/>
      <c r="M31" s="86"/>
      <c r="N31" s="29"/>
      <c r="O31" s="158"/>
      <c r="P31" s="158"/>
      <c r="Q31" s="158"/>
      <c r="R31" s="158"/>
      <c r="S31" s="158"/>
      <c r="T31" s="158"/>
      <c r="U31" s="158"/>
      <c r="V31" s="158"/>
      <c r="W31" s="158"/>
      <c r="X31" s="158"/>
      <c r="Y31" s="158"/>
      <c r="Z31" s="158"/>
    </row>
    <row r="32" ht="15" customHeight="true">
      <c r="A32" s="27"/>
      <c r="B32" s="28"/>
      <c r="C32" s="28"/>
      <c r="D32" s="28"/>
      <c r="E32" s="108"/>
      <c r="F32" s="88"/>
      <c r="G32" s="28"/>
      <c r="H32" s="28"/>
      <c r="I32" s="28"/>
      <c r="J32" s="28"/>
      <c r="K32" s="28"/>
      <c r="L32" s="28"/>
      <c r="M32" s="86"/>
      <c r="N32" s="29"/>
      <c r="O32" s="158"/>
      <c r="P32" s="158"/>
      <c r="Q32" s="158"/>
      <c r="R32" s="158"/>
      <c r="S32" s="158"/>
      <c r="T32" s="158"/>
      <c r="U32" s="158"/>
      <c r="V32" s="158"/>
      <c r="W32" s="158"/>
      <c r="X32" s="158"/>
      <c r="Y32" s="158"/>
      <c r="Z32" s="158"/>
    </row>
    <row r="33" ht="15" customHeight="true">
      <c r="A33" s="27"/>
      <c r="B33" s="28"/>
      <c r="C33" s="28"/>
      <c r="D33" s="28"/>
      <c r="E33" s="108"/>
      <c r="F33" s="88"/>
      <c r="G33" s="28"/>
      <c r="H33" s="28"/>
      <c r="I33" s="28"/>
      <c r="J33" s="28"/>
      <c r="K33" s="28"/>
      <c r="L33" s="28"/>
      <c r="M33" s="86"/>
      <c r="N33" s="29"/>
      <c r="O33" s="158"/>
      <c r="P33" s="158"/>
      <c r="Q33" s="158"/>
      <c r="R33" s="158"/>
      <c r="S33" s="158"/>
      <c r="T33" s="158"/>
      <c r="U33" s="158"/>
      <c r="V33" s="158"/>
      <c r="W33" s="158"/>
      <c r="X33" s="158"/>
      <c r="Y33" s="158"/>
      <c r="Z33" s="158"/>
    </row>
    <row r="34" ht="15" customHeight="true">
      <c r="A34" s="27"/>
      <c r="B34" s="28"/>
      <c r="C34" s="28"/>
      <c r="D34" s="28"/>
      <c r="E34" s="108"/>
      <c r="F34" s="88"/>
      <c r="G34" s="28"/>
      <c r="H34" s="28"/>
      <c r="I34" s="28"/>
      <c r="J34" s="28"/>
      <c r="K34" s="28"/>
      <c r="L34" s="28"/>
      <c r="M34" s="86"/>
      <c r="N34" s="29"/>
      <c r="O34" s="158"/>
      <c r="P34" s="158"/>
      <c r="Q34" s="158"/>
      <c r="R34" s="158"/>
      <c r="S34" s="158"/>
      <c r="T34" s="158"/>
      <c r="U34" s="158"/>
      <c r="V34" s="158"/>
      <c r="W34" s="158"/>
      <c r="X34" s="158"/>
      <c r="Y34" s="158"/>
      <c r="Z34" s="158"/>
    </row>
    <row r="35" ht="15" customHeight="true">
      <c r="A35" s="27"/>
      <c r="B35" s="28"/>
      <c r="C35" s="28"/>
      <c r="D35" s="28"/>
      <c r="E35" s="108"/>
      <c r="F35" s="88"/>
      <c r="G35" s="28"/>
      <c r="H35" s="28"/>
      <c r="I35" s="28"/>
      <c r="J35" s="28"/>
      <c r="K35" s="28"/>
      <c r="L35" s="28"/>
      <c r="M35" s="86"/>
      <c r="N35" s="29"/>
      <c r="O35" s="158"/>
      <c r="P35" s="158"/>
      <c r="Q35" s="158"/>
      <c r="R35" s="158"/>
      <c r="S35" s="158"/>
      <c r="T35" s="158"/>
      <c r="U35" s="158"/>
      <c r="V35" s="158"/>
      <c r="W35" s="158"/>
      <c r="X35" s="158"/>
      <c r="Y35" s="158"/>
      <c r="Z35" s="158"/>
    </row>
    <row r="36" ht="15" customHeight="true">
      <c r="A36" s="27"/>
      <c r="B36" s="28"/>
      <c r="C36" s="28"/>
      <c r="D36" s="28"/>
      <c r="E36" s="108"/>
      <c r="F36" s="88"/>
      <c r="G36" s="28"/>
      <c r="H36" s="28"/>
      <c r="I36" s="28"/>
      <c r="J36" s="28"/>
      <c r="K36" s="28"/>
      <c r="L36" s="28"/>
      <c r="M36" s="86"/>
      <c r="N36" s="29"/>
      <c r="O36" s="158"/>
      <c r="P36" s="158"/>
      <c r="Q36" s="158"/>
      <c r="R36" s="158"/>
      <c r="S36" s="158"/>
      <c r="T36" s="158"/>
      <c r="U36" s="158"/>
      <c r="V36" s="158"/>
      <c r="W36" s="158"/>
      <c r="X36" s="158"/>
      <c r="Y36" s="158"/>
      <c r="Z36" s="158"/>
    </row>
    <row r="37" ht="15" customHeight="true">
      <c r="A37" s="27"/>
      <c r="B37" s="28"/>
      <c r="C37" s="28"/>
      <c r="D37" s="28"/>
      <c r="E37" s="108"/>
      <c r="F37" s="88"/>
      <c r="G37" s="28"/>
      <c r="H37" s="28"/>
      <c r="I37" s="28"/>
      <c r="J37" s="28"/>
      <c r="K37" s="28"/>
      <c r="L37" s="28"/>
      <c r="M37" s="86"/>
      <c r="N37" s="29"/>
      <c r="O37" s="158"/>
      <c r="P37" s="158"/>
      <c r="Q37" s="158"/>
      <c r="R37" s="158"/>
      <c r="S37" s="158"/>
      <c r="T37" s="158"/>
      <c r="U37" s="158"/>
      <c r="V37" s="158"/>
      <c r="W37" s="158"/>
      <c r="X37" s="158"/>
      <c r="Y37" s="158"/>
      <c r="Z37" s="158"/>
    </row>
    <row r="38" ht="15" customHeight="true">
      <c r="A38" s="27"/>
      <c r="B38" s="28"/>
      <c r="C38" s="28"/>
      <c r="D38" s="28"/>
      <c r="E38" s="108"/>
      <c r="F38" s="88"/>
      <c r="G38" s="28"/>
      <c r="H38" s="28"/>
      <c r="I38" s="28"/>
      <c r="J38" s="28"/>
      <c r="K38" s="28"/>
      <c r="L38" s="28"/>
      <c r="M38" s="86"/>
      <c r="N38" s="29"/>
      <c r="O38" s="158"/>
      <c r="P38" s="158"/>
      <c r="Q38" s="158"/>
      <c r="R38" s="158"/>
      <c r="S38" s="158"/>
      <c r="T38" s="158"/>
      <c r="U38" s="158"/>
      <c r="V38" s="158"/>
      <c r="W38" s="158"/>
      <c r="X38" s="158"/>
      <c r="Y38" s="158"/>
      <c r="Z38" s="158"/>
    </row>
    <row r="39" ht="15" customHeight="true">
      <c r="A39" s="27"/>
      <c r="B39" s="28"/>
      <c r="C39" s="28"/>
      <c r="D39" s="28"/>
      <c r="E39" s="108"/>
      <c r="F39" s="88"/>
      <c r="G39" s="28"/>
      <c r="H39" s="28"/>
      <c r="I39" s="28"/>
      <c r="J39" s="28"/>
      <c r="K39" s="28"/>
      <c r="L39" s="28"/>
      <c r="M39" s="86"/>
      <c r="N39" s="29"/>
      <c r="O39" s="158"/>
      <c r="P39" s="158"/>
      <c r="Q39" s="158"/>
      <c r="R39" s="158"/>
      <c r="S39" s="158"/>
      <c r="T39" s="158"/>
      <c r="U39" s="158"/>
      <c r="V39" s="158"/>
      <c r="W39" s="158"/>
      <c r="X39" s="158"/>
      <c r="Y39" s="158"/>
      <c r="Z39" s="158"/>
    </row>
    <row r="40" ht="15" customHeight="true">
      <c r="A40" s="27"/>
      <c r="B40" s="28"/>
      <c r="C40" s="28"/>
      <c r="D40" s="28"/>
      <c r="E40" s="108"/>
      <c r="F40" s="88"/>
      <c r="G40" s="28"/>
      <c r="H40" s="28"/>
      <c r="I40" s="28"/>
      <c r="J40" s="28"/>
      <c r="K40" s="28"/>
      <c r="L40" s="28"/>
      <c r="M40" s="86"/>
      <c r="N40" s="29"/>
      <c r="O40" s="158"/>
      <c r="P40" s="158"/>
      <c r="Q40" s="158"/>
      <c r="R40" s="158"/>
      <c r="S40" s="158"/>
      <c r="T40" s="158"/>
      <c r="U40" s="158"/>
      <c r="V40" s="158"/>
      <c r="W40" s="158"/>
      <c r="X40" s="158"/>
      <c r="Y40" s="158"/>
      <c r="Z40" s="158"/>
    </row>
    <row r="41" ht="15" customHeight="true">
      <c r="A41" s="27"/>
      <c r="B41" s="28"/>
      <c r="C41" s="28"/>
      <c r="D41" s="28"/>
      <c r="E41" s="108"/>
      <c r="F41" s="88"/>
      <c r="G41" s="28"/>
      <c r="H41" s="28"/>
      <c r="I41" s="28"/>
      <c r="J41" s="28"/>
      <c r="K41" s="28"/>
      <c r="L41" s="28"/>
      <c r="M41" s="86"/>
      <c r="N41" s="29"/>
      <c r="O41" s="158"/>
      <c r="P41" s="158"/>
      <c r="Q41" s="158"/>
      <c r="R41" s="158"/>
      <c r="S41" s="158"/>
      <c r="T41" s="158"/>
      <c r="U41" s="158"/>
      <c r="V41" s="158"/>
      <c r="W41" s="158"/>
      <c r="X41" s="158"/>
      <c r="Y41" s="158"/>
      <c r="Z41" s="158"/>
    </row>
    <row r="42" ht="15" customHeight="true">
      <c r="A42" s="27"/>
      <c r="B42" s="28"/>
      <c r="C42" s="28"/>
      <c r="D42" s="28"/>
      <c r="E42" s="108"/>
      <c r="F42" s="88"/>
      <c r="G42" s="28"/>
      <c r="H42" s="28"/>
      <c r="I42" s="28"/>
      <c r="J42" s="28"/>
      <c r="K42" s="28"/>
      <c r="L42" s="28"/>
      <c r="M42" s="86"/>
      <c r="N42" s="29"/>
      <c r="O42" s="158"/>
      <c r="P42" s="158"/>
      <c r="Q42" s="158"/>
      <c r="R42" s="158"/>
      <c r="S42" s="158"/>
      <c r="T42" s="158"/>
      <c r="U42" s="158"/>
      <c r="V42" s="158"/>
      <c r="W42" s="158"/>
      <c r="X42" s="158"/>
      <c r="Y42" s="158"/>
      <c r="Z42" s="158"/>
    </row>
    <row r="43" ht="15" customHeight="true">
      <c r="A43" s="27"/>
      <c r="B43" s="28"/>
      <c r="C43" s="28"/>
      <c r="D43" s="28"/>
      <c r="E43" s="108"/>
      <c r="F43" s="88"/>
      <c r="G43" s="28"/>
      <c r="H43" s="28"/>
      <c r="I43" s="28"/>
      <c r="J43" s="28"/>
      <c r="K43" s="28"/>
      <c r="L43" s="28"/>
      <c r="M43" s="86"/>
      <c r="N43" s="29"/>
      <c r="O43" s="158"/>
      <c r="P43" s="158"/>
      <c r="Q43" s="158"/>
      <c r="R43" s="158"/>
      <c r="S43" s="158"/>
      <c r="T43" s="158"/>
      <c r="U43" s="158"/>
      <c r="V43" s="158"/>
      <c r="W43" s="158"/>
      <c r="X43" s="158"/>
      <c r="Y43" s="158"/>
      <c r="Z43" s="158"/>
    </row>
    <row r="44" ht="15" customHeight="true">
      <c r="A44" s="27"/>
      <c r="B44" s="28"/>
      <c r="C44" s="28"/>
      <c r="D44" s="28"/>
      <c r="E44" s="108"/>
      <c r="F44" s="88"/>
      <c r="G44" s="28"/>
      <c r="H44" s="28"/>
      <c r="I44" s="28"/>
      <c r="J44" s="28"/>
      <c r="K44" s="28"/>
      <c r="L44" s="28"/>
      <c r="M44" s="86"/>
      <c r="N44" s="29"/>
      <c r="O44" s="158"/>
      <c r="P44" s="158"/>
      <c r="Q44" s="158"/>
      <c r="R44" s="158"/>
      <c r="S44" s="158"/>
      <c r="T44" s="158"/>
      <c r="U44" s="158"/>
      <c r="V44" s="158"/>
      <c r="W44" s="158"/>
      <c r="X44" s="158"/>
      <c r="Y44" s="158"/>
      <c r="Z44" s="158"/>
    </row>
    <row r="45" ht="15" customHeight="true">
      <c r="A45" s="27"/>
      <c r="B45" s="28"/>
      <c r="C45" s="28"/>
      <c r="D45" s="28"/>
      <c r="E45" s="108"/>
      <c r="F45" s="88"/>
      <c r="G45" s="28"/>
      <c r="H45" s="28"/>
      <c r="I45" s="28"/>
      <c r="J45" s="28"/>
      <c r="K45" s="28"/>
      <c r="L45" s="28"/>
      <c r="M45" s="86"/>
      <c r="N45" s="29"/>
      <c r="O45" s="158"/>
      <c r="P45" s="158"/>
      <c r="Q45" s="158"/>
      <c r="R45" s="158"/>
      <c r="S45" s="158"/>
      <c r="T45" s="158"/>
      <c r="U45" s="158"/>
      <c r="V45" s="158"/>
      <c r="W45" s="158"/>
      <c r="X45" s="158"/>
      <c r="Y45" s="158"/>
      <c r="Z45" s="158"/>
    </row>
    <row r="46" ht="15" customHeight="true">
      <c r="A46" s="27"/>
      <c r="B46" s="28"/>
      <c r="C46" s="28"/>
      <c r="D46" s="28"/>
      <c r="E46" s="108"/>
      <c r="F46" s="88"/>
      <c r="G46" s="28"/>
      <c r="H46" s="28"/>
      <c r="I46" s="28"/>
      <c r="J46" s="28"/>
      <c r="K46" s="28"/>
      <c r="L46" s="28"/>
      <c r="M46" s="86"/>
      <c r="N46" s="29"/>
      <c r="O46" s="158"/>
      <c r="P46" s="158"/>
      <c r="Q46" s="158"/>
      <c r="R46" s="158"/>
      <c r="S46" s="158"/>
      <c r="T46" s="158"/>
      <c r="U46" s="158"/>
      <c r="V46" s="158"/>
      <c r="W46" s="158"/>
      <c r="X46" s="158"/>
      <c r="Y46" s="158"/>
      <c r="Z46" s="158"/>
    </row>
    <row r="47" ht="15" customHeight="true">
      <c r="A47" s="27"/>
      <c r="B47" s="28"/>
      <c r="C47" s="28"/>
      <c r="D47" s="28"/>
      <c r="E47" s="108"/>
      <c r="F47" s="88"/>
      <c r="G47" s="28"/>
      <c r="H47" s="28"/>
      <c r="I47" s="28"/>
      <c r="J47" s="28"/>
      <c r="K47" s="28"/>
      <c r="L47" s="28"/>
      <c r="M47" s="86"/>
      <c r="N47" s="29"/>
      <c r="O47" s="158"/>
      <c r="P47" s="158"/>
      <c r="Q47" s="158"/>
      <c r="R47" s="158"/>
      <c r="S47" s="158"/>
      <c r="T47" s="158"/>
      <c r="U47" s="158"/>
      <c r="V47" s="158"/>
      <c r="W47" s="158"/>
      <c r="X47" s="158"/>
      <c r="Y47" s="158"/>
      <c r="Z47" s="158"/>
    </row>
    <row r="48" ht="15" customHeight="true">
      <c r="A48" s="27"/>
      <c r="B48" s="28"/>
      <c r="C48" s="28"/>
      <c r="D48" s="28"/>
      <c r="E48" s="108"/>
      <c r="F48" s="88"/>
      <c r="G48" s="28"/>
      <c r="H48" s="28"/>
      <c r="I48" s="28"/>
      <c r="J48" s="28"/>
      <c r="K48" s="28"/>
      <c r="L48" s="28"/>
      <c r="M48" s="86"/>
      <c r="N48" s="29"/>
      <c r="O48" s="158"/>
      <c r="P48" s="158"/>
      <c r="Q48" s="158"/>
      <c r="R48" s="158"/>
      <c r="S48" s="158"/>
      <c r="T48" s="158"/>
      <c r="U48" s="158"/>
      <c r="V48" s="158"/>
      <c r="W48" s="158"/>
      <c r="X48" s="158"/>
      <c r="Y48" s="158"/>
      <c r="Z48" s="158"/>
    </row>
    <row r="49" ht="15" customHeight="true">
      <c r="A49" s="27"/>
      <c r="B49" s="28"/>
      <c r="C49" s="28"/>
      <c r="D49" s="28"/>
      <c r="E49" s="108"/>
      <c r="F49" s="88"/>
      <c r="G49" s="28"/>
      <c r="H49" s="28"/>
      <c r="I49" s="28"/>
      <c r="J49" s="28"/>
      <c r="K49" s="28"/>
      <c r="L49" s="28"/>
      <c r="M49" s="86"/>
      <c r="N49" s="29"/>
      <c r="O49" s="158"/>
      <c r="P49" s="158"/>
      <c r="Q49" s="158"/>
      <c r="R49" s="158"/>
      <c r="S49" s="158"/>
      <c r="T49" s="158"/>
      <c r="U49" s="158"/>
      <c r="V49" s="158"/>
      <c r="W49" s="158"/>
      <c r="X49" s="158"/>
      <c r="Y49" s="158"/>
      <c r="Z49" s="158"/>
    </row>
    <row r="50" ht="15" customHeight="true">
      <c r="A50" s="27"/>
      <c r="B50" s="28"/>
      <c r="C50" s="28"/>
      <c r="D50" s="28"/>
      <c r="E50" s="108"/>
      <c r="F50" s="88"/>
      <c r="G50" s="28"/>
      <c r="H50" s="28"/>
      <c r="I50" s="28"/>
      <c r="J50" s="28"/>
      <c r="K50" s="28"/>
      <c r="L50" s="28"/>
      <c r="M50" s="86"/>
      <c r="N50" s="29"/>
      <c r="O50" s="158"/>
      <c r="P50" s="158"/>
      <c r="Q50" s="158"/>
      <c r="R50" s="158"/>
      <c r="S50" s="158"/>
      <c r="T50" s="158"/>
      <c r="U50" s="158"/>
      <c r="V50" s="158"/>
      <c r="W50" s="158"/>
      <c r="X50" s="158"/>
      <c r="Y50" s="158"/>
      <c r="Z50" s="158"/>
    </row>
    <row r="51" ht="15" customHeight="true">
      <c r="A51" s="27"/>
      <c r="B51" s="28"/>
      <c r="C51" s="28"/>
      <c r="D51" s="28"/>
      <c r="E51" s="108"/>
      <c r="F51" s="88"/>
      <c r="G51" s="28"/>
      <c r="H51" s="28"/>
      <c r="I51" s="28"/>
      <c r="J51" s="28"/>
      <c r="K51" s="28"/>
      <c r="L51" s="28"/>
      <c r="M51" s="86"/>
      <c r="N51" s="29"/>
      <c r="O51" s="158"/>
      <c r="P51" s="158"/>
      <c r="Q51" s="158"/>
      <c r="R51" s="158"/>
      <c r="S51" s="158"/>
      <c r="T51" s="158"/>
      <c r="U51" s="158"/>
      <c r="V51" s="158"/>
      <c r="W51" s="158"/>
      <c r="X51" s="158"/>
      <c r="Y51" s="158"/>
      <c r="Z51" s="158"/>
    </row>
    <row r="52" ht="15" customHeight="true">
      <c r="A52" s="27"/>
      <c r="B52" s="28"/>
      <c r="C52" s="28"/>
      <c r="D52" s="28"/>
      <c r="E52" s="108"/>
      <c r="F52" s="88"/>
      <c r="G52" s="28"/>
      <c r="H52" s="28"/>
      <c r="I52" s="28"/>
      <c r="J52" s="28"/>
      <c r="K52" s="28"/>
      <c r="L52" s="28"/>
      <c r="M52" s="86"/>
      <c r="N52" s="29"/>
      <c r="O52" s="158"/>
      <c r="P52" s="158"/>
      <c r="Q52" s="158"/>
      <c r="R52" s="158"/>
      <c r="S52" s="158"/>
      <c r="T52" s="158"/>
      <c r="U52" s="158"/>
      <c r="V52" s="158"/>
      <c r="W52" s="158"/>
      <c r="X52" s="158"/>
      <c r="Y52" s="158"/>
      <c r="Z52" s="158"/>
    </row>
    <row r="53" ht="15" customHeight="true">
      <c r="A53" s="27"/>
      <c r="B53" s="28"/>
      <c r="C53" s="28"/>
      <c r="D53" s="28"/>
      <c r="E53" s="108"/>
      <c r="F53" s="88"/>
      <c r="G53" s="28"/>
      <c r="H53" s="28"/>
      <c r="I53" s="28"/>
      <c r="J53" s="28"/>
      <c r="K53" s="28"/>
      <c r="L53" s="28"/>
      <c r="M53" s="86"/>
      <c r="N53" s="29"/>
      <c r="O53" s="158"/>
      <c r="P53" s="158"/>
      <c r="Q53" s="158"/>
      <c r="R53" s="158"/>
      <c r="S53" s="158"/>
      <c r="T53" s="158"/>
      <c r="U53" s="158"/>
      <c r="V53" s="158"/>
      <c r="W53" s="158"/>
      <c r="X53" s="158"/>
      <c r="Y53" s="158"/>
      <c r="Z53" s="158"/>
    </row>
    <row r="54" ht="15" customHeight="true">
      <c r="A54" s="27"/>
      <c r="B54" s="28"/>
      <c r="C54" s="28"/>
      <c r="D54" s="28"/>
      <c r="E54" s="108"/>
      <c r="F54" s="88"/>
      <c r="G54" s="28"/>
      <c r="H54" s="28"/>
      <c r="I54" s="28"/>
      <c r="J54" s="28"/>
      <c r="K54" s="28"/>
      <c r="L54" s="28"/>
      <c r="M54" s="86"/>
      <c r="N54" s="29"/>
      <c r="O54" s="158"/>
      <c r="P54" s="158"/>
      <c r="Q54" s="158"/>
      <c r="R54" s="158"/>
      <c r="S54" s="158"/>
      <c r="T54" s="158"/>
      <c r="U54" s="158"/>
      <c r="V54" s="158"/>
      <c r="W54" s="158"/>
      <c r="X54" s="158"/>
      <c r="Y54" s="158"/>
      <c r="Z54" s="158"/>
    </row>
    <row r="55" ht="15" customHeight="true">
      <c r="A55" s="27"/>
      <c r="B55" s="28"/>
      <c r="C55" s="28"/>
      <c r="D55" s="28"/>
      <c r="E55" s="108"/>
      <c r="F55" s="88"/>
      <c r="G55" s="28"/>
      <c r="H55" s="28"/>
      <c r="I55" s="28"/>
      <c r="J55" s="28"/>
      <c r="K55" s="28"/>
      <c r="L55" s="28"/>
      <c r="M55" s="86"/>
      <c r="N55" s="29"/>
      <c r="O55" s="158"/>
      <c r="P55" s="158"/>
      <c r="Q55" s="158"/>
      <c r="R55" s="158"/>
      <c r="S55" s="158"/>
      <c r="T55" s="158"/>
      <c r="U55" s="158"/>
      <c r="V55" s="158"/>
      <c r="W55" s="158"/>
      <c r="X55" s="158"/>
      <c r="Y55" s="158"/>
      <c r="Z55" s="158"/>
    </row>
    <row r="56" ht="15" customHeight="true">
      <c r="A56" s="27"/>
      <c r="B56" s="28"/>
      <c r="C56" s="28"/>
      <c r="D56" s="28"/>
      <c r="E56" s="108"/>
      <c r="F56" s="88"/>
      <c r="G56" s="28"/>
      <c r="H56" s="28"/>
      <c r="I56" s="28"/>
      <c r="J56" s="28"/>
      <c r="K56" s="28"/>
      <c r="L56" s="28"/>
      <c r="M56" s="86"/>
      <c r="N56" s="29"/>
      <c r="O56" s="158"/>
      <c r="P56" s="158"/>
      <c r="Q56" s="158"/>
      <c r="R56" s="158"/>
      <c r="S56" s="158"/>
      <c r="T56" s="158"/>
      <c r="U56" s="158"/>
      <c r="V56" s="158"/>
      <c r="W56" s="158"/>
      <c r="X56" s="158"/>
      <c r="Y56" s="158"/>
      <c r="Z56" s="158"/>
    </row>
    <row r="57" ht="15" customHeight="true">
      <c r="A57" s="27"/>
      <c r="B57" s="28"/>
      <c r="C57" s="28"/>
      <c r="D57" s="28"/>
      <c r="E57" s="108"/>
      <c r="F57" s="88"/>
      <c r="G57" s="28"/>
      <c r="H57" s="28"/>
      <c r="I57" s="28"/>
      <c r="J57" s="28"/>
      <c r="K57" s="28"/>
      <c r="L57" s="28"/>
      <c r="M57" s="86"/>
      <c r="N57" s="29"/>
      <c r="O57" s="158"/>
      <c r="P57" s="158"/>
      <c r="Q57" s="158"/>
      <c r="R57" s="158"/>
      <c r="S57" s="158"/>
      <c r="T57" s="158"/>
      <c r="U57" s="158"/>
      <c r="V57" s="158"/>
      <c r="W57" s="158"/>
      <c r="X57" s="158"/>
      <c r="Y57" s="158"/>
      <c r="Z57" s="158"/>
    </row>
    <row r="58" ht="15" customHeight="true">
      <c r="A58" s="27"/>
      <c r="B58" s="28"/>
      <c r="C58" s="28"/>
      <c r="D58" s="28"/>
      <c r="E58" s="108"/>
      <c r="F58" s="88"/>
      <c r="G58" s="28"/>
      <c r="H58" s="28"/>
      <c r="I58" s="28"/>
      <c r="J58" s="28"/>
      <c r="K58" s="28"/>
      <c r="L58" s="28"/>
      <c r="M58" s="86"/>
      <c r="N58" s="29"/>
      <c r="O58" s="158"/>
      <c r="P58" s="158"/>
      <c r="Q58" s="158"/>
      <c r="R58" s="158"/>
      <c r="S58" s="158"/>
      <c r="T58" s="158"/>
      <c r="U58" s="158"/>
      <c r="V58" s="158"/>
      <c r="W58" s="158"/>
      <c r="X58" s="158"/>
      <c r="Y58" s="158"/>
      <c r="Z58" s="158"/>
    </row>
    <row r="59" ht="15" customHeight="true">
      <c r="A59" s="27"/>
      <c r="B59" s="28"/>
      <c r="C59" s="28"/>
      <c r="D59" s="28"/>
      <c r="E59" s="108"/>
      <c r="F59" s="88"/>
      <c r="G59" s="28"/>
      <c r="H59" s="28"/>
      <c r="I59" s="28"/>
      <c r="J59" s="28"/>
      <c r="K59" s="28"/>
      <c r="L59" s="28"/>
      <c r="M59" s="86"/>
      <c r="N59" s="29"/>
      <c r="O59" s="158"/>
      <c r="P59" s="158"/>
      <c r="Q59" s="158"/>
      <c r="R59" s="158"/>
      <c r="S59" s="158"/>
      <c r="T59" s="158"/>
      <c r="U59" s="158"/>
      <c r="V59" s="158"/>
      <c r="W59" s="158"/>
      <c r="X59" s="158"/>
      <c r="Y59" s="158"/>
      <c r="Z59" s="158"/>
    </row>
    <row r="60" ht="15" customHeight="true">
      <c r="A60" s="27"/>
      <c r="B60" s="28"/>
      <c r="C60" s="28"/>
      <c r="D60" s="28"/>
      <c r="E60" s="108"/>
      <c r="F60" s="88"/>
      <c r="G60" s="28"/>
      <c r="H60" s="28"/>
      <c r="I60" s="28"/>
      <c r="J60" s="28"/>
      <c r="K60" s="28"/>
      <c r="L60" s="28"/>
      <c r="M60" s="86"/>
      <c r="N60" s="29"/>
      <c r="O60" s="158"/>
      <c r="P60" s="158"/>
      <c r="Q60" s="158"/>
      <c r="R60" s="158"/>
      <c r="S60" s="158"/>
      <c r="T60" s="158"/>
      <c r="U60" s="158"/>
      <c r="V60" s="158"/>
      <c r="W60" s="158"/>
      <c r="X60" s="158"/>
      <c r="Y60" s="158"/>
      <c r="Z60" s="158"/>
    </row>
    <row r="61" ht="15" customHeight="true">
      <c r="A61" s="27"/>
      <c r="B61" s="28"/>
      <c r="C61" s="28"/>
      <c r="D61" s="28"/>
      <c r="E61" s="108"/>
      <c r="F61" s="88"/>
      <c r="G61" s="28"/>
      <c r="H61" s="28"/>
      <c r="I61" s="28"/>
      <c r="J61" s="28"/>
      <c r="K61" s="28"/>
      <c r="L61" s="28"/>
      <c r="M61" s="86"/>
      <c r="N61" s="29"/>
      <c r="O61" s="158"/>
      <c r="P61" s="158"/>
      <c r="Q61" s="158"/>
      <c r="R61" s="158"/>
      <c r="S61" s="158"/>
      <c r="T61" s="158"/>
      <c r="U61" s="158"/>
      <c r="V61" s="158"/>
      <c r="W61" s="158"/>
      <c r="X61" s="158"/>
      <c r="Y61" s="158"/>
      <c r="Z61" s="158"/>
    </row>
    <row r="62" ht="15" customHeight="true">
      <c r="A62" s="27"/>
      <c r="B62" s="28"/>
      <c r="C62" s="28"/>
      <c r="D62" s="28"/>
      <c r="E62" s="108"/>
      <c r="F62" s="88"/>
      <c r="G62" s="28"/>
      <c r="H62" s="28"/>
      <c r="I62" s="28"/>
      <c r="J62" s="28"/>
      <c r="K62" s="28"/>
      <c r="L62" s="28"/>
      <c r="M62" s="86"/>
      <c r="N62" s="29"/>
      <c r="O62" s="158"/>
      <c r="P62" s="158"/>
      <c r="Q62" s="158"/>
      <c r="R62" s="158"/>
      <c r="S62" s="158"/>
      <c r="T62" s="158"/>
      <c r="U62" s="158"/>
      <c r="V62" s="158"/>
      <c r="W62" s="158"/>
      <c r="X62" s="158"/>
      <c r="Y62" s="158"/>
      <c r="Z62" s="158"/>
    </row>
    <row r="63" ht="15" customHeight="true">
      <c r="A63" s="27"/>
      <c r="B63" s="28"/>
      <c r="C63" s="28"/>
      <c r="D63" s="28"/>
      <c r="E63" s="108"/>
      <c r="F63" s="88"/>
      <c r="G63" s="28"/>
      <c r="H63" s="28"/>
      <c r="I63" s="28"/>
      <c r="J63" s="28"/>
      <c r="K63" s="28"/>
      <c r="L63" s="28"/>
      <c r="M63" s="86"/>
      <c r="N63" s="29"/>
      <c r="O63" s="158"/>
      <c r="P63" s="158"/>
      <c r="Q63" s="158"/>
      <c r="R63" s="158"/>
      <c r="S63" s="158"/>
      <c r="T63" s="158"/>
      <c r="U63" s="158"/>
      <c r="V63" s="158"/>
      <c r="W63" s="158"/>
      <c r="X63" s="158"/>
      <c r="Y63" s="158"/>
      <c r="Z63" s="158"/>
    </row>
    <row r="64" ht="15" customHeight="true">
      <c r="A64" s="27"/>
      <c r="B64" s="28"/>
      <c r="C64" s="28"/>
      <c r="D64" s="28"/>
      <c r="E64" s="108"/>
      <c r="F64" s="88"/>
      <c r="G64" s="28"/>
      <c r="H64" s="28"/>
      <c r="I64" s="28"/>
      <c r="J64" s="28"/>
      <c r="K64" s="28"/>
      <c r="L64" s="28"/>
      <c r="M64" s="86"/>
      <c r="N64" s="29"/>
      <c r="O64" s="158"/>
      <c r="P64" s="158"/>
      <c r="Q64" s="158"/>
      <c r="R64" s="158"/>
      <c r="S64" s="158"/>
      <c r="T64" s="158"/>
      <c r="U64" s="158"/>
      <c r="V64" s="158"/>
      <c r="W64" s="158"/>
      <c r="X64" s="158"/>
      <c r="Y64" s="158"/>
      <c r="Z64" s="158"/>
    </row>
    <row r="65" ht="15" customHeight="true">
      <c r="A65" s="27"/>
      <c r="B65" s="28"/>
      <c r="C65" s="28"/>
      <c r="D65" s="28"/>
      <c r="E65" s="108"/>
      <c r="F65" s="88"/>
      <c r="G65" s="28"/>
      <c r="H65" s="28"/>
      <c r="I65" s="28"/>
      <c r="J65" s="28"/>
      <c r="K65" s="28"/>
      <c r="L65" s="28"/>
      <c r="M65" s="86"/>
      <c r="N65" s="29"/>
      <c r="O65" s="158"/>
      <c r="P65" s="158"/>
      <c r="Q65" s="158"/>
      <c r="R65" s="158"/>
      <c r="S65" s="158"/>
      <c r="T65" s="158"/>
      <c r="U65" s="158"/>
      <c r="V65" s="158"/>
      <c r="W65" s="158"/>
      <c r="X65" s="158"/>
      <c r="Y65" s="158"/>
      <c r="Z65" s="158"/>
    </row>
    <row r="66" ht="15" customHeight="true">
      <c r="A66" s="27"/>
      <c r="B66" s="28"/>
      <c r="C66" s="28"/>
      <c r="D66" s="28"/>
      <c r="E66" s="108"/>
      <c r="F66" s="88"/>
      <c r="G66" s="28"/>
      <c r="H66" s="28"/>
      <c r="I66" s="28"/>
      <c r="J66" s="28"/>
      <c r="K66" s="28"/>
      <c r="L66" s="28"/>
      <c r="M66" s="86"/>
      <c r="N66" s="29"/>
      <c r="O66" s="158"/>
      <c r="P66" s="158"/>
      <c r="Q66" s="158"/>
      <c r="R66" s="158"/>
      <c r="S66" s="158"/>
      <c r="T66" s="158"/>
      <c r="U66" s="158"/>
      <c r="V66" s="158"/>
      <c r="W66" s="158"/>
      <c r="X66" s="158"/>
      <c r="Y66" s="158"/>
      <c r="Z66" s="158"/>
    </row>
    <row r="67" ht="15" customHeight="true">
      <c r="A67" s="27"/>
      <c r="B67" s="28"/>
      <c r="C67" s="28"/>
      <c r="D67" s="28"/>
      <c r="E67" s="108"/>
      <c r="F67" s="88"/>
      <c r="G67" s="28"/>
      <c r="H67" s="28"/>
      <c r="I67" s="28"/>
      <c r="J67" s="28"/>
      <c r="K67" s="28"/>
      <c r="L67" s="28"/>
      <c r="M67" s="86"/>
      <c r="N67" s="29"/>
      <c r="O67" s="158"/>
      <c r="P67" s="158"/>
      <c r="Q67" s="158"/>
      <c r="R67" s="158"/>
      <c r="S67" s="158"/>
      <c r="T67" s="158"/>
      <c r="U67" s="158"/>
      <c r="V67" s="158"/>
      <c r="W67" s="158"/>
      <c r="X67" s="158"/>
      <c r="Y67" s="158"/>
      <c r="Z67" s="158"/>
    </row>
    <row r="68" ht="15" customHeight="true">
      <c r="A68" s="27"/>
      <c r="B68" s="28"/>
      <c r="C68" s="28"/>
      <c r="D68" s="28"/>
      <c r="E68" s="108"/>
      <c r="F68" s="88"/>
      <c r="G68" s="28"/>
      <c r="H68" s="28"/>
      <c r="I68" s="28"/>
      <c r="J68" s="28"/>
      <c r="K68" s="28"/>
      <c r="L68" s="28"/>
      <c r="M68" s="86"/>
      <c r="N68" s="29"/>
      <c r="O68" s="158"/>
      <c r="P68" s="158"/>
      <c r="Q68" s="158"/>
      <c r="R68" s="158"/>
      <c r="S68" s="158"/>
      <c r="T68" s="158"/>
      <c r="U68" s="158"/>
      <c r="V68" s="158"/>
      <c r="W68" s="158"/>
      <c r="X68" s="158"/>
      <c r="Y68" s="158"/>
      <c r="Z68" s="158"/>
    </row>
    <row r="69" ht="15" customHeight="true">
      <c r="A69" s="27"/>
      <c r="B69" s="28"/>
      <c r="C69" s="28"/>
      <c r="D69" s="28"/>
      <c r="E69" s="108"/>
      <c r="F69" s="88"/>
      <c r="G69" s="28"/>
      <c r="H69" s="28"/>
      <c r="I69" s="28"/>
      <c r="J69" s="28"/>
      <c r="K69" s="28"/>
      <c r="L69" s="28"/>
      <c r="M69" s="86"/>
      <c r="N69" s="29"/>
      <c r="O69" s="158"/>
      <c r="P69" s="158"/>
      <c r="Q69" s="158"/>
      <c r="R69" s="158"/>
      <c r="S69" s="158"/>
      <c r="T69" s="158"/>
      <c r="U69" s="158"/>
      <c r="V69" s="158"/>
      <c r="W69" s="158"/>
      <c r="X69" s="158"/>
      <c r="Y69" s="158"/>
      <c r="Z69" s="158"/>
    </row>
    <row r="70" ht="15" customHeight="true">
      <c r="A70" s="27"/>
      <c r="B70" s="28"/>
      <c r="C70" s="28"/>
      <c r="D70" s="28"/>
      <c r="E70" s="108"/>
      <c r="F70" s="88"/>
      <c r="G70" s="28"/>
      <c r="H70" s="28"/>
      <c r="I70" s="28"/>
      <c r="J70" s="28"/>
      <c r="K70" s="28"/>
      <c r="L70" s="28"/>
      <c r="M70" s="86"/>
      <c r="N70" s="29"/>
      <c r="O70" s="158"/>
      <c r="P70" s="158"/>
      <c r="Q70" s="158"/>
      <c r="R70" s="158"/>
      <c r="S70" s="158"/>
      <c r="T70" s="158"/>
      <c r="U70" s="158"/>
      <c r="V70" s="158"/>
      <c r="W70" s="158"/>
      <c r="X70" s="158"/>
      <c r="Y70" s="158"/>
      <c r="Z70" s="158"/>
    </row>
    <row r="71" ht="15" customHeight="true">
      <c r="A71" s="27"/>
      <c r="B71" s="28"/>
      <c r="C71" s="28"/>
      <c r="D71" s="28"/>
      <c r="E71" s="108"/>
      <c r="F71" s="88"/>
      <c r="G71" s="28"/>
      <c r="H71" s="28"/>
      <c r="I71" s="28"/>
      <c r="J71" s="28"/>
      <c r="K71" s="28"/>
      <c r="L71" s="28"/>
      <c r="M71" s="86"/>
      <c r="N71" s="29"/>
      <c r="O71" s="158"/>
      <c r="P71" s="158"/>
      <c r="Q71" s="158"/>
      <c r="R71" s="158"/>
      <c r="S71" s="158"/>
      <c r="T71" s="158"/>
      <c r="U71" s="158"/>
      <c r="V71" s="158"/>
      <c r="W71" s="158"/>
      <c r="X71" s="158"/>
      <c r="Y71" s="158"/>
      <c r="Z71" s="158"/>
    </row>
    <row r="72" ht="15" customHeight="true">
      <c r="A72" s="27"/>
      <c r="B72" s="28"/>
      <c r="C72" s="28"/>
      <c r="D72" s="28"/>
      <c r="E72" s="108"/>
      <c r="F72" s="88"/>
      <c r="G72" s="28"/>
      <c r="H72" s="28"/>
      <c r="I72" s="28"/>
      <c r="J72" s="28"/>
      <c r="K72" s="28"/>
      <c r="L72" s="28"/>
      <c r="M72" s="86"/>
      <c r="N72" s="29"/>
      <c r="O72" s="158"/>
      <c r="P72" s="158"/>
      <c r="Q72" s="158"/>
      <c r="R72" s="158"/>
      <c r="S72" s="158"/>
      <c r="T72" s="158"/>
      <c r="U72" s="158"/>
      <c r="V72" s="158"/>
      <c r="W72" s="158"/>
      <c r="X72" s="158"/>
      <c r="Y72" s="158"/>
      <c r="Z72" s="158"/>
    </row>
    <row r="73" ht="15" customHeight="true">
      <c r="A73" s="27"/>
      <c r="B73" s="28"/>
      <c r="C73" s="28"/>
      <c r="D73" s="28"/>
      <c r="E73" s="108"/>
      <c r="F73" s="88"/>
      <c r="G73" s="28"/>
      <c r="H73" s="28"/>
      <c r="I73" s="28"/>
      <c r="J73" s="28"/>
      <c r="K73" s="28"/>
      <c r="L73" s="28"/>
      <c r="M73" s="86"/>
      <c r="N73" s="29"/>
      <c r="O73" s="158"/>
      <c r="P73" s="158"/>
      <c r="Q73" s="158"/>
      <c r="R73" s="158"/>
      <c r="S73" s="158"/>
      <c r="T73" s="158"/>
      <c r="U73" s="158"/>
      <c r="V73" s="158"/>
      <c r="W73" s="158"/>
      <c r="X73" s="158"/>
      <c r="Y73" s="158"/>
      <c r="Z73" s="158"/>
    </row>
    <row r="74" ht="15" customHeight="true">
      <c r="A74" s="27"/>
      <c r="B74" s="28"/>
      <c r="C74" s="28"/>
      <c r="D74" s="28"/>
      <c r="E74" s="108"/>
      <c r="F74" s="88"/>
      <c r="G74" s="28"/>
      <c r="H74" s="28"/>
      <c r="I74" s="28"/>
      <c r="J74" s="28"/>
      <c r="K74" s="28"/>
      <c r="L74" s="28"/>
      <c r="M74" s="86"/>
      <c r="N74" s="29"/>
      <c r="O74" s="158"/>
      <c r="P74" s="158"/>
      <c r="Q74" s="158"/>
      <c r="R74" s="158"/>
      <c r="S74" s="158"/>
      <c r="T74" s="158"/>
      <c r="U74" s="158"/>
      <c r="V74" s="158"/>
      <c r="W74" s="158"/>
      <c r="X74" s="158"/>
      <c r="Y74" s="158"/>
      <c r="Z74" s="158"/>
    </row>
    <row r="75" ht="15" customHeight="true">
      <c r="A75" s="27"/>
      <c r="B75" s="28"/>
      <c r="C75" s="28"/>
      <c r="D75" s="28"/>
      <c r="E75" s="108"/>
      <c r="F75" s="88"/>
      <c r="G75" s="28"/>
      <c r="H75" s="28"/>
      <c r="I75" s="28"/>
      <c r="J75" s="28"/>
      <c r="K75" s="28"/>
      <c r="L75" s="28"/>
      <c r="M75" s="86"/>
      <c r="N75" s="29"/>
      <c r="O75" s="158"/>
      <c r="P75" s="158"/>
      <c r="Q75" s="158"/>
      <c r="R75" s="158"/>
      <c r="S75" s="158"/>
      <c r="T75" s="158"/>
      <c r="U75" s="158"/>
      <c r="V75" s="158"/>
      <c r="W75" s="158"/>
      <c r="X75" s="158"/>
      <c r="Y75" s="158"/>
      <c r="Z75" s="158"/>
    </row>
    <row r="76" ht="15" customHeight="true">
      <c r="A76" s="27"/>
      <c r="B76" s="28"/>
      <c r="C76" s="28"/>
      <c r="D76" s="28"/>
      <c r="E76" s="108"/>
      <c r="F76" s="88"/>
      <c r="G76" s="28"/>
      <c r="H76" s="28"/>
      <c r="I76" s="28"/>
      <c r="J76" s="28"/>
      <c r="K76" s="28"/>
      <c r="L76" s="28"/>
      <c r="M76" s="86"/>
      <c r="N76" s="29"/>
      <c r="O76" s="158"/>
      <c r="P76" s="158"/>
      <c r="Q76" s="158"/>
      <c r="R76" s="158"/>
      <c r="S76" s="158"/>
      <c r="T76" s="158"/>
      <c r="U76" s="158"/>
      <c r="V76" s="158"/>
      <c r="W76" s="158"/>
      <c r="X76" s="158"/>
      <c r="Y76" s="158"/>
      <c r="Z76" s="158"/>
    </row>
    <row r="77" ht="15" customHeight="true">
      <c r="A77" s="27"/>
      <c r="B77" s="28"/>
      <c r="C77" s="28"/>
      <c r="D77" s="28"/>
      <c r="E77" s="108"/>
      <c r="F77" s="88"/>
      <c r="G77" s="28"/>
      <c r="H77" s="28"/>
      <c r="I77" s="28"/>
      <c r="J77" s="28"/>
      <c r="K77" s="28"/>
      <c r="L77" s="28"/>
      <c r="M77" s="86"/>
      <c r="N77" s="29"/>
      <c r="O77" s="158"/>
      <c r="P77" s="158"/>
      <c r="Q77" s="158"/>
      <c r="R77" s="158"/>
      <c r="S77" s="158"/>
      <c r="T77" s="158"/>
      <c r="U77" s="158"/>
      <c r="V77" s="158"/>
      <c r="W77" s="158"/>
      <c r="X77" s="158"/>
      <c r="Y77" s="158"/>
      <c r="Z77" s="158"/>
    </row>
    <row r="78" ht="15" customHeight="true">
      <c r="A78" s="27"/>
      <c r="B78" s="28"/>
      <c r="C78" s="28"/>
      <c r="D78" s="28"/>
      <c r="E78" s="108"/>
      <c r="F78" s="88"/>
      <c r="G78" s="28"/>
      <c r="H78" s="28"/>
      <c r="I78" s="28"/>
      <c r="J78" s="28"/>
      <c r="K78" s="28"/>
      <c r="L78" s="28"/>
      <c r="M78" s="86"/>
      <c r="N78" s="29"/>
      <c r="O78" s="158"/>
      <c r="P78" s="158"/>
      <c r="Q78" s="158"/>
      <c r="R78" s="158"/>
      <c r="S78" s="158"/>
      <c r="T78" s="158"/>
      <c r="U78" s="158"/>
      <c r="V78" s="158"/>
      <c r="W78" s="158"/>
      <c r="X78" s="158"/>
      <c r="Y78" s="158"/>
      <c r="Z78" s="158"/>
    </row>
    <row r="79" ht="15" customHeight="true">
      <c r="A79" s="27"/>
      <c r="B79" s="28"/>
      <c r="C79" s="28"/>
      <c r="D79" s="28"/>
      <c r="E79" s="108"/>
      <c r="F79" s="88"/>
      <c r="G79" s="28"/>
      <c r="H79" s="28"/>
      <c r="I79" s="28"/>
      <c r="J79" s="28"/>
      <c r="K79" s="28"/>
      <c r="L79" s="28"/>
      <c r="M79" s="86"/>
      <c r="N79" s="29"/>
      <c r="O79" s="158"/>
      <c r="P79" s="158"/>
      <c r="Q79" s="158"/>
      <c r="R79" s="158"/>
      <c r="S79" s="158"/>
      <c r="T79" s="158"/>
      <c r="U79" s="158"/>
      <c r="V79" s="158"/>
      <c r="W79" s="158"/>
      <c r="X79" s="158"/>
      <c r="Y79" s="158"/>
      <c r="Z79" s="158"/>
    </row>
    <row r="80" ht="15" customHeight="true">
      <c r="A80" s="27"/>
      <c r="B80" s="28"/>
      <c r="C80" s="28"/>
      <c r="D80" s="28"/>
      <c r="E80" s="108"/>
      <c r="F80" s="88"/>
      <c r="G80" s="28"/>
      <c r="H80" s="28"/>
      <c r="I80" s="28"/>
      <c r="J80" s="28"/>
      <c r="K80" s="28"/>
      <c r="L80" s="28"/>
      <c r="M80" s="86"/>
      <c r="N80" s="29"/>
      <c r="O80" s="158"/>
      <c r="P80" s="158"/>
      <c r="Q80" s="158"/>
      <c r="R80" s="158"/>
      <c r="S80" s="158"/>
      <c r="T80" s="158"/>
      <c r="U80" s="158"/>
      <c r="V80" s="158"/>
      <c r="W80" s="158"/>
      <c r="X80" s="158"/>
      <c r="Y80" s="158"/>
      <c r="Z80" s="158"/>
    </row>
    <row r="81" ht="15" customHeight="true">
      <c r="A81" s="27"/>
      <c r="B81" s="28"/>
      <c r="C81" s="28"/>
      <c r="D81" s="28"/>
      <c r="E81" s="108"/>
      <c r="F81" s="88"/>
      <c r="G81" s="28"/>
      <c r="H81" s="28"/>
      <c r="I81" s="28"/>
      <c r="J81" s="28"/>
      <c r="K81" s="28"/>
      <c r="L81" s="28"/>
      <c r="M81" s="86"/>
      <c r="N81" s="29"/>
      <c r="O81" s="158"/>
      <c r="P81" s="158"/>
      <c r="Q81" s="158"/>
      <c r="R81" s="158"/>
      <c r="S81" s="158"/>
      <c r="T81" s="158"/>
      <c r="U81" s="158"/>
      <c r="V81" s="158"/>
      <c r="W81" s="158"/>
      <c r="X81" s="158"/>
      <c r="Y81" s="158"/>
      <c r="Z81" s="158"/>
    </row>
    <row r="82" ht="15" customHeight="true">
      <c r="A82" s="27"/>
      <c r="B82" s="28"/>
      <c r="C82" s="28"/>
      <c r="D82" s="28"/>
      <c r="E82" s="108"/>
      <c r="F82" s="88"/>
      <c r="G82" s="28"/>
      <c r="H82" s="28"/>
      <c r="I82" s="28"/>
      <c r="J82" s="28"/>
      <c r="K82" s="28"/>
      <c r="L82" s="28"/>
      <c r="M82" s="86"/>
      <c r="N82" s="29"/>
      <c r="O82" s="158"/>
      <c r="P82" s="158"/>
      <c r="Q82" s="158"/>
      <c r="R82" s="158"/>
      <c r="S82" s="158"/>
      <c r="T82" s="158"/>
      <c r="U82" s="158"/>
      <c r="V82" s="158"/>
      <c r="W82" s="158"/>
      <c r="X82" s="158"/>
      <c r="Y82" s="158"/>
      <c r="Z82" s="158"/>
    </row>
    <row r="83" ht="15" customHeight="true">
      <c r="A83" s="27"/>
      <c r="B83" s="28"/>
      <c r="C83" s="28"/>
      <c r="D83" s="28"/>
      <c r="E83" s="108"/>
      <c r="F83" s="88"/>
      <c r="G83" s="28"/>
      <c r="H83" s="28"/>
      <c r="I83" s="28"/>
      <c r="J83" s="28"/>
      <c r="K83" s="28"/>
      <c r="L83" s="28"/>
      <c r="M83" s="86"/>
      <c r="N83" s="29"/>
      <c r="O83" s="158"/>
      <c r="P83" s="158"/>
      <c r="Q83" s="158"/>
      <c r="R83" s="158"/>
      <c r="S83" s="158"/>
      <c r="T83" s="158"/>
      <c r="U83" s="158"/>
      <c r="V83" s="158"/>
      <c r="W83" s="158"/>
      <c r="X83" s="158"/>
      <c r="Y83" s="158"/>
      <c r="Z83" s="158"/>
    </row>
    <row r="84" ht="15" customHeight="true">
      <c r="A84" s="27"/>
      <c r="B84" s="28"/>
      <c r="C84" s="28"/>
      <c r="D84" s="28"/>
      <c r="E84" s="108"/>
      <c r="F84" s="88"/>
      <c r="G84" s="28"/>
      <c r="H84" s="28"/>
      <c r="I84" s="28"/>
      <c r="J84" s="28"/>
      <c r="K84" s="28"/>
      <c r="L84" s="28"/>
      <c r="M84" s="86"/>
      <c r="N84" s="29"/>
      <c r="O84" s="158"/>
      <c r="P84" s="158"/>
      <c r="Q84" s="158"/>
      <c r="R84" s="158"/>
      <c r="S84" s="158"/>
      <c r="T84" s="158"/>
      <c r="U84" s="158"/>
      <c r="V84" s="158"/>
      <c r="W84" s="158"/>
      <c r="X84" s="158"/>
      <c r="Y84" s="158"/>
      <c r="Z84" s="158"/>
    </row>
    <row r="85" ht="15" customHeight="true">
      <c r="A85" s="27"/>
      <c r="B85" s="28"/>
      <c r="C85" s="28"/>
      <c r="D85" s="28"/>
      <c r="E85" s="108"/>
      <c r="F85" s="88"/>
      <c r="G85" s="28"/>
      <c r="H85" s="28"/>
      <c r="I85" s="28"/>
      <c r="J85" s="28"/>
      <c r="K85" s="28"/>
      <c r="L85" s="28"/>
      <c r="M85" s="86"/>
      <c r="N85" s="29"/>
      <c r="O85" s="158"/>
      <c r="P85" s="158"/>
      <c r="Q85" s="158"/>
      <c r="R85" s="158"/>
      <c r="S85" s="158"/>
      <c r="T85" s="158"/>
      <c r="U85" s="158"/>
      <c r="V85" s="158"/>
      <c r="W85" s="158"/>
      <c r="X85" s="158"/>
      <c r="Y85" s="158"/>
      <c r="Z85" s="158"/>
    </row>
    <row r="86" ht="15" customHeight="true">
      <c r="A86" s="27"/>
      <c r="B86" s="28"/>
      <c r="C86" s="28"/>
      <c r="D86" s="28"/>
      <c r="E86" s="108"/>
      <c r="F86" s="88"/>
      <c r="G86" s="28"/>
      <c r="H86" s="28"/>
      <c r="I86" s="28"/>
      <c r="J86" s="28"/>
      <c r="K86" s="28"/>
      <c r="L86" s="28"/>
      <c r="M86" s="86"/>
      <c r="N86" s="29"/>
      <c r="O86" s="158"/>
      <c r="P86" s="158"/>
      <c r="Q86" s="158"/>
      <c r="R86" s="158"/>
      <c r="S86" s="158"/>
      <c r="T86" s="158"/>
      <c r="U86" s="158"/>
      <c r="V86" s="158"/>
      <c r="W86" s="158"/>
      <c r="X86" s="158"/>
      <c r="Y86" s="158"/>
      <c r="Z86" s="158"/>
    </row>
    <row r="87" ht="15" customHeight="true">
      <c r="A87" s="27"/>
      <c r="B87" s="28"/>
      <c r="C87" s="28"/>
      <c r="D87" s="28"/>
      <c r="E87" s="108"/>
      <c r="F87" s="88"/>
      <c r="G87" s="28"/>
      <c r="H87" s="28"/>
      <c r="I87" s="28"/>
      <c r="J87" s="28"/>
      <c r="K87" s="28"/>
      <c r="L87" s="28"/>
      <c r="M87" s="86"/>
      <c r="N87" s="29"/>
      <c r="O87" s="158"/>
      <c r="P87" s="158"/>
      <c r="Q87" s="158"/>
      <c r="R87" s="158"/>
      <c r="S87" s="158"/>
      <c r="T87" s="158"/>
      <c r="U87" s="158"/>
      <c r="V87" s="158"/>
      <c r="W87" s="158"/>
      <c r="X87" s="158"/>
      <c r="Y87" s="158"/>
      <c r="Z87" s="158"/>
    </row>
    <row r="88" ht="15" customHeight="true">
      <c r="A88" s="27"/>
      <c r="B88" s="28"/>
      <c r="C88" s="28"/>
      <c r="D88" s="28"/>
      <c r="E88" s="108"/>
      <c r="F88" s="88"/>
      <c r="G88" s="28"/>
      <c r="H88" s="28"/>
      <c r="I88" s="28"/>
      <c r="J88" s="28"/>
      <c r="K88" s="28"/>
      <c r="L88" s="28"/>
      <c r="M88" s="86"/>
      <c r="N88" s="29"/>
      <c r="O88" s="158"/>
      <c r="P88" s="158"/>
      <c r="Q88" s="158"/>
      <c r="R88" s="158"/>
      <c r="S88" s="158"/>
      <c r="T88" s="158"/>
      <c r="U88" s="158"/>
      <c r="V88" s="158"/>
      <c r="W88" s="158"/>
      <c r="X88" s="158"/>
      <c r="Y88" s="158"/>
      <c r="Z88" s="158"/>
    </row>
    <row r="89" ht="15" customHeight="true">
      <c r="A89" s="27"/>
      <c r="B89" s="28"/>
      <c r="C89" s="28"/>
      <c r="D89" s="28"/>
      <c r="E89" s="108"/>
      <c r="F89" s="88"/>
      <c r="G89" s="28"/>
      <c r="H89" s="28"/>
      <c r="I89" s="28"/>
      <c r="J89" s="28"/>
      <c r="K89" s="28"/>
      <c r="L89" s="28"/>
      <c r="M89" s="86"/>
      <c r="N89" s="29"/>
      <c r="O89" s="158"/>
      <c r="P89" s="158"/>
      <c r="Q89" s="158"/>
      <c r="R89" s="158"/>
      <c r="S89" s="158"/>
      <c r="T89" s="158"/>
      <c r="U89" s="158"/>
      <c r="V89" s="158"/>
      <c r="W89" s="158"/>
      <c r="X89" s="158"/>
      <c r="Y89" s="158"/>
      <c r="Z89" s="158"/>
    </row>
    <row r="90" ht="15" customHeight="true">
      <c r="A90" s="27"/>
      <c r="B90" s="28"/>
      <c r="C90" s="28"/>
      <c r="D90" s="28"/>
      <c r="E90" s="108"/>
      <c r="F90" s="88"/>
      <c r="G90" s="28"/>
      <c r="H90" s="28"/>
      <c r="I90" s="28"/>
      <c r="J90" s="28"/>
      <c r="K90" s="28"/>
      <c r="L90" s="28"/>
      <c r="M90" s="86"/>
      <c r="N90" s="29"/>
      <c r="O90" s="158"/>
      <c r="P90" s="158"/>
      <c r="Q90" s="158"/>
      <c r="R90" s="158"/>
      <c r="S90" s="158"/>
      <c r="T90" s="158"/>
      <c r="U90" s="158"/>
      <c r="V90" s="158"/>
      <c r="W90" s="158"/>
      <c r="X90" s="158"/>
      <c r="Y90" s="158"/>
      <c r="Z90" s="158"/>
    </row>
    <row r="91" ht="15" customHeight="true">
      <c r="A91" s="27"/>
      <c r="B91" s="28"/>
      <c r="C91" s="28"/>
      <c r="D91" s="28"/>
      <c r="E91" s="108"/>
      <c r="F91" s="88"/>
      <c r="G91" s="28"/>
      <c r="H91" s="28"/>
      <c r="I91" s="28"/>
      <c r="J91" s="28"/>
      <c r="K91" s="28"/>
      <c r="L91" s="28"/>
      <c r="M91" s="86"/>
      <c r="N91" s="29"/>
      <c r="O91" s="158"/>
      <c r="P91" s="158"/>
      <c r="Q91" s="158"/>
      <c r="R91" s="158"/>
      <c r="S91" s="158"/>
      <c r="T91" s="158"/>
      <c r="U91" s="158"/>
      <c r="V91" s="158"/>
      <c r="W91" s="158"/>
      <c r="X91" s="158"/>
      <c r="Y91" s="158"/>
      <c r="Z91" s="158"/>
    </row>
    <row r="92" ht="15" customHeight="true">
      <c r="A92" s="27"/>
      <c r="B92" s="28"/>
      <c r="C92" s="28"/>
      <c r="D92" s="28"/>
      <c r="E92" s="108"/>
      <c r="F92" s="88"/>
      <c r="G92" s="28"/>
      <c r="H92" s="28"/>
      <c r="I92" s="28"/>
      <c r="J92" s="28"/>
      <c r="K92" s="28"/>
      <c r="L92" s="28"/>
      <c r="M92" s="86"/>
      <c r="N92" s="29"/>
      <c r="O92" s="158"/>
      <c r="P92" s="158"/>
      <c r="Q92" s="158"/>
      <c r="R92" s="158"/>
      <c r="S92" s="158"/>
      <c r="T92" s="158"/>
      <c r="U92" s="158"/>
      <c r="V92" s="158"/>
      <c r="W92" s="158"/>
      <c r="X92" s="158"/>
      <c r="Y92" s="158"/>
      <c r="Z92" s="158"/>
    </row>
    <row r="93" ht="15" customHeight="true">
      <c r="A93" s="27"/>
      <c r="B93" s="28"/>
      <c r="C93" s="28"/>
      <c r="D93" s="28"/>
      <c r="E93" s="108"/>
      <c r="F93" s="88"/>
      <c r="G93" s="28"/>
      <c r="H93" s="28"/>
      <c r="I93" s="28"/>
      <c r="J93" s="28"/>
      <c r="K93" s="28"/>
      <c r="L93" s="28"/>
      <c r="M93" s="86"/>
      <c r="N93" s="29"/>
      <c r="O93" s="158"/>
      <c r="P93" s="158"/>
      <c r="Q93" s="158"/>
      <c r="R93" s="158"/>
      <c r="S93" s="158"/>
      <c r="T93" s="158"/>
      <c r="U93" s="158"/>
      <c r="V93" s="158"/>
      <c r="W93" s="158"/>
      <c r="X93" s="158"/>
      <c r="Y93" s="158"/>
      <c r="Z93" s="158"/>
    </row>
    <row r="94" ht="15" customHeight="true">
      <c r="A94" s="27"/>
      <c r="B94" s="28"/>
      <c r="C94" s="28"/>
      <c r="D94" s="28"/>
      <c r="E94" s="108"/>
      <c r="F94" s="88"/>
      <c r="G94" s="28"/>
      <c r="H94" s="28"/>
      <c r="I94" s="28"/>
      <c r="J94" s="28"/>
      <c r="K94" s="28"/>
      <c r="L94" s="28"/>
      <c r="M94" s="86"/>
      <c r="N94" s="29"/>
      <c r="O94" s="158"/>
      <c r="P94" s="158"/>
      <c r="Q94" s="158"/>
      <c r="R94" s="158"/>
      <c r="S94" s="158"/>
      <c r="T94" s="158"/>
      <c r="U94" s="158"/>
      <c r="V94" s="158"/>
      <c r="W94" s="158"/>
      <c r="X94" s="158"/>
      <c r="Y94" s="158"/>
      <c r="Z94" s="158"/>
    </row>
    <row r="95" ht="15" customHeight="true">
      <c r="A95" s="27"/>
      <c r="B95" s="28"/>
      <c r="C95" s="28"/>
      <c r="D95" s="28"/>
      <c r="E95" s="108"/>
      <c r="F95" s="88"/>
      <c r="G95" s="28"/>
      <c r="H95" s="28"/>
      <c r="I95" s="28"/>
      <c r="J95" s="28"/>
      <c r="K95" s="28"/>
      <c r="L95" s="28"/>
      <c r="M95" s="86"/>
      <c r="N95" s="29"/>
      <c r="O95" s="158"/>
      <c r="P95" s="158"/>
      <c r="Q95" s="158"/>
      <c r="R95" s="158"/>
      <c r="S95" s="158"/>
      <c r="T95" s="158"/>
      <c r="U95" s="158"/>
      <c r="V95" s="158"/>
      <c r="W95" s="158"/>
      <c r="X95" s="158"/>
      <c r="Y95" s="158"/>
      <c r="Z95" s="158"/>
    </row>
    <row r="96" ht="15" customHeight="true">
      <c r="A96" s="27"/>
      <c r="B96" s="28"/>
      <c r="C96" s="28"/>
      <c r="D96" s="28"/>
      <c r="E96" s="108"/>
      <c r="F96" s="88"/>
      <c r="G96" s="28"/>
      <c r="H96" s="28"/>
      <c r="I96" s="28"/>
      <c r="J96" s="28"/>
      <c r="K96" s="28"/>
      <c r="L96" s="28"/>
      <c r="M96" s="86"/>
      <c r="N96" s="29"/>
      <c r="O96" s="158"/>
      <c r="P96" s="158"/>
      <c r="Q96" s="158"/>
      <c r="R96" s="158"/>
      <c r="S96" s="158"/>
      <c r="T96" s="158"/>
      <c r="U96" s="158"/>
      <c r="V96" s="158"/>
      <c r="W96" s="158"/>
      <c r="X96" s="158"/>
      <c r="Y96" s="158"/>
      <c r="Z96" s="158"/>
    </row>
    <row r="97" ht="15" customHeight="true">
      <c r="A97" s="27"/>
      <c r="B97" s="28"/>
      <c r="C97" s="28"/>
      <c r="D97" s="28"/>
      <c r="E97" s="108"/>
      <c r="F97" s="88"/>
      <c r="G97" s="28"/>
      <c r="H97" s="28"/>
      <c r="I97" s="28"/>
      <c r="J97" s="28"/>
      <c r="K97" s="28"/>
      <c r="L97" s="28"/>
      <c r="M97" s="86"/>
      <c r="N97" s="29"/>
      <c r="O97" s="158"/>
      <c r="P97" s="158"/>
      <c r="Q97" s="158"/>
      <c r="R97" s="158"/>
      <c r="S97" s="158"/>
      <c r="T97" s="158"/>
      <c r="U97" s="158"/>
      <c r="V97" s="158"/>
      <c r="W97" s="158"/>
      <c r="X97" s="158"/>
      <c r="Y97" s="158"/>
      <c r="Z97" s="158"/>
    </row>
    <row r="98" ht="15" customHeight="true">
      <c r="A98" s="27"/>
      <c r="B98" s="28"/>
      <c r="C98" s="28"/>
      <c r="D98" s="28"/>
      <c r="E98" s="108"/>
      <c r="F98" s="88"/>
      <c r="G98" s="28"/>
      <c r="H98" s="28"/>
      <c r="I98" s="28"/>
      <c r="J98" s="28"/>
      <c r="K98" s="28"/>
      <c r="L98" s="28"/>
      <c r="M98" s="86"/>
      <c r="N98" s="29"/>
      <c r="O98" s="158"/>
      <c r="P98" s="158"/>
      <c r="Q98" s="158"/>
      <c r="R98" s="158"/>
      <c r="S98" s="158"/>
      <c r="T98" s="158"/>
      <c r="U98" s="158"/>
      <c r="V98" s="158"/>
      <c r="W98" s="158"/>
      <c r="X98" s="158"/>
      <c r="Y98" s="158"/>
      <c r="Z98" s="158"/>
    </row>
    <row r="99" ht="15" customHeight="true">
      <c r="A99" s="27"/>
      <c r="B99" s="28"/>
      <c r="C99" s="28"/>
      <c r="D99" s="28"/>
      <c r="E99" s="108"/>
      <c r="F99" s="88"/>
      <c r="G99" s="28"/>
      <c r="H99" s="28"/>
      <c r="I99" s="28"/>
      <c r="J99" s="28"/>
      <c r="K99" s="28"/>
      <c r="L99" s="28"/>
      <c r="M99" s="86"/>
      <c r="N99" s="29"/>
      <c r="O99" s="158"/>
      <c r="P99" s="158"/>
      <c r="Q99" s="158"/>
      <c r="R99" s="158"/>
      <c r="S99" s="158"/>
      <c r="T99" s="158"/>
      <c r="U99" s="158"/>
      <c r="V99" s="158"/>
      <c r="W99" s="158"/>
      <c r="X99" s="158"/>
      <c r="Y99" s="158"/>
      <c r="Z99" s="158"/>
    </row>
    <row r="100" ht="15" customHeight="true">
      <c r="A100" s="27"/>
      <c r="B100" s="28"/>
      <c r="C100" s="28"/>
      <c r="D100" s="28"/>
      <c r="E100" s="108"/>
      <c r="F100" s="88"/>
      <c r="G100" s="28"/>
      <c r="H100" s="28"/>
      <c r="I100" s="28"/>
      <c r="J100" s="28"/>
      <c r="K100" s="28"/>
      <c r="L100" s="28"/>
      <c r="M100" s="86"/>
      <c r="N100" s="29"/>
      <c r="O100" s="158"/>
      <c r="P100" s="158"/>
      <c r="Q100" s="158"/>
      <c r="R100" s="158"/>
      <c r="S100" s="158"/>
      <c r="T100" s="158"/>
      <c r="U100" s="158"/>
      <c r="V100" s="158"/>
      <c r="W100" s="158"/>
      <c r="X100" s="158"/>
      <c r="Y100" s="158"/>
      <c r="Z100" s="158"/>
    </row>
    <row r="101" ht="15" customHeight="true">
      <c r="A101" s="30"/>
      <c r="B101" s="31"/>
      <c r="C101" s="31"/>
      <c r="D101" s="31"/>
      <c r="E101" s="109"/>
      <c r="F101" s="89"/>
      <c r="G101" s="31"/>
      <c r="H101" s="31"/>
      <c r="I101" s="31"/>
      <c r="J101" s="31"/>
      <c r="K101" s="31"/>
      <c r="L101" s="31"/>
      <c r="M101" s="80"/>
      <c r="N101" s="32"/>
      <c r="O101" s="158"/>
      <c r="P101" s="158"/>
      <c r="Q101" s="158"/>
      <c r="R101" s="158"/>
      <c r="S101" s="158"/>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dataValidations count="2">
    <dataValidation allowBlank="true" sqref="I2:I101" type="list">
      <formula1>"はい,いいえ"</formula1>
    </dataValidation>
    <dataValidation allowBlank="true" sqref="L2:L101" type="list">
      <formula1>"はい,いいえ"</formula1>
    </dataValidation>
  </dataValidations>
  <pageMargins left="0.7" right="0.7" top="0.75" bottom="0.75" header="0.3" footer="0.3"/>
  <ignoredErrors>
    <ignoredError sqref="A1:XFD1048576" evalError="true" twoDigitTextYear="true" numberStoredAsText="true" formula="true" formulaRange="true" unlockedFormula="true" emptyCellReference="true" listDataValidation="true" calculatedColumn="true"/>
  </ignoredErrors>
  <tableParts count="1">
    <tablePart r:id="R1c59931246894dc7"/>
  </tableParts>
</worksheet>
</file>

<file path=xl/worksheets/sheet5.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workbookViewId="0"/>
  </sheetViews>
  <sheetFormatPr defaultRowHeight="15"/>
  <cols>
    <col customWidth="true" max="2" min="1" width="18"/>
    <col customWidth="true" max="3" min="3" width="20"/>
    <col customWidth="true" max="4" min="4" width="12"/>
    <col customWidth="true" max="5" min="5" width="18"/>
    <col customWidth="true" max="9" min="6" width="13"/>
    <col customWidth="true" max="14" min="10" width="12"/>
    <col customWidth="true" max="15" min="15" width="11"/>
    <col customWidth="true" max="16" min="16" width="24"/>
    <col customWidth="true" max="17" min="17" width="22"/>
    <col customWidth="true" max="18" min="18" width="13"/>
    <col customWidth="true" max="19" min="19" width="26"/>
  </cols>
  <sheetData>
    <row r="1" ht="24.4140625" customHeight="true">
      <c r="A1" s="60" t="s">
        <v>98</v>
      </c>
      <c r="B1" s="61" t="s">
        <v>100</v>
      </c>
      <c r="C1" s="61" t="s">
        <v>162</v>
      </c>
      <c r="D1" s="61" t="s">
        <v>163</v>
      </c>
      <c r="E1" s="61" t="s">
        <v>164</v>
      </c>
      <c r="F1" s="61" t="s">
        <v>105</v>
      </c>
      <c r="G1" s="61" t="s">
        <v>106</v>
      </c>
      <c r="H1" s="61" t="s">
        <v>198</v>
      </c>
      <c r="I1" s="61" t="s">
        <v>199</v>
      </c>
      <c r="J1" s="61" t="s">
        <v>108</v>
      </c>
      <c r="K1" s="61" t="s">
        <v>200</v>
      </c>
      <c r="L1" s="61" t="s">
        <v>201</v>
      </c>
      <c r="M1" s="61" t="s">
        <v>202</v>
      </c>
      <c r="N1" s="61" t="str">
        <v>不良数量</v>
      </c>
      <c r="O1" s="61" t="str">
        <v>良率%</v>
      </c>
      <c r="P1" s="61" t="s">
        <v>203</v>
      </c>
      <c r="Q1" s="61" t="s">
        <v>204</v>
      </c>
      <c r="R1" s="61" t="s">
        <v>205</v>
      </c>
      <c r="S1" s="61" t="s">
        <v>116</v>
      </c>
      <c r="T1" s="158"/>
      <c r="U1" s="158"/>
      <c r="V1" s="158"/>
      <c r="W1" s="158"/>
      <c r="X1" s="158"/>
      <c r="Y1" s="158"/>
      <c r="Z1" s="158"/>
    </row>
    <row r="2" ht="15" customHeight="true">
      <c r="A2" s="27" t="str">
        <v>WO-260418-018</v>
      </c>
      <c r="B2" s="98" t="str">
        <f>IF($A2="","",IFERROR(VLOOKUP($A2,'生産計画'!$A$2:$T$101,4,FALSE),""))</f>
        <v>Aシリーズポンプ本体</v>
      </c>
      <c r="C2" s="28" t="s">
        <v>174</v>
      </c>
      <c r="D2" s="28" t="n">
        <v>10</v>
      </c>
      <c r="E2" s="28" t="s">
        <v>158</v>
      </c>
      <c r="F2" s="86" t="n">
        <v>46130</v>
      </c>
      <c r="G2" s="86" t="n">
        <v>46130</v>
      </c>
      <c r="H2" s="86" t="n">
        <v>46130</v>
      </c>
      <c r="I2" s="86" t="n">
        <v>46130</v>
      </c>
      <c r="J2" s="28" t="s">
        <v>120</v>
      </c>
      <c r="K2" s="88" t="n">
        <v>1</v>
      </c>
      <c r="L2" s="28" t="s">
        <v>81</v>
      </c>
      <c r="M2" s="82" t="n">
        <v>1200</v>
      </c>
      <c r="N2" s="82" t="n">
        <v>0</v>
      </c>
      <c r="O2" s="96" t="n">
        <f>IF($A2="","",IFERROR(IF($M2=0,"",($M2-$N2)/$M2),""))</f>
        <v>1</v>
      </c>
      <c r="P2" s="28"/>
      <c r="Q2" s="28" t="s">
        <v>206</v>
      </c>
      <c r="R2" s="86" t="n">
        <v>46130</v>
      </c>
      <c r="S2" s="29"/>
      <c r="T2" s="158"/>
      <c r="U2" s="158"/>
      <c r="V2" s="158"/>
      <c r="W2" s="158"/>
      <c r="X2" s="158"/>
      <c r="Y2" s="158"/>
      <c r="Z2" s="158"/>
    </row>
    <row r="3" ht="15" customHeight="true">
      <c r="A3" s="27" t="str">
        <v>WO-260418-018</v>
      </c>
      <c r="B3" s="98" t="str">
        <f>IF($A3="","",IFERROR(VLOOKUP($A3,'生産計画'!$A$2:$T$101,4,FALSE),""))</f>
        <v>Aシリーズポンプ本体</v>
      </c>
      <c r="C3" s="28" t="s">
        <v>174</v>
      </c>
      <c r="D3" s="28" t="n">
        <v>20</v>
      </c>
      <c r="E3" s="28" t="str">
        <v>CNC粗加工</v>
      </c>
      <c r="F3" s="86" t="n">
        <v>46131</v>
      </c>
      <c r="G3" s="86" t="n">
        <v>46136</v>
      </c>
      <c r="H3" s="86" t="n">
        <v>46131</v>
      </c>
      <c r="I3" s="86"/>
      <c r="J3" s="28" t="s">
        <v>120</v>
      </c>
      <c r="K3" s="88" t="n">
        <v>0.62</v>
      </c>
      <c r="L3" s="28" t="s">
        <v>72</v>
      </c>
      <c r="M3" s="82" t="n">
        <v>760</v>
      </c>
      <c r="N3" s="82" t="n">
        <v>8</v>
      </c>
      <c r="O3" s="96" t="n">
        <f>IF($A3="","",IFERROR(IF($M3=0,"",($M3-$N3)/$M3),""))</f>
        <v>0.9894736842105263</v>
      </c>
      <c r="P3" s="28" t="s">
        <v>207</v>
      </c>
      <c r="Q3" s="28" t="s">
        <v>208</v>
      </c>
      <c r="R3" s="86" t="n">
        <v>46136</v>
      </c>
      <c r="S3" s="29"/>
      <c r="T3" s="158"/>
      <c r="U3" s="158"/>
      <c r="V3" s="158"/>
      <c r="W3" s="158"/>
      <c r="X3" s="158"/>
      <c r="Y3" s="158"/>
      <c r="Z3" s="158"/>
    </row>
    <row r="4" ht="15" customHeight="true">
      <c r="A4" s="27" t="str">
        <v>WO-260419-006</v>
      </c>
      <c r="B4" s="98" t="str">
        <f>IF($A4="","",IFERROR(VLOOKUP($A4,'生産計画'!$A$2:$T$101,4,FALSE),""))</f>
        <v>Bシリーズバルブシート</v>
      </c>
      <c r="C4" s="28" t="s">
        <v>209</v>
      </c>
      <c r="D4" s="28" t="n">
        <v>10</v>
      </c>
      <c r="E4" s="28" t="s">
        <v>158</v>
      </c>
      <c r="F4" s="86" t="n">
        <v>46131</v>
      </c>
      <c r="G4" s="86" t="n">
        <v>46131</v>
      </c>
      <c r="H4" s="86" t="n">
        <v>46131</v>
      </c>
      <c r="I4" s="86" t="n">
        <v>46131</v>
      </c>
      <c r="J4" s="28" t="s">
        <v>127</v>
      </c>
      <c r="K4" s="88" t="n">
        <v>1</v>
      </c>
      <c r="L4" s="28" t="s">
        <v>81</v>
      </c>
      <c r="M4" s="82" t="n">
        <v>800</v>
      </c>
      <c r="N4" s="82" t="n">
        <v>0</v>
      </c>
      <c r="O4" s="96" t="n">
        <f>IF($A4="","",IFERROR(IF($M4=0,"",($M4-$N4)/$M4),""))</f>
        <v>1</v>
      </c>
      <c r="P4" s="28"/>
      <c r="Q4" s="28" t="s">
        <v>210</v>
      </c>
      <c r="R4" s="86" t="n">
        <v>46131</v>
      </c>
      <c r="S4" s="29"/>
      <c r="T4" s="158"/>
      <c r="U4" s="158"/>
      <c r="V4" s="158"/>
      <c r="W4" s="158"/>
      <c r="X4" s="158"/>
      <c r="Y4" s="158"/>
      <c r="Z4" s="158"/>
    </row>
    <row r="5" ht="15" customHeight="true">
      <c r="A5" s="27" t="str">
        <v>WO-260419-006</v>
      </c>
      <c r="B5" s="98" t="str">
        <f>IF($A5="","",IFERROR(VLOOKUP($A5,'生産計画'!$A$2:$T$101,4,FALSE),""))</f>
        <v>Bシリーズバルブシート</v>
      </c>
      <c r="C5" s="28" t="s">
        <v>209</v>
      </c>
      <c r="D5" s="28" t="n">
        <v>20</v>
      </c>
      <c r="E5" s="28" t="s">
        <v>128</v>
      </c>
      <c r="F5" s="86" t="n">
        <v>46132</v>
      </c>
      <c r="G5" s="86" t="n">
        <v>46139</v>
      </c>
      <c r="H5" s="86" t="n">
        <v>46132</v>
      </c>
      <c r="I5" s="86"/>
      <c r="J5" s="28" t="s">
        <v>127</v>
      </c>
      <c r="K5" s="88" t="n">
        <v>0.45</v>
      </c>
      <c r="L5" s="28" t="s">
        <v>72</v>
      </c>
      <c r="M5" s="82" t="n">
        <v>360</v>
      </c>
      <c r="N5" s="82" t="n">
        <v>2</v>
      </c>
      <c r="O5" s="96" t="n">
        <f>IF($A5="","",IFERROR(IF($M5=0,"",($M5-$N5)/$M5),""))</f>
        <v>0.9944444444444445</v>
      </c>
      <c r="P5" s="28" t="s">
        <v>211</v>
      </c>
      <c r="Q5" s="28" t="s">
        <v>212</v>
      </c>
      <c r="R5" s="86" t="n">
        <v>46136</v>
      </c>
      <c r="S5" s="29"/>
      <c r="T5" s="158"/>
      <c r="U5" s="158"/>
      <c r="V5" s="158"/>
      <c r="W5" s="158"/>
      <c r="X5" s="158"/>
      <c r="Y5" s="158"/>
      <c r="Z5" s="158"/>
    </row>
    <row r="6" ht="15" customHeight="true">
      <c r="A6" s="27" t="str">
        <v>WO-260420-011</v>
      </c>
      <c r="B6" s="98" t="str">
        <f>IF($A6="","",IFERROR(VLOOKUP($A6,'生産計画'!$A$2:$T$101,4,FALSE),""))</f>
        <v>C型ブラケット</v>
      </c>
      <c r="C6" s="28" t="s">
        <v>213</v>
      </c>
      <c r="D6" s="28" t="n">
        <v>10</v>
      </c>
      <c r="E6" s="28" t="s">
        <v>158</v>
      </c>
      <c r="F6" s="86" t="n">
        <v>46132</v>
      </c>
      <c r="G6" s="86" t="n">
        <v>46133</v>
      </c>
      <c r="H6" s="86" t="n">
        <v>46132</v>
      </c>
      <c r="I6" s="86" t="n">
        <v>46133</v>
      </c>
      <c r="J6" s="28" t="s">
        <v>133</v>
      </c>
      <c r="K6" s="88" t="n">
        <v>1</v>
      </c>
      <c r="L6" s="28" t="s">
        <v>81</v>
      </c>
      <c r="M6" s="82" t="n">
        <v>60</v>
      </c>
      <c r="N6" s="82" t="n">
        <v>0</v>
      </c>
      <c r="O6" s="96" t="n">
        <f>IF($A6="","",IFERROR(IF($M6=0,"",($M6-$N6)/$M6),""))</f>
        <v>1</v>
      </c>
      <c r="P6" s="28"/>
      <c r="Q6" s="28" t="s">
        <v>214</v>
      </c>
      <c r="R6" s="86" t="n">
        <v>46133</v>
      </c>
      <c r="S6" s="29"/>
      <c r="T6" s="158"/>
      <c r="U6" s="158"/>
      <c r="V6" s="158"/>
      <c r="W6" s="158"/>
      <c r="X6" s="158"/>
      <c r="Y6" s="158"/>
      <c r="Z6" s="158"/>
    </row>
    <row r="7" ht="15" customHeight="true">
      <c r="A7" s="27" t="str">
        <v>WO-260420-011</v>
      </c>
      <c r="B7" s="98" t="str">
        <f>IF($A7="","",IFERROR(VLOOKUP($A7,'生産計画'!$A$2:$T$101,4,FALSE),""))</f>
        <v>C型ブラケット</v>
      </c>
      <c r="C7" s="28" t="s">
        <v>213</v>
      </c>
      <c r="D7" s="28" t="n">
        <v>20</v>
      </c>
      <c r="E7" s="28" t="s">
        <v>134</v>
      </c>
      <c r="F7" s="86" t="n">
        <v>46134</v>
      </c>
      <c r="G7" s="86" t="n">
        <v>46137</v>
      </c>
      <c r="H7" s="86" t="n">
        <v>46134</v>
      </c>
      <c r="I7" s="86"/>
      <c r="J7" s="28" t="s">
        <v>133</v>
      </c>
      <c r="K7" s="88" t="n">
        <v>0.3</v>
      </c>
      <c r="L7" s="28" t="s">
        <v>147</v>
      </c>
      <c r="M7" s="82" t="n">
        <v>18</v>
      </c>
      <c r="N7" s="82" t="n">
        <v>1</v>
      </c>
      <c r="O7" s="96" t="n">
        <f>IF($A7="","",IFERROR(IF($M7=0,"",($M7-$N7)/$M7),""))</f>
        <v>0.9444444444444444</v>
      </c>
      <c r="P7" s="28" t="s">
        <v>215</v>
      </c>
      <c r="Q7" s="28" t="s">
        <v>216</v>
      </c>
      <c r="R7" s="86" t="n">
        <v>46136</v>
      </c>
      <c r="S7" s="29"/>
      <c r="T7" s="158"/>
      <c r="U7" s="158"/>
      <c r="V7" s="158"/>
      <c r="W7" s="158"/>
      <c r="X7" s="158"/>
      <c r="Y7" s="158"/>
      <c r="Z7" s="158"/>
    </row>
    <row r="8" ht="15" customHeight="true">
      <c r="A8" s="27" t="str">
        <v>WO-260421-004</v>
      </c>
      <c r="B8" s="98" t="str">
        <f>IF($A8="","",IFERROR(VLOOKUP($A8,'生産計画'!$A$2:$T$101,4,FALSE),""))</f>
        <v>Dシリーズハウジング</v>
      </c>
      <c r="C8" s="28" t="s">
        <v>217</v>
      </c>
      <c r="D8" s="28" t="n">
        <v>10</v>
      </c>
      <c r="E8" s="28" t="s">
        <v>141</v>
      </c>
      <c r="F8" s="86" t="n">
        <v>46133</v>
      </c>
      <c r="G8" s="86" t="n">
        <v>46137</v>
      </c>
      <c r="H8" s="86" t="n">
        <v>46133</v>
      </c>
      <c r="I8" s="86"/>
      <c r="J8" s="28" t="s">
        <v>139</v>
      </c>
      <c r="K8" s="88" t="n">
        <v>0.7</v>
      </c>
      <c r="L8" s="28" t="s">
        <v>72</v>
      </c>
      <c r="M8" s="82" t="n">
        <v>110</v>
      </c>
      <c r="N8" s="82" t="n">
        <v>6</v>
      </c>
      <c r="O8" s="96" t="n">
        <f>IF($A8="","",IFERROR(IF($M8=0,"",($M8-$N8)/$M8),""))</f>
        <v>0.9454545454545454</v>
      </c>
      <c r="P8" s="28" t="s">
        <v>218</v>
      </c>
      <c r="Q8" s="28" t="s">
        <v>219</v>
      </c>
      <c r="R8" s="86" t="n">
        <v>46136</v>
      </c>
      <c r="S8" s="29"/>
      <c r="T8" s="158"/>
      <c r="U8" s="158"/>
      <c r="V8" s="158"/>
      <c r="W8" s="158"/>
      <c r="X8" s="158"/>
      <c r="Y8" s="158"/>
      <c r="Z8" s="158"/>
    </row>
    <row r="9" ht="15" customHeight="true">
      <c r="A9" s="27" t="str">
        <v>WO-260423-003</v>
      </c>
      <c r="B9" s="98" t="str">
        <f>IF($A9="","",IFERROR(VLOOKUP($A9,'生産計画'!$A$2:$T$101,4,FALSE),""))</f>
        <v>Fシリーズエンドカバー</v>
      </c>
      <c r="C9" s="28" t="s">
        <v>220</v>
      </c>
      <c r="D9" s="28" t="n">
        <v>30</v>
      </c>
      <c r="E9" s="28" t="s">
        <v>152</v>
      </c>
      <c r="F9" s="86" t="n">
        <v>46135</v>
      </c>
      <c r="G9" s="86" t="n">
        <v>46137</v>
      </c>
      <c r="H9" s="86" t="n">
        <v>46135</v>
      </c>
      <c r="I9" s="86"/>
      <c r="J9" s="28" t="s">
        <v>151</v>
      </c>
      <c r="K9" s="88" t="n">
        <v>0.2</v>
      </c>
      <c r="L9" s="28" t="s">
        <v>78</v>
      </c>
      <c r="M9" s="82" t="n">
        <v>60</v>
      </c>
      <c r="N9" s="82" t="n">
        <v>0</v>
      </c>
      <c r="O9" s="96" t="n">
        <f>IF($A9="","",IFERROR(IF($M9=0,"",($M9-$N9)/$M9),""))</f>
        <v>1</v>
      </c>
      <c r="P9" s="28" t="s">
        <v>154</v>
      </c>
      <c r="Q9" s="28" t="s">
        <v>221</v>
      </c>
      <c r="R9" s="86" t="n">
        <v>46136</v>
      </c>
      <c r="S9" s="29"/>
      <c r="T9" s="158"/>
      <c r="U9" s="158"/>
      <c r="V9" s="158"/>
      <c r="W9" s="158"/>
      <c r="X9" s="158"/>
      <c r="Y9" s="158"/>
      <c r="Z9" s="158"/>
    </row>
    <row r="10" ht="15" customHeight="true">
      <c r="A10" s="27"/>
      <c r="B10" s="98" t="str">
        <f>IF($A10="","",IFERROR(VLOOKUP($A10,'生産計画'!$A$2:$T$101,4,FALSE),""))</f>
      </c>
      <c r="C10" s="28"/>
      <c r="D10" s="28"/>
      <c r="E10" s="28"/>
      <c r="F10" s="86"/>
      <c r="G10" s="86"/>
      <c r="H10" s="86"/>
      <c r="I10" s="86"/>
      <c r="J10" s="28"/>
      <c r="K10" s="88"/>
      <c r="L10" s="28"/>
      <c r="M10" s="82"/>
      <c r="N10" s="82"/>
      <c r="O10" s="96" t="str">
        <f>IF($A10="","",IFERROR(IF($M10=0,"",($M10-$N10)/$M10),""))</f>
      </c>
      <c r="P10" s="28"/>
      <c r="Q10" s="28"/>
      <c r="R10" s="86"/>
      <c r="S10" s="29"/>
      <c r="T10" s="158"/>
      <c r="U10" s="158"/>
      <c r="V10" s="158"/>
      <c r="W10" s="158"/>
      <c r="X10" s="158"/>
      <c r="Y10" s="158"/>
      <c r="Z10" s="158"/>
    </row>
    <row r="11" ht="15" customHeight="true">
      <c r="A11" s="27"/>
      <c r="B11" s="98" t="str">
        <f>IF($A11="","",IFERROR(VLOOKUP($A11,'生産計画'!$A$2:$T$101,4,FALSE),""))</f>
      </c>
      <c r="C11" s="28"/>
      <c r="D11" s="28"/>
      <c r="E11" s="28"/>
      <c r="F11" s="86"/>
      <c r="G11" s="86"/>
      <c r="H11" s="86"/>
      <c r="I11" s="86"/>
      <c r="J11" s="28"/>
      <c r="K11" s="88"/>
      <c r="L11" s="28"/>
      <c r="M11" s="82"/>
      <c r="N11" s="82"/>
      <c r="O11" s="96" t="str">
        <f>IF($A11="","",IFERROR(IF($M11=0,"",($M11-$N11)/$M11),""))</f>
      </c>
      <c r="P11" s="28"/>
      <c r="Q11" s="28"/>
      <c r="R11" s="86"/>
      <c r="S11" s="29"/>
      <c r="T11" s="158"/>
      <c r="U11" s="158"/>
      <c r="V11" s="158"/>
      <c r="W11" s="158"/>
      <c r="X11" s="158"/>
      <c r="Y11" s="158"/>
      <c r="Z11" s="158"/>
    </row>
    <row r="12" ht="15" customHeight="true">
      <c r="A12" s="27"/>
      <c r="B12" s="98" t="str">
        <f>IF($A12="","",IFERROR(VLOOKUP($A12,'生産計画'!$A$2:$T$101,4,FALSE),""))</f>
      </c>
      <c r="C12" s="28"/>
      <c r="D12" s="28"/>
      <c r="E12" s="28"/>
      <c r="F12" s="86"/>
      <c r="G12" s="86"/>
      <c r="H12" s="86"/>
      <c r="I12" s="86"/>
      <c r="J12" s="28"/>
      <c r="K12" s="88"/>
      <c r="L12" s="28"/>
      <c r="M12" s="82"/>
      <c r="N12" s="82"/>
      <c r="O12" s="96" t="str">
        <f>IF($A12="","",IFERROR(IF($M12=0,"",($M12-$N12)/$M12),""))</f>
      </c>
      <c r="P12" s="28"/>
      <c r="Q12" s="28"/>
      <c r="R12" s="86"/>
      <c r="S12" s="29"/>
      <c r="T12" s="158"/>
      <c r="U12" s="158"/>
      <c r="V12" s="158"/>
      <c r="W12" s="158"/>
      <c r="X12" s="158"/>
      <c r="Y12" s="158"/>
      <c r="Z12" s="158"/>
    </row>
    <row r="13" ht="15" customHeight="true">
      <c r="A13" s="27"/>
      <c r="B13" s="98" t="str">
        <f>IF($A13="","",IFERROR(VLOOKUP($A13,'生産計画'!$A$2:$T$101,4,FALSE),""))</f>
      </c>
      <c r="C13" s="28"/>
      <c r="D13" s="28"/>
      <c r="E13" s="28"/>
      <c r="F13" s="86"/>
      <c r="G13" s="86"/>
      <c r="H13" s="86"/>
      <c r="I13" s="86"/>
      <c r="J13" s="28"/>
      <c r="K13" s="88"/>
      <c r="L13" s="28"/>
      <c r="M13" s="82"/>
      <c r="N13" s="82"/>
      <c r="O13" s="96" t="str">
        <f>IF($A13="","",IFERROR(IF($M13=0,"",($M13-$N13)/$M13),""))</f>
      </c>
      <c r="P13" s="28"/>
      <c r="Q13" s="28"/>
      <c r="R13" s="86"/>
      <c r="S13" s="29"/>
      <c r="T13" s="158"/>
      <c r="U13" s="158"/>
      <c r="V13" s="158"/>
      <c r="W13" s="158"/>
      <c r="X13" s="158"/>
      <c r="Y13" s="158"/>
      <c r="Z13" s="158"/>
    </row>
    <row r="14" ht="15" customHeight="true">
      <c r="A14" s="27"/>
      <c r="B14" s="98" t="str">
        <f>IF($A14="","",IFERROR(VLOOKUP($A14,'生産計画'!$A$2:$T$101,4,FALSE),""))</f>
      </c>
      <c r="C14" s="28"/>
      <c r="D14" s="28"/>
      <c r="E14" s="28"/>
      <c r="F14" s="86"/>
      <c r="G14" s="86"/>
      <c r="H14" s="86"/>
      <c r="I14" s="86"/>
      <c r="J14" s="28"/>
      <c r="K14" s="88"/>
      <c r="L14" s="28"/>
      <c r="M14" s="82"/>
      <c r="N14" s="82"/>
      <c r="O14" s="96" t="str">
        <f>IF($A14="","",IFERROR(IF($M14=0,"",($M14-$N14)/$M14),""))</f>
      </c>
      <c r="P14" s="28"/>
      <c r="Q14" s="28"/>
      <c r="R14" s="86"/>
      <c r="S14" s="29"/>
      <c r="T14" s="158"/>
      <c r="U14" s="158"/>
      <c r="V14" s="158"/>
      <c r="W14" s="158"/>
      <c r="X14" s="158"/>
      <c r="Y14" s="158"/>
      <c r="Z14" s="158"/>
    </row>
    <row r="15" ht="15" customHeight="true">
      <c r="A15" s="27"/>
      <c r="B15" s="98" t="str">
        <f>IF($A15="","",IFERROR(VLOOKUP($A15,'生産計画'!$A$2:$T$101,4,FALSE),""))</f>
      </c>
      <c r="C15" s="28"/>
      <c r="D15" s="28"/>
      <c r="E15" s="28"/>
      <c r="F15" s="86"/>
      <c r="G15" s="86"/>
      <c r="H15" s="86"/>
      <c r="I15" s="86"/>
      <c r="J15" s="28"/>
      <c r="K15" s="88"/>
      <c r="L15" s="28"/>
      <c r="M15" s="82"/>
      <c r="N15" s="82"/>
      <c r="O15" s="96" t="str">
        <f>IF($A15="","",IFERROR(IF($M15=0,"",($M15-$N15)/$M15),""))</f>
      </c>
      <c r="P15" s="28"/>
      <c r="Q15" s="28"/>
      <c r="R15" s="86"/>
      <c r="S15" s="29"/>
      <c r="T15" s="158"/>
      <c r="U15" s="158"/>
      <c r="V15" s="158"/>
      <c r="W15" s="158"/>
      <c r="X15" s="158"/>
      <c r="Y15" s="158"/>
      <c r="Z15" s="158"/>
    </row>
    <row r="16" ht="15" customHeight="true">
      <c r="A16" s="27"/>
      <c r="B16" s="98" t="str">
        <f>IF($A16="","",IFERROR(VLOOKUP($A16,'生産計画'!$A$2:$T$101,4,FALSE),""))</f>
      </c>
      <c r="C16" s="28"/>
      <c r="D16" s="28"/>
      <c r="E16" s="28"/>
      <c r="F16" s="86"/>
      <c r="G16" s="86"/>
      <c r="H16" s="86"/>
      <c r="I16" s="86"/>
      <c r="J16" s="28"/>
      <c r="K16" s="88"/>
      <c r="L16" s="28"/>
      <c r="M16" s="82"/>
      <c r="N16" s="82"/>
      <c r="O16" s="96" t="str">
        <f>IF($A16="","",IFERROR(IF($M16=0,"",($M16-$N16)/$M16),""))</f>
      </c>
      <c r="P16" s="28"/>
      <c r="Q16" s="28"/>
      <c r="R16" s="86"/>
      <c r="S16" s="29"/>
      <c r="T16" s="158"/>
      <c r="U16" s="158"/>
      <c r="V16" s="158"/>
      <c r="W16" s="158"/>
      <c r="X16" s="158"/>
      <c r="Y16" s="158"/>
      <c r="Z16" s="158"/>
    </row>
    <row r="17" ht="15" customHeight="true">
      <c r="A17" s="27"/>
      <c r="B17" s="98" t="str">
        <f>IF($A17="","",IFERROR(VLOOKUP($A17,'生産計画'!$A$2:$T$101,4,FALSE),""))</f>
      </c>
      <c r="C17" s="28"/>
      <c r="D17" s="28"/>
      <c r="E17" s="28"/>
      <c r="F17" s="86"/>
      <c r="G17" s="86"/>
      <c r="H17" s="86"/>
      <c r="I17" s="86"/>
      <c r="J17" s="28"/>
      <c r="K17" s="88"/>
      <c r="L17" s="28"/>
      <c r="M17" s="82"/>
      <c r="N17" s="82"/>
      <c r="O17" s="96" t="str">
        <f>IF($A17="","",IFERROR(IF($M17=0,"",($M17-$N17)/$M17),""))</f>
      </c>
      <c r="P17" s="28"/>
      <c r="Q17" s="28"/>
      <c r="R17" s="86"/>
      <c r="S17" s="29"/>
      <c r="T17" s="158"/>
      <c r="U17" s="158"/>
      <c r="V17" s="158"/>
      <c r="W17" s="158"/>
      <c r="X17" s="158"/>
      <c r="Y17" s="158"/>
      <c r="Z17" s="158"/>
    </row>
    <row r="18" ht="15" customHeight="true">
      <c r="A18" s="27"/>
      <c r="B18" s="98" t="str">
        <f>IF($A18="","",IFERROR(VLOOKUP($A18,'生産計画'!$A$2:$T$101,4,FALSE),""))</f>
      </c>
      <c r="C18" s="28"/>
      <c r="D18" s="28"/>
      <c r="E18" s="28"/>
      <c r="F18" s="86"/>
      <c r="G18" s="86"/>
      <c r="H18" s="86"/>
      <c r="I18" s="86"/>
      <c r="J18" s="28"/>
      <c r="K18" s="88"/>
      <c r="L18" s="28"/>
      <c r="M18" s="82"/>
      <c r="N18" s="82"/>
      <c r="O18" s="96" t="str">
        <f>IF($A18="","",IFERROR(IF($M18=0,"",($M18-$N18)/$M18),""))</f>
      </c>
      <c r="P18" s="28"/>
      <c r="Q18" s="28"/>
      <c r="R18" s="86"/>
      <c r="S18" s="29"/>
      <c r="T18" s="158"/>
      <c r="U18" s="158"/>
      <c r="V18" s="158"/>
      <c r="W18" s="158"/>
      <c r="X18" s="158"/>
      <c r="Y18" s="158"/>
      <c r="Z18" s="158"/>
    </row>
    <row r="19" ht="15" customHeight="true">
      <c r="A19" s="27"/>
      <c r="B19" s="98" t="str">
        <f>IF($A19="","",IFERROR(VLOOKUP($A19,'生産計画'!$A$2:$T$101,4,FALSE),""))</f>
      </c>
      <c r="C19" s="28"/>
      <c r="D19" s="28"/>
      <c r="E19" s="28"/>
      <c r="F19" s="86"/>
      <c r="G19" s="86"/>
      <c r="H19" s="86"/>
      <c r="I19" s="86"/>
      <c r="J19" s="28"/>
      <c r="K19" s="88"/>
      <c r="L19" s="28"/>
      <c r="M19" s="82"/>
      <c r="N19" s="82"/>
      <c r="O19" s="96" t="str">
        <f>IF($A19="","",IFERROR(IF($M19=0,"",($M19-$N19)/$M19),""))</f>
      </c>
      <c r="P19" s="28"/>
      <c r="Q19" s="28"/>
      <c r="R19" s="86"/>
      <c r="S19" s="29"/>
      <c r="T19" s="158"/>
      <c r="U19" s="158"/>
      <c r="V19" s="158"/>
      <c r="W19" s="158"/>
      <c r="X19" s="158"/>
      <c r="Y19" s="158"/>
      <c r="Z19" s="158"/>
    </row>
    <row r="20" ht="15" customHeight="true">
      <c r="A20" s="27"/>
      <c r="B20" s="98" t="str">
        <f>IF($A20="","",IFERROR(VLOOKUP($A20,'生産計画'!$A$2:$T$101,4,FALSE),""))</f>
      </c>
      <c r="C20" s="28"/>
      <c r="D20" s="28"/>
      <c r="E20" s="28"/>
      <c r="F20" s="86"/>
      <c r="G20" s="86"/>
      <c r="H20" s="86"/>
      <c r="I20" s="86"/>
      <c r="J20" s="28"/>
      <c r="K20" s="88"/>
      <c r="L20" s="28"/>
      <c r="M20" s="82"/>
      <c r="N20" s="82"/>
      <c r="O20" s="96" t="str">
        <f>IF($A20="","",IFERROR(IF($M20=0,"",($M20-$N20)/$M20),""))</f>
      </c>
      <c r="P20" s="28"/>
      <c r="Q20" s="28"/>
      <c r="R20" s="86"/>
      <c r="S20" s="29"/>
      <c r="T20" s="158"/>
      <c r="U20" s="158"/>
      <c r="V20" s="158"/>
      <c r="W20" s="158"/>
      <c r="X20" s="158"/>
      <c r="Y20" s="158"/>
      <c r="Z20" s="158"/>
    </row>
    <row r="21" ht="15" customHeight="true">
      <c r="A21" s="27"/>
      <c r="B21" s="98" t="str">
        <f>IF($A21="","",IFERROR(VLOOKUP($A21,'生産計画'!$A$2:$T$101,4,FALSE),""))</f>
      </c>
      <c r="C21" s="28"/>
      <c r="D21" s="28"/>
      <c r="E21" s="28"/>
      <c r="F21" s="86"/>
      <c r="G21" s="86"/>
      <c r="H21" s="86"/>
      <c r="I21" s="86"/>
      <c r="J21" s="28"/>
      <c r="K21" s="88"/>
      <c r="L21" s="28"/>
      <c r="M21" s="82"/>
      <c r="N21" s="82"/>
      <c r="O21" s="96" t="str">
        <f>IF($A21="","",IFERROR(IF($M21=0,"",($M21-$N21)/$M21),""))</f>
      </c>
      <c r="P21" s="28"/>
      <c r="Q21" s="28"/>
      <c r="R21" s="86"/>
      <c r="S21" s="29"/>
      <c r="T21" s="158"/>
      <c r="U21" s="158"/>
      <c r="V21" s="158"/>
      <c r="W21" s="158"/>
      <c r="X21" s="158"/>
      <c r="Y21" s="158"/>
      <c r="Z21" s="158"/>
    </row>
    <row r="22" ht="15" customHeight="true">
      <c r="A22" s="27"/>
      <c r="B22" s="98" t="str">
        <f>IF($A22="","",IFERROR(VLOOKUP($A22,'生産計画'!$A$2:$T$101,4,FALSE),""))</f>
      </c>
      <c r="C22" s="28"/>
      <c r="D22" s="28"/>
      <c r="E22" s="28"/>
      <c r="F22" s="86"/>
      <c r="G22" s="86"/>
      <c r="H22" s="86"/>
      <c r="I22" s="86"/>
      <c r="J22" s="28"/>
      <c r="K22" s="88"/>
      <c r="L22" s="28"/>
      <c r="M22" s="82"/>
      <c r="N22" s="82"/>
      <c r="O22" s="96" t="str">
        <f>IF($A22="","",IFERROR(IF($M22=0,"",($M22-$N22)/$M22),""))</f>
      </c>
      <c r="P22" s="28"/>
      <c r="Q22" s="28"/>
      <c r="R22" s="86"/>
      <c r="S22" s="29"/>
      <c r="T22" s="158"/>
      <c r="U22" s="158"/>
      <c r="V22" s="158"/>
      <c r="W22" s="158"/>
      <c r="X22" s="158"/>
      <c r="Y22" s="158"/>
      <c r="Z22" s="158"/>
    </row>
    <row r="23" ht="15" customHeight="true">
      <c r="A23" s="27"/>
      <c r="B23" s="98" t="str">
        <f>IF($A23="","",IFERROR(VLOOKUP($A23,'生産計画'!$A$2:$T$101,4,FALSE),""))</f>
      </c>
      <c r="C23" s="28"/>
      <c r="D23" s="28"/>
      <c r="E23" s="28"/>
      <c r="F23" s="86"/>
      <c r="G23" s="86"/>
      <c r="H23" s="86"/>
      <c r="I23" s="86"/>
      <c r="J23" s="28"/>
      <c r="K23" s="88"/>
      <c r="L23" s="28"/>
      <c r="M23" s="82"/>
      <c r="N23" s="82"/>
      <c r="O23" s="96" t="str">
        <f>IF($A23="","",IFERROR(IF($M23=0,"",($M23-$N23)/$M23),""))</f>
      </c>
      <c r="P23" s="28"/>
      <c r="Q23" s="28"/>
      <c r="R23" s="86"/>
      <c r="S23" s="29"/>
      <c r="T23" s="158"/>
      <c r="U23" s="158"/>
      <c r="V23" s="158"/>
      <c r="W23" s="158"/>
      <c r="X23" s="158"/>
      <c r="Y23" s="158"/>
      <c r="Z23" s="158"/>
    </row>
    <row r="24" ht="15" customHeight="true">
      <c r="A24" s="27"/>
      <c r="B24" s="98" t="str">
        <f>IF($A24="","",IFERROR(VLOOKUP($A24,'生産計画'!$A$2:$T$101,4,FALSE),""))</f>
      </c>
      <c r="C24" s="28"/>
      <c r="D24" s="28"/>
      <c r="E24" s="28"/>
      <c r="F24" s="86"/>
      <c r="G24" s="86"/>
      <c r="H24" s="86"/>
      <c r="I24" s="86"/>
      <c r="J24" s="28"/>
      <c r="K24" s="88"/>
      <c r="L24" s="28"/>
      <c r="M24" s="82"/>
      <c r="N24" s="82"/>
      <c r="O24" s="96" t="str">
        <f>IF($A24="","",IFERROR(IF($M24=0,"",($M24-$N24)/$M24),""))</f>
      </c>
      <c r="P24" s="28"/>
      <c r="Q24" s="28"/>
      <c r="R24" s="86"/>
      <c r="S24" s="29"/>
      <c r="T24" s="158"/>
      <c r="U24" s="158"/>
      <c r="V24" s="158"/>
      <c r="W24" s="158"/>
      <c r="X24" s="158"/>
      <c r="Y24" s="158"/>
      <c r="Z24" s="158"/>
    </row>
    <row r="25" ht="15" customHeight="true">
      <c r="A25" s="27"/>
      <c r="B25" s="98" t="str">
        <f>IF($A25="","",IFERROR(VLOOKUP($A25,'生産計画'!$A$2:$T$101,4,FALSE),""))</f>
      </c>
      <c r="C25" s="28"/>
      <c r="D25" s="28"/>
      <c r="E25" s="28"/>
      <c r="F25" s="86"/>
      <c r="G25" s="86"/>
      <c r="H25" s="86"/>
      <c r="I25" s="86"/>
      <c r="J25" s="28"/>
      <c r="K25" s="88"/>
      <c r="L25" s="28"/>
      <c r="M25" s="82"/>
      <c r="N25" s="82"/>
      <c r="O25" s="96" t="str">
        <f>IF($A25="","",IFERROR(IF($M25=0,"",($M25-$N25)/$M25),""))</f>
      </c>
      <c r="P25" s="28"/>
      <c r="Q25" s="28"/>
      <c r="R25" s="86"/>
      <c r="S25" s="29"/>
      <c r="T25" s="158"/>
      <c r="U25" s="158"/>
      <c r="V25" s="158"/>
      <c r="W25" s="158"/>
      <c r="X25" s="158"/>
      <c r="Y25" s="158"/>
      <c r="Z25" s="158"/>
    </row>
    <row r="26" ht="15" customHeight="true">
      <c r="A26" s="27"/>
      <c r="B26" s="98" t="str">
        <f>IF($A26="","",IFERROR(VLOOKUP($A26,'生産計画'!$A$2:$T$101,4,FALSE),""))</f>
      </c>
      <c r="C26" s="28"/>
      <c r="D26" s="28"/>
      <c r="E26" s="28"/>
      <c r="F26" s="86"/>
      <c r="G26" s="86"/>
      <c r="H26" s="86"/>
      <c r="I26" s="86"/>
      <c r="J26" s="28"/>
      <c r="K26" s="88"/>
      <c r="L26" s="28"/>
      <c r="M26" s="82"/>
      <c r="N26" s="82"/>
      <c r="O26" s="96" t="str">
        <f>IF($A26="","",IFERROR(IF($M26=0,"",($M26-$N26)/$M26),""))</f>
      </c>
      <c r="P26" s="28"/>
      <c r="Q26" s="28"/>
      <c r="R26" s="86"/>
      <c r="S26" s="29"/>
      <c r="T26" s="158"/>
      <c r="U26" s="158"/>
      <c r="V26" s="158"/>
      <c r="W26" s="158"/>
      <c r="X26" s="158"/>
      <c r="Y26" s="158"/>
      <c r="Z26" s="158"/>
    </row>
    <row r="27" ht="15" customHeight="true">
      <c r="A27" s="27"/>
      <c r="B27" s="98" t="str">
        <f>IF($A27="","",IFERROR(VLOOKUP($A27,'生産計画'!$A$2:$T$101,4,FALSE),""))</f>
      </c>
      <c r="C27" s="28"/>
      <c r="D27" s="28"/>
      <c r="E27" s="28"/>
      <c r="F27" s="86"/>
      <c r="G27" s="86"/>
      <c r="H27" s="86"/>
      <c r="I27" s="86"/>
      <c r="J27" s="28"/>
      <c r="K27" s="88"/>
      <c r="L27" s="28"/>
      <c r="M27" s="82"/>
      <c r="N27" s="82"/>
      <c r="O27" s="96" t="str">
        <f>IF($A27="","",IFERROR(IF($M27=0,"",($M27-$N27)/$M27),""))</f>
      </c>
      <c r="P27" s="28"/>
      <c r="Q27" s="28"/>
      <c r="R27" s="86"/>
      <c r="S27" s="29"/>
      <c r="T27" s="158"/>
      <c r="U27" s="158"/>
      <c r="V27" s="158"/>
      <c r="W27" s="158"/>
      <c r="X27" s="158"/>
      <c r="Y27" s="158"/>
      <c r="Z27" s="158"/>
    </row>
    <row r="28" ht="15" customHeight="true">
      <c r="A28" s="27"/>
      <c r="B28" s="98" t="str">
        <f>IF($A28="","",IFERROR(VLOOKUP($A28,'生産計画'!$A$2:$T$101,4,FALSE),""))</f>
      </c>
      <c r="C28" s="28"/>
      <c r="D28" s="28"/>
      <c r="E28" s="28"/>
      <c r="F28" s="86"/>
      <c r="G28" s="86"/>
      <c r="H28" s="86"/>
      <c r="I28" s="86"/>
      <c r="J28" s="28"/>
      <c r="K28" s="88"/>
      <c r="L28" s="28"/>
      <c r="M28" s="82"/>
      <c r="N28" s="82"/>
      <c r="O28" s="96" t="str">
        <f>IF($A28="","",IFERROR(IF($M28=0,"",($M28-$N28)/$M28),""))</f>
      </c>
      <c r="P28" s="28"/>
      <c r="Q28" s="28"/>
      <c r="R28" s="86"/>
      <c r="S28" s="29"/>
      <c r="T28" s="158"/>
      <c r="U28" s="158"/>
      <c r="V28" s="158"/>
      <c r="W28" s="158"/>
      <c r="X28" s="158"/>
      <c r="Y28" s="158"/>
      <c r="Z28" s="158"/>
    </row>
    <row r="29" ht="15" customHeight="true">
      <c r="A29" s="27"/>
      <c r="B29" s="98" t="str">
        <f>IF($A29="","",IFERROR(VLOOKUP($A29,'生産計画'!$A$2:$T$101,4,FALSE),""))</f>
      </c>
      <c r="C29" s="28"/>
      <c r="D29" s="28"/>
      <c r="E29" s="28"/>
      <c r="F29" s="86"/>
      <c r="G29" s="86"/>
      <c r="H29" s="86"/>
      <c r="I29" s="86"/>
      <c r="J29" s="28"/>
      <c r="K29" s="88"/>
      <c r="L29" s="28"/>
      <c r="M29" s="82"/>
      <c r="N29" s="82"/>
      <c r="O29" s="96" t="str">
        <f>IF($A29="","",IFERROR(IF($M29=0,"",($M29-$N29)/$M29),""))</f>
      </c>
      <c r="P29" s="28"/>
      <c r="Q29" s="28"/>
      <c r="R29" s="86"/>
      <c r="S29" s="29"/>
      <c r="T29" s="158"/>
      <c r="U29" s="158"/>
      <c r="V29" s="158"/>
      <c r="W29" s="158"/>
      <c r="X29" s="158"/>
      <c r="Y29" s="158"/>
      <c r="Z29" s="158"/>
    </row>
    <row r="30" ht="15" customHeight="true">
      <c r="A30" s="27"/>
      <c r="B30" s="98" t="str">
        <f>IF($A30="","",IFERROR(VLOOKUP($A30,'生産計画'!$A$2:$T$101,4,FALSE),""))</f>
      </c>
      <c r="C30" s="28"/>
      <c r="D30" s="28"/>
      <c r="E30" s="28"/>
      <c r="F30" s="86"/>
      <c r="G30" s="86"/>
      <c r="H30" s="86"/>
      <c r="I30" s="86"/>
      <c r="J30" s="28"/>
      <c r="K30" s="88"/>
      <c r="L30" s="28"/>
      <c r="M30" s="82"/>
      <c r="N30" s="82"/>
      <c r="O30" s="96" t="str">
        <f>IF($A30="","",IFERROR(IF($M30=0,"",($M30-$N30)/$M30),""))</f>
      </c>
      <c r="P30" s="28"/>
      <c r="Q30" s="28"/>
      <c r="R30" s="86"/>
      <c r="S30" s="29"/>
      <c r="T30" s="158"/>
      <c r="U30" s="158"/>
      <c r="V30" s="158"/>
      <c r="W30" s="158"/>
      <c r="X30" s="158"/>
      <c r="Y30" s="158"/>
      <c r="Z30" s="158"/>
    </row>
    <row r="31" ht="15" customHeight="true">
      <c r="A31" s="27"/>
      <c r="B31" s="98" t="str">
        <f>IF($A31="","",IFERROR(VLOOKUP($A31,'生産計画'!$A$2:$T$101,4,FALSE),""))</f>
      </c>
      <c r="C31" s="28"/>
      <c r="D31" s="28"/>
      <c r="E31" s="28"/>
      <c r="F31" s="86"/>
      <c r="G31" s="86"/>
      <c r="H31" s="86"/>
      <c r="I31" s="86"/>
      <c r="J31" s="28"/>
      <c r="K31" s="88"/>
      <c r="L31" s="28"/>
      <c r="M31" s="82"/>
      <c r="N31" s="82"/>
      <c r="O31" s="96" t="str">
        <f>IF($A31="","",IFERROR(IF($M31=0,"",($M31-$N31)/$M31),""))</f>
      </c>
      <c r="P31" s="28"/>
      <c r="Q31" s="28"/>
      <c r="R31" s="86"/>
      <c r="S31" s="29"/>
      <c r="T31" s="158"/>
      <c r="U31" s="158"/>
      <c r="V31" s="158"/>
      <c r="W31" s="158"/>
      <c r="X31" s="158"/>
      <c r="Y31" s="158"/>
      <c r="Z31" s="158"/>
    </row>
    <row r="32" ht="15" customHeight="true">
      <c r="A32" s="27"/>
      <c r="B32" s="98" t="str">
        <f>IF($A32="","",IFERROR(VLOOKUP($A32,'生産計画'!$A$2:$T$101,4,FALSE),""))</f>
      </c>
      <c r="C32" s="28"/>
      <c r="D32" s="28"/>
      <c r="E32" s="28"/>
      <c r="F32" s="86"/>
      <c r="G32" s="86"/>
      <c r="H32" s="86"/>
      <c r="I32" s="86"/>
      <c r="J32" s="28"/>
      <c r="K32" s="88"/>
      <c r="L32" s="28"/>
      <c r="M32" s="82"/>
      <c r="N32" s="82"/>
      <c r="O32" s="96" t="str">
        <f>IF($A32="","",IFERROR(IF($M32=0,"",($M32-$N32)/$M32),""))</f>
      </c>
      <c r="P32" s="28"/>
      <c r="Q32" s="28"/>
      <c r="R32" s="86"/>
      <c r="S32" s="29"/>
      <c r="T32" s="158"/>
      <c r="U32" s="158"/>
      <c r="V32" s="158"/>
      <c r="W32" s="158"/>
      <c r="X32" s="158"/>
      <c r="Y32" s="158"/>
      <c r="Z32" s="158"/>
    </row>
    <row r="33" ht="15" customHeight="true">
      <c r="A33" s="27"/>
      <c r="B33" s="98" t="str">
        <f>IF($A33="","",IFERROR(VLOOKUP($A33,'生産計画'!$A$2:$T$101,4,FALSE),""))</f>
      </c>
      <c r="C33" s="28"/>
      <c r="D33" s="28"/>
      <c r="E33" s="28"/>
      <c r="F33" s="86"/>
      <c r="G33" s="86"/>
      <c r="H33" s="86"/>
      <c r="I33" s="86"/>
      <c r="J33" s="28"/>
      <c r="K33" s="88"/>
      <c r="L33" s="28"/>
      <c r="M33" s="82"/>
      <c r="N33" s="82"/>
      <c r="O33" s="96" t="str">
        <f>IF($A33="","",IFERROR(IF($M33=0,"",($M33-$N33)/$M33),""))</f>
      </c>
      <c r="P33" s="28"/>
      <c r="Q33" s="28"/>
      <c r="R33" s="86"/>
      <c r="S33" s="29"/>
      <c r="T33" s="158"/>
      <c r="U33" s="158"/>
      <c r="V33" s="158"/>
      <c r="W33" s="158"/>
      <c r="X33" s="158"/>
      <c r="Y33" s="158"/>
      <c r="Z33" s="158"/>
    </row>
    <row r="34" ht="15" customHeight="true">
      <c r="A34" s="27"/>
      <c r="B34" s="98" t="str">
        <f>IF($A34="","",IFERROR(VLOOKUP($A34,'生産計画'!$A$2:$T$101,4,FALSE),""))</f>
      </c>
      <c r="C34" s="28"/>
      <c r="D34" s="28"/>
      <c r="E34" s="28"/>
      <c r="F34" s="86"/>
      <c r="G34" s="86"/>
      <c r="H34" s="86"/>
      <c r="I34" s="86"/>
      <c r="J34" s="28"/>
      <c r="K34" s="88"/>
      <c r="L34" s="28"/>
      <c r="M34" s="82"/>
      <c r="N34" s="82"/>
      <c r="O34" s="96" t="str">
        <f>IF($A34="","",IFERROR(IF($M34=0,"",($M34-$N34)/$M34),""))</f>
      </c>
      <c r="P34" s="28"/>
      <c r="Q34" s="28"/>
      <c r="R34" s="86"/>
      <c r="S34" s="29"/>
      <c r="T34" s="158"/>
      <c r="U34" s="158"/>
      <c r="V34" s="158"/>
      <c r="W34" s="158"/>
      <c r="X34" s="158"/>
      <c r="Y34" s="158"/>
      <c r="Z34" s="158"/>
    </row>
    <row r="35" ht="15" customHeight="true">
      <c r="A35" s="27"/>
      <c r="B35" s="98" t="str">
        <f>IF($A35="","",IFERROR(VLOOKUP($A35,'生産計画'!$A$2:$T$101,4,FALSE),""))</f>
      </c>
      <c r="C35" s="28"/>
      <c r="D35" s="28"/>
      <c r="E35" s="28"/>
      <c r="F35" s="86"/>
      <c r="G35" s="86"/>
      <c r="H35" s="86"/>
      <c r="I35" s="86"/>
      <c r="J35" s="28"/>
      <c r="K35" s="88"/>
      <c r="L35" s="28"/>
      <c r="M35" s="82"/>
      <c r="N35" s="82"/>
      <c r="O35" s="96" t="str">
        <f>IF($A35="","",IFERROR(IF($M35=0,"",($M35-$N35)/$M35),""))</f>
      </c>
      <c r="P35" s="28"/>
      <c r="Q35" s="28"/>
      <c r="R35" s="86"/>
      <c r="S35" s="29"/>
      <c r="T35" s="158"/>
      <c r="U35" s="158"/>
      <c r="V35" s="158"/>
      <c r="W35" s="158"/>
      <c r="X35" s="158"/>
      <c r="Y35" s="158"/>
      <c r="Z35" s="158"/>
    </row>
    <row r="36" ht="15" customHeight="true">
      <c r="A36" s="27"/>
      <c r="B36" s="98" t="str">
        <f>IF($A36="","",IFERROR(VLOOKUP($A36,'生産計画'!$A$2:$T$101,4,FALSE),""))</f>
      </c>
      <c r="C36" s="28"/>
      <c r="D36" s="28"/>
      <c r="E36" s="28"/>
      <c r="F36" s="86"/>
      <c r="G36" s="86"/>
      <c r="H36" s="86"/>
      <c r="I36" s="86"/>
      <c r="J36" s="28"/>
      <c r="K36" s="88"/>
      <c r="L36" s="28"/>
      <c r="M36" s="82"/>
      <c r="N36" s="82"/>
      <c r="O36" s="96" t="str">
        <f>IF($A36="","",IFERROR(IF($M36=0,"",($M36-$N36)/$M36),""))</f>
      </c>
      <c r="P36" s="28"/>
      <c r="Q36" s="28"/>
      <c r="R36" s="86"/>
      <c r="S36" s="29"/>
      <c r="T36" s="158"/>
      <c r="U36" s="158"/>
      <c r="V36" s="158"/>
      <c r="W36" s="158"/>
      <c r="X36" s="158"/>
      <c r="Y36" s="158"/>
      <c r="Z36" s="158"/>
    </row>
    <row r="37" ht="15" customHeight="true">
      <c r="A37" s="27"/>
      <c r="B37" s="98" t="str">
        <f>IF($A37="","",IFERROR(VLOOKUP($A37,'生産計画'!$A$2:$T$101,4,FALSE),""))</f>
      </c>
      <c r="C37" s="28"/>
      <c r="D37" s="28"/>
      <c r="E37" s="28"/>
      <c r="F37" s="86"/>
      <c r="G37" s="86"/>
      <c r="H37" s="86"/>
      <c r="I37" s="86"/>
      <c r="J37" s="28"/>
      <c r="K37" s="88"/>
      <c r="L37" s="28"/>
      <c r="M37" s="82"/>
      <c r="N37" s="82"/>
      <c r="O37" s="96" t="str">
        <f>IF($A37="","",IFERROR(IF($M37=0,"",($M37-$N37)/$M37),""))</f>
      </c>
      <c r="P37" s="28"/>
      <c r="Q37" s="28"/>
      <c r="R37" s="86"/>
      <c r="S37" s="29"/>
      <c r="T37" s="158"/>
      <c r="U37" s="158"/>
      <c r="V37" s="158"/>
      <c r="W37" s="158"/>
      <c r="X37" s="158"/>
      <c r="Y37" s="158"/>
      <c r="Z37" s="158"/>
    </row>
    <row r="38" ht="15" customHeight="true">
      <c r="A38" s="27"/>
      <c r="B38" s="98" t="str">
        <f>IF($A38="","",IFERROR(VLOOKUP($A38,'生産計画'!$A$2:$T$101,4,FALSE),""))</f>
      </c>
      <c r="C38" s="28"/>
      <c r="D38" s="28"/>
      <c r="E38" s="28"/>
      <c r="F38" s="86"/>
      <c r="G38" s="86"/>
      <c r="H38" s="86"/>
      <c r="I38" s="86"/>
      <c r="J38" s="28"/>
      <c r="K38" s="88"/>
      <c r="L38" s="28"/>
      <c r="M38" s="82"/>
      <c r="N38" s="82"/>
      <c r="O38" s="96" t="str">
        <f>IF($A38="","",IFERROR(IF($M38=0,"",($M38-$N38)/$M38),""))</f>
      </c>
      <c r="P38" s="28"/>
      <c r="Q38" s="28"/>
      <c r="R38" s="86"/>
      <c r="S38" s="29"/>
      <c r="T38" s="158"/>
      <c r="U38" s="158"/>
      <c r="V38" s="158"/>
      <c r="W38" s="158"/>
      <c r="X38" s="158"/>
      <c r="Y38" s="158"/>
      <c r="Z38" s="158"/>
    </row>
    <row r="39" ht="15" customHeight="true">
      <c r="A39" s="27"/>
      <c r="B39" s="98" t="str">
        <f>IF($A39="","",IFERROR(VLOOKUP($A39,'生産計画'!$A$2:$T$101,4,FALSE),""))</f>
      </c>
      <c r="C39" s="28"/>
      <c r="D39" s="28"/>
      <c r="E39" s="28"/>
      <c r="F39" s="86"/>
      <c r="G39" s="86"/>
      <c r="H39" s="86"/>
      <c r="I39" s="86"/>
      <c r="J39" s="28"/>
      <c r="K39" s="88"/>
      <c r="L39" s="28"/>
      <c r="M39" s="82"/>
      <c r="N39" s="82"/>
      <c r="O39" s="96" t="str">
        <f>IF($A39="","",IFERROR(IF($M39=0,"",($M39-$N39)/$M39),""))</f>
      </c>
      <c r="P39" s="28"/>
      <c r="Q39" s="28"/>
      <c r="R39" s="86"/>
      <c r="S39" s="29"/>
      <c r="T39" s="158"/>
      <c r="U39" s="158"/>
      <c r="V39" s="158"/>
      <c r="W39" s="158"/>
      <c r="X39" s="158"/>
      <c r="Y39" s="158"/>
      <c r="Z39" s="158"/>
    </row>
    <row r="40" ht="15" customHeight="true">
      <c r="A40" s="27"/>
      <c r="B40" s="98" t="str">
        <f>IF($A40="","",IFERROR(VLOOKUP($A40,'生産計画'!$A$2:$T$101,4,FALSE),""))</f>
      </c>
      <c r="C40" s="28"/>
      <c r="D40" s="28"/>
      <c r="E40" s="28"/>
      <c r="F40" s="86"/>
      <c r="G40" s="86"/>
      <c r="H40" s="86"/>
      <c r="I40" s="86"/>
      <c r="J40" s="28"/>
      <c r="K40" s="88"/>
      <c r="L40" s="28"/>
      <c r="M40" s="82"/>
      <c r="N40" s="82"/>
      <c r="O40" s="96" t="str">
        <f>IF($A40="","",IFERROR(IF($M40=0,"",($M40-$N40)/$M40),""))</f>
      </c>
      <c r="P40" s="28"/>
      <c r="Q40" s="28"/>
      <c r="R40" s="86"/>
      <c r="S40" s="29"/>
      <c r="T40" s="158"/>
      <c r="U40" s="158"/>
      <c r="V40" s="158"/>
      <c r="W40" s="158"/>
      <c r="X40" s="158"/>
      <c r="Y40" s="158"/>
      <c r="Z40" s="158"/>
    </row>
    <row r="41" ht="15" customHeight="true">
      <c r="A41" s="27"/>
      <c r="B41" s="98" t="str">
        <f>IF($A41="","",IFERROR(VLOOKUP($A41,'生産計画'!$A$2:$T$101,4,FALSE),""))</f>
      </c>
      <c r="C41" s="28"/>
      <c r="D41" s="28"/>
      <c r="E41" s="28"/>
      <c r="F41" s="86"/>
      <c r="G41" s="86"/>
      <c r="H41" s="86"/>
      <c r="I41" s="86"/>
      <c r="J41" s="28"/>
      <c r="K41" s="88"/>
      <c r="L41" s="28"/>
      <c r="M41" s="82"/>
      <c r="N41" s="82"/>
      <c r="O41" s="96" t="str">
        <f>IF($A41="","",IFERROR(IF($M41=0,"",($M41-$N41)/$M41),""))</f>
      </c>
      <c r="P41" s="28"/>
      <c r="Q41" s="28"/>
      <c r="R41" s="86"/>
      <c r="S41" s="29"/>
      <c r="T41" s="158"/>
      <c r="U41" s="158"/>
      <c r="V41" s="158"/>
      <c r="W41" s="158"/>
      <c r="X41" s="158"/>
      <c r="Y41" s="158"/>
      <c r="Z41" s="158"/>
    </row>
    <row r="42" ht="15" customHeight="true">
      <c r="A42" s="27"/>
      <c r="B42" s="98" t="str">
        <f>IF($A42="","",IFERROR(VLOOKUP($A42,'生産計画'!$A$2:$T$101,4,FALSE),""))</f>
      </c>
      <c r="C42" s="28"/>
      <c r="D42" s="28"/>
      <c r="E42" s="28"/>
      <c r="F42" s="86"/>
      <c r="G42" s="86"/>
      <c r="H42" s="86"/>
      <c r="I42" s="86"/>
      <c r="J42" s="28"/>
      <c r="K42" s="88"/>
      <c r="L42" s="28"/>
      <c r="M42" s="82"/>
      <c r="N42" s="82"/>
      <c r="O42" s="96" t="str">
        <f>IF($A42="","",IFERROR(IF($M42=0,"",($M42-$N42)/$M42),""))</f>
      </c>
      <c r="P42" s="28"/>
      <c r="Q42" s="28"/>
      <c r="R42" s="86"/>
      <c r="S42" s="29"/>
      <c r="T42" s="158"/>
      <c r="U42" s="158"/>
      <c r="V42" s="158"/>
      <c r="W42" s="158"/>
      <c r="X42" s="158"/>
      <c r="Y42" s="158"/>
      <c r="Z42" s="158"/>
    </row>
    <row r="43" ht="15" customHeight="true">
      <c r="A43" s="27"/>
      <c r="B43" s="98" t="str">
        <f>IF($A43="","",IFERROR(VLOOKUP($A43,'生産計画'!$A$2:$T$101,4,FALSE),""))</f>
      </c>
      <c r="C43" s="28"/>
      <c r="D43" s="28"/>
      <c r="E43" s="28"/>
      <c r="F43" s="86"/>
      <c r="G43" s="86"/>
      <c r="H43" s="86"/>
      <c r="I43" s="86"/>
      <c r="J43" s="28"/>
      <c r="K43" s="88"/>
      <c r="L43" s="28"/>
      <c r="M43" s="82"/>
      <c r="N43" s="82"/>
      <c r="O43" s="96" t="str">
        <f>IF($A43="","",IFERROR(IF($M43=0,"",($M43-$N43)/$M43),""))</f>
      </c>
      <c r="P43" s="28"/>
      <c r="Q43" s="28"/>
      <c r="R43" s="86"/>
      <c r="S43" s="29"/>
      <c r="T43" s="158"/>
      <c r="U43" s="158"/>
      <c r="V43" s="158"/>
      <c r="W43" s="158"/>
      <c r="X43" s="158"/>
      <c r="Y43" s="158"/>
      <c r="Z43" s="158"/>
    </row>
    <row r="44" ht="15" customHeight="true">
      <c r="A44" s="27"/>
      <c r="B44" s="98" t="str">
        <f>IF($A44="","",IFERROR(VLOOKUP($A44,'生産計画'!$A$2:$T$101,4,FALSE),""))</f>
      </c>
      <c r="C44" s="28"/>
      <c r="D44" s="28"/>
      <c r="E44" s="28"/>
      <c r="F44" s="86"/>
      <c r="G44" s="86"/>
      <c r="H44" s="86"/>
      <c r="I44" s="86"/>
      <c r="J44" s="28"/>
      <c r="K44" s="88"/>
      <c r="L44" s="28"/>
      <c r="M44" s="82"/>
      <c r="N44" s="82"/>
      <c r="O44" s="96" t="str">
        <f>IF($A44="","",IFERROR(IF($M44=0,"",($M44-$N44)/$M44),""))</f>
      </c>
      <c r="P44" s="28"/>
      <c r="Q44" s="28"/>
      <c r="R44" s="86"/>
      <c r="S44" s="29"/>
      <c r="T44" s="158"/>
      <c r="U44" s="158"/>
      <c r="V44" s="158"/>
      <c r="W44" s="158"/>
      <c r="X44" s="158"/>
      <c r="Y44" s="158"/>
      <c r="Z44" s="158"/>
    </row>
    <row r="45" ht="15" customHeight="true">
      <c r="A45" s="27"/>
      <c r="B45" s="98" t="str">
        <f>IF($A45="","",IFERROR(VLOOKUP($A45,'生産計画'!$A$2:$T$101,4,FALSE),""))</f>
      </c>
      <c r="C45" s="28"/>
      <c r="D45" s="28"/>
      <c r="E45" s="28"/>
      <c r="F45" s="86"/>
      <c r="G45" s="86"/>
      <c r="H45" s="86"/>
      <c r="I45" s="86"/>
      <c r="J45" s="28"/>
      <c r="K45" s="88"/>
      <c r="L45" s="28"/>
      <c r="M45" s="82"/>
      <c r="N45" s="82"/>
      <c r="O45" s="96" t="str">
        <f>IF($A45="","",IFERROR(IF($M45=0,"",($M45-$N45)/$M45),""))</f>
      </c>
      <c r="P45" s="28"/>
      <c r="Q45" s="28"/>
      <c r="R45" s="86"/>
      <c r="S45" s="29"/>
      <c r="T45" s="158"/>
      <c r="U45" s="158"/>
      <c r="V45" s="158"/>
      <c r="W45" s="158"/>
      <c r="X45" s="158"/>
      <c r="Y45" s="158"/>
      <c r="Z45" s="158"/>
    </row>
    <row r="46" ht="15" customHeight="true">
      <c r="A46" s="27"/>
      <c r="B46" s="98" t="str">
        <f>IF($A46="","",IFERROR(VLOOKUP($A46,'生産計画'!$A$2:$T$101,4,FALSE),""))</f>
      </c>
      <c r="C46" s="28"/>
      <c r="D46" s="28"/>
      <c r="E46" s="28"/>
      <c r="F46" s="86"/>
      <c r="G46" s="86"/>
      <c r="H46" s="86"/>
      <c r="I46" s="86"/>
      <c r="J46" s="28"/>
      <c r="K46" s="88"/>
      <c r="L46" s="28"/>
      <c r="M46" s="82"/>
      <c r="N46" s="82"/>
      <c r="O46" s="96" t="str">
        <f>IF($A46="","",IFERROR(IF($M46=0,"",($M46-$N46)/$M46),""))</f>
      </c>
      <c r="P46" s="28"/>
      <c r="Q46" s="28"/>
      <c r="R46" s="86"/>
      <c r="S46" s="29"/>
      <c r="T46" s="158"/>
      <c r="U46" s="158"/>
      <c r="V46" s="158"/>
      <c r="W46" s="158"/>
      <c r="X46" s="158"/>
      <c r="Y46" s="158"/>
      <c r="Z46" s="158"/>
    </row>
    <row r="47" ht="15" customHeight="true">
      <c r="A47" s="27"/>
      <c r="B47" s="98" t="str">
        <f>IF($A47="","",IFERROR(VLOOKUP($A47,'生産計画'!$A$2:$T$101,4,FALSE),""))</f>
      </c>
      <c r="C47" s="28"/>
      <c r="D47" s="28"/>
      <c r="E47" s="28"/>
      <c r="F47" s="86"/>
      <c r="G47" s="86"/>
      <c r="H47" s="86"/>
      <c r="I47" s="86"/>
      <c r="J47" s="28"/>
      <c r="K47" s="88"/>
      <c r="L47" s="28"/>
      <c r="M47" s="82"/>
      <c r="N47" s="82"/>
      <c r="O47" s="96" t="str">
        <f>IF($A47="","",IFERROR(IF($M47=0,"",($M47-$N47)/$M47),""))</f>
      </c>
      <c r="P47" s="28"/>
      <c r="Q47" s="28"/>
      <c r="R47" s="86"/>
      <c r="S47" s="29"/>
      <c r="T47" s="158"/>
      <c r="U47" s="158"/>
      <c r="V47" s="158"/>
      <c r="W47" s="158"/>
      <c r="X47" s="158"/>
      <c r="Y47" s="158"/>
      <c r="Z47" s="158"/>
    </row>
    <row r="48" ht="15" customHeight="true">
      <c r="A48" s="27"/>
      <c r="B48" s="98" t="str">
        <f>IF($A48="","",IFERROR(VLOOKUP($A48,'生産計画'!$A$2:$T$101,4,FALSE),""))</f>
      </c>
      <c r="C48" s="28"/>
      <c r="D48" s="28"/>
      <c r="E48" s="28"/>
      <c r="F48" s="86"/>
      <c r="G48" s="86"/>
      <c r="H48" s="86"/>
      <c r="I48" s="86"/>
      <c r="J48" s="28"/>
      <c r="K48" s="88"/>
      <c r="L48" s="28"/>
      <c r="M48" s="82"/>
      <c r="N48" s="82"/>
      <c r="O48" s="96" t="str">
        <f>IF($A48="","",IFERROR(IF($M48=0,"",($M48-$N48)/$M48),""))</f>
      </c>
      <c r="P48" s="28"/>
      <c r="Q48" s="28"/>
      <c r="R48" s="86"/>
      <c r="S48" s="29"/>
      <c r="T48" s="158"/>
      <c r="U48" s="158"/>
      <c r="V48" s="158"/>
      <c r="W48" s="158"/>
      <c r="X48" s="158"/>
      <c r="Y48" s="158"/>
      <c r="Z48" s="158"/>
    </row>
    <row r="49" ht="15" customHeight="true">
      <c r="A49" s="27"/>
      <c r="B49" s="98" t="str">
        <f>IF($A49="","",IFERROR(VLOOKUP($A49,'生産計画'!$A$2:$T$101,4,FALSE),""))</f>
      </c>
      <c r="C49" s="28"/>
      <c r="D49" s="28"/>
      <c r="E49" s="28"/>
      <c r="F49" s="86"/>
      <c r="G49" s="86"/>
      <c r="H49" s="86"/>
      <c r="I49" s="86"/>
      <c r="J49" s="28"/>
      <c r="K49" s="88"/>
      <c r="L49" s="28"/>
      <c r="M49" s="82"/>
      <c r="N49" s="82"/>
      <c r="O49" s="96" t="str">
        <f>IF($A49="","",IFERROR(IF($M49=0,"",($M49-$N49)/$M49),""))</f>
      </c>
      <c r="P49" s="28"/>
      <c r="Q49" s="28"/>
      <c r="R49" s="86"/>
      <c r="S49" s="29"/>
      <c r="T49" s="158"/>
      <c r="U49" s="158"/>
      <c r="V49" s="158"/>
      <c r="W49" s="158"/>
      <c r="X49" s="158"/>
      <c r="Y49" s="158"/>
      <c r="Z49" s="158"/>
    </row>
    <row r="50" ht="15" customHeight="true">
      <c r="A50" s="27"/>
      <c r="B50" s="98" t="str">
        <f>IF($A50="","",IFERROR(VLOOKUP($A50,'生産計画'!$A$2:$T$101,4,FALSE),""))</f>
      </c>
      <c r="C50" s="28"/>
      <c r="D50" s="28"/>
      <c r="E50" s="28"/>
      <c r="F50" s="86"/>
      <c r="G50" s="86"/>
      <c r="H50" s="86"/>
      <c r="I50" s="86"/>
      <c r="J50" s="28"/>
      <c r="K50" s="88"/>
      <c r="L50" s="28"/>
      <c r="M50" s="82"/>
      <c r="N50" s="82"/>
      <c r="O50" s="96" t="str">
        <f>IF($A50="","",IFERROR(IF($M50=0,"",($M50-$N50)/$M50),""))</f>
      </c>
      <c r="P50" s="28"/>
      <c r="Q50" s="28"/>
      <c r="R50" s="86"/>
      <c r="S50" s="29"/>
      <c r="T50" s="158"/>
      <c r="U50" s="158"/>
      <c r="V50" s="158"/>
      <c r="W50" s="158"/>
      <c r="X50" s="158"/>
      <c r="Y50" s="158"/>
      <c r="Z50" s="158"/>
    </row>
    <row r="51" ht="15" customHeight="true">
      <c r="A51" s="27"/>
      <c r="B51" s="98" t="str">
        <f>IF($A51="","",IFERROR(VLOOKUP($A51,'生産計画'!$A$2:$T$101,4,FALSE),""))</f>
      </c>
      <c r="C51" s="28"/>
      <c r="D51" s="28"/>
      <c r="E51" s="28"/>
      <c r="F51" s="86"/>
      <c r="G51" s="86"/>
      <c r="H51" s="86"/>
      <c r="I51" s="86"/>
      <c r="J51" s="28"/>
      <c r="K51" s="88"/>
      <c r="L51" s="28"/>
      <c r="M51" s="82"/>
      <c r="N51" s="82"/>
      <c r="O51" s="96" t="str">
        <f>IF($A51="","",IFERROR(IF($M51=0,"",($M51-$N51)/$M51),""))</f>
      </c>
      <c r="P51" s="28"/>
      <c r="Q51" s="28"/>
      <c r="R51" s="86"/>
      <c r="S51" s="29"/>
      <c r="T51" s="158"/>
      <c r="U51" s="158"/>
      <c r="V51" s="158"/>
      <c r="W51" s="158"/>
      <c r="X51" s="158"/>
      <c r="Y51" s="158"/>
      <c r="Z51" s="158"/>
    </row>
    <row r="52" ht="15" customHeight="true">
      <c r="A52" s="27"/>
      <c r="B52" s="98" t="str">
        <f>IF($A52="","",IFERROR(VLOOKUP($A52,'生産計画'!$A$2:$T$101,4,FALSE),""))</f>
      </c>
      <c r="C52" s="28"/>
      <c r="D52" s="28"/>
      <c r="E52" s="28"/>
      <c r="F52" s="86"/>
      <c r="G52" s="86"/>
      <c r="H52" s="86"/>
      <c r="I52" s="86"/>
      <c r="J52" s="28"/>
      <c r="K52" s="88"/>
      <c r="L52" s="28"/>
      <c r="M52" s="82"/>
      <c r="N52" s="82"/>
      <c r="O52" s="96" t="str">
        <f>IF($A52="","",IFERROR(IF($M52=0,"",($M52-$N52)/$M52),""))</f>
      </c>
      <c r="P52" s="28"/>
      <c r="Q52" s="28"/>
      <c r="R52" s="86"/>
      <c r="S52" s="29"/>
      <c r="T52" s="158"/>
      <c r="U52" s="158"/>
      <c r="V52" s="158"/>
      <c r="W52" s="158"/>
      <c r="X52" s="158"/>
      <c r="Y52" s="158"/>
      <c r="Z52" s="158"/>
    </row>
    <row r="53" ht="15" customHeight="true">
      <c r="A53" s="27"/>
      <c r="B53" s="98" t="str">
        <f>IF($A53="","",IFERROR(VLOOKUP($A53,'生産計画'!$A$2:$T$101,4,FALSE),""))</f>
      </c>
      <c r="C53" s="28"/>
      <c r="D53" s="28"/>
      <c r="E53" s="28"/>
      <c r="F53" s="86"/>
      <c r="G53" s="86"/>
      <c r="H53" s="86"/>
      <c r="I53" s="86"/>
      <c r="J53" s="28"/>
      <c r="K53" s="88"/>
      <c r="L53" s="28"/>
      <c r="M53" s="82"/>
      <c r="N53" s="82"/>
      <c r="O53" s="96" t="str">
        <f>IF($A53="","",IFERROR(IF($M53=0,"",($M53-$N53)/$M53),""))</f>
      </c>
      <c r="P53" s="28"/>
      <c r="Q53" s="28"/>
      <c r="R53" s="86"/>
      <c r="S53" s="29"/>
      <c r="T53" s="158"/>
      <c r="U53" s="158"/>
      <c r="V53" s="158"/>
      <c r="W53" s="158"/>
      <c r="X53" s="158"/>
      <c r="Y53" s="158"/>
      <c r="Z53" s="158"/>
    </row>
    <row r="54" ht="15" customHeight="true">
      <c r="A54" s="27"/>
      <c r="B54" s="98" t="str">
        <f>IF($A54="","",IFERROR(VLOOKUP($A54,'生産計画'!$A$2:$T$101,4,FALSE),""))</f>
      </c>
      <c r="C54" s="28"/>
      <c r="D54" s="28"/>
      <c r="E54" s="28"/>
      <c r="F54" s="86"/>
      <c r="G54" s="86"/>
      <c r="H54" s="86"/>
      <c r="I54" s="86"/>
      <c r="J54" s="28"/>
      <c r="K54" s="88"/>
      <c r="L54" s="28"/>
      <c r="M54" s="82"/>
      <c r="N54" s="82"/>
      <c r="O54" s="96" t="str">
        <f>IF($A54="","",IFERROR(IF($M54=0,"",($M54-$N54)/$M54),""))</f>
      </c>
      <c r="P54" s="28"/>
      <c r="Q54" s="28"/>
      <c r="R54" s="86"/>
      <c r="S54" s="29"/>
      <c r="T54" s="158"/>
      <c r="U54" s="158"/>
      <c r="V54" s="158"/>
      <c r="W54" s="158"/>
      <c r="X54" s="158"/>
      <c r="Y54" s="158"/>
      <c r="Z54" s="158"/>
    </row>
    <row r="55" ht="15" customHeight="true">
      <c r="A55" s="27"/>
      <c r="B55" s="98" t="str">
        <f>IF($A55="","",IFERROR(VLOOKUP($A55,'生産計画'!$A$2:$T$101,4,FALSE),""))</f>
      </c>
      <c r="C55" s="28"/>
      <c r="D55" s="28"/>
      <c r="E55" s="28"/>
      <c r="F55" s="86"/>
      <c r="G55" s="86"/>
      <c r="H55" s="86"/>
      <c r="I55" s="86"/>
      <c r="J55" s="28"/>
      <c r="K55" s="88"/>
      <c r="L55" s="28"/>
      <c r="M55" s="82"/>
      <c r="N55" s="82"/>
      <c r="O55" s="96" t="str">
        <f>IF($A55="","",IFERROR(IF($M55=0,"",($M55-$N55)/$M55),""))</f>
      </c>
      <c r="P55" s="28"/>
      <c r="Q55" s="28"/>
      <c r="R55" s="86"/>
      <c r="S55" s="29"/>
      <c r="T55" s="158"/>
      <c r="U55" s="158"/>
      <c r="V55" s="158"/>
      <c r="W55" s="158"/>
      <c r="X55" s="158"/>
      <c r="Y55" s="158"/>
      <c r="Z55" s="158"/>
    </row>
    <row r="56" ht="15" customHeight="true">
      <c r="A56" s="27"/>
      <c r="B56" s="98" t="str">
        <f>IF($A56="","",IFERROR(VLOOKUP($A56,'生産計画'!$A$2:$T$101,4,FALSE),""))</f>
      </c>
      <c r="C56" s="28"/>
      <c r="D56" s="28"/>
      <c r="E56" s="28"/>
      <c r="F56" s="86"/>
      <c r="G56" s="86"/>
      <c r="H56" s="86"/>
      <c r="I56" s="86"/>
      <c r="J56" s="28"/>
      <c r="K56" s="88"/>
      <c r="L56" s="28"/>
      <c r="M56" s="82"/>
      <c r="N56" s="82"/>
      <c r="O56" s="96" t="str">
        <f>IF($A56="","",IFERROR(IF($M56=0,"",($M56-$N56)/$M56),""))</f>
      </c>
      <c r="P56" s="28"/>
      <c r="Q56" s="28"/>
      <c r="R56" s="86"/>
      <c r="S56" s="29"/>
      <c r="T56" s="158"/>
      <c r="U56" s="158"/>
      <c r="V56" s="158"/>
      <c r="W56" s="158"/>
      <c r="X56" s="158"/>
      <c r="Y56" s="158"/>
      <c r="Z56" s="158"/>
    </row>
    <row r="57" ht="15" customHeight="true">
      <c r="A57" s="27"/>
      <c r="B57" s="98" t="str">
        <f>IF($A57="","",IFERROR(VLOOKUP($A57,'生産計画'!$A$2:$T$101,4,FALSE),""))</f>
      </c>
      <c r="C57" s="28"/>
      <c r="D57" s="28"/>
      <c r="E57" s="28"/>
      <c r="F57" s="86"/>
      <c r="G57" s="86"/>
      <c r="H57" s="86"/>
      <c r="I57" s="86"/>
      <c r="J57" s="28"/>
      <c r="K57" s="88"/>
      <c r="L57" s="28"/>
      <c r="M57" s="82"/>
      <c r="N57" s="82"/>
      <c r="O57" s="96" t="str">
        <f>IF($A57="","",IFERROR(IF($M57=0,"",($M57-$N57)/$M57),""))</f>
      </c>
      <c r="P57" s="28"/>
      <c r="Q57" s="28"/>
      <c r="R57" s="86"/>
      <c r="S57" s="29"/>
      <c r="T57" s="158"/>
      <c r="U57" s="158"/>
      <c r="V57" s="158"/>
      <c r="W57" s="158"/>
      <c r="X57" s="158"/>
      <c r="Y57" s="158"/>
      <c r="Z57" s="158"/>
    </row>
    <row r="58" ht="15" customHeight="true">
      <c r="A58" s="27"/>
      <c r="B58" s="98" t="str">
        <f>IF($A58="","",IFERROR(VLOOKUP($A58,'生産計画'!$A$2:$T$101,4,FALSE),""))</f>
      </c>
      <c r="C58" s="28"/>
      <c r="D58" s="28"/>
      <c r="E58" s="28"/>
      <c r="F58" s="86"/>
      <c r="G58" s="86"/>
      <c r="H58" s="86"/>
      <c r="I58" s="86"/>
      <c r="J58" s="28"/>
      <c r="K58" s="88"/>
      <c r="L58" s="28"/>
      <c r="M58" s="82"/>
      <c r="N58" s="82"/>
      <c r="O58" s="96" t="str">
        <f>IF($A58="","",IFERROR(IF($M58=0,"",($M58-$N58)/$M58),""))</f>
      </c>
      <c r="P58" s="28"/>
      <c r="Q58" s="28"/>
      <c r="R58" s="86"/>
      <c r="S58" s="29"/>
      <c r="T58" s="158"/>
      <c r="U58" s="158"/>
      <c r="V58" s="158"/>
      <c r="W58" s="158"/>
      <c r="X58" s="158"/>
      <c r="Y58" s="158"/>
      <c r="Z58" s="158"/>
    </row>
    <row r="59" ht="15" customHeight="true">
      <c r="A59" s="27"/>
      <c r="B59" s="98" t="str">
        <f>IF($A59="","",IFERROR(VLOOKUP($A59,'生産計画'!$A$2:$T$101,4,FALSE),""))</f>
      </c>
      <c r="C59" s="28"/>
      <c r="D59" s="28"/>
      <c r="E59" s="28"/>
      <c r="F59" s="86"/>
      <c r="G59" s="86"/>
      <c r="H59" s="86"/>
      <c r="I59" s="86"/>
      <c r="J59" s="28"/>
      <c r="K59" s="88"/>
      <c r="L59" s="28"/>
      <c r="M59" s="82"/>
      <c r="N59" s="82"/>
      <c r="O59" s="96" t="str">
        <f>IF($A59="","",IFERROR(IF($M59=0,"",($M59-$N59)/$M59),""))</f>
      </c>
      <c r="P59" s="28"/>
      <c r="Q59" s="28"/>
      <c r="R59" s="86"/>
      <c r="S59" s="29"/>
      <c r="T59" s="158"/>
      <c r="U59" s="158"/>
      <c r="V59" s="158"/>
      <c r="W59" s="158"/>
      <c r="X59" s="158"/>
      <c r="Y59" s="158"/>
      <c r="Z59" s="158"/>
    </row>
    <row r="60" ht="15" customHeight="true">
      <c r="A60" s="27"/>
      <c r="B60" s="98" t="str">
        <f>IF($A60="","",IFERROR(VLOOKUP($A60,'生産計画'!$A$2:$T$101,4,FALSE),""))</f>
      </c>
      <c r="C60" s="28"/>
      <c r="D60" s="28"/>
      <c r="E60" s="28"/>
      <c r="F60" s="86"/>
      <c r="G60" s="86"/>
      <c r="H60" s="86"/>
      <c r="I60" s="86"/>
      <c r="J60" s="28"/>
      <c r="K60" s="88"/>
      <c r="L60" s="28"/>
      <c r="M60" s="82"/>
      <c r="N60" s="82"/>
      <c r="O60" s="96" t="str">
        <f>IF($A60="","",IFERROR(IF($M60=0,"",($M60-$N60)/$M60),""))</f>
      </c>
      <c r="P60" s="28"/>
      <c r="Q60" s="28"/>
      <c r="R60" s="86"/>
      <c r="S60" s="29"/>
      <c r="T60" s="158"/>
      <c r="U60" s="158"/>
      <c r="V60" s="158"/>
      <c r="W60" s="158"/>
      <c r="X60" s="158"/>
      <c r="Y60" s="158"/>
      <c r="Z60" s="158"/>
    </row>
    <row r="61" ht="15" customHeight="true">
      <c r="A61" s="27"/>
      <c r="B61" s="98" t="str">
        <f>IF($A61="","",IFERROR(VLOOKUP($A61,'生産計画'!$A$2:$T$101,4,FALSE),""))</f>
      </c>
      <c r="C61" s="28"/>
      <c r="D61" s="28"/>
      <c r="E61" s="28"/>
      <c r="F61" s="86"/>
      <c r="G61" s="86"/>
      <c r="H61" s="86"/>
      <c r="I61" s="86"/>
      <c r="J61" s="28"/>
      <c r="K61" s="88"/>
      <c r="L61" s="28"/>
      <c r="M61" s="82"/>
      <c r="N61" s="82"/>
      <c r="O61" s="96" t="str">
        <f>IF($A61="","",IFERROR(IF($M61=0,"",($M61-$N61)/$M61),""))</f>
      </c>
      <c r="P61" s="28"/>
      <c r="Q61" s="28"/>
      <c r="R61" s="86"/>
      <c r="S61" s="29"/>
      <c r="T61" s="158"/>
      <c r="U61" s="158"/>
      <c r="V61" s="158"/>
      <c r="W61" s="158"/>
      <c r="X61" s="158"/>
      <c r="Y61" s="158"/>
      <c r="Z61" s="158"/>
    </row>
    <row r="62" ht="15" customHeight="true">
      <c r="A62" s="27"/>
      <c r="B62" s="98" t="str">
        <f>IF($A62="","",IFERROR(VLOOKUP($A62,'生産計画'!$A$2:$T$101,4,FALSE),""))</f>
      </c>
      <c r="C62" s="28"/>
      <c r="D62" s="28"/>
      <c r="E62" s="28"/>
      <c r="F62" s="86"/>
      <c r="G62" s="86"/>
      <c r="H62" s="86"/>
      <c r="I62" s="86"/>
      <c r="J62" s="28"/>
      <c r="K62" s="88"/>
      <c r="L62" s="28"/>
      <c r="M62" s="82"/>
      <c r="N62" s="82"/>
      <c r="O62" s="96" t="str">
        <f>IF($A62="","",IFERROR(IF($M62=0,"",($M62-$N62)/$M62),""))</f>
      </c>
      <c r="P62" s="28"/>
      <c r="Q62" s="28"/>
      <c r="R62" s="86"/>
      <c r="S62" s="29"/>
      <c r="T62" s="158"/>
      <c r="U62" s="158"/>
      <c r="V62" s="158"/>
      <c r="W62" s="158"/>
      <c r="X62" s="158"/>
      <c r="Y62" s="158"/>
      <c r="Z62" s="158"/>
    </row>
    <row r="63" ht="15" customHeight="true">
      <c r="A63" s="27"/>
      <c r="B63" s="98" t="str">
        <f>IF($A63="","",IFERROR(VLOOKUP($A63,'生産計画'!$A$2:$T$101,4,FALSE),""))</f>
      </c>
      <c r="C63" s="28"/>
      <c r="D63" s="28"/>
      <c r="E63" s="28"/>
      <c r="F63" s="86"/>
      <c r="G63" s="86"/>
      <c r="H63" s="86"/>
      <c r="I63" s="86"/>
      <c r="J63" s="28"/>
      <c r="K63" s="88"/>
      <c r="L63" s="28"/>
      <c r="M63" s="82"/>
      <c r="N63" s="82"/>
      <c r="O63" s="96" t="str">
        <f>IF($A63="","",IFERROR(IF($M63=0,"",($M63-$N63)/$M63),""))</f>
      </c>
      <c r="P63" s="28"/>
      <c r="Q63" s="28"/>
      <c r="R63" s="86"/>
      <c r="S63" s="29"/>
      <c r="T63" s="158"/>
      <c r="U63" s="158"/>
      <c r="V63" s="158"/>
      <c r="W63" s="158"/>
      <c r="X63" s="158"/>
      <c r="Y63" s="158"/>
      <c r="Z63" s="158"/>
    </row>
    <row r="64" ht="15" customHeight="true">
      <c r="A64" s="27"/>
      <c r="B64" s="98" t="str">
        <f>IF($A64="","",IFERROR(VLOOKUP($A64,'生産計画'!$A$2:$T$101,4,FALSE),""))</f>
      </c>
      <c r="C64" s="28"/>
      <c r="D64" s="28"/>
      <c r="E64" s="28"/>
      <c r="F64" s="86"/>
      <c r="G64" s="86"/>
      <c r="H64" s="86"/>
      <c r="I64" s="86"/>
      <c r="J64" s="28"/>
      <c r="K64" s="88"/>
      <c r="L64" s="28"/>
      <c r="M64" s="82"/>
      <c r="N64" s="82"/>
      <c r="O64" s="96" t="str">
        <f>IF($A64="","",IFERROR(IF($M64=0,"",($M64-$N64)/$M64),""))</f>
      </c>
      <c r="P64" s="28"/>
      <c r="Q64" s="28"/>
      <c r="R64" s="86"/>
      <c r="S64" s="29"/>
      <c r="T64" s="158"/>
      <c r="U64" s="158"/>
      <c r="V64" s="158"/>
      <c r="W64" s="158"/>
      <c r="X64" s="158"/>
      <c r="Y64" s="158"/>
      <c r="Z64" s="158"/>
    </row>
    <row r="65" ht="15" customHeight="true">
      <c r="A65" s="27"/>
      <c r="B65" s="98" t="str">
        <f>IF($A65="","",IFERROR(VLOOKUP($A65,'生産計画'!$A$2:$T$101,4,FALSE),""))</f>
      </c>
      <c r="C65" s="28"/>
      <c r="D65" s="28"/>
      <c r="E65" s="28"/>
      <c r="F65" s="86"/>
      <c r="G65" s="86"/>
      <c r="H65" s="86"/>
      <c r="I65" s="86"/>
      <c r="J65" s="28"/>
      <c r="K65" s="88"/>
      <c r="L65" s="28"/>
      <c r="M65" s="82"/>
      <c r="N65" s="82"/>
      <c r="O65" s="96" t="str">
        <f>IF($A65="","",IFERROR(IF($M65=0,"",($M65-$N65)/$M65),""))</f>
      </c>
      <c r="P65" s="28"/>
      <c r="Q65" s="28"/>
      <c r="R65" s="86"/>
      <c r="S65" s="29"/>
      <c r="T65" s="158"/>
      <c r="U65" s="158"/>
      <c r="V65" s="158"/>
      <c r="W65" s="158"/>
      <c r="X65" s="158"/>
      <c r="Y65" s="158"/>
      <c r="Z65" s="158"/>
    </row>
    <row r="66" ht="15" customHeight="true">
      <c r="A66" s="27"/>
      <c r="B66" s="98" t="str">
        <f>IF($A66="","",IFERROR(VLOOKUP($A66,'生産計画'!$A$2:$T$101,4,FALSE),""))</f>
      </c>
      <c r="C66" s="28"/>
      <c r="D66" s="28"/>
      <c r="E66" s="28"/>
      <c r="F66" s="86"/>
      <c r="G66" s="86"/>
      <c r="H66" s="86"/>
      <c r="I66" s="86"/>
      <c r="J66" s="28"/>
      <c r="K66" s="88"/>
      <c r="L66" s="28"/>
      <c r="M66" s="82"/>
      <c r="N66" s="82"/>
      <c r="O66" s="96" t="str">
        <f>IF($A66="","",IFERROR(IF($M66=0,"",($M66-$N66)/$M66),""))</f>
      </c>
      <c r="P66" s="28"/>
      <c r="Q66" s="28"/>
      <c r="R66" s="86"/>
      <c r="S66" s="29"/>
      <c r="T66" s="158"/>
      <c r="U66" s="158"/>
      <c r="V66" s="158"/>
      <c r="W66" s="158"/>
      <c r="X66" s="158"/>
      <c r="Y66" s="158"/>
      <c r="Z66" s="158"/>
    </row>
    <row r="67" ht="15" customHeight="true">
      <c r="A67" s="27"/>
      <c r="B67" s="98" t="str">
        <f>IF($A67="","",IFERROR(VLOOKUP($A67,'生産計画'!$A$2:$T$101,4,FALSE),""))</f>
      </c>
      <c r="C67" s="28"/>
      <c r="D67" s="28"/>
      <c r="E67" s="28"/>
      <c r="F67" s="86"/>
      <c r="G67" s="86"/>
      <c r="H67" s="86"/>
      <c r="I67" s="86"/>
      <c r="J67" s="28"/>
      <c r="K67" s="88"/>
      <c r="L67" s="28"/>
      <c r="M67" s="82"/>
      <c r="N67" s="82"/>
      <c r="O67" s="96" t="str">
        <f>IF($A67="","",IFERROR(IF($M67=0,"",($M67-$N67)/$M67),""))</f>
      </c>
      <c r="P67" s="28"/>
      <c r="Q67" s="28"/>
      <c r="R67" s="86"/>
      <c r="S67" s="29"/>
      <c r="T67" s="158"/>
      <c r="U67" s="158"/>
      <c r="V67" s="158"/>
      <c r="W67" s="158"/>
      <c r="X67" s="158"/>
      <c r="Y67" s="158"/>
      <c r="Z67" s="158"/>
    </row>
    <row r="68" ht="15" customHeight="true">
      <c r="A68" s="27"/>
      <c r="B68" s="98" t="str">
        <f>IF($A68="","",IFERROR(VLOOKUP($A68,'生産計画'!$A$2:$T$101,4,FALSE),""))</f>
      </c>
      <c r="C68" s="28"/>
      <c r="D68" s="28"/>
      <c r="E68" s="28"/>
      <c r="F68" s="86"/>
      <c r="G68" s="86"/>
      <c r="H68" s="86"/>
      <c r="I68" s="86"/>
      <c r="J68" s="28"/>
      <c r="K68" s="88"/>
      <c r="L68" s="28"/>
      <c r="M68" s="82"/>
      <c r="N68" s="82"/>
      <c r="O68" s="96" t="str">
        <f>IF($A68="","",IFERROR(IF($M68=0,"",($M68-$N68)/$M68),""))</f>
      </c>
      <c r="P68" s="28"/>
      <c r="Q68" s="28"/>
      <c r="R68" s="86"/>
      <c r="S68" s="29"/>
      <c r="T68" s="158"/>
      <c r="U68" s="158"/>
      <c r="V68" s="158"/>
      <c r="W68" s="158"/>
      <c r="X68" s="158"/>
      <c r="Y68" s="158"/>
      <c r="Z68" s="158"/>
    </row>
    <row r="69" ht="15" customHeight="true">
      <c r="A69" s="27"/>
      <c r="B69" s="98" t="str">
        <f>IF($A69="","",IFERROR(VLOOKUP($A69,'生産計画'!$A$2:$T$101,4,FALSE),""))</f>
      </c>
      <c r="C69" s="28"/>
      <c r="D69" s="28"/>
      <c r="E69" s="28"/>
      <c r="F69" s="86"/>
      <c r="G69" s="86"/>
      <c r="H69" s="86"/>
      <c r="I69" s="86"/>
      <c r="J69" s="28"/>
      <c r="K69" s="88"/>
      <c r="L69" s="28"/>
      <c r="M69" s="82"/>
      <c r="N69" s="82"/>
      <c r="O69" s="96" t="str">
        <f>IF($A69="","",IFERROR(IF($M69=0,"",($M69-$N69)/$M69),""))</f>
      </c>
      <c r="P69" s="28"/>
      <c r="Q69" s="28"/>
      <c r="R69" s="86"/>
      <c r="S69" s="29"/>
      <c r="T69" s="158"/>
      <c r="U69" s="158"/>
      <c r="V69" s="158"/>
      <c r="W69" s="158"/>
      <c r="X69" s="158"/>
      <c r="Y69" s="158"/>
      <c r="Z69" s="158"/>
    </row>
    <row r="70" ht="15" customHeight="true">
      <c r="A70" s="27"/>
      <c r="B70" s="98" t="str">
        <f>IF($A70="","",IFERROR(VLOOKUP($A70,'生産計画'!$A$2:$T$101,4,FALSE),""))</f>
      </c>
      <c r="C70" s="28"/>
      <c r="D70" s="28"/>
      <c r="E70" s="28"/>
      <c r="F70" s="86"/>
      <c r="G70" s="86"/>
      <c r="H70" s="86"/>
      <c r="I70" s="86"/>
      <c r="J70" s="28"/>
      <c r="K70" s="88"/>
      <c r="L70" s="28"/>
      <c r="M70" s="82"/>
      <c r="N70" s="82"/>
      <c r="O70" s="96" t="str">
        <f>IF($A70="","",IFERROR(IF($M70=0,"",($M70-$N70)/$M70),""))</f>
      </c>
      <c r="P70" s="28"/>
      <c r="Q70" s="28"/>
      <c r="R70" s="86"/>
      <c r="S70" s="29"/>
      <c r="T70" s="158"/>
      <c r="U70" s="158"/>
      <c r="V70" s="158"/>
      <c r="W70" s="158"/>
      <c r="X70" s="158"/>
      <c r="Y70" s="158"/>
      <c r="Z70" s="158"/>
    </row>
    <row r="71" ht="15" customHeight="true">
      <c r="A71" s="27"/>
      <c r="B71" s="98" t="str">
        <f>IF($A71="","",IFERROR(VLOOKUP($A71,'生産計画'!$A$2:$T$101,4,FALSE),""))</f>
      </c>
      <c r="C71" s="28"/>
      <c r="D71" s="28"/>
      <c r="E71" s="28"/>
      <c r="F71" s="86"/>
      <c r="G71" s="86"/>
      <c r="H71" s="86"/>
      <c r="I71" s="86"/>
      <c r="J71" s="28"/>
      <c r="K71" s="88"/>
      <c r="L71" s="28"/>
      <c r="M71" s="82"/>
      <c r="N71" s="82"/>
      <c r="O71" s="96" t="str">
        <f>IF($A71="","",IFERROR(IF($M71=0,"",($M71-$N71)/$M71),""))</f>
      </c>
      <c r="P71" s="28"/>
      <c r="Q71" s="28"/>
      <c r="R71" s="86"/>
      <c r="S71" s="29"/>
      <c r="T71" s="158"/>
      <c r="U71" s="158"/>
      <c r="V71" s="158"/>
      <c r="W71" s="158"/>
      <c r="X71" s="158"/>
      <c r="Y71" s="158"/>
      <c r="Z71" s="158"/>
    </row>
    <row r="72" ht="15" customHeight="true">
      <c r="A72" s="27"/>
      <c r="B72" s="98" t="str">
        <f>IF($A72="","",IFERROR(VLOOKUP($A72,'生産計画'!$A$2:$T$101,4,FALSE),""))</f>
      </c>
      <c r="C72" s="28"/>
      <c r="D72" s="28"/>
      <c r="E72" s="28"/>
      <c r="F72" s="86"/>
      <c r="G72" s="86"/>
      <c r="H72" s="86"/>
      <c r="I72" s="86"/>
      <c r="J72" s="28"/>
      <c r="K72" s="88"/>
      <c r="L72" s="28"/>
      <c r="M72" s="82"/>
      <c r="N72" s="82"/>
      <c r="O72" s="96" t="str">
        <f>IF($A72="","",IFERROR(IF($M72=0,"",($M72-$N72)/$M72),""))</f>
      </c>
      <c r="P72" s="28"/>
      <c r="Q72" s="28"/>
      <c r="R72" s="86"/>
      <c r="S72" s="29"/>
      <c r="T72" s="158"/>
      <c r="U72" s="158"/>
      <c r="V72" s="158"/>
      <c r="W72" s="158"/>
      <c r="X72" s="158"/>
      <c r="Y72" s="158"/>
      <c r="Z72" s="158"/>
    </row>
    <row r="73" ht="15" customHeight="true">
      <c r="A73" s="27"/>
      <c r="B73" s="98" t="str">
        <f>IF($A73="","",IFERROR(VLOOKUP($A73,'生産計画'!$A$2:$T$101,4,FALSE),""))</f>
      </c>
      <c r="C73" s="28"/>
      <c r="D73" s="28"/>
      <c r="E73" s="28"/>
      <c r="F73" s="86"/>
      <c r="G73" s="86"/>
      <c r="H73" s="86"/>
      <c r="I73" s="86"/>
      <c r="J73" s="28"/>
      <c r="K73" s="88"/>
      <c r="L73" s="28"/>
      <c r="M73" s="82"/>
      <c r="N73" s="82"/>
      <c r="O73" s="96" t="str">
        <f>IF($A73="","",IFERROR(IF($M73=0,"",($M73-$N73)/$M73),""))</f>
      </c>
      <c r="P73" s="28"/>
      <c r="Q73" s="28"/>
      <c r="R73" s="86"/>
      <c r="S73" s="29"/>
      <c r="T73" s="158"/>
      <c r="U73" s="158"/>
      <c r="V73" s="158"/>
      <c r="W73" s="158"/>
      <c r="X73" s="158"/>
      <c r="Y73" s="158"/>
      <c r="Z73" s="158"/>
    </row>
    <row r="74" ht="15" customHeight="true">
      <c r="A74" s="27"/>
      <c r="B74" s="98" t="str">
        <f>IF($A74="","",IFERROR(VLOOKUP($A74,'生産計画'!$A$2:$T$101,4,FALSE),""))</f>
      </c>
      <c r="C74" s="28"/>
      <c r="D74" s="28"/>
      <c r="E74" s="28"/>
      <c r="F74" s="86"/>
      <c r="G74" s="86"/>
      <c r="H74" s="86"/>
      <c r="I74" s="86"/>
      <c r="J74" s="28"/>
      <c r="K74" s="88"/>
      <c r="L74" s="28"/>
      <c r="M74" s="82"/>
      <c r="N74" s="82"/>
      <c r="O74" s="96" t="str">
        <f>IF($A74="","",IFERROR(IF($M74=0,"",($M74-$N74)/$M74),""))</f>
      </c>
      <c r="P74" s="28"/>
      <c r="Q74" s="28"/>
      <c r="R74" s="86"/>
      <c r="S74" s="29"/>
      <c r="T74" s="158"/>
      <c r="U74" s="158"/>
      <c r="V74" s="158"/>
      <c r="W74" s="158"/>
      <c r="X74" s="158"/>
      <c r="Y74" s="158"/>
      <c r="Z74" s="158"/>
    </row>
    <row r="75" ht="15" customHeight="true">
      <c r="A75" s="27"/>
      <c r="B75" s="98" t="str">
        <f>IF($A75="","",IFERROR(VLOOKUP($A75,'生産計画'!$A$2:$T$101,4,FALSE),""))</f>
      </c>
      <c r="C75" s="28"/>
      <c r="D75" s="28"/>
      <c r="E75" s="28"/>
      <c r="F75" s="86"/>
      <c r="G75" s="86"/>
      <c r="H75" s="86"/>
      <c r="I75" s="86"/>
      <c r="J75" s="28"/>
      <c r="K75" s="88"/>
      <c r="L75" s="28"/>
      <c r="M75" s="82"/>
      <c r="N75" s="82"/>
      <c r="O75" s="96" t="str">
        <f>IF($A75="","",IFERROR(IF($M75=0,"",($M75-$N75)/$M75),""))</f>
      </c>
      <c r="P75" s="28"/>
      <c r="Q75" s="28"/>
      <c r="R75" s="86"/>
      <c r="S75" s="29"/>
      <c r="T75" s="158"/>
      <c r="U75" s="158"/>
      <c r="V75" s="158"/>
      <c r="W75" s="158"/>
      <c r="X75" s="158"/>
      <c r="Y75" s="158"/>
      <c r="Z75" s="158"/>
    </row>
    <row r="76" ht="15" customHeight="true">
      <c r="A76" s="27"/>
      <c r="B76" s="98" t="str">
        <f>IF($A76="","",IFERROR(VLOOKUP($A76,'生産計画'!$A$2:$T$101,4,FALSE),""))</f>
      </c>
      <c r="C76" s="28"/>
      <c r="D76" s="28"/>
      <c r="E76" s="28"/>
      <c r="F76" s="86"/>
      <c r="G76" s="86"/>
      <c r="H76" s="86"/>
      <c r="I76" s="86"/>
      <c r="J76" s="28"/>
      <c r="K76" s="88"/>
      <c r="L76" s="28"/>
      <c r="M76" s="82"/>
      <c r="N76" s="82"/>
      <c r="O76" s="96" t="str">
        <f>IF($A76="","",IFERROR(IF($M76=0,"",($M76-$N76)/$M76),""))</f>
      </c>
      <c r="P76" s="28"/>
      <c r="Q76" s="28"/>
      <c r="R76" s="86"/>
      <c r="S76" s="29"/>
      <c r="T76" s="158"/>
      <c r="U76" s="158"/>
      <c r="V76" s="158"/>
      <c r="W76" s="158"/>
      <c r="X76" s="158"/>
      <c r="Y76" s="158"/>
      <c r="Z76" s="158"/>
    </row>
    <row r="77" ht="15" customHeight="true">
      <c r="A77" s="27"/>
      <c r="B77" s="98" t="str">
        <f>IF($A77="","",IFERROR(VLOOKUP($A77,'生産計画'!$A$2:$T$101,4,FALSE),""))</f>
      </c>
      <c r="C77" s="28"/>
      <c r="D77" s="28"/>
      <c r="E77" s="28"/>
      <c r="F77" s="86"/>
      <c r="G77" s="86"/>
      <c r="H77" s="86"/>
      <c r="I77" s="86"/>
      <c r="J77" s="28"/>
      <c r="K77" s="88"/>
      <c r="L77" s="28"/>
      <c r="M77" s="82"/>
      <c r="N77" s="82"/>
      <c r="O77" s="96" t="str">
        <f>IF($A77="","",IFERROR(IF($M77=0,"",($M77-$N77)/$M77),""))</f>
      </c>
      <c r="P77" s="28"/>
      <c r="Q77" s="28"/>
      <c r="R77" s="86"/>
      <c r="S77" s="29"/>
      <c r="T77" s="158"/>
      <c r="U77" s="158"/>
      <c r="V77" s="158"/>
      <c r="W77" s="158"/>
      <c r="X77" s="158"/>
      <c r="Y77" s="158"/>
      <c r="Z77" s="158"/>
    </row>
    <row r="78" ht="15" customHeight="true">
      <c r="A78" s="27"/>
      <c r="B78" s="98" t="str">
        <f>IF($A78="","",IFERROR(VLOOKUP($A78,'生産計画'!$A$2:$T$101,4,FALSE),""))</f>
      </c>
      <c r="C78" s="28"/>
      <c r="D78" s="28"/>
      <c r="E78" s="28"/>
      <c r="F78" s="86"/>
      <c r="G78" s="86"/>
      <c r="H78" s="86"/>
      <c r="I78" s="86"/>
      <c r="J78" s="28"/>
      <c r="K78" s="88"/>
      <c r="L78" s="28"/>
      <c r="M78" s="82"/>
      <c r="N78" s="82"/>
      <c r="O78" s="96" t="str">
        <f>IF($A78="","",IFERROR(IF($M78=0,"",($M78-$N78)/$M78),""))</f>
      </c>
      <c r="P78" s="28"/>
      <c r="Q78" s="28"/>
      <c r="R78" s="86"/>
      <c r="S78" s="29"/>
      <c r="T78" s="158"/>
      <c r="U78" s="158"/>
      <c r="V78" s="158"/>
      <c r="W78" s="158"/>
      <c r="X78" s="158"/>
      <c r="Y78" s="158"/>
      <c r="Z78" s="158"/>
    </row>
    <row r="79" ht="15" customHeight="true">
      <c r="A79" s="27"/>
      <c r="B79" s="98" t="str">
        <f>IF($A79="","",IFERROR(VLOOKUP($A79,'生産計画'!$A$2:$T$101,4,FALSE),""))</f>
      </c>
      <c r="C79" s="28"/>
      <c r="D79" s="28"/>
      <c r="E79" s="28"/>
      <c r="F79" s="86"/>
      <c r="G79" s="86"/>
      <c r="H79" s="86"/>
      <c r="I79" s="86"/>
      <c r="J79" s="28"/>
      <c r="K79" s="88"/>
      <c r="L79" s="28"/>
      <c r="M79" s="82"/>
      <c r="N79" s="82"/>
      <c r="O79" s="96" t="str">
        <f>IF($A79="","",IFERROR(IF($M79=0,"",($M79-$N79)/$M79),""))</f>
      </c>
      <c r="P79" s="28"/>
      <c r="Q79" s="28"/>
      <c r="R79" s="86"/>
      <c r="S79" s="29"/>
      <c r="T79" s="158"/>
      <c r="U79" s="158"/>
      <c r="V79" s="158"/>
      <c r="W79" s="158"/>
      <c r="X79" s="158"/>
      <c r="Y79" s="158"/>
      <c r="Z79" s="158"/>
    </row>
    <row r="80" ht="15" customHeight="true">
      <c r="A80" s="27"/>
      <c r="B80" s="98" t="str">
        <f>IF($A80="","",IFERROR(VLOOKUP($A80,'生産計画'!$A$2:$T$101,4,FALSE),""))</f>
      </c>
      <c r="C80" s="28"/>
      <c r="D80" s="28"/>
      <c r="E80" s="28"/>
      <c r="F80" s="86"/>
      <c r="G80" s="86"/>
      <c r="H80" s="86"/>
      <c r="I80" s="86"/>
      <c r="J80" s="28"/>
      <c r="K80" s="88"/>
      <c r="L80" s="28"/>
      <c r="M80" s="82"/>
      <c r="N80" s="82"/>
      <c r="O80" s="96" t="str">
        <f>IF($A80="","",IFERROR(IF($M80=0,"",($M80-$N80)/$M80),""))</f>
      </c>
      <c r="P80" s="28"/>
      <c r="Q80" s="28"/>
      <c r="R80" s="86"/>
      <c r="S80" s="29"/>
      <c r="T80" s="158"/>
      <c r="U80" s="158"/>
      <c r="V80" s="158"/>
      <c r="W80" s="158"/>
      <c r="X80" s="158"/>
      <c r="Y80" s="158"/>
      <c r="Z80" s="158"/>
    </row>
    <row r="81" ht="15" customHeight="true">
      <c r="A81" s="27"/>
      <c r="B81" s="98" t="str">
        <f>IF($A81="","",IFERROR(VLOOKUP($A81,'生産計画'!$A$2:$T$101,4,FALSE),""))</f>
      </c>
      <c r="C81" s="28"/>
      <c r="D81" s="28"/>
      <c r="E81" s="28"/>
      <c r="F81" s="86"/>
      <c r="G81" s="86"/>
      <c r="H81" s="86"/>
      <c r="I81" s="86"/>
      <c r="J81" s="28"/>
      <c r="K81" s="88"/>
      <c r="L81" s="28"/>
      <c r="M81" s="82"/>
      <c r="N81" s="82"/>
      <c r="O81" s="96" t="str">
        <f>IF($A81="","",IFERROR(IF($M81=0,"",($M81-$N81)/$M81),""))</f>
      </c>
      <c r="P81" s="28"/>
      <c r="Q81" s="28"/>
      <c r="R81" s="86"/>
      <c r="S81" s="29"/>
      <c r="T81" s="158"/>
      <c r="U81" s="158"/>
      <c r="V81" s="158"/>
      <c r="W81" s="158"/>
      <c r="X81" s="158"/>
      <c r="Y81" s="158"/>
      <c r="Z81" s="158"/>
    </row>
    <row r="82" ht="15" customHeight="true">
      <c r="A82" s="27"/>
      <c r="B82" s="98" t="str">
        <f>IF($A82="","",IFERROR(VLOOKUP($A82,'生産計画'!$A$2:$T$101,4,FALSE),""))</f>
      </c>
      <c r="C82" s="28"/>
      <c r="D82" s="28"/>
      <c r="E82" s="28"/>
      <c r="F82" s="86"/>
      <c r="G82" s="86"/>
      <c r="H82" s="86"/>
      <c r="I82" s="86"/>
      <c r="J82" s="28"/>
      <c r="K82" s="88"/>
      <c r="L82" s="28"/>
      <c r="M82" s="82"/>
      <c r="N82" s="82"/>
      <c r="O82" s="96" t="str">
        <f>IF($A82="","",IFERROR(IF($M82=0,"",($M82-$N82)/$M82),""))</f>
      </c>
      <c r="P82" s="28"/>
      <c r="Q82" s="28"/>
      <c r="R82" s="86"/>
      <c r="S82" s="29"/>
      <c r="T82" s="158"/>
      <c r="U82" s="158"/>
      <c r="V82" s="158"/>
      <c r="W82" s="158"/>
      <c r="X82" s="158"/>
      <c r="Y82" s="158"/>
      <c r="Z82" s="158"/>
    </row>
    <row r="83" ht="15" customHeight="true">
      <c r="A83" s="27"/>
      <c r="B83" s="98" t="str">
        <f>IF($A83="","",IFERROR(VLOOKUP($A83,'生産計画'!$A$2:$T$101,4,FALSE),""))</f>
      </c>
      <c r="C83" s="28"/>
      <c r="D83" s="28"/>
      <c r="E83" s="28"/>
      <c r="F83" s="86"/>
      <c r="G83" s="86"/>
      <c r="H83" s="86"/>
      <c r="I83" s="86"/>
      <c r="J83" s="28"/>
      <c r="K83" s="88"/>
      <c r="L83" s="28"/>
      <c r="M83" s="82"/>
      <c r="N83" s="82"/>
      <c r="O83" s="96" t="str">
        <f>IF($A83="","",IFERROR(IF($M83=0,"",($M83-$N83)/$M83),""))</f>
      </c>
      <c r="P83" s="28"/>
      <c r="Q83" s="28"/>
      <c r="R83" s="86"/>
      <c r="S83" s="29"/>
      <c r="T83" s="158"/>
      <c r="U83" s="158"/>
      <c r="V83" s="158"/>
      <c r="W83" s="158"/>
      <c r="X83" s="158"/>
      <c r="Y83" s="158"/>
      <c r="Z83" s="158"/>
    </row>
    <row r="84" ht="15" customHeight="true">
      <c r="A84" s="27"/>
      <c r="B84" s="98" t="str">
        <f>IF($A84="","",IFERROR(VLOOKUP($A84,'生産計画'!$A$2:$T$101,4,FALSE),""))</f>
      </c>
      <c r="C84" s="28"/>
      <c r="D84" s="28"/>
      <c r="E84" s="28"/>
      <c r="F84" s="86"/>
      <c r="G84" s="86"/>
      <c r="H84" s="86"/>
      <c r="I84" s="86"/>
      <c r="J84" s="28"/>
      <c r="K84" s="88"/>
      <c r="L84" s="28"/>
      <c r="M84" s="82"/>
      <c r="N84" s="82"/>
      <c r="O84" s="96" t="str">
        <f>IF($A84="","",IFERROR(IF($M84=0,"",($M84-$N84)/$M84),""))</f>
      </c>
      <c r="P84" s="28"/>
      <c r="Q84" s="28"/>
      <c r="R84" s="86"/>
      <c r="S84" s="29"/>
      <c r="T84" s="158"/>
      <c r="U84" s="158"/>
      <c r="V84" s="158"/>
      <c r="W84" s="158"/>
      <c r="X84" s="158"/>
      <c r="Y84" s="158"/>
      <c r="Z84" s="158"/>
    </row>
    <row r="85" ht="15" customHeight="true">
      <c r="A85" s="27"/>
      <c r="B85" s="98" t="str">
        <f>IF($A85="","",IFERROR(VLOOKUP($A85,'生産計画'!$A$2:$T$101,4,FALSE),""))</f>
      </c>
      <c r="C85" s="28"/>
      <c r="D85" s="28"/>
      <c r="E85" s="28"/>
      <c r="F85" s="86"/>
      <c r="G85" s="86"/>
      <c r="H85" s="86"/>
      <c r="I85" s="86"/>
      <c r="J85" s="28"/>
      <c r="K85" s="88"/>
      <c r="L85" s="28"/>
      <c r="M85" s="82"/>
      <c r="N85" s="82"/>
      <c r="O85" s="96" t="str">
        <f>IF($A85="","",IFERROR(IF($M85=0,"",($M85-$N85)/$M85),""))</f>
      </c>
      <c r="P85" s="28"/>
      <c r="Q85" s="28"/>
      <c r="R85" s="86"/>
      <c r="S85" s="29"/>
      <c r="T85" s="158"/>
      <c r="U85" s="158"/>
      <c r="V85" s="158"/>
      <c r="W85" s="158"/>
      <c r="X85" s="158"/>
      <c r="Y85" s="158"/>
      <c r="Z85" s="158"/>
    </row>
    <row r="86" ht="15" customHeight="true">
      <c r="A86" s="27"/>
      <c r="B86" s="98" t="str">
        <f>IF($A86="","",IFERROR(VLOOKUP($A86,'生産計画'!$A$2:$T$101,4,FALSE),""))</f>
      </c>
      <c r="C86" s="28"/>
      <c r="D86" s="28"/>
      <c r="E86" s="28"/>
      <c r="F86" s="86"/>
      <c r="G86" s="86"/>
      <c r="H86" s="86"/>
      <c r="I86" s="86"/>
      <c r="J86" s="28"/>
      <c r="K86" s="88"/>
      <c r="L86" s="28"/>
      <c r="M86" s="82"/>
      <c r="N86" s="82"/>
      <c r="O86" s="96" t="str">
        <f>IF($A86="","",IFERROR(IF($M86=0,"",($M86-$N86)/$M86),""))</f>
      </c>
      <c r="P86" s="28"/>
      <c r="Q86" s="28"/>
      <c r="R86" s="86"/>
      <c r="S86" s="29"/>
      <c r="T86" s="158"/>
      <c r="U86" s="158"/>
      <c r="V86" s="158"/>
      <c r="W86" s="158"/>
      <c r="X86" s="158"/>
      <c r="Y86" s="158"/>
      <c r="Z86" s="158"/>
    </row>
    <row r="87" ht="15" customHeight="true">
      <c r="A87" s="27"/>
      <c r="B87" s="98" t="str">
        <f>IF($A87="","",IFERROR(VLOOKUP($A87,'生産計画'!$A$2:$T$101,4,FALSE),""))</f>
      </c>
      <c r="C87" s="28"/>
      <c r="D87" s="28"/>
      <c r="E87" s="28"/>
      <c r="F87" s="86"/>
      <c r="G87" s="86"/>
      <c r="H87" s="86"/>
      <c r="I87" s="86"/>
      <c r="J87" s="28"/>
      <c r="K87" s="88"/>
      <c r="L87" s="28"/>
      <c r="M87" s="82"/>
      <c r="N87" s="82"/>
      <c r="O87" s="96" t="str">
        <f>IF($A87="","",IFERROR(IF($M87=0,"",($M87-$N87)/$M87),""))</f>
      </c>
      <c r="P87" s="28"/>
      <c r="Q87" s="28"/>
      <c r="R87" s="86"/>
      <c r="S87" s="29"/>
      <c r="T87" s="158"/>
      <c r="U87" s="158"/>
      <c r="V87" s="158"/>
      <c r="W87" s="158"/>
      <c r="X87" s="158"/>
      <c r="Y87" s="158"/>
      <c r="Z87" s="158"/>
    </row>
    <row r="88" ht="15" customHeight="true">
      <c r="A88" s="27"/>
      <c r="B88" s="98" t="str">
        <f>IF($A88="","",IFERROR(VLOOKUP($A88,'生産計画'!$A$2:$T$101,4,FALSE),""))</f>
      </c>
      <c r="C88" s="28"/>
      <c r="D88" s="28"/>
      <c r="E88" s="28"/>
      <c r="F88" s="86"/>
      <c r="G88" s="86"/>
      <c r="H88" s="86"/>
      <c r="I88" s="86"/>
      <c r="J88" s="28"/>
      <c r="K88" s="88"/>
      <c r="L88" s="28"/>
      <c r="M88" s="82"/>
      <c r="N88" s="82"/>
      <c r="O88" s="96" t="str">
        <f>IF($A88="","",IFERROR(IF($M88=0,"",($M88-$N88)/$M88),""))</f>
      </c>
      <c r="P88" s="28"/>
      <c r="Q88" s="28"/>
      <c r="R88" s="86"/>
      <c r="S88" s="29"/>
      <c r="T88" s="158"/>
      <c r="U88" s="158"/>
      <c r="V88" s="158"/>
      <c r="W88" s="158"/>
      <c r="X88" s="158"/>
      <c r="Y88" s="158"/>
      <c r="Z88" s="158"/>
    </row>
    <row r="89" ht="15" customHeight="true">
      <c r="A89" s="27"/>
      <c r="B89" s="98" t="str">
        <f>IF($A89="","",IFERROR(VLOOKUP($A89,'生産計画'!$A$2:$T$101,4,FALSE),""))</f>
      </c>
      <c r="C89" s="28"/>
      <c r="D89" s="28"/>
      <c r="E89" s="28"/>
      <c r="F89" s="86"/>
      <c r="G89" s="86"/>
      <c r="H89" s="86"/>
      <c r="I89" s="86"/>
      <c r="J89" s="28"/>
      <c r="K89" s="88"/>
      <c r="L89" s="28"/>
      <c r="M89" s="82"/>
      <c r="N89" s="82"/>
      <c r="O89" s="96" t="str">
        <f>IF($A89="","",IFERROR(IF($M89=0,"",($M89-$N89)/$M89),""))</f>
      </c>
      <c r="P89" s="28"/>
      <c r="Q89" s="28"/>
      <c r="R89" s="86"/>
      <c r="S89" s="29"/>
      <c r="T89" s="158"/>
      <c r="U89" s="158"/>
      <c r="V89" s="158"/>
      <c r="W89" s="158"/>
      <c r="X89" s="158"/>
      <c r="Y89" s="158"/>
      <c r="Z89" s="158"/>
    </row>
    <row r="90" ht="15" customHeight="true">
      <c r="A90" s="27"/>
      <c r="B90" s="98" t="str">
        <f>IF($A90="","",IFERROR(VLOOKUP($A90,'生産計画'!$A$2:$T$101,4,FALSE),""))</f>
      </c>
      <c r="C90" s="28"/>
      <c r="D90" s="28"/>
      <c r="E90" s="28"/>
      <c r="F90" s="86"/>
      <c r="G90" s="86"/>
      <c r="H90" s="86"/>
      <c r="I90" s="86"/>
      <c r="J90" s="28"/>
      <c r="K90" s="88"/>
      <c r="L90" s="28"/>
      <c r="M90" s="82"/>
      <c r="N90" s="82"/>
      <c r="O90" s="96" t="str">
        <f>IF($A90="","",IFERROR(IF($M90=0,"",($M90-$N90)/$M90),""))</f>
      </c>
      <c r="P90" s="28"/>
      <c r="Q90" s="28"/>
      <c r="R90" s="86"/>
      <c r="S90" s="29"/>
      <c r="T90" s="158"/>
      <c r="U90" s="158"/>
      <c r="V90" s="158"/>
      <c r="W90" s="158"/>
      <c r="X90" s="158"/>
      <c r="Y90" s="158"/>
      <c r="Z90" s="158"/>
    </row>
    <row r="91" ht="15" customHeight="true">
      <c r="A91" s="27"/>
      <c r="B91" s="98" t="str">
        <f>IF($A91="","",IFERROR(VLOOKUP($A91,'生産計画'!$A$2:$T$101,4,FALSE),""))</f>
      </c>
      <c r="C91" s="28"/>
      <c r="D91" s="28"/>
      <c r="E91" s="28"/>
      <c r="F91" s="86"/>
      <c r="G91" s="86"/>
      <c r="H91" s="86"/>
      <c r="I91" s="86"/>
      <c r="J91" s="28"/>
      <c r="K91" s="88"/>
      <c r="L91" s="28"/>
      <c r="M91" s="82"/>
      <c r="N91" s="82"/>
      <c r="O91" s="96" t="str">
        <f>IF($A91="","",IFERROR(IF($M91=0,"",($M91-$N91)/$M91),""))</f>
      </c>
      <c r="P91" s="28"/>
      <c r="Q91" s="28"/>
      <c r="R91" s="86"/>
      <c r="S91" s="29"/>
      <c r="T91" s="158"/>
      <c r="U91" s="158"/>
      <c r="V91" s="158"/>
      <c r="W91" s="158"/>
      <c r="X91" s="158"/>
      <c r="Y91" s="158"/>
      <c r="Z91" s="158"/>
    </row>
    <row r="92" ht="15" customHeight="true">
      <c r="A92" s="27"/>
      <c r="B92" s="98" t="str">
        <f>IF($A92="","",IFERROR(VLOOKUP($A92,'生産計画'!$A$2:$T$101,4,FALSE),""))</f>
      </c>
      <c r="C92" s="28"/>
      <c r="D92" s="28"/>
      <c r="E92" s="28"/>
      <c r="F92" s="86"/>
      <c r="G92" s="86"/>
      <c r="H92" s="86"/>
      <c r="I92" s="86"/>
      <c r="J92" s="28"/>
      <c r="K92" s="88"/>
      <c r="L92" s="28"/>
      <c r="M92" s="82"/>
      <c r="N92" s="82"/>
      <c r="O92" s="96" t="str">
        <f>IF($A92="","",IFERROR(IF($M92=0,"",($M92-$N92)/$M92),""))</f>
      </c>
      <c r="P92" s="28"/>
      <c r="Q92" s="28"/>
      <c r="R92" s="86"/>
      <c r="S92" s="29"/>
      <c r="T92" s="158"/>
      <c r="U92" s="158"/>
      <c r="V92" s="158"/>
      <c r="W92" s="158"/>
      <c r="X92" s="158"/>
      <c r="Y92" s="158"/>
      <c r="Z92" s="158"/>
    </row>
    <row r="93" ht="15" customHeight="true">
      <c r="A93" s="27"/>
      <c r="B93" s="98" t="str">
        <f>IF($A93="","",IFERROR(VLOOKUP($A93,'生産計画'!$A$2:$T$101,4,FALSE),""))</f>
      </c>
      <c r="C93" s="28"/>
      <c r="D93" s="28"/>
      <c r="E93" s="28"/>
      <c r="F93" s="86"/>
      <c r="G93" s="86"/>
      <c r="H93" s="86"/>
      <c r="I93" s="86"/>
      <c r="J93" s="28"/>
      <c r="K93" s="88"/>
      <c r="L93" s="28"/>
      <c r="M93" s="82"/>
      <c r="N93" s="82"/>
      <c r="O93" s="96" t="str">
        <f>IF($A93="","",IFERROR(IF($M93=0,"",($M93-$N93)/$M93),""))</f>
      </c>
      <c r="P93" s="28"/>
      <c r="Q93" s="28"/>
      <c r="R93" s="86"/>
      <c r="S93" s="29"/>
      <c r="T93" s="158"/>
      <c r="U93" s="158"/>
      <c r="V93" s="158"/>
      <c r="W93" s="158"/>
      <c r="X93" s="158"/>
      <c r="Y93" s="158"/>
      <c r="Z93" s="158"/>
    </row>
    <row r="94" ht="15" customHeight="true">
      <c r="A94" s="27"/>
      <c r="B94" s="98" t="str">
        <f>IF($A94="","",IFERROR(VLOOKUP($A94,'生産計画'!$A$2:$T$101,4,FALSE),""))</f>
      </c>
      <c r="C94" s="28"/>
      <c r="D94" s="28"/>
      <c r="E94" s="28"/>
      <c r="F94" s="86"/>
      <c r="G94" s="86"/>
      <c r="H94" s="86"/>
      <c r="I94" s="86"/>
      <c r="J94" s="28"/>
      <c r="K94" s="88"/>
      <c r="L94" s="28"/>
      <c r="M94" s="82"/>
      <c r="N94" s="82"/>
      <c r="O94" s="96" t="str">
        <f>IF($A94="","",IFERROR(IF($M94=0,"",($M94-$N94)/$M94),""))</f>
      </c>
      <c r="P94" s="28"/>
      <c r="Q94" s="28"/>
      <c r="R94" s="86"/>
      <c r="S94" s="29"/>
      <c r="T94" s="158"/>
      <c r="U94" s="158"/>
      <c r="V94" s="158"/>
      <c r="W94" s="158"/>
      <c r="X94" s="158"/>
      <c r="Y94" s="158"/>
      <c r="Z94" s="158"/>
    </row>
    <row r="95" ht="15" customHeight="true">
      <c r="A95" s="27"/>
      <c r="B95" s="98" t="str">
        <f>IF($A95="","",IFERROR(VLOOKUP($A95,'生産計画'!$A$2:$T$101,4,FALSE),""))</f>
      </c>
      <c r="C95" s="28"/>
      <c r="D95" s="28"/>
      <c r="E95" s="28"/>
      <c r="F95" s="86"/>
      <c r="G95" s="86"/>
      <c r="H95" s="86"/>
      <c r="I95" s="86"/>
      <c r="J95" s="28"/>
      <c r="K95" s="88"/>
      <c r="L95" s="28"/>
      <c r="M95" s="82"/>
      <c r="N95" s="82"/>
      <c r="O95" s="96" t="str">
        <f>IF($A95="","",IFERROR(IF($M95=0,"",($M95-$N95)/$M95),""))</f>
      </c>
      <c r="P95" s="28"/>
      <c r="Q95" s="28"/>
      <c r="R95" s="86"/>
      <c r="S95" s="29"/>
      <c r="T95" s="158"/>
      <c r="U95" s="158"/>
      <c r="V95" s="158"/>
      <c r="W95" s="158"/>
      <c r="X95" s="158"/>
      <c r="Y95" s="158"/>
      <c r="Z95" s="158"/>
    </row>
    <row r="96" ht="15" customHeight="true">
      <c r="A96" s="27"/>
      <c r="B96" s="98" t="str">
        <f>IF($A96="","",IFERROR(VLOOKUP($A96,'生産計画'!$A$2:$T$101,4,FALSE),""))</f>
      </c>
      <c r="C96" s="28"/>
      <c r="D96" s="28"/>
      <c r="E96" s="28"/>
      <c r="F96" s="86"/>
      <c r="G96" s="86"/>
      <c r="H96" s="86"/>
      <c r="I96" s="86"/>
      <c r="J96" s="28"/>
      <c r="K96" s="88"/>
      <c r="L96" s="28"/>
      <c r="M96" s="82"/>
      <c r="N96" s="82"/>
      <c r="O96" s="96" t="str">
        <f>IF($A96="","",IFERROR(IF($M96=0,"",($M96-$N96)/$M96),""))</f>
      </c>
      <c r="P96" s="28"/>
      <c r="Q96" s="28"/>
      <c r="R96" s="86"/>
      <c r="S96" s="29"/>
      <c r="T96" s="158"/>
      <c r="U96" s="158"/>
      <c r="V96" s="158"/>
      <c r="W96" s="158"/>
      <c r="X96" s="158"/>
      <c r="Y96" s="158"/>
      <c r="Z96" s="158"/>
    </row>
    <row r="97" ht="15" customHeight="true">
      <c r="A97" s="27"/>
      <c r="B97" s="98" t="str">
        <f>IF($A97="","",IFERROR(VLOOKUP($A97,'生産計画'!$A$2:$T$101,4,FALSE),""))</f>
      </c>
      <c r="C97" s="28"/>
      <c r="D97" s="28"/>
      <c r="E97" s="28"/>
      <c r="F97" s="86"/>
      <c r="G97" s="86"/>
      <c r="H97" s="86"/>
      <c r="I97" s="86"/>
      <c r="J97" s="28"/>
      <c r="K97" s="88"/>
      <c r="L97" s="28"/>
      <c r="M97" s="82"/>
      <c r="N97" s="82"/>
      <c r="O97" s="96" t="str">
        <f>IF($A97="","",IFERROR(IF($M97=0,"",($M97-$N97)/$M97),""))</f>
      </c>
      <c r="P97" s="28"/>
      <c r="Q97" s="28"/>
      <c r="R97" s="86"/>
      <c r="S97" s="29"/>
      <c r="T97" s="158"/>
      <c r="U97" s="158"/>
      <c r="V97" s="158"/>
      <c r="W97" s="158"/>
      <c r="X97" s="158"/>
      <c r="Y97" s="158"/>
      <c r="Z97" s="158"/>
    </row>
    <row r="98" ht="15" customHeight="true">
      <c r="A98" s="27"/>
      <c r="B98" s="98" t="str">
        <f>IF($A98="","",IFERROR(VLOOKUP($A98,'生産計画'!$A$2:$T$101,4,FALSE),""))</f>
      </c>
      <c r="C98" s="28"/>
      <c r="D98" s="28"/>
      <c r="E98" s="28"/>
      <c r="F98" s="86"/>
      <c r="G98" s="86"/>
      <c r="H98" s="86"/>
      <c r="I98" s="86"/>
      <c r="J98" s="28"/>
      <c r="K98" s="88"/>
      <c r="L98" s="28"/>
      <c r="M98" s="82"/>
      <c r="N98" s="82"/>
      <c r="O98" s="96" t="str">
        <f>IF($A98="","",IFERROR(IF($M98=0,"",($M98-$N98)/$M98),""))</f>
      </c>
      <c r="P98" s="28"/>
      <c r="Q98" s="28"/>
      <c r="R98" s="86"/>
      <c r="S98" s="29"/>
      <c r="T98" s="158"/>
      <c r="U98" s="158"/>
      <c r="V98" s="158"/>
      <c r="W98" s="158"/>
      <c r="X98" s="158"/>
      <c r="Y98" s="158"/>
      <c r="Z98" s="158"/>
    </row>
    <row r="99" ht="15" customHeight="true">
      <c r="A99" s="27"/>
      <c r="B99" s="98" t="str">
        <f>IF($A99="","",IFERROR(VLOOKUP($A99,'生産計画'!$A$2:$T$101,4,FALSE),""))</f>
      </c>
      <c r="C99" s="28"/>
      <c r="D99" s="28"/>
      <c r="E99" s="28"/>
      <c r="F99" s="86"/>
      <c r="G99" s="86"/>
      <c r="H99" s="86"/>
      <c r="I99" s="86"/>
      <c r="J99" s="28"/>
      <c r="K99" s="88"/>
      <c r="L99" s="28"/>
      <c r="M99" s="82"/>
      <c r="N99" s="82"/>
      <c r="O99" s="96" t="str">
        <f>IF($A99="","",IFERROR(IF($M99=0,"",($M99-$N99)/$M99),""))</f>
      </c>
      <c r="P99" s="28"/>
      <c r="Q99" s="28"/>
      <c r="R99" s="86"/>
      <c r="S99" s="29"/>
      <c r="T99" s="158"/>
      <c r="U99" s="158"/>
      <c r="V99" s="158"/>
      <c r="W99" s="158"/>
      <c r="X99" s="158"/>
      <c r="Y99" s="158"/>
      <c r="Z99" s="158"/>
    </row>
    <row r="100" ht="15" customHeight="true">
      <c r="A100" s="27"/>
      <c r="B100" s="98" t="str">
        <f>IF($A100="","",IFERROR(VLOOKUP($A100,'生産計画'!$A$2:$T$101,4,FALSE),""))</f>
      </c>
      <c r="C100" s="28"/>
      <c r="D100" s="28"/>
      <c r="E100" s="28"/>
      <c r="F100" s="86"/>
      <c r="G100" s="86"/>
      <c r="H100" s="86"/>
      <c r="I100" s="86"/>
      <c r="J100" s="28"/>
      <c r="K100" s="88"/>
      <c r="L100" s="28"/>
      <c r="M100" s="82"/>
      <c r="N100" s="82"/>
      <c r="O100" s="96" t="str">
        <f>IF($A100="","",IFERROR(IF($M100=0,"",($M100-$N100)/$M100),""))</f>
      </c>
      <c r="P100" s="28"/>
      <c r="Q100" s="28"/>
      <c r="R100" s="86"/>
      <c r="S100" s="29"/>
      <c r="T100" s="158"/>
      <c r="U100" s="158"/>
      <c r="V100" s="158"/>
      <c r="W100" s="158"/>
      <c r="X100" s="158"/>
      <c r="Y100" s="158"/>
      <c r="Z100" s="158"/>
    </row>
    <row r="101" ht="15" customHeight="true">
      <c r="A101" s="30"/>
      <c r="B101" s="101" t="str">
        <f>IF($A101="","",IFERROR(VLOOKUP($A101,'生産計画'!$A$2:$T$101,4,FALSE),""))</f>
      </c>
      <c r="C101" s="31"/>
      <c r="D101" s="31"/>
      <c r="E101" s="31"/>
      <c r="F101" s="80"/>
      <c r="G101" s="80"/>
      <c r="H101" s="80"/>
      <c r="I101" s="80"/>
      <c r="J101" s="31"/>
      <c r="K101" s="89"/>
      <c r="L101" s="31"/>
      <c r="M101" s="83"/>
      <c r="N101" s="83"/>
      <c r="O101" s="99" t="str">
        <f>IF($A101="","",IFERROR(IF($M101=0,"",($M101-$N101)/$M101),""))</f>
      </c>
      <c r="P101" s="31"/>
      <c r="Q101" s="31"/>
      <c r="R101" s="80"/>
      <c r="S101" s="32"/>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conditionalFormatting sqref="K2:K101">
    <cfRule type="dataBar" priority="1">
      <dataBar>
        <cfvo type="min"/>
        <cfvo type="max"/>
        <color rgb="93C5FD"/>
      </dataBar>
      <ignoredErrors>
        <ignoredError sqref="A1:XFD1048576" evalError="1" twoDigitTextYear="1" numberStoredAsText="1" formula="1" formulaRange="1" unlockedFormula="1" emptyCellReference="1" listDataValidation="1" calculatedColumn="1"/>
      </ignoredErrors>
      <extLst>
        <x:ext xmlns:x14="http://schemas.microsoft.com/office/spreadsheetml/2009/9/main" uri="{B025F937-C7B1-47D3-B67F-A62EFF666E3E}">
          <x14:id>{EC9050AC-9EF9-237B-00EB-EC30BA5308D2}</x14:id>
        </x:ext>
      </extLst>
    </cfRule>
  </conditionalFormatting>
  <conditionalFormatting sqref="L2:L101">
    <cfRule type="containsText" dxfId="4" priority="2" operator="containsText" text="停止">
      <formula>NOT(ISERROR(SEARCH("停止",L2)))</formula>
    </cfRule>
  </conditionalFormatting>
  <dataValidations count="2">
    <dataValidation allowBlank="true" sqref="L2:L101" type="list">
      <formula1>"未着手,進行中,検査待ち,手直し,完了,停止"</formula1>
    </dataValidation>
    <dataValidation allowBlank="true" error="请入力 0 到 1 之间的数値，例如 0.65。" errorStyle="warning" errorTitle="完了率対象" operator="between" showErrorMessage="true" sqref="K2:K101" type="decimal">
      <formula1>0</formula1>
      <formula2>1</formula2>
    </dataValidation>
  </dataValidations>
  <pageMargins left="0.7" right="0.7" top="0.75" bottom="0.75" header="0.3" footer="0.3"/>
  <tableParts count="1">
    <tablePart r:id="R8a6e831085f148b3"/>
  </tableParts>
  <extLst>
    <x:ext xmlns:x14="http://schemas.microsoft.com/office/spreadsheetml/2009/9/main" xmlns:xm="http://schemas.microsoft.com/office/excel/2006/main" uri="{78C0D931-6437-407d-A8EE-F0AAD7539E65}">
      <x14:conditionalFormattings>
        <x14:conditionalFormatting>
          <x14:cfRule type="dataBar" priority="1" id="{EC9050AC-9EF9-237B-00EB-EC30BA5308D2}">
            <x14:dataBar gradient="1">
              <x14:cfvo type="min"/>
              <x14:cfvo type="max"/>
              <x14:fillColor rgb="93C5FD"/>
            </x14:dataBar>
          </x14:cfRule>
          <xm:sqref>K2:K101</xm:sqref>
        </x14:conditionalFormatting>
      </x14:conditionalFormattings>
    </x:ext>
  </extLst>
</worksheet>
</file>

<file path=xl/worksheets/sheet6.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workbookViewId="0"/>
  </sheetViews>
  <sheetFormatPr defaultRowHeight="15"/>
  <cols>
    <col customWidth="true" max="1" min="1" width="13"/>
    <col customWidth="true" max="4" min="2" width="18"/>
    <col customWidth="true" max="5" min="5" width="16"/>
    <col customWidth="true" max="6" min="6" width="14"/>
    <col customWidth="true" max="9" min="7" width="10"/>
    <col customWidth="true" max="10" min="10" width="12"/>
    <col customWidth="true" max="11" min="11" width="18"/>
    <col customWidth="true" max="12" min="12" width="24"/>
    <col customWidth="true" max="13" min="13" width="12"/>
    <col customWidth="true" max="14" min="14" width="14"/>
    <col customWidth="true" max="15" min="15" width="12"/>
    <col customWidth="true" max="16" min="16" width="30"/>
  </cols>
  <sheetData>
    <row r="1" ht="24.4140625" customHeight="true">
      <c r="A1" s="60" t="s">
        <v>222</v>
      </c>
      <c r="B1" s="61" t="s">
        <v>98</v>
      </c>
      <c r="C1" s="61" t="s">
        <v>100</v>
      </c>
      <c r="D1" s="61" t="s">
        <v>102</v>
      </c>
      <c r="E1" s="61" t="s">
        <v>164</v>
      </c>
      <c r="F1" s="61" t="s">
        <v>223</v>
      </c>
      <c r="G1" s="61" t="s">
        <v>224</v>
      </c>
      <c r="H1" s="61" t="str">
        <v>合格数</v>
      </c>
      <c r="I1" s="61" t="str">
        <v>不良数</v>
      </c>
      <c r="J1" s="61" t="s">
        <v>225</v>
      </c>
      <c r="K1" s="61" t="s">
        <v>226</v>
      </c>
      <c r="L1" s="61" t="s">
        <v>227</v>
      </c>
      <c r="M1" s="61" t="s">
        <v>228</v>
      </c>
      <c r="N1" s="61" t="s">
        <v>229</v>
      </c>
      <c r="O1" s="61" t="s">
        <v>230</v>
      </c>
      <c r="P1" s="61" t="s">
        <v>116</v>
      </c>
      <c r="Q1" s="158"/>
      <c r="R1" s="158"/>
      <c r="S1" s="158"/>
      <c r="T1" s="158"/>
      <c r="U1" s="158"/>
      <c r="V1" s="158"/>
      <c r="W1" s="158"/>
      <c r="X1" s="158"/>
      <c r="Y1" s="158"/>
      <c r="Z1" s="158"/>
    </row>
    <row r="2" ht="15" customHeight="true">
      <c r="A2" s="112" t="n">
        <v>46130</v>
      </c>
      <c r="B2" s="28" t="str">
        <v>WO-260418-018</v>
      </c>
      <c r="C2" s="98" t="str">
        <f>IF($B2="","",IFERROR(VLOOKUP($B2,'生産計画'!$A$2:$T$101,4,FALSE),""))</f>
        <v>Aシリーズポンプ本体</v>
      </c>
      <c r="D2" s="98" t="str">
        <f>IF($B2="","",IFERROR(VLOOKUP($B2,'生産計画'!$A$2:$T$101,6,FALSE),""))</f>
        <v>SO-10018</v>
      </c>
      <c r="E2" s="28" t="str">
        <v>CNC粗加工</v>
      </c>
      <c r="F2" s="28" t="s">
        <v>231</v>
      </c>
      <c r="G2" s="82" t="n">
        <v>5</v>
      </c>
      <c r="H2" s="82" t="n">
        <v>5</v>
      </c>
      <c r="I2" s="116" t="n">
        <f>IF($B2="","",MAX($G2-$H2,0))</f>
        <v>0</v>
      </c>
      <c r="J2" s="98" t="str">
        <f>IF($B2="","",IF($G2="","判定待ち",IF($I2=0,"合格",IFERROR(IF($H2/$G2&gt;=0.95,"特採と要確認","不適合"),"判定待ち"))))</f>
        <v>合格</v>
      </c>
      <c r="K2" s="28"/>
      <c r="L2" s="28" t="str">
        <v>photo://example/a001</v>
      </c>
      <c r="M2" s="28" t="s">
        <v>157</v>
      </c>
      <c r="N2" s="28" t="s">
        <v>232</v>
      </c>
      <c r="O2" s="28" t="s">
        <v>93</v>
      </c>
      <c r="P2" s="29" t="s">
        <v>233</v>
      </c>
      <c r="Q2" s="158"/>
      <c r="R2" s="158"/>
      <c r="S2" s="158"/>
      <c r="T2" s="158"/>
      <c r="U2" s="158"/>
      <c r="V2" s="158"/>
      <c r="W2" s="158"/>
      <c r="X2" s="158"/>
      <c r="Y2" s="158"/>
      <c r="Z2" s="158"/>
    </row>
    <row r="3" ht="15" customHeight="true">
      <c r="A3" s="112" t="n">
        <v>46133</v>
      </c>
      <c r="B3" s="28" t="str">
        <v>WO-260420-011</v>
      </c>
      <c r="C3" s="98" t="str">
        <f>IF($B3="","",IFERROR(VLOOKUP($B3,'生産計画'!$A$2:$T$101,4,FALSE),""))</f>
        <v>C型ブラケット</v>
      </c>
      <c r="D3" s="98" t="str">
        <f>IF($B3="","",IFERROR(VLOOKUP($B3,'生産計画'!$A$2:$T$101,6,FALSE),""))</f>
        <v>NPI-0420</v>
      </c>
      <c r="E3" s="28" t="s">
        <v>134</v>
      </c>
      <c r="F3" s="28" t="s">
        <v>231</v>
      </c>
      <c r="G3" s="82" t="n">
        <v>3</v>
      </c>
      <c r="H3" s="82" t="n">
        <v>2</v>
      </c>
      <c r="I3" s="116" t="n">
        <f>IF($B3="","",MAX($G3-$H3,0))</f>
        <v>1</v>
      </c>
      <c r="J3" s="98" t="str">
        <f>IF($B3="","",IF($G3="","判定待ち",IF($I3=0,"合格",IFERROR(IF($H3/$G3&gt;=0.95,"特採と要確認","不適合"),"判定待ち"))))</f>
        <v>不合格</v>
      </c>
      <c r="K3" s="28" t="s">
        <v>234</v>
      </c>
      <c r="L3" s="28" t="str">
        <v>photo://example/c001</v>
      </c>
      <c r="M3" s="28" t="s">
        <v>157</v>
      </c>
      <c r="N3" s="28" t="s">
        <v>77</v>
      </c>
      <c r="O3" s="28" t="s">
        <v>89</v>
      </c>
      <c r="P3" s="29" t="s">
        <v>235</v>
      </c>
      <c r="Q3" s="158"/>
      <c r="R3" s="158"/>
      <c r="S3" s="158"/>
      <c r="T3" s="158"/>
      <c r="U3" s="158"/>
      <c r="V3" s="158"/>
      <c r="W3" s="158"/>
      <c r="X3" s="158"/>
      <c r="Y3" s="158"/>
      <c r="Z3" s="158"/>
    </row>
    <row r="4" ht="15" customHeight="true">
      <c r="A4" s="112" t="n">
        <v>46134</v>
      </c>
      <c r="B4" s="28" t="str">
        <v>WO-260419-006</v>
      </c>
      <c r="C4" s="98" t="str">
        <f>IF($B4="","",IFERROR(VLOOKUP($B4,'生産計画'!$A$2:$T$101,4,FALSE),""))</f>
        <v>Bシリーズバルブシート</v>
      </c>
      <c r="D4" s="98" t="str">
        <f>IF($B4="","",IFERROR(VLOOKUP($B4,'生産計画'!$A$2:$T$101,6,FALSE),""))</f>
        <v>LOT-B0426</v>
      </c>
      <c r="E4" s="28" t="s">
        <v>128</v>
      </c>
      <c r="F4" s="28" t="s">
        <v>236</v>
      </c>
      <c r="G4" s="82" t="n">
        <v>20</v>
      </c>
      <c r="H4" s="82" t="n">
        <v>19</v>
      </c>
      <c r="I4" s="116" t="n">
        <f>IF($B4="","",MAX($G4-$H4,0))</f>
        <v>1</v>
      </c>
      <c r="J4" s="98" t="str">
        <f>IF($B4="","",IF($G4="","判定待ち",IF($I4=0,"合格",IFERROR(IF($H4/$G4&gt;=0.95,"特採と要確認","不適合"),"判定待ち"))))</f>
        <v>特採と要確認</v>
      </c>
      <c r="K4" s="28" t="s">
        <v>237</v>
      </c>
      <c r="L4" s="28"/>
      <c r="M4" s="28" t="s">
        <v>127</v>
      </c>
      <c r="N4" s="28" t="s">
        <v>238</v>
      </c>
      <c r="O4" s="28" t="s">
        <v>91</v>
      </c>
      <c r="P4" s="29" t="s">
        <v>239</v>
      </c>
      <c r="Q4" s="158"/>
      <c r="R4" s="158"/>
      <c r="S4" s="158"/>
      <c r="T4" s="158"/>
      <c r="U4" s="158"/>
      <c r="V4" s="158"/>
      <c r="W4" s="158"/>
      <c r="X4" s="158"/>
      <c r="Y4" s="158"/>
      <c r="Z4" s="158"/>
    </row>
    <row r="5" ht="15" customHeight="true">
      <c r="A5" s="112" t="n">
        <v>46136</v>
      </c>
      <c r="B5" s="28" t="str">
        <v>WO-260421-004</v>
      </c>
      <c r="C5" s="98" t="str">
        <f>IF($B5="","",IFERROR(VLOOKUP($B5,'生産計画'!$A$2:$T$101,4,FALSE),""))</f>
        <v>Dシリーズハウジング</v>
      </c>
      <c r="D5" s="98" t="str">
        <f>IF($B5="","",IFERROR(VLOOKUP($B5,'生産計画'!$A$2:$T$101,6,FALSE),""))</f>
        <v>RW-0421</v>
      </c>
      <c r="E5" s="28" t="s">
        <v>141</v>
      </c>
      <c r="F5" s="28" t="s">
        <v>240</v>
      </c>
      <c r="G5" s="82" t="n">
        <v>30</v>
      </c>
      <c r="H5" s="82" t="n">
        <v>28</v>
      </c>
      <c r="I5" s="116" t="n">
        <f>IF($B5="","",MAX($G5-$H5,0))</f>
        <v>2</v>
      </c>
      <c r="J5" s="98" t="str">
        <f>IF($B5="","",IF($G5="","判定待ち",IF($I5=0,"合格",IFERROR(IF($H5/$G5&gt;=0.95,"特採と要確認","不適合"),"判定待ち"))))</f>
        <v>不合格</v>
      </c>
      <c r="K5" s="28" t="s">
        <v>241</v>
      </c>
      <c r="L5" s="28" t="str">
        <v>photo://example/d003</v>
      </c>
      <c r="M5" s="28" t="s">
        <v>139</v>
      </c>
      <c r="N5" s="28" t="s">
        <v>242</v>
      </c>
      <c r="O5" s="28" t="s">
        <v>89</v>
      </c>
      <c r="P5" s="29" t="s">
        <v>243</v>
      </c>
      <c r="Q5" s="158"/>
      <c r="R5" s="158"/>
      <c r="S5" s="158"/>
      <c r="T5" s="158"/>
      <c r="U5" s="158"/>
      <c r="V5" s="158"/>
      <c r="W5" s="158"/>
      <c r="X5" s="158"/>
      <c r="Y5" s="158"/>
      <c r="Z5" s="158"/>
    </row>
    <row r="6" ht="15" customHeight="true">
      <c r="A6" s="112" t="n">
        <v>46136</v>
      </c>
      <c r="B6" s="28" t="str">
        <v>WO-260423-003</v>
      </c>
      <c r="C6" s="98" t="str">
        <f>IF($B6="","",IFERROR(VLOOKUP($B6,'生産計画'!$A$2:$T$101,4,FALSE),""))</f>
        <v>Fシリーズエンドカバー</v>
      </c>
      <c r="D6" s="98" t="str">
        <f>IF($B6="","",IFERROR(VLOOKUP($B6,'生産計画'!$A$2:$T$101,6,FALSE),""))</f>
        <v>SO-10031</v>
      </c>
      <c r="E6" s="28" t="s">
        <v>152</v>
      </c>
      <c r="F6" s="28" t="s">
        <v>244</v>
      </c>
      <c r="G6" s="82" t="n">
        <v>10</v>
      </c>
      <c r="H6" s="82" t="n">
        <v>10</v>
      </c>
      <c r="I6" s="116" t="n">
        <f>IF($B6="","",MAX($G6-$H6,0))</f>
        <v>0</v>
      </c>
      <c r="J6" s="98" t="str">
        <f>IF($B6="","",IF($G6="","判定待ち",IF($I6=0,"合格",IFERROR(IF($H6/$G6&gt;=0.95,"特採と要確認","不適合"),"判定待ち"))))</f>
        <v>合格</v>
      </c>
      <c r="K6" s="28"/>
      <c r="L6" s="28"/>
      <c r="M6" s="28" t="s">
        <v>151</v>
      </c>
      <c r="N6" s="28" t="s">
        <v>232</v>
      </c>
      <c r="O6" s="28" t="s">
        <v>93</v>
      </c>
      <c r="P6" s="29" t="s">
        <v>245</v>
      </c>
      <c r="Q6" s="158"/>
      <c r="R6" s="158"/>
      <c r="S6" s="158"/>
      <c r="T6" s="158"/>
      <c r="U6" s="158"/>
      <c r="V6" s="158"/>
      <c r="W6" s="158"/>
      <c r="X6" s="158"/>
      <c r="Y6" s="158"/>
      <c r="Z6" s="158"/>
    </row>
    <row r="7" ht="15" customHeight="true">
      <c r="A7" s="112"/>
      <c r="B7" s="28"/>
      <c r="C7" s="98" t="str">
        <f>IF($B7="","",IFERROR(VLOOKUP($B7,'生産計画'!$A$2:$T$101,4,FALSE),""))</f>
      </c>
      <c r="D7" s="98" t="str">
        <f>IF($B7="","",IFERROR(VLOOKUP($B7,'生産計画'!$A$2:$T$101,6,FALSE),""))</f>
      </c>
      <c r="E7" s="28"/>
      <c r="F7" s="28"/>
      <c r="G7" s="82"/>
      <c r="H7" s="82"/>
      <c r="I7" s="116" t="str">
        <f>IF($B7="","",MAX($G7-$H7,0))</f>
      </c>
      <c r="J7" s="98" t="str">
        <f>IF($B7="","",IF($G7="","判定待ち",IF($I7=0,"合格",IFERROR(IF($H7/$G7&gt;=0.95,"特採と要確認","不適合"),"判定待ち"))))</f>
      </c>
      <c r="K7" s="28"/>
      <c r="L7" s="28"/>
      <c r="M7" s="28"/>
      <c r="N7" s="28"/>
      <c r="O7" s="28"/>
      <c r="P7" s="29"/>
      <c r="Q7" s="158"/>
      <c r="R7" s="158"/>
      <c r="S7" s="158"/>
      <c r="T7" s="158"/>
      <c r="U7" s="158"/>
      <c r="V7" s="158"/>
      <c r="W7" s="158"/>
      <c r="X7" s="158"/>
      <c r="Y7" s="158"/>
      <c r="Z7" s="158"/>
    </row>
    <row r="8" ht="15" customHeight="true">
      <c r="A8" s="112"/>
      <c r="B8" s="28"/>
      <c r="C8" s="98" t="str">
        <f>IF($B8="","",IFERROR(VLOOKUP($B8,'生産計画'!$A$2:$T$101,4,FALSE),""))</f>
      </c>
      <c r="D8" s="98" t="str">
        <f>IF($B8="","",IFERROR(VLOOKUP($B8,'生産計画'!$A$2:$T$101,6,FALSE),""))</f>
      </c>
      <c r="E8" s="28"/>
      <c r="F8" s="28"/>
      <c r="G8" s="82"/>
      <c r="H8" s="82"/>
      <c r="I8" s="116" t="str">
        <f>IF($B8="","",MAX($G8-$H8,0))</f>
      </c>
      <c r="J8" s="98" t="str">
        <f>IF($B8="","",IF($G8="","判定待ち",IF($I8=0,"合格",IFERROR(IF($H8/$G8&gt;=0.95,"特採と要確認","不適合"),"判定待ち"))))</f>
      </c>
      <c r="K8" s="28"/>
      <c r="L8" s="28"/>
      <c r="M8" s="28"/>
      <c r="N8" s="28"/>
      <c r="O8" s="28"/>
      <c r="P8" s="29"/>
      <c r="Q8" s="158"/>
      <c r="R8" s="158"/>
      <c r="S8" s="158"/>
      <c r="T8" s="158"/>
      <c r="U8" s="158"/>
      <c r="V8" s="158"/>
      <c r="W8" s="158"/>
      <c r="X8" s="158"/>
      <c r="Y8" s="158"/>
      <c r="Z8" s="158"/>
    </row>
    <row r="9" ht="15" customHeight="true">
      <c r="A9" s="112"/>
      <c r="B9" s="28"/>
      <c r="C9" s="98" t="str">
        <f>IF($B9="","",IFERROR(VLOOKUP($B9,'生産計画'!$A$2:$T$101,4,FALSE),""))</f>
      </c>
      <c r="D9" s="98" t="str">
        <f>IF($B9="","",IFERROR(VLOOKUP($B9,'生産計画'!$A$2:$T$101,6,FALSE),""))</f>
      </c>
      <c r="E9" s="28"/>
      <c r="F9" s="28"/>
      <c r="G9" s="82"/>
      <c r="H9" s="82"/>
      <c r="I9" s="116" t="str">
        <f>IF($B9="","",MAX($G9-$H9,0))</f>
      </c>
      <c r="J9" s="98" t="str">
        <f>IF($B9="","",IF($G9="","判定待ち",IF($I9=0,"合格",IFERROR(IF($H9/$G9&gt;=0.95,"特採と要確認","不適合"),"判定待ち"))))</f>
      </c>
      <c r="K9" s="28"/>
      <c r="L9" s="28"/>
      <c r="M9" s="28"/>
      <c r="N9" s="28"/>
      <c r="O9" s="28"/>
      <c r="P9" s="29"/>
      <c r="Q9" s="158"/>
      <c r="R9" s="158"/>
      <c r="S9" s="158"/>
      <c r="T9" s="158"/>
      <c r="U9" s="158"/>
      <c r="V9" s="158"/>
      <c r="W9" s="158"/>
      <c r="X9" s="158"/>
      <c r="Y9" s="158"/>
      <c r="Z9" s="158"/>
    </row>
    <row r="10" ht="15" customHeight="true">
      <c r="A10" s="112"/>
      <c r="B10" s="28"/>
      <c r="C10" s="98" t="str">
        <f>IF($B10="","",IFERROR(VLOOKUP($B10,'生産計画'!$A$2:$T$101,4,FALSE),""))</f>
      </c>
      <c r="D10" s="98" t="str">
        <f>IF($B10="","",IFERROR(VLOOKUP($B10,'生産計画'!$A$2:$T$101,6,FALSE),""))</f>
      </c>
      <c r="E10" s="28"/>
      <c r="F10" s="28"/>
      <c r="G10" s="82"/>
      <c r="H10" s="82"/>
      <c r="I10" s="116" t="str">
        <f>IF($B10="","",MAX($G10-$H10,0))</f>
      </c>
      <c r="J10" s="98" t="str">
        <f>IF($B10="","",IF($G10="","判定待ち",IF($I10=0,"合格",IFERROR(IF($H10/$G10&gt;=0.95,"特採と要確認","不適合"),"判定待ち"))))</f>
      </c>
      <c r="K10" s="28"/>
      <c r="L10" s="28"/>
      <c r="M10" s="28"/>
      <c r="N10" s="28"/>
      <c r="O10" s="28"/>
      <c r="P10" s="29"/>
      <c r="Q10" s="158"/>
      <c r="R10" s="158"/>
      <c r="S10" s="158"/>
      <c r="T10" s="158"/>
      <c r="U10" s="158"/>
      <c r="V10" s="158"/>
      <c r="W10" s="158"/>
      <c r="X10" s="158"/>
      <c r="Y10" s="158"/>
      <c r="Z10" s="158"/>
    </row>
    <row r="11" ht="15" customHeight="true">
      <c r="A11" s="112"/>
      <c r="B11" s="28"/>
      <c r="C11" s="98" t="str">
        <f>IF($B11="","",IFERROR(VLOOKUP($B11,'生産計画'!$A$2:$T$101,4,FALSE),""))</f>
      </c>
      <c r="D11" s="98" t="str">
        <f>IF($B11="","",IFERROR(VLOOKUP($B11,'生産計画'!$A$2:$T$101,6,FALSE),""))</f>
      </c>
      <c r="E11" s="28"/>
      <c r="F11" s="28"/>
      <c r="G11" s="82"/>
      <c r="H11" s="82"/>
      <c r="I11" s="116" t="str">
        <f>IF($B11="","",MAX($G11-$H11,0))</f>
      </c>
      <c r="J11" s="98" t="str">
        <f>IF($B11="","",IF($G11="","判定待ち",IF($I11=0,"合格",IFERROR(IF($H11/$G11&gt;=0.95,"特採と要確認","不適合"),"判定待ち"))))</f>
      </c>
      <c r="K11" s="28"/>
      <c r="L11" s="28"/>
      <c r="M11" s="28"/>
      <c r="N11" s="28"/>
      <c r="O11" s="28"/>
      <c r="P11" s="29"/>
      <c r="Q11" s="158"/>
      <c r="R11" s="158"/>
      <c r="S11" s="158"/>
      <c r="T11" s="158"/>
      <c r="U11" s="158"/>
      <c r="V11" s="158"/>
      <c r="W11" s="158"/>
      <c r="X11" s="158"/>
      <c r="Y11" s="158"/>
      <c r="Z11" s="158"/>
    </row>
    <row r="12" ht="15" customHeight="true">
      <c r="A12" s="112"/>
      <c r="B12" s="28"/>
      <c r="C12" s="98" t="str">
        <f>IF($B12="","",IFERROR(VLOOKUP($B12,'生産計画'!$A$2:$T$101,4,FALSE),""))</f>
      </c>
      <c r="D12" s="98" t="str">
        <f>IF($B12="","",IFERROR(VLOOKUP($B12,'生産計画'!$A$2:$T$101,6,FALSE),""))</f>
      </c>
      <c r="E12" s="28"/>
      <c r="F12" s="28"/>
      <c r="G12" s="82"/>
      <c r="H12" s="82"/>
      <c r="I12" s="116" t="str">
        <f>IF($B12="","",MAX($G12-$H12,0))</f>
      </c>
      <c r="J12" s="98" t="str">
        <f>IF($B12="","",IF($G12="","判定待ち",IF($I12=0,"合格",IFERROR(IF($H12/$G12&gt;=0.95,"特採と要確認","不適合"),"判定待ち"))))</f>
      </c>
      <c r="K12" s="28"/>
      <c r="L12" s="28"/>
      <c r="M12" s="28"/>
      <c r="N12" s="28"/>
      <c r="O12" s="28"/>
      <c r="P12" s="29"/>
      <c r="Q12" s="158"/>
      <c r="R12" s="158"/>
      <c r="S12" s="158"/>
      <c r="T12" s="158"/>
      <c r="U12" s="158"/>
      <c r="V12" s="158"/>
      <c r="W12" s="158"/>
      <c r="X12" s="158"/>
      <c r="Y12" s="158"/>
      <c r="Z12" s="158"/>
    </row>
    <row r="13" ht="15" customHeight="true">
      <c r="A13" s="112"/>
      <c r="B13" s="28"/>
      <c r="C13" s="98" t="str">
        <f>IF($B13="","",IFERROR(VLOOKUP($B13,'生産計画'!$A$2:$T$101,4,FALSE),""))</f>
      </c>
      <c r="D13" s="98" t="str">
        <f>IF($B13="","",IFERROR(VLOOKUP($B13,'生産計画'!$A$2:$T$101,6,FALSE),""))</f>
      </c>
      <c r="E13" s="28"/>
      <c r="F13" s="28"/>
      <c r="G13" s="82"/>
      <c r="H13" s="82"/>
      <c r="I13" s="116" t="str">
        <f>IF($B13="","",MAX($G13-$H13,0))</f>
      </c>
      <c r="J13" s="98" t="str">
        <f>IF($B13="","",IF($G13="","判定待ち",IF($I13=0,"合格",IFERROR(IF($H13/$G13&gt;=0.95,"特採と要確認","不適合"),"判定待ち"))))</f>
      </c>
      <c r="K13" s="28"/>
      <c r="L13" s="28"/>
      <c r="M13" s="28"/>
      <c r="N13" s="28"/>
      <c r="O13" s="28"/>
      <c r="P13" s="29"/>
      <c r="Q13" s="158"/>
      <c r="R13" s="158"/>
      <c r="S13" s="158"/>
      <c r="T13" s="158"/>
      <c r="U13" s="158"/>
      <c r="V13" s="158"/>
      <c r="W13" s="158"/>
      <c r="X13" s="158"/>
      <c r="Y13" s="158"/>
      <c r="Z13" s="158"/>
    </row>
    <row r="14" ht="15" customHeight="true">
      <c r="A14" s="112"/>
      <c r="B14" s="28"/>
      <c r="C14" s="98" t="str">
        <f>IF($B14="","",IFERROR(VLOOKUP($B14,'生産計画'!$A$2:$T$101,4,FALSE),""))</f>
      </c>
      <c r="D14" s="98" t="str">
        <f>IF($B14="","",IFERROR(VLOOKUP($B14,'生産計画'!$A$2:$T$101,6,FALSE),""))</f>
      </c>
      <c r="E14" s="28"/>
      <c r="F14" s="28"/>
      <c r="G14" s="82"/>
      <c r="H14" s="82"/>
      <c r="I14" s="116" t="str">
        <f>IF($B14="","",MAX($G14-$H14,0))</f>
      </c>
      <c r="J14" s="98" t="str">
        <f>IF($B14="","",IF($G14="","判定待ち",IF($I14=0,"合格",IFERROR(IF($H14/$G14&gt;=0.95,"特採と要確認","不適合"),"判定待ち"))))</f>
      </c>
      <c r="K14" s="28"/>
      <c r="L14" s="28"/>
      <c r="M14" s="28"/>
      <c r="N14" s="28"/>
      <c r="O14" s="28"/>
      <c r="P14" s="29"/>
      <c r="Q14" s="158"/>
      <c r="R14" s="158"/>
      <c r="S14" s="158"/>
      <c r="T14" s="158"/>
      <c r="U14" s="158"/>
      <c r="V14" s="158"/>
      <c r="W14" s="158"/>
      <c r="X14" s="158"/>
      <c r="Y14" s="158"/>
      <c r="Z14" s="158"/>
    </row>
    <row r="15" ht="15" customHeight="true">
      <c r="A15" s="112"/>
      <c r="B15" s="28"/>
      <c r="C15" s="98" t="str">
        <f>IF($B15="","",IFERROR(VLOOKUP($B15,'生産計画'!$A$2:$T$101,4,FALSE),""))</f>
      </c>
      <c r="D15" s="98" t="str">
        <f>IF($B15="","",IFERROR(VLOOKUP($B15,'生産計画'!$A$2:$T$101,6,FALSE),""))</f>
      </c>
      <c r="E15" s="28"/>
      <c r="F15" s="28"/>
      <c r="G15" s="82"/>
      <c r="H15" s="82"/>
      <c r="I15" s="116" t="str">
        <f>IF($B15="","",MAX($G15-$H15,0))</f>
      </c>
      <c r="J15" s="98" t="str">
        <f>IF($B15="","",IF($G15="","判定待ち",IF($I15=0,"合格",IFERROR(IF($H15/$G15&gt;=0.95,"特採と要確認","不適合"),"判定待ち"))))</f>
      </c>
      <c r="K15" s="28"/>
      <c r="L15" s="28"/>
      <c r="M15" s="28"/>
      <c r="N15" s="28"/>
      <c r="O15" s="28"/>
      <c r="P15" s="29"/>
      <c r="Q15" s="158"/>
      <c r="R15" s="158"/>
      <c r="S15" s="158"/>
      <c r="T15" s="158"/>
      <c r="U15" s="158"/>
      <c r="V15" s="158"/>
      <c r="W15" s="158"/>
      <c r="X15" s="158"/>
      <c r="Y15" s="158"/>
      <c r="Z15" s="158"/>
    </row>
    <row r="16" ht="15" customHeight="true">
      <c r="A16" s="112"/>
      <c r="B16" s="28"/>
      <c r="C16" s="98" t="str">
        <f>IF($B16="","",IFERROR(VLOOKUP($B16,'生産計画'!$A$2:$T$101,4,FALSE),""))</f>
      </c>
      <c r="D16" s="98" t="str">
        <f>IF($B16="","",IFERROR(VLOOKUP($B16,'生産計画'!$A$2:$T$101,6,FALSE),""))</f>
      </c>
      <c r="E16" s="28"/>
      <c r="F16" s="28"/>
      <c r="G16" s="82"/>
      <c r="H16" s="82"/>
      <c r="I16" s="116" t="str">
        <f>IF($B16="","",MAX($G16-$H16,0))</f>
      </c>
      <c r="J16" s="98" t="str">
        <f>IF($B16="","",IF($G16="","判定待ち",IF($I16=0,"合格",IFERROR(IF($H16/$G16&gt;=0.95,"特採と要確認","不適合"),"判定待ち"))))</f>
      </c>
      <c r="K16" s="28"/>
      <c r="L16" s="28"/>
      <c r="M16" s="28"/>
      <c r="N16" s="28"/>
      <c r="O16" s="28"/>
      <c r="P16" s="29"/>
      <c r="Q16" s="158"/>
      <c r="R16" s="158"/>
      <c r="S16" s="158"/>
      <c r="T16" s="158"/>
      <c r="U16" s="158"/>
      <c r="V16" s="158"/>
      <c r="W16" s="158"/>
      <c r="X16" s="158"/>
      <c r="Y16" s="158"/>
      <c r="Z16" s="158"/>
    </row>
    <row r="17" ht="15" customHeight="true">
      <c r="A17" s="112"/>
      <c r="B17" s="28"/>
      <c r="C17" s="98" t="str">
        <f>IF($B17="","",IFERROR(VLOOKUP($B17,'生産計画'!$A$2:$T$101,4,FALSE),""))</f>
      </c>
      <c r="D17" s="98" t="str">
        <f>IF($B17="","",IFERROR(VLOOKUP($B17,'生産計画'!$A$2:$T$101,6,FALSE),""))</f>
      </c>
      <c r="E17" s="28"/>
      <c r="F17" s="28"/>
      <c r="G17" s="82"/>
      <c r="H17" s="82"/>
      <c r="I17" s="116" t="str">
        <f>IF($B17="","",MAX($G17-$H17,0))</f>
      </c>
      <c r="J17" s="98" t="str">
        <f>IF($B17="","",IF($G17="","判定待ち",IF($I17=0,"合格",IFERROR(IF($H17/$G17&gt;=0.95,"特採と要確認","不適合"),"判定待ち"))))</f>
      </c>
      <c r="K17" s="28"/>
      <c r="L17" s="28"/>
      <c r="M17" s="28"/>
      <c r="N17" s="28"/>
      <c r="O17" s="28"/>
      <c r="P17" s="29"/>
      <c r="Q17" s="158"/>
      <c r="R17" s="158"/>
      <c r="S17" s="158"/>
      <c r="T17" s="158"/>
      <c r="U17" s="158"/>
      <c r="V17" s="158"/>
      <c r="W17" s="158"/>
      <c r="X17" s="158"/>
      <c r="Y17" s="158"/>
      <c r="Z17" s="158"/>
    </row>
    <row r="18" ht="15" customHeight="true">
      <c r="A18" s="112"/>
      <c r="B18" s="28"/>
      <c r="C18" s="98" t="str">
        <f>IF($B18="","",IFERROR(VLOOKUP($B18,'生産計画'!$A$2:$T$101,4,FALSE),""))</f>
      </c>
      <c r="D18" s="98" t="str">
        <f>IF($B18="","",IFERROR(VLOOKUP($B18,'生産計画'!$A$2:$T$101,6,FALSE),""))</f>
      </c>
      <c r="E18" s="28"/>
      <c r="F18" s="28"/>
      <c r="G18" s="82"/>
      <c r="H18" s="82"/>
      <c r="I18" s="116" t="str">
        <f>IF($B18="","",MAX($G18-$H18,0))</f>
      </c>
      <c r="J18" s="98" t="str">
        <f>IF($B18="","",IF($G18="","判定待ち",IF($I18=0,"合格",IFERROR(IF($H18/$G18&gt;=0.95,"特採と要確認","不適合"),"判定待ち"))))</f>
      </c>
      <c r="K18" s="28"/>
      <c r="L18" s="28"/>
      <c r="M18" s="28"/>
      <c r="N18" s="28"/>
      <c r="O18" s="28"/>
      <c r="P18" s="29"/>
      <c r="Q18" s="158"/>
      <c r="R18" s="158"/>
      <c r="S18" s="158"/>
      <c r="T18" s="158"/>
      <c r="U18" s="158"/>
      <c r="V18" s="158"/>
      <c r="W18" s="158"/>
      <c r="X18" s="158"/>
      <c r="Y18" s="158"/>
      <c r="Z18" s="158"/>
    </row>
    <row r="19" ht="15" customHeight="true">
      <c r="A19" s="112"/>
      <c r="B19" s="28"/>
      <c r="C19" s="98" t="str">
        <f>IF($B19="","",IFERROR(VLOOKUP($B19,'生産計画'!$A$2:$T$101,4,FALSE),""))</f>
      </c>
      <c r="D19" s="98" t="str">
        <f>IF($B19="","",IFERROR(VLOOKUP($B19,'生産計画'!$A$2:$T$101,6,FALSE),""))</f>
      </c>
      <c r="E19" s="28"/>
      <c r="F19" s="28"/>
      <c r="G19" s="82"/>
      <c r="H19" s="82"/>
      <c r="I19" s="116" t="str">
        <f>IF($B19="","",MAX($G19-$H19,0))</f>
      </c>
      <c r="J19" s="98" t="str">
        <f>IF($B19="","",IF($G19="","判定待ち",IF($I19=0,"合格",IFERROR(IF($H19/$G19&gt;=0.95,"特採と要確認","不適合"),"判定待ち"))))</f>
      </c>
      <c r="K19" s="28"/>
      <c r="L19" s="28"/>
      <c r="M19" s="28"/>
      <c r="N19" s="28"/>
      <c r="O19" s="28"/>
      <c r="P19" s="29"/>
      <c r="Q19" s="158"/>
      <c r="R19" s="158"/>
      <c r="S19" s="158"/>
      <c r="T19" s="158"/>
      <c r="U19" s="158"/>
      <c r="V19" s="158"/>
      <c r="W19" s="158"/>
      <c r="X19" s="158"/>
      <c r="Y19" s="158"/>
      <c r="Z19" s="158"/>
    </row>
    <row r="20" ht="15" customHeight="true">
      <c r="A20" s="112"/>
      <c r="B20" s="28"/>
      <c r="C20" s="98" t="str">
        <f>IF($B20="","",IFERROR(VLOOKUP($B20,'生産計画'!$A$2:$T$101,4,FALSE),""))</f>
      </c>
      <c r="D20" s="98" t="str">
        <f>IF($B20="","",IFERROR(VLOOKUP($B20,'生産計画'!$A$2:$T$101,6,FALSE),""))</f>
      </c>
      <c r="E20" s="28"/>
      <c r="F20" s="28"/>
      <c r="G20" s="82"/>
      <c r="H20" s="82"/>
      <c r="I20" s="116" t="str">
        <f>IF($B20="","",MAX($G20-$H20,0))</f>
      </c>
      <c r="J20" s="98" t="str">
        <f>IF($B20="","",IF($G20="","判定待ち",IF($I20=0,"合格",IFERROR(IF($H20/$G20&gt;=0.95,"特採と要確認","不適合"),"判定待ち"))))</f>
      </c>
      <c r="K20" s="28"/>
      <c r="L20" s="28"/>
      <c r="M20" s="28"/>
      <c r="N20" s="28"/>
      <c r="O20" s="28"/>
      <c r="P20" s="29"/>
      <c r="Q20" s="158"/>
      <c r="R20" s="158"/>
      <c r="S20" s="158"/>
      <c r="T20" s="158"/>
      <c r="U20" s="158"/>
      <c r="V20" s="158"/>
      <c r="W20" s="158"/>
      <c r="X20" s="158"/>
      <c r="Y20" s="158"/>
      <c r="Z20" s="158"/>
    </row>
    <row r="21" ht="15" customHeight="true">
      <c r="A21" s="112"/>
      <c r="B21" s="28"/>
      <c r="C21" s="98" t="str">
        <f>IF($B21="","",IFERROR(VLOOKUP($B21,'生産計画'!$A$2:$T$101,4,FALSE),""))</f>
      </c>
      <c r="D21" s="98" t="str">
        <f>IF($B21="","",IFERROR(VLOOKUP($B21,'生産計画'!$A$2:$T$101,6,FALSE),""))</f>
      </c>
      <c r="E21" s="28"/>
      <c r="F21" s="28"/>
      <c r="G21" s="82"/>
      <c r="H21" s="82"/>
      <c r="I21" s="116" t="str">
        <f>IF($B21="","",MAX($G21-$H21,0))</f>
      </c>
      <c r="J21" s="98" t="str">
        <f>IF($B21="","",IF($G21="","判定待ち",IF($I21=0,"合格",IFERROR(IF($H21/$G21&gt;=0.95,"特採と要確認","不適合"),"判定待ち"))))</f>
      </c>
      <c r="K21" s="28"/>
      <c r="L21" s="28"/>
      <c r="M21" s="28"/>
      <c r="N21" s="28"/>
      <c r="O21" s="28"/>
      <c r="P21" s="29"/>
      <c r="Q21" s="158"/>
      <c r="R21" s="158"/>
      <c r="S21" s="158"/>
      <c r="T21" s="158"/>
      <c r="U21" s="158"/>
      <c r="V21" s="158"/>
      <c r="W21" s="158"/>
      <c r="X21" s="158"/>
      <c r="Y21" s="158"/>
      <c r="Z21" s="158"/>
    </row>
    <row r="22" ht="15" customHeight="true">
      <c r="A22" s="112"/>
      <c r="B22" s="28"/>
      <c r="C22" s="98" t="str">
        <f>IF($B22="","",IFERROR(VLOOKUP($B22,'生産計画'!$A$2:$T$101,4,FALSE),""))</f>
      </c>
      <c r="D22" s="98" t="str">
        <f>IF($B22="","",IFERROR(VLOOKUP($B22,'生産計画'!$A$2:$T$101,6,FALSE),""))</f>
      </c>
      <c r="E22" s="28"/>
      <c r="F22" s="28"/>
      <c r="G22" s="82"/>
      <c r="H22" s="82"/>
      <c r="I22" s="116" t="str">
        <f>IF($B22="","",MAX($G22-$H22,0))</f>
      </c>
      <c r="J22" s="98" t="str">
        <f>IF($B22="","",IF($G22="","判定待ち",IF($I22=0,"合格",IFERROR(IF($H22/$G22&gt;=0.95,"特採と要確認","不適合"),"判定待ち"))))</f>
      </c>
      <c r="K22" s="28"/>
      <c r="L22" s="28"/>
      <c r="M22" s="28"/>
      <c r="N22" s="28"/>
      <c r="O22" s="28"/>
      <c r="P22" s="29"/>
      <c r="Q22" s="158"/>
      <c r="R22" s="158"/>
      <c r="S22" s="158"/>
      <c r="T22" s="158"/>
      <c r="U22" s="158"/>
      <c r="V22" s="158"/>
      <c r="W22" s="158"/>
      <c r="X22" s="158"/>
      <c r="Y22" s="158"/>
      <c r="Z22" s="158"/>
    </row>
    <row r="23" ht="15" customHeight="true">
      <c r="A23" s="112"/>
      <c r="B23" s="28"/>
      <c r="C23" s="98" t="str">
        <f>IF($B23="","",IFERROR(VLOOKUP($B23,'生産計画'!$A$2:$T$101,4,FALSE),""))</f>
      </c>
      <c r="D23" s="98" t="str">
        <f>IF($B23="","",IFERROR(VLOOKUP($B23,'生産計画'!$A$2:$T$101,6,FALSE),""))</f>
      </c>
      <c r="E23" s="28"/>
      <c r="F23" s="28"/>
      <c r="G23" s="82"/>
      <c r="H23" s="82"/>
      <c r="I23" s="116" t="str">
        <f>IF($B23="","",MAX($G23-$H23,0))</f>
      </c>
      <c r="J23" s="98" t="str">
        <f>IF($B23="","",IF($G23="","判定待ち",IF($I23=0,"合格",IFERROR(IF($H23/$G23&gt;=0.95,"特採と要確認","不適合"),"判定待ち"))))</f>
      </c>
      <c r="K23" s="28"/>
      <c r="L23" s="28"/>
      <c r="M23" s="28"/>
      <c r="N23" s="28"/>
      <c r="O23" s="28"/>
      <c r="P23" s="29"/>
      <c r="Q23" s="158"/>
      <c r="R23" s="158"/>
      <c r="S23" s="158"/>
      <c r="T23" s="158"/>
      <c r="U23" s="158"/>
      <c r="V23" s="158"/>
      <c r="W23" s="158"/>
      <c r="X23" s="158"/>
      <c r="Y23" s="158"/>
      <c r="Z23" s="158"/>
    </row>
    <row r="24" ht="15" customHeight="true">
      <c r="A24" s="112"/>
      <c r="B24" s="28"/>
      <c r="C24" s="98" t="str">
        <f>IF($B24="","",IFERROR(VLOOKUP($B24,'生産計画'!$A$2:$T$101,4,FALSE),""))</f>
      </c>
      <c r="D24" s="98" t="str">
        <f>IF($B24="","",IFERROR(VLOOKUP($B24,'生産計画'!$A$2:$T$101,6,FALSE),""))</f>
      </c>
      <c r="E24" s="28"/>
      <c r="F24" s="28"/>
      <c r="G24" s="82"/>
      <c r="H24" s="82"/>
      <c r="I24" s="116" t="str">
        <f>IF($B24="","",MAX($G24-$H24,0))</f>
      </c>
      <c r="J24" s="98" t="str">
        <f>IF($B24="","",IF($G24="","判定待ち",IF($I24=0,"合格",IFERROR(IF($H24/$G24&gt;=0.95,"特採と要確認","不適合"),"判定待ち"))))</f>
      </c>
      <c r="K24" s="28"/>
      <c r="L24" s="28"/>
      <c r="M24" s="28"/>
      <c r="N24" s="28"/>
      <c r="O24" s="28"/>
      <c r="P24" s="29"/>
      <c r="Q24" s="158"/>
      <c r="R24" s="158"/>
      <c r="S24" s="158"/>
      <c r="T24" s="158"/>
      <c r="U24" s="158"/>
      <c r="V24" s="158"/>
      <c r="W24" s="158"/>
      <c r="X24" s="158"/>
      <c r="Y24" s="158"/>
      <c r="Z24" s="158"/>
    </row>
    <row r="25" ht="15" customHeight="true">
      <c r="A25" s="112"/>
      <c r="B25" s="28"/>
      <c r="C25" s="98" t="str">
        <f>IF($B25="","",IFERROR(VLOOKUP($B25,'生産計画'!$A$2:$T$101,4,FALSE),""))</f>
      </c>
      <c r="D25" s="98" t="str">
        <f>IF($B25="","",IFERROR(VLOOKUP($B25,'生産計画'!$A$2:$T$101,6,FALSE),""))</f>
      </c>
      <c r="E25" s="28"/>
      <c r="F25" s="28"/>
      <c r="G25" s="82"/>
      <c r="H25" s="82"/>
      <c r="I25" s="116" t="str">
        <f>IF($B25="","",MAX($G25-$H25,0))</f>
      </c>
      <c r="J25" s="98" t="str">
        <f>IF($B25="","",IF($G25="","判定待ち",IF($I25=0,"合格",IFERROR(IF($H25/$G25&gt;=0.95,"特採と要確認","不適合"),"判定待ち"))))</f>
      </c>
      <c r="K25" s="28"/>
      <c r="L25" s="28"/>
      <c r="M25" s="28"/>
      <c r="N25" s="28"/>
      <c r="O25" s="28"/>
      <c r="P25" s="29"/>
      <c r="Q25" s="158"/>
      <c r="R25" s="158"/>
      <c r="S25" s="158"/>
      <c r="T25" s="158"/>
      <c r="U25" s="158"/>
      <c r="V25" s="158"/>
      <c r="W25" s="158"/>
      <c r="X25" s="158"/>
      <c r="Y25" s="158"/>
      <c r="Z25" s="158"/>
    </row>
    <row r="26" ht="15" customHeight="true">
      <c r="A26" s="112"/>
      <c r="B26" s="28"/>
      <c r="C26" s="98" t="str">
        <f>IF($B26="","",IFERROR(VLOOKUP($B26,'生産計画'!$A$2:$T$101,4,FALSE),""))</f>
      </c>
      <c r="D26" s="98" t="str">
        <f>IF($B26="","",IFERROR(VLOOKUP($B26,'生産計画'!$A$2:$T$101,6,FALSE),""))</f>
      </c>
      <c r="E26" s="28"/>
      <c r="F26" s="28"/>
      <c r="G26" s="82"/>
      <c r="H26" s="82"/>
      <c r="I26" s="116" t="str">
        <f>IF($B26="","",MAX($G26-$H26,0))</f>
      </c>
      <c r="J26" s="98" t="str">
        <f>IF($B26="","",IF($G26="","判定待ち",IF($I26=0,"合格",IFERROR(IF($H26/$G26&gt;=0.95,"特採と要確認","不適合"),"判定待ち"))))</f>
      </c>
      <c r="K26" s="28"/>
      <c r="L26" s="28"/>
      <c r="M26" s="28"/>
      <c r="N26" s="28"/>
      <c r="O26" s="28"/>
      <c r="P26" s="29"/>
      <c r="Q26" s="158"/>
      <c r="R26" s="158"/>
      <c r="S26" s="158"/>
      <c r="T26" s="158"/>
      <c r="U26" s="158"/>
      <c r="V26" s="158"/>
      <c r="W26" s="158"/>
      <c r="X26" s="158"/>
      <c r="Y26" s="158"/>
      <c r="Z26" s="158"/>
    </row>
    <row r="27" ht="15" customHeight="true">
      <c r="A27" s="112"/>
      <c r="B27" s="28"/>
      <c r="C27" s="98" t="str">
        <f>IF($B27="","",IFERROR(VLOOKUP($B27,'生産計画'!$A$2:$T$101,4,FALSE),""))</f>
      </c>
      <c r="D27" s="98" t="str">
        <f>IF($B27="","",IFERROR(VLOOKUP($B27,'生産計画'!$A$2:$T$101,6,FALSE),""))</f>
      </c>
      <c r="E27" s="28"/>
      <c r="F27" s="28"/>
      <c r="G27" s="82"/>
      <c r="H27" s="82"/>
      <c r="I27" s="116" t="str">
        <f>IF($B27="","",MAX($G27-$H27,0))</f>
      </c>
      <c r="J27" s="98" t="str">
        <f>IF($B27="","",IF($G27="","判定待ち",IF($I27=0,"合格",IFERROR(IF($H27/$G27&gt;=0.95,"特採と要確認","不適合"),"判定待ち"))))</f>
      </c>
      <c r="K27" s="28"/>
      <c r="L27" s="28"/>
      <c r="M27" s="28"/>
      <c r="N27" s="28"/>
      <c r="O27" s="28"/>
      <c r="P27" s="29"/>
      <c r="Q27" s="158"/>
      <c r="R27" s="158"/>
      <c r="S27" s="158"/>
      <c r="T27" s="158"/>
      <c r="U27" s="158"/>
      <c r="V27" s="158"/>
      <c r="W27" s="158"/>
      <c r="X27" s="158"/>
      <c r="Y27" s="158"/>
      <c r="Z27" s="158"/>
    </row>
    <row r="28" ht="15" customHeight="true">
      <c r="A28" s="112"/>
      <c r="B28" s="28"/>
      <c r="C28" s="98" t="str">
        <f>IF($B28="","",IFERROR(VLOOKUP($B28,'生産計画'!$A$2:$T$101,4,FALSE),""))</f>
      </c>
      <c r="D28" s="98" t="str">
        <f>IF($B28="","",IFERROR(VLOOKUP($B28,'生産計画'!$A$2:$T$101,6,FALSE),""))</f>
      </c>
      <c r="E28" s="28"/>
      <c r="F28" s="28"/>
      <c r="G28" s="82"/>
      <c r="H28" s="82"/>
      <c r="I28" s="116" t="str">
        <f>IF($B28="","",MAX($G28-$H28,0))</f>
      </c>
      <c r="J28" s="98" t="str">
        <f>IF($B28="","",IF($G28="","判定待ち",IF($I28=0,"合格",IFERROR(IF($H28/$G28&gt;=0.95,"特採と要確認","不適合"),"判定待ち"))))</f>
      </c>
      <c r="K28" s="28"/>
      <c r="L28" s="28"/>
      <c r="M28" s="28"/>
      <c r="N28" s="28"/>
      <c r="O28" s="28"/>
      <c r="P28" s="29"/>
      <c r="Q28" s="158"/>
      <c r="R28" s="158"/>
      <c r="S28" s="158"/>
      <c r="T28" s="158"/>
      <c r="U28" s="158"/>
      <c r="V28" s="158"/>
      <c r="W28" s="158"/>
      <c r="X28" s="158"/>
      <c r="Y28" s="158"/>
      <c r="Z28" s="158"/>
    </row>
    <row r="29" ht="15" customHeight="true">
      <c r="A29" s="112"/>
      <c r="B29" s="28"/>
      <c r="C29" s="98" t="str">
        <f>IF($B29="","",IFERROR(VLOOKUP($B29,'生産計画'!$A$2:$T$101,4,FALSE),""))</f>
      </c>
      <c r="D29" s="98" t="str">
        <f>IF($B29="","",IFERROR(VLOOKUP($B29,'生産計画'!$A$2:$T$101,6,FALSE),""))</f>
      </c>
      <c r="E29" s="28"/>
      <c r="F29" s="28"/>
      <c r="G29" s="82"/>
      <c r="H29" s="82"/>
      <c r="I29" s="116" t="str">
        <f>IF($B29="","",MAX($G29-$H29,0))</f>
      </c>
      <c r="J29" s="98" t="str">
        <f>IF($B29="","",IF($G29="","判定待ち",IF($I29=0,"合格",IFERROR(IF($H29/$G29&gt;=0.95,"特採と要確認","不適合"),"判定待ち"))))</f>
      </c>
      <c r="K29" s="28"/>
      <c r="L29" s="28"/>
      <c r="M29" s="28"/>
      <c r="N29" s="28"/>
      <c r="O29" s="28"/>
      <c r="P29" s="29"/>
      <c r="Q29" s="158"/>
      <c r="R29" s="158"/>
      <c r="S29" s="158"/>
      <c r="T29" s="158"/>
      <c r="U29" s="158"/>
      <c r="V29" s="158"/>
      <c r="W29" s="158"/>
      <c r="X29" s="158"/>
      <c r="Y29" s="158"/>
      <c r="Z29" s="158"/>
    </row>
    <row r="30" ht="15" customHeight="true">
      <c r="A30" s="112"/>
      <c r="B30" s="28"/>
      <c r="C30" s="98" t="str">
        <f>IF($B30="","",IFERROR(VLOOKUP($B30,'生産計画'!$A$2:$T$101,4,FALSE),""))</f>
      </c>
      <c r="D30" s="98" t="str">
        <f>IF($B30="","",IFERROR(VLOOKUP($B30,'生産計画'!$A$2:$T$101,6,FALSE),""))</f>
      </c>
      <c r="E30" s="28"/>
      <c r="F30" s="28"/>
      <c r="G30" s="82"/>
      <c r="H30" s="82"/>
      <c r="I30" s="116" t="str">
        <f>IF($B30="","",MAX($G30-$H30,0))</f>
      </c>
      <c r="J30" s="98" t="str">
        <f>IF($B30="","",IF($G30="","判定待ち",IF($I30=0,"合格",IFERROR(IF($H30/$G30&gt;=0.95,"特採と要確認","不適合"),"判定待ち"))))</f>
      </c>
      <c r="K30" s="28"/>
      <c r="L30" s="28"/>
      <c r="M30" s="28"/>
      <c r="N30" s="28"/>
      <c r="O30" s="28"/>
      <c r="P30" s="29"/>
      <c r="Q30" s="158"/>
      <c r="R30" s="158"/>
      <c r="S30" s="158"/>
      <c r="T30" s="158"/>
      <c r="U30" s="158"/>
      <c r="V30" s="158"/>
      <c r="W30" s="158"/>
      <c r="X30" s="158"/>
      <c r="Y30" s="158"/>
      <c r="Z30" s="158"/>
    </row>
    <row r="31" ht="15" customHeight="true">
      <c r="A31" s="112"/>
      <c r="B31" s="28"/>
      <c r="C31" s="98" t="str">
        <f>IF($B31="","",IFERROR(VLOOKUP($B31,'生産計画'!$A$2:$T$101,4,FALSE),""))</f>
      </c>
      <c r="D31" s="98" t="str">
        <f>IF($B31="","",IFERROR(VLOOKUP($B31,'生産計画'!$A$2:$T$101,6,FALSE),""))</f>
      </c>
      <c r="E31" s="28"/>
      <c r="F31" s="28"/>
      <c r="G31" s="82"/>
      <c r="H31" s="82"/>
      <c r="I31" s="116" t="str">
        <f>IF($B31="","",MAX($G31-$H31,0))</f>
      </c>
      <c r="J31" s="98" t="str">
        <f>IF($B31="","",IF($G31="","判定待ち",IF($I31=0,"合格",IFERROR(IF($H31/$G31&gt;=0.95,"特採と要確認","不適合"),"判定待ち"))))</f>
      </c>
      <c r="K31" s="28"/>
      <c r="L31" s="28"/>
      <c r="M31" s="28"/>
      <c r="N31" s="28"/>
      <c r="O31" s="28"/>
      <c r="P31" s="29"/>
      <c r="Q31" s="158"/>
      <c r="R31" s="158"/>
      <c r="S31" s="158"/>
      <c r="T31" s="158"/>
      <c r="U31" s="158"/>
      <c r="V31" s="158"/>
      <c r="W31" s="158"/>
      <c r="X31" s="158"/>
      <c r="Y31" s="158"/>
      <c r="Z31" s="158"/>
    </row>
    <row r="32" ht="15" customHeight="true">
      <c r="A32" s="112"/>
      <c r="B32" s="28"/>
      <c r="C32" s="98" t="str">
        <f>IF($B32="","",IFERROR(VLOOKUP($B32,'生産計画'!$A$2:$T$101,4,FALSE),""))</f>
      </c>
      <c r="D32" s="98" t="str">
        <f>IF($B32="","",IFERROR(VLOOKUP($B32,'生産計画'!$A$2:$T$101,6,FALSE),""))</f>
      </c>
      <c r="E32" s="28"/>
      <c r="F32" s="28"/>
      <c r="G32" s="82"/>
      <c r="H32" s="82"/>
      <c r="I32" s="116" t="str">
        <f>IF($B32="","",MAX($G32-$H32,0))</f>
      </c>
      <c r="J32" s="98" t="str">
        <f>IF($B32="","",IF($G32="","判定待ち",IF($I32=0,"合格",IFERROR(IF($H32/$G32&gt;=0.95,"特採と要確認","不適合"),"判定待ち"))))</f>
      </c>
      <c r="K32" s="28"/>
      <c r="L32" s="28"/>
      <c r="M32" s="28"/>
      <c r="N32" s="28"/>
      <c r="O32" s="28"/>
      <c r="P32" s="29"/>
      <c r="Q32" s="158"/>
      <c r="R32" s="158"/>
      <c r="S32" s="158"/>
      <c r="T32" s="158"/>
      <c r="U32" s="158"/>
      <c r="V32" s="158"/>
      <c r="W32" s="158"/>
      <c r="X32" s="158"/>
      <c r="Y32" s="158"/>
      <c r="Z32" s="158"/>
    </row>
    <row r="33" ht="15" customHeight="true">
      <c r="A33" s="112"/>
      <c r="B33" s="28"/>
      <c r="C33" s="98" t="str">
        <f>IF($B33="","",IFERROR(VLOOKUP($B33,'生産計画'!$A$2:$T$101,4,FALSE),""))</f>
      </c>
      <c r="D33" s="98" t="str">
        <f>IF($B33="","",IFERROR(VLOOKUP($B33,'生産計画'!$A$2:$T$101,6,FALSE),""))</f>
      </c>
      <c r="E33" s="28"/>
      <c r="F33" s="28"/>
      <c r="G33" s="82"/>
      <c r="H33" s="82"/>
      <c r="I33" s="116" t="str">
        <f>IF($B33="","",MAX($G33-$H33,0))</f>
      </c>
      <c r="J33" s="98" t="str">
        <f>IF($B33="","",IF($G33="","判定待ち",IF($I33=0,"合格",IFERROR(IF($H33/$G33&gt;=0.95,"特採と要確認","不適合"),"判定待ち"))))</f>
      </c>
      <c r="K33" s="28"/>
      <c r="L33" s="28"/>
      <c r="M33" s="28"/>
      <c r="N33" s="28"/>
      <c r="O33" s="28"/>
      <c r="P33" s="29"/>
      <c r="Q33" s="158"/>
      <c r="R33" s="158"/>
      <c r="S33" s="158"/>
      <c r="T33" s="158"/>
      <c r="U33" s="158"/>
      <c r="V33" s="158"/>
      <c r="W33" s="158"/>
      <c r="X33" s="158"/>
      <c r="Y33" s="158"/>
      <c r="Z33" s="158"/>
    </row>
    <row r="34" ht="15" customHeight="true">
      <c r="A34" s="112"/>
      <c r="B34" s="28"/>
      <c r="C34" s="98" t="str">
        <f>IF($B34="","",IFERROR(VLOOKUP($B34,'生産計画'!$A$2:$T$101,4,FALSE),""))</f>
      </c>
      <c r="D34" s="98" t="str">
        <f>IF($B34="","",IFERROR(VLOOKUP($B34,'生産計画'!$A$2:$T$101,6,FALSE),""))</f>
      </c>
      <c r="E34" s="28"/>
      <c r="F34" s="28"/>
      <c r="G34" s="82"/>
      <c r="H34" s="82"/>
      <c r="I34" s="116" t="str">
        <f>IF($B34="","",MAX($G34-$H34,0))</f>
      </c>
      <c r="J34" s="98" t="str">
        <f>IF($B34="","",IF($G34="","判定待ち",IF($I34=0,"合格",IFERROR(IF($H34/$G34&gt;=0.95,"特採と要確認","不適合"),"判定待ち"))))</f>
      </c>
      <c r="K34" s="28"/>
      <c r="L34" s="28"/>
      <c r="M34" s="28"/>
      <c r="N34" s="28"/>
      <c r="O34" s="28"/>
      <c r="P34" s="29"/>
      <c r="Q34" s="158"/>
      <c r="R34" s="158"/>
      <c r="S34" s="158"/>
      <c r="T34" s="158"/>
      <c r="U34" s="158"/>
      <c r="V34" s="158"/>
      <c r="W34" s="158"/>
      <c r="X34" s="158"/>
      <c r="Y34" s="158"/>
      <c r="Z34" s="158"/>
    </row>
    <row r="35" ht="15" customHeight="true">
      <c r="A35" s="112"/>
      <c r="B35" s="28"/>
      <c r="C35" s="98" t="str">
        <f>IF($B35="","",IFERROR(VLOOKUP($B35,'生産計画'!$A$2:$T$101,4,FALSE),""))</f>
      </c>
      <c r="D35" s="98" t="str">
        <f>IF($B35="","",IFERROR(VLOOKUP($B35,'生産計画'!$A$2:$T$101,6,FALSE),""))</f>
      </c>
      <c r="E35" s="28"/>
      <c r="F35" s="28"/>
      <c r="G35" s="82"/>
      <c r="H35" s="82"/>
      <c r="I35" s="116" t="str">
        <f>IF($B35="","",MAX($G35-$H35,0))</f>
      </c>
      <c r="J35" s="98" t="str">
        <f>IF($B35="","",IF($G35="","判定待ち",IF($I35=0,"合格",IFERROR(IF($H35/$G35&gt;=0.95,"特採と要確認","不適合"),"判定待ち"))))</f>
      </c>
      <c r="K35" s="28"/>
      <c r="L35" s="28"/>
      <c r="M35" s="28"/>
      <c r="N35" s="28"/>
      <c r="O35" s="28"/>
      <c r="P35" s="29"/>
      <c r="Q35" s="158"/>
      <c r="R35" s="158"/>
      <c r="S35" s="158"/>
      <c r="T35" s="158"/>
      <c r="U35" s="158"/>
      <c r="V35" s="158"/>
      <c r="W35" s="158"/>
      <c r="X35" s="158"/>
      <c r="Y35" s="158"/>
      <c r="Z35" s="158"/>
    </row>
    <row r="36" ht="15" customHeight="true">
      <c r="A36" s="112"/>
      <c r="B36" s="28"/>
      <c r="C36" s="98" t="str">
        <f>IF($B36="","",IFERROR(VLOOKUP($B36,'生産計画'!$A$2:$T$101,4,FALSE),""))</f>
      </c>
      <c r="D36" s="98" t="str">
        <f>IF($B36="","",IFERROR(VLOOKUP($B36,'生産計画'!$A$2:$T$101,6,FALSE),""))</f>
      </c>
      <c r="E36" s="28"/>
      <c r="F36" s="28"/>
      <c r="G36" s="82"/>
      <c r="H36" s="82"/>
      <c r="I36" s="116" t="str">
        <f>IF($B36="","",MAX($G36-$H36,0))</f>
      </c>
      <c r="J36" s="98" t="str">
        <f>IF($B36="","",IF($G36="","判定待ち",IF($I36=0,"合格",IFERROR(IF($H36/$G36&gt;=0.95,"特採と要確認","不適合"),"判定待ち"))))</f>
      </c>
      <c r="K36" s="28"/>
      <c r="L36" s="28"/>
      <c r="M36" s="28"/>
      <c r="N36" s="28"/>
      <c r="O36" s="28"/>
      <c r="P36" s="29"/>
      <c r="Q36" s="158"/>
      <c r="R36" s="158"/>
      <c r="S36" s="158"/>
      <c r="T36" s="158"/>
      <c r="U36" s="158"/>
      <c r="V36" s="158"/>
      <c r="W36" s="158"/>
      <c r="X36" s="158"/>
      <c r="Y36" s="158"/>
      <c r="Z36" s="158"/>
    </row>
    <row r="37" ht="15" customHeight="true">
      <c r="A37" s="112"/>
      <c r="B37" s="28"/>
      <c r="C37" s="98" t="str">
        <f>IF($B37="","",IFERROR(VLOOKUP($B37,'生産計画'!$A$2:$T$101,4,FALSE),""))</f>
      </c>
      <c r="D37" s="98" t="str">
        <f>IF($B37="","",IFERROR(VLOOKUP($B37,'生産計画'!$A$2:$T$101,6,FALSE),""))</f>
      </c>
      <c r="E37" s="28"/>
      <c r="F37" s="28"/>
      <c r="G37" s="82"/>
      <c r="H37" s="82"/>
      <c r="I37" s="116" t="str">
        <f>IF($B37="","",MAX($G37-$H37,0))</f>
      </c>
      <c r="J37" s="98" t="str">
        <f>IF($B37="","",IF($G37="","判定待ち",IF($I37=0,"合格",IFERROR(IF($H37/$G37&gt;=0.95,"特採と要確認","不適合"),"判定待ち"))))</f>
      </c>
      <c r="K37" s="28"/>
      <c r="L37" s="28"/>
      <c r="M37" s="28"/>
      <c r="N37" s="28"/>
      <c r="O37" s="28"/>
      <c r="P37" s="29"/>
      <c r="Q37" s="158"/>
      <c r="R37" s="158"/>
      <c r="S37" s="158"/>
      <c r="T37" s="158"/>
      <c r="U37" s="158"/>
      <c r="V37" s="158"/>
      <c r="W37" s="158"/>
      <c r="X37" s="158"/>
      <c r="Y37" s="158"/>
      <c r="Z37" s="158"/>
    </row>
    <row r="38" ht="15" customHeight="true">
      <c r="A38" s="112"/>
      <c r="B38" s="28"/>
      <c r="C38" s="98" t="str">
        <f>IF($B38="","",IFERROR(VLOOKUP($B38,'生産計画'!$A$2:$T$101,4,FALSE),""))</f>
      </c>
      <c r="D38" s="98" t="str">
        <f>IF($B38="","",IFERROR(VLOOKUP($B38,'生産計画'!$A$2:$T$101,6,FALSE),""))</f>
      </c>
      <c r="E38" s="28"/>
      <c r="F38" s="28"/>
      <c r="G38" s="82"/>
      <c r="H38" s="82"/>
      <c r="I38" s="116" t="str">
        <f>IF($B38="","",MAX($G38-$H38,0))</f>
      </c>
      <c r="J38" s="98" t="str">
        <f>IF($B38="","",IF($G38="","判定待ち",IF($I38=0,"合格",IFERROR(IF($H38/$G38&gt;=0.95,"特採と要確認","不適合"),"判定待ち"))))</f>
      </c>
      <c r="K38" s="28"/>
      <c r="L38" s="28"/>
      <c r="M38" s="28"/>
      <c r="N38" s="28"/>
      <c r="O38" s="28"/>
      <c r="P38" s="29"/>
      <c r="Q38" s="158"/>
      <c r="R38" s="158"/>
      <c r="S38" s="158"/>
      <c r="T38" s="158"/>
      <c r="U38" s="158"/>
      <c r="V38" s="158"/>
      <c r="W38" s="158"/>
      <c r="X38" s="158"/>
      <c r="Y38" s="158"/>
      <c r="Z38" s="158"/>
    </row>
    <row r="39" ht="15" customHeight="true">
      <c r="A39" s="112"/>
      <c r="B39" s="28"/>
      <c r="C39" s="98" t="str">
        <f>IF($B39="","",IFERROR(VLOOKUP($B39,'生産計画'!$A$2:$T$101,4,FALSE),""))</f>
      </c>
      <c r="D39" s="98" t="str">
        <f>IF($B39="","",IFERROR(VLOOKUP($B39,'生産計画'!$A$2:$T$101,6,FALSE),""))</f>
      </c>
      <c r="E39" s="28"/>
      <c r="F39" s="28"/>
      <c r="G39" s="82"/>
      <c r="H39" s="82"/>
      <c r="I39" s="116" t="str">
        <f>IF($B39="","",MAX($G39-$H39,0))</f>
      </c>
      <c r="J39" s="98" t="str">
        <f>IF($B39="","",IF($G39="","判定待ち",IF($I39=0,"合格",IFERROR(IF($H39/$G39&gt;=0.95,"特採と要確認","不適合"),"判定待ち"))))</f>
      </c>
      <c r="K39" s="28"/>
      <c r="L39" s="28"/>
      <c r="M39" s="28"/>
      <c r="N39" s="28"/>
      <c r="O39" s="28"/>
      <c r="P39" s="29"/>
      <c r="Q39" s="158"/>
      <c r="R39" s="158"/>
      <c r="S39" s="158"/>
      <c r="T39" s="158"/>
      <c r="U39" s="158"/>
      <c r="V39" s="158"/>
      <c r="W39" s="158"/>
      <c r="X39" s="158"/>
      <c r="Y39" s="158"/>
      <c r="Z39" s="158"/>
    </row>
    <row r="40" ht="15" customHeight="true">
      <c r="A40" s="112"/>
      <c r="B40" s="28"/>
      <c r="C40" s="98" t="str">
        <f>IF($B40="","",IFERROR(VLOOKUP($B40,'生産計画'!$A$2:$T$101,4,FALSE),""))</f>
      </c>
      <c r="D40" s="98" t="str">
        <f>IF($B40="","",IFERROR(VLOOKUP($B40,'生産計画'!$A$2:$T$101,6,FALSE),""))</f>
      </c>
      <c r="E40" s="28"/>
      <c r="F40" s="28"/>
      <c r="G40" s="82"/>
      <c r="H40" s="82"/>
      <c r="I40" s="116" t="str">
        <f>IF($B40="","",MAX($G40-$H40,0))</f>
      </c>
      <c r="J40" s="98" t="str">
        <f>IF($B40="","",IF($G40="","判定待ち",IF($I40=0,"合格",IFERROR(IF($H40/$G40&gt;=0.95,"特採と要確認","不適合"),"判定待ち"))))</f>
      </c>
      <c r="K40" s="28"/>
      <c r="L40" s="28"/>
      <c r="M40" s="28"/>
      <c r="N40" s="28"/>
      <c r="O40" s="28"/>
      <c r="P40" s="29"/>
      <c r="Q40" s="158"/>
      <c r="R40" s="158"/>
      <c r="S40" s="158"/>
      <c r="T40" s="158"/>
      <c r="U40" s="158"/>
      <c r="V40" s="158"/>
      <c r="W40" s="158"/>
      <c r="X40" s="158"/>
      <c r="Y40" s="158"/>
      <c r="Z40" s="158"/>
    </row>
    <row r="41" ht="15" customHeight="true">
      <c r="A41" s="112"/>
      <c r="B41" s="28"/>
      <c r="C41" s="98" t="str">
        <f>IF($B41="","",IFERROR(VLOOKUP($B41,'生産計画'!$A$2:$T$101,4,FALSE),""))</f>
      </c>
      <c r="D41" s="98" t="str">
        <f>IF($B41="","",IFERROR(VLOOKUP($B41,'生産計画'!$A$2:$T$101,6,FALSE),""))</f>
      </c>
      <c r="E41" s="28"/>
      <c r="F41" s="28"/>
      <c r="G41" s="82"/>
      <c r="H41" s="82"/>
      <c r="I41" s="116" t="str">
        <f>IF($B41="","",MAX($G41-$H41,0))</f>
      </c>
      <c r="J41" s="98" t="str">
        <f>IF($B41="","",IF($G41="","判定待ち",IF($I41=0,"合格",IFERROR(IF($H41/$G41&gt;=0.95,"特採と要確認","不適合"),"判定待ち"))))</f>
      </c>
      <c r="K41" s="28"/>
      <c r="L41" s="28"/>
      <c r="M41" s="28"/>
      <c r="N41" s="28"/>
      <c r="O41" s="28"/>
      <c r="P41" s="29"/>
      <c r="Q41" s="158"/>
      <c r="R41" s="158"/>
      <c r="S41" s="158"/>
      <c r="T41" s="158"/>
      <c r="U41" s="158"/>
      <c r="V41" s="158"/>
      <c r="W41" s="158"/>
      <c r="X41" s="158"/>
      <c r="Y41" s="158"/>
      <c r="Z41" s="158"/>
    </row>
    <row r="42" ht="15" customHeight="true">
      <c r="A42" s="112"/>
      <c r="B42" s="28"/>
      <c r="C42" s="98" t="str">
        <f>IF($B42="","",IFERROR(VLOOKUP($B42,'生産計画'!$A$2:$T$101,4,FALSE),""))</f>
      </c>
      <c r="D42" s="98" t="str">
        <f>IF($B42="","",IFERROR(VLOOKUP($B42,'生産計画'!$A$2:$T$101,6,FALSE),""))</f>
      </c>
      <c r="E42" s="28"/>
      <c r="F42" s="28"/>
      <c r="G42" s="82"/>
      <c r="H42" s="82"/>
      <c r="I42" s="116" t="str">
        <f>IF($B42="","",MAX($G42-$H42,0))</f>
      </c>
      <c r="J42" s="98" t="str">
        <f>IF($B42="","",IF($G42="","判定待ち",IF($I42=0,"合格",IFERROR(IF($H42/$G42&gt;=0.95,"特採と要確認","不適合"),"判定待ち"))))</f>
      </c>
      <c r="K42" s="28"/>
      <c r="L42" s="28"/>
      <c r="M42" s="28"/>
      <c r="N42" s="28"/>
      <c r="O42" s="28"/>
      <c r="P42" s="29"/>
      <c r="Q42" s="158"/>
      <c r="R42" s="158"/>
      <c r="S42" s="158"/>
      <c r="T42" s="158"/>
      <c r="U42" s="158"/>
      <c r="V42" s="158"/>
      <c r="W42" s="158"/>
      <c r="X42" s="158"/>
      <c r="Y42" s="158"/>
      <c r="Z42" s="158"/>
    </row>
    <row r="43" ht="15" customHeight="true">
      <c r="A43" s="112"/>
      <c r="B43" s="28"/>
      <c r="C43" s="98" t="str">
        <f>IF($B43="","",IFERROR(VLOOKUP($B43,'生産計画'!$A$2:$T$101,4,FALSE),""))</f>
      </c>
      <c r="D43" s="98" t="str">
        <f>IF($B43="","",IFERROR(VLOOKUP($B43,'生産計画'!$A$2:$T$101,6,FALSE),""))</f>
      </c>
      <c r="E43" s="28"/>
      <c r="F43" s="28"/>
      <c r="G43" s="82"/>
      <c r="H43" s="82"/>
      <c r="I43" s="116" t="str">
        <f>IF($B43="","",MAX($G43-$H43,0))</f>
      </c>
      <c r="J43" s="98" t="str">
        <f>IF($B43="","",IF($G43="","判定待ち",IF($I43=0,"合格",IFERROR(IF($H43/$G43&gt;=0.95,"特採と要確認","不適合"),"判定待ち"))))</f>
      </c>
      <c r="K43" s="28"/>
      <c r="L43" s="28"/>
      <c r="M43" s="28"/>
      <c r="N43" s="28"/>
      <c r="O43" s="28"/>
      <c r="P43" s="29"/>
      <c r="Q43" s="158"/>
      <c r="R43" s="158"/>
      <c r="S43" s="158"/>
      <c r="T43" s="158"/>
      <c r="U43" s="158"/>
      <c r="V43" s="158"/>
      <c r="W43" s="158"/>
      <c r="X43" s="158"/>
      <c r="Y43" s="158"/>
      <c r="Z43" s="158"/>
    </row>
    <row r="44" ht="15" customHeight="true">
      <c r="A44" s="112"/>
      <c r="B44" s="28"/>
      <c r="C44" s="98" t="str">
        <f>IF($B44="","",IFERROR(VLOOKUP($B44,'生産計画'!$A$2:$T$101,4,FALSE),""))</f>
      </c>
      <c r="D44" s="98" t="str">
        <f>IF($B44="","",IFERROR(VLOOKUP($B44,'生産計画'!$A$2:$T$101,6,FALSE),""))</f>
      </c>
      <c r="E44" s="28"/>
      <c r="F44" s="28"/>
      <c r="G44" s="82"/>
      <c r="H44" s="82"/>
      <c r="I44" s="116" t="str">
        <f>IF($B44="","",MAX($G44-$H44,0))</f>
      </c>
      <c r="J44" s="98" t="str">
        <f>IF($B44="","",IF($G44="","判定待ち",IF($I44=0,"合格",IFERROR(IF($H44/$G44&gt;=0.95,"特採と要確認","不適合"),"判定待ち"))))</f>
      </c>
      <c r="K44" s="28"/>
      <c r="L44" s="28"/>
      <c r="M44" s="28"/>
      <c r="N44" s="28"/>
      <c r="O44" s="28"/>
      <c r="P44" s="29"/>
      <c r="Q44" s="158"/>
      <c r="R44" s="158"/>
      <c r="S44" s="158"/>
      <c r="T44" s="158"/>
      <c r="U44" s="158"/>
      <c r="V44" s="158"/>
      <c r="W44" s="158"/>
      <c r="X44" s="158"/>
      <c r="Y44" s="158"/>
      <c r="Z44" s="158"/>
    </row>
    <row r="45" ht="15" customHeight="true">
      <c r="A45" s="112"/>
      <c r="B45" s="28"/>
      <c r="C45" s="98" t="str">
        <f>IF($B45="","",IFERROR(VLOOKUP($B45,'生産計画'!$A$2:$T$101,4,FALSE),""))</f>
      </c>
      <c r="D45" s="98" t="str">
        <f>IF($B45="","",IFERROR(VLOOKUP($B45,'生産計画'!$A$2:$T$101,6,FALSE),""))</f>
      </c>
      <c r="E45" s="28"/>
      <c r="F45" s="28"/>
      <c r="G45" s="82"/>
      <c r="H45" s="82"/>
      <c r="I45" s="116" t="str">
        <f>IF($B45="","",MAX($G45-$H45,0))</f>
      </c>
      <c r="J45" s="98" t="str">
        <f>IF($B45="","",IF($G45="","判定待ち",IF($I45=0,"合格",IFERROR(IF($H45/$G45&gt;=0.95,"特採と要確認","不適合"),"判定待ち"))))</f>
      </c>
      <c r="K45" s="28"/>
      <c r="L45" s="28"/>
      <c r="M45" s="28"/>
      <c r="N45" s="28"/>
      <c r="O45" s="28"/>
      <c r="P45" s="29"/>
      <c r="Q45" s="158"/>
      <c r="R45" s="158"/>
      <c r="S45" s="158"/>
      <c r="T45" s="158"/>
      <c r="U45" s="158"/>
      <c r="V45" s="158"/>
      <c r="W45" s="158"/>
      <c r="X45" s="158"/>
      <c r="Y45" s="158"/>
      <c r="Z45" s="158"/>
    </row>
    <row r="46" ht="15" customHeight="true">
      <c r="A46" s="112"/>
      <c r="B46" s="28"/>
      <c r="C46" s="98" t="str">
        <f>IF($B46="","",IFERROR(VLOOKUP($B46,'生産計画'!$A$2:$T$101,4,FALSE),""))</f>
      </c>
      <c r="D46" s="98" t="str">
        <f>IF($B46="","",IFERROR(VLOOKUP($B46,'生産計画'!$A$2:$T$101,6,FALSE),""))</f>
      </c>
      <c r="E46" s="28"/>
      <c r="F46" s="28"/>
      <c r="G46" s="82"/>
      <c r="H46" s="82"/>
      <c r="I46" s="116" t="str">
        <f>IF($B46="","",MAX($G46-$H46,0))</f>
      </c>
      <c r="J46" s="98" t="str">
        <f>IF($B46="","",IF($G46="","判定待ち",IF($I46=0,"合格",IFERROR(IF($H46/$G46&gt;=0.95,"特採と要確認","不適合"),"判定待ち"))))</f>
      </c>
      <c r="K46" s="28"/>
      <c r="L46" s="28"/>
      <c r="M46" s="28"/>
      <c r="N46" s="28"/>
      <c r="O46" s="28"/>
      <c r="P46" s="29"/>
      <c r="Q46" s="158"/>
      <c r="R46" s="158"/>
      <c r="S46" s="158"/>
      <c r="T46" s="158"/>
      <c r="U46" s="158"/>
      <c r="V46" s="158"/>
      <c r="W46" s="158"/>
      <c r="X46" s="158"/>
      <c r="Y46" s="158"/>
      <c r="Z46" s="158"/>
    </row>
    <row r="47" ht="15" customHeight="true">
      <c r="A47" s="112"/>
      <c r="B47" s="28"/>
      <c r="C47" s="98" t="str">
        <f>IF($B47="","",IFERROR(VLOOKUP($B47,'生産計画'!$A$2:$T$101,4,FALSE),""))</f>
      </c>
      <c r="D47" s="98" t="str">
        <f>IF($B47="","",IFERROR(VLOOKUP($B47,'生産計画'!$A$2:$T$101,6,FALSE),""))</f>
      </c>
      <c r="E47" s="28"/>
      <c r="F47" s="28"/>
      <c r="G47" s="82"/>
      <c r="H47" s="82"/>
      <c r="I47" s="116" t="str">
        <f>IF($B47="","",MAX($G47-$H47,0))</f>
      </c>
      <c r="J47" s="98" t="str">
        <f>IF($B47="","",IF($G47="","判定待ち",IF($I47=0,"合格",IFERROR(IF($H47/$G47&gt;=0.95,"特採と要確認","不適合"),"判定待ち"))))</f>
      </c>
      <c r="K47" s="28"/>
      <c r="L47" s="28"/>
      <c r="M47" s="28"/>
      <c r="N47" s="28"/>
      <c r="O47" s="28"/>
      <c r="P47" s="29"/>
      <c r="Q47" s="158"/>
      <c r="R47" s="158"/>
      <c r="S47" s="158"/>
      <c r="T47" s="158"/>
      <c r="U47" s="158"/>
      <c r="V47" s="158"/>
      <c r="W47" s="158"/>
      <c r="X47" s="158"/>
      <c r="Y47" s="158"/>
      <c r="Z47" s="158"/>
    </row>
    <row r="48" ht="15" customHeight="true">
      <c r="A48" s="112"/>
      <c r="B48" s="28"/>
      <c r="C48" s="98" t="str">
        <f>IF($B48="","",IFERROR(VLOOKUP($B48,'生産計画'!$A$2:$T$101,4,FALSE),""))</f>
      </c>
      <c r="D48" s="98" t="str">
        <f>IF($B48="","",IFERROR(VLOOKUP($B48,'生産計画'!$A$2:$T$101,6,FALSE),""))</f>
      </c>
      <c r="E48" s="28"/>
      <c r="F48" s="28"/>
      <c r="G48" s="82"/>
      <c r="H48" s="82"/>
      <c r="I48" s="116" t="str">
        <f>IF($B48="","",MAX($G48-$H48,0))</f>
      </c>
      <c r="J48" s="98" t="str">
        <f>IF($B48="","",IF($G48="","判定待ち",IF($I48=0,"合格",IFERROR(IF($H48/$G48&gt;=0.95,"特採と要確認","不適合"),"判定待ち"))))</f>
      </c>
      <c r="K48" s="28"/>
      <c r="L48" s="28"/>
      <c r="M48" s="28"/>
      <c r="N48" s="28"/>
      <c r="O48" s="28"/>
      <c r="P48" s="29"/>
      <c r="Q48" s="158"/>
      <c r="R48" s="158"/>
      <c r="S48" s="158"/>
      <c r="T48" s="158"/>
      <c r="U48" s="158"/>
      <c r="V48" s="158"/>
      <c r="W48" s="158"/>
      <c r="X48" s="158"/>
      <c r="Y48" s="158"/>
      <c r="Z48" s="158"/>
    </row>
    <row r="49" ht="15" customHeight="true">
      <c r="A49" s="112"/>
      <c r="B49" s="28"/>
      <c r="C49" s="98" t="str">
        <f>IF($B49="","",IFERROR(VLOOKUP($B49,'生産計画'!$A$2:$T$101,4,FALSE),""))</f>
      </c>
      <c r="D49" s="98" t="str">
        <f>IF($B49="","",IFERROR(VLOOKUP($B49,'生産計画'!$A$2:$T$101,6,FALSE),""))</f>
      </c>
      <c r="E49" s="28"/>
      <c r="F49" s="28"/>
      <c r="G49" s="82"/>
      <c r="H49" s="82"/>
      <c r="I49" s="116" t="str">
        <f>IF($B49="","",MAX($G49-$H49,0))</f>
      </c>
      <c r="J49" s="98" t="str">
        <f>IF($B49="","",IF($G49="","判定待ち",IF($I49=0,"合格",IFERROR(IF($H49/$G49&gt;=0.95,"特採と要確認","不適合"),"判定待ち"))))</f>
      </c>
      <c r="K49" s="28"/>
      <c r="L49" s="28"/>
      <c r="M49" s="28"/>
      <c r="N49" s="28"/>
      <c r="O49" s="28"/>
      <c r="P49" s="29"/>
      <c r="Q49" s="158"/>
      <c r="R49" s="158"/>
      <c r="S49" s="158"/>
      <c r="T49" s="158"/>
      <c r="U49" s="158"/>
      <c r="V49" s="158"/>
      <c r="W49" s="158"/>
      <c r="X49" s="158"/>
      <c r="Y49" s="158"/>
      <c r="Z49" s="158"/>
    </row>
    <row r="50" ht="15" customHeight="true">
      <c r="A50" s="112"/>
      <c r="B50" s="28"/>
      <c r="C50" s="98" t="str">
        <f>IF($B50="","",IFERROR(VLOOKUP($B50,'生産計画'!$A$2:$T$101,4,FALSE),""))</f>
      </c>
      <c r="D50" s="98" t="str">
        <f>IF($B50="","",IFERROR(VLOOKUP($B50,'生産計画'!$A$2:$T$101,6,FALSE),""))</f>
      </c>
      <c r="E50" s="28"/>
      <c r="F50" s="28"/>
      <c r="G50" s="82"/>
      <c r="H50" s="82"/>
      <c r="I50" s="116" t="str">
        <f>IF($B50="","",MAX($G50-$H50,0))</f>
      </c>
      <c r="J50" s="98" t="str">
        <f>IF($B50="","",IF($G50="","判定待ち",IF($I50=0,"合格",IFERROR(IF($H50/$G50&gt;=0.95,"特採と要確認","不適合"),"判定待ち"))))</f>
      </c>
      <c r="K50" s="28"/>
      <c r="L50" s="28"/>
      <c r="M50" s="28"/>
      <c r="N50" s="28"/>
      <c r="O50" s="28"/>
      <c r="P50" s="29"/>
      <c r="Q50" s="158"/>
      <c r="R50" s="158"/>
      <c r="S50" s="158"/>
      <c r="T50" s="158"/>
      <c r="U50" s="158"/>
      <c r="V50" s="158"/>
      <c r="W50" s="158"/>
      <c r="X50" s="158"/>
      <c r="Y50" s="158"/>
      <c r="Z50" s="158"/>
    </row>
    <row r="51" ht="15" customHeight="true">
      <c r="A51" s="112"/>
      <c r="B51" s="28"/>
      <c r="C51" s="98" t="str">
        <f>IF($B51="","",IFERROR(VLOOKUP($B51,'生産計画'!$A$2:$T$101,4,FALSE),""))</f>
      </c>
      <c r="D51" s="98" t="str">
        <f>IF($B51="","",IFERROR(VLOOKUP($B51,'生産計画'!$A$2:$T$101,6,FALSE),""))</f>
      </c>
      <c r="E51" s="28"/>
      <c r="F51" s="28"/>
      <c r="G51" s="82"/>
      <c r="H51" s="82"/>
      <c r="I51" s="116" t="str">
        <f>IF($B51="","",MAX($G51-$H51,0))</f>
      </c>
      <c r="J51" s="98" t="str">
        <f>IF($B51="","",IF($G51="","判定待ち",IF($I51=0,"合格",IFERROR(IF($H51/$G51&gt;=0.95,"特採と要確認","不適合"),"判定待ち"))))</f>
      </c>
      <c r="K51" s="28"/>
      <c r="L51" s="28"/>
      <c r="M51" s="28"/>
      <c r="N51" s="28"/>
      <c r="O51" s="28"/>
      <c r="P51" s="29"/>
      <c r="Q51" s="158"/>
      <c r="R51" s="158"/>
      <c r="S51" s="158"/>
      <c r="T51" s="158"/>
      <c r="U51" s="158"/>
      <c r="V51" s="158"/>
      <c r="W51" s="158"/>
      <c r="X51" s="158"/>
      <c r="Y51" s="158"/>
      <c r="Z51" s="158"/>
    </row>
    <row r="52" ht="15" customHeight="true">
      <c r="A52" s="112"/>
      <c r="B52" s="28"/>
      <c r="C52" s="98" t="str">
        <f>IF($B52="","",IFERROR(VLOOKUP($B52,'生産計画'!$A$2:$T$101,4,FALSE),""))</f>
      </c>
      <c r="D52" s="98" t="str">
        <f>IF($B52="","",IFERROR(VLOOKUP($B52,'生産計画'!$A$2:$T$101,6,FALSE),""))</f>
      </c>
      <c r="E52" s="28"/>
      <c r="F52" s="28"/>
      <c r="G52" s="82"/>
      <c r="H52" s="82"/>
      <c r="I52" s="116" t="str">
        <f>IF($B52="","",MAX($G52-$H52,0))</f>
      </c>
      <c r="J52" s="98" t="str">
        <f>IF($B52="","",IF($G52="","判定待ち",IF($I52=0,"合格",IFERROR(IF($H52/$G52&gt;=0.95,"特採と要確認","不適合"),"判定待ち"))))</f>
      </c>
      <c r="K52" s="28"/>
      <c r="L52" s="28"/>
      <c r="M52" s="28"/>
      <c r="N52" s="28"/>
      <c r="O52" s="28"/>
      <c r="P52" s="29"/>
      <c r="Q52" s="158"/>
      <c r="R52" s="158"/>
      <c r="S52" s="158"/>
      <c r="T52" s="158"/>
      <c r="U52" s="158"/>
      <c r="V52" s="158"/>
      <c r="W52" s="158"/>
      <c r="X52" s="158"/>
      <c r="Y52" s="158"/>
      <c r="Z52" s="158"/>
    </row>
    <row r="53" ht="15" customHeight="true">
      <c r="A53" s="112"/>
      <c r="B53" s="28"/>
      <c r="C53" s="98" t="str">
        <f>IF($B53="","",IFERROR(VLOOKUP($B53,'生産計画'!$A$2:$T$101,4,FALSE),""))</f>
      </c>
      <c r="D53" s="98" t="str">
        <f>IF($B53="","",IFERROR(VLOOKUP($B53,'生産計画'!$A$2:$T$101,6,FALSE),""))</f>
      </c>
      <c r="E53" s="28"/>
      <c r="F53" s="28"/>
      <c r="G53" s="82"/>
      <c r="H53" s="82"/>
      <c r="I53" s="116" t="str">
        <f>IF($B53="","",MAX($G53-$H53,0))</f>
      </c>
      <c r="J53" s="98" t="str">
        <f>IF($B53="","",IF($G53="","判定待ち",IF($I53=0,"合格",IFERROR(IF($H53/$G53&gt;=0.95,"特採と要確認","不適合"),"判定待ち"))))</f>
      </c>
      <c r="K53" s="28"/>
      <c r="L53" s="28"/>
      <c r="M53" s="28"/>
      <c r="N53" s="28"/>
      <c r="O53" s="28"/>
      <c r="P53" s="29"/>
      <c r="Q53" s="158"/>
      <c r="R53" s="158"/>
      <c r="S53" s="158"/>
      <c r="T53" s="158"/>
      <c r="U53" s="158"/>
      <c r="V53" s="158"/>
      <c r="W53" s="158"/>
      <c r="X53" s="158"/>
      <c r="Y53" s="158"/>
      <c r="Z53" s="158"/>
    </row>
    <row r="54" ht="15" customHeight="true">
      <c r="A54" s="112"/>
      <c r="B54" s="28"/>
      <c r="C54" s="98" t="str">
        <f>IF($B54="","",IFERROR(VLOOKUP($B54,'生産計画'!$A$2:$T$101,4,FALSE),""))</f>
      </c>
      <c r="D54" s="98" t="str">
        <f>IF($B54="","",IFERROR(VLOOKUP($B54,'生産計画'!$A$2:$T$101,6,FALSE),""))</f>
      </c>
      <c r="E54" s="28"/>
      <c r="F54" s="28"/>
      <c r="G54" s="82"/>
      <c r="H54" s="82"/>
      <c r="I54" s="116" t="str">
        <f>IF($B54="","",MAX($G54-$H54,0))</f>
      </c>
      <c r="J54" s="98" t="str">
        <f>IF($B54="","",IF($G54="","判定待ち",IF($I54=0,"合格",IFERROR(IF($H54/$G54&gt;=0.95,"特採と要確認","不適合"),"判定待ち"))))</f>
      </c>
      <c r="K54" s="28"/>
      <c r="L54" s="28"/>
      <c r="M54" s="28"/>
      <c r="N54" s="28"/>
      <c r="O54" s="28"/>
      <c r="P54" s="29"/>
      <c r="Q54" s="158"/>
      <c r="R54" s="158"/>
      <c r="S54" s="158"/>
      <c r="T54" s="158"/>
      <c r="U54" s="158"/>
      <c r="V54" s="158"/>
      <c r="W54" s="158"/>
      <c r="X54" s="158"/>
      <c r="Y54" s="158"/>
      <c r="Z54" s="158"/>
    </row>
    <row r="55" ht="15" customHeight="true">
      <c r="A55" s="112"/>
      <c r="B55" s="28"/>
      <c r="C55" s="98" t="str">
        <f>IF($B55="","",IFERROR(VLOOKUP($B55,'生産計画'!$A$2:$T$101,4,FALSE),""))</f>
      </c>
      <c r="D55" s="98" t="str">
        <f>IF($B55="","",IFERROR(VLOOKUP($B55,'生産計画'!$A$2:$T$101,6,FALSE),""))</f>
      </c>
      <c r="E55" s="28"/>
      <c r="F55" s="28"/>
      <c r="G55" s="82"/>
      <c r="H55" s="82"/>
      <c r="I55" s="116" t="str">
        <f>IF($B55="","",MAX($G55-$H55,0))</f>
      </c>
      <c r="J55" s="98" t="str">
        <f>IF($B55="","",IF($G55="","判定待ち",IF($I55=0,"合格",IFERROR(IF($H55/$G55&gt;=0.95,"特採と要確認","不適合"),"判定待ち"))))</f>
      </c>
      <c r="K55" s="28"/>
      <c r="L55" s="28"/>
      <c r="M55" s="28"/>
      <c r="N55" s="28"/>
      <c r="O55" s="28"/>
      <c r="P55" s="29"/>
      <c r="Q55" s="158"/>
      <c r="R55" s="158"/>
      <c r="S55" s="158"/>
      <c r="T55" s="158"/>
      <c r="U55" s="158"/>
      <c r="V55" s="158"/>
      <c r="W55" s="158"/>
      <c r="X55" s="158"/>
      <c r="Y55" s="158"/>
      <c r="Z55" s="158"/>
    </row>
    <row r="56" ht="15" customHeight="true">
      <c r="A56" s="112"/>
      <c r="B56" s="28"/>
      <c r="C56" s="98" t="str">
        <f>IF($B56="","",IFERROR(VLOOKUP($B56,'生産計画'!$A$2:$T$101,4,FALSE),""))</f>
      </c>
      <c r="D56" s="98" t="str">
        <f>IF($B56="","",IFERROR(VLOOKUP($B56,'生産計画'!$A$2:$T$101,6,FALSE),""))</f>
      </c>
      <c r="E56" s="28"/>
      <c r="F56" s="28"/>
      <c r="G56" s="82"/>
      <c r="H56" s="82"/>
      <c r="I56" s="116" t="str">
        <f>IF($B56="","",MAX($G56-$H56,0))</f>
      </c>
      <c r="J56" s="98" t="str">
        <f>IF($B56="","",IF($G56="","判定待ち",IF($I56=0,"合格",IFERROR(IF($H56/$G56&gt;=0.95,"特採と要確認","不適合"),"判定待ち"))))</f>
      </c>
      <c r="K56" s="28"/>
      <c r="L56" s="28"/>
      <c r="M56" s="28"/>
      <c r="N56" s="28"/>
      <c r="O56" s="28"/>
      <c r="P56" s="29"/>
      <c r="Q56" s="158"/>
      <c r="R56" s="158"/>
      <c r="S56" s="158"/>
      <c r="T56" s="158"/>
      <c r="U56" s="158"/>
      <c r="V56" s="158"/>
      <c r="W56" s="158"/>
      <c r="X56" s="158"/>
      <c r="Y56" s="158"/>
      <c r="Z56" s="158"/>
    </row>
    <row r="57" ht="15" customHeight="true">
      <c r="A57" s="112"/>
      <c r="B57" s="28"/>
      <c r="C57" s="98" t="str">
        <f>IF($B57="","",IFERROR(VLOOKUP($B57,'生産計画'!$A$2:$T$101,4,FALSE),""))</f>
      </c>
      <c r="D57" s="98" t="str">
        <f>IF($B57="","",IFERROR(VLOOKUP($B57,'生産計画'!$A$2:$T$101,6,FALSE),""))</f>
      </c>
      <c r="E57" s="28"/>
      <c r="F57" s="28"/>
      <c r="G57" s="82"/>
      <c r="H57" s="82"/>
      <c r="I57" s="116" t="str">
        <f>IF($B57="","",MAX($G57-$H57,0))</f>
      </c>
      <c r="J57" s="98" t="str">
        <f>IF($B57="","",IF($G57="","判定待ち",IF($I57=0,"合格",IFERROR(IF($H57/$G57&gt;=0.95,"特採と要確認","不適合"),"判定待ち"))))</f>
      </c>
      <c r="K57" s="28"/>
      <c r="L57" s="28"/>
      <c r="M57" s="28"/>
      <c r="N57" s="28"/>
      <c r="O57" s="28"/>
      <c r="P57" s="29"/>
      <c r="Q57" s="158"/>
      <c r="R57" s="158"/>
      <c r="S57" s="158"/>
      <c r="T57" s="158"/>
      <c r="U57" s="158"/>
      <c r="V57" s="158"/>
      <c r="W57" s="158"/>
      <c r="X57" s="158"/>
      <c r="Y57" s="158"/>
      <c r="Z57" s="158"/>
    </row>
    <row r="58" ht="15" customHeight="true">
      <c r="A58" s="112"/>
      <c r="B58" s="28"/>
      <c r="C58" s="98" t="str">
        <f>IF($B58="","",IFERROR(VLOOKUP($B58,'生産計画'!$A$2:$T$101,4,FALSE),""))</f>
      </c>
      <c r="D58" s="98" t="str">
        <f>IF($B58="","",IFERROR(VLOOKUP($B58,'生産計画'!$A$2:$T$101,6,FALSE),""))</f>
      </c>
      <c r="E58" s="28"/>
      <c r="F58" s="28"/>
      <c r="G58" s="82"/>
      <c r="H58" s="82"/>
      <c r="I58" s="116" t="str">
        <f>IF($B58="","",MAX($G58-$H58,0))</f>
      </c>
      <c r="J58" s="98" t="str">
        <f>IF($B58="","",IF($G58="","判定待ち",IF($I58=0,"合格",IFERROR(IF($H58/$G58&gt;=0.95,"特採と要確認","不適合"),"判定待ち"))))</f>
      </c>
      <c r="K58" s="28"/>
      <c r="L58" s="28"/>
      <c r="M58" s="28"/>
      <c r="N58" s="28"/>
      <c r="O58" s="28"/>
      <c r="P58" s="29"/>
      <c r="Q58" s="158"/>
      <c r="R58" s="158"/>
      <c r="S58" s="158"/>
      <c r="T58" s="158"/>
      <c r="U58" s="158"/>
      <c r="V58" s="158"/>
      <c r="W58" s="158"/>
      <c r="X58" s="158"/>
      <c r="Y58" s="158"/>
      <c r="Z58" s="158"/>
    </row>
    <row r="59" ht="15" customHeight="true">
      <c r="A59" s="112"/>
      <c r="B59" s="28"/>
      <c r="C59" s="98" t="str">
        <f>IF($B59="","",IFERROR(VLOOKUP($B59,'生産計画'!$A$2:$T$101,4,FALSE),""))</f>
      </c>
      <c r="D59" s="98" t="str">
        <f>IF($B59="","",IFERROR(VLOOKUP($B59,'生産計画'!$A$2:$T$101,6,FALSE),""))</f>
      </c>
      <c r="E59" s="28"/>
      <c r="F59" s="28"/>
      <c r="G59" s="82"/>
      <c r="H59" s="82"/>
      <c r="I59" s="116" t="str">
        <f>IF($B59="","",MAX($G59-$H59,0))</f>
      </c>
      <c r="J59" s="98" t="str">
        <f>IF($B59="","",IF($G59="","判定待ち",IF($I59=0,"合格",IFERROR(IF($H59/$G59&gt;=0.95,"特採と要確認","不適合"),"判定待ち"))))</f>
      </c>
      <c r="K59" s="28"/>
      <c r="L59" s="28"/>
      <c r="M59" s="28"/>
      <c r="N59" s="28"/>
      <c r="O59" s="28"/>
      <c r="P59" s="29"/>
      <c r="Q59" s="158"/>
      <c r="R59" s="158"/>
      <c r="S59" s="158"/>
      <c r="T59" s="158"/>
      <c r="U59" s="158"/>
      <c r="V59" s="158"/>
      <c r="W59" s="158"/>
      <c r="X59" s="158"/>
      <c r="Y59" s="158"/>
      <c r="Z59" s="158"/>
    </row>
    <row r="60" ht="15" customHeight="true">
      <c r="A60" s="112"/>
      <c r="B60" s="28"/>
      <c r="C60" s="98" t="str">
        <f>IF($B60="","",IFERROR(VLOOKUP($B60,'生産計画'!$A$2:$T$101,4,FALSE),""))</f>
      </c>
      <c r="D60" s="98" t="str">
        <f>IF($B60="","",IFERROR(VLOOKUP($B60,'生産計画'!$A$2:$T$101,6,FALSE),""))</f>
      </c>
      <c r="E60" s="28"/>
      <c r="F60" s="28"/>
      <c r="G60" s="82"/>
      <c r="H60" s="82"/>
      <c r="I60" s="116" t="str">
        <f>IF($B60="","",MAX($G60-$H60,0))</f>
      </c>
      <c r="J60" s="98" t="str">
        <f>IF($B60="","",IF($G60="","判定待ち",IF($I60=0,"合格",IFERROR(IF($H60/$G60&gt;=0.95,"特採と要確認","不適合"),"判定待ち"))))</f>
      </c>
      <c r="K60" s="28"/>
      <c r="L60" s="28"/>
      <c r="M60" s="28"/>
      <c r="N60" s="28"/>
      <c r="O60" s="28"/>
      <c r="P60" s="29"/>
      <c r="Q60" s="158"/>
      <c r="R60" s="158"/>
      <c r="S60" s="158"/>
      <c r="T60" s="158"/>
      <c r="U60" s="158"/>
      <c r="V60" s="158"/>
      <c r="W60" s="158"/>
      <c r="X60" s="158"/>
      <c r="Y60" s="158"/>
      <c r="Z60" s="158"/>
    </row>
    <row r="61" ht="15" customHeight="true">
      <c r="A61" s="112"/>
      <c r="B61" s="28"/>
      <c r="C61" s="98" t="str">
        <f>IF($B61="","",IFERROR(VLOOKUP($B61,'生産計画'!$A$2:$T$101,4,FALSE),""))</f>
      </c>
      <c r="D61" s="98" t="str">
        <f>IF($B61="","",IFERROR(VLOOKUP($B61,'生産計画'!$A$2:$T$101,6,FALSE),""))</f>
      </c>
      <c r="E61" s="28"/>
      <c r="F61" s="28"/>
      <c r="G61" s="82"/>
      <c r="H61" s="82"/>
      <c r="I61" s="116" t="str">
        <f>IF($B61="","",MAX($G61-$H61,0))</f>
      </c>
      <c r="J61" s="98" t="str">
        <f>IF($B61="","",IF($G61="","判定待ち",IF($I61=0,"合格",IFERROR(IF($H61/$G61&gt;=0.95,"特採と要確認","不適合"),"判定待ち"))))</f>
      </c>
      <c r="K61" s="28"/>
      <c r="L61" s="28"/>
      <c r="M61" s="28"/>
      <c r="N61" s="28"/>
      <c r="O61" s="28"/>
      <c r="P61" s="29"/>
      <c r="Q61" s="158"/>
      <c r="R61" s="158"/>
      <c r="S61" s="158"/>
      <c r="T61" s="158"/>
      <c r="U61" s="158"/>
      <c r="V61" s="158"/>
      <c r="W61" s="158"/>
      <c r="X61" s="158"/>
      <c r="Y61" s="158"/>
      <c r="Z61" s="158"/>
    </row>
    <row r="62" ht="15" customHeight="true">
      <c r="A62" s="112"/>
      <c r="B62" s="28"/>
      <c r="C62" s="98" t="str">
        <f>IF($B62="","",IFERROR(VLOOKUP($B62,'生産計画'!$A$2:$T$101,4,FALSE),""))</f>
      </c>
      <c r="D62" s="98" t="str">
        <f>IF($B62="","",IFERROR(VLOOKUP($B62,'生産計画'!$A$2:$T$101,6,FALSE),""))</f>
      </c>
      <c r="E62" s="28"/>
      <c r="F62" s="28"/>
      <c r="G62" s="82"/>
      <c r="H62" s="82"/>
      <c r="I62" s="116" t="str">
        <f>IF($B62="","",MAX($G62-$H62,0))</f>
      </c>
      <c r="J62" s="98" t="str">
        <f>IF($B62="","",IF($G62="","判定待ち",IF($I62=0,"合格",IFERROR(IF($H62/$G62&gt;=0.95,"特採と要確認","不適合"),"判定待ち"))))</f>
      </c>
      <c r="K62" s="28"/>
      <c r="L62" s="28"/>
      <c r="M62" s="28"/>
      <c r="N62" s="28"/>
      <c r="O62" s="28"/>
      <c r="P62" s="29"/>
      <c r="Q62" s="158"/>
      <c r="R62" s="158"/>
      <c r="S62" s="158"/>
      <c r="T62" s="158"/>
      <c r="U62" s="158"/>
      <c r="V62" s="158"/>
      <c r="W62" s="158"/>
      <c r="X62" s="158"/>
      <c r="Y62" s="158"/>
      <c r="Z62" s="158"/>
    </row>
    <row r="63" ht="15" customHeight="true">
      <c r="A63" s="112"/>
      <c r="B63" s="28"/>
      <c r="C63" s="98" t="str">
        <f>IF($B63="","",IFERROR(VLOOKUP($B63,'生産計画'!$A$2:$T$101,4,FALSE),""))</f>
      </c>
      <c r="D63" s="98" t="str">
        <f>IF($B63="","",IFERROR(VLOOKUP($B63,'生産計画'!$A$2:$T$101,6,FALSE),""))</f>
      </c>
      <c r="E63" s="28"/>
      <c r="F63" s="28"/>
      <c r="G63" s="82"/>
      <c r="H63" s="82"/>
      <c r="I63" s="116" t="str">
        <f>IF($B63="","",MAX($G63-$H63,0))</f>
      </c>
      <c r="J63" s="98" t="str">
        <f>IF($B63="","",IF($G63="","判定待ち",IF($I63=0,"合格",IFERROR(IF($H63/$G63&gt;=0.95,"特採と要確認","不適合"),"判定待ち"))))</f>
      </c>
      <c r="K63" s="28"/>
      <c r="L63" s="28"/>
      <c r="M63" s="28"/>
      <c r="N63" s="28"/>
      <c r="O63" s="28"/>
      <c r="P63" s="29"/>
      <c r="Q63" s="158"/>
      <c r="R63" s="158"/>
      <c r="S63" s="158"/>
      <c r="T63" s="158"/>
      <c r="U63" s="158"/>
      <c r="V63" s="158"/>
      <c r="W63" s="158"/>
      <c r="X63" s="158"/>
      <c r="Y63" s="158"/>
      <c r="Z63" s="158"/>
    </row>
    <row r="64" ht="15" customHeight="true">
      <c r="A64" s="112"/>
      <c r="B64" s="28"/>
      <c r="C64" s="98" t="str">
        <f>IF($B64="","",IFERROR(VLOOKUP($B64,'生産計画'!$A$2:$T$101,4,FALSE),""))</f>
      </c>
      <c r="D64" s="98" t="str">
        <f>IF($B64="","",IFERROR(VLOOKUP($B64,'生産計画'!$A$2:$T$101,6,FALSE),""))</f>
      </c>
      <c r="E64" s="28"/>
      <c r="F64" s="28"/>
      <c r="G64" s="82"/>
      <c r="H64" s="82"/>
      <c r="I64" s="116" t="str">
        <f>IF($B64="","",MAX($G64-$H64,0))</f>
      </c>
      <c r="J64" s="98" t="str">
        <f>IF($B64="","",IF($G64="","判定待ち",IF($I64=0,"合格",IFERROR(IF($H64/$G64&gt;=0.95,"特採と要確認","不適合"),"判定待ち"))))</f>
      </c>
      <c r="K64" s="28"/>
      <c r="L64" s="28"/>
      <c r="M64" s="28"/>
      <c r="N64" s="28"/>
      <c r="O64" s="28"/>
      <c r="P64" s="29"/>
      <c r="Q64" s="158"/>
      <c r="R64" s="158"/>
      <c r="S64" s="158"/>
      <c r="T64" s="158"/>
      <c r="U64" s="158"/>
      <c r="V64" s="158"/>
      <c r="W64" s="158"/>
      <c r="X64" s="158"/>
      <c r="Y64" s="158"/>
      <c r="Z64" s="158"/>
    </row>
    <row r="65" ht="15" customHeight="true">
      <c r="A65" s="112"/>
      <c r="B65" s="28"/>
      <c r="C65" s="98" t="str">
        <f>IF($B65="","",IFERROR(VLOOKUP($B65,'生産計画'!$A$2:$T$101,4,FALSE),""))</f>
      </c>
      <c r="D65" s="98" t="str">
        <f>IF($B65="","",IFERROR(VLOOKUP($B65,'生産計画'!$A$2:$T$101,6,FALSE),""))</f>
      </c>
      <c r="E65" s="28"/>
      <c r="F65" s="28"/>
      <c r="G65" s="82"/>
      <c r="H65" s="82"/>
      <c r="I65" s="116" t="str">
        <f>IF($B65="","",MAX($G65-$H65,0))</f>
      </c>
      <c r="J65" s="98" t="str">
        <f>IF($B65="","",IF($G65="","判定待ち",IF($I65=0,"合格",IFERROR(IF($H65/$G65&gt;=0.95,"特採と要確認","不適合"),"判定待ち"))))</f>
      </c>
      <c r="K65" s="28"/>
      <c r="L65" s="28"/>
      <c r="M65" s="28"/>
      <c r="N65" s="28"/>
      <c r="O65" s="28"/>
      <c r="P65" s="29"/>
      <c r="Q65" s="158"/>
      <c r="R65" s="158"/>
      <c r="S65" s="158"/>
      <c r="T65" s="158"/>
      <c r="U65" s="158"/>
      <c r="V65" s="158"/>
      <c r="W65" s="158"/>
      <c r="X65" s="158"/>
      <c r="Y65" s="158"/>
      <c r="Z65" s="158"/>
    </row>
    <row r="66" ht="15" customHeight="true">
      <c r="A66" s="112"/>
      <c r="B66" s="28"/>
      <c r="C66" s="98" t="str">
        <f>IF($B66="","",IFERROR(VLOOKUP($B66,'生産計画'!$A$2:$T$101,4,FALSE),""))</f>
      </c>
      <c r="D66" s="98" t="str">
        <f>IF($B66="","",IFERROR(VLOOKUP($B66,'生産計画'!$A$2:$T$101,6,FALSE),""))</f>
      </c>
      <c r="E66" s="28"/>
      <c r="F66" s="28"/>
      <c r="G66" s="82"/>
      <c r="H66" s="82"/>
      <c r="I66" s="116" t="str">
        <f>IF($B66="","",MAX($G66-$H66,0))</f>
      </c>
      <c r="J66" s="98" t="str">
        <f>IF($B66="","",IF($G66="","判定待ち",IF($I66=0,"合格",IFERROR(IF($H66/$G66&gt;=0.95,"特採と要確認","不適合"),"判定待ち"))))</f>
      </c>
      <c r="K66" s="28"/>
      <c r="L66" s="28"/>
      <c r="M66" s="28"/>
      <c r="N66" s="28"/>
      <c r="O66" s="28"/>
      <c r="P66" s="29"/>
      <c r="Q66" s="158"/>
      <c r="R66" s="158"/>
      <c r="S66" s="158"/>
      <c r="T66" s="158"/>
      <c r="U66" s="158"/>
      <c r="V66" s="158"/>
      <c r="W66" s="158"/>
      <c r="X66" s="158"/>
      <c r="Y66" s="158"/>
      <c r="Z66" s="158"/>
    </row>
    <row r="67" ht="15" customHeight="true">
      <c r="A67" s="112"/>
      <c r="B67" s="28"/>
      <c r="C67" s="98" t="str">
        <f>IF($B67="","",IFERROR(VLOOKUP($B67,'生産計画'!$A$2:$T$101,4,FALSE),""))</f>
      </c>
      <c r="D67" s="98" t="str">
        <f>IF($B67="","",IFERROR(VLOOKUP($B67,'生産計画'!$A$2:$T$101,6,FALSE),""))</f>
      </c>
      <c r="E67" s="28"/>
      <c r="F67" s="28"/>
      <c r="G67" s="82"/>
      <c r="H67" s="82"/>
      <c r="I67" s="116" t="str">
        <f>IF($B67="","",MAX($G67-$H67,0))</f>
      </c>
      <c r="J67" s="98" t="str">
        <f>IF($B67="","",IF($G67="","判定待ち",IF($I67=0,"合格",IFERROR(IF($H67/$G67&gt;=0.95,"特採と要確認","不適合"),"判定待ち"))))</f>
      </c>
      <c r="K67" s="28"/>
      <c r="L67" s="28"/>
      <c r="M67" s="28"/>
      <c r="N67" s="28"/>
      <c r="O67" s="28"/>
      <c r="P67" s="29"/>
      <c r="Q67" s="158"/>
      <c r="R67" s="158"/>
      <c r="S67" s="158"/>
      <c r="T67" s="158"/>
      <c r="U67" s="158"/>
      <c r="V67" s="158"/>
      <c r="W67" s="158"/>
      <c r="X67" s="158"/>
      <c r="Y67" s="158"/>
      <c r="Z67" s="158"/>
    </row>
    <row r="68" ht="15" customHeight="true">
      <c r="A68" s="112"/>
      <c r="B68" s="28"/>
      <c r="C68" s="98" t="str">
        <f>IF($B68="","",IFERROR(VLOOKUP($B68,'生産計画'!$A$2:$T$101,4,FALSE),""))</f>
      </c>
      <c r="D68" s="98" t="str">
        <f>IF($B68="","",IFERROR(VLOOKUP($B68,'生産計画'!$A$2:$T$101,6,FALSE),""))</f>
      </c>
      <c r="E68" s="28"/>
      <c r="F68" s="28"/>
      <c r="G68" s="82"/>
      <c r="H68" s="82"/>
      <c r="I68" s="116" t="str">
        <f>IF($B68="","",MAX($G68-$H68,0))</f>
      </c>
      <c r="J68" s="98" t="str">
        <f>IF($B68="","",IF($G68="","判定待ち",IF($I68=0,"合格",IFERROR(IF($H68/$G68&gt;=0.95,"特採と要確認","不適合"),"判定待ち"))))</f>
      </c>
      <c r="K68" s="28"/>
      <c r="L68" s="28"/>
      <c r="M68" s="28"/>
      <c r="N68" s="28"/>
      <c r="O68" s="28"/>
      <c r="P68" s="29"/>
      <c r="Q68" s="158"/>
      <c r="R68" s="158"/>
      <c r="S68" s="158"/>
      <c r="T68" s="158"/>
      <c r="U68" s="158"/>
      <c r="V68" s="158"/>
      <c r="W68" s="158"/>
      <c r="X68" s="158"/>
      <c r="Y68" s="158"/>
      <c r="Z68" s="158"/>
    </row>
    <row r="69" ht="15" customHeight="true">
      <c r="A69" s="112"/>
      <c r="B69" s="28"/>
      <c r="C69" s="98" t="str">
        <f>IF($B69="","",IFERROR(VLOOKUP($B69,'生産計画'!$A$2:$T$101,4,FALSE),""))</f>
      </c>
      <c r="D69" s="98" t="str">
        <f>IF($B69="","",IFERROR(VLOOKUP($B69,'生産計画'!$A$2:$T$101,6,FALSE),""))</f>
      </c>
      <c r="E69" s="28"/>
      <c r="F69" s="28"/>
      <c r="G69" s="82"/>
      <c r="H69" s="82"/>
      <c r="I69" s="116" t="str">
        <f>IF($B69="","",MAX($G69-$H69,0))</f>
      </c>
      <c r="J69" s="98" t="str">
        <f>IF($B69="","",IF($G69="","判定待ち",IF($I69=0,"合格",IFERROR(IF($H69/$G69&gt;=0.95,"特採と要確認","不適合"),"判定待ち"))))</f>
      </c>
      <c r="K69" s="28"/>
      <c r="L69" s="28"/>
      <c r="M69" s="28"/>
      <c r="N69" s="28"/>
      <c r="O69" s="28"/>
      <c r="P69" s="29"/>
      <c r="Q69" s="158"/>
      <c r="R69" s="158"/>
      <c r="S69" s="158"/>
      <c r="T69" s="158"/>
      <c r="U69" s="158"/>
      <c r="V69" s="158"/>
      <c r="W69" s="158"/>
      <c r="X69" s="158"/>
      <c r="Y69" s="158"/>
      <c r="Z69" s="158"/>
    </row>
    <row r="70" ht="15" customHeight="true">
      <c r="A70" s="112"/>
      <c r="B70" s="28"/>
      <c r="C70" s="98" t="str">
        <f>IF($B70="","",IFERROR(VLOOKUP($B70,'生産計画'!$A$2:$T$101,4,FALSE),""))</f>
      </c>
      <c r="D70" s="98" t="str">
        <f>IF($B70="","",IFERROR(VLOOKUP($B70,'生産計画'!$A$2:$T$101,6,FALSE),""))</f>
      </c>
      <c r="E70" s="28"/>
      <c r="F70" s="28"/>
      <c r="G70" s="82"/>
      <c r="H70" s="82"/>
      <c r="I70" s="116" t="str">
        <f>IF($B70="","",MAX($G70-$H70,0))</f>
      </c>
      <c r="J70" s="98" t="str">
        <f>IF($B70="","",IF($G70="","判定待ち",IF($I70=0,"合格",IFERROR(IF($H70/$G70&gt;=0.95,"特採と要確認","不適合"),"判定待ち"))))</f>
      </c>
      <c r="K70" s="28"/>
      <c r="L70" s="28"/>
      <c r="M70" s="28"/>
      <c r="N70" s="28"/>
      <c r="O70" s="28"/>
      <c r="P70" s="29"/>
      <c r="Q70" s="158"/>
      <c r="R70" s="158"/>
      <c r="S70" s="158"/>
      <c r="T70" s="158"/>
      <c r="U70" s="158"/>
      <c r="V70" s="158"/>
      <c r="W70" s="158"/>
      <c r="X70" s="158"/>
      <c r="Y70" s="158"/>
      <c r="Z70" s="158"/>
    </row>
    <row r="71" ht="15" customHeight="true">
      <c r="A71" s="112"/>
      <c r="B71" s="28"/>
      <c r="C71" s="98" t="str">
        <f>IF($B71="","",IFERROR(VLOOKUP($B71,'生産計画'!$A$2:$T$101,4,FALSE),""))</f>
      </c>
      <c r="D71" s="98" t="str">
        <f>IF($B71="","",IFERROR(VLOOKUP($B71,'生産計画'!$A$2:$T$101,6,FALSE),""))</f>
      </c>
      <c r="E71" s="28"/>
      <c r="F71" s="28"/>
      <c r="G71" s="82"/>
      <c r="H71" s="82"/>
      <c r="I71" s="116" t="str">
        <f>IF($B71="","",MAX($G71-$H71,0))</f>
      </c>
      <c r="J71" s="98" t="str">
        <f>IF($B71="","",IF($G71="","判定待ち",IF($I71=0,"合格",IFERROR(IF($H71/$G71&gt;=0.95,"特採と要確認","不適合"),"判定待ち"))))</f>
      </c>
      <c r="K71" s="28"/>
      <c r="L71" s="28"/>
      <c r="M71" s="28"/>
      <c r="N71" s="28"/>
      <c r="O71" s="28"/>
      <c r="P71" s="29"/>
      <c r="Q71" s="158"/>
      <c r="R71" s="158"/>
      <c r="S71" s="158"/>
      <c r="T71" s="158"/>
      <c r="U71" s="158"/>
      <c r="V71" s="158"/>
      <c r="W71" s="158"/>
      <c r="X71" s="158"/>
      <c r="Y71" s="158"/>
      <c r="Z71" s="158"/>
    </row>
    <row r="72" ht="15" customHeight="true">
      <c r="A72" s="112"/>
      <c r="B72" s="28"/>
      <c r="C72" s="98" t="str">
        <f>IF($B72="","",IFERROR(VLOOKUP($B72,'生産計画'!$A$2:$T$101,4,FALSE),""))</f>
      </c>
      <c r="D72" s="98" t="str">
        <f>IF($B72="","",IFERROR(VLOOKUP($B72,'生産計画'!$A$2:$T$101,6,FALSE),""))</f>
      </c>
      <c r="E72" s="28"/>
      <c r="F72" s="28"/>
      <c r="G72" s="82"/>
      <c r="H72" s="82"/>
      <c r="I72" s="116" t="str">
        <f>IF($B72="","",MAX($G72-$H72,0))</f>
      </c>
      <c r="J72" s="98" t="str">
        <f>IF($B72="","",IF($G72="","判定待ち",IF($I72=0,"合格",IFERROR(IF($H72/$G72&gt;=0.95,"特採と要確認","不適合"),"判定待ち"))))</f>
      </c>
      <c r="K72" s="28"/>
      <c r="L72" s="28"/>
      <c r="M72" s="28"/>
      <c r="N72" s="28"/>
      <c r="O72" s="28"/>
      <c r="P72" s="29"/>
      <c r="Q72" s="158"/>
      <c r="R72" s="158"/>
      <c r="S72" s="158"/>
      <c r="T72" s="158"/>
      <c r="U72" s="158"/>
      <c r="V72" s="158"/>
      <c r="W72" s="158"/>
      <c r="X72" s="158"/>
      <c r="Y72" s="158"/>
      <c r="Z72" s="158"/>
    </row>
    <row r="73" ht="15" customHeight="true">
      <c r="A73" s="112"/>
      <c r="B73" s="28"/>
      <c r="C73" s="98" t="str">
        <f>IF($B73="","",IFERROR(VLOOKUP($B73,'生産計画'!$A$2:$T$101,4,FALSE),""))</f>
      </c>
      <c r="D73" s="98" t="str">
        <f>IF($B73="","",IFERROR(VLOOKUP($B73,'生産計画'!$A$2:$T$101,6,FALSE),""))</f>
      </c>
      <c r="E73" s="28"/>
      <c r="F73" s="28"/>
      <c r="G73" s="82"/>
      <c r="H73" s="82"/>
      <c r="I73" s="116" t="str">
        <f>IF($B73="","",MAX($G73-$H73,0))</f>
      </c>
      <c r="J73" s="98" t="str">
        <f>IF($B73="","",IF($G73="","判定待ち",IF($I73=0,"合格",IFERROR(IF($H73/$G73&gt;=0.95,"特採と要確認","不適合"),"判定待ち"))))</f>
      </c>
      <c r="K73" s="28"/>
      <c r="L73" s="28"/>
      <c r="M73" s="28"/>
      <c r="N73" s="28"/>
      <c r="O73" s="28"/>
      <c r="P73" s="29"/>
      <c r="Q73" s="158"/>
      <c r="R73" s="158"/>
      <c r="S73" s="158"/>
      <c r="T73" s="158"/>
      <c r="U73" s="158"/>
      <c r="V73" s="158"/>
      <c r="W73" s="158"/>
      <c r="X73" s="158"/>
      <c r="Y73" s="158"/>
      <c r="Z73" s="158"/>
    </row>
    <row r="74" ht="15" customHeight="true">
      <c r="A74" s="112"/>
      <c r="B74" s="28"/>
      <c r="C74" s="98" t="str">
        <f>IF($B74="","",IFERROR(VLOOKUP($B74,'生産計画'!$A$2:$T$101,4,FALSE),""))</f>
      </c>
      <c r="D74" s="98" t="str">
        <f>IF($B74="","",IFERROR(VLOOKUP($B74,'生産計画'!$A$2:$T$101,6,FALSE),""))</f>
      </c>
      <c r="E74" s="28"/>
      <c r="F74" s="28"/>
      <c r="G74" s="82"/>
      <c r="H74" s="82"/>
      <c r="I74" s="116" t="str">
        <f>IF($B74="","",MAX($G74-$H74,0))</f>
      </c>
      <c r="J74" s="98" t="str">
        <f>IF($B74="","",IF($G74="","判定待ち",IF($I74=0,"合格",IFERROR(IF($H74/$G74&gt;=0.95,"特採と要確認","不適合"),"判定待ち"))))</f>
      </c>
      <c r="K74" s="28"/>
      <c r="L74" s="28"/>
      <c r="M74" s="28"/>
      <c r="N74" s="28"/>
      <c r="O74" s="28"/>
      <c r="P74" s="29"/>
      <c r="Q74" s="158"/>
      <c r="R74" s="158"/>
      <c r="S74" s="158"/>
      <c r="T74" s="158"/>
      <c r="U74" s="158"/>
      <c r="V74" s="158"/>
      <c r="W74" s="158"/>
      <c r="X74" s="158"/>
      <c r="Y74" s="158"/>
      <c r="Z74" s="158"/>
    </row>
    <row r="75" ht="15" customHeight="true">
      <c r="A75" s="112"/>
      <c r="B75" s="28"/>
      <c r="C75" s="98" t="str">
        <f>IF($B75="","",IFERROR(VLOOKUP($B75,'生産計画'!$A$2:$T$101,4,FALSE),""))</f>
      </c>
      <c r="D75" s="98" t="str">
        <f>IF($B75="","",IFERROR(VLOOKUP($B75,'生産計画'!$A$2:$T$101,6,FALSE),""))</f>
      </c>
      <c r="E75" s="28"/>
      <c r="F75" s="28"/>
      <c r="G75" s="82"/>
      <c r="H75" s="82"/>
      <c r="I75" s="116" t="str">
        <f>IF($B75="","",MAX($G75-$H75,0))</f>
      </c>
      <c r="J75" s="98" t="str">
        <f>IF($B75="","",IF($G75="","判定待ち",IF($I75=0,"合格",IFERROR(IF($H75/$G75&gt;=0.95,"特採と要確認","不適合"),"判定待ち"))))</f>
      </c>
      <c r="K75" s="28"/>
      <c r="L75" s="28"/>
      <c r="M75" s="28"/>
      <c r="N75" s="28"/>
      <c r="O75" s="28"/>
      <c r="P75" s="29"/>
      <c r="Q75" s="158"/>
      <c r="R75" s="158"/>
      <c r="S75" s="158"/>
      <c r="T75" s="158"/>
      <c r="U75" s="158"/>
      <c r="V75" s="158"/>
      <c r="W75" s="158"/>
      <c r="X75" s="158"/>
      <c r="Y75" s="158"/>
      <c r="Z75" s="158"/>
    </row>
    <row r="76" ht="15" customHeight="true">
      <c r="A76" s="112"/>
      <c r="B76" s="28"/>
      <c r="C76" s="98" t="str">
        <f>IF($B76="","",IFERROR(VLOOKUP($B76,'生産計画'!$A$2:$T$101,4,FALSE),""))</f>
      </c>
      <c r="D76" s="98" t="str">
        <f>IF($B76="","",IFERROR(VLOOKUP($B76,'生産計画'!$A$2:$T$101,6,FALSE),""))</f>
      </c>
      <c r="E76" s="28"/>
      <c r="F76" s="28"/>
      <c r="G76" s="82"/>
      <c r="H76" s="82"/>
      <c r="I76" s="116" t="str">
        <f>IF($B76="","",MAX($G76-$H76,0))</f>
      </c>
      <c r="J76" s="98" t="str">
        <f>IF($B76="","",IF($G76="","判定待ち",IF($I76=0,"合格",IFERROR(IF($H76/$G76&gt;=0.95,"特採と要確認","不適合"),"判定待ち"))))</f>
      </c>
      <c r="K76" s="28"/>
      <c r="L76" s="28"/>
      <c r="M76" s="28"/>
      <c r="N76" s="28"/>
      <c r="O76" s="28"/>
      <c r="P76" s="29"/>
      <c r="Q76" s="158"/>
      <c r="R76" s="158"/>
      <c r="S76" s="158"/>
      <c r="T76" s="158"/>
      <c r="U76" s="158"/>
      <c r="V76" s="158"/>
      <c r="W76" s="158"/>
      <c r="X76" s="158"/>
      <c r="Y76" s="158"/>
      <c r="Z76" s="158"/>
    </row>
    <row r="77" ht="15" customHeight="true">
      <c r="A77" s="112"/>
      <c r="B77" s="28"/>
      <c r="C77" s="98" t="str">
        <f>IF($B77="","",IFERROR(VLOOKUP($B77,'生産計画'!$A$2:$T$101,4,FALSE),""))</f>
      </c>
      <c r="D77" s="98" t="str">
        <f>IF($B77="","",IFERROR(VLOOKUP($B77,'生産計画'!$A$2:$T$101,6,FALSE),""))</f>
      </c>
      <c r="E77" s="28"/>
      <c r="F77" s="28"/>
      <c r="G77" s="82"/>
      <c r="H77" s="82"/>
      <c r="I77" s="116" t="str">
        <f>IF($B77="","",MAX($G77-$H77,0))</f>
      </c>
      <c r="J77" s="98" t="str">
        <f>IF($B77="","",IF($G77="","判定待ち",IF($I77=0,"合格",IFERROR(IF($H77/$G77&gt;=0.95,"特採と要確認","不適合"),"判定待ち"))))</f>
      </c>
      <c r="K77" s="28"/>
      <c r="L77" s="28"/>
      <c r="M77" s="28"/>
      <c r="N77" s="28"/>
      <c r="O77" s="28"/>
      <c r="P77" s="29"/>
      <c r="Q77" s="158"/>
      <c r="R77" s="158"/>
      <c r="S77" s="158"/>
      <c r="T77" s="158"/>
      <c r="U77" s="158"/>
      <c r="V77" s="158"/>
      <c r="W77" s="158"/>
      <c r="X77" s="158"/>
      <c r="Y77" s="158"/>
      <c r="Z77" s="158"/>
    </row>
    <row r="78" ht="15" customHeight="true">
      <c r="A78" s="112"/>
      <c r="B78" s="28"/>
      <c r="C78" s="98" t="str">
        <f>IF($B78="","",IFERROR(VLOOKUP($B78,'生産計画'!$A$2:$T$101,4,FALSE),""))</f>
      </c>
      <c r="D78" s="98" t="str">
        <f>IF($B78="","",IFERROR(VLOOKUP($B78,'生産計画'!$A$2:$T$101,6,FALSE),""))</f>
      </c>
      <c r="E78" s="28"/>
      <c r="F78" s="28"/>
      <c r="G78" s="82"/>
      <c r="H78" s="82"/>
      <c r="I78" s="116" t="str">
        <f>IF($B78="","",MAX($G78-$H78,0))</f>
      </c>
      <c r="J78" s="98" t="str">
        <f>IF($B78="","",IF($G78="","判定待ち",IF($I78=0,"合格",IFERROR(IF($H78/$G78&gt;=0.95,"特採と要確認","不適合"),"判定待ち"))))</f>
      </c>
      <c r="K78" s="28"/>
      <c r="L78" s="28"/>
      <c r="M78" s="28"/>
      <c r="N78" s="28"/>
      <c r="O78" s="28"/>
      <c r="P78" s="29"/>
      <c r="Q78" s="158"/>
      <c r="R78" s="158"/>
      <c r="S78" s="158"/>
      <c r="T78" s="158"/>
      <c r="U78" s="158"/>
      <c r="V78" s="158"/>
      <c r="W78" s="158"/>
      <c r="X78" s="158"/>
      <c r="Y78" s="158"/>
      <c r="Z78" s="158"/>
    </row>
    <row r="79" ht="15" customHeight="true">
      <c r="A79" s="112"/>
      <c r="B79" s="28"/>
      <c r="C79" s="98" t="str">
        <f>IF($B79="","",IFERROR(VLOOKUP($B79,'生産計画'!$A$2:$T$101,4,FALSE),""))</f>
      </c>
      <c r="D79" s="98" t="str">
        <f>IF($B79="","",IFERROR(VLOOKUP($B79,'生産計画'!$A$2:$T$101,6,FALSE),""))</f>
      </c>
      <c r="E79" s="28"/>
      <c r="F79" s="28"/>
      <c r="G79" s="82"/>
      <c r="H79" s="82"/>
      <c r="I79" s="116" t="str">
        <f>IF($B79="","",MAX($G79-$H79,0))</f>
      </c>
      <c r="J79" s="98" t="str">
        <f>IF($B79="","",IF($G79="","判定待ち",IF($I79=0,"合格",IFERROR(IF($H79/$G79&gt;=0.95,"特採と要確認","不適合"),"判定待ち"))))</f>
      </c>
      <c r="K79" s="28"/>
      <c r="L79" s="28"/>
      <c r="M79" s="28"/>
      <c r="N79" s="28"/>
      <c r="O79" s="28"/>
      <c r="P79" s="29"/>
      <c r="Q79" s="158"/>
      <c r="R79" s="158"/>
      <c r="S79" s="158"/>
      <c r="T79" s="158"/>
      <c r="U79" s="158"/>
      <c r="V79" s="158"/>
      <c r="W79" s="158"/>
      <c r="X79" s="158"/>
      <c r="Y79" s="158"/>
      <c r="Z79" s="158"/>
    </row>
    <row r="80" ht="15" customHeight="true">
      <c r="A80" s="112"/>
      <c r="B80" s="28"/>
      <c r="C80" s="98" t="str">
        <f>IF($B80="","",IFERROR(VLOOKUP($B80,'生産計画'!$A$2:$T$101,4,FALSE),""))</f>
      </c>
      <c r="D80" s="98" t="str">
        <f>IF($B80="","",IFERROR(VLOOKUP($B80,'生産計画'!$A$2:$T$101,6,FALSE),""))</f>
      </c>
      <c r="E80" s="28"/>
      <c r="F80" s="28"/>
      <c r="G80" s="82"/>
      <c r="H80" s="82"/>
      <c r="I80" s="116" t="str">
        <f>IF($B80="","",MAX($G80-$H80,0))</f>
      </c>
      <c r="J80" s="98" t="str">
        <f>IF($B80="","",IF($G80="","判定待ち",IF($I80=0,"合格",IFERROR(IF($H80/$G80&gt;=0.95,"特採と要確認","不適合"),"判定待ち"))))</f>
      </c>
      <c r="K80" s="28"/>
      <c r="L80" s="28"/>
      <c r="M80" s="28"/>
      <c r="N80" s="28"/>
      <c r="O80" s="28"/>
      <c r="P80" s="29"/>
      <c r="Q80" s="158"/>
      <c r="R80" s="158"/>
      <c r="S80" s="158"/>
      <c r="T80" s="158"/>
      <c r="U80" s="158"/>
      <c r="V80" s="158"/>
      <c r="W80" s="158"/>
      <c r="X80" s="158"/>
      <c r="Y80" s="158"/>
      <c r="Z80" s="158"/>
    </row>
    <row r="81" ht="15" customHeight="true">
      <c r="A81" s="112"/>
      <c r="B81" s="28"/>
      <c r="C81" s="98" t="str">
        <f>IF($B81="","",IFERROR(VLOOKUP($B81,'生産計画'!$A$2:$T$101,4,FALSE),""))</f>
      </c>
      <c r="D81" s="98" t="str">
        <f>IF($B81="","",IFERROR(VLOOKUP($B81,'生産計画'!$A$2:$T$101,6,FALSE),""))</f>
      </c>
      <c r="E81" s="28"/>
      <c r="F81" s="28"/>
      <c r="G81" s="82"/>
      <c r="H81" s="82"/>
      <c r="I81" s="116" t="str">
        <f>IF($B81="","",MAX($G81-$H81,0))</f>
      </c>
      <c r="J81" s="98" t="str">
        <f>IF($B81="","",IF($G81="","判定待ち",IF($I81=0,"合格",IFERROR(IF($H81/$G81&gt;=0.95,"特採と要確認","不適合"),"判定待ち"))))</f>
      </c>
      <c r="K81" s="28"/>
      <c r="L81" s="28"/>
      <c r="M81" s="28"/>
      <c r="N81" s="28"/>
      <c r="O81" s="28"/>
      <c r="P81" s="29"/>
      <c r="Q81" s="158"/>
      <c r="R81" s="158"/>
      <c r="S81" s="158"/>
      <c r="T81" s="158"/>
      <c r="U81" s="158"/>
      <c r="V81" s="158"/>
      <c r="W81" s="158"/>
      <c r="X81" s="158"/>
      <c r="Y81" s="158"/>
      <c r="Z81" s="158"/>
    </row>
    <row r="82" ht="15" customHeight="true">
      <c r="A82" s="112"/>
      <c r="B82" s="28"/>
      <c r="C82" s="98" t="str">
        <f>IF($B82="","",IFERROR(VLOOKUP($B82,'生産計画'!$A$2:$T$101,4,FALSE),""))</f>
      </c>
      <c r="D82" s="98" t="str">
        <f>IF($B82="","",IFERROR(VLOOKUP($B82,'生産計画'!$A$2:$T$101,6,FALSE),""))</f>
      </c>
      <c r="E82" s="28"/>
      <c r="F82" s="28"/>
      <c r="G82" s="82"/>
      <c r="H82" s="82"/>
      <c r="I82" s="116" t="str">
        <f>IF($B82="","",MAX($G82-$H82,0))</f>
      </c>
      <c r="J82" s="98" t="str">
        <f>IF($B82="","",IF($G82="","判定待ち",IF($I82=0,"合格",IFERROR(IF($H82/$G82&gt;=0.95,"特採と要確認","不適合"),"判定待ち"))))</f>
      </c>
      <c r="K82" s="28"/>
      <c r="L82" s="28"/>
      <c r="M82" s="28"/>
      <c r="N82" s="28"/>
      <c r="O82" s="28"/>
      <c r="P82" s="29"/>
      <c r="Q82" s="158"/>
      <c r="R82" s="158"/>
      <c r="S82" s="158"/>
      <c r="T82" s="158"/>
      <c r="U82" s="158"/>
      <c r="V82" s="158"/>
      <c r="W82" s="158"/>
      <c r="X82" s="158"/>
      <c r="Y82" s="158"/>
      <c r="Z82" s="158"/>
    </row>
    <row r="83" ht="15" customHeight="true">
      <c r="A83" s="112"/>
      <c r="B83" s="28"/>
      <c r="C83" s="98" t="str">
        <f>IF($B83="","",IFERROR(VLOOKUP($B83,'生産計画'!$A$2:$T$101,4,FALSE),""))</f>
      </c>
      <c r="D83" s="98" t="str">
        <f>IF($B83="","",IFERROR(VLOOKUP($B83,'生産計画'!$A$2:$T$101,6,FALSE),""))</f>
      </c>
      <c r="E83" s="28"/>
      <c r="F83" s="28"/>
      <c r="G83" s="82"/>
      <c r="H83" s="82"/>
      <c r="I83" s="116" t="str">
        <f>IF($B83="","",MAX($G83-$H83,0))</f>
      </c>
      <c r="J83" s="98" t="str">
        <f>IF($B83="","",IF($G83="","判定待ち",IF($I83=0,"合格",IFERROR(IF($H83/$G83&gt;=0.95,"特採と要確認","不適合"),"判定待ち"))))</f>
      </c>
      <c r="K83" s="28"/>
      <c r="L83" s="28"/>
      <c r="M83" s="28"/>
      <c r="N83" s="28"/>
      <c r="O83" s="28"/>
      <c r="P83" s="29"/>
      <c r="Q83" s="158"/>
      <c r="R83" s="158"/>
      <c r="S83" s="158"/>
      <c r="T83" s="158"/>
      <c r="U83" s="158"/>
      <c r="V83" s="158"/>
      <c r="W83" s="158"/>
      <c r="X83" s="158"/>
      <c r="Y83" s="158"/>
      <c r="Z83" s="158"/>
    </row>
    <row r="84" ht="15" customHeight="true">
      <c r="A84" s="112"/>
      <c r="B84" s="28"/>
      <c r="C84" s="98" t="str">
        <f>IF($B84="","",IFERROR(VLOOKUP($B84,'生産計画'!$A$2:$T$101,4,FALSE),""))</f>
      </c>
      <c r="D84" s="98" t="str">
        <f>IF($B84="","",IFERROR(VLOOKUP($B84,'生産計画'!$A$2:$T$101,6,FALSE),""))</f>
      </c>
      <c r="E84" s="28"/>
      <c r="F84" s="28"/>
      <c r="G84" s="82"/>
      <c r="H84" s="82"/>
      <c r="I84" s="116" t="str">
        <f>IF($B84="","",MAX($G84-$H84,0))</f>
      </c>
      <c r="J84" s="98" t="str">
        <f>IF($B84="","",IF($G84="","判定待ち",IF($I84=0,"合格",IFERROR(IF($H84/$G84&gt;=0.95,"特採と要確認","不適合"),"判定待ち"))))</f>
      </c>
      <c r="K84" s="28"/>
      <c r="L84" s="28"/>
      <c r="M84" s="28"/>
      <c r="N84" s="28"/>
      <c r="O84" s="28"/>
      <c r="P84" s="29"/>
      <c r="Q84" s="158"/>
      <c r="R84" s="158"/>
      <c r="S84" s="158"/>
      <c r="T84" s="158"/>
      <c r="U84" s="158"/>
      <c r="V84" s="158"/>
      <c r="W84" s="158"/>
      <c r="X84" s="158"/>
      <c r="Y84" s="158"/>
      <c r="Z84" s="158"/>
    </row>
    <row r="85" ht="15" customHeight="true">
      <c r="A85" s="112"/>
      <c r="B85" s="28"/>
      <c r="C85" s="98" t="str">
        <f>IF($B85="","",IFERROR(VLOOKUP($B85,'生産計画'!$A$2:$T$101,4,FALSE),""))</f>
      </c>
      <c r="D85" s="98" t="str">
        <f>IF($B85="","",IFERROR(VLOOKUP($B85,'生産計画'!$A$2:$T$101,6,FALSE),""))</f>
      </c>
      <c r="E85" s="28"/>
      <c r="F85" s="28"/>
      <c r="G85" s="82"/>
      <c r="H85" s="82"/>
      <c r="I85" s="116" t="str">
        <f>IF($B85="","",MAX($G85-$H85,0))</f>
      </c>
      <c r="J85" s="98" t="str">
        <f>IF($B85="","",IF($G85="","判定待ち",IF($I85=0,"合格",IFERROR(IF($H85/$G85&gt;=0.95,"特採と要確認","不適合"),"判定待ち"))))</f>
      </c>
      <c r="K85" s="28"/>
      <c r="L85" s="28"/>
      <c r="M85" s="28"/>
      <c r="N85" s="28"/>
      <c r="O85" s="28"/>
      <c r="P85" s="29"/>
      <c r="Q85" s="158"/>
      <c r="R85" s="158"/>
      <c r="S85" s="158"/>
      <c r="T85" s="158"/>
      <c r="U85" s="158"/>
      <c r="V85" s="158"/>
      <c r="W85" s="158"/>
      <c r="X85" s="158"/>
      <c r="Y85" s="158"/>
      <c r="Z85" s="158"/>
    </row>
    <row r="86" ht="15" customHeight="true">
      <c r="A86" s="112"/>
      <c r="B86" s="28"/>
      <c r="C86" s="98" t="str">
        <f>IF($B86="","",IFERROR(VLOOKUP($B86,'生産計画'!$A$2:$T$101,4,FALSE),""))</f>
      </c>
      <c r="D86" s="98" t="str">
        <f>IF($B86="","",IFERROR(VLOOKUP($B86,'生産計画'!$A$2:$T$101,6,FALSE),""))</f>
      </c>
      <c r="E86" s="28"/>
      <c r="F86" s="28"/>
      <c r="G86" s="82"/>
      <c r="H86" s="82"/>
      <c r="I86" s="116" t="str">
        <f>IF($B86="","",MAX($G86-$H86,0))</f>
      </c>
      <c r="J86" s="98" t="str">
        <f>IF($B86="","",IF($G86="","判定待ち",IF($I86=0,"合格",IFERROR(IF($H86/$G86&gt;=0.95,"特採と要確認","不適合"),"判定待ち"))))</f>
      </c>
      <c r="K86" s="28"/>
      <c r="L86" s="28"/>
      <c r="M86" s="28"/>
      <c r="N86" s="28"/>
      <c r="O86" s="28"/>
      <c r="P86" s="29"/>
      <c r="Q86" s="158"/>
      <c r="R86" s="158"/>
      <c r="S86" s="158"/>
      <c r="T86" s="158"/>
      <c r="U86" s="158"/>
      <c r="V86" s="158"/>
      <c r="W86" s="158"/>
      <c r="X86" s="158"/>
      <c r="Y86" s="158"/>
      <c r="Z86" s="158"/>
    </row>
    <row r="87" ht="15" customHeight="true">
      <c r="A87" s="112"/>
      <c r="B87" s="28"/>
      <c r="C87" s="98" t="str">
        <f>IF($B87="","",IFERROR(VLOOKUP($B87,'生産計画'!$A$2:$T$101,4,FALSE),""))</f>
      </c>
      <c r="D87" s="98" t="str">
        <f>IF($B87="","",IFERROR(VLOOKUP($B87,'生産計画'!$A$2:$T$101,6,FALSE),""))</f>
      </c>
      <c r="E87" s="28"/>
      <c r="F87" s="28"/>
      <c r="G87" s="82"/>
      <c r="H87" s="82"/>
      <c r="I87" s="116" t="str">
        <f>IF($B87="","",MAX($G87-$H87,0))</f>
      </c>
      <c r="J87" s="98" t="str">
        <f>IF($B87="","",IF($G87="","判定待ち",IF($I87=0,"合格",IFERROR(IF($H87/$G87&gt;=0.95,"特採と要確認","不適合"),"判定待ち"))))</f>
      </c>
      <c r="K87" s="28"/>
      <c r="L87" s="28"/>
      <c r="M87" s="28"/>
      <c r="N87" s="28"/>
      <c r="O87" s="28"/>
      <c r="P87" s="29"/>
      <c r="Q87" s="158"/>
      <c r="R87" s="158"/>
      <c r="S87" s="158"/>
      <c r="T87" s="158"/>
      <c r="U87" s="158"/>
      <c r="V87" s="158"/>
      <c r="W87" s="158"/>
      <c r="X87" s="158"/>
      <c r="Y87" s="158"/>
      <c r="Z87" s="158"/>
    </row>
    <row r="88" ht="15" customHeight="true">
      <c r="A88" s="112"/>
      <c r="B88" s="28"/>
      <c r="C88" s="98" t="str">
        <f>IF($B88="","",IFERROR(VLOOKUP($B88,'生産計画'!$A$2:$T$101,4,FALSE),""))</f>
      </c>
      <c r="D88" s="98" t="str">
        <f>IF($B88="","",IFERROR(VLOOKUP($B88,'生産計画'!$A$2:$T$101,6,FALSE),""))</f>
      </c>
      <c r="E88" s="28"/>
      <c r="F88" s="28"/>
      <c r="G88" s="82"/>
      <c r="H88" s="82"/>
      <c r="I88" s="116" t="str">
        <f>IF($B88="","",MAX($G88-$H88,0))</f>
      </c>
      <c r="J88" s="98" t="str">
        <f>IF($B88="","",IF($G88="","判定待ち",IF($I88=0,"合格",IFERROR(IF($H88/$G88&gt;=0.95,"特採と要確認","不適合"),"判定待ち"))))</f>
      </c>
      <c r="K88" s="28"/>
      <c r="L88" s="28"/>
      <c r="M88" s="28"/>
      <c r="N88" s="28"/>
      <c r="O88" s="28"/>
      <c r="P88" s="29"/>
      <c r="Q88" s="158"/>
      <c r="R88" s="158"/>
      <c r="S88" s="158"/>
      <c r="T88" s="158"/>
      <c r="U88" s="158"/>
      <c r="V88" s="158"/>
      <c r="W88" s="158"/>
      <c r="X88" s="158"/>
      <c r="Y88" s="158"/>
      <c r="Z88" s="158"/>
    </row>
    <row r="89" ht="15" customHeight="true">
      <c r="A89" s="112"/>
      <c r="B89" s="28"/>
      <c r="C89" s="98" t="str">
        <f>IF($B89="","",IFERROR(VLOOKUP($B89,'生産計画'!$A$2:$T$101,4,FALSE),""))</f>
      </c>
      <c r="D89" s="98" t="str">
        <f>IF($B89="","",IFERROR(VLOOKUP($B89,'生産計画'!$A$2:$T$101,6,FALSE),""))</f>
      </c>
      <c r="E89" s="28"/>
      <c r="F89" s="28"/>
      <c r="G89" s="82"/>
      <c r="H89" s="82"/>
      <c r="I89" s="116" t="str">
        <f>IF($B89="","",MAX($G89-$H89,0))</f>
      </c>
      <c r="J89" s="98" t="str">
        <f>IF($B89="","",IF($G89="","判定待ち",IF($I89=0,"合格",IFERROR(IF($H89/$G89&gt;=0.95,"特採と要確認","不適合"),"判定待ち"))))</f>
      </c>
      <c r="K89" s="28"/>
      <c r="L89" s="28"/>
      <c r="M89" s="28"/>
      <c r="N89" s="28"/>
      <c r="O89" s="28"/>
      <c r="P89" s="29"/>
      <c r="Q89" s="158"/>
      <c r="R89" s="158"/>
      <c r="S89" s="158"/>
      <c r="T89" s="158"/>
      <c r="U89" s="158"/>
      <c r="V89" s="158"/>
      <c r="W89" s="158"/>
      <c r="X89" s="158"/>
      <c r="Y89" s="158"/>
      <c r="Z89" s="158"/>
    </row>
    <row r="90" ht="15" customHeight="true">
      <c r="A90" s="112"/>
      <c r="B90" s="28"/>
      <c r="C90" s="98" t="str">
        <f>IF($B90="","",IFERROR(VLOOKUP($B90,'生産計画'!$A$2:$T$101,4,FALSE),""))</f>
      </c>
      <c r="D90" s="98" t="str">
        <f>IF($B90="","",IFERROR(VLOOKUP($B90,'生産計画'!$A$2:$T$101,6,FALSE),""))</f>
      </c>
      <c r="E90" s="28"/>
      <c r="F90" s="28"/>
      <c r="G90" s="82"/>
      <c r="H90" s="82"/>
      <c r="I90" s="116" t="str">
        <f>IF($B90="","",MAX($G90-$H90,0))</f>
      </c>
      <c r="J90" s="98" t="str">
        <f>IF($B90="","",IF($G90="","判定待ち",IF($I90=0,"合格",IFERROR(IF($H90/$G90&gt;=0.95,"特採と要確認","不適合"),"判定待ち"))))</f>
      </c>
      <c r="K90" s="28"/>
      <c r="L90" s="28"/>
      <c r="M90" s="28"/>
      <c r="N90" s="28"/>
      <c r="O90" s="28"/>
      <c r="P90" s="29"/>
      <c r="Q90" s="158"/>
      <c r="R90" s="158"/>
      <c r="S90" s="158"/>
      <c r="T90" s="158"/>
      <c r="U90" s="158"/>
      <c r="V90" s="158"/>
      <c r="W90" s="158"/>
      <c r="X90" s="158"/>
      <c r="Y90" s="158"/>
      <c r="Z90" s="158"/>
    </row>
    <row r="91" ht="15" customHeight="true">
      <c r="A91" s="112"/>
      <c r="B91" s="28"/>
      <c r="C91" s="98" t="str">
        <f>IF($B91="","",IFERROR(VLOOKUP($B91,'生産計画'!$A$2:$T$101,4,FALSE),""))</f>
      </c>
      <c r="D91" s="98" t="str">
        <f>IF($B91="","",IFERROR(VLOOKUP($B91,'生産計画'!$A$2:$T$101,6,FALSE),""))</f>
      </c>
      <c r="E91" s="28"/>
      <c r="F91" s="28"/>
      <c r="G91" s="82"/>
      <c r="H91" s="82"/>
      <c r="I91" s="116" t="str">
        <f>IF($B91="","",MAX($G91-$H91,0))</f>
      </c>
      <c r="J91" s="98" t="str">
        <f>IF($B91="","",IF($G91="","判定待ち",IF($I91=0,"合格",IFERROR(IF($H91/$G91&gt;=0.95,"特採と要確認","不適合"),"判定待ち"))))</f>
      </c>
      <c r="K91" s="28"/>
      <c r="L91" s="28"/>
      <c r="M91" s="28"/>
      <c r="N91" s="28"/>
      <c r="O91" s="28"/>
      <c r="P91" s="29"/>
      <c r="Q91" s="158"/>
      <c r="R91" s="158"/>
      <c r="S91" s="158"/>
      <c r="T91" s="158"/>
      <c r="U91" s="158"/>
      <c r="V91" s="158"/>
      <c r="W91" s="158"/>
      <c r="X91" s="158"/>
      <c r="Y91" s="158"/>
      <c r="Z91" s="158"/>
    </row>
    <row r="92" ht="15" customHeight="true">
      <c r="A92" s="112"/>
      <c r="B92" s="28"/>
      <c r="C92" s="98" t="str">
        <f>IF($B92="","",IFERROR(VLOOKUP($B92,'生産計画'!$A$2:$T$101,4,FALSE),""))</f>
      </c>
      <c r="D92" s="98" t="str">
        <f>IF($B92="","",IFERROR(VLOOKUP($B92,'生産計画'!$A$2:$T$101,6,FALSE),""))</f>
      </c>
      <c r="E92" s="28"/>
      <c r="F92" s="28"/>
      <c r="G92" s="82"/>
      <c r="H92" s="82"/>
      <c r="I92" s="116" t="str">
        <f>IF($B92="","",MAX($G92-$H92,0))</f>
      </c>
      <c r="J92" s="98" t="str">
        <f>IF($B92="","",IF($G92="","判定待ち",IF($I92=0,"合格",IFERROR(IF($H92/$G92&gt;=0.95,"特採と要確認","不適合"),"判定待ち"))))</f>
      </c>
      <c r="K92" s="28"/>
      <c r="L92" s="28"/>
      <c r="M92" s="28"/>
      <c r="N92" s="28"/>
      <c r="O92" s="28"/>
      <c r="P92" s="29"/>
      <c r="Q92" s="158"/>
      <c r="R92" s="158"/>
      <c r="S92" s="158"/>
      <c r="T92" s="158"/>
      <c r="U92" s="158"/>
      <c r="V92" s="158"/>
      <c r="W92" s="158"/>
      <c r="X92" s="158"/>
      <c r="Y92" s="158"/>
      <c r="Z92" s="158"/>
    </row>
    <row r="93" ht="15" customHeight="true">
      <c r="A93" s="112"/>
      <c r="B93" s="28"/>
      <c r="C93" s="98" t="str">
        <f>IF($B93="","",IFERROR(VLOOKUP($B93,'生産計画'!$A$2:$T$101,4,FALSE),""))</f>
      </c>
      <c r="D93" s="98" t="str">
        <f>IF($B93="","",IFERROR(VLOOKUP($B93,'生産計画'!$A$2:$T$101,6,FALSE),""))</f>
      </c>
      <c r="E93" s="28"/>
      <c r="F93" s="28"/>
      <c r="G93" s="82"/>
      <c r="H93" s="82"/>
      <c r="I93" s="116" t="str">
        <f>IF($B93="","",MAX($G93-$H93,0))</f>
      </c>
      <c r="J93" s="98" t="str">
        <f>IF($B93="","",IF($G93="","判定待ち",IF($I93=0,"合格",IFERROR(IF($H93/$G93&gt;=0.95,"特採と要確認","不適合"),"判定待ち"))))</f>
      </c>
      <c r="K93" s="28"/>
      <c r="L93" s="28"/>
      <c r="M93" s="28"/>
      <c r="N93" s="28"/>
      <c r="O93" s="28"/>
      <c r="P93" s="29"/>
      <c r="Q93" s="158"/>
      <c r="R93" s="158"/>
      <c r="S93" s="158"/>
      <c r="T93" s="158"/>
      <c r="U93" s="158"/>
      <c r="V93" s="158"/>
      <c r="W93" s="158"/>
      <c r="X93" s="158"/>
      <c r="Y93" s="158"/>
      <c r="Z93" s="158"/>
    </row>
    <row r="94" ht="15" customHeight="true">
      <c r="A94" s="112"/>
      <c r="B94" s="28"/>
      <c r="C94" s="98" t="str">
        <f>IF($B94="","",IFERROR(VLOOKUP($B94,'生産計画'!$A$2:$T$101,4,FALSE),""))</f>
      </c>
      <c r="D94" s="98" t="str">
        <f>IF($B94="","",IFERROR(VLOOKUP($B94,'生産計画'!$A$2:$T$101,6,FALSE),""))</f>
      </c>
      <c r="E94" s="28"/>
      <c r="F94" s="28"/>
      <c r="G94" s="82"/>
      <c r="H94" s="82"/>
      <c r="I94" s="116" t="str">
        <f>IF($B94="","",MAX($G94-$H94,0))</f>
      </c>
      <c r="J94" s="98" t="str">
        <f>IF($B94="","",IF($G94="","判定待ち",IF($I94=0,"合格",IFERROR(IF($H94/$G94&gt;=0.95,"特採と要確認","不適合"),"判定待ち"))))</f>
      </c>
      <c r="K94" s="28"/>
      <c r="L94" s="28"/>
      <c r="M94" s="28"/>
      <c r="N94" s="28"/>
      <c r="O94" s="28"/>
      <c r="P94" s="29"/>
      <c r="Q94" s="158"/>
      <c r="R94" s="158"/>
      <c r="S94" s="158"/>
      <c r="T94" s="158"/>
      <c r="U94" s="158"/>
      <c r="V94" s="158"/>
      <c r="W94" s="158"/>
      <c r="X94" s="158"/>
      <c r="Y94" s="158"/>
      <c r="Z94" s="158"/>
    </row>
    <row r="95" ht="15" customHeight="true">
      <c r="A95" s="112"/>
      <c r="B95" s="28"/>
      <c r="C95" s="98" t="str">
        <f>IF($B95="","",IFERROR(VLOOKUP($B95,'生産計画'!$A$2:$T$101,4,FALSE),""))</f>
      </c>
      <c r="D95" s="98" t="str">
        <f>IF($B95="","",IFERROR(VLOOKUP($B95,'生産計画'!$A$2:$T$101,6,FALSE),""))</f>
      </c>
      <c r="E95" s="28"/>
      <c r="F95" s="28"/>
      <c r="G95" s="82"/>
      <c r="H95" s="82"/>
      <c r="I95" s="116" t="str">
        <f>IF($B95="","",MAX($G95-$H95,0))</f>
      </c>
      <c r="J95" s="98" t="str">
        <f>IF($B95="","",IF($G95="","判定待ち",IF($I95=0,"合格",IFERROR(IF($H95/$G95&gt;=0.95,"特採と要確認","不適合"),"判定待ち"))))</f>
      </c>
      <c r="K95" s="28"/>
      <c r="L95" s="28"/>
      <c r="M95" s="28"/>
      <c r="N95" s="28"/>
      <c r="O95" s="28"/>
      <c r="P95" s="29"/>
      <c r="Q95" s="158"/>
      <c r="R95" s="158"/>
      <c r="S95" s="158"/>
      <c r="T95" s="158"/>
      <c r="U95" s="158"/>
      <c r="V95" s="158"/>
      <c r="W95" s="158"/>
      <c r="X95" s="158"/>
      <c r="Y95" s="158"/>
      <c r="Z95" s="158"/>
    </row>
    <row r="96" ht="15" customHeight="true">
      <c r="A96" s="112"/>
      <c r="B96" s="28"/>
      <c r="C96" s="98" t="str">
        <f>IF($B96="","",IFERROR(VLOOKUP($B96,'生産計画'!$A$2:$T$101,4,FALSE),""))</f>
      </c>
      <c r="D96" s="98" t="str">
        <f>IF($B96="","",IFERROR(VLOOKUP($B96,'生産計画'!$A$2:$T$101,6,FALSE),""))</f>
      </c>
      <c r="E96" s="28"/>
      <c r="F96" s="28"/>
      <c r="G96" s="82"/>
      <c r="H96" s="82"/>
      <c r="I96" s="116" t="str">
        <f>IF($B96="","",MAX($G96-$H96,0))</f>
      </c>
      <c r="J96" s="98" t="str">
        <f>IF($B96="","",IF($G96="","判定待ち",IF($I96=0,"合格",IFERROR(IF($H96/$G96&gt;=0.95,"特採と要確認","不適合"),"判定待ち"))))</f>
      </c>
      <c r="K96" s="28"/>
      <c r="L96" s="28"/>
      <c r="M96" s="28"/>
      <c r="N96" s="28"/>
      <c r="O96" s="28"/>
      <c r="P96" s="29"/>
      <c r="Q96" s="158"/>
      <c r="R96" s="158"/>
      <c r="S96" s="158"/>
      <c r="T96" s="158"/>
      <c r="U96" s="158"/>
      <c r="V96" s="158"/>
      <c r="W96" s="158"/>
      <c r="X96" s="158"/>
      <c r="Y96" s="158"/>
      <c r="Z96" s="158"/>
    </row>
    <row r="97" ht="15" customHeight="true">
      <c r="A97" s="112"/>
      <c r="B97" s="28"/>
      <c r="C97" s="98" t="str">
        <f>IF($B97="","",IFERROR(VLOOKUP($B97,'生産計画'!$A$2:$T$101,4,FALSE),""))</f>
      </c>
      <c r="D97" s="98" t="str">
        <f>IF($B97="","",IFERROR(VLOOKUP($B97,'生産計画'!$A$2:$T$101,6,FALSE),""))</f>
      </c>
      <c r="E97" s="28"/>
      <c r="F97" s="28"/>
      <c r="G97" s="82"/>
      <c r="H97" s="82"/>
      <c r="I97" s="116" t="str">
        <f>IF($B97="","",MAX($G97-$H97,0))</f>
      </c>
      <c r="J97" s="98" t="str">
        <f>IF($B97="","",IF($G97="","判定待ち",IF($I97=0,"合格",IFERROR(IF($H97/$G97&gt;=0.95,"特採と要確認","不適合"),"判定待ち"))))</f>
      </c>
      <c r="K97" s="28"/>
      <c r="L97" s="28"/>
      <c r="M97" s="28"/>
      <c r="N97" s="28"/>
      <c r="O97" s="28"/>
      <c r="P97" s="29"/>
      <c r="Q97" s="158"/>
      <c r="R97" s="158"/>
      <c r="S97" s="158"/>
      <c r="T97" s="158"/>
      <c r="U97" s="158"/>
      <c r="V97" s="158"/>
      <c r="W97" s="158"/>
      <c r="X97" s="158"/>
      <c r="Y97" s="158"/>
      <c r="Z97" s="158"/>
    </row>
    <row r="98" ht="15" customHeight="true">
      <c r="A98" s="112"/>
      <c r="B98" s="28"/>
      <c r="C98" s="98" t="str">
        <f>IF($B98="","",IFERROR(VLOOKUP($B98,'生産計画'!$A$2:$T$101,4,FALSE),""))</f>
      </c>
      <c r="D98" s="98" t="str">
        <f>IF($B98="","",IFERROR(VLOOKUP($B98,'生産計画'!$A$2:$T$101,6,FALSE),""))</f>
      </c>
      <c r="E98" s="28"/>
      <c r="F98" s="28"/>
      <c r="G98" s="82"/>
      <c r="H98" s="82"/>
      <c r="I98" s="116" t="str">
        <f>IF($B98="","",MAX($G98-$H98,0))</f>
      </c>
      <c r="J98" s="98" t="str">
        <f>IF($B98="","",IF($G98="","判定待ち",IF($I98=0,"合格",IFERROR(IF($H98/$G98&gt;=0.95,"特採と要確認","不適合"),"判定待ち"))))</f>
      </c>
      <c r="K98" s="28"/>
      <c r="L98" s="28"/>
      <c r="M98" s="28"/>
      <c r="N98" s="28"/>
      <c r="O98" s="28"/>
      <c r="P98" s="29"/>
      <c r="Q98" s="158"/>
      <c r="R98" s="158"/>
      <c r="S98" s="158"/>
      <c r="T98" s="158"/>
      <c r="U98" s="158"/>
      <c r="V98" s="158"/>
      <c r="W98" s="158"/>
      <c r="X98" s="158"/>
      <c r="Y98" s="158"/>
      <c r="Z98" s="158"/>
    </row>
    <row r="99" ht="15" customHeight="true">
      <c r="A99" s="112"/>
      <c r="B99" s="28"/>
      <c r="C99" s="98" t="str">
        <f>IF($B99="","",IFERROR(VLOOKUP($B99,'生産計画'!$A$2:$T$101,4,FALSE),""))</f>
      </c>
      <c r="D99" s="98" t="str">
        <f>IF($B99="","",IFERROR(VLOOKUP($B99,'生産計画'!$A$2:$T$101,6,FALSE),""))</f>
      </c>
      <c r="E99" s="28"/>
      <c r="F99" s="28"/>
      <c r="G99" s="82"/>
      <c r="H99" s="82"/>
      <c r="I99" s="116" t="str">
        <f>IF($B99="","",MAX($G99-$H99,0))</f>
      </c>
      <c r="J99" s="98" t="str">
        <f>IF($B99="","",IF($G99="","判定待ち",IF($I99=0,"合格",IFERROR(IF($H99/$G99&gt;=0.95,"特採と要確認","不適合"),"判定待ち"))))</f>
      </c>
      <c r="K99" s="28"/>
      <c r="L99" s="28"/>
      <c r="M99" s="28"/>
      <c r="N99" s="28"/>
      <c r="O99" s="28"/>
      <c r="P99" s="29"/>
      <c r="Q99" s="158"/>
      <c r="R99" s="158"/>
      <c r="S99" s="158"/>
      <c r="T99" s="158"/>
      <c r="U99" s="158"/>
      <c r="V99" s="158"/>
      <c r="W99" s="158"/>
      <c r="X99" s="158"/>
      <c r="Y99" s="158"/>
      <c r="Z99" s="158"/>
    </row>
    <row r="100" ht="15" customHeight="true">
      <c r="A100" s="112"/>
      <c r="B100" s="28"/>
      <c r="C100" s="98" t="str">
        <f>IF($B100="","",IFERROR(VLOOKUP($B100,'生産計画'!$A$2:$T$101,4,FALSE),""))</f>
      </c>
      <c r="D100" s="98" t="str">
        <f>IF($B100="","",IFERROR(VLOOKUP($B100,'生産計画'!$A$2:$T$101,6,FALSE),""))</f>
      </c>
      <c r="E100" s="28"/>
      <c r="F100" s="28"/>
      <c r="G100" s="82"/>
      <c r="H100" s="82"/>
      <c r="I100" s="116" t="str">
        <f>IF($B100="","",MAX($G100-$H100,0))</f>
      </c>
      <c r="J100" s="98" t="str">
        <f>IF($B100="","",IF($G100="","判定待ち",IF($I100=0,"合格",IFERROR(IF($H100/$G100&gt;=0.95,"特採と要確認","不適合"),"判定待ち"))))</f>
      </c>
      <c r="K100" s="28"/>
      <c r="L100" s="28"/>
      <c r="M100" s="28"/>
      <c r="N100" s="28"/>
      <c r="O100" s="28"/>
      <c r="P100" s="29"/>
      <c r="Q100" s="158"/>
      <c r="R100" s="158"/>
      <c r="S100" s="158"/>
      <c r="T100" s="158"/>
      <c r="U100" s="158"/>
      <c r="V100" s="158"/>
      <c r="W100" s="158"/>
      <c r="X100" s="158"/>
      <c r="Y100" s="158"/>
      <c r="Z100" s="158"/>
    </row>
    <row r="101" ht="15" customHeight="true">
      <c r="A101" s="113"/>
      <c r="B101" s="31"/>
      <c r="C101" s="101" t="str">
        <f>IF($B101="","",IFERROR(VLOOKUP($B101,'生産計画'!$A$2:$T$101,4,FALSE),""))</f>
      </c>
      <c r="D101" s="101" t="str">
        <f>IF($B101="","",IFERROR(VLOOKUP($B101,'生産計画'!$A$2:$T$101,6,FALSE),""))</f>
      </c>
      <c r="E101" s="31"/>
      <c r="F101" s="31"/>
      <c r="G101" s="83"/>
      <c r="H101" s="83"/>
      <c r="I101" s="117" t="str">
        <f>IF($B101="","",MAX($G101-$H101,0))</f>
      </c>
      <c r="J101" s="101" t="str">
        <f>IF($B101="","",IF($G101="","判定待ち",IF($I101=0,"合格",IFERROR(IF($H101/$G101&gt;=0.95,"特採と要確認","不適合"),"判定待ち"))))</f>
      </c>
      <c r="K101" s="31"/>
      <c r="L101" s="31"/>
      <c r="M101" s="31"/>
      <c r="N101" s="31"/>
      <c r="O101" s="31"/>
      <c r="P101" s="32"/>
      <c r="Q101" s="158"/>
      <c r="R101" s="158"/>
      <c r="S101" s="158"/>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conditionalFormatting sqref="J2:J101">
    <cfRule type="containsText" dxfId="5" priority="1" operator="containsText" text="不合格">
      <formula>NOT(ISERROR(SEARCH("不合格",J2)))</formula>
    </cfRule>
    <cfRule type="containsText" dxfId="6" priority="2" operator="containsText" text="合格">
      <formula>NOT(ISERROR(SEARCH("合格",J2)))</formula>
    </cfRule>
  </conditionalFormatting>
  <dataValidations count="3">
    <dataValidation allowBlank="true" sqref="F2:F101" type="list">
      <formula1>"初回品,巡回検査,最終品,入庫前,手直し後,顧客検収"</formula1>
    </dataValidation>
    <dataValidation allowBlank="true" sqref="N2:N101" type="list">
      <formula1>"出荷可,手直し,廃棄,隔離,判定待ち,特採受入"</formula1>
    </dataValidation>
    <dataValidation allowBlank="true" sqref="O2:O101" type="list">
      <formula1>"新規,処理中,検証待ち,クローズ"</formula1>
    </dataValidation>
  </dataValidations>
  <pageMargins left="0.7" right="0.7" top="0.75" bottom="0.75" header="0.3" footer="0.3"/>
  <ignoredErrors>
    <ignoredError sqref="A1:XFD1048576" evalError="true" twoDigitTextYear="true" numberStoredAsText="true" formula="true" formulaRange="true" unlockedFormula="true" emptyCellReference="true" listDataValidation="true" calculatedColumn="true"/>
  </ignoredErrors>
  <tableParts count="1">
    <tablePart r:id="Rf261ab3137ff4169"/>
  </tableParts>
</worksheet>
</file>

<file path=xl/worksheets/sheet7.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workbookViewId="0"/>
  </sheetViews>
  <sheetFormatPr defaultRowHeight="15"/>
  <cols>
    <col customWidth="true" max="1" min="1" width="18"/>
    <col customWidth="true" max="2" min="2" width="13"/>
    <col customWidth="true" max="3" min="3" width="18"/>
    <col customWidth="true" max="5" min="4" width="14"/>
    <col customWidth="true" max="6" min="6" width="10"/>
    <col customWidth="true" max="7" min="7" width="28"/>
    <col customWidth="true" max="9" min="8" width="12"/>
    <col customWidth="true" max="11" min="10" width="24"/>
    <col customWidth="true" max="12" min="12" width="30"/>
    <col customWidth="true" max="14" min="13" width="13"/>
    <col customWidth="true" max="15" min="15" width="11"/>
    <col customWidth="true" max="16" min="16" width="30"/>
  </cols>
  <sheetData>
    <row r="1" ht="36.62109375" customHeight="true">
      <c r="A1" s="60" t="s">
        <v>246</v>
      </c>
      <c r="B1" s="61" t="s">
        <v>247</v>
      </c>
      <c r="C1" s="61" t="s">
        <v>98</v>
      </c>
      <c r="D1" s="61" t="s">
        <v>248</v>
      </c>
      <c r="E1" s="61" t="s">
        <v>249</v>
      </c>
      <c r="F1" s="61" t="s">
        <v>250</v>
      </c>
      <c r="G1" s="61" t="s">
        <v>251</v>
      </c>
      <c r="H1" s="61" t="s">
        <v>252</v>
      </c>
      <c r="I1" s="61" t="s">
        <v>201</v>
      </c>
      <c r="J1" s="61" t="s">
        <v>253</v>
      </c>
      <c r="K1" s="61" t="s">
        <v>254</v>
      </c>
      <c r="L1" s="61" t="s">
        <v>255</v>
      </c>
      <c r="M1" s="61" t="s">
        <v>256</v>
      </c>
      <c r="N1" s="61" t="s">
        <v>257</v>
      </c>
      <c r="O1" s="61" t="s">
        <v>258</v>
      </c>
      <c r="P1" s="61" t="s">
        <v>116</v>
      </c>
      <c r="Q1" s="158"/>
      <c r="R1" s="158"/>
      <c r="S1" s="158"/>
      <c r="T1" s="158"/>
      <c r="U1" s="158"/>
      <c r="V1" s="158"/>
      <c r="W1" s="158"/>
      <c r="X1" s="158"/>
      <c r="Y1" s="158"/>
      <c r="Z1" s="158"/>
    </row>
    <row r="2" ht="15" customHeight="true">
      <c r="A2" s="27" t="str">
        <v>EX-260421-001</v>
      </c>
      <c r="B2" s="86" t="n">
        <v>46133</v>
      </c>
      <c r="C2" s="28" t="str">
        <v>WO-260420-011</v>
      </c>
      <c r="D2" s="28" t="s">
        <v>21</v>
      </c>
      <c r="E2" s="28" t="s">
        <v>259</v>
      </c>
      <c r="F2" s="28" t="str">
        <v>高</v>
      </c>
      <c r="G2" s="28" t="s">
        <v>260</v>
      </c>
      <c r="H2" s="28" t="s">
        <v>157</v>
      </c>
      <c r="I2" s="28" t="s">
        <v>89</v>
      </c>
      <c r="J2" s="28" t="s">
        <v>261</v>
      </c>
      <c r="K2" s="28" t="s">
        <v>262</v>
      </c>
      <c r="L2" s="28" t="s">
        <v>263</v>
      </c>
      <c r="M2" s="86" t="n">
        <v>46138</v>
      </c>
      <c r="N2" s="86"/>
      <c r="O2" s="97" t="n">
        <f>IF($A2="","",IF($I2="クローズ",IF(AND($N2&lt;&gt;"",$M2&lt;&gt;""),MAX($N2-$M2,0),""),IF($M2&lt;&gt;"",MAX(TODAY()-$M2,0),"")))</f>
        <v>0</v>
      </c>
      <c r="P2" s="29" t="s">
        <v>264</v>
      </c>
      <c r="Q2" s="158"/>
      <c r="R2" s="158"/>
      <c r="S2" s="158"/>
      <c r="T2" s="158"/>
      <c r="U2" s="158"/>
      <c r="V2" s="158"/>
      <c r="W2" s="158"/>
      <c r="X2" s="158"/>
      <c r="Y2" s="158"/>
      <c r="Z2" s="158"/>
    </row>
    <row r="3" ht="15" customHeight="true">
      <c r="A3" s="27" t="str">
        <v>EX-260423-002</v>
      </c>
      <c r="B3" s="86" t="n">
        <v>46135</v>
      </c>
      <c r="C3" s="28" t="str">
        <v>WO-260423-003</v>
      </c>
      <c r="D3" s="28" t="s">
        <v>265</v>
      </c>
      <c r="E3" s="28" t="s">
        <v>266</v>
      </c>
      <c r="F3" s="28" t="str">
        <v>高</v>
      </c>
      <c r="G3" s="28" t="s">
        <v>267</v>
      </c>
      <c r="H3" s="28" t="s">
        <v>151</v>
      </c>
      <c r="I3" s="28" t="s">
        <v>89</v>
      </c>
      <c r="J3" s="28" t="s">
        <v>268</v>
      </c>
      <c r="K3" s="28" t="s">
        <v>269</v>
      </c>
      <c r="L3" s="28" t="s">
        <v>270</v>
      </c>
      <c r="M3" s="86" t="n">
        <v>46137</v>
      </c>
      <c r="N3" s="86"/>
      <c r="O3" s="97" t="n">
        <f>IF($A3="","",IF($I3="クローズ",IF(AND($N3&lt;&gt;"",$M3&lt;&gt;""),MAX($N3-$M3,0),""),IF($M3&lt;&gt;"",MAX(TODAY()-$M3,0),"")))</f>
        <v>0</v>
      </c>
      <c r="P3" s="29" t="s">
        <v>271</v>
      </c>
      <c r="Q3" s="158"/>
      <c r="R3" s="158"/>
      <c r="S3" s="158"/>
      <c r="T3" s="158"/>
      <c r="U3" s="158"/>
      <c r="V3" s="158"/>
      <c r="W3" s="158"/>
      <c r="X3" s="158"/>
      <c r="Y3" s="158"/>
      <c r="Z3" s="158"/>
    </row>
    <row r="4" ht="15" customHeight="true">
      <c r="A4" s="27" t="str">
        <v>EX-260424-003</v>
      </c>
      <c r="B4" s="86" t="n">
        <v>46136</v>
      </c>
      <c r="C4" s="28" t="str">
        <v>WO-260418-018</v>
      </c>
      <c r="D4" s="28" t="s">
        <v>272</v>
      </c>
      <c r="E4" s="28" t="s">
        <v>273</v>
      </c>
      <c r="F4" s="28" t="str">
        <v>中</v>
      </c>
      <c r="G4" s="28" t="s">
        <v>274</v>
      </c>
      <c r="H4" s="28" t="s">
        <v>120</v>
      </c>
      <c r="I4" s="28" t="s">
        <v>91</v>
      </c>
      <c r="J4" s="28" t="s">
        <v>275</v>
      </c>
      <c r="K4" s="28" t="s">
        <v>276</v>
      </c>
      <c r="L4" s="28" t="s">
        <v>277</v>
      </c>
      <c r="M4" s="86" t="n">
        <v>46141</v>
      </c>
      <c r="N4" s="86"/>
      <c r="O4" s="97" t="n">
        <f>IF($A4="","",IF($I4="クローズ",IF(AND($N4&lt;&gt;"",$M4&lt;&gt;""),MAX($N4-$M4,0),""),IF($M4&lt;&gt;"",MAX(TODAY()-$M4,0),"")))</f>
        <v>0</v>
      </c>
      <c r="P4" s="29"/>
      <c r="Q4" s="158"/>
      <c r="R4" s="158"/>
      <c r="S4" s="158"/>
      <c r="T4" s="158"/>
      <c r="U4" s="158"/>
      <c r="V4" s="158"/>
      <c r="W4" s="158"/>
      <c r="X4" s="158"/>
      <c r="Y4" s="158"/>
      <c r="Z4" s="158"/>
    </row>
    <row r="5" ht="15" customHeight="true">
      <c r="A5" s="27" t="str">
        <v>EX-260424-004</v>
      </c>
      <c r="B5" s="86" t="n">
        <v>46136</v>
      </c>
      <c r="C5" s="28" t="str">
        <v>WO-260421-004</v>
      </c>
      <c r="D5" s="28" t="s">
        <v>16</v>
      </c>
      <c r="E5" s="28" t="s">
        <v>242</v>
      </c>
      <c r="F5" s="28" t="str">
        <v>中</v>
      </c>
      <c r="G5" s="28" t="s">
        <v>278</v>
      </c>
      <c r="H5" s="28" t="s">
        <v>139</v>
      </c>
      <c r="I5" s="28" t="s">
        <v>87</v>
      </c>
      <c r="J5" s="28" t="s">
        <v>279</v>
      </c>
      <c r="K5" s="28" t="s">
        <v>280</v>
      </c>
      <c r="L5" s="28" t="s">
        <v>281</v>
      </c>
      <c r="M5" s="86" t="n">
        <v>46142</v>
      </c>
      <c r="N5" s="86"/>
      <c r="O5" s="97" t="n">
        <f>IF($A5="","",IF($I5="クローズ",IF(AND($N5&lt;&gt;"",$M5&lt;&gt;""),MAX($N5-$M5,0),""),IF($M5&lt;&gt;"",MAX(TODAY()-$M5,0),"")))</f>
        <v>0</v>
      </c>
      <c r="P5" s="29"/>
      <c r="Q5" s="158"/>
      <c r="R5" s="158"/>
      <c r="S5" s="158"/>
      <c r="T5" s="158"/>
      <c r="U5" s="158"/>
      <c r="V5" s="158"/>
      <c r="W5" s="158"/>
      <c r="X5" s="158"/>
      <c r="Y5" s="158"/>
      <c r="Z5" s="158"/>
    </row>
    <row r="6" ht="15" customHeight="true">
      <c r="A6" s="27"/>
      <c r="B6" s="86"/>
      <c r="C6" s="28"/>
      <c r="D6" s="28"/>
      <c r="E6" s="28"/>
      <c r="F6" s="28"/>
      <c r="G6" s="28"/>
      <c r="H6" s="28"/>
      <c r="I6" s="28"/>
      <c r="J6" s="28"/>
      <c r="K6" s="28"/>
      <c r="L6" s="28"/>
      <c r="M6" s="86"/>
      <c r="N6" s="86"/>
      <c r="O6" s="97" t="str">
        <f>IF($A6="","",IF($I6="クローズ",IF(AND($N6&lt;&gt;"",$M6&lt;&gt;""),MAX($N6-$M6,0),""),IF($M6&lt;&gt;"",MAX(TODAY()-$M6,0),"")))</f>
      </c>
      <c r="P6" s="29"/>
      <c r="Q6" s="158"/>
      <c r="R6" s="158"/>
      <c r="S6" s="158"/>
      <c r="T6" s="158"/>
      <c r="U6" s="158"/>
      <c r="V6" s="158"/>
      <c r="W6" s="158"/>
      <c r="X6" s="158"/>
      <c r="Y6" s="158"/>
      <c r="Z6" s="158"/>
    </row>
    <row r="7" ht="15" customHeight="true">
      <c r="A7" s="27"/>
      <c r="B7" s="86"/>
      <c r="C7" s="28"/>
      <c r="D7" s="28"/>
      <c r="E7" s="28"/>
      <c r="F7" s="28"/>
      <c r="G7" s="28"/>
      <c r="H7" s="28"/>
      <c r="I7" s="28"/>
      <c r="J7" s="28"/>
      <c r="K7" s="28"/>
      <c r="L7" s="28"/>
      <c r="M7" s="86"/>
      <c r="N7" s="86"/>
      <c r="O7" s="97" t="str">
        <f>IF($A7="","",IF($I7="クローズ",IF(AND($N7&lt;&gt;"",$M7&lt;&gt;""),MAX($N7-$M7,0),""),IF($M7&lt;&gt;"",MAX(TODAY()-$M7,0),"")))</f>
      </c>
      <c r="P7" s="29"/>
      <c r="Q7" s="158"/>
      <c r="R7" s="158"/>
      <c r="S7" s="158"/>
      <c r="T7" s="158"/>
      <c r="U7" s="158"/>
      <c r="V7" s="158"/>
      <c r="W7" s="158"/>
      <c r="X7" s="158"/>
      <c r="Y7" s="158"/>
      <c r="Z7" s="158"/>
    </row>
    <row r="8" ht="15" customHeight="true">
      <c r="A8" s="27"/>
      <c r="B8" s="86"/>
      <c r="C8" s="28"/>
      <c r="D8" s="28"/>
      <c r="E8" s="28"/>
      <c r="F8" s="28"/>
      <c r="G8" s="28"/>
      <c r="H8" s="28"/>
      <c r="I8" s="28"/>
      <c r="J8" s="28"/>
      <c r="K8" s="28"/>
      <c r="L8" s="28"/>
      <c r="M8" s="86"/>
      <c r="N8" s="86"/>
      <c r="O8" s="97" t="str">
        <f>IF($A8="","",IF($I8="クローズ",IF(AND($N8&lt;&gt;"",$M8&lt;&gt;""),MAX($N8-$M8,0),""),IF($M8&lt;&gt;"",MAX(TODAY()-$M8,0),"")))</f>
      </c>
      <c r="P8" s="29"/>
      <c r="Q8" s="158"/>
      <c r="R8" s="158"/>
      <c r="S8" s="158"/>
      <c r="T8" s="158"/>
      <c r="U8" s="158"/>
      <c r="V8" s="158"/>
      <c r="W8" s="158"/>
      <c r="X8" s="158"/>
      <c r="Y8" s="158"/>
      <c r="Z8" s="158"/>
    </row>
    <row r="9" ht="15" customHeight="true">
      <c r="A9" s="27"/>
      <c r="B9" s="86"/>
      <c r="C9" s="28"/>
      <c r="D9" s="28"/>
      <c r="E9" s="28"/>
      <c r="F9" s="28"/>
      <c r="G9" s="28"/>
      <c r="H9" s="28"/>
      <c r="I9" s="28"/>
      <c r="J9" s="28"/>
      <c r="K9" s="28"/>
      <c r="L9" s="28"/>
      <c r="M9" s="86"/>
      <c r="N9" s="86"/>
      <c r="O9" s="97" t="str">
        <f>IF($A9="","",IF($I9="クローズ",IF(AND($N9&lt;&gt;"",$M9&lt;&gt;""),MAX($N9-$M9,0),""),IF($M9&lt;&gt;"",MAX(TODAY()-$M9,0),"")))</f>
      </c>
      <c r="P9" s="29"/>
      <c r="Q9" s="158"/>
      <c r="R9" s="158"/>
      <c r="S9" s="158"/>
      <c r="T9" s="158"/>
      <c r="U9" s="158"/>
      <c r="V9" s="158"/>
      <c r="W9" s="158"/>
      <c r="X9" s="158"/>
      <c r="Y9" s="158"/>
      <c r="Z9" s="158"/>
    </row>
    <row r="10" ht="15" customHeight="true">
      <c r="A10" s="27"/>
      <c r="B10" s="86"/>
      <c r="C10" s="28"/>
      <c r="D10" s="28"/>
      <c r="E10" s="28"/>
      <c r="F10" s="28"/>
      <c r="G10" s="28"/>
      <c r="H10" s="28"/>
      <c r="I10" s="28"/>
      <c r="J10" s="28"/>
      <c r="K10" s="28"/>
      <c r="L10" s="28"/>
      <c r="M10" s="86"/>
      <c r="N10" s="86"/>
      <c r="O10" s="97" t="str">
        <f>IF($A10="","",IF($I10="クローズ",IF(AND($N10&lt;&gt;"",$M10&lt;&gt;""),MAX($N10-$M10,0),""),IF($M10&lt;&gt;"",MAX(TODAY()-$M10,0),"")))</f>
      </c>
      <c r="P10" s="29"/>
      <c r="Q10" s="158"/>
      <c r="R10" s="158"/>
      <c r="S10" s="158"/>
      <c r="T10" s="158"/>
      <c r="U10" s="158"/>
      <c r="V10" s="158"/>
      <c r="W10" s="158"/>
      <c r="X10" s="158"/>
      <c r="Y10" s="158"/>
      <c r="Z10" s="158"/>
    </row>
    <row r="11" ht="15" customHeight="true">
      <c r="A11" s="27"/>
      <c r="B11" s="86"/>
      <c r="C11" s="28"/>
      <c r="D11" s="28"/>
      <c r="E11" s="28"/>
      <c r="F11" s="28"/>
      <c r="G11" s="28"/>
      <c r="H11" s="28"/>
      <c r="I11" s="28"/>
      <c r="J11" s="28"/>
      <c r="K11" s="28"/>
      <c r="L11" s="28"/>
      <c r="M11" s="86"/>
      <c r="N11" s="86"/>
      <c r="O11" s="97" t="str">
        <f>IF($A11="","",IF($I11="クローズ",IF(AND($N11&lt;&gt;"",$M11&lt;&gt;""),MAX($N11-$M11,0),""),IF($M11&lt;&gt;"",MAX(TODAY()-$M11,0),"")))</f>
      </c>
      <c r="P11" s="29"/>
      <c r="Q11" s="158"/>
      <c r="R11" s="158"/>
      <c r="S11" s="158"/>
      <c r="T11" s="158"/>
      <c r="U11" s="158"/>
      <c r="V11" s="158"/>
      <c r="W11" s="158"/>
      <c r="X11" s="158"/>
      <c r="Y11" s="158"/>
      <c r="Z11" s="158"/>
    </row>
    <row r="12" ht="15" customHeight="true">
      <c r="A12" s="27"/>
      <c r="B12" s="86"/>
      <c r="C12" s="28"/>
      <c r="D12" s="28"/>
      <c r="E12" s="28"/>
      <c r="F12" s="28"/>
      <c r="G12" s="28"/>
      <c r="H12" s="28"/>
      <c r="I12" s="28"/>
      <c r="J12" s="28"/>
      <c r="K12" s="28"/>
      <c r="L12" s="28"/>
      <c r="M12" s="86"/>
      <c r="N12" s="86"/>
      <c r="O12" s="97" t="str">
        <f>IF($A12="","",IF($I12="クローズ",IF(AND($N12&lt;&gt;"",$M12&lt;&gt;""),MAX($N12-$M12,0),""),IF($M12&lt;&gt;"",MAX(TODAY()-$M12,0),"")))</f>
      </c>
      <c r="P12" s="29"/>
      <c r="Q12" s="158"/>
      <c r="R12" s="158"/>
      <c r="S12" s="158"/>
      <c r="T12" s="158"/>
      <c r="U12" s="158"/>
      <c r="V12" s="158"/>
      <c r="W12" s="158"/>
      <c r="X12" s="158"/>
      <c r="Y12" s="158"/>
      <c r="Z12" s="158"/>
    </row>
    <row r="13" ht="15" customHeight="true">
      <c r="A13" s="27"/>
      <c r="B13" s="86"/>
      <c r="C13" s="28"/>
      <c r="D13" s="28"/>
      <c r="E13" s="28"/>
      <c r="F13" s="28"/>
      <c r="G13" s="28"/>
      <c r="H13" s="28"/>
      <c r="I13" s="28"/>
      <c r="J13" s="28"/>
      <c r="K13" s="28"/>
      <c r="L13" s="28"/>
      <c r="M13" s="86"/>
      <c r="N13" s="86"/>
      <c r="O13" s="97" t="str">
        <f>IF($A13="","",IF($I13="クローズ",IF(AND($N13&lt;&gt;"",$M13&lt;&gt;""),MAX($N13-$M13,0),""),IF($M13&lt;&gt;"",MAX(TODAY()-$M13,0),"")))</f>
      </c>
      <c r="P13" s="29"/>
      <c r="Q13" s="158"/>
      <c r="R13" s="158"/>
      <c r="S13" s="158"/>
      <c r="T13" s="158"/>
      <c r="U13" s="158"/>
      <c r="V13" s="158"/>
      <c r="W13" s="158"/>
      <c r="X13" s="158"/>
      <c r="Y13" s="158"/>
      <c r="Z13" s="158"/>
    </row>
    <row r="14" ht="15" customHeight="true">
      <c r="A14" s="27"/>
      <c r="B14" s="86"/>
      <c r="C14" s="28"/>
      <c r="D14" s="28"/>
      <c r="E14" s="28"/>
      <c r="F14" s="28"/>
      <c r="G14" s="28"/>
      <c r="H14" s="28"/>
      <c r="I14" s="28"/>
      <c r="J14" s="28"/>
      <c r="K14" s="28"/>
      <c r="L14" s="28"/>
      <c r="M14" s="86"/>
      <c r="N14" s="86"/>
      <c r="O14" s="97" t="str">
        <f>IF($A14="","",IF($I14="クローズ",IF(AND($N14&lt;&gt;"",$M14&lt;&gt;""),MAX($N14-$M14,0),""),IF($M14&lt;&gt;"",MAX(TODAY()-$M14,0),"")))</f>
      </c>
      <c r="P14" s="29"/>
      <c r="Q14" s="158"/>
      <c r="R14" s="158"/>
      <c r="S14" s="158"/>
      <c r="T14" s="158"/>
      <c r="U14" s="158"/>
      <c r="V14" s="158"/>
      <c r="W14" s="158"/>
      <c r="X14" s="158"/>
      <c r="Y14" s="158"/>
      <c r="Z14" s="158"/>
    </row>
    <row r="15" ht="15" customHeight="true">
      <c r="A15" s="27"/>
      <c r="B15" s="86"/>
      <c r="C15" s="28"/>
      <c r="D15" s="28"/>
      <c r="E15" s="28"/>
      <c r="F15" s="28"/>
      <c r="G15" s="28"/>
      <c r="H15" s="28"/>
      <c r="I15" s="28"/>
      <c r="J15" s="28"/>
      <c r="K15" s="28"/>
      <c r="L15" s="28"/>
      <c r="M15" s="86"/>
      <c r="N15" s="86"/>
      <c r="O15" s="97" t="str">
        <f>IF($A15="","",IF($I15="クローズ",IF(AND($N15&lt;&gt;"",$M15&lt;&gt;""),MAX($N15-$M15,0),""),IF($M15&lt;&gt;"",MAX(TODAY()-$M15,0),"")))</f>
      </c>
      <c r="P15" s="29"/>
      <c r="Q15" s="158"/>
      <c r="R15" s="158"/>
      <c r="S15" s="158"/>
      <c r="T15" s="158"/>
      <c r="U15" s="158"/>
      <c r="V15" s="158"/>
      <c r="W15" s="158"/>
      <c r="X15" s="158"/>
      <c r="Y15" s="158"/>
      <c r="Z15" s="158"/>
    </row>
    <row r="16" ht="15" customHeight="true">
      <c r="A16" s="27"/>
      <c r="B16" s="86"/>
      <c r="C16" s="28"/>
      <c r="D16" s="28"/>
      <c r="E16" s="28"/>
      <c r="F16" s="28"/>
      <c r="G16" s="28"/>
      <c r="H16" s="28"/>
      <c r="I16" s="28"/>
      <c r="J16" s="28"/>
      <c r="K16" s="28"/>
      <c r="L16" s="28"/>
      <c r="M16" s="86"/>
      <c r="N16" s="86"/>
      <c r="O16" s="97" t="str">
        <f>IF($A16="","",IF($I16="クローズ",IF(AND($N16&lt;&gt;"",$M16&lt;&gt;""),MAX($N16-$M16,0),""),IF($M16&lt;&gt;"",MAX(TODAY()-$M16,0),"")))</f>
      </c>
      <c r="P16" s="29"/>
      <c r="Q16" s="158"/>
      <c r="R16" s="158"/>
      <c r="S16" s="158"/>
      <c r="T16" s="158"/>
      <c r="U16" s="158"/>
      <c r="V16" s="158"/>
      <c r="W16" s="158"/>
      <c r="X16" s="158"/>
      <c r="Y16" s="158"/>
      <c r="Z16" s="158"/>
    </row>
    <row r="17" ht="15" customHeight="true">
      <c r="A17" s="27"/>
      <c r="B17" s="86"/>
      <c r="C17" s="28"/>
      <c r="D17" s="28"/>
      <c r="E17" s="28"/>
      <c r="F17" s="28"/>
      <c r="G17" s="28"/>
      <c r="H17" s="28"/>
      <c r="I17" s="28"/>
      <c r="J17" s="28"/>
      <c r="K17" s="28"/>
      <c r="L17" s="28"/>
      <c r="M17" s="86"/>
      <c r="N17" s="86"/>
      <c r="O17" s="97" t="str">
        <f>IF($A17="","",IF($I17="クローズ",IF(AND($N17&lt;&gt;"",$M17&lt;&gt;""),MAX($N17-$M17,0),""),IF($M17&lt;&gt;"",MAX(TODAY()-$M17,0),"")))</f>
      </c>
      <c r="P17" s="29"/>
      <c r="Q17" s="158"/>
      <c r="R17" s="158"/>
      <c r="S17" s="158"/>
      <c r="T17" s="158"/>
      <c r="U17" s="158"/>
      <c r="V17" s="158"/>
      <c r="W17" s="158"/>
      <c r="X17" s="158"/>
      <c r="Y17" s="158"/>
      <c r="Z17" s="158"/>
    </row>
    <row r="18" ht="15" customHeight="true">
      <c r="A18" s="27"/>
      <c r="B18" s="86"/>
      <c r="C18" s="28"/>
      <c r="D18" s="28"/>
      <c r="E18" s="28"/>
      <c r="F18" s="28"/>
      <c r="G18" s="28"/>
      <c r="H18" s="28"/>
      <c r="I18" s="28"/>
      <c r="J18" s="28"/>
      <c r="K18" s="28"/>
      <c r="L18" s="28"/>
      <c r="M18" s="86"/>
      <c r="N18" s="86"/>
      <c r="O18" s="97" t="str">
        <f>IF($A18="","",IF($I18="クローズ",IF(AND($N18&lt;&gt;"",$M18&lt;&gt;""),MAX($N18-$M18,0),""),IF($M18&lt;&gt;"",MAX(TODAY()-$M18,0),"")))</f>
      </c>
      <c r="P18" s="29"/>
      <c r="Q18" s="158"/>
      <c r="R18" s="158"/>
      <c r="S18" s="158"/>
      <c r="T18" s="158"/>
      <c r="U18" s="158"/>
      <c r="V18" s="158"/>
      <c r="W18" s="158"/>
      <c r="X18" s="158"/>
      <c r="Y18" s="158"/>
      <c r="Z18" s="158"/>
    </row>
    <row r="19" ht="15" customHeight="true">
      <c r="A19" s="27"/>
      <c r="B19" s="86"/>
      <c r="C19" s="28"/>
      <c r="D19" s="28"/>
      <c r="E19" s="28"/>
      <c r="F19" s="28"/>
      <c r="G19" s="28"/>
      <c r="H19" s="28"/>
      <c r="I19" s="28"/>
      <c r="J19" s="28"/>
      <c r="K19" s="28"/>
      <c r="L19" s="28"/>
      <c r="M19" s="86"/>
      <c r="N19" s="86"/>
      <c r="O19" s="97" t="str">
        <f>IF($A19="","",IF($I19="クローズ",IF(AND($N19&lt;&gt;"",$M19&lt;&gt;""),MAX($N19-$M19,0),""),IF($M19&lt;&gt;"",MAX(TODAY()-$M19,0),"")))</f>
      </c>
      <c r="P19" s="29"/>
      <c r="Q19" s="158"/>
      <c r="R19" s="158"/>
      <c r="S19" s="158"/>
      <c r="T19" s="158"/>
      <c r="U19" s="158"/>
      <c r="V19" s="158"/>
      <c r="W19" s="158"/>
      <c r="X19" s="158"/>
      <c r="Y19" s="158"/>
      <c r="Z19" s="158"/>
    </row>
    <row r="20" ht="15" customHeight="true">
      <c r="A20" s="27"/>
      <c r="B20" s="86"/>
      <c r="C20" s="28"/>
      <c r="D20" s="28"/>
      <c r="E20" s="28"/>
      <c r="F20" s="28"/>
      <c r="G20" s="28"/>
      <c r="H20" s="28"/>
      <c r="I20" s="28"/>
      <c r="J20" s="28"/>
      <c r="K20" s="28"/>
      <c r="L20" s="28"/>
      <c r="M20" s="86"/>
      <c r="N20" s="86"/>
      <c r="O20" s="97" t="str">
        <f>IF($A20="","",IF($I20="クローズ",IF(AND($N20&lt;&gt;"",$M20&lt;&gt;""),MAX($N20-$M20,0),""),IF($M20&lt;&gt;"",MAX(TODAY()-$M20,0),"")))</f>
      </c>
      <c r="P20" s="29"/>
      <c r="Q20" s="158"/>
      <c r="R20" s="158"/>
      <c r="S20" s="158"/>
      <c r="T20" s="158"/>
      <c r="U20" s="158"/>
      <c r="V20" s="158"/>
      <c r="W20" s="158"/>
      <c r="X20" s="158"/>
      <c r="Y20" s="158"/>
      <c r="Z20" s="158"/>
    </row>
    <row r="21" ht="15" customHeight="true">
      <c r="A21" s="27"/>
      <c r="B21" s="86"/>
      <c r="C21" s="28"/>
      <c r="D21" s="28"/>
      <c r="E21" s="28"/>
      <c r="F21" s="28"/>
      <c r="G21" s="28"/>
      <c r="H21" s="28"/>
      <c r="I21" s="28"/>
      <c r="J21" s="28"/>
      <c r="K21" s="28"/>
      <c r="L21" s="28"/>
      <c r="M21" s="86"/>
      <c r="N21" s="86"/>
      <c r="O21" s="97" t="str">
        <f>IF($A21="","",IF($I21="クローズ",IF(AND($N21&lt;&gt;"",$M21&lt;&gt;""),MAX($N21-$M21,0),""),IF($M21&lt;&gt;"",MAX(TODAY()-$M21,0),"")))</f>
      </c>
      <c r="P21" s="29"/>
      <c r="Q21" s="158"/>
      <c r="R21" s="158"/>
      <c r="S21" s="158"/>
      <c r="T21" s="158"/>
      <c r="U21" s="158"/>
      <c r="V21" s="158"/>
      <c r="W21" s="158"/>
      <c r="X21" s="158"/>
      <c r="Y21" s="158"/>
      <c r="Z21" s="158"/>
    </row>
    <row r="22" ht="15" customHeight="true">
      <c r="A22" s="27"/>
      <c r="B22" s="86"/>
      <c r="C22" s="28"/>
      <c r="D22" s="28"/>
      <c r="E22" s="28"/>
      <c r="F22" s="28"/>
      <c r="G22" s="28"/>
      <c r="H22" s="28"/>
      <c r="I22" s="28"/>
      <c r="J22" s="28"/>
      <c r="K22" s="28"/>
      <c r="L22" s="28"/>
      <c r="M22" s="86"/>
      <c r="N22" s="86"/>
      <c r="O22" s="97" t="str">
        <f>IF($A22="","",IF($I22="クローズ",IF(AND($N22&lt;&gt;"",$M22&lt;&gt;""),MAX($N22-$M22,0),""),IF($M22&lt;&gt;"",MAX(TODAY()-$M22,0),"")))</f>
      </c>
      <c r="P22" s="29"/>
      <c r="Q22" s="158"/>
      <c r="R22" s="158"/>
      <c r="S22" s="158"/>
      <c r="T22" s="158"/>
      <c r="U22" s="158"/>
      <c r="V22" s="158"/>
      <c r="W22" s="158"/>
      <c r="X22" s="158"/>
      <c r="Y22" s="158"/>
      <c r="Z22" s="158"/>
    </row>
    <row r="23" ht="15" customHeight="true">
      <c r="A23" s="27"/>
      <c r="B23" s="86"/>
      <c r="C23" s="28"/>
      <c r="D23" s="28"/>
      <c r="E23" s="28"/>
      <c r="F23" s="28"/>
      <c r="G23" s="28"/>
      <c r="H23" s="28"/>
      <c r="I23" s="28"/>
      <c r="J23" s="28"/>
      <c r="K23" s="28"/>
      <c r="L23" s="28"/>
      <c r="M23" s="86"/>
      <c r="N23" s="86"/>
      <c r="O23" s="97" t="str">
        <f>IF($A23="","",IF($I23="クローズ",IF(AND($N23&lt;&gt;"",$M23&lt;&gt;""),MAX($N23-$M23,0),""),IF($M23&lt;&gt;"",MAX(TODAY()-$M23,0),"")))</f>
      </c>
      <c r="P23" s="29"/>
      <c r="Q23" s="158"/>
      <c r="R23" s="158"/>
      <c r="S23" s="158"/>
      <c r="T23" s="158"/>
      <c r="U23" s="158"/>
      <c r="V23" s="158"/>
      <c r="W23" s="158"/>
      <c r="X23" s="158"/>
      <c r="Y23" s="158"/>
      <c r="Z23" s="158"/>
    </row>
    <row r="24" ht="15" customHeight="true">
      <c r="A24" s="27"/>
      <c r="B24" s="86"/>
      <c r="C24" s="28"/>
      <c r="D24" s="28"/>
      <c r="E24" s="28"/>
      <c r="F24" s="28"/>
      <c r="G24" s="28"/>
      <c r="H24" s="28"/>
      <c r="I24" s="28"/>
      <c r="J24" s="28"/>
      <c r="K24" s="28"/>
      <c r="L24" s="28"/>
      <c r="M24" s="86"/>
      <c r="N24" s="86"/>
      <c r="O24" s="97" t="str">
        <f>IF($A24="","",IF($I24="クローズ",IF(AND($N24&lt;&gt;"",$M24&lt;&gt;""),MAX($N24-$M24,0),""),IF($M24&lt;&gt;"",MAX(TODAY()-$M24,0),"")))</f>
      </c>
      <c r="P24" s="29"/>
      <c r="Q24" s="158"/>
      <c r="R24" s="158"/>
      <c r="S24" s="158"/>
      <c r="T24" s="158"/>
      <c r="U24" s="158"/>
      <c r="V24" s="158"/>
      <c r="W24" s="158"/>
      <c r="X24" s="158"/>
      <c r="Y24" s="158"/>
      <c r="Z24" s="158"/>
    </row>
    <row r="25" ht="15" customHeight="true">
      <c r="A25" s="27"/>
      <c r="B25" s="86"/>
      <c r="C25" s="28"/>
      <c r="D25" s="28"/>
      <c r="E25" s="28"/>
      <c r="F25" s="28"/>
      <c r="G25" s="28"/>
      <c r="H25" s="28"/>
      <c r="I25" s="28"/>
      <c r="J25" s="28"/>
      <c r="K25" s="28"/>
      <c r="L25" s="28"/>
      <c r="M25" s="86"/>
      <c r="N25" s="86"/>
      <c r="O25" s="97" t="str">
        <f>IF($A25="","",IF($I25="クローズ",IF(AND($N25&lt;&gt;"",$M25&lt;&gt;""),MAX($N25-$M25,0),""),IF($M25&lt;&gt;"",MAX(TODAY()-$M25,0),"")))</f>
      </c>
      <c r="P25" s="29"/>
      <c r="Q25" s="158"/>
      <c r="R25" s="158"/>
      <c r="S25" s="158"/>
      <c r="T25" s="158"/>
      <c r="U25" s="158"/>
      <c r="V25" s="158"/>
      <c r="W25" s="158"/>
      <c r="X25" s="158"/>
      <c r="Y25" s="158"/>
      <c r="Z25" s="158"/>
    </row>
    <row r="26" ht="15" customHeight="true">
      <c r="A26" s="27"/>
      <c r="B26" s="86"/>
      <c r="C26" s="28"/>
      <c r="D26" s="28"/>
      <c r="E26" s="28"/>
      <c r="F26" s="28"/>
      <c r="G26" s="28"/>
      <c r="H26" s="28"/>
      <c r="I26" s="28"/>
      <c r="J26" s="28"/>
      <c r="K26" s="28"/>
      <c r="L26" s="28"/>
      <c r="M26" s="86"/>
      <c r="N26" s="86"/>
      <c r="O26" s="97" t="str">
        <f>IF($A26="","",IF($I26="クローズ",IF(AND($N26&lt;&gt;"",$M26&lt;&gt;""),MAX($N26-$M26,0),""),IF($M26&lt;&gt;"",MAX(TODAY()-$M26,0),"")))</f>
      </c>
      <c r="P26" s="29"/>
      <c r="Q26" s="158"/>
      <c r="R26" s="158"/>
      <c r="S26" s="158"/>
      <c r="T26" s="158"/>
      <c r="U26" s="158"/>
      <c r="V26" s="158"/>
      <c r="W26" s="158"/>
      <c r="X26" s="158"/>
      <c r="Y26" s="158"/>
      <c r="Z26" s="158"/>
    </row>
    <row r="27" ht="15" customHeight="true">
      <c r="A27" s="27"/>
      <c r="B27" s="86"/>
      <c r="C27" s="28"/>
      <c r="D27" s="28"/>
      <c r="E27" s="28"/>
      <c r="F27" s="28"/>
      <c r="G27" s="28"/>
      <c r="H27" s="28"/>
      <c r="I27" s="28"/>
      <c r="J27" s="28"/>
      <c r="K27" s="28"/>
      <c r="L27" s="28"/>
      <c r="M27" s="86"/>
      <c r="N27" s="86"/>
      <c r="O27" s="97" t="str">
        <f>IF($A27="","",IF($I27="クローズ",IF(AND($N27&lt;&gt;"",$M27&lt;&gt;""),MAX($N27-$M27,0),""),IF($M27&lt;&gt;"",MAX(TODAY()-$M27,0),"")))</f>
      </c>
      <c r="P27" s="29"/>
      <c r="Q27" s="158"/>
      <c r="R27" s="158"/>
      <c r="S27" s="158"/>
      <c r="T27" s="158"/>
      <c r="U27" s="158"/>
      <c r="V27" s="158"/>
      <c r="W27" s="158"/>
      <c r="X27" s="158"/>
      <c r="Y27" s="158"/>
      <c r="Z27" s="158"/>
    </row>
    <row r="28" ht="15" customHeight="true">
      <c r="A28" s="27"/>
      <c r="B28" s="86"/>
      <c r="C28" s="28"/>
      <c r="D28" s="28"/>
      <c r="E28" s="28"/>
      <c r="F28" s="28"/>
      <c r="G28" s="28"/>
      <c r="H28" s="28"/>
      <c r="I28" s="28"/>
      <c r="J28" s="28"/>
      <c r="K28" s="28"/>
      <c r="L28" s="28"/>
      <c r="M28" s="86"/>
      <c r="N28" s="86"/>
      <c r="O28" s="97" t="str">
        <f>IF($A28="","",IF($I28="クローズ",IF(AND($N28&lt;&gt;"",$M28&lt;&gt;""),MAX($N28-$M28,0),""),IF($M28&lt;&gt;"",MAX(TODAY()-$M28,0),"")))</f>
      </c>
      <c r="P28" s="29"/>
      <c r="Q28" s="158"/>
      <c r="R28" s="158"/>
      <c r="S28" s="158"/>
      <c r="T28" s="158"/>
      <c r="U28" s="158"/>
      <c r="V28" s="158"/>
      <c r="W28" s="158"/>
      <c r="X28" s="158"/>
      <c r="Y28" s="158"/>
      <c r="Z28" s="158"/>
    </row>
    <row r="29" ht="15" customHeight="true">
      <c r="A29" s="27"/>
      <c r="B29" s="86"/>
      <c r="C29" s="28"/>
      <c r="D29" s="28"/>
      <c r="E29" s="28"/>
      <c r="F29" s="28"/>
      <c r="G29" s="28"/>
      <c r="H29" s="28"/>
      <c r="I29" s="28"/>
      <c r="J29" s="28"/>
      <c r="K29" s="28"/>
      <c r="L29" s="28"/>
      <c r="M29" s="86"/>
      <c r="N29" s="86"/>
      <c r="O29" s="97" t="str">
        <f>IF($A29="","",IF($I29="クローズ",IF(AND($N29&lt;&gt;"",$M29&lt;&gt;""),MAX($N29-$M29,0),""),IF($M29&lt;&gt;"",MAX(TODAY()-$M29,0),"")))</f>
      </c>
      <c r="P29" s="29"/>
      <c r="Q29" s="158"/>
      <c r="R29" s="158"/>
      <c r="S29" s="158"/>
      <c r="T29" s="158"/>
      <c r="U29" s="158"/>
      <c r="V29" s="158"/>
      <c r="W29" s="158"/>
      <c r="X29" s="158"/>
      <c r="Y29" s="158"/>
      <c r="Z29" s="158"/>
    </row>
    <row r="30" ht="15" customHeight="true">
      <c r="A30" s="27"/>
      <c r="B30" s="86"/>
      <c r="C30" s="28"/>
      <c r="D30" s="28"/>
      <c r="E30" s="28"/>
      <c r="F30" s="28"/>
      <c r="G30" s="28"/>
      <c r="H30" s="28"/>
      <c r="I30" s="28"/>
      <c r="J30" s="28"/>
      <c r="K30" s="28"/>
      <c r="L30" s="28"/>
      <c r="M30" s="86"/>
      <c r="N30" s="86"/>
      <c r="O30" s="97" t="str">
        <f>IF($A30="","",IF($I30="クローズ",IF(AND($N30&lt;&gt;"",$M30&lt;&gt;""),MAX($N30-$M30,0),""),IF($M30&lt;&gt;"",MAX(TODAY()-$M30,0),"")))</f>
      </c>
      <c r="P30" s="29"/>
      <c r="Q30" s="158"/>
      <c r="R30" s="158"/>
      <c r="S30" s="158"/>
      <c r="T30" s="158"/>
      <c r="U30" s="158"/>
      <c r="V30" s="158"/>
      <c r="W30" s="158"/>
      <c r="X30" s="158"/>
      <c r="Y30" s="158"/>
      <c r="Z30" s="158"/>
    </row>
    <row r="31" ht="15" customHeight="true">
      <c r="A31" s="27"/>
      <c r="B31" s="86"/>
      <c r="C31" s="28"/>
      <c r="D31" s="28"/>
      <c r="E31" s="28"/>
      <c r="F31" s="28"/>
      <c r="G31" s="28"/>
      <c r="H31" s="28"/>
      <c r="I31" s="28"/>
      <c r="J31" s="28"/>
      <c r="K31" s="28"/>
      <c r="L31" s="28"/>
      <c r="M31" s="86"/>
      <c r="N31" s="86"/>
      <c r="O31" s="97" t="str">
        <f>IF($A31="","",IF($I31="クローズ",IF(AND($N31&lt;&gt;"",$M31&lt;&gt;""),MAX($N31-$M31,0),""),IF($M31&lt;&gt;"",MAX(TODAY()-$M31,0),"")))</f>
      </c>
      <c r="P31" s="29"/>
      <c r="Q31" s="158"/>
      <c r="R31" s="158"/>
      <c r="S31" s="158"/>
      <c r="T31" s="158"/>
      <c r="U31" s="158"/>
      <c r="V31" s="158"/>
      <c r="W31" s="158"/>
      <c r="X31" s="158"/>
      <c r="Y31" s="158"/>
      <c r="Z31" s="158"/>
    </row>
    <row r="32" ht="15" customHeight="true">
      <c r="A32" s="27"/>
      <c r="B32" s="86"/>
      <c r="C32" s="28"/>
      <c r="D32" s="28"/>
      <c r="E32" s="28"/>
      <c r="F32" s="28"/>
      <c r="G32" s="28"/>
      <c r="H32" s="28"/>
      <c r="I32" s="28"/>
      <c r="J32" s="28"/>
      <c r="K32" s="28"/>
      <c r="L32" s="28"/>
      <c r="M32" s="86"/>
      <c r="N32" s="86"/>
      <c r="O32" s="97" t="str">
        <f>IF($A32="","",IF($I32="クローズ",IF(AND($N32&lt;&gt;"",$M32&lt;&gt;""),MAX($N32-$M32,0),""),IF($M32&lt;&gt;"",MAX(TODAY()-$M32,0),"")))</f>
      </c>
      <c r="P32" s="29"/>
      <c r="Q32" s="158"/>
      <c r="R32" s="158"/>
      <c r="S32" s="158"/>
      <c r="T32" s="158"/>
      <c r="U32" s="158"/>
      <c r="V32" s="158"/>
      <c r="W32" s="158"/>
      <c r="X32" s="158"/>
      <c r="Y32" s="158"/>
      <c r="Z32" s="158"/>
    </row>
    <row r="33" ht="15" customHeight="true">
      <c r="A33" s="27"/>
      <c r="B33" s="86"/>
      <c r="C33" s="28"/>
      <c r="D33" s="28"/>
      <c r="E33" s="28"/>
      <c r="F33" s="28"/>
      <c r="G33" s="28"/>
      <c r="H33" s="28"/>
      <c r="I33" s="28"/>
      <c r="J33" s="28"/>
      <c r="K33" s="28"/>
      <c r="L33" s="28"/>
      <c r="M33" s="86"/>
      <c r="N33" s="86"/>
      <c r="O33" s="97" t="str">
        <f>IF($A33="","",IF($I33="クローズ",IF(AND($N33&lt;&gt;"",$M33&lt;&gt;""),MAX($N33-$M33,0),""),IF($M33&lt;&gt;"",MAX(TODAY()-$M33,0),"")))</f>
      </c>
      <c r="P33" s="29"/>
      <c r="Q33" s="158"/>
      <c r="R33" s="158"/>
      <c r="S33" s="158"/>
      <c r="T33" s="158"/>
      <c r="U33" s="158"/>
      <c r="V33" s="158"/>
      <c r="W33" s="158"/>
      <c r="X33" s="158"/>
      <c r="Y33" s="158"/>
      <c r="Z33" s="158"/>
    </row>
    <row r="34" ht="15" customHeight="true">
      <c r="A34" s="27"/>
      <c r="B34" s="86"/>
      <c r="C34" s="28"/>
      <c r="D34" s="28"/>
      <c r="E34" s="28"/>
      <c r="F34" s="28"/>
      <c r="G34" s="28"/>
      <c r="H34" s="28"/>
      <c r="I34" s="28"/>
      <c r="J34" s="28"/>
      <c r="K34" s="28"/>
      <c r="L34" s="28"/>
      <c r="M34" s="86"/>
      <c r="N34" s="86"/>
      <c r="O34" s="97" t="str">
        <f>IF($A34="","",IF($I34="クローズ",IF(AND($N34&lt;&gt;"",$M34&lt;&gt;""),MAX($N34-$M34,0),""),IF($M34&lt;&gt;"",MAX(TODAY()-$M34,0),"")))</f>
      </c>
      <c r="P34" s="29"/>
      <c r="Q34" s="158"/>
      <c r="R34" s="158"/>
      <c r="S34" s="158"/>
      <c r="T34" s="158"/>
      <c r="U34" s="158"/>
      <c r="V34" s="158"/>
      <c r="W34" s="158"/>
      <c r="X34" s="158"/>
      <c r="Y34" s="158"/>
      <c r="Z34" s="158"/>
    </row>
    <row r="35" ht="15" customHeight="true">
      <c r="A35" s="27"/>
      <c r="B35" s="86"/>
      <c r="C35" s="28"/>
      <c r="D35" s="28"/>
      <c r="E35" s="28"/>
      <c r="F35" s="28"/>
      <c r="G35" s="28"/>
      <c r="H35" s="28"/>
      <c r="I35" s="28"/>
      <c r="J35" s="28"/>
      <c r="K35" s="28"/>
      <c r="L35" s="28"/>
      <c r="M35" s="86"/>
      <c r="N35" s="86"/>
      <c r="O35" s="97" t="str">
        <f>IF($A35="","",IF($I35="クローズ",IF(AND($N35&lt;&gt;"",$M35&lt;&gt;""),MAX($N35-$M35,0),""),IF($M35&lt;&gt;"",MAX(TODAY()-$M35,0),"")))</f>
      </c>
      <c r="P35" s="29"/>
      <c r="Q35" s="158"/>
      <c r="R35" s="158"/>
      <c r="S35" s="158"/>
      <c r="T35" s="158"/>
      <c r="U35" s="158"/>
      <c r="V35" s="158"/>
      <c r="W35" s="158"/>
      <c r="X35" s="158"/>
      <c r="Y35" s="158"/>
      <c r="Z35" s="158"/>
    </row>
    <row r="36" ht="15" customHeight="true">
      <c r="A36" s="27"/>
      <c r="B36" s="86"/>
      <c r="C36" s="28"/>
      <c r="D36" s="28"/>
      <c r="E36" s="28"/>
      <c r="F36" s="28"/>
      <c r="G36" s="28"/>
      <c r="H36" s="28"/>
      <c r="I36" s="28"/>
      <c r="J36" s="28"/>
      <c r="K36" s="28"/>
      <c r="L36" s="28"/>
      <c r="M36" s="86"/>
      <c r="N36" s="86"/>
      <c r="O36" s="97" t="str">
        <f>IF($A36="","",IF($I36="クローズ",IF(AND($N36&lt;&gt;"",$M36&lt;&gt;""),MAX($N36-$M36,0),""),IF($M36&lt;&gt;"",MAX(TODAY()-$M36,0),"")))</f>
      </c>
      <c r="P36" s="29"/>
      <c r="Q36" s="158"/>
      <c r="R36" s="158"/>
      <c r="S36" s="158"/>
      <c r="T36" s="158"/>
      <c r="U36" s="158"/>
      <c r="V36" s="158"/>
      <c r="W36" s="158"/>
      <c r="X36" s="158"/>
      <c r="Y36" s="158"/>
      <c r="Z36" s="158"/>
    </row>
    <row r="37" ht="15" customHeight="true">
      <c r="A37" s="27"/>
      <c r="B37" s="86"/>
      <c r="C37" s="28"/>
      <c r="D37" s="28"/>
      <c r="E37" s="28"/>
      <c r="F37" s="28"/>
      <c r="G37" s="28"/>
      <c r="H37" s="28"/>
      <c r="I37" s="28"/>
      <c r="J37" s="28"/>
      <c r="K37" s="28"/>
      <c r="L37" s="28"/>
      <c r="M37" s="86"/>
      <c r="N37" s="86"/>
      <c r="O37" s="97" t="str">
        <f>IF($A37="","",IF($I37="クローズ",IF(AND($N37&lt;&gt;"",$M37&lt;&gt;""),MAX($N37-$M37,0),""),IF($M37&lt;&gt;"",MAX(TODAY()-$M37,0),"")))</f>
      </c>
      <c r="P37" s="29"/>
      <c r="Q37" s="158"/>
      <c r="R37" s="158"/>
      <c r="S37" s="158"/>
      <c r="T37" s="158"/>
      <c r="U37" s="158"/>
      <c r="V37" s="158"/>
      <c r="W37" s="158"/>
      <c r="X37" s="158"/>
      <c r="Y37" s="158"/>
      <c r="Z37" s="158"/>
    </row>
    <row r="38" ht="15" customHeight="true">
      <c r="A38" s="27"/>
      <c r="B38" s="86"/>
      <c r="C38" s="28"/>
      <c r="D38" s="28"/>
      <c r="E38" s="28"/>
      <c r="F38" s="28"/>
      <c r="G38" s="28"/>
      <c r="H38" s="28"/>
      <c r="I38" s="28"/>
      <c r="J38" s="28"/>
      <c r="K38" s="28"/>
      <c r="L38" s="28"/>
      <c r="M38" s="86"/>
      <c r="N38" s="86"/>
      <c r="O38" s="97" t="str">
        <f>IF($A38="","",IF($I38="クローズ",IF(AND($N38&lt;&gt;"",$M38&lt;&gt;""),MAX($N38-$M38,0),""),IF($M38&lt;&gt;"",MAX(TODAY()-$M38,0),"")))</f>
      </c>
      <c r="P38" s="29"/>
      <c r="Q38" s="158"/>
      <c r="R38" s="158"/>
      <c r="S38" s="158"/>
      <c r="T38" s="158"/>
      <c r="U38" s="158"/>
      <c r="V38" s="158"/>
      <c r="W38" s="158"/>
      <c r="X38" s="158"/>
      <c r="Y38" s="158"/>
      <c r="Z38" s="158"/>
    </row>
    <row r="39" ht="15" customHeight="true">
      <c r="A39" s="27"/>
      <c r="B39" s="86"/>
      <c r="C39" s="28"/>
      <c r="D39" s="28"/>
      <c r="E39" s="28"/>
      <c r="F39" s="28"/>
      <c r="G39" s="28"/>
      <c r="H39" s="28"/>
      <c r="I39" s="28"/>
      <c r="J39" s="28"/>
      <c r="K39" s="28"/>
      <c r="L39" s="28"/>
      <c r="M39" s="86"/>
      <c r="N39" s="86"/>
      <c r="O39" s="97" t="str">
        <f>IF($A39="","",IF($I39="クローズ",IF(AND($N39&lt;&gt;"",$M39&lt;&gt;""),MAX($N39-$M39,0),""),IF($M39&lt;&gt;"",MAX(TODAY()-$M39,0),"")))</f>
      </c>
      <c r="P39" s="29"/>
      <c r="Q39" s="158"/>
      <c r="R39" s="158"/>
      <c r="S39" s="158"/>
      <c r="T39" s="158"/>
      <c r="U39" s="158"/>
      <c r="V39" s="158"/>
      <c r="W39" s="158"/>
      <c r="X39" s="158"/>
      <c r="Y39" s="158"/>
      <c r="Z39" s="158"/>
    </row>
    <row r="40" ht="15" customHeight="true">
      <c r="A40" s="27"/>
      <c r="B40" s="86"/>
      <c r="C40" s="28"/>
      <c r="D40" s="28"/>
      <c r="E40" s="28"/>
      <c r="F40" s="28"/>
      <c r="G40" s="28"/>
      <c r="H40" s="28"/>
      <c r="I40" s="28"/>
      <c r="J40" s="28"/>
      <c r="K40" s="28"/>
      <c r="L40" s="28"/>
      <c r="M40" s="86"/>
      <c r="N40" s="86"/>
      <c r="O40" s="97" t="str">
        <f>IF($A40="","",IF($I40="クローズ",IF(AND($N40&lt;&gt;"",$M40&lt;&gt;""),MAX($N40-$M40,0),""),IF($M40&lt;&gt;"",MAX(TODAY()-$M40,0),"")))</f>
      </c>
      <c r="P40" s="29"/>
      <c r="Q40" s="158"/>
      <c r="R40" s="158"/>
      <c r="S40" s="158"/>
      <c r="T40" s="158"/>
      <c r="U40" s="158"/>
      <c r="V40" s="158"/>
      <c r="W40" s="158"/>
      <c r="X40" s="158"/>
      <c r="Y40" s="158"/>
      <c r="Z40" s="158"/>
    </row>
    <row r="41" ht="15" customHeight="true">
      <c r="A41" s="27"/>
      <c r="B41" s="86"/>
      <c r="C41" s="28"/>
      <c r="D41" s="28"/>
      <c r="E41" s="28"/>
      <c r="F41" s="28"/>
      <c r="G41" s="28"/>
      <c r="H41" s="28"/>
      <c r="I41" s="28"/>
      <c r="J41" s="28"/>
      <c r="K41" s="28"/>
      <c r="L41" s="28"/>
      <c r="M41" s="86"/>
      <c r="N41" s="86"/>
      <c r="O41" s="97" t="str">
        <f>IF($A41="","",IF($I41="クローズ",IF(AND($N41&lt;&gt;"",$M41&lt;&gt;""),MAX($N41-$M41,0),""),IF($M41&lt;&gt;"",MAX(TODAY()-$M41,0),"")))</f>
      </c>
      <c r="P41" s="29"/>
      <c r="Q41" s="158"/>
      <c r="R41" s="158"/>
      <c r="S41" s="158"/>
      <c r="T41" s="158"/>
      <c r="U41" s="158"/>
      <c r="V41" s="158"/>
      <c r="W41" s="158"/>
      <c r="X41" s="158"/>
      <c r="Y41" s="158"/>
      <c r="Z41" s="158"/>
    </row>
    <row r="42" ht="15" customHeight="true">
      <c r="A42" s="27"/>
      <c r="B42" s="86"/>
      <c r="C42" s="28"/>
      <c r="D42" s="28"/>
      <c r="E42" s="28"/>
      <c r="F42" s="28"/>
      <c r="G42" s="28"/>
      <c r="H42" s="28"/>
      <c r="I42" s="28"/>
      <c r="J42" s="28"/>
      <c r="K42" s="28"/>
      <c r="L42" s="28"/>
      <c r="M42" s="86"/>
      <c r="N42" s="86"/>
      <c r="O42" s="97" t="str">
        <f>IF($A42="","",IF($I42="クローズ",IF(AND($N42&lt;&gt;"",$M42&lt;&gt;""),MAX($N42-$M42,0),""),IF($M42&lt;&gt;"",MAX(TODAY()-$M42,0),"")))</f>
      </c>
      <c r="P42" s="29"/>
      <c r="Q42" s="158"/>
      <c r="R42" s="158"/>
      <c r="S42" s="158"/>
      <c r="T42" s="158"/>
      <c r="U42" s="158"/>
      <c r="V42" s="158"/>
      <c r="W42" s="158"/>
      <c r="X42" s="158"/>
      <c r="Y42" s="158"/>
      <c r="Z42" s="158"/>
    </row>
    <row r="43" ht="15" customHeight="true">
      <c r="A43" s="27"/>
      <c r="B43" s="86"/>
      <c r="C43" s="28"/>
      <c r="D43" s="28"/>
      <c r="E43" s="28"/>
      <c r="F43" s="28"/>
      <c r="G43" s="28"/>
      <c r="H43" s="28"/>
      <c r="I43" s="28"/>
      <c r="J43" s="28"/>
      <c r="K43" s="28"/>
      <c r="L43" s="28"/>
      <c r="M43" s="86"/>
      <c r="N43" s="86"/>
      <c r="O43" s="97" t="str">
        <f>IF($A43="","",IF($I43="クローズ",IF(AND($N43&lt;&gt;"",$M43&lt;&gt;""),MAX($N43-$M43,0),""),IF($M43&lt;&gt;"",MAX(TODAY()-$M43,0),"")))</f>
      </c>
      <c r="P43" s="29"/>
      <c r="Q43" s="158"/>
      <c r="R43" s="158"/>
      <c r="S43" s="158"/>
      <c r="T43" s="158"/>
      <c r="U43" s="158"/>
      <c r="V43" s="158"/>
      <c r="W43" s="158"/>
      <c r="X43" s="158"/>
      <c r="Y43" s="158"/>
      <c r="Z43" s="158"/>
    </row>
    <row r="44" ht="15" customHeight="true">
      <c r="A44" s="27"/>
      <c r="B44" s="86"/>
      <c r="C44" s="28"/>
      <c r="D44" s="28"/>
      <c r="E44" s="28"/>
      <c r="F44" s="28"/>
      <c r="G44" s="28"/>
      <c r="H44" s="28"/>
      <c r="I44" s="28"/>
      <c r="J44" s="28"/>
      <c r="K44" s="28"/>
      <c r="L44" s="28"/>
      <c r="M44" s="86"/>
      <c r="N44" s="86"/>
      <c r="O44" s="97" t="str">
        <f>IF($A44="","",IF($I44="クローズ",IF(AND($N44&lt;&gt;"",$M44&lt;&gt;""),MAX($N44-$M44,0),""),IF($M44&lt;&gt;"",MAX(TODAY()-$M44,0),"")))</f>
      </c>
      <c r="P44" s="29"/>
      <c r="Q44" s="158"/>
      <c r="R44" s="158"/>
      <c r="S44" s="158"/>
      <c r="T44" s="158"/>
      <c r="U44" s="158"/>
      <c r="V44" s="158"/>
      <c r="W44" s="158"/>
      <c r="X44" s="158"/>
      <c r="Y44" s="158"/>
      <c r="Z44" s="158"/>
    </row>
    <row r="45" ht="15" customHeight="true">
      <c r="A45" s="27"/>
      <c r="B45" s="86"/>
      <c r="C45" s="28"/>
      <c r="D45" s="28"/>
      <c r="E45" s="28"/>
      <c r="F45" s="28"/>
      <c r="G45" s="28"/>
      <c r="H45" s="28"/>
      <c r="I45" s="28"/>
      <c r="J45" s="28"/>
      <c r="K45" s="28"/>
      <c r="L45" s="28"/>
      <c r="M45" s="86"/>
      <c r="N45" s="86"/>
      <c r="O45" s="97" t="str">
        <f>IF($A45="","",IF($I45="クローズ",IF(AND($N45&lt;&gt;"",$M45&lt;&gt;""),MAX($N45-$M45,0),""),IF($M45&lt;&gt;"",MAX(TODAY()-$M45,0),"")))</f>
      </c>
      <c r="P45" s="29"/>
      <c r="Q45" s="158"/>
      <c r="R45" s="158"/>
      <c r="S45" s="158"/>
      <c r="T45" s="158"/>
      <c r="U45" s="158"/>
      <c r="V45" s="158"/>
      <c r="W45" s="158"/>
      <c r="X45" s="158"/>
      <c r="Y45" s="158"/>
      <c r="Z45" s="158"/>
    </row>
    <row r="46" ht="15" customHeight="true">
      <c r="A46" s="27"/>
      <c r="B46" s="86"/>
      <c r="C46" s="28"/>
      <c r="D46" s="28"/>
      <c r="E46" s="28"/>
      <c r="F46" s="28"/>
      <c r="G46" s="28"/>
      <c r="H46" s="28"/>
      <c r="I46" s="28"/>
      <c r="J46" s="28"/>
      <c r="K46" s="28"/>
      <c r="L46" s="28"/>
      <c r="M46" s="86"/>
      <c r="N46" s="86"/>
      <c r="O46" s="97" t="str">
        <f>IF($A46="","",IF($I46="クローズ",IF(AND($N46&lt;&gt;"",$M46&lt;&gt;""),MAX($N46-$M46,0),""),IF($M46&lt;&gt;"",MAX(TODAY()-$M46,0),"")))</f>
      </c>
      <c r="P46" s="29"/>
      <c r="Q46" s="158"/>
      <c r="R46" s="158"/>
      <c r="S46" s="158"/>
      <c r="T46" s="158"/>
      <c r="U46" s="158"/>
      <c r="V46" s="158"/>
      <c r="W46" s="158"/>
      <c r="X46" s="158"/>
      <c r="Y46" s="158"/>
      <c r="Z46" s="158"/>
    </row>
    <row r="47" ht="15" customHeight="true">
      <c r="A47" s="27"/>
      <c r="B47" s="86"/>
      <c r="C47" s="28"/>
      <c r="D47" s="28"/>
      <c r="E47" s="28"/>
      <c r="F47" s="28"/>
      <c r="G47" s="28"/>
      <c r="H47" s="28"/>
      <c r="I47" s="28"/>
      <c r="J47" s="28"/>
      <c r="K47" s="28"/>
      <c r="L47" s="28"/>
      <c r="M47" s="86"/>
      <c r="N47" s="86"/>
      <c r="O47" s="97" t="str">
        <f>IF($A47="","",IF($I47="クローズ",IF(AND($N47&lt;&gt;"",$M47&lt;&gt;""),MAX($N47-$M47,0),""),IF($M47&lt;&gt;"",MAX(TODAY()-$M47,0),"")))</f>
      </c>
      <c r="P47" s="29"/>
      <c r="Q47" s="158"/>
      <c r="R47" s="158"/>
      <c r="S47" s="158"/>
      <c r="T47" s="158"/>
      <c r="U47" s="158"/>
      <c r="V47" s="158"/>
      <c r="W47" s="158"/>
      <c r="X47" s="158"/>
      <c r="Y47" s="158"/>
      <c r="Z47" s="158"/>
    </row>
    <row r="48" ht="15" customHeight="true">
      <c r="A48" s="27"/>
      <c r="B48" s="86"/>
      <c r="C48" s="28"/>
      <c r="D48" s="28"/>
      <c r="E48" s="28"/>
      <c r="F48" s="28"/>
      <c r="G48" s="28"/>
      <c r="H48" s="28"/>
      <c r="I48" s="28"/>
      <c r="J48" s="28"/>
      <c r="K48" s="28"/>
      <c r="L48" s="28"/>
      <c r="M48" s="86"/>
      <c r="N48" s="86"/>
      <c r="O48" s="97" t="str">
        <f>IF($A48="","",IF($I48="クローズ",IF(AND($N48&lt;&gt;"",$M48&lt;&gt;""),MAX($N48-$M48,0),""),IF($M48&lt;&gt;"",MAX(TODAY()-$M48,0),"")))</f>
      </c>
      <c r="P48" s="29"/>
      <c r="Q48" s="158"/>
      <c r="R48" s="158"/>
      <c r="S48" s="158"/>
      <c r="T48" s="158"/>
      <c r="U48" s="158"/>
      <c r="V48" s="158"/>
      <c r="W48" s="158"/>
      <c r="X48" s="158"/>
      <c r="Y48" s="158"/>
      <c r="Z48" s="158"/>
    </row>
    <row r="49" ht="15" customHeight="true">
      <c r="A49" s="27"/>
      <c r="B49" s="86"/>
      <c r="C49" s="28"/>
      <c r="D49" s="28"/>
      <c r="E49" s="28"/>
      <c r="F49" s="28"/>
      <c r="G49" s="28"/>
      <c r="H49" s="28"/>
      <c r="I49" s="28"/>
      <c r="J49" s="28"/>
      <c r="K49" s="28"/>
      <c r="L49" s="28"/>
      <c r="M49" s="86"/>
      <c r="N49" s="86"/>
      <c r="O49" s="97" t="str">
        <f>IF($A49="","",IF($I49="クローズ",IF(AND($N49&lt;&gt;"",$M49&lt;&gt;""),MAX($N49-$M49,0),""),IF($M49&lt;&gt;"",MAX(TODAY()-$M49,0),"")))</f>
      </c>
      <c r="P49" s="29"/>
      <c r="Q49" s="158"/>
      <c r="R49" s="158"/>
      <c r="S49" s="158"/>
      <c r="T49" s="158"/>
      <c r="U49" s="158"/>
      <c r="V49" s="158"/>
      <c r="W49" s="158"/>
      <c r="X49" s="158"/>
      <c r="Y49" s="158"/>
      <c r="Z49" s="158"/>
    </row>
    <row r="50" ht="15" customHeight="true">
      <c r="A50" s="27"/>
      <c r="B50" s="86"/>
      <c r="C50" s="28"/>
      <c r="D50" s="28"/>
      <c r="E50" s="28"/>
      <c r="F50" s="28"/>
      <c r="G50" s="28"/>
      <c r="H50" s="28"/>
      <c r="I50" s="28"/>
      <c r="J50" s="28"/>
      <c r="K50" s="28"/>
      <c r="L50" s="28"/>
      <c r="M50" s="86"/>
      <c r="N50" s="86"/>
      <c r="O50" s="97" t="str">
        <f>IF($A50="","",IF($I50="クローズ",IF(AND($N50&lt;&gt;"",$M50&lt;&gt;""),MAX($N50-$M50,0),""),IF($M50&lt;&gt;"",MAX(TODAY()-$M50,0),"")))</f>
      </c>
      <c r="P50" s="29"/>
      <c r="Q50" s="158"/>
      <c r="R50" s="158"/>
      <c r="S50" s="158"/>
      <c r="T50" s="158"/>
      <c r="U50" s="158"/>
      <c r="V50" s="158"/>
      <c r="W50" s="158"/>
      <c r="X50" s="158"/>
      <c r="Y50" s="158"/>
      <c r="Z50" s="158"/>
    </row>
    <row r="51" ht="15" customHeight="true">
      <c r="A51" s="27"/>
      <c r="B51" s="86"/>
      <c r="C51" s="28"/>
      <c r="D51" s="28"/>
      <c r="E51" s="28"/>
      <c r="F51" s="28"/>
      <c r="G51" s="28"/>
      <c r="H51" s="28"/>
      <c r="I51" s="28"/>
      <c r="J51" s="28"/>
      <c r="K51" s="28"/>
      <c r="L51" s="28"/>
      <c r="M51" s="86"/>
      <c r="N51" s="86"/>
      <c r="O51" s="97" t="str">
        <f>IF($A51="","",IF($I51="クローズ",IF(AND($N51&lt;&gt;"",$M51&lt;&gt;""),MAX($N51-$M51,0),""),IF($M51&lt;&gt;"",MAX(TODAY()-$M51,0),"")))</f>
      </c>
      <c r="P51" s="29"/>
      <c r="Q51" s="158"/>
      <c r="R51" s="158"/>
      <c r="S51" s="158"/>
      <c r="T51" s="158"/>
      <c r="U51" s="158"/>
      <c r="V51" s="158"/>
      <c r="W51" s="158"/>
      <c r="X51" s="158"/>
      <c r="Y51" s="158"/>
      <c r="Z51" s="158"/>
    </row>
    <row r="52" ht="15" customHeight="true">
      <c r="A52" s="27"/>
      <c r="B52" s="86"/>
      <c r="C52" s="28"/>
      <c r="D52" s="28"/>
      <c r="E52" s="28"/>
      <c r="F52" s="28"/>
      <c r="G52" s="28"/>
      <c r="H52" s="28"/>
      <c r="I52" s="28"/>
      <c r="J52" s="28"/>
      <c r="K52" s="28"/>
      <c r="L52" s="28"/>
      <c r="M52" s="86"/>
      <c r="N52" s="86"/>
      <c r="O52" s="97" t="str">
        <f>IF($A52="","",IF($I52="クローズ",IF(AND($N52&lt;&gt;"",$M52&lt;&gt;""),MAX($N52-$M52,0),""),IF($M52&lt;&gt;"",MAX(TODAY()-$M52,0),"")))</f>
      </c>
      <c r="P52" s="29"/>
      <c r="Q52" s="158"/>
      <c r="R52" s="158"/>
      <c r="S52" s="158"/>
      <c r="T52" s="158"/>
      <c r="U52" s="158"/>
      <c r="V52" s="158"/>
      <c r="W52" s="158"/>
      <c r="X52" s="158"/>
      <c r="Y52" s="158"/>
      <c r="Z52" s="158"/>
    </row>
    <row r="53" ht="15" customHeight="true">
      <c r="A53" s="27"/>
      <c r="B53" s="86"/>
      <c r="C53" s="28"/>
      <c r="D53" s="28"/>
      <c r="E53" s="28"/>
      <c r="F53" s="28"/>
      <c r="G53" s="28"/>
      <c r="H53" s="28"/>
      <c r="I53" s="28"/>
      <c r="J53" s="28"/>
      <c r="K53" s="28"/>
      <c r="L53" s="28"/>
      <c r="M53" s="86"/>
      <c r="N53" s="86"/>
      <c r="O53" s="97" t="str">
        <f>IF($A53="","",IF($I53="クローズ",IF(AND($N53&lt;&gt;"",$M53&lt;&gt;""),MAX($N53-$M53,0),""),IF($M53&lt;&gt;"",MAX(TODAY()-$M53,0),"")))</f>
      </c>
      <c r="P53" s="29"/>
      <c r="Q53" s="158"/>
      <c r="R53" s="158"/>
      <c r="S53" s="158"/>
      <c r="T53" s="158"/>
      <c r="U53" s="158"/>
      <c r="V53" s="158"/>
      <c r="W53" s="158"/>
      <c r="X53" s="158"/>
      <c r="Y53" s="158"/>
      <c r="Z53" s="158"/>
    </row>
    <row r="54" ht="15" customHeight="true">
      <c r="A54" s="27"/>
      <c r="B54" s="86"/>
      <c r="C54" s="28"/>
      <c r="D54" s="28"/>
      <c r="E54" s="28"/>
      <c r="F54" s="28"/>
      <c r="G54" s="28"/>
      <c r="H54" s="28"/>
      <c r="I54" s="28"/>
      <c r="J54" s="28"/>
      <c r="K54" s="28"/>
      <c r="L54" s="28"/>
      <c r="M54" s="86"/>
      <c r="N54" s="86"/>
      <c r="O54" s="97" t="str">
        <f>IF($A54="","",IF($I54="クローズ",IF(AND($N54&lt;&gt;"",$M54&lt;&gt;""),MAX($N54-$M54,0),""),IF($M54&lt;&gt;"",MAX(TODAY()-$M54,0),"")))</f>
      </c>
      <c r="P54" s="29"/>
      <c r="Q54" s="158"/>
      <c r="R54" s="158"/>
      <c r="S54" s="158"/>
      <c r="T54" s="158"/>
      <c r="U54" s="158"/>
      <c r="V54" s="158"/>
      <c r="W54" s="158"/>
      <c r="X54" s="158"/>
      <c r="Y54" s="158"/>
      <c r="Z54" s="158"/>
    </row>
    <row r="55" ht="15" customHeight="true">
      <c r="A55" s="27"/>
      <c r="B55" s="86"/>
      <c r="C55" s="28"/>
      <c r="D55" s="28"/>
      <c r="E55" s="28"/>
      <c r="F55" s="28"/>
      <c r="G55" s="28"/>
      <c r="H55" s="28"/>
      <c r="I55" s="28"/>
      <c r="J55" s="28"/>
      <c r="K55" s="28"/>
      <c r="L55" s="28"/>
      <c r="M55" s="86"/>
      <c r="N55" s="86"/>
      <c r="O55" s="97" t="str">
        <f>IF($A55="","",IF($I55="クローズ",IF(AND($N55&lt;&gt;"",$M55&lt;&gt;""),MAX($N55-$M55,0),""),IF($M55&lt;&gt;"",MAX(TODAY()-$M55,0),"")))</f>
      </c>
      <c r="P55" s="29"/>
      <c r="Q55" s="158"/>
      <c r="R55" s="158"/>
      <c r="S55" s="158"/>
      <c r="T55" s="158"/>
      <c r="U55" s="158"/>
      <c r="V55" s="158"/>
      <c r="W55" s="158"/>
      <c r="X55" s="158"/>
      <c r="Y55" s="158"/>
      <c r="Z55" s="158"/>
    </row>
    <row r="56" ht="15" customHeight="true">
      <c r="A56" s="27"/>
      <c r="B56" s="86"/>
      <c r="C56" s="28"/>
      <c r="D56" s="28"/>
      <c r="E56" s="28"/>
      <c r="F56" s="28"/>
      <c r="G56" s="28"/>
      <c r="H56" s="28"/>
      <c r="I56" s="28"/>
      <c r="J56" s="28"/>
      <c r="K56" s="28"/>
      <c r="L56" s="28"/>
      <c r="M56" s="86"/>
      <c r="N56" s="86"/>
      <c r="O56" s="97" t="str">
        <f>IF($A56="","",IF($I56="クローズ",IF(AND($N56&lt;&gt;"",$M56&lt;&gt;""),MAX($N56-$M56,0),""),IF($M56&lt;&gt;"",MAX(TODAY()-$M56,0),"")))</f>
      </c>
      <c r="P56" s="29"/>
      <c r="Q56" s="158"/>
      <c r="R56" s="158"/>
      <c r="S56" s="158"/>
      <c r="T56" s="158"/>
      <c r="U56" s="158"/>
      <c r="V56" s="158"/>
      <c r="W56" s="158"/>
      <c r="X56" s="158"/>
      <c r="Y56" s="158"/>
      <c r="Z56" s="158"/>
    </row>
    <row r="57" ht="15" customHeight="true">
      <c r="A57" s="27"/>
      <c r="B57" s="86"/>
      <c r="C57" s="28"/>
      <c r="D57" s="28"/>
      <c r="E57" s="28"/>
      <c r="F57" s="28"/>
      <c r="G57" s="28"/>
      <c r="H57" s="28"/>
      <c r="I57" s="28"/>
      <c r="J57" s="28"/>
      <c r="K57" s="28"/>
      <c r="L57" s="28"/>
      <c r="M57" s="86"/>
      <c r="N57" s="86"/>
      <c r="O57" s="97" t="str">
        <f>IF($A57="","",IF($I57="クローズ",IF(AND($N57&lt;&gt;"",$M57&lt;&gt;""),MAX($N57-$M57,0),""),IF($M57&lt;&gt;"",MAX(TODAY()-$M57,0),"")))</f>
      </c>
      <c r="P57" s="29"/>
      <c r="Q57" s="158"/>
      <c r="R57" s="158"/>
      <c r="S57" s="158"/>
      <c r="T57" s="158"/>
      <c r="U57" s="158"/>
      <c r="V57" s="158"/>
      <c r="W57" s="158"/>
      <c r="X57" s="158"/>
      <c r="Y57" s="158"/>
      <c r="Z57" s="158"/>
    </row>
    <row r="58" ht="15" customHeight="true">
      <c r="A58" s="27"/>
      <c r="B58" s="86"/>
      <c r="C58" s="28"/>
      <c r="D58" s="28"/>
      <c r="E58" s="28"/>
      <c r="F58" s="28"/>
      <c r="G58" s="28"/>
      <c r="H58" s="28"/>
      <c r="I58" s="28"/>
      <c r="J58" s="28"/>
      <c r="K58" s="28"/>
      <c r="L58" s="28"/>
      <c r="M58" s="86"/>
      <c r="N58" s="86"/>
      <c r="O58" s="97" t="str">
        <f>IF($A58="","",IF($I58="クローズ",IF(AND($N58&lt;&gt;"",$M58&lt;&gt;""),MAX($N58-$M58,0),""),IF($M58&lt;&gt;"",MAX(TODAY()-$M58,0),"")))</f>
      </c>
      <c r="P58" s="29"/>
      <c r="Q58" s="158"/>
      <c r="R58" s="158"/>
      <c r="S58" s="158"/>
      <c r="T58" s="158"/>
      <c r="U58" s="158"/>
      <c r="V58" s="158"/>
      <c r="W58" s="158"/>
      <c r="X58" s="158"/>
      <c r="Y58" s="158"/>
      <c r="Z58" s="158"/>
    </row>
    <row r="59" ht="15" customHeight="true">
      <c r="A59" s="27"/>
      <c r="B59" s="86"/>
      <c r="C59" s="28"/>
      <c r="D59" s="28"/>
      <c r="E59" s="28"/>
      <c r="F59" s="28"/>
      <c r="G59" s="28"/>
      <c r="H59" s="28"/>
      <c r="I59" s="28"/>
      <c r="J59" s="28"/>
      <c r="K59" s="28"/>
      <c r="L59" s="28"/>
      <c r="M59" s="86"/>
      <c r="N59" s="86"/>
      <c r="O59" s="97" t="str">
        <f>IF($A59="","",IF($I59="クローズ",IF(AND($N59&lt;&gt;"",$M59&lt;&gt;""),MAX($N59-$M59,0),""),IF($M59&lt;&gt;"",MAX(TODAY()-$M59,0),"")))</f>
      </c>
      <c r="P59" s="29"/>
      <c r="Q59" s="158"/>
      <c r="R59" s="158"/>
      <c r="S59" s="158"/>
      <c r="T59" s="158"/>
      <c r="U59" s="158"/>
      <c r="V59" s="158"/>
      <c r="W59" s="158"/>
      <c r="X59" s="158"/>
      <c r="Y59" s="158"/>
      <c r="Z59" s="158"/>
    </row>
    <row r="60" ht="15" customHeight="true">
      <c r="A60" s="27"/>
      <c r="B60" s="86"/>
      <c r="C60" s="28"/>
      <c r="D60" s="28"/>
      <c r="E60" s="28"/>
      <c r="F60" s="28"/>
      <c r="G60" s="28"/>
      <c r="H60" s="28"/>
      <c r="I60" s="28"/>
      <c r="J60" s="28"/>
      <c r="K60" s="28"/>
      <c r="L60" s="28"/>
      <c r="M60" s="86"/>
      <c r="N60" s="86"/>
      <c r="O60" s="97" t="str">
        <f>IF($A60="","",IF($I60="クローズ",IF(AND($N60&lt;&gt;"",$M60&lt;&gt;""),MAX($N60-$M60,0),""),IF($M60&lt;&gt;"",MAX(TODAY()-$M60,0),"")))</f>
      </c>
      <c r="P60" s="29"/>
      <c r="Q60" s="158"/>
      <c r="R60" s="158"/>
      <c r="S60" s="158"/>
      <c r="T60" s="158"/>
      <c r="U60" s="158"/>
      <c r="V60" s="158"/>
      <c r="W60" s="158"/>
      <c r="X60" s="158"/>
      <c r="Y60" s="158"/>
      <c r="Z60" s="158"/>
    </row>
    <row r="61" ht="15" customHeight="true">
      <c r="A61" s="27"/>
      <c r="B61" s="86"/>
      <c r="C61" s="28"/>
      <c r="D61" s="28"/>
      <c r="E61" s="28"/>
      <c r="F61" s="28"/>
      <c r="G61" s="28"/>
      <c r="H61" s="28"/>
      <c r="I61" s="28"/>
      <c r="J61" s="28"/>
      <c r="K61" s="28"/>
      <c r="L61" s="28"/>
      <c r="M61" s="86"/>
      <c r="N61" s="86"/>
      <c r="O61" s="97" t="str">
        <f>IF($A61="","",IF($I61="クローズ",IF(AND($N61&lt;&gt;"",$M61&lt;&gt;""),MAX($N61-$M61,0),""),IF($M61&lt;&gt;"",MAX(TODAY()-$M61,0),"")))</f>
      </c>
      <c r="P61" s="29"/>
      <c r="Q61" s="158"/>
      <c r="R61" s="158"/>
      <c r="S61" s="158"/>
      <c r="T61" s="158"/>
      <c r="U61" s="158"/>
      <c r="V61" s="158"/>
      <c r="W61" s="158"/>
      <c r="X61" s="158"/>
      <c r="Y61" s="158"/>
      <c r="Z61" s="158"/>
    </row>
    <row r="62" ht="15" customHeight="true">
      <c r="A62" s="27"/>
      <c r="B62" s="86"/>
      <c r="C62" s="28"/>
      <c r="D62" s="28"/>
      <c r="E62" s="28"/>
      <c r="F62" s="28"/>
      <c r="G62" s="28"/>
      <c r="H62" s="28"/>
      <c r="I62" s="28"/>
      <c r="J62" s="28"/>
      <c r="K62" s="28"/>
      <c r="L62" s="28"/>
      <c r="M62" s="86"/>
      <c r="N62" s="86"/>
      <c r="O62" s="97" t="str">
        <f>IF($A62="","",IF($I62="クローズ",IF(AND($N62&lt;&gt;"",$M62&lt;&gt;""),MAX($N62-$M62,0),""),IF($M62&lt;&gt;"",MAX(TODAY()-$M62,0),"")))</f>
      </c>
      <c r="P62" s="29"/>
      <c r="Q62" s="158"/>
      <c r="R62" s="158"/>
      <c r="S62" s="158"/>
      <c r="T62" s="158"/>
      <c r="U62" s="158"/>
      <c r="V62" s="158"/>
      <c r="W62" s="158"/>
      <c r="X62" s="158"/>
      <c r="Y62" s="158"/>
      <c r="Z62" s="158"/>
    </row>
    <row r="63" ht="15" customHeight="true">
      <c r="A63" s="27"/>
      <c r="B63" s="86"/>
      <c r="C63" s="28"/>
      <c r="D63" s="28"/>
      <c r="E63" s="28"/>
      <c r="F63" s="28"/>
      <c r="G63" s="28"/>
      <c r="H63" s="28"/>
      <c r="I63" s="28"/>
      <c r="J63" s="28"/>
      <c r="K63" s="28"/>
      <c r="L63" s="28"/>
      <c r="M63" s="86"/>
      <c r="N63" s="86"/>
      <c r="O63" s="97" t="str">
        <f>IF($A63="","",IF($I63="クローズ",IF(AND($N63&lt;&gt;"",$M63&lt;&gt;""),MAX($N63-$M63,0),""),IF($M63&lt;&gt;"",MAX(TODAY()-$M63,0),"")))</f>
      </c>
      <c r="P63" s="29"/>
      <c r="Q63" s="158"/>
      <c r="R63" s="158"/>
      <c r="S63" s="158"/>
      <c r="T63" s="158"/>
      <c r="U63" s="158"/>
      <c r="V63" s="158"/>
      <c r="W63" s="158"/>
      <c r="X63" s="158"/>
      <c r="Y63" s="158"/>
      <c r="Z63" s="158"/>
    </row>
    <row r="64" ht="15" customHeight="true">
      <c r="A64" s="27"/>
      <c r="B64" s="86"/>
      <c r="C64" s="28"/>
      <c r="D64" s="28"/>
      <c r="E64" s="28"/>
      <c r="F64" s="28"/>
      <c r="G64" s="28"/>
      <c r="H64" s="28"/>
      <c r="I64" s="28"/>
      <c r="J64" s="28"/>
      <c r="K64" s="28"/>
      <c r="L64" s="28"/>
      <c r="M64" s="86"/>
      <c r="N64" s="86"/>
      <c r="O64" s="97" t="str">
        <f>IF($A64="","",IF($I64="クローズ",IF(AND($N64&lt;&gt;"",$M64&lt;&gt;""),MAX($N64-$M64,0),""),IF($M64&lt;&gt;"",MAX(TODAY()-$M64,0),"")))</f>
      </c>
      <c r="P64" s="29"/>
      <c r="Q64" s="158"/>
      <c r="R64" s="158"/>
      <c r="S64" s="158"/>
      <c r="T64" s="158"/>
      <c r="U64" s="158"/>
      <c r="V64" s="158"/>
      <c r="W64" s="158"/>
      <c r="X64" s="158"/>
      <c r="Y64" s="158"/>
      <c r="Z64" s="158"/>
    </row>
    <row r="65" ht="15" customHeight="true">
      <c r="A65" s="27"/>
      <c r="B65" s="86"/>
      <c r="C65" s="28"/>
      <c r="D65" s="28"/>
      <c r="E65" s="28"/>
      <c r="F65" s="28"/>
      <c r="G65" s="28"/>
      <c r="H65" s="28"/>
      <c r="I65" s="28"/>
      <c r="J65" s="28"/>
      <c r="K65" s="28"/>
      <c r="L65" s="28"/>
      <c r="M65" s="86"/>
      <c r="N65" s="86"/>
      <c r="O65" s="97" t="str">
        <f>IF($A65="","",IF($I65="クローズ",IF(AND($N65&lt;&gt;"",$M65&lt;&gt;""),MAX($N65-$M65,0),""),IF($M65&lt;&gt;"",MAX(TODAY()-$M65,0),"")))</f>
      </c>
      <c r="P65" s="29"/>
      <c r="Q65" s="158"/>
      <c r="R65" s="158"/>
      <c r="S65" s="158"/>
      <c r="T65" s="158"/>
      <c r="U65" s="158"/>
      <c r="V65" s="158"/>
      <c r="W65" s="158"/>
      <c r="X65" s="158"/>
      <c r="Y65" s="158"/>
      <c r="Z65" s="158"/>
    </row>
    <row r="66" ht="15" customHeight="true">
      <c r="A66" s="27"/>
      <c r="B66" s="86"/>
      <c r="C66" s="28"/>
      <c r="D66" s="28"/>
      <c r="E66" s="28"/>
      <c r="F66" s="28"/>
      <c r="G66" s="28"/>
      <c r="H66" s="28"/>
      <c r="I66" s="28"/>
      <c r="J66" s="28"/>
      <c r="K66" s="28"/>
      <c r="L66" s="28"/>
      <c r="M66" s="86"/>
      <c r="N66" s="86"/>
      <c r="O66" s="97" t="str">
        <f>IF($A66="","",IF($I66="クローズ",IF(AND($N66&lt;&gt;"",$M66&lt;&gt;""),MAX($N66-$M66,0),""),IF($M66&lt;&gt;"",MAX(TODAY()-$M66,0),"")))</f>
      </c>
      <c r="P66" s="29"/>
      <c r="Q66" s="158"/>
      <c r="R66" s="158"/>
      <c r="S66" s="158"/>
      <c r="T66" s="158"/>
      <c r="U66" s="158"/>
      <c r="V66" s="158"/>
      <c r="W66" s="158"/>
      <c r="X66" s="158"/>
      <c r="Y66" s="158"/>
      <c r="Z66" s="158"/>
    </row>
    <row r="67" ht="15" customHeight="true">
      <c r="A67" s="27"/>
      <c r="B67" s="86"/>
      <c r="C67" s="28"/>
      <c r="D67" s="28"/>
      <c r="E67" s="28"/>
      <c r="F67" s="28"/>
      <c r="G67" s="28"/>
      <c r="H67" s="28"/>
      <c r="I67" s="28"/>
      <c r="J67" s="28"/>
      <c r="K67" s="28"/>
      <c r="L67" s="28"/>
      <c r="M67" s="86"/>
      <c r="N67" s="86"/>
      <c r="O67" s="97" t="str">
        <f>IF($A67="","",IF($I67="クローズ",IF(AND($N67&lt;&gt;"",$M67&lt;&gt;""),MAX($N67-$M67,0),""),IF($M67&lt;&gt;"",MAX(TODAY()-$M67,0),"")))</f>
      </c>
      <c r="P67" s="29"/>
      <c r="Q67" s="158"/>
      <c r="R67" s="158"/>
      <c r="S67" s="158"/>
      <c r="T67" s="158"/>
      <c r="U67" s="158"/>
      <c r="V67" s="158"/>
      <c r="W67" s="158"/>
      <c r="X67" s="158"/>
      <c r="Y67" s="158"/>
      <c r="Z67" s="158"/>
    </row>
    <row r="68" ht="15" customHeight="true">
      <c r="A68" s="27"/>
      <c r="B68" s="86"/>
      <c r="C68" s="28"/>
      <c r="D68" s="28"/>
      <c r="E68" s="28"/>
      <c r="F68" s="28"/>
      <c r="G68" s="28"/>
      <c r="H68" s="28"/>
      <c r="I68" s="28"/>
      <c r="J68" s="28"/>
      <c r="K68" s="28"/>
      <c r="L68" s="28"/>
      <c r="M68" s="86"/>
      <c r="N68" s="86"/>
      <c r="O68" s="97" t="str">
        <f>IF($A68="","",IF($I68="クローズ",IF(AND($N68&lt;&gt;"",$M68&lt;&gt;""),MAX($N68-$M68,0),""),IF($M68&lt;&gt;"",MAX(TODAY()-$M68,0),"")))</f>
      </c>
      <c r="P68" s="29"/>
      <c r="Q68" s="158"/>
      <c r="R68" s="158"/>
      <c r="S68" s="158"/>
      <c r="T68" s="158"/>
      <c r="U68" s="158"/>
      <c r="V68" s="158"/>
      <c r="W68" s="158"/>
      <c r="X68" s="158"/>
      <c r="Y68" s="158"/>
      <c r="Z68" s="158"/>
    </row>
    <row r="69" ht="15" customHeight="true">
      <c r="A69" s="27"/>
      <c r="B69" s="86"/>
      <c r="C69" s="28"/>
      <c r="D69" s="28"/>
      <c r="E69" s="28"/>
      <c r="F69" s="28"/>
      <c r="G69" s="28"/>
      <c r="H69" s="28"/>
      <c r="I69" s="28"/>
      <c r="J69" s="28"/>
      <c r="K69" s="28"/>
      <c r="L69" s="28"/>
      <c r="M69" s="86"/>
      <c r="N69" s="86"/>
      <c r="O69" s="97" t="str">
        <f>IF($A69="","",IF($I69="クローズ",IF(AND($N69&lt;&gt;"",$M69&lt;&gt;""),MAX($N69-$M69,0),""),IF($M69&lt;&gt;"",MAX(TODAY()-$M69,0),"")))</f>
      </c>
      <c r="P69" s="29"/>
      <c r="Q69" s="158"/>
      <c r="R69" s="158"/>
      <c r="S69" s="158"/>
      <c r="T69" s="158"/>
      <c r="U69" s="158"/>
      <c r="V69" s="158"/>
      <c r="W69" s="158"/>
      <c r="X69" s="158"/>
      <c r="Y69" s="158"/>
      <c r="Z69" s="158"/>
    </row>
    <row r="70" ht="15" customHeight="true">
      <c r="A70" s="27"/>
      <c r="B70" s="86"/>
      <c r="C70" s="28"/>
      <c r="D70" s="28"/>
      <c r="E70" s="28"/>
      <c r="F70" s="28"/>
      <c r="G70" s="28"/>
      <c r="H70" s="28"/>
      <c r="I70" s="28"/>
      <c r="J70" s="28"/>
      <c r="K70" s="28"/>
      <c r="L70" s="28"/>
      <c r="M70" s="86"/>
      <c r="N70" s="86"/>
      <c r="O70" s="97" t="str">
        <f>IF($A70="","",IF($I70="クローズ",IF(AND($N70&lt;&gt;"",$M70&lt;&gt;""),MAX($N70-$M70,0),""),IF($M70&lt;&gt;"",MAX(TODAY()-$M70,0),"")))</f>
      </c>
      <c r="P70" s="29"/>
      <c r="Q70" s="158"/>
      <c r="R70" s="158"/>
      <c r="S70" s="158"/>
      <c r="T70" s="158"/>
      <c r="U70" s="158"/>
      <c r="V70" s="158"/>
      <c r="W70" s="158"/>
      <c r="X70" s="158"/>
      <c r="Y70" s="158"/>
      <c r="Z70" s="158"/>
    </row>
    <row r="71" ht="15" customHeight="true">
      <c r="A71" s="27"/>
      <c r="B71" s="86"/>
      <c r="C71" s="28"/>
      <c r="D71" s="28"/>
      <c r="E71" s="28"/>
      <c r="F71" s="28"/>
      <c r="G71" s="28"/>
      <c r="H71" s="28"/>
      <c r="I71" s="28"/>
      <c r="J71" s="28"/>
      <c r="K71" s="28"/>
      <c r="L71" s="28"/>
      <c r="M71" s="86"/>
      <c r="N71" s="86"/>
      <c r="O71" s="97" t="str">
        <f>IF($A71="","",IF($I71="クローズ",IF(AND($N71&lt;&gt;"",$M71&lt;&gt;""),MAX($N71-$M71,0),""),IF($M71&lt;&gt;"",MAX(TODAY()-$M71,0),"")))</f>
      </c>
      <c r="P71" s="29"/>
      <c r="Q71" s="158"/>
      <c r="R71" s="158"/>
      <c r="S71" s="158"/>
      <c r="T71" s="158"/>
      <c r="U71" s="158"/>
      <c r="V71" s="158"/>
      <c r="W71" s="158"/>
      <c r="X71" s="158"/>
      <c r="Y71" s="158"/>
      <c r="Z71" s="158"/>
    </row>
    <row r="72" ht="15" customHeight="true">
      <c r="A72" s="27"/>
      <c r="B72" s="86"/>
      <c r="C72" s="28"/>
      <c r="D72" s="28"/>
      <c r="E72" s="28"/>
      <c r="F72" s="28"/>
      <c r="G72" s="28"/>
      <c r="H72" s="28"/>
      <c r="I72" s="28"/>
      <c r="J72" s="28"/>
      <c r="K72" s="28"/>
      <c r="L72" s="28"/>
      <c r="M72" s="86"/>
      <c r="N72" s="86"/>
      <c r="O72" s="97" t="str">
        <f>IF($A72="","",IF($I72="クローズ",IF(AND($N72&lt;&gt;"",$M72&lt;&gt;""),MAX($N72-$M72,0),""),IF($M72&lt;&gt;"",MAX(TODAY()-$M72,0),"")))</f>
      </c>
      <c r="P72" s="29"/>
      <c r="Q72" s="158"/>
      <c r="R72" s="158"/>
      <c r="S72" s="158"/>
      <c r="T72" s="158"/>
      <c r="U72" s="158"/>
      <c r="V72" s="158"/>
      <c r="W72" s="158"/>
      <c r="X72" s="158"/>
      <c r="Y72" s="158"/>
      <c r="Z72" s="158"/>
    </row>
    <row r="73" ht="15" customHeight="true">
      <c r="A73" s="27"/>
      <c r="B73" s="86"/>
      <c r="C73" s="28"/>
      <c r="D73" s="28"/>
      <c r="E73" s="28"/>
      <c r="F73" s="28"/>
      <c r="G73" s="28"/>
      <c r="H73" s="28"/>
      <c r="I73" s="28"/>
      <c r="J73" s="28"/>
      <c r="K73" s="28"/>
      <c r="L73" s="28"/>
      <c r="M73" s="86"/>
      <c r="N73" s="86"/>
      <c r="O73" s="97" t="str">
        <f>IF($A73="","",IF($I73="クローズ",IF(AND($N73&lt;&gt;"",$M73&lt;&gt;""),MAX($N73-$M73,0),""),IF($M73&lt;&gt;"",MAX(TODAY()-$M73,0),"")))</f>
      </c>
      <c r="P73" s="29"/>
      <c r="Q73" s="158"/>
      <c r="R73" s="158"/>
      <c r="S73" s="158"/>
      <c r="T73" s="158"/>
      <c r="U73" s="158"/>
      <c r="V73" s="158"/>
      <c r="W73" s="158"/>
      <c r="X73" s="158"/>
      <c r="Y73" s="158"/>
      <c r="Z73" s="158"/>
    </row>
    <row r="74" ht="15" customHeight="true">
      <c r="A74" s="27"/>
      <c r="B74" s="86"/>
      <c r="C74" s="28"/>
      <c r="D74" s="28"/>
      <c r="E74" s="28"/>
      <c r="F74" s="28"/>
      <c r="G74" s="28"/>
      <c r="H74" s="28"/>
      <c r="I74" s="28"/>
      <c r="J74" s="28"/>
      <c r="K74" s="28"/>
      <c r="L74" s="28"/>
      <c r="M74" s="86"/>
      <c r="N74" s="86"/>
      <c r="O74" s="97" t="str">
        <f>IF($A74="","",IF($I74="クローズ",IF(AND($N74&lt;&gt;"",$M74&lt;&gt;""),MAX($N74-$M74,0),""),IF($M74&lt;&gt;"",MAX(TODAY()-$M74,0),"")))</f>
      </c>
      <c r="P74" s="29"/>
      <c r="Q74" s="158"/>
      <c r="R74" s="158"/>
      <c r="S74" s="158"/>
      <c r="T74" s="158"/>
      <c r="U74" s="158"/>
      <c r="V74" s="158"/>
      <c r="W74" s="158"/>
      <c r="X74" s="158"/>
      <c r="Y74" s="158"/>
      <c r="Z74" s="158"/>
    </row>
    <row r="75" ht="15" customHeight="true">
      <c r="A75" s="27"/>
      <c r="B75" s="86"/>
      <c r="C75" s="28"/>
      <c r="D75" s="28"/>
      <c r="E75" s="28"/>
      <c r="F75" s="28"/>
      <c r="G75" s="28"/>
      <c r="H75" s="28"/>
      <c r="I75" s="28"/>
      <c r="J75" s="28"/>
      <c r="K75" s="28"/>
      <c r="L75" s="28"/>
      <c r="M75" s="86"/>
      <c r="N75" s="86"/>
      <c r="O75" s="97" t="str">
        <f>IF($A75="","",IF($I75="クローズ",IF(AND($N75&lt;&gt;"",$M75&lt;&gt;""),MAX($N75-$M75,0),""),IF($M75&lt;&gt;"",MAX(TODAY()-$M75,0),"")))</f>
      </c>
      <c r="P75" s="29"/>
      <c r="Q75" s="158"/>
      <c r="R75" s="158"/>
      <c r="S75" s="158"/>
      <c r="T75" s="158"/>
      <c r="U75" s="158"/>
      <c r="V75" s="158"/>
      <c r="W75" s="158"/>
      <c r="X75" s="158"/>
      <c r="Y75" s="158"/>
      <c r="Z75" s="158"/>
    </row>
    <row r="76" ht="15" customHeight="true">
      <c r="A76" s="27"/>
      <c r="B76" s="86"/>
      <c r="C76" s="28"/>
      <c r="D76" s="28"/>
      <c r="E76" s="28"/>
      <c r="F76" s="28"/>
      <c r="G76" s="28"/>
      <c r="H76" s="28"/>
      <c r="I76" s="28"/>
      <c r="J76" s="28"/>
      <c r="K76" s="28"/>
      <c r="L76" s="28"/>
      <c r="M76" s="86"/>
      <c r="N76" s="86"/>
      <c r="O76" s="97" t="str">
        <f>IF($A76="","",IF($I76="クローズ",IF(AND($N76&lt;&gt;"",$M76&lt;&gt;""),MAX($N76-$M76,0),""),IF($M76&lt;&gt;"",MAX(TODAY()-$M76,0),"")))</f>
      </c>
      <c r="P76" s="29"/>
      <c r="Q76" s="158"/>
      <c r="R76" s="158"/>
      <c r="S76" s="158"/>
      <c r="T76" s="158"/>
      <c r="U76" s="158"/>
      <c r="V76" s="158"/>
      <c r="W76" s="158"/>
      <c r="X76" s="158"/>
      <c r="Y76" s="158"/>
      <c r="Z76" s="158"/>
    </row>
    <row r="77" ht="15" customHeight="true">
      <c r="A77" s="27"/>
      <c r="B77" s="86"/>
      <c r="C77" s="28"/>
      <c r="D77" s="28"/>
      <c r="E77" s="28"/>
      <c r="F77" s="28"/>
      <c r="G77" s="28"/>
      <c r="H77" s="28"/>
      <c r="I77" s="28"/>
      <c r="J77" s="28"/>
      <c r="K77" s="28"/>
      <c r="L77" s="28"/>
      <c r="M77" s="86"/>
      <c r="N77" s="86"/>
      <c r="O77" s="97" t="str">
        <f>IF($A77="","",IF($I77="クローズ",IF(AND($N77&lt;&gt;"",$M77&lt;&gt;""),MAX($N77-$M77,0),""),IF($M77&lt;&gt;"",MAX(TODAY()-$M77,0),"")))</f>
      </c>
      <c r="P77" s="29"/>
      <c r="Q77" s="158"/>
      <c r="R77" s="158"/>
      <c r="S77" s="158"/>
      <c r="T77" s="158"/>
      <c r="U77" s="158"/>
      <c r="V77" s="158"/>
      <c r="W77" s="158"/>
      <c r="X77" s="158"/>
      <c r="Y77" s="158"/>
      <c r="Z77" s="158"/>
    </row>
    <row r="78" ht="15" customHeight="true">
      <c r="A78" s="27"/>
      <c r="B78" s="86"/>
      <c r="C78" s="28"/>
      <c r="D78" s="28"/>
      <c r="E78" s="28"/>
      <c r="F78" s="28"/>
      <c r="G78" s="28"/>
      <c r="H78" s="28"/>
      <c r="I78" s="28"/>
      <c r="J78" s="28"/>
      <c r="K78" s="28"/>
      <c r="L78" s="28"/>
      <c r="M78" s="86"/>
      <c r="N78" s="86"/>
      <c r="O78" s="97" t="str">
        <f>IF($A78="","",IF($I78="クローズ",IF(AND($N78&lt;&gt;"",$M78&lt;&gt;""),MAX($N78-$M78,0),""),IF($M78&lt;&gt;"",MAX(TODAY()-$M78,0),"")))</f>
      </c>
      <c r="P78" s="29"/>
      <c r="Q78" s="158"/>
      <c r="R78" s="158"/>
      <c r="S78" s="158"/>
      <c r="T78" s="158"/>
      <c r="U78" s="158"/>
      <c r="V78" s="158"/>
      <c r="W78" s="158"/>
      <c r="X78" s="158"/>
      <c r="Y78" s="158"/>
      <c r="Z78" s="158"/>
    </row>
    <row r="79" ht="15" customHeight="true">
      <c r="A79" s="27"/>
      <c r="B79" s="86"/>
      <c r="C79" s="28"/>
      <c r="D79" s="28"/>
      <c r="E79" s="28"/>
      <c r="F79" s="28"/>
      <c r="G79" s="28"/>
      <c r="H79" s="28"/>
      <c r="I79" s="28"/>
      <c r="J79" s="28"/>
      <c r="K79" s="28"/>
      <c r="L79" s="28"/>
      <c r="M79" s="86"/>
      <c r="N79" s="86"/>
      <c r="O79" s="97" t="str">
        <f>IF($A79="","",IF($I79="クローズ",IF(AND($N79&lt;&gt;"",$M79&lt;&gt;""),MAX($N79-$M79,0),""),IF($M79&lt;&gt;"",MAX(TODAY()-$M79,0),"")))</f>
      </c>
      <c r="P79" s="29"/>
      <c r="Q79" s="158"/>
      <c r="R79" s="158"/>
      <c r="S79" s="158"/>
      <c r="T79" s="158"/>
      <c r="U79" s="158"/>
      <c r="V79" s="158"/>
      <c r="W79" s="158"/>
      <c r="X79" s="158"/>
      <c r="Y79" s="158"/>
      <c r="Z79" s="158"/>
    </row>
    <row r="80" ht="15" customHeight="true">
      <c r="A80" s="27"/>
      <c r="B80" s="86"/>
      <c r="C80" s="28"/>
      <c r="D80" s="28"/>
      <c r="E80" s="28"/>
      <c r="F80" s="28"/>
      <c r="G80" s="28"/>
      <c r="H80" s="28"/>
      <c r="I80" s="28"/>
      <c r="J80" s="28"/>
      <c r="K80" s="28"/>
      <c r="L80" s="28"/>
      <c r="M80" s="86"/>
      <c r="N80" s="86"/>
      <c r="O80" s="97" t="str">
        <f>IF($A80="","",IF($I80="クローズ",IF(AND($N80&lt;&gt;"",$M80&lt;&gt;""),MAX($N80-$M80,0),""),IF($M80&lt;&gt;"",MAX(TODAY()-$M80,0),"")))</f>
      </c>
      <c r="P80" s="29"/>
      <c r="Q80" s="158"/>
      <c r="R80" s="158"/>
      <c r="S80" s="158"/>
      <c r="T80" s="158"/>
      <c r="U80" s="158"/>
      <c r="V80" s="158"/>
      <c r="W80" s="158"/>
      <c r="X80" s="158"/>
      <c r="Y80" s="158"/>
      <c r="Z80" s="158"/>
    </row>
    <row r="81" ht="15" customHeight="true">
      <c r="A81" s="27"/>
      <c r="B81" s="86"/>
      <c r="C81" s="28"/>
      <c r="D81" s="28"/>
      <c r="E81" s="28"/>
      <c r="F81" s="28"/>
      <c r="G81" s="28"/>
      <c r="H81" s="28"/>
      <c r="I81" s="28"/>
      <c r="J81" s="28"/>
      <c r="K81" s="28"/>
      <c r="L81" s="28"/>
      <c r="M81" s="86"/>
      <c r="N81" s="86"/>
      <c r="O81" s="97" t="str">
        <f>IF($A81="","",IF($I81="クローズ",IF(AND($N81&lt;&gt;"",$M81&lt;&gt;""),MAX($N81-$M81,0),""),IF($M81&lt;&gt;"",MAX(TODAY()-$M81,0),"")))</f>
      </c>
      <c r="P81" s="29"/>
      <c r="Q81" s="158"/>
      <c r="R81" s="158"/>
      <c r="S81" s="158"/>
      <c r="T81" s="158"/>
      <c r="U81" s="158"/>
      <c r="V81" s="158"/>
      <c r="W81" s="158"/>
      <c r="X81" s="158"/>
      <c r="Y81" s="158"/>
      <c r="Z81" s="158"/>
    </row>
    <row r="82" ht="15" customHeight="true">
      <c r="A82" s="27"/>
      <c r="B82" s="86"/>
      <c r="C82" s="28"/>
      <c r="D82" s="28"/>
      <c r="E82" s="28"/>
      <c r="F82" s="28"/>
      <c r="G82" s="28"/>
      <c r="H82" s="28"/>
      <c r="I82" s="28"/>
      <c r="J82" s="28"/>
      <c r="K82" s="28"/>
      <c r="L82" s="28"/>
      <c r="M82" s="86"/>
      <c r="N82" s="86"/>
      <c r="O82" s="97" t="str">
        <f>IF($A82="","",IF($I82="クローズ",IF(AND($N82&lt;&gt;"",$M82&lt;&gt;""),MAX($N82-$M82,0),""),IF($M82&lt;&gt;"",MAX(TODAY()-$M82,0),"")))</f>
      </c>
      <c r="P82" s="29"/>
      <c r="Q82" s="158"/>
      <c r="R82" s="158"/>
      <c r="S82" s="158"/>
      <c r="T82" s="158"/>
      <c r="U82" s="158"/>
      <c r="V82" s="158"/>
      <c r="W82" s="158"/>
      <c r="X82" s="158"/>
      <c r="Y82" s="158"/>
      <c r="Z82" s="158"/>
    </row>
    <row r="83" ht="15" customHeight="true">
      <c r="A83" s="27"/>
      <c r="B83" s="86"/>
      <c r="C83" s="28"/>
      <c r="D83" s="28"/>
      <c r="E83" s="28"/>
      <c r="F83" s="28"/>
      <c r="G83" s="28"/>
      <c r="H83" s="28"/>
      <c r="I83" s="28"/>
      <c r="J83" s="28"/>
      <c r="K83" s="28"/>
      <c r="L83" s="28"/>
      <c r="M83" s="86"/>
      <c r="N83" s="86"/>
      <c r="O83" s="97" t="str">
        <f>IF($A83="","",IF($I83="クローズ",IF(AND($N83&lt;&gt;"",$M83&lt;&gt;""),MAX($N83-$M83,0),""),IF($M83&lt;&gt;"",MAX(TODAY()-$M83,0),"")))</f>
      </c>
      <c r="P83" s="29"/>
      <c r="Q83" s="158"/>
      <c r="R83" s="158"/>
      <c r="S83" s="158"/>
      <c r="T83" s="158"/>
      <c r="U83" s="158"/>
      <c r="V83" s="158"/>
      <c r="W83" s="158"/>
      <c r="X83" s="158"/>
      <c r="Y83" s="158"/>
      <c r="Z83" s="158"/>
    </row>
    <row r="84" ht="15" customHeight="true">
      <c r="A84" s="27"/>
      <c r="B84" s="86"/>
      <c r="C84" s="28"/>
      <c r="D84" s="28"/>
      <c r="E84" s="28"/>
      <c r="F84" s="28"/>
      <c r="G84" s="28"/>
      <c r="H84" s="28"/>
      <c r="I84" s="28"/>
      <c r="J84" s="28"/>
      <c r="K84" s="28"/>
      <c r="L84" s="28"/>
      <c r="M84" s="86"/>
      <c r="N84" s="86"/>
      <c r="O84" s="97" t="str">
        <f>IF($A84="","",IF($I84="クローズ",IF(AND($N84&lt;&gt;"",$M84&lt;&gt;""),MAX($N84-$M84,0),""),IF($M84&lt;&gt;"",MAX(TODAY()-$M84,0),"")))</f>
      </c>
      <c r="P84" s="29"/>
      <c r="Q84" s="158"/>
      <c r="R84" s="158"/>
      <c r="S84" s="158"/>
      <c r="T84" s="158"/>
      <c r="U84" s="158"/>
      <c r="V84" s="158"/>
      <c r="W84" s="158"/>
      <c r="X84" s="158"/>
      <c r="Y84" s="158"/>
      <c r="Z84" s="158"/>
    </row>
    <row r="85" ht="15" customHeight="true">
      <c r="A85" s="27"/>
      <c r="B85" s="86"/>
      <c r="C85" s="28"/>
      <c r="D85" s="28"/>
      <c r="E85" s="28"/>
      <c r="F85" s="28"/>
      <c r="G85" s="28"/>
      <c r="H85" s="28"/>
      <c r="I85" s="28"/>
      <c r="J85" s="28"/>
      <c r="K85" s="28"/>
      <c r="L85" s="28"/>
      <c r="M85" s="86"/>
      <c r="N85" s="86"/>
      <c r="O85" s="97" t="str">
        <f>IF($A85="","",IF($I85="クローズ",IF(AND($N85&lt;&gt;"",$M85&lt;&gt;""),MAX($N85-$M85,0),""),IF($M85&lt;&gt;"",MAX(TODAY()-$M85,0),"")))</f>
      </c>
      <c r="P85" s="29"/>
      <c r="Q85" s="158"/>
      <c r="R85" s="158"/>
      <c r="S85" s="158"/>
      <c r="T85" s="158"/>
      <c r="U85" s="158"/>
      <c r="V85" s="158"/>
      <c r="W85" s="158"/>
      <c r="X85" s="158"/>
      <c r="Y85" s="158"/>
      <c r="Z85" s="158"/>
    </row>
    <row r="86" ht="15" customHeight="true">
      <c r="A86" s="27"/>
      <c r="B86" s="86"/>
      <c r="C86" s="28"/>
      <c r="D86" s="28"/>
      <c r="E86" s="28"/>
      <c r="F86" s="28"/>
      <c r="G86" s="28"/>
      <c r="H86" s="28"/>
      <c r="I86" s="28"/>
      <c r="J86" s="28"/>
      <c r="K86" s="28"/>
      <c r="L86" s="28"/>
      <c r="M86" s="86"/>
      <c r="N86" s="86"/>
      <c r="O86" s="97" t="str">
        <f>IF($A86="","",IF($I86="クローズ",IF(AND($N86&lt;&gt;"",$M86&lt;&gt;""),MAX($N86-$M86,0),""),IF($M86&lt;&gt;"",MAX(TODAY()-$M86,0),"")))</f>
      </c>
      <c r="P86" s="29"/>
      <c r="Q86" s="158"/>
      <c r="R86" s="158"/>
      <c r="S86" s="158"/>
      <c r="T86" s="158"/>
      <c r="U86" s="158"/>
      <c r="V86" s="158"/>
      <c r="W86" s="158"/>
      <c r="X86" s="158"/>
      <c r="Y86" s="158"/>
      <c r="Z86" s="158"/>
    </row>
    <row r="87" ht="15" customHeight="true">
      <c r="A87" s="27"/>
      <c r="B87" s="86"/>
      <c r="C87" s="28"/>
      <c r="D87" s="28"/>
      <c r="E87" s="28"/>
      <c r="F87" s="28"/>
      <c r="G87" s="28"/>
      <c r="H87" s="28"/>
      <c r="I87" s="28"/>
      <c r="J87" s="28"/>
      <c r="K87" s="28"/>
      <c r="L87" s="28"/>
      <c r="M87" s="86"/>
      <c r="N87" s="86"/>
      <c r="O87" s="97" t="str">
        <f>IF($A87="","",IF($I87="クローズ",IF(AND($N87&lt;&gt;"",$M87&lt;&gt;""),MAX($N87-$M87,0),""),IF($M87&lt;&gt;"",MAX(TODAY()-$M87,0),"")))</f>
      </c>
      <c r="P87" s="29"/>
      <c r="Q87" s="158"/>
      <c r="R87" s="158"/>
      <c r="S87" s="158"/>
      <c r="T87" s="158"/>
      <c r="U87" s="158"/>
      <c r="V87" s="158"/>
      <c r="W87" s="158"/>
      <c r="X87" s="158"/>
      <c r="Y87" s="158"/>
      <c r="Z87" s="158"/>
    </row>
    <row r="88" ht="15" customHeight="true">
      <c r="A88" s="27"/>
      <c r="B88" s="86"/>
      <c r="C88" s="28"/>
      <c r="D88" s="28"/>
      <c r="E88" s="28"/>
      <c r="F88" s="28"/>
      <c r="G88" s="28"/>
      <c r="H88" s="28"/>
      <c r="I88" s="28"/>
      <c r="J88" s="28"/>
      <c r="K88" s="28"/>
      <c r="L88" s="28"/>
      <c r="M88" s="86"/>
      <c r="N88" s="86"/>
      <c r="O88" s="97" t="str">
        <f>IF($A88="","",IF($I88="クローズ",IF(AND($N88&lt;&gt;"",$M88&lt;&gt;""),MAX($N88-$M88,0),""),IF($M88&lt;&gt;"",MAX(TODAY()-$M88,0),"")))</f>
      </c>
      <c r="P88" s="29"/>
      <c r="Q88" s="158"/>
      <c r="R88" s="158"/>
      <c r="S88" s="158"/>
      <c r="T88" s="158"/>
      <c r="U88" s="158"/>
      <c r="V88" s="158"/>
      <c r="W88" s="158"/>
      <c r="X88" s="158"/>
      <c r="Y88" s="158"/>
      <c r="Z88" s="158"/>
    </row>
    <row r="89" ht="15" customHeight="true">
      <c r="A89" s="27"/>
      <c r="B89" s="86"/>
      <c r="C89" s="28"/>
      <c r="D89" s="28"/>
      <c r="E89" s="28"/>
      <c r="F89" s="28"/>
      <c r="G89" s="28"/>
      <c r="H89" s="28"/>
      <c r="I89" s="28"/>
      <c r="J89" s="28"/>
      <c r="K89" s="28"/>
      <c r="L89" s="28"/>
      <c r="M89" s="86"/>
      <c r="N89" s="86"/>
      <c r="O89" s="97" t="str">
        <f>IF($A89="","",IF($I89="クローズ",IF(AND($N89&lt;&gt;"",$M89&lt;&gt;""),MAX($N89-$M89,0),""),IF($M89&lt;&gt;"",MAX(TODAY()-$M89,0),"")))</f>
      </c>
      <c r="P89" s="29"/>
      <c r="Q89" s="158"/>
      <c r="R89" s="158"/>
      <c r="S89" s="158"/>
      <c r="T89" s="158"/>
      <c r="U89" s="158"/>
      <c r="V89" s="158"/>
      <c r="W89" s="158"/>
      <c r="X89" s="158"/>
      <c r="Y89" s="158"/>
      <c r="Z89" s="158"/>
    </row>
    <row r="90" ht="15" customHeight="true">
      <c r="A90" s="27"/>
      <c r="B90" s="86"/>
      <c r="C90" s="28"/>
      <c r="D90" s="28"/>
      <c r="E90" s="28"/>
      <c r="F90" s="28"/>
      <c r="G90" s="28"/>
      <c r="H90" s="28"/>
      <c r="I90" s="28"/>
      <c r="J90" s="28"/>
      <c r="K90" s="28"/>
      <c r="L90" s="28"/>
      <c r="M90" s="86"/>
      <c r="N90" s="86"/>
      <c r="O90" s="97" t="str">
        <f>IF($A90="","",IF($I90="クローズ",IF(AND($N90&lt;&gt;"",$M90&lt;&gt;""),MAX($N90-$M90,0),""),IF($M90&lt;&gt;"",MAX(TODAY()-$M90,0),"")))</f>
      </c>
      <c r="P90" s="29"/>
      <c r="Q90" s="158"/>
      <c r="R90" s="158"/>
      <c r="S90" s="158"/>
      <c r="T90" s="158"/>
      <c r="U90" s="158"/>
      <c r="V90" s="158"/>
      <c r="W90" s="158"/>
      <c r="X90" s="158"/>
      <c r="Y90" s="158"/>
      <c r="Z90" s="158"/>
    </row>
    <row r="91" ht="15" customHeight="true">
      <c r="A91" s="27"/>
      <c r="B91" s="86"/>
      <c r="C91" s="28"/>
      <c r="D91" s="28"/>
      <c r="E91" s="28"/>
      <c r="F91" s="28"/>
      <c r="G91" s="28"/>
      <c r="H91" s="28"/>
      <c r="I91" s="28"/>
      <c r="J91" s="28"/>
      <c r="K91" s="28"/>
      <c r="L91" s="28"/>
      <c r="M91" s="86"/>
      <c r="N91" s="86"/>
      <c r="O91" s="97" t="str">
        <f>IF($A91="","",IF($I91="クローズ",IF(AND($N91&lt;&gt;"",$M91&lt;&gt;""),MAX($N91-$M91,0),""),IF($M91&lt;&gt;"",MAX(TODAY()-$M91,0),"")))</f>
      </c>
      <c r="P91" s="29"/>
      <c r="Q91" s="158"/>
      <c r="R91" s="158"/>
      <c r="S91" s="158"/>
      <c r="T91" s="158"/>
      <c r="U91" s="158"/>
      <c r="V91" s="158"/>
      <c r="W91" s="158"/>
      <c r="X91" s="158"/>
      <c r="Y91" s="158"/>
      <c r="Z91" s="158"/>
    </row>
    <row r="92" ht="15" customHeight="true">
      <c r="A92" s="27"/>
      <c r="B92" s="86"/>
      <c r="C92" s="28"/>
      <c r="D92" s="28"/>
      <c r="E92" s="28"/>
      <c r="F92" s="28"/>
      <c r="G92" s="28"/>
      <c r="H92" s="28"/>
      <c r="I92" s="28"/>
      <c r="J92" s="28"/>
      <c r="K92" s="28"/>
      <c r="L92" s="28"/>
      <c r="M92" s="86"/>
      <c r="N92" s="86"/>
      <c r="O92" s="97" t="str">
        <f>IF($A92="","",IF($I92="クローズ",IF(AND($N92&lt;&gt;"",$M92&lt;&gt;""),MAX($N92-$M92,0),""),IF($M92&lt;&gt;"",MAX(TODAY()-$M92,0),"")))</f>
      </c>
      <c r="P92" s="29"/>
      <c r="Q92" s="158"/>
      <c r="R92" s="158"/>
      <c r="S92" s="158"/>
      <c r="T92" s="158"/>
      <c r="U92" s="158"/>
      <c r="V92" s="158"/>
      <c r="W92" s="158"/>
      <c r="X92" s="158"/>
      <c r="Y92" s="158"/>
      <c r="Z92" s="158"/>
    </row>
    <row r="93" ht="15" customHeight="true">
      <c r="A93" s="27"/>
      <c r="B93" s="86"/>
      <c r="C93" s="28"/>
      <c r="D93" s="28"/>
      <c r="E93" s="28"/>
      <c r="F93" s="28"/>
      <c r="G93" s="28"/>
      <c r="H93" s="28"/>
      <c r="I93" s="28"/>
      <c r="J93" s="28"/>
      <c r="K93" s="28"/>
      <c r="L93" s="28"/>
      <c r="M93" s="86"/>
      <c r="N93" s="86"/>
      <c r="O93" s="97" t="str">
        <f>IF($A93="","",IF($I93="クローズ",IF(AND($N93&lt;&gt;"",$M93&lt;&gt;""),MAX($N93-$M93,0),""),IF($M93&lt;&gt;"",MAX(TODAY()-$M93,0),"")))</f>
      </c>
      <c r="P93" s="29"/>
      <c r="Q93" s="158"/>
      <c r="R93" s="158"/>
      <c r="S93" s="158"/>
      <c r="T93" s="158"/>
      <c r="U93" s="158"/>
      <c r="V93" s="158"/>
      <c r="W93" s="158"/>
      <c r="X93" s="158"/>
      <c r="Y93" s="158"/>
      <c r="Z93" s="158"/>
    </row>
    <row r="94" ht="15" customHeight="true">
      <c r="A94" s="27"/>
      <c r="B94" s="86"/>
      <c r="C94" s="28"/>
      <c r="D94" s="28"/>
      <c r="E94" s="28"/>
      <c r="F94" s="28"/>
      <c r="G94" s="28"/>
      <c r="H94" s="28"/>
      <c r="I94" s="28"/>
      <c r="J94" s="28"/>
      <c r="K94" s="28"/>
      <c r="L94" s="28"/>
      <c r="M94" s="86"/>
      <c r="N94" s="86"/>
      <c r="O94" s="97" t="str">
        <f>IF($A94="","",IF($I94="クローズ",IF(AND($N94&lt;&gt;"",$M94&lt;&gt;""),MAX($N94-$M94,0),""),IF($M94&lt;&gt;"",MAX(TODAY()-$M94,0),"")))</f>
      </c>
      <c r="P94" s="29"/>
      <c r="Q94" s="158"/>
      <c r="R94" s="158"/>
      <c r="S94" s="158"/>
      <c r="T94" s="158"/>
      <c r="U94" s="158"/>
      <c r="V94" s="158"/>
      <c r="W94" s="158"/>
      <c r="X94" s="158"/>
      <c r="Y94" s="158"/>
      <c r="Z94" s="158"/>
    </row>
    <row r="95" ht="15" customHeight="true">
      <c r="A95" s="27"/>
      <c r="B95" s="86"/>
      <c r="C95" s="28"/>
      <c r="D95" s="28"/>
      <c r="E95" s="28"/>
      <c r="F95" s="28"/>
      <c r="G95" s="28"/>
      <c r="H95" s="28"/>
      <c r="I95" s="28"/>
      <c r="J95" s="28"/>
      <c r="K95" s="28"/>
      <c r="L95" s="28"/>
      <c r="M95" s="86"/>
      <c r="N95" s="86"/>
      <c r="O95" s="97" t="str">
        <f>IF($A95="","",IF($I95="クローズ",IF(AND($N95&lt;&gt;"",$M95&lt;&gt;""),MAX($N95-$M95,0),""),IF($M95&lt;&gt;"",MAX(TODAY()-$M95,0),"")))</f>
      </c>
      <c r="P95" s="29"/>
      <c r="Q95" s="158"/>
      <c r="R95" s="158"/>
      <c r="S95" s="158"/>
      <c r="T95" s="158"/>
      <c r="U95" s="158"/>
      <c r="V95" s="158"/>
      <c r="W95" s="158"/>
      <c r="X95" s="158"/>
      <c r="Y95" s="158"/>
      <c r="Z95" s="158"/>
    </row>
    <row r="96" ht="15" customHeight="true">
      <c r="A96" s="27"/>
      <c r="B96" s="86"/>
      <c r="C96" s="28"/>
      <c r="D96" s="28"/>
      <c r="E96" s="28"/>
      <c r="F96" s="28"/>
      <c r="G96" s="28"/>
      <c r="H96" s="28"/>
      <c r="I96" s="28"/>
      <c r="J96" s="28"/>
      <c r="K96" s="28"/>
      <c r="L96" s="28"/>
      <c r="M96" s="86"/>
      <c r="N96" s="86"/>
      <c r="O96" s="97" t="str">
        <f>IF($A96="","",IF($I96="クローズ",IF(AND($N96&lt;&gt;"",$M96&lt;&gt;""),MAX($N96-$M96,0),""),IF($M96&lt;&gt;"",MAX(TODAY()-$M96,0),"")))</f>
      </c>
      <c r="P96" s="29"/>
      <c r="Q96" s="158"/>
      <c r="R96" s="158"/>
      <c r="S96" s="158"/>
      <c r="T96" s="158"/>
      <c r="U96" s="158"/>
      <c r="V96" s="158"/>
      <c r="W96" s="158"/>
      <c r="X96" s="158"/>
      <c r="Y96" s="158"/>
      <c r="Z96" s="158"/>
    </row>
    <row r="97" ht="15" customHeight="true">
      <c r="A97" s="27"/>
      <c r="B97" s="86"/>
      <c r="C97" s="28"/>
      <c r="D97" s="28"/>
      <c r="E97" s="28"/>
      <c r="F97" s="28"/>
      <c r="G97" s="28"/>
      <c r="H97" s="28"/>
      <c r="I97" s="28"/>
      <c r="J97" s="28"/>
      <c r="K97" s="28"/>
      <c r="L97" s="28"/>
      <c r="M97" s="86"/>
      <c r="N97" s="86"/>
      <c r="O97" s="97" t="str">
        <f>IF($A97="","",IF($I97="クローズ",IF(AND($N97&lt;&gt;"",$M97&lt;&gt;""),MAX($N97-$M97,0),""),IF($M97&lt;&gt;"",MAX(TODAY()-$M97,0),"")))</f>
      </c>
      <c r="P97" s="29"/>
      <c r="Q97" s="158"/>
      <c r="R97" s="158"/>
      <c r="S97" s="158"/>
      <c r="T97" s="158"/>
      <c r="U97" s="158"/>
      <c r="V97" s="158"/>
      <c r="W97" s="158"/>
      <c r="X97" s="158"/>
      <c r="Y97" s="158"/>
      <c r="Z97" s="158"/>
    </row>
    <row r="98" ht="15" customHeight="true">
      <c r="A98" s="27"/>
      <c r="B98" s="86"/>
      <c r="C98" s="28"/>
      <c r="D98" s="28"/>
      <c r="E98" s="28"/>
      <c r="F98" s="28"/>
      <c r="G98" s="28"/>
      <c r="H98" s="28"/>
      <c r="I98" s="28"/>
      <c r="J98" s="28"/>
      <c r="K98" s="28"/>
      <c r="L98" s="28"/>
      <c r="M98" s="86"/>
      <c r="N98" s="86"/>
      <c r="O98" s="97" t="str">
        <f>IF($A98="","",IF($I98="クローズ",IF(AND($N98&lt;&gt;"",$M98&lt;&gt;""),MAX($N98-$M98,0),""),IF($M98&lt;&gt;"",MAX(TODAY()-$M98,0),"")))</f>
      </c>
      <c r="P98" s="29"/>
      <c r="Q98" s="158"/>
      <c r="R98" s="158"/>
      <c r="S98" s="158"/>
      <c r="T98" s="158"/>
      <c r="U98" s="158"/>
      <c r="V98" s="158"/>
      <c r="W98" s="158"/>
      <c r="X98" s="158"/>
      <c r="Y98" s="158"/>
      <c r="Z98" s="158"/>
    </row>
    <row r="99" ht="15" customHeight="true">
      <c r="A99" s="27"/>
      <c r="B99" s="86"/>
      <c r="C99" s="28"/>
      <c r="D99" s="28"/>
      <c r="E99" s="28"/>
      <c r="F99" s="28"/>
      <c r="G99" s="28"/>
      <c r="H99" s="28"/>
      <c r="I99" s="28"/>
      <c r="J99" s="28"/>
      <c r="K99" s="28"/>
      <c r="L99" s="28"/>
      <c r="M99" s="86"/>
      <c r="N99" s="86"/>
      <c r="O99" s="97" t="str">
        <f>IF($A99="","",IF($I99="クローズ",IF(AND($N99&lt;&gt;"",$M99&lt;&gt;""),MAX($N99-$M99,0),""),IF($M99&lt;&gt;"",MAX(TODAY()-$M99,0),"")))</f>
      </c>
      <c r="P99" s="29"/>
      <c r="Q99" s="158"/>
      <c r="R99" s="158"/>
      <c r="S99" s="158"/>
      <c r="T99" s="158"/>
      <c r="U99" s="158"/>
      <c r="V99" s="158"/>
      <c r="W99" s="158"/>
      <c r="X99" s="158"/>
      <c r="Y99" s="158"/>
      <c r="Z99" s="158"/>
    </row>
    <row r="100" ht="15" customHeight="true">
      <c r="A100" s="27"/>
      <c r="B100" s="86"/>
      <c r="C100" s="28"/>
      <c r="D100" s="28"/>
      <c r="E100" s="28"/>
      <c r="F100" s="28"/>
      <c r="G100" s="28"/>
      <c r="H100" s="28"/>
      <c r="I100" s="28"/>
      <c r="J100" s="28"/>
      <c r="K100" s="28"/>
      <c r="L100" s="28"/>
      <c r="M100" s="86"/>
      <c r="N100" s="86"/>
      <c r="O100" s="97" t="str">
        <f>IF($A100="","",IF($I100="クローズ",IF(AND($N100&lt;&gt;"",$M100&lt;&gt;""),MAX($N100-$M100,0),""),IF($M100&lt;&gt;"",MAX(TODAY()-$M100,0),"")))</f>
      </c>
      <c r="P100" s="29"/>
      <c r="Q100" s="158"/>
      <c r="R100" s="158"/>
      <c r="S100" s="158"/>
      <c r="T100" s="158"/>
      <c r="U100" s="158"/>
      <c r="V100" s="158"/>
      <c r="W100" s="158"/>
      <c r="X100" s="158"/>
      <c r="Y100" s="158"/>
      <c r="Z100" s="158"/>
    </row>
    <row r="101" ht="15" customHeight="true">
      <c r="A101" s="30"/>
      <c r="B101" s="80"/>
      <c r="C101" s="31"/>
      <c r="D101" s="31"/>
      <c r="E101" s="31"/>
      <c r="F101" s="31"/>
      <c r="G101" s="31"/>
      <c r="H101" s="31"/>
      <c r="I101" s="31"/>
      <c r="J101" s="31"/>
      <c r="K101" s="31"/>
      <c r="L101" s="31"/>
      <c r="M101" s="80"/>
      <c r="N101" s="80"/>
      <c r="O101" s="100" t="str">
        <f>IF($A101="","",IF($I101="クローズ",IF(AND($N101&lt;&gt;"",$M101&lt;&gt;""),MAX($N101-$M101,0),""),IF($M101&lt;&gt;"",MAX(TODAY()-$M101,0),"")))</f>
      </c>
      <c r="P101" s="32"/>
      <c r="Q101" s="158"/>
      <c r="R101" s="158"/>
      <c r="S101" s="158"/>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conditionalFormatting sqref="F2:F101">
    <cfRule type="containsText" dxfId="7" priority="1" operator="containsText" text="高">
      <formula>NOT(ISERROR(SEARCH("高",F2)))</formula>
    </cfRule>
  </conditionalFormatting>
  <conditionalFormatting sqref="I2:I101">
    <cfRule type="containsText" dxfId="8" priority="2" operator="containsText" text="クローズ">
      <formula>NOT(ISERROR(SEARCH("クローズ",I2)))</formula>
    </cfRule>
  </conditionalFormatting>
  <conditionalFormatting sqref="O2:O101">
    <cfRule type="cellIs" dxfId="9" priority="3" operator="greaterThan">
      <formula>0</formula>
    </cfRule>
  </conditionalFormatting>
  <dataValidations count="4">
    <dataValidation allowBlank="true" sqref="D2:D101" type="list">
      <formula1>"生産計画,工程進捗,品質記録,資材,設備,人員,顧客,外注"</formula1>
    </dataValidation>
    <dataValidation allowBlank="true" sqref="E2:E101" type="list">
      <formula1>"ライン停止,部材不足,設備故障,品質異常,手直し,人員不足,外注遅延,セキュリティと環境,文書とSOP"</formula1>
    </dataValidation>
    <dataValidation allowBlank="true" sqref="F2:F101" type="list">
      <formula1>"高,中,低"</formula1>
    </dataValidation>
    <dataValidation allowBlank="true" sqref="I2:I101" type="list">
      <formula1>"新規,処理中,検証待ち,クローズ"</formula1>
    </dataValidation>
  </dataValidations>
  <pageMargins left="0.7" right="0.7" top="0.75" bottom="0.75" header="0.3" footer="0.3"/>
  <ignoredErrors>
    <ignoredError sqref="A1:XFD1048576" evalError="true" twoDigitTextYear="true" numberStoredAsText="true" formula="true" formulaRange="true" unlockedFormula="true" emptyCellReference="true" listDataValidation="true" calculatedColumn="true"/>
  </ignoredErrors>
  <tableParts count="1">
    <tablePart r:id="R2a8ed1d339c64ea8"/>
  </tableParts>
</worksheet>
</file>

<file path=xl/worksheets/sheet8.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workbookViewId="0"/>
  </sheetViews>
  <sheetFormatPr defaultRowHeight="15"/>
  <cols>
    <col customWidth="true" max="4" min="1" width="18"/>
    <col customWidth="true" max="8" min="5" width="12"/>
    <col customWidth="true" max="9" min="9" width="13"/>
    <col customWidth="true" max="12" min="10" width="12"/>
    <col customWidth="true" max="13" min="13" width="24"/>
    <col customWidth="true" max="14" min="14" width="32"/>
  </cols>
  <sheetData>
    <row r="1" ht="24.4140625" customHeight="true">
      <c r="A1" s="60" t="s">
        <v>282</v>
      </c>
      <c r="B1" s="61" t="s">
        <v>98</v>
      </c>
      <c r="C1" s="61" t="s">
        <v>100</v>
      </c>
      <c r="D1" s="61" t="s">
        <v>102</v>
      </c>
      <c r="E1" s="61" t="s">
        <v>103</v>
      </c>
      <c r="F1" s="61" t="s">
        <v>283</v>
      </c>
      <c r="G1" s="61" t="s">
        <v>284</v>
      </c>
      <c r="H1" s="61" t="s">
        <v>285</v>
      </c>
      <c r="I1" s="61" t="s">
        <v>286</v>
      </c>
      <c r="J1" s="61" t="s">
        <v>287</v>
      </c>
      <c r="K1" s="61" t="s">
        <v>288</v>
      </c>
      <c r="L1" s="61" t="s">
        <v>289</v>
      </c>
      <c r="M1" s="61" t="s">
        <v>290</v>
      </c>
      <c r="N1" s="61" t="s">
        <v>116</v>
      </c>
      <c r="O1" s="158"/>
      <c r="P1" s="158"/>
      <c r="Q1" s="158"/>
      <c r="R1" s="158"/>
      <c r="S1" s="158"/>
      <c r="T1" s="158"/>
      <c r="U1" s="158"/>
      <c r="V1" s="158"/>
      <c r="W1" s="158"/>
      <c r="X1" s="158"/>
      <c r="Y1" s="158"/>
      <c r="Z1" s="158"/>
    </row>
    <row r="2" ht="15" customHeight="true">
      <c r="A2" s="27" t="str">
        <v>FG-260419-001</v>
      </c>
      <c r="B2" s="28" t="str">
        <v>WO-260418-018</v>
      </c>
      <c r="C2" s="98" t="str">
        <f>IF($B2="","",IFERROR(VLOOKUP($B2,'生産計画'!$A$2:$T$101,4,FALSE),""))</f>
        <v>Aシリーズポンプ本体</v>
      </c>
      <c r="D2" s="98" t="str">
        <f>IF($B2="","",IFERROR(VLOOKUP($B2,'生産計画'!$A$2:$T$101,6,FALSE),""))</f>
        <v>SO-10018</v>
      </c>
      <c r="E2" s="116" t="n">
        <f>IF($B2="","",IFERROR(VLOOKUP($B2,'生産計画'!$A$2:$T$101,7,FALSE),""))</f>
        <v>1200</v>
      </c>
      <c r="F2" s="82" t="n">
        <v>0</v>
      </c>
      <c r="G2" s="82" t="n">
        <v>0</v>
      </c>
      <c r="H2" s="82" t="n">
        <v>0</v>
      </c>
      <c r="I2" s="86"/>
      <c r="J2" s="28"/>
      <c r="K2" s="98" t="str">
        <f>IF($B2="","",IF($I2="","再確認待ちちちち",IFERROR(IF($I2&gt;VLOOKUP($B2,'生産計画'!$A$2:$T$101,10,FALSE),"遅延",IF($I2&lt;VLOOKUP($B2,'生産計画'!$A$2:$T$101,10,FALSE),"前倒し","時間通り")),"再確認待ちちちち")))</f>
        <v>再確認待ちちち</v>
      </c>
      <c r="L2" s="96" t="n">
        <f>IF($B2="","",IFERROR($F2/$E2,""))</f>
        <v>0</v>
      </c>
      <c r="M2" s="28"/>
      <c r="N2" s="29" t="s">
        <v>291</v>
      </c>
      <c r="O2" s="158"/>
      <c r="P2" s="158"/>
      <c r="Q2" s="158"/>
      <c r="R2" s="158"/>
      <c r="S2" s="158"/>
      <c r="T2" s="158"/>
      <c r="U2" s="158"/>
      <c r="V2" s="158"/>
      <c r="W2" s="158"/>
      <c r="X2" s="158"/>
      <c r="Y2" s="158"/>
      <c r="Z2" s="158"/>
    </row>
    <row r="3" ht="15" customHeight="true">
      <c r="A3" s="27" t="str">
        <v>FG-260424-001</v>
      </c>
      <c r="B3" s="28" t="str">
        <v>WO-260423-003</v>
      </c>
      <c r="C3" s="98" t="str">
        <f>IF($B3="","",IFERROR(VLOOKUP($B3,'生産計画'!$A$2:$T$101,4,FALSE),""))</f>
        <v>Fシリーズエンドカバー</v>
      </c>
      <c r="D3" s="98" t="str">
        <f>IF($B3="","",IFERROR(VLOOKUP($B3,'生産計画'!$A$2:$T$101,6,FALSE),""))</f>
        <v>SO-10031</v>
      </c>
      <c r="E3" s="116" t="n">
        <f>IF($B3="","",IFERROR(VLOOKUP($B3,'生産計画'!$A$2:$T$101,7,FALSE),""))</f>
        <v>300</v>
      </c>
      <c r="F3" s="82" t="n">
        <v>60</v>
      </c>
      <c r="G3" s="82" t="n">
        <v>0</v>
      </c>
      <c r="H3" s="82" t="n">
        <v>0</v>
      </c>
      <c r="I3" s="86" t="n">
        <v>46136</v>
      </c>
      <c r="J3" s="28" t="s">
        <v>151</v>
      </c>
      <c r="K3" s="98" t="str">
        <f>IF($B3="","",IF($I3="","再確認待ちちちち",IFERROR(IF($I3&gt;VLOOKUP($B3,'生産計画'!$A$2:$T$101,10,FALSE),"遅延",IF($I3&lt;VLOOKUP($B3,'生産計画'!$A$2:$T$101,10,FALSE),"前倒し","時間通り")),"再確認待ちちちち")))</f>
        <v>前倒し</v>
      </c>
      <c r="L3" s="96" t="n">
        <f>IF($B3="","",IFERROR($F3/$E3,""))</f>
        <v>0.2</v>
      </c>
      <c r="M3" s="28"/>
      <c r="N3" s="29" t="s">
        <v>292</v>
      </c>
      <c r="O3" s="158"/>
      <c r="P3" s="158"/>
      <c r="Q3" s="158"/>
      <c r="R3" s="158"/>
      <c r="S3" s="158"/>
      <c r="T3" s="158"/>
      <c r="U3" s="158"/>
      <c r="V3" s="158"/>
      <c r="W3" s="158"/>
      <c r="X3" s="158"/>
      <c r="Y3" s="158"/>
      <c r="Z3" s="158"/>
    </row>
    <row r="4" ht="15" customHeight="true">
      <c r="A4" s="27"/>
      <c r="B4" s="28"/>
      <c r="C4" s="98" t="str">
        <f>IF($B4="","",IFERROR(VLOOKUP($B4,'生産計画'!$A$2:$T$101,4,FALSE),""))</f>
      </c>
      <c r="D4" s="98" t="str">
        <f>IF($B4="","",IFERROR(VLOOKUP($B4,'生産計画'!$A$2:$T$101,6,FALSE),""))</f>
      </c>
      <c r="E4" s="116" t="str">
        <f>IF($B4="","",IFERROR(VLOOKUP($B4,'生産計画'!$A$2:$T$101,7,FALSE),""))</f>
      </c>
      <c r="F4" s="82"/>
      <c r="G4" s="82"/>
      <c r="H4" s="82"/>
      <c r="I4" s="86"/>
      <c r="J4" s="28"/>
      <c r="K4" s="98" t="str">
        <f>IF($B4="","",IF($I4="","再確認待ちちちち",IFERROR(IF($I4&gt;VLOOKUP($B4,'生産計画'!$A$2:$T$101,10,FALSE),"遅延",IF($I4&lt;VLOOKUP($B4,'生産計画'!$A$2:$T$101,10,FALSE),"前倒し","時間通り")),"再確認待ちちちち")))</f>
      </c>
      <c r="L4" s="96" t="str">
        <f>IF($B4="","",IFERROR($F4/$E4,""))</f>
      </c>
      <c r="M4" s="28"/>
      <c r="N4" s="29"/>
      <c r="O4" s="158"/>
      <c r="P4" s="158"/>
      <c r="Q4" s="158"/>
      <c r="R4" s="158"/>
      <c r="S4" s="158"/>
      <c r="T4" s="158"/>
      <c r="U4" s="158"/>
      <c r="V4" s="158"/>
      <c r="W4" s="158"/>
      <c r="X4" s="158"/>
      <c r="Y4" s="158"/>
      <c r="Z4" s="158"/>
    </row>
    <row r="5" ht="15" customHeight="true">
      <c r="A5" s="27"/>
      <c r="B5" s="28"/>
      <c r="C5" s="98" t="str">
        <f>IF($B5="","",IFERROR(VLOOKUP($B5,'生産計画'!$A$2:$T$101,4,FALSE),""))</f>
      </c>
      <c r="D5" s="98" t="str">
        <f>IF($B5="","",IFERROR(VLOOKUP($B5,'生産計画'!$A$2:$T$101,6,FALSE),""))</f>
      </c>
      <c r="E5" s="116" t="str">
        <f>IF($B5="","",IFERROR(VLOOKUP($B5,'生産計画'!$A$2:$T$101,7,FALSE),""))</f>
      </c>
      <c r="F5" s="82"/>
      <c r="G5" s="82"/>
      <c r="H5" s="82"/>
      <c r="I5" s="86"/>
      <c r="J5" s="28"/>
      <c r="K5" s="98" t="str">
        <f>IF($B5="","",IF($I5="","再確認待ちちちち",IFERROR(IF($I5&gt;VLOOKUP($B5,'生産計画'!$A$2:$T$101,10,FALSE),"遅延",IF($I5&lt;VLOOKUP($B5,'生産計画'!$A$2:$T$101,10,FALSE),"前倒し","時間通り")),"再確認待ちちちち")))</f>
      </c>
      <c r="L5" s="96" t="str">
        <f>IF($B5="","",IFERROR($F5/$E5,""))</f>
      </c>
      <c r="M5" s="28"/>
      <c r="N5" s="29"/>
      <c r="O5" s="158"/>
      <c r="P5" s="158"/>
      <c r="Q5" s="158"/>
      <c r="R5" s="158"/>
      <c r="S5" s="158"/>
      <c r="T5" s="158"/>
      <c r="U5" s="158"/>
      <c r="V5" s="158"/>
      <c r="W5" s="158"/>
      <c r="X5" s="158"/>
      <c r="Y5" s="158"/>
      <c r="Z5" s="158"/>
    </row>
    <row r="6" ht="15" customHeight="true">
      <c r="A6" s="27"/>
      <c r="B6" s="28"/>
      <c r="C6" s="98" t="str">
        <f>IF($B6="","",IFERROR(VLOOKUP($B6,'生産計画'!$A$2:$T$101,4,FALSE),""))</f>
      </c>
      <c r="D6" s="98" t="str">
        <f>IF($B6="","",IFERROR(VLOOKUP($B6,'生産計画'!$A$2:$T$101,6,FALSE),""))</f>
      </c>
      <c r="E6" s="116" t="str">
        <f>IF($B6="","",IFERROR(VLOOKUP($B6,'生産計画'!$A$2:$T$101,7,FALSE),""))</f>
      </c>
      <c r="F6" s="82"/>
      <c r="G6" s="82"/>
      <c r="H6" s="82"/>
      <c r="I6" s="86"/>
      <c r="J6" s="28"/>
      <c r="K6" s="98" t="str">
        <f>IF($B6="","",IF($I6="","再確認待ちちちち",IFERROR(IF($I6&gt;VLOOKUP($B6,'生産計画'!$A$2:$T$101,10,FALSE),"遅延",IF($I6&lt;VLOOKUP($B6,'生産計画'!$A$2:$T$101,10,FALSE),"前倒し","時間通り")),"再確認待ちちちち")))</f>
      </c>
      <c r="L6" s="96" t="str">
        <f>IF($B6="","",IFERROR($F6/$E6,""))</f>
      </c>
      <c r="M6" s="28"/>
      <c r="N6" s="29"/>
      <c r="O6" s="158"/>
      <c r="P6" s="158"/>
      <c r="Q6" s="158"/>
      <c r="R6" s="158"/>
      <c r="S6" s="158"/>
      <c r="T6" s="158"/>
      <c r="U6" s="158"/>
      <c r="V6" s="158"/>
      <c r="W6" s="158"/>
      <c r="X6" s="158"/>
      <c r="Y6" s="158"/>
      <c r="Z6" s="158"/>
    </row>
    <row r="7" ht="15" customHeight="true">
      <c r="A7" s="27"/>
      <c r="B7" s="28"/>
      <c r="C7" s="98" t="str">
        <f>IF($B7="","",IFERROR(VLOOKUP($B7,'生産計画'!$A$2:$T$101,4,FALSE),""))</f>
      </c>
      <c r="D7" s="98" t="str">
        <f>IF($B7="","",IFERROR(VLOOKUP($B7,'生産計画'!$A$2:$T$101,6,FALSE),""))</f>
      </c>
      <c r="E7" s="116" t="str">
        <f>IF($B7="","",IFERROR(VLOOKUP($B7,'生産計画'!$A$2:$T$101,7,FALSE),""))</f>
      </c>
      <c r="F7" s="82"/>
      <c r="G7" s="82"/>
      <c r="H7" s="82"/>
      <c r="I7" s="86"/>
      <c r="J7" s="28"/>
      <c r="K7" s="98" t="str">
        <f>IF($B7="","",IF($I7="","再確認待ちちちち",IFERROR(IF($I7&gt;VLOOKUP($B7,'生産計画'!$A$2:$T$101,10,FALSE),"遅延",IF($I7&lt;VLOOKUP($B7,'生産計画'!$A$2:$T$101,10,FALSE),"前倒し","時間通り")),"再確認待ちちちち")))</f>
      </c>
      <c r="L7" s="96" t="str">
        <f>IF($B7="","",IFERROR($F7/$E7,""))</f>
      </c>
      <c r="M7" s="28"/>
      <c r="N7" s="29"/>
      <c r="O7" s="158"/>
      <c r="P7" s="158"/>
      <c r="Q7" s="158"/>
      <c r="R7" s="158"/>
      <c r="S7" s="158"/>
      <c r="T7" s="158"/>
      <c r="U7" s="158"/>
      <c r="V7" s="158"/>
      <c r="W7" s="158"/>
      <c r="X7" s="158"/>
      <c r="Y7" s="158"/>
      <c r="Z7" s="158"/>
    </row>
    <row r="8" ht="15" customHeight="true">
      <c r="A8" s="27"/>
      <c r="B8" s="28"/>
      <c r="C8" s="98" t="str">
        <f>IF($B8="","",IFERROR(VLOOKUP($B8,'生産計画'!$A$2:$T$101,4,FALSE),""))</f>
      </c>
      <c r="D8" s="98" t="str">
        <f>IF($B8="","",IFERROR(VLOOKUP($B8,'生産計画'!$A$2:$T$101,6,FALSE),""))</f>
      </c>
      <c r="E8" s="116" t="str">
        <f>IF($B8="","",IFERROR(VLOOKUP($B8,'生産計画'!$A$2:$T$101,7,FALSE),""))</f>
      </c>
      <c r="F8" s="82"/>
      <c r="G8" s="82"/>
      <c r="H8" s="82"/>
      <c r="I8" s="86"/>
      <c r="J8" s="28"/>
      <c r="K8" s="98" t="str">
        <f>IF($B8="","",IF($I8="","再確認待ちちちち",IFERROR(IF($I8&gt;VLOOKUP($B8,'生産計画'!$A$2:$T$101,10,FALSE),"遅延",IF($I8&lt;VLOOKUP($B8,'生産計画'!$A$2:$T$101,10,FALSE),"前倒し","時間通り")),"再確認待ちちちち")))</f>
      </c>
      <c r="L8" s="96" t="str">
        <f>IF($B8="","",IFERROR($F8/$E8,""))</f>
      </c>
      <c r="M8" s="28"/>
      <c r="N8" s="29"/>
      <c r="O8" s="158"/>
      <c r="P8" s="158"/>
      <c r="Q8" s="158"/>
      <c r="R8" s="158"/>
      <c r="S8" s="158"/>
      <c r="T8" s="158"/>
      <c r="U8" s="158"/>
      <c r="V8" s="158"/>
      <c r="W8" s="158"/>
      <c r="X8" s="158"/>
      <c r="Y8" s="158"/>
      <c r="Z8" s="158"/>
    </row>
    <row r="9" ht="15" customHeight="true">
      <c r="A9" s="27"/>
      <c r="B9" s="28"/>
      <c r="C9" s="98" t="str">
        <f>IF($B9="","",IFERROR(VLOOKUP($B9,'生産計画'!$A$2:$T$101,4,FALSE),""))</f>
      </c>
      <c r="D9" s="98" t="str">
        <f>IF($B9="","",IFERROR(VLOOKUP($B9,'生産計画'!$A$2:$T$101,6,FALSE),""))</f>
      </c>
      <c r="E9" s="116" t="str">
        <f>IF($B9="","",IFERROR(VLOOKUP($B9,'生産計画'!$A$2:$T$101,7,FALSE),""))</f>
      </c>
      <c r="F9" s="82"/>
      <c r="G9" s="82"/>
      <c r="H9" s="82"/>
      <c r="I9" s="86"/>
      <c r="J9" s="28"/>
      <c r="K9" s="98" t="str">
        <f>IF($B9="","",IF($I9="","再確認待ちちちち",IFERROR(IF($I9&gt;VLOOKUP($B9,'生産計画'!$A$2:$T$101,10,FALSE),"遅延",IF($I9&lt;VLOOKUP($B9,'生産計画'!$A$2:$T$101,10,FALSE),"前倒し","時間通り")),"再確認待ちちちち")))</f>
      </c>
      <c r="L9" s="96" t="str">
        <f>IF($B9="","",IFERROR($F9/$E9,""))</f>
      </c>
      <c r="M9" s="28"/>
      <c r="N9" s="29"/>
      <c r="O9" s="158"/>
      <c r="P9" s="158"/>
      <c r="Q9" s="158"/>
      <c r="R9" s="158"/>
      <c r="S9" s="158"/>
      <c r="T9" s="158"/>
      <c r="U9" s="158"/>
      <c r="V9" s="158"/>
      <c r="W9" s="158"/>
      <c r="X9" s="158"/>
      <c r="Y9" s="158"/>
      <c r="Z9" s="158"/>
    </row>
    <row r="10" ht="15" customHeight="true">
      <c r="A10" s="27"/>
      <c r="B10" s="28"/>
      <c r="C10" s="98" t="str">
        <f>IF($B10="","",IFERROR(VLOOKUP($B10,'生産計画'!$A$2:$T$101,4,FALSE),""))</f>
      </c>
      <c r="D10" s="98" t="str">
        <f>IF($B10="","",IFERROR(VLOOKUP($B10,'生産計画'!$A$2:$T$101,6,FALSE),""))</f>
      </c>
      <c r="E10" s="116" t="str">
        <f>IF($B10="","",IFERROR(VLOOKUP($B10,'生産計画'!$A$2:$T$101,7,FALSE),""))</f>
      </c>
      <c r="F10" s="82"/>
      <c r="G10" s="82"/>
      <c r="H10" s="82"/>
      <c r="I10" s="86"/>
      <c r="J10" s="28"/>
      <c r="K10" s="98" t="str">
        <f>IF($B10="","",IF($I10="","再確認待ちちちち",IFERROR(IF($I10&gt;VLOOKUP($B10,'生産計画'!$A$2:$T$101,10,FALSE),"遅延",IF($I10&lt;VLOOKUP($B10,'生産計画'!$A$2:$T$101,10,FALSE),"前倒し","時間通り")),"再確認待ちちちち")))</f>
      </c>
      <c r="L10" s="96" t="str">
        <f>IF($B10="","",IFERROR($F10/$E10,""))</f>
      </c>
      <c r="M10" s="28"/>
      <c r="N10" s="29"/>
      <c r="O10" s="158"/>
      <c r="P10" s="158"/>
      <c r="Q10" s="158"/>
      <c r="R10" s="158"/>
      <c r="S10" s="158"/>
      <c r="T10" s="158"/>
      <c r="U10" s="158"/>
      <c r="V10" s="158"/>
      <c r="W10" s="158"/>
      <c r="X10" s="158"/>
      <c r="Y10" s="158"/>
      <c r="Z10" s="158"/>
    </row>
    <row r="11" ht="15" customHeight="true">
      <c r="A11" s="27"/>
      <c r="B11" s="28"/>
      <c r="C11" s="98" t="str">
        <f>IF($B11="","",IFERROR(VLOOKUP($B11,'生産計画'!$A$2:$T$101,4,FALSE),""))</f>
      </c>
      <c r="D11" s="98" t="str">
        <f>IF($B11="","",IFERROR(VLOOKUP($B11,'生産計画'!$A$2:$T$101,6,FALSE),""))</f>
      </c>
      <c r="E11" s="116" t="str">
        <f>IF($B11="","",IFERROR(VLOOKUP($B11,'生産計画'!$A$2:$T$101,7,FALSE),""))</f>
      </c>
      <c r="F11" s="82"/>
      <c r="G11" s="82"/>
      <c r="H11" s="82"/>
      <c r="I11" s="86"/>
      <c r="J11" s="28"/>
      <c r="K11" s="98" t="str">
        <f>IF($B11="","",IF($I11="","再確認待ちちちち",IFERROR(IF($I11&gt;VLOOKUP($B11,'生産計画'!$A$2:$T$101,10,FALSE),"遅延",IF($I11&lt;VLOOKUP($B11,'生産計画'!$A$2:$T$101,10,FALSE),"前倒し","時間通り")),"再確認待ちちちち")))</f>
      </c>
      <c r="L11" s="96" t="str">
        <f>IF($B11="","",IFERROR($F11/$E11,""))</f>
      </c>
      <c r="M11" s="28"/>
      <c r="N11" s="29"/>
      <c r="O11" s="158"/>
      <c r="P11" s="158"/>
      <c r="Q11" s="158"/>
      <c r="R11" s="158"/>
      <c r="S11" s="158"/>
      <c r="T11" s="158"/>
      <c r="U11" s="158"/>
      <c r="V11" s="158"/>
      <c r="W11" s="158"/>
      <c r="X11" s="158"/>
      <c r="Y11" s="158"/>
      <c r="Z11" s="158"/>
    </row>
    <row r="12" ht="15" customHeight="true">
      <c r="A12" s="27"/>
      <c r="B12" s="28"/>
      <c r="C12" s="98" t="str">
        <f>IF($B12="","",IFERROR(VLOOKUP($B12,'生産計画'!$A$2:$T$101,4,FALSE),""))</f>
      </c>
      <c r="D12" s="98" t="str">
        <f>IF($B12="","",IFERROR(VLOOKUP($B12,'生産計画'!$A$2:$T$101,6,FALSE),""))</f>
      </c>
      <c r="E12" s="116" t="str">
        <f>IF($B12="","",IFERROR(VLOOKUP($B12,'生産計画'!$A$2:$T$101,7,FALSE),""))</f>
      </c>
      <c r="F12" s="82"/>
      <c r="G12" s="82"/>
      <c r="H12" s="82"/>
      <c r="I12" s="86"/>
      <c r="J12" s="28"/>
      <c r="K12" s="98" t="str">
        <f>IF($B12="","",IF($I12="","再確認待ちちちち",IFERROR(IF($I12&gt;VLOOKUP($B12,'生産計画'!$A$2:$T$101,10,FALSE),"遅延",IF($I12&lt;VLOOKUP($B12,'生産計画'!$A$2:$T$101,10,FALSE),"前倒し","時間通り")),"再確認待ちちちち")))</f>
      </c>
      <c r="L12" s="96" t="str">
        <f>IF($B12="","",IFERROR($F12/$E12,""))</f>
      </c>
      <c r="M12" s="28"/>
      <c r="N12" s="29"/>
      <c r="O12" s="158"/>
      <c r="P12" s="158"/>
      <c r="Q12" s="158"/>
      <c r="R12" s="158"/>
      <c r="S12" s="158"/>
      <c r="T12" s="158"/>
      <c r="U12" s="158"/>
      <c r="V12" s="158"/>
      <c r="W12" s="158"/>
      <c r="X12" s="158"/>
      <c r="Y12" s="158"/>
      <c r="Z12" s="158"/>
    </row>
    <row r="13" ht="15" customHeight="true">
      <c r="A13" s="27"/>
      <c r="B13" s="28"/>
      <c r="C13" s="98" t="str">
        <f>IF($B13="","",IFERROR(VLOOKUP($B13,'生産計画'!$A$2:$T$101,4,FALSE),""))</f>
      </c>
      <c r="D13" s="98" t="str">
        <f>IF($B13="","",IFERROR(VLOOKUP($B13,'生産計画'!$A$2:$T$101,6,FALSE),""))</f>
      </c>
      <c r="E13" s="116" t="str">
        <f>IF($B13="","",IFERROR(VLOOKUP($B13,'生産計画'!$A$2:$T$101,7,FALSE),""))</f>
      </c>
      <c r="F13" s="82"/>
      <c r="G13" s="82"/>
      <c r="H13" s="82"/>
      <c r="I13" s="86"/>
      <c r="J13" s="28"/>
      <c r="K13" s="98" t="str">
        <f>IF($B13="","",IF($I13="","再確認待ちちちち",IFERROR(IF($I13&gt;VLOOKUP($B13,'生産計画'!$A$2:$T$101,10,FALSE),"遅延",IF($I13&lt;VLOOKUP($B13,'生産計画'!$A$2:$T$101,10,FALSE),"前倒し","時間通り")),"再確認待ちちちち")))</f>
      </c>
      <c r="L13" s="96" t="str">
        <f>IF($B13="","",IFERROR($F13/$E13,""))</f>
      </c>
      <c r="M13" s="28"/>
      <c r="N13" s="29"/>
      <c r="O13" s="158"/>
      <c r="P13" s="158"/>
      <c r="Q13" s="158"/>
      <c r="R13" s="158"/>
      <c r="S13" s="158"/>
      <c r="T13" s="158"/>
      <c r="U13" s="158"/>
      <c r="V13" s="158"/>
      <c r="W13" s="158"/>
      <c r="X13" s="158"/>
      <c r="Y13" s="158"/>
      <c r="Z13" s="158"/>
    </row>
    <row r="14" ht="15" customHeight="true">
      <c r="A14" s="27"/>
      <c r="B14" s="28"/>
      <c r="C14" s="98" t="str">
        <f>IF($B14="","",IFERROR(VLOOKUP($B14,'生産計画'!$A$2:$T$101,4,FALSE),""))</f>
      </c>
      <c r="D14" s="98" t="str">
        <f>IF($B14="","",IFERROR(VLOOKUP($B14,'生産計画'!$A$2:$T$101,6,FALSE),""))</f>
      </c>
      <c r="E14" s="116" t="str">
        <f>IF($B14="","",IFERROR(VLOOKUP($B14,'生産計画'!$A$2:$T$101,7,FALSE),""))</f>
      </c>
      <c r="F14" s="82"/>
      <c r="G14" s="82"/>
      <c r="H14" s="82"/>
      <c r="I14" s="86"/>
      <c r="J14" s="28"/>
      <c r="K14" s="98" t="str">
        <f>IF($B14="","",IF($I14="","再確認待ちちちち",IFERROR(IF($I14&gt;VLOOKUP($B14,'生産計画'!$A$2:$T$101,10,FALSE),"遅延",IF($I14&lt;VLOOKUP($B14,'生産計画'!$A$2:$T$101,10,FALSE),"前倒し","時間通り")),"再確認待ちちちち")))</f>
      </c>
      <c r="L14" s="96" t="str">
        <f>IF($B14="","",IFERROR($F14/$E14,""))</f>
      </c>
      <c r="M14" s="28"/>
      <c r="N14" s="29"/>
      <c r="O14" s="158"/>
      <c r="P14" s="158"/>
      <c r="Q14" s="158"/>
      <c r="R14" s="158"/>
      <c r="S14" s="158"/>
      <c r="T14" s="158"/>
      <c r="U14" s="158"/>
      <c r="V14" s="158"/>
      <c r="W14" s="158"/>
      <c r="X14" s="158"/>
      <c r="Y14" s="158"/>
      <c r="Z14" s="158"/>
    </row>
    <row r="15" ht="15" customHeight="true">
      <c r="A15" s="27"/>
      <c r="B15" s="28"/>
      <c r="C15" s="98" t="str">
        <f>IF($B15="","",IFERROR(VLOOKUP($B15,'生産計画'!$A$2:$T$101,4,FALSE),""))</f>
      </c>
      <c r="D15" s="98" t="str">
        <f>IF($B15="","",IFERROR(VLOOKUP($B15,'生産計画'!$A$2:$T$101,6,FALSE),""))</f>
      </c>
      <c r="E15" s="116" t="str">
        <f>IF($B15="","",IFERROR(VLOOKUP($B15,'生産計画'!$A$2:$T$101,7,FALSE),""))</f>
      </c>
      <c r="F15" s="82"/>
      <c r="G15" s="82"/>
      <c r="H15" s="82"/>
      <c r="I15" s="86"/>
      <c r="J15" s="28"/>
      <c r="K15" s="98" t="str">
        <f>IF($B15="","",IF($I15="","再確認待ちちちち",IFERROR(IF($I15&gt;VLOOKUP($B15,'生産計画'!$A$2:$T$101,10,FALSE),"遅延",IF($I15&lt;VLOOKUP($B15,'生産計画'!$A$2:$T$101,10,FALSE),"前倒し","時間通り")),"再確認待ちちちち")))</f>
      </c>
      <c r="L15" s="96" t="str">
        <f>IF($B15="","",IFERROR($F15/$E15,""))</f>
      </c>
      <c r="M15" s="28"/>
      <c r="N15" s="29"/>
      <c r="O15" s="158"/>
      <c r="P15" s="158"/>
      <c r="Q15" s="158"/>
      <c r="R15" s="158"/>
      <c r="S15" s="158"/>
      <c r="T15" s="158"/>
      <c r="U15" s="158"/>
      <c r="V15" s="158"/>
      <c r="W15" s="158"/>
      <c r="X15" s="158"/>
      <c r="Y15" s="158"/>
      <c r="Z15" s="158"/>
    </row>
    <row r="16" ht="15" customHeight="true">
      <c r="A16" s="27"/>
      <c r="B16" s="28"/>
      <c r="C16" s="98" t="str">
        <f>IF($B16="","",IFERROR(VLOOKUP($B16,'生産計画'!$A$2:$T$101,4,FALSE),""))</f>
      </c>
      <c r="D16" s="98" t="str">
        <f>IF($B16="","",IFERROR(VLOOKUP($B16,'生産計画'!$A$2:$T$101,6,FALSE),""))</f>
      </c>
      <c r="E16" s="116" t="str">
        <f>IF($B16="","",IFERROR(VLOOKUP($B16,'生産計画'!$A$2:$T$101,7,FALSE),""))</f>
      </c>
      <c r="F16" s="82"/>
      <c r="G16" s="82"/>
      <c r="H16" s="82"/>
      <c r="I16" s="86"/>
      <c r="J16" s="28"/>
      <c r="K16" s="98" t="str">
        <f>IF($B16="","",IF($I16="","再確認待ちちちち",IFERROR(IF($I16&gt;VLOOKUP($B16,'生産計画'!$A$2:$T$101,10,FALSE),"遅延",IF($I16&lt;VLOOKUP($B16,'生産計画'!$A$2:$T$101,10,FALSE),"前倒し","時間通り")),"再確認待ちちちち")))</f>
      </c>
      <c r="L16" s="96" t="str">
        <f>IF($B16="","",IFERROR($F16/$E16,""))</f>
      </c>
      <c r="M16" s="28"/>
      <c r="N16" s="29"/>
      <c r="O16" s="158"/>
      <c r="P16" s="158"/>
      <c r="Q16" s="158"/>
      <c r="R16" s="158"/>
      <c r="S16" s="158"/>
      <c r="T16" s="158"/>
      <c r="U16" s="158"/>
      <c r="V16" s="158"/>
      <c r="W16" s="158"/>
      <c r="X16" s="158"/>
      <c r="Y16" s="158"/>
      <c r="Z16" s="158"/>
    </row>
    <row r="17" ht="15" customHeight="true">
      <c r="A17" s="27"/>
      <c r="B17" s="28"/>
      <c r="C17" s="98" t="str">
        <f>IF($B17="","",IFERROR(VLOOKUP($B17,'生産計画'!$A$2:$T$101,4,FALSE),""))</f>
      </c>
      <c r="D17" s="98" t="str">
        <f>IF($B17="","",IFERROR(VLOOKUP($B17,'生産計画'!$A$2:$T$101,6,FALSE),""))</f>
      </c>
      <c r="E17" s="116" t="str">
        <f>IF($B17="","",IFERROR(VLOOKUP($B17,'生産計画'!$A$2:$T$101,7,FALSE),""))</f>
      </c>
      <c r="F17" s="82"/>
      <c r="G17" s="82"/>
      <c r="H17" s="82"/>
      <c r="I17" s="86"/>
      <c r="J17" s="28"/>
      <c r="K17" s="98" t="str">
        <f>IF($B17="","",IF($I17="","再確認待ちちちち",IFERROR(IF($I17&gt;VLOOKUP($B17,'生産計画'!$A$2:$T$101,10,FALSE),"遅延",IF($I17&lt;VLOOKUP($B17,'生産計画'!$A$2:$T$101,10,FALSE),"前倒し","時間通り")),"再確認待ちちちち")))</f>
      </c>
      <c r="L17" s="96" t="str">
        <f>IF($B17="","",IFERROR($F17/$E17,""))</f>
      </c>
      <c r="M17" s="28"/>
      <c r="N17" s="29"/>
      <c r="O17" s="158"/>
      <c r="P17" s="158"/>
      <c r="Q17" s="158"/>
      <c r="R17" s="158"/>
      <c r="S17" s="158"/>
      <c r="T17" s="158"/>
      <c r="U17" s="158"/>
      <c r="V17" s="158"/>
      <c r="W17" s="158"/>
      <c r="X17" s="158"/>
      <c r="Y17" s="158"/>
      <c r="Z17" s="158"/>
    </row>
    <row r="18" ht="15" customHeight="true">
      <c r="A18" s="27"/>
      <c r="B18" s="28"/>
      <c r="C18" s="98" t="str">
        <f>IF($B18="","",IFERROR(VLOOKUP($B18,'生産計画'!$A$2:$T$101,4,FALSE),""))</f>
      </c>
      <c r="D18" s="98" t="str">
        <f>IF($B18="","",IFERROR(VLOOKUP($B18,'生産計画'!$A$2:$T$101,6,FALSE),""))</f>
      </c>
      <c r="E18" s="116" t="str">
        <f>IF($B18="","",IFERROR(VLOOKUP($B18,'生産計画'!$A$2:$T$101,7,FALSE),""))</f>
      </c>
      <c r="F18" s="82"/>
      <c r="G18" s="82"/>
      <c r="H18" s="82"/>
      <c r="I18" s="86"/>
      <c r="J18" s="28"/>
      <c r="K18" s="98" t="str">
        <f>IF($B18="","",IF($I18="","再確認待ちちちち",IFERROR(IF($I18&gt;VLOOKUP($B18,'生産計画'!$A$2:$T$101,10,FALSE),"遅延",IF($I18&lt;VLOOKUP($B18,'生産計画'!$A$2:$T$101,10,FALSE),"前倒し","時間通り")),"再確認待ちちちち")))</f>
      </c>
      <c r="L18" s="96" t="str">
        <f>IF($B18="","",IFERROR($F18/$E18,""))</f>
      </c>
      <c r="M18" s="28"/>
      <c r="N18" s="29"/>
      <c r="O18" s="158"/>
      <c r="P18" s="158"/>
      <c r="Q18" s="158"/>
      <c r="R18" s="158"/>
      <c r="S18" s="158"/>
      <c r="T18" s="158"/>
      <c r="U18" s="158"/>
      <c r="V18" s="158"/>
      <c r="W18" s="158"/>
      <c r="X18" s="158"/>
      <c r="Y18" s="158"/>
      <c r="Z18" s="158"/>
    </row>
    <row r="19" ht="15" customHeight="true">
      <c r="A19" s="27"/>
      <c r="B19" s="28"/>
      <c r="C19" s="98" t="str">
        <f>IF($B19="","",IFERROR(VLOOKUP($B19,'生産計画'!$A$2:$T$101,4,FALSE),""))</f>
      </c>
      <c r="D19" s="98" t="str">
        <f>IF($B19="","",IFERROR(VLOOKUP($B19,'生産計画'!$A$2:$T$101,6,FALSE),""))</f>
      </c>
      <c r="E19" s="116" t="str">
        <f>IF($B19="","",IFERROR(VLOOKUP($B19,'生産計画'!$A$2:$T$101,7,FALSE),""))</f>
      </c>
      <c r="F19" s="82"/>
      <c r="G19" s="82"/>
      <c r="H19" s="82"/>
      <c r="I19" s="86"/>
      <c r="J19" s="28"/>
      <c r="K19" s="98" t="str">
        <f>IF($B19="","",IF($I19="","再確認待ちちちち",IFERROR(IF($I19&gt;VLOOKUP($B19,'生産計画'!$A$2:$T$101,10,FALSE),"遅延",IF($I19&lt;VLOOKUP($B19,'生産計画'!$A$2:$T$101,10,FALSE),"前倒し","時間通り")),"再確認待ちちちち")))</f>
      </c>
      <c r="L19" s="96" t="str">
        <f>IF($B19="","",IFERROR($F19/$E19,""))</f>
      </c>
      <c r="M19" s="28"/>
      <c r="N19" s="29"/>
      <c r="O19" s="158"/>
      <c r="P19" s="158"/>
      <c r="Q19" s="158"/>
      <c r="R19" s="158"/>
      <c r="S19" s="158"/>
      <c r="T19" s="158"/>
      <c r="U19" s="158"/>
      <c r="V19" s="158"/>
      <c r="W19" s="158"/>
      <c r="X19" s="158"/>
      <c r="Y19" s="158"/>
      <c r="Z19" s="158"/>
    </row>
    <row r="20" ht="15" customHeight="true">
      <c r="A20" s="27"/>
      <c r="B20" s="28"/>
      <c r="C20" s="98" t="str">
        <f>IF($B20="","",IFERROR(VLOOKUP($B20,'生産計画'!$A$2:$T$101,4,FALSE),""))</f>
      </c>
      <c r="D20" s="98" t="str">
        <f>IF($B20="","",IFERROR(VLOOKUP($B20,'生産計画'!$A$2:$T$101,6,FALSE),""))</f>
      </c>
      <c r="E20" s="116" t="str">
        <f>IF($B20="","",IFERROR(VLOOKUP($B20,'生産計画'!$A$2:$T$101,7,FALSE),""))</f>
      </c>
      <c r="F20" s="82"/>
      <c r="G20" s="82"/>
      <c r="H20" s="82"/>
      <c r="I20" s="86"/>
      <c r="J20" s="28"/>
      <c r="K20" s="98" t="str">
        <f>IF($B20="","",IF($I20="","再確認待ちちちち",IFERROR(IF($I20&gt;VLOOKUP($B20,'生産計画'!$A$2:$T$101,10,FALSE),"遅延",IF($I20&lt;VLOOKUP($B20,'生産計画'!$A$2:$T$101,10,FALSE),"前倒し","時間通り")),"再確認待ちちちち")))</f>
      </c>
      <c r="L20" s="96" t="str">
        <f>IF($B20="","",IFERROR($F20/$E20,""))</f>
      </c>
      <c r="M20" s="28"/>
      <c r="N20" s="29"/>
      <c r="O20" s="158"/>
      <c r="P20" s="158"/>
      <c r="Q20" s="158"/>
      <c r="R20" s="158"/>
      <c r="S20" s="158"/>
      <c r="T20" s="158"/>
      <c r="U20" s="158"/>
      <c r="V20" s="158"/>
      <c r="W20" s="158"/>
      <c r="X20" s="158"/>
      <c r="Y20" s="158"/>
      <c r="Z20" s="158"/>
    </row>
    <row r="21" ht="15" customHeight="true">
      <c r="A21" s="27"/>
      <c r="B21" s="28"/>
      <c r="C21" s="98" t="str">
        <f>IF($B21="","",IFERROR(VLOOKUP($B21,'生産計画'!$A$2:$T$101,4,FALSE),""))</f>
      </c>
      <c r="D21" s="98" t="str">
        <f>IF($B21="","",IFERROR(VLOOKUP($B21,'生産計画'!$A$2:$T$101,6,FALSE),""))</f>
      </c>
      <c r="E21" s="116" t="str">
        <f>IF($B21="","",IFERROR(VLOOKUP($B21,'生産計画'!$A$2:$T$101,7,FALSE),""))</f>
      </c>
      <c r="F21" s="82"/>
      <c r="G21" s="82"/>
      <c r="H21" s="82"/>
      <c r="I21" s="86"/>
      <c r="J21" s="28"/>
      <c r="K21" s="98" t="str">
        <f>IF($B21="","",IF($I21="","再確認待ちちちち",IFERROR(IF($I21&gt;VLOOKUP($B21,'生産計画'!$A$2:$T$101,10,FALSE),"遅延",IF($I21&lt;VLOOKUP($B21,'生産計画'!$A$2:$T$101,10,FALSE),"前倒し","時間通り")),"再確認待ちちちち")))</f>
      </c>
      <c r="L21" s="96" t="str">
        <f>IF($B21="","",IFERROR($F21/$E21,""))</f>
      </c>
      <c r="M21" s="28"/>
      <c r="N21" s="29"/>
      <c r="O21" s="158"/>
      <c r="P21" s="158"/>
      <c r="Q21" s="158"/>
      <c r="R21" s="158"/>
      <c r="S21" s="158"/>
      <c r="T21" s="158"/>
      <c r="U21" s="158"/>
      <c r="V21" s="158"/>
      <c r="W21" s="158"/>
      <c r="X21" s="158"/>
      <c r="Y21" s="158"/>
      <c r="Z21" s="158"/>
    </row>
    <row r="22" ht="15" customHeight="true">
      <c r="A22" s="27"/>
      <c r="B22" s="28"/>
      <c r="C22" s="98" t="str">
        <f>IF($B22="","",IFERROR(VLOOKUP($B22,'生産計画'!$A$2:$T$101,4,FALSE),""))</f>
      </c>
      <c r="D22" s="98" t="str">
        <f>IF($B22="","",IFERROR(VLOOKUP($B22,'生産計画'!$A$2:$T$101,6,FALSE),""))</f>
      </c>
      <c r="E22" s="116" t="str">
        <f>IF($B22="","",IFERROR(VLOOKUP($B22,'生産計画'!$A$2:$T$101,7,FALSE),""))</f>
      </c>
      <c r="F22" s="82"/>
      <c r="G22" s="82"/>
      <c r="H22" s="82"/>
      <c r="I22" s="86"/>
      <c r="J22" s="28"/>
      <c r="K22" s="98" t="str">
        <f>IF($B22="","",IF($I22="","再確認待ちちちち",IFERROR(IF($I22&gt;VLOOKUP($B22,'生産計画'!$A$2:$T$101,10,FALSE),"遅延",IF($I22&lt;VLOOKUP($B22,'生産計画'!$A$2:$T$101,10,FALSE),"前倒し","時間通り")),"再確認待ちちちち")))</f>
      </c>
      <c r="L22" s="96" t="str">
        <f>IF($B22="","",IFERROR($F22/$E22,""))</f>
      </c>
      <c r="M22" s="28"/>
      <c r="N22" s="29"/>
      <c r="O22" s="158"/>
      <c r="P22" s="158"/>
      <c r="Q22" s="158"/>
      <c r="R22" s="158"/>
      <c r="S22" s="158"/>
      <c r="T22" s="158"/>
      <c r="U22" s="158"/>
      <c r="V22" s="158"/>
      <c r="W22" s="158"/>
      <c r="X22" s="158"/>
      <c r="Y22" s="158"/>
      <c r="Z22" s="158"/>
    </row>
    <row r="23" ht="15" customHeight="true">
      <c r="A23" s="27"/>
      <c r="B23" s="28"/>
      <c r="C23" s="98" t="str">
        <f>IF($B23="","",IFERROR(VLOOKUP($B23,'生産計画'!$A$2:$T$101,4,FALSE),""))</f>
      </c>
      <c r="D23" s="98" t="str">
        <f>IF($B23="","",IFERROR(VLOOKUP($B23,'生産計画'!$A$2:$T$101,6,FALSE),""))</f>
      </c>
      <c r="E23" s="116" t="str">
        <f>IF($B23="","",IFERROR(VLOOKUP($B23,'生産計画'!$A$2:$T$101,7,FALSE),""))</f>
      </c>
      <c r="F23" s="82"/>
      <c r="G23" s="82"/>
      <c r="H23" s="82"/>
      <c r="I23" s="86"/>
      <c r="J23" s="28"/>
      <c r="K23" s="98" t="str">
        <f>IF($B23="","",IF($I23="","再確認待ちちちち",IFERROR(IF($I23&gt;VLOOKUP($B23,'生産計画'!$A$2:$T$101,10,FALSE),"遅延",IF($I23&lt;VLOOKUP($B23,'生産計画'!$A$2:$T$101,10,FALSE),"前倒し","時間通り")),"再確認待ちちちち")))</f>
      </c>
      <c r="L23" s="96" t="str">
        <f>IF($B23="","",IFERROR($F23/$E23,""))</f>
      </c>
      <c r="M23" s="28"/>
      <c r="N23" s="29"/>
      <c r="O23" s="158"/>
      <c r="P23" s="158"/>
      <c r="Q23" s="158"/>
      <c r="R23" s="158"/>
      <c r="S23" s="158"/>
      <c r="T23" s="158"/>
      <c r="U23" s="158"/>
      <c r="V23" s="158"/>
      <c r="W23" s="158"/>
      <c r="X23" s="158"/>
      <c r="Y23" s="158"/>
      <c r="Z23" s="158"/>
    </row>
    <row r="24" ht="15" customHeight="true">
      <c r="A24" s="27"/>
      <c r="B24" s="28"/>
      <c r="C24" s="98" t="str">
        <f>IF($B24="","",IFERROR(VLOOKUP($B24,'生産計画'!$A$2:$T$101,4,FALSE),""))</f>
      </c>
      <c r="D24" s="98" t="str">
        <f>IF($B24="","",IFERROR(VLOOKUP($B24,'生産計画'!$A$2:$T$101,6,FALSE),""))</f>
      </c>
      <c r="E24" s="116" t="str">
        <f>IF($B24="","",IFERROR(VLOOKUP($B24,'生産計画'!$A$2:$T$101,7,FALSE),""))</f>
      </c>
      <c r="F24" s="82"/>
      <c r="G24" s="82"/>
      <c r="H24" s="82"/>
      <c r="I24" s="86"/>
      <c r="J24" s="28"/>
      <c r="K24" s="98" t="str">
        <f>IF($B24="","",IF($I24="","再確認待ちちちち",IFERROR(IF($I24&gt;VLOOKUP($B24,'生産計画'!$A$2:$T$101,10,FALSE),"遅延",IF($I24&lt;VLOOKUP($B24,'生産計画'!$A$2:$T$101,10,FALSE),"前倒し","時間通り")),"再確認待ちちちち")))</f>
      </c>
      <c r="L24" s="96" t="str">
        <f>IF($B24="","",IFERROR($F24/$E24,""))</f>
      </c>
      <c r="M24" s="28"/>
      <c r="N24" s="29"/>
      <c r="O24" s="158"/>
      <c r="P24" s="158"/>
      <c r="Q24" s="158"/>
      <c r="R24" s="158"/>
      <c r="S24" s="158"/>
      <c r="T24" s="158"/>
      <c r="U24" s="158"/>
      <c r="V24" s="158"/>
      <c r="W24" s="158"/>
      <c r="X24" s="158"/>
      <c r="Y24" s="158"/>
      <c r="Z24" s="158"/>
    </row>
    <row r="25" ht="15" customHeight="true">
      <c r="A25" s="27"/>
      <c r="B25" s="28"/>
      <c r="C25" s="98" t="str">
        <f>IF($B25="","",IFERROR(VLOOKUP($B25,'生産計画'!$A$2:$T$101,4,FALSE),""))</f>
      </c>
      <c r="D25" s="98" t="str">
        <f>IF($B25="","",IFERROR(VLOOKUP($B25,'生産計画'!$A$2:$T$101,6,FALSE),""))</f>
      </c>
      <c r="E25" s="116" t="str">
        <f>IF($B25="","",IFERROR(VLOOKUP($B25,'生産計画'!$A$2:$T$101,7,FALSE),""))</f>
      </c>
      <c r="F25" s="82"/>
      <c r="G25" s="82"/>
      <c r="H25" s="82"/>
      <c r="I25" s="86"/>
      <c r="J25" s="28"/>
      <c r="K25" s="98" t="str">
        <f>IF($B25="","",IF($I25="","再確認待ちちちち",IFERROR(IF($I25&gt;VLOOKUP($B25,'生産計画'!$A$2:$T$101,10,FALSE),"遅延",IF($I25&lt;VLOOKUP($B25,'生産計画'!$A$2:$T$101,10,FALSE),"前倒し","時間通り")),"再確認待ちちちち")))</f>
      </c>
      <c r="L25" s="96" t="str">
        <f>IF($B25="","",IFERROR($F25/$E25,""))</f>
      </c>
      <c r="M25" s="28"/>
      <c r="N25" s="29"/>
      <c r="O25" s="158"/>
      <c r="P25" s="158"/>
      <c r="Q25" s="158"/>
      <c r="R25" s="158"/>
      <c r="S25" s="158"/>
      <c r="T25" s="158"/>
      <c r="U25" s="158"/>
      <c r="V25" s="158"/>
      <c r="W25" s="158"/>
      <c r="X25" s="158"/>
      <c r="Y25" s="158"/>
      <c r="Z25" s="158"/>
    </row>
    <row r="26" ht="15" customHeight="true">
      <c r="A26" s="27"/>
      <c r="B26" s="28"/>
      <c r="C26" s="98" t="str">
        <f>IF($B26="","",IFERROR(VLOOKUP($B26,'生産計画'!$A$2:$T$101,4,FALSE),""))</f>
      </c>
      <c r="D26" s="98" t="str">
        <f>IF($B26="","",IFERROR(VLOOKUP($B26,'生産計画'!$A$2:$T$101,6,FALSE),""))</f>
      </c>
      <c r="E26" s="116" t="str">
        <f>IF($B26="","",IFERROR(VLOOKUP($B26,'生産計画'!$A$2:$T$101,7,FALSE),""))</f>
      </c>
      <c r="F26" s="82"/>
      <c r="G26" s="82"/>
      <c r="H26" s="82"/>
      <c r="I26" s="86"/>
      <c r="J26" s="28"/>
      <c r="K26" s="98" t="str">
        <f>IF($B26="","",IF($I26="","再確認待ちちちち",IFERROR(IF($I26&gt;VLOOKUP($B26,'生産計画'!$A$2:$T$101,10,FALSE),"遅延",IF($I26&lt;VLOOKUP($B26,'生産計画'!$A$2:$T$101,10,FALSE),"前倒し","時間通り")),"再確認待ちちちち")))</f>
      </c>
      <c r="L26" s="96" t="str">
        <f>IF($B26="","",IFERROR($F26/$E26,""))</f>
      </c>
      <c r="M26" s="28"/>
      <c r="N26" s="29"/>
      <c r="O26" s="158"/>
      <c r="P26" s="158"/>
      <c r="Q26" s="158"/>
      <c r="R26" s="158"/>
      <c r="S26" s="158"/>
      <c r="T26" s="158"/>
      <c r="U26" s="158"/>
      <c r="V26" s="158"/>
      <c r="W26" s="158"/>
      <c r="X26" s="158"/>
      <c r="Y26" s="158"/>
      <c r="Z26" s="158"/>
    </row>
    <row r="27" ht="15" customHeight="true">
      <c r="A27" s="27"/>
      <c r="B27" s="28"/>
      <c r="C27" s="98" t="str">
        <f>IF($B27="","",IFERROR(VLOOKUP($B27,'生産計画'!$A$2:$T$101,4,FALSE),""))</f>
      </c>
      <c r="D27" s="98" t="str">
        <f>IF($B27="","",IFERROR(VLOOKUP($B27,'生産計画'!$A$2:$T$101,6,FALSE),""))</f>
      </c>
      <c r="E27" s="116" t="str">
        <f>IF($B27="","",IFERROR(VLOOKUP($B27,'生産計画'!$A$2:$T$101,7,FALSE),""))</f>
      </c>
      <c r="F27" s="82"/>
      <c r="G27" s="82"/>
      <c r="H27" s="82"/>
      <c r="I27" s="86"/>
      <c r="J27" s="28"/>
      <c r="K27" s="98" t="str">
        <f>IF($B27="","",IF($I27="","再確認待ちちちち",IFERROR(IF($I27&gt;VLOOKUP($B27,'生産計画'!$A$2:$T$101,10,FALSE),"遅延",IF($I27&lt;VLOOKUP($B27,'生産計画'!$A$2:$T$101,10,FALSE),"前倒し","時間通り")),"再確認待ちちちち")))</f>
      </c>
      <c r="L27" s="96" t="str">
        <f>IF($B27="","",IFERROR($F27/$E27,""))</f>
      </c>
      <c r="M27" s="28"/>
      <c r="N27" s="29"/>
      <c r="O27" s="158"/>
      <c r="P27" s="158"/>
      <c r="Q27" s="158"/>
      <c r="R27" s="158"/>
      <c r="S27" s="158"/>
      <c r="T27" s="158"/>
      <c r="U27" s="158"/>
      <c r="V27" s="158"/>
      <c r="W27" s="158"/>
      <c r="X27" s="158"/>
      <c r="Y27" s="158"/>
      <c r="Z27" s="158"/>
    </row>
    <row r="28" ht="15" customHeight="true">
      <c r="A28" s="27"/>
      <c r="B28" s="28"/>
      <c r="C28" s="98" t="str">
        <f>IF($B28="","",IFERROR(VLOOKUP($B28,'生産計画'!$A$2:$T$101,4,FALSE),""))</f>
      </c>
      <c r="D28" s="98" t="str">
        <f>IF($B28="","",IFERROR(VLOOKUP($B28,'生産計画'!$A$2:$T$101,6,FALSE),""))</f>
      </c>
      <c r="E28" s="116" t="str">
        <f>IF($B28="","",IFERROR(VLOOKUP($B28,'生産計画'!$A$2:$T$101,7,FALSE),""))</f>
      </c>
      <c r="F28" s="82"/>
      <c r="G28" s="82"/>
      <c r="H28" s="82"/>
      <c r="I28" s="86"/>
      <c r="J28" s="28"/>
      <c r="K28" s="98" t="str">
        <f>IF($B28="","",IF($I28="","再確認待ちちちち",IFERROR(IF($I28&gt;VLOOKUP($B28,'生産計画'!$A$2:$T$101,10,FALSE),"遅延",IF($I28&lt;VLOOKUP($B28,'生産計画'!$A$2:$T$101,10,FALSE),"前倒し","時間通り")),"再確認待ちちちち")))</f>
      </c>
      <c r="L28" s="96" t="str">
        <f>IF($B28="","",IFERROR($F28/$E28,""))</f>
      </c>
      <c r="M28" s="28"/>
      <c r="N28" s="29"/>
      <c r="O28" s="158"/>
      <c r="P28" s="158"/>
      <c r="Q28" s="158"/>
      <c r="R28" s="158"/>
      <c r="S28" s="158"/>
      <c r="T28" s="158"/>
      <c r="U28" s="158"/>
      <c r="V28" s="158"/>
      <c r="W28" s="158"/>
      <c r="X28" s="158"/>
      <c r="Y28" s="158"/>
      <c r="Z28" s="158"/>
    </row>
    <row r="29" ht="15" customHeight="true">
      <c r="A29" s="27"/>
      <c r="B29" s="28"/>
      <c r="C29" s="98" t="str">
        <f>IF($B29="","",IFERROR(VLOOKUP($B29,'生産計画'!$A$2:$T$101,4,FALSE),""))</f>
      </c>
      <c r="D29" s="98" t="str">
        <f>IF($B29="","",IFERROR(VLOOKUP($B29,'生産計画'!$A$2:$T$101,6,FALSE),""))</f>
      </c>
      <c r="E29" s="116" t="str">
        <f>IF($B29="","",IFERROR(VLOOKUP($B29,'生産計画'!$A$2:$T$101,7,FALSE),""))</f>
      </c>
      <c r="F29" s="82"/>
      <c r="G29" s="82"/>
      <c r="H29" s="82"/>
      <c r="I29" s="86"/>
      <c r="J29" s="28"/>
      <c r="K29" s="98" t="str">
        <f>IF($B29="","",IF($I29="","再確認待ちちちち",IFERROR(IF($I29&gt;VLOOKUP($B29,'生産計画'!$A$2:$T$101,10,FALSE),"遅延",IF($I29&lt;VLOOKUP($B29,'生産計画'!$A$2:$T$101,10,FALSE),"前倒し","時間通り")),"再確認待ちちちち")))</f>
      </c>
      <c r="L29" s="96" t="str">
        <f>IF($B29="","",IFERROR($F29/$E29,""))</f>
      </c>
      <c r="M29" s="28"/>
      <c r="N29" s="29"/>
      <c r="O29" s="158"/>
      <c r="P29" s="158"/>
      <c r="Q29" s="158"/>
      <c r="R29" s="158"/>
      <c r="S29" s="158"/>
      <c r="T29" s="158"/>
      <c r="U29" s="158"/>
      <c r="V29" s="158"/>
      <c r="W29" s="158"/>
      <c r="X29" s="158"/>
      <c r="Y29" s="158"/>
      <c r="Z29" s="158"/>
    </row>
    <row r="30" ht="15" customHeight="true">
      <c r="A30" s="27"/>
      <c r="B30" s="28"/>
      <c r="C30" s="98" t="str">
        <f>IF($B30="","",IFERROR(VLOOKUP($B30,'生産計画'!$A$2:$T$101,4,FALSE),""))</f>
      </c>
      <c r="D30" s="98" t="str">
        <f>IF($B30="","",IFERROR(VLOOKUP($B30,'生産計画'!$A$2:$T$101,6,FALSE),""))</f>
      </c>
      <c r="E30" s="116" t="str">
        <f>IF($B30="","",IFERROR(VLOOKUP($B30,'生産計画'!$A$2:$T$101,7,FALSE),""))</f>
      </c>
      <c r="F30" s="82"/>
      <c r="G30" s="82"/>
      <c r="H30" s="82"/>
      <c r="I30" s="86"/>
      <c r="J30" s="28"/>
      <c r="K30" s="98" t="str">
        <f>IF($B30="","",IF($I30="","再確認待ちちちち",IFERROR(IF($I30&gt;VLOOKUP($B30,'生産計画'!$A$2:$T$101,10,FALSE),"遅延",IF($I30&lt;VLOOKUP($B30,'生産計画'!$A$2:$T$101,10,FALSE),"前倒し","時間通り")),"再確認待ちちちち")))</f>
      </c>
      <c r="L30" s="96" t="str">
        <f>IF($B30="","",IFERROR($F30/$E30,""))</f>
      </c>
      <c r="M30" s="28"/>
      <c r="N30" s="29"/>
      <c r="O30" s="158"/>
      <c r="P30" s="158"/>
      <c r="Q30" s="158"/>
      <c r="R30" s="158"/>
      <c r="S30" s="158"/>
      <c r="T30" s="158"/>
      <c r="U30" s="158"/>
      <c r="V30" s="158"/>
      <c r="W30" s="158"/>
      <c r="X30" s="158"/>
      <c r="Y30" s="158"/>
      <c r="Z30" s="158"/>
    </row>
    <row r="31" ht="15" customHeight="true">
      <c r="A31" s="27"/>
      <c r="B31" s="28"/>
      <c r="C31" s="98" t="str">
        <f>IF($B31="","",IFERROR(VLOOKUP($B31,'生産計画'!$A$2:$T$101,4,FALSE),""))</f>
      </c>
      <c r="D31" s="98" t="str">
        <f>IF($B31="","",IFERROR(VLOOKUP($B31,'生産計画'!$A$2:$T$101,6,FALSE),""))</f>
      </c>
      <c r="E31" s="116" t="str">
        <f>IF($B31="","",IFERROR(VLOOKUP($B31,'生産計画'!$A$2:$T$101,7,FALSE),""))</f>
      </c>
      <c r="F31" s="82"/>
      <c r="G31" s="82"/>
      <c r="H31" s="82"/>
      <c r="I31" s="86"/>
      <c r="J31" s="28"/>
      <c r="K31" s="98" t="str">
        <f>IF($B31="","",IF($I31="","再確認待ちちちち",IFERROR(IF($I31&gt;VLOOKUP($B31,'生産計画'!$A$2:$T$101,10,FALSE),"遅延",IF($I31&lt;VLOOKUP($B31,'生産計画'!$A$2:$T$101,10,FALSE),"前倒し","時間通り")),"再確認待ちちちち")))</f>
      </c>
      <c r="L31" s="96" t="str">
        <f>IF($B31="","",IFERROR($F31/$E31,""))</f>
      </c>
      <c r="M31" s="28"/>
      <c r="N31" s="29"/>
      <c r="O31" s="158"/>
      <c r="P31" s="158"/>
      <c r="Q31" s="158"/>
      <c r="R31" s="158"/>
      <c r="S31" s="158"/>
      <c r="T31" s="158"/>
      <c r="U31" s="158"/>
      <c r="V31" s="158"/>
      <c r="W31" s="158"/>
      <c r="X31" s="158"/>
      <c r="Y31" s="158"/>
      <c r="Z31" s="158"/>
    </row>
    <row r="32" ht="15" customHeight="true">
      <c r="A32" s="27"/>
      <c r="B32" s="28"/>
      <c r="C32" s="98" t="str">
        <f>IF($B32="","",IFERROR(VLOOKUP($B32,'生産計画'!$A$2:$T$101,4,FALSE),""))</f>
      </c>
      <c r="D32" s="98" t="str">
        <f>IF($B32="","",IFERROR(VLOOKUP($B32,'生産計画'!$A$2:$T$101,6,FALSE),""))</f>
      </c>
      <c r="E32" s="116" t="str">
        <f>IF($B32="","",IFERROR(VLOOKUP($B32,'生産計画'!$A$2:$T$101,7,FALSE),""))</f>
      </c>
      <c r="F32" s="82"/>
      <c r="G32" s="82"/>
      <c r="H32" s="82"/>
      <c r="I32" s="86"/>
      <c r="J32" s="28"/>
      <c r="K32" s="98" t="str">
        <f>IF($B32="","",IF($I32="","再確認待ちちちち",IFERROR(IF($I32&gt;VLOOKUP($B32,'生産計画'!$A$2:$T$101,10,FALSE),"遅延",IF($I32&lt;VLOOKUP($B32,'生産計画'!$A$2:$T$101,10,FALSE),"前倒し","時間通り")),"再確認待ちちちち")))</f>
      </c>
      <c r="L32" s="96" t="str">
        <f>IF($B32="","",IFERROR($F32/$E32,""))</f>
      </c>
      <c r="M32" s="28"/>
      <c r="N32" s="29"/>
      <c r="O32" s="158"/>
      <c r="P32" s="158"/>
      <c r="Q32" s="158"/>
      <c r="R32" s="158"/>
      <c r="S32" s="158"/>
      <c r="T32" s="158"/>
      <c r="U32" s="158"/>
      <c r="V32" s="158"/>
      <c r="W32" s="158"/>
      <c r="X32" s="158"/>
      <c r="Y32" s="158"/>
      <c r="Z32" s="158"/>
    </row>
    <row r="33" ht="15" customHeight="true">
      <c r="A33" s="27"/>
      <c r="B33" s="28"/>
      <c r="C33" s="98" t="str">
        <f>IF($B33="","",IFERROR(VLOOKUP($B33,'生産計画'!$A$2:$T$101,4,FALSE),""))</f>
      </c>
      <c r="D33" s="98" t="str">
        <f>IF($B33="","",IFERROR(VLOOKUP($B33,'生産計画'!$A$2:$T$101,6,FALSE),""))</f>
      </c>
      <c r="E33" s="116" t="str">
        <f>IF($B33="","",IFERROR(VLOOKUP($B33,'生産計画'!$A$2:$T$101,7,FALSE),""))</f>
      </c>
      <c r="F33" s="82"/>
      <c r="G33" s="82"/>
      <c r="H33" s="82"/>
      <c r="I33" s="86"/>
      <c r="J33" s="28"/>
      <c r="K33" s="98" t="str">
        <f>IF($B33="","",IF($I33="","再確認待ちちちち",IFERROR(IF($I33&gt;VLOOKUP($B33,'生産計画'!$A$2:$T$101,10,FALSE),"遅延",IF($I33&lt;VLOOKUP($B33,'生産計画'!$A$2:$T$101,10,FALSE),"前倒し","時間通り")),"再確認待ちちちち")))</f>
      </c>
      <c r="L33" s="96" t="str">
        <f>IF($B33="","",IFERROR($F33/$E33,""))</f>
      </c>
      <c r="M33" s="28"/>
      <c r="N33" s="29"/>
      <c r="O33" s="158"/>
      <c r="P33" s="158"/>
      <c r="Q33" s="158"/>
      <c r="R33" s="158"/>
      <c r="S33" s="158"/>
      <c r="T33" s="158"/>
      <c r="U33" s="158"/>
      <c r="V33" s="158"/>
      <c r="W33" s="158"/>
      <c r="X33" s="158"/>
      <c r="Y33" s="158"/>
      <c r="Z33" s="158"/>
    </row>
    <row r="34" ht="15" customHeight="true">
      <c r="A34" s="27"/>
      <c r="B34" s="28"/>
      <c r="C34" s="98" t="str">
        <f>IF($B34="","",IFERROR(VLOOKUP($B34,'生産計画'!$A$2:$T$101,4,FALSE),""))</f>
      </c>
      <c r="D34" s="98" t="str">
        <f>IF($B34="","",IFERROR(VLOOKUP($B34,'生産計画'!$A$2:$T$101,6,FALSE),""))</f>
      </c>
      <c r="E34" s="116" t="str">
        <f>IF($B34="","",IFERROR(VLOOKUP($B34,'生産計画'!$A$2:$T$101,7,FALSE),""))</f>
      </c>
      <c r="F34" s="82"/>
      <c r="G34" s="82"/>
      <c r="H34" s="82"/>
      <c r="I34" s="86"/>
      <c r="J34" s="28"/>
      <c r="K34" s="98" t="str">
        <f>IF($B34="","",IF($I34="","再確認待ちちちち",IFERROR(IF($I34&gt;VLOOKUP($B34,'生産計画'!$A$2:$T$101,10,FALSE),"遅延",IF($I34&lt;VLOOKUP($B34,'生産計画'!$A$2:$T$101,10,FALSE),"前倒し","時間通り")),"再確認待ちちちち")))</f>
      </c>
      <c r="L34" s="96" t="str">
        <f>IF($B34="","",IFERROR($F34/$E34,""))</f>
      </c>
      <c r="M34" s="28"/>
      <c r="N34" s="29"/>
      <c r="O34" s="158"/>
      <c r="P34" s="158"/>
      <c r="Q34" s="158"/>
      <c r="R34" s="158"/>
      <c r="S34" s="158"/>
      <c r="T34" s="158"/>
      <c r="U34" s="158"/>
      <c r="V34" s="158"/>
      <c r="W34" s="158"/>
      <c r="X34" s="158"/>
      <c r="Y34" s="158"/>
      <c r="Z34" s="158"/>
    </row>
    <row r="35" ht="15" customHeight="true">
      <c r="A35" s="27"/>
      <c r="B35" s="28"/>
      <c r="C35" s="98" t="str">
        <f>IF($B35="","",IFERROR(VLOOKUP($B35,'生産計画'!$A$2:$T$101,4,FALSE),""))</f>
      </c>
      <c r="D35" s="98" t="str">
        <f>IF($B35="","",IFERROR(VLOOKUP($B35,'生産計画'!$A$2:$T$101,6,FALSE),""))</f>
      </c>
      <c r="E35" s="116" t="str">
        <f>IF($B35="","",IFERROR(VLOOKUP($B35,'生産計画'!$A$2:$T$101,7,FALSE),""))</f>
      </c>
      <c r="F35" s="82"/>
      <c r="G35" s="82"/>
      <c r="H35" s="82"/>
      <c r="I35" s="86"/>
      <c r="J35" s="28"/>
      <c r="K35" s="98" t="str">
        <f>IF($B35="","",IF($I35="","再確認待ちちちち",IFERROR(IF($I35&gt;VLOOKUP($B35,'生産計画'!$A$2:$T$101,10,FALSE),"遅延",IF($I35&lt;VLOOKUP($B35,'生産計画'!$A$2:$T$101,10,FALSE),"前倒し","時間通り")),"再確認待ちちちち")))</f>
      </c>
      <c r="L35" s="96" t="str">
        <f>IF($B35="","",IFERROR($F35/$E35,""))</f>
      </c>
      <c r="M35" s="28"/>
      <c r="N35" s="29"/>
      <c r="O35" s="158"/>
      <c r="P35" s="158"/>
      <c r="Q35" s="158"/>
      <c r="R35" s="158"/>
      <c r="S35" s="158"/>
      <c r="T35" s="158"/>
      <c r="U35" s="158"/>
      <c r="V35" s="158"/>
      <c r="W35" s="158"/>
      <c r="X35" s="158"/>
      <c r="Y35" s="158"/>
      <c r="Z35" s="158"/>
    </row>
    <row r="36" ht="15" customHeight="true">
      <c r="A36" s="27"/>
      <c r="B36" s="28"/>
      <c r="C36" s="98" t="str">
        <f>IF($B36="","",IFERROR(VLOOKUP($B36,'生産計画'!$A$2:$T$101,4,FALSE),""))</f>
      </c>
      <c r="D36" s="98" t="str">
        <f>IF($B36="","",IFERROR(VLOOKUP($B36,'生産計画'!$A$2:$T$101,6,FALSE),""))</f>
      </c>
      <c r="E36" s="116" t="str">
        <f>IF($B36="","",IFERROR(VLOOKUP($B36,'生産計画'!$A$2:$T$101,7,FALSE),""))</f>
      </c>
      <c r="F36" s="82"/>
      <c r="G36" s="82"/>
      <c r="H36" s="82"/>
      <c r="I36" s="86"/>
      <c r="J36" s="28"/>
      <c r="K36" s="98" t="str">
        <f>IF($B36="","",IF($I36="","再確認待ちちちち",IFERROR(IF($I36&gt;VLOOKUP($B36,'生産計画'!$A$2:$T$101,10,FALSE),"遅延",IF($I36&lt;VLOOKUP($B36,'生産計画'!$A$2:$T$101,10,FALSE),"前倒し","時間通り")),"再確認待ちちちち")))</f>
      </c>
      <c r="L36" s="96" t="str">
        <f>IF($B36="","",IFERROR($F36/$E36,""))</f>
      </c>
      <c r="M36" s="28"/>
      <c r="N36" s="29"/>
      <c r="O36" s="158"/>
      <c r="P36" s="158"/>
      <c r="Q36" s="158"/>
      <c r="R36" s="158"/>
      <c r="S36" s="158"/>
      <c r="T36" s="158"/>
      <c r="U36" s="158"/>
      <c r="V36" s="158"/>
      <c r="W36" s="158"/>
      <c r="X36" s="158"/>
      <c r="Y36" s="158"/>
      <c r="Z36" s="158"/>
    </row>
    <row r="37" ht="15" customHeight="true">
      <c r="A37" s="27"/>
      <c r="B37" s="28"/>
      <c r="C37" s="98" t="str">
        <f>IF($B37="","",IFERROR(VLOOKUP($B37,'生産計画'!$A$2:$T$101,4,FALSE),""))</f>
      </c>
      <c r="D37" s="98" t="str">
        <f>IF($B37="","",IFERROR(VLOOKUP($B37,'生産計画'!$A$2:$T$101,6,FALSE),""))</f>
      </c>
      <c r="E37" s="116" t="str">
        <f>IF($B37="","",IFERROR(VLOOKUP($B37,'生産計画'!$A$2:$T$101,7,FALSE),""))</f>
      </c>
      <c r="F37" s="82"/>
      <c r="G37" s="82"/>
      <c r="H37" s="82"/>
      <c r="I37" s="86"/>
      <c r="J37" s="28"/>
      <c r="K37" s="98" t="str">
        <f>IF($B37="","",IF($I37="","再確認待ちちちち",IFERROR(IF($I37&gt;VLOOKUP($B37,'生産計画'!$A$2:$T$101,10,FALSE),"遅延",IF($I37&lt;VLOOKUP($B37,'生産計画'!$A$2:$T$101,10,FALSE),"前倒し","時間通り")),"再確認待ちちちち")))</f>
      </c>
      <c r="L37" s="96" t="str">
        <f>IF($B37="","",IFERROR($F37/$E37,""))</f>
      </c>
      <c r="M37" s="28"/>
      <c r="N37" s="29"/>
      <c r="O37" s="158"/>
      <c r="P37" s="158"/>
      <c r="Q37" s="158"/>
      <c r="R37" s="158"/>
      <c r="S37" s="158"/>
      <c r="T37" s="158"/>
      <c r="U37" s="158"/>
      <c r="V37" s="158"/>
      <c r="W37" s="158"/>
      <c r="X37" s="158"/>
      <c r="Y37" s="158"/>
      <c r="Z37" s="158"/>
    </row>
    <row r="38" ht="15" customHeight="true">
      <c r="A38" s="27"/>
      <c r="B38" s="28"/>
      <c r="C38" s="98" t="str">
        <f>IF($B38="","",IFERROR(VLOOKUP($B38,'生産計画'!$A$2:$T$101,4,FALSE),""))</f>
      </c>
      <c r="D38" s="98" t="str">
        <f>IF($B38="","",IFERROR(VLOOKUP($B38,'生産計画'!$A$2:$T$101,6,FALSE),""))</f>
      </c>
      <c r="E38" s="116" t="str">
        <f>IF($B38="","",IFERROR(VLOOKUP($B38,'生産計画'!$A$2:$T$101,7,FALSE),""))</f>
      </c>
      <c r="F38" s="82"/>
      <c r="G38" s="82"/>
      <c r="H38" s="82"/>
      <c r="I38" s="86"/>
      <c r="J38" s="28"/>
      <c r="K38" s="98" t="str">
        <f>IF($B38="","",IF($I38="","再確認待ちちちち",IFERROR(IF($I38&gt;VLOOKUP($B38,'生産計画'!$A$2:$T$101,10,FALSE),"遅延",IF($I38&lt;VLOOKUP($B38,'生産計画'!$A$2:$T$101,10,FALSE),"前倒し","時間通り")),"再確認待ちちちち")))</f>
      </c>
      <c r="L38" s="96" t="str">
        <f>IF($B38="","",IFERROR($F38/$E38,""))</f>
      </c>
      <c r="M38" s="28"/>
      <c r="N38" s="29"/>
      <c r="O38" s="158"/>
      <c r="P38" s="158"/>
      <c r="Q38" s="158"/>
      <c r="R38" s="158"/>
      <c r="S38" s="158"/>
      <c r="T38" s="158"/>
      <c r="U38" s="158"/>
      <c r="V38" s="158"/>
      <c r="W38" s="158"/>
      <c r="X38" s="158"/>
      <c r="Y38" s="158"/>
      <c r="Z38" s="158"/>
    </row>
    <row r="39" ht="15" customHeight="true">
      <c r="A39" s="27"/>
      <c r="B39" s="28"/>
      <c r="C39" s="98" t="str">
        <f>IF($B39="","",IFERROR(VLOOKUP($B39,'生産計画'!$A$2:$T$101,4,FALSE),""))</f>
      </c>
      <c r="D39" s="98" t="str">
        <f>IF($B39="","",IFERROR(VLOOKUP($B39,'生産計画'!$A$2:$T$101,6,FALSE),""))</f>
      </c>
      <c r="E39" s="116" t="str">
        <f>IF($B39="","",IFERROR(VLOOKUP($B39,'生産計画'!$A$2:$T$101,7,FALSE),""))</f>
      </c>
      <c r="F39" s="82"/>
      <c r="G39" s="82"/>
      <c r="H39" s="82"/>
      <c r="I39" s="86"/>
      <c r="J39" s="28"/>
      <c r="K39" s="98" t="str">
        <f>IF($B39="","",IF($I39="","再確認待ちちちち",IFERROR(IF($I39&gt;VLOOKUP($B39,'生産計画'!$A$2:$T$101,10,FALSE),"遅延",IF($I39&lt;VLOOKUP($B39,'生産計画'!$A$2:$T$101,10,FALSE),"前倒し","時間通り")),"再確認待ちちちち")))</f>
      </c>
      <c r="L39" s="96" t="str">
        <f>IF($B39="","",IFERROR($F39/$E39,""))</f>
      </c>
      <c r="M39" s="28"/>
      <c r="N39" s="29"/>
      <c r="O39" s="158"/>
      <c r="P39" s="158"/>
      <c r="Q39" s="158"/>
      <c r="R39" s="158"/>
      <c r="S39" s="158"/>
      <c r="T39" s="158"/>
      <c r="U39" s="158"/>
      <c r="V39" s="158"/>
      <c r="W39" s="158"/>
      <c r="X39" s="158"/>
      <c r="Y39" s="158"/>
      <c r="Z39" s="158"/>
    </row>
    <row r="40" ht="15" customHeight="true">
      <c r="A40" s="27"/>
      <c r="B40" s="28"/>
      <c r="C40" s="98" t="str">
        <f>IF($B40="","",IFERROR(VLOOKUP($B40,'生産計画'!$A$2:$T$101,4,FALSE),""))</f>
      </c>
      <c r="D40" s="98" t="str">
        <f>IF($B40="","",IFERROR(VLOOKUP($B40,'生産計画'!$A$2:$T$101,6,FALSE),""))</f>
      </c>
      <c r="E40" s="116" t="str">
        <f>IF($B40="","",IFERROR(VLOOKUP($B40,'生産計画'!$A$2:$T$101,7,FALSE),""))</f>
      </c>
      <c r="F40" s="82"/>
      <c r="G40" s="82"/>
      <c r="H40" s="82"/>
      <c r="I40" s="86"/>
      <c r="J40" s="28"/>
      <c r="K40" s="98" t="str">
        <f>IF($B40="","",IF($I40="","再確認待ちちちち",IFERROR(IF($I40&gt;VLOOKUP($B40,'生産計画'!$A$2:$T$101,10,FALSE),"遅延",IF($I40&lt;VLOOKUP($B40,'生産計画'!$A$2:$T$101,10,FALSE),"前倒し","時間通り")),"再確認待ちちちち")))</f>
      </c>
      <c r="L40" s="96" t="str">
        <f>IF($B40="","",IFERROR($F40/$E40,""))</f>
      </c>
      <c r="M40" s="28"/>
      <c r="N40" s="29"/>
      <c r="O40" s="158"/>
      <c r="P40" s="158"/>
      <c r="Q40" s="158"/>
      <c r="R40" s="158"/>
      <c r="S40" s="158"/>
      <c r="T40" s="158"/>
      <c r="U40" s="158"/>
      <c r="V40" s="158"/>
      <c r="W40" s="158"/>
      <c r="X40" s="158"/>
      <c r="Y40" s="158"/>
      <c r="Z40" s="158"/>
    </row>
    <row r="41" ht="15" customHeight="true">
      <c r="A41" s="27"/>
      <c r="B41" s="28"/>
      <c r="C41" s="98" t="str">
        <f>IF($B41="","",IFERROR(VLOOKUP($B41,'生産計画'!$A$2:$T$101,4,FALSE),""))</f>
      </c>
      <c r="D41" s="98" t="str">
        <f>IF($B41="","",IFERROR(VLOOKUP($B41,'生産計画'!$A$2:$T$101,6,FALSE),""))</f>
      </c>
      <c r="E41" s="116" t="str">
        <f>IF($B41="","",IFERROR(VLOOKUP($B41,'生産計画'!$A$2:$T$101,7,FALSE),""))</f>
      </c>
      <c r="F41" s="82"/>
      <c r="G41" s="82"/>
      <c r="H41" s="82"/>
      <c r="I41" s="86"/>
      <c r="J41" s="28"/>
      <c r="K41" s="98" t="str">
        <f>IF($B41="","",IF($I41="","再確認待ちちちち",IFERROR(IF($I41&gt;VLOOKUP($B41,'生産計画'!$A$2:$T$101,10,FALSE),"遅延",IF($I41&lt;VLOOKUP($B41,'生産計画'!$A$2:$T$101,10,FALSE),"前倒し","時間通り")),"再確認待ちちちち")))</f>
      </c>
      <c r="L41" s="96" t="str">
        <f>IF($B41="","",IFERROR($F41/$E41,""))</f>
      </c>
      <c r="M41" s="28"/>
      <c r="N41" s="29"/>
      <c r="O41" s="158"/>
      <c r="P41" s="158"/>
      <c r="Q41" s="158"/>
      <c r="R41" s="158"/>
      <c r="S41" s="158"/>
      <c r="T41" s="158"/>
      <c r="U41" s="158"/>
      <c r="V41" s="158"/>
      <c r="W41" s="158"/>
      <c r="X41" s="158"/>
      <c r="Y41" s="158"/>
      <c r="Z41" s="158"/>
    </row>
    <row r="42" ht="15" customHeight="true">
      <c r="A42" s="27"/>
      <c r="B42" s="28"/>
      <c r="C42" s="98" t="str">
        <f>IF($B42="","",IFERROR(VLOOKUP($B42,'生産計画'!$A$2:$T$101,4,FALSE),""))</f>
      </c>
      <c r="D42" s="98" t="str">
        <f>IF($B42="","",IFERROR(VLOOKUP($B42,'生産計画'!$A$2:$T$101,6,FALSE),""))</f>
      </c>
      <c r="E42" s="116" t="str">
        <f>IF($B42="","",IFERROR(VLOOKUP($B42,'生産計画'!$A$2:$T$101,7,FALSE),""))</f>
      </c>
      <c r="F42" s="82"/>
      <c r="G42" s="82"/>
      <c r="H42" s="82"/>
      <c r="I42" s="86"/>
      <c r="J42" s="28"/>
      <c r="K42" s="98" t="str">
        <f>IF($B42="","",IF($I42="","再確認待ちちちち",IFERROR(IF($I42&gt;VLOOKUP($B42,'生産計画'!$A$2:$T$101,10,FALSE),"遅延",IF($I42&lt;VLOOKUP($B42,'生産計画'!$A$2:$T$101,10,FALSE),"前倒し","時間通り")),"再確認待ちちちち")))</f>
      </c>
      <c r="L42" s="96" t="str">
        <f>IF($B42="","",IFERROR($F42/$E42,""))</f>
      </c>
      <c r="M42" s="28"/>
      <c r="N42" s="29"/>
      <c r="O42" s="158"/>
      <c r="P42" s="158"/>
      <c r="Q42" s="158"/>
      <c r="R42" s="158"/>
      <c r="S42" s="158"/>
      <c r="T42" s="158"/>
      <c r="U42" s="158"/>
      <c r="V42" s="158"/>
      <c r="W42" s="158"/>
      <c r="X42" s="158"/>
      <c r="Y42" s="158"/>
      <c r="Z42" s="158"/>
    </row>
    <row r="43" ht="15" customHeight="true">
      <c r="A43" s="27"/>
      <c r="B43" s="28"/>
      <c r="C43" s="98" t="str">
        <f>IF($B43="","",IFERROR(VLOOKUP($B43,'生産計画'!$A$2:$T$101,4,FALSE),""))</f>
      </c>
      <c r="D43" s="98" t="str">
        <f>IF($B43="","",IFERROR(VLOOKUP($B43,'生産計画'!$A$2:$T$101,6,FALSE),""))</f>
      </c>
      <c r="E43" s="116" t="str">
        <f>IF($B43="","",IFERROR(VLOOKUP($B43,'生産計画'!$A$2:$T$101,7,FALSE),""))</f>
      </c>
      <c r="F43" s="82"/>
      <c r="G43" s="82"/>
      <c r="H43" s="82"/>
      <c r="I43" s="86"/>
      <c r="J43" s="28"/>
      <c r="K43" s="98" t="str">
        <f>IF($B43="","",IF($I43="","再確認待ちちちち",IFERROR(IF($I43&gt;VLOOKUP($B43,'生産計画'!$A$2:$T$101,10,FALSE),"遅延",IF($I43&lt;VLOOKUP($B43,'生産計画'!$A$2:$T$101,10,FALSE),"前倒し","時間通り")),"再確認待ちちちち")))</f>
      </c>
      <c r="L43" s="96" t="str">
        <f>IF($B43="","",IFERROR($F43/$E43,""))</f>
      </c>
      <c r="M43" s="28"/>
      <c r="N43" s="29"/>
      <c r="O43" s="158"/>
      <c r="P43" s="158"/>
      <c r="Q43" s="158"/>
      <c r="R43" s="158"/>
      <c r="S43" s="158"/>
      <c r="T43" s="158"/>
      <c r="U43" s="158"/>
      <c r="V43" s="158"/>
      <c r="W43" s="158"/>
      <c r="X43" s="158"/>
      <c r="Y43" s="158"/>
      <c r="Z43" s="158"/>
    </row>
    <row r="44" ht="15" customHeight="true">
      <c r="A44" s="27"/>
      <c r="B44" s="28"/>
      <c r="C44" s="98" t="str">
        <f>IF($B44="","",IFERROR(VLOOKUP($B44,'生産計画'!$A$2:$T$101,4,FALSE),""))</f>
      </c>
      <c r="D44" s="98" t="str">
        <f>IF($B44="","",IFERROR(VLOOKUP($B44,'生産計画'!$A$2:$T$101,6,FALSE),""))</f>
      </c>
      <c r="E44" s="116" t="str">
        <f>IF($B44="","",IFERROR(VLOOKUP($B44,'生産計画'!$A$2:$T$101,7,FALSE),""))</f>
      </c>
      <c r="F44" s="82"/>
      <c r="G44" s="82"/>
      <c r="H44" s="82"/>
      <c r="I44" s="86"/>
      <c r="J44" s="28"/>
      <c r="K44" s="98" t="str">
        <f>IF($B44="","",IF($I44="","再確認待ちちちち",IFERROR(IF($I44&gt;VLOOKUP($B44,'生産計画'!$A$2:$T$101,10,FALSE),"遅延",IF($I44&lt;VLOOKUP($B44,'生産計画'!$A$2:$T$101,10,FALSE),"前倒し","時間通り")),"再確認待ちちちち")))</f>
      </c>
      <c r="L44" s="96" t="str">
        <f>IF($B44="","",IFERROR($F44/$E44,""))</f>
      </c>
      <c r="M44" s="28"/>
      <c r="N44" s="29"/>
      <c r="O44" s="158"/>
      <c r="P44" s="158"/>
      <c r="Q44" s="158"/>
      <c r="R44" s="158"/>
      <c r="S44" s="158"/>
      <c r="T44" s="158"/>
      <c r="U44" s="158"/>
      <c r="V44" s="158"/>
      <c r="W44" s="158"/>
      <c r="X44" s="158"/>
      <c r="Y44" s="158"/>
      <c r="Z44" s="158"/>
    </row>
    <row r="45" ht="15" customHeight="true">
      <c r="A45" s="27"/>
      <c r="B45" s="28"/>
      <c r="C45" s="98" t="str">
        <f>IF($B45="","",IFERROR(VLOOKUP($B45,'生産計画'!$A$2:$T$101,4,FALSE),""))</f>
      </c>
      <c r="D45" s="98" t="str">
        <f>IF($B45="","",IFERROR(VLOOKUP($B45,'生産計画'!$A$2:$T$101,6,FALSE),""))</f>
      </c>
      <c r="E45" s="116" t="str">
        <f>IF($B45="","",IFERROR(VLOOKUP($B45,'生産計画'!$A$2:$T$101,7,FALSE),""))</f>
      </c>
      <c r="F45" s="82"/>
      <c r="G45" s="82"/>
      <c r="H45" s="82"/>
      <c r="I45" s="86"/>
      <c r="J45" s="28"/>
      <c r="K45" s="98" t="str">
        <f>IF($B45="","",IF($I45="","再確認待ちちちち",IFERROR(IF($I45&gt;VLOOKUP($B45,'生産計画'!$A$2:$T$101,10,FALSE),"遅延",IF($I45&lt;VLOOKUP($B45,'生産計画'!$A$2:$T$101,10,FALSE),"前倒し","時間通り")),"再確認待ちちちち")))</f>
      </c>
      <c r="L45" s="96" t="str">
        <f>IF($B45="","",IFERROR($F45/$E45,""))</f>
      </c>
      <c r="M45" s="28"/>
      <c r="N45" s="29"/>
      <c r="O45" s="158"/>
      <c r="P45" s="158"/>
      <c r="Q45" s="158"/>
      <c r="R45" s="158"/>
      <c r="S45" s="158"/>
      <c r="T45" s="158"/>
      <c r="U45" s="158"/>
      <c r="V45" s="158"/>
      <c r="W45" s="158"/>
      <c r="X45" s="158"/>
      <c r="Y45" s="158"/>
      <c r="Z45" s="158"/>
    </row>
    <row r="46" ht="15" customHeight="true">
      <c r="A46" s="27"/>
      <c r="B46" s="28"/>
      <c r="C46" s="98" t="str">
        <f>IF($B46="","",IFERROR(VLOOKUP($B46,'生産計画'!$A$2:$T$101,4,FALSE),""))</f>
      </c>
      <c r="D46" s="98" t="str">
        <f>IF($B46="","",IFERROR(VLOOKUP($B46,'生産計画'!$A$2:$T$101,6,FALSE),""))</f>
      </c>
      <c r="E46" s="116" t="str">
        <f>IF($B46="","",IFERROR(VLOOKUP($B46,'生産計画'!$A$2:$T$101,7,FALSE),""))</f>
      </c>
      <c r="F46" s="82"/>
      <c r="G46" s="82"/>
      <c r="H46" s="82"/>
      <c r="I46" s="86"/>
      <c r="J46" s="28"/>
      <c r="K46" s="98" t="str">
        <f>IF($B46="","",IF($I46="","再確認待ちちちち",IFERROR(IF($I46&gt;VLOOKUP($B46,'生産計画'!$A$2:$T$101,10,FALSE),"遅延",IF($I46&lt;VLOOKUP($B46,'生産計画'!$A$2:$T$101,10,FALSE),"前倒し","時間通り")),"再確認待ちちちち")))</f>
      </c>
      <c r="L46" s="96" t="str">
        <f>IF($B46="","",IFERROR($F46/$E46,""))</f>
      </c>
      <c r="M46" s="28"/>
      <c r="N46" s="29"/>
      <c r="O46" s="158"/>
      <c r="P46" s="158"/>
      <c r="Q46" s="158"/>
      <c r="R46" s="158"/>
      <c r="S46" s="158"/>
      <c r="T46" s="158"/>
      <c r="U46" s="158"/>
      <c r="V46" s="158"/>
      <c r="W46" s="158"/>
      <c r="X46" s="158"/>
      <c r="Y46" s="158"/>
      <c r="Z46" s="158"/>
    </row>
    <row r="47" ht="15" customHeight="true">
      <c r="A47" s="27"/>
      <c r="B47" s="28"/>
      <c r="C47" s="98" t="str">
        <f>IF($B47="","",IFERROR(VLOOKUP($B47,'生産計画'!$A$2:$T$101,4,FALSE),""))</f>
      </c>
      <c r="D47" s="98" t="str">
        <f>IF($B47="","",IFERROR(VLOOKUP($B47,'生産計画'!$A$2:$T$101,6,FALSE),""))</f>
      </c>
      <c r="E47" s="116" t="str">
        <f>IF($B47="","",IFERROR(VLOOKUP($B47,'生産計画'!$A$2:$T$101,7,FALSE),""))</f>
      </c>
      <c r="F47" s="82"/>
      <c r="G47" s="82"/>
      <c r="H47" s="82"/>
      <c r="I47" s="86"/>
      <c r="J47" s="28"/>
      <c r="K47" s="98" t="str">
        <f>IF($B47="","",IF($I47="","再確認待ちちちち",IFERROR(IF($I47&gt;VLOOKUP($B47,'生産計画'!$A$2:$T$101,10,FALSE),"遅延",IF($I47&lt;VLOOKUP($B47,'生産計画'!$A$2:$T$101,10,FALSE),"前倒し","時間通り")),"再確認待ちちちち")))</f>
      </c>
      <c r="L47" s="96" t="str">
        <f>IF($B47="","",IFERROR($F47/$E47,""))</f>
      </c>
      <c r="M47" s="28"/>
      <c r="N47" s="29"/>
      <c r="O47" s="158"/>
      <c r="P47" s="158"/>
      <c r="Q47" s="158"/>
      <c r="R47" s="158"/>
      <c r="S47" s="158"/>
      <c r="T47" s="158"/>
      <c r="U47" s="158"/>
      <c r="V47" s="158"/>
      <c r="W47" s="158"/>
      <c r="X47" s="158"/>
      <c r="Y47" s="158"/>
      <c r="Z47" s="158"/>
    </row>
    <row r="48" ht="15" customHeight="true">
      <c r="A48" s="27"/>
      <c r="B48" s="28"/>
      <c r="C48" s="98" t="str">
        <f>IF($B48="","",IFERROR(VLOOKUP($B48,'生産計画'!$A$2:$T$101,4,FALSE),""))</f>
      </c>
      <c r="D48" s="98" t="str">
        <f>IF($B48="","",IFERROR(VLOOKUP($B48,'生産計画'!$A$2:$T$101,6,FALSE),""))</f>
      </c>
      <c r="E48" s="116" t="str">
        <f>IF($B48="","",IFERROR(VLOOKUP($B48,'生産計画'!$A$2:$T$101,7,FALSE),""))</f>
      </c>
      <c r="F48" s="82"/>
      <c r="G48" s="82"/>
      <c r="H48" s="82"/>
      <c r="I48" s="86"/>
      <c r="J48" s="28"/>
      <c r="K48" s="98" t="str">
        <f>IF($B48="","",IF($I48="","再確認待ちちちち",IFERROR(IF($I48&gt;VLOOKUP($B48,'生産計画'!$A$2:$T$101,10,FALSE),"遅延",IF($I48&lt;VLOOKUP($B48,'生産計画'!$A$2:$T$101,10,FALSE),"前倒し","時間通り")),"再確認待ちちちち")))</f>
      </c>
      <c r="L48" s="96" t="str">
        <f>IF($B48="","",IFERROR($F48/$E48,""))</f>
      </c>
      <c r="M48" s="28"/>
      <c r="N48" s="29"/>
      <c r="O48" s="158"/>
      <c r="P48" s="158"/>
      <c r="Q48" s="158"/>
      <c r="R48" s="158"/>
      <c r="S48" s="158"/>
      <c r="T48" s="158"/>
      <c r="U48" s="158"/>
      <c r="V48" s="158"/>
      <c r="W48" s="158"/>
      <c r="X48" s="158"/>
      <c r="Y48" s="158"/>
      <c r="Z48" s="158"/>
    </row>
    <row r="49" ht="15" customHeight="true">
      <c r="A49" s="27"/>
      <c r="B49" s="28"/>
      <c r="C49" s="98" t="str">
        <f>IF($B49="","",IFERROR(VLOOKUP($B49,'生産計画'!$A$2:$T$101,4,FALSE),""))</f>
      </c>
      <c r="D49" s="98" t="str">
        <f>IF($B49="","",IFERROR(VLOOKUP($B49,'生産計画'!$A$2:$T$101,6,FALSE),""))</f>
      </c>
      <c r="E49" s="116" t="str">
        <f>IF($B49="","",IFERROR(VLOOKUP($B49,'生産計画'!$A$2:$T$101,7,FALSE),""))</f>
      </c>
      <c r="F49" s="82"/>
      <c r="G49" s="82"/>
      <c r="H49" s="82"/>
      <c r="I49" s="86"/>
      <c r="J49" s="28"/>
      <c r="K49" s="98" t="str">
        <f>IF($B49="","",IF($I49="","再確認待ちちちち",IFERROR(IF($I49&gt;VLOOKUP($B49,'生産計画'!$A$2:$T$101,10,FALSE),"遅延",IF($I49&lt;VLOOKUP($B49,'生産計画'!$A$2:$T$101,10,FALSE),"前倒し","時間通り")),"再確認待ちちちち")))</f>
      </c>
      <c r="L49" s="96" t="str">
        <f>IF($B49="","",IFERROR($F49/$E49,""))</f>
      </c>
      <c r="M49" s="28"/>
      <c r="N49" s="29"/>
      <c r="O49" s="158"/>
      <c r="P49" s="158"/>
      <c r="Q49" s="158"/>
      <c r="R49" s="158"/>
      <c r="S49" s="158"/>
      <c r="T49" s="158"/>
      <c r="U49" s="158"/>
      <c r="V49" s="158"/>
      <c r="W49" s="158"/>
      <c r="X49" s="158"/>
      <c r="Y49" s="158"/>
      <c r="Z49" s="158"/>
    </row>
    <row r="50" ht="15" customHeight="true">
      <c r="A50" s="27"/>
      <c r="B50" s="28"/>
      <c r="C50" s="98" t="str">
        <f>IF($B50="","",IFERROR(VLOOKUP($B50,'生産計画'!$A$2:$T$101,4,FALSE),""))</f>
      </c>
      <c r="D50" s="98" t="str">
        <f>IF($B50="","",IFERROR(VLOOKUP($B50,'生産計画'!$A$2:$T$101,6,FALSE),""))</f>
      </c>
      <c r="E50" s="116" t="str">
        <f>IF($B50="","",IFERROR(VLOOKUP($B50,'生産計画'!$A$2:$T$101,7,FALSE),""))</f>
      </c>
      <c r="F50" s="82"/>
      <c r="G50" s="82"/>
      <c r="H50" s="82"/>
      <c r="I50" s="86"/>
      <c r="J50" s="28"/>
      <c r="K50" s="98" t="str">
        <f>IF($B50="","",IF($I50="","再確認待ちちちち",IFERROR(IF($I50&gt;VLOOKUP($B50,'生産計画'!$A$2:$T$101,10,FALSE),"遅延",IF($I50&lt;VLOOKUP($B50,'生産計画'!$A$2:$T$101,10,FALSE),"前倒し","時間通り")),"再確認待ちちちち")))</f>
      </c>
      <c r="L50" s="96" t="str">
        <f>IF($B50="","",IFERROR($F50/$E50,""))</f>
      </c>
      <c r="M50" s="28"/>
      <c r="N50" s="29"/>
      <c r="O50" s="158"/>
      <c r="P50" s="158"/>
      <c r="Q50" s="158"/>
      <c r="R50" s="158"/>
      <c r="S50" s="158"/>
      <c r="T50" s="158"/>
      <c r="U50" s="158"/>
      <c r="V50" s="158"/>
      <c r="W50" s="158"/>
      <c r="X50" s="158"/>
      <c r="Y50" s="158"/>
      <c r="Z50" s="158"/>
    </row>
    <row r="51" ht="15" customHeight="true">
      <c r="A51" s="27"/>
      <c r="B51" s="28"/>
      <c r="C51" s="98" t="str">
        <f>IF($B51="","",IFERROR(VLOOKUP($B51,'生産計画'!$A$2:$T$101,4,FALSE),""))</f>
      </c>
      <c r="D51" s="98" t="str">
        <f>IF($B51="","",IFERROR(VLOOKUP($B51,'生産計画'!$A$2:$T$101,6,FALSE),""))</f>
      </c>
      <c r="E51" s="116" t="str">
        <f>IF($B51="","",IFERROR(VLOOKUP($B51,'生産計画'!$A$2:$T$101,7,FALSE),""))</f>
      </c>
      <c r="F51" s="82"/>
      <c r="G51" s="82"/>
      <c r="H51" s="82"/>
      <c r="I51" s="86"/>
      <c r="J51" s="28"/>
      <c r="K51" s="98" t="str">
        <f>IF($B51="","",IF($I51="","再確認待ちちちち",IFERROR(IF($I51&gt;VLOOKUP($B51,'生産計画'!$A$2:$T$101,10,FALSE),"遅延",IF($I51&lt;VLOOKUP($B51,'生産計画'!$A$2:$T$101,10,FALSE),"前倒し","時間通り")),"再確認待ちちちち")))</f>
      </c>
      <c r="L51" s="96" t="str">
        <f>IF($B51="","",IFERROR($F51/$E51,""))</f>
      </c>
      <c r="M51" s="28"/>
      <c r="N51" s="29"/>
      <c r="O51" s="158"/>
      <c r="P51" s="158"/>
      <c r="Q51" s="158"/>
      <c r="R51" s="158"/>
      <c r="S51" s="158"/>
      <c r="T51" s="158"/>
      <c r="U51" s="158"/>
      <c r="V51" s="158"/>
      <c r="W51" s="158"/>
      <c r="X51" s="158"/>
      <c r="Y51" s="158"/>
      <c r="Z51" s="158"/>
    </row>
    <row r="52" ht="15" customHeight="true">
      <c r="A52" s="27"/>
      <c r="B52" s="28"/>
      <c r="C52" s="98" t="str">
        <f>IF($B52="","",IFERROR(VLOOKUP($B52,'生産計画'!$A$2:$T$101,4,FALSE),""))</f>
      </c>
      <c r="D52" s="98" t="str">
        <f>IF($B52="","",IFERROR(VLOOKUP($B52,'生産計画'!$A$2:$T$101,6,FALSE),""))</f>
      </c>
      <c r="E52" s="116" t="str">
        <f>IF($B52="","",IFERROR(VLOOKUP($B52,'生産計画'!$A$2:$T$101,7,FALSE),""))</f>
      </c>
      <c r="F52" s="82"/>
      <c r="G52" s="82"/>
      <c r="H52" s="82"/>
      <c r="I52" s="86"/>
      <c r="J52" s="28"/>
      <c r="K52" s="98" t="str">
        <f>IF($B52="","",IF($I52="","再確認待ちちちち",IFERROR(IF($I52&gt;VLOOKUP($B52,'生産計画'!$A$2:$T$101,10,FALSE),"遅延",IF($I52&lt;VLOOKUP($B52,'生産計画'!$A$2:$T$101,10,FALSE),"前倒し","時間通り")),"再確認待ちちちち")))</f>
      </c>
      <c r="L52" s="96" t="str">
        <f>IF($B52="","",IFERROR($F52/$E52,""))</f>
      </c>
      <c r="M52" s="28"/>
      <c r="N52" s="29"/>
      <c r="O52" s="158"/>
      <c r="P52" s="158"/>
      <c r="Q52" s="158"/>
      <c r="R52" s="158"/>
      <c r="S52" s="158"/>
      <c r="T52" s="158"/>
      <c r="U52" s="158"/>
      <c r="V52" s="158"/>
      <c r="W52" s="158"/>
      <c r="X52" s="158"/>
      <c r="Y52" s="158"/>
      <c r="Z52" s="158"/>
    </row>
    <row r="53" ht="15" customHeight="true">
      <c r="A53" s="27"/>
      <c r="B53" s="28"/>
      <c r="C53" s="98" t="str">
        <f>IF($B53="","",IFERROR(VLOOKUP($B53,'生産計画'!$A$2:$T$101,4,FALSE),""))</f>
      </c>
      <c r="D53" s="98" t="str">
        <f>IF($B53="","",IFERROR(VLOOKUP($B53,'生産計画'!$A$2:$T$101,6,FALSE),""))</f>
      </c>
      <c r="E53" s="116" t="str">
        <f>IF($B53="","",IFERROR(VLOOKUP($B53,'生産計画'!$A$2:$T$101,7,FALSE),""))</f>
      </c>
      <c r="F53" s="82"/>
      <c r="G53" s="82"/>
      <c r="H53" s="82"/>
      <c r="I53" s="86"/>
      <c r="J53" s="28"/>
      <c r="K53" s="98" t="str">
        <f>IF($B53="","",IF($I53="","再確認待ちちちち",IFERROR(IF($I53&gt;VLOOKUP($B53,'生産計画'!$A$2:$T$101,10,FALSE),"遅延",IF($I53&lt;VLOOKUP($B53,'生産計画'!$A$2:$T$101,10,FALSE),"前倒し","時間通り")),"再確認待ちちちち")))</f>
      </c>
      <c r="L53" s="96" t="str">
        <f>IF($B53="","",IFERROR($F53/$E53,""))</f>
      </c>
      <c r="M53" s="28"/>
      <c r="N53" s="29"/>
      <c r="O53" s="158"/>
      <c r="P53" s="158"/>
      <c r="Q53" s="158"/>
      <c r="R53" s="158"/>
      <c r="S53" s="158"/>
      <c r="T53" s="158"/>
      <c r="U53" s="158"/>
      <c r="V53" s="158"/>
      <c r="W53" s="158"/>
      <c r="X53" s="158"/>
      <c r="Y53" s="158"/>
      <c r="Z53" s="158"/>
    </row>
    <row r="54" ht="15" customHeight="true">
      <c r="A54" s="27"/>
      <c r="B54" s="28"/>
      <c r="C54" s="98" t="str">
        <f>IF($B54="","",IFERROR(VLOOKUP($B54,'生産計画'!$A$2:$T$101,4,FALSE),""))</f>
      </c>
      <c r="D54" s="98" t="str">
        <f>IF($B54="","",IFERROR(VLOOKUP($B54,'生産計画'!$A$2:$T$101,6,FALSE),""))</f>
      </c>
      <c r="E54" s="116" t="str">
        <f>IF($B54="","",IFERROR(VLOOKUP($B54,'生産計画'!$A$2:$T$101,7,FALSE),""))</f>
      </c>
      <c r="F54" s="82"/>
      <c r="G54" s="82"/>
      <c r="H54" s="82"/>
      <c r="I54" s="86"/>
      <c r="J54" s="28"/>
      <c r="K54" s="98" t="str">
        <f>IF($B54="","",IF($I54="","再確認待ちちちち",IFERROR(IF($I54&gt;VLOOKUP($B54,'生産計画'!$A$2:$T$101,10,FALSE),"遅延",IF($I54&lt;VLOOKUP($B54,'生産計画'!$A$2:$T$101,10,FALSE),"前倒し","時間通り")),"再確認待ちちちち")))</f>
      </c>
      <c r="L54" s="96" t="str">
        <f>IF($B54="","",IFERROR($F54/$E54,""))</f>
      </c>
      <c r="M54" s="28"/>
      <c r="N54" s="29"/>
      <c r="O54" s="158"/>
      <c r="P54" s="158"/>
      <c r="Q54" s="158"/>
      <c r="R54" s="158"/>
      <c r="S54" s="158"/>
      <c r="T54" s="158"/>
      <c r="U54" s="158"/>
      <c r="V54" s="158"/>
      <c r="W54" s="158"/>
      <c r="X54" s="158"/>
      <c r="Y54" s="158"/>
      <c r="Z54" s="158"/>
    </row>
    <row r="55" ht="15" customHeight="true">
      <c r="A55" s="27"/>
      <c r="B55" s="28"/>
      <c r="C55" s="98" t="str">
        <f>IF($B55="","",IFERROR(VLOOKUP($B55,'生産計画'!$A$2:$T$101,4,FALSE),""))</f>
      </c>
      <c r="D55" s="98" t="str">
        <f>IF($B55="","",IFERROR(VLOOKUP($B55,'生産計画'!$A$2:$T$101,6,FALSE),""))</f>
      </c>
      <c r="E55" s="116" t="str">
        <f>IF($B55="","",IFERROR(VLOOKUP($B55,'生産計画'!$A$2:$T$101,7,FALSE),""))</f>
      </c>
      <c r="F55" s="82"/>
      <c r="G55" s="82"/>
      <c r="H55" s="82"/>
      <c r="I55" s="86"/>
      <c r="J55" s="28"/>
      <c r="K55" s="98" t="str">
        <f>IF($B55="","",IF($I55="","再確認待ちちちち",IFERROR(IF($I55&gt;VLOOKUP($B55,'生産計画'!$A$2:$T$101,10,FALSE),"遅延",IF($I55&lt;VLOOKUP($B55,'生産計画'!$A$2:$T$101,10,FALSE),"前倒し","時間通り")),"再確認待ちちちち")))</f>
      </c>
      <c r="L55" s="96" t="str">
        <f>IF($B55="","",IFERROR($F55/$E55,""))</f>
      </c>
      <c r="M55" s="28"/>
      <c r="N55" s="29"/>
      <c r="O55" s="158"/>
      <c r="P55" s="158"/>
      <c r="Q55" s="158"/>
      <c r="R55" s="158"/>
      <c r="S55" s="158"/>
      <c r="T55" s="158"/>
      <c r="U55" s="158"/>
      <c r="V55" s="158"/>
      <c r="W55" s="158"/>
      <c r="X55" s="158"/>
      <c r="Y55" s="158"/>
      <c r="Z55" s="158"/>
    </row>
    <row r="56" ht="15" customHeight="true">
      <c r="A56" s="27"/>
      <c r="B56" s="28"/>
      <c r="C56" s="98" t="str">
        <f>IF($B56="","",IFERROR(VLOOKUP($B56,'生産計画'!$A$2:$T$101,4,FALSE),""))</f>
      </c>
      <c r="D56" s="98" t="str">
        <f>IF($B56="","",IFERROR(VLOOKUP($B56,'生産計画'!$A$2:$T$101,6,FALSE),""))</f>
      </c>
      <c r="E56" s="116" t="str">
        <f>IF($B56="","",IFERROR(VLOOKUP($B56,'生産計画'!$A$2:$T$101,7,FALSE),""))</f>
      </c>
      <c r="F56" s="82"/>
      <c r="G56" s="82"/>
      <c r="H56" s="82"/>
      <c r="I56" s="86"/>
      <c r="J56" s="28"/>
      <c r="K56" s="98" t="str">
        <f>IF($B56="","",IF($I56="","再確認待ちちちち",IFERROR(IF($I56&gt;VLOOKUP($B56,'生産計画'!$A$2:$T$101,10,FALSE),"遅延",IF($I56&lt;VLOOKUP($B56,'生産計画'!$A$2:$T$101,10,FALSE),"前倒し","時間通り")),"再確認待ちちちち")))</f>
      </c>
      <c r="L56" s="96" t="str">
        <f>IF($B56="","",IFERROR($F56/$E56,""))</f>
      </c>
      <c r="M56" s="28"/>
      <c r="N56" s="29"/>
      <c r="O56" s="158"/>
      <c r="P56" s="158"/>
      <c r="Q56" s="158"/>
      <c r="R56" s="158"/>
      <c r="S56" s="158"/>
      <c r="T56" s="158"/>
      <c r="U56" s="158"/>
      <c r="V56" s="158"/>
      <c r="W56" s="158"/>
      <c r="X56" s="158"/>
      <c r="Y56" s="158"/>
      <c r="Z56" s="158"/>
    </row>
    <row r="57" ht="15" customHeight="true">
      <c r="A57" s="27"/>
      <c r="B57" s="28"/>
      <c r="C57" s="98" t="str">
        <f>IF($B57="","",IFERROR(VLOOKUP($B57,'生産計画'!$A$2:$T$101,4,FALSE),""))</f>
      </c>
      <c r="D57" s="98" t="str">
        <f>IF($B57="","",IFERROR(VLOOKUP($B57,'生産計画'!$A$2:$T$101,6,FALSE),""))</f>
      </c>
      <c r="E57" s="116" t="str">
        <f>IF($B57="","",IFERROR(VLOOKUP($B57,'生産計画'!$A$2:$T$101,7,FALSE),""))</f>
      </c>
      <c r="F57" s="82"/>
      <c r="G57" s="82"/>
      <c r="H57" s="82"/>
      <c r="I57" s="86"/>
      <c r="J57" s="28"/>
      <c r="K57" s="98" t="str">
        <f>IF($B57="","",IF($I57="","再確認待ちちちち",IFERROR(IF($I57&gt;VLOOKUP($B57,'生産計画'!$A$2:$T$101,10,FALSE),"遅延",IF($I57&lt;VLOOKUP($B57,'生産計画'!$A$2:$T$101,10,FALSE),"前倒し","時間通り")),"再確認待ちちちち")))</f>
      </c>
      <c r="L57" s="96" t="str">
        <f>IF($B57="","",IFERROR($F57/$E57,""))</f>
      </c>
      <c r="M57" s="28"/>
      <c r="N57" s="29"/>
      <c r="O57" s="158"/>
      <c r="P57" s="158"/>
      <c r="Q57" s="158"/>
      <c r="R57" s="158"/>
      <c r="S57" s="158"/>
      <c r="T57" s="158"/>
      <c r="U57" s="158"/>
      <c r="V57" s="158"/>
      <c r="W57" s="158"/>
      <c r="X57" s="158"/>
      <c r="Y57" s="158"/>
      <c r="Z57" s="158"/>
    </row>
    <row r="58" ht="15" customHeight="true">
      <c r="A58" s="27"/>
      <c r="B58" s="28"/>
      <c r="C58" s="98" t="str">
        <f>IF($B58="","",IFERROR(VLOOKUP($B58,'生産計画'!$A$2:$T$101,4,FALSE),""))</f>
      </c>
      <c r="D58" s="98" t="str">
        <f>IF($B58="","",IFERROR(VLOOKUP($B58,'生産計画'!$A$2:$T$101,6,FALSE),""))</f>
      </c>
      <c r="E58" s="116" t="str">
        <f>IF($B58="","",IFERROR(VLOOKUP($B58,'生産計画'!$A$2:$T$101,7,FALSE),""))</f>
      </c>
      <c r="F58" s="82"/>
      <c r="G58" s="82"/>
      <c r="H58" s="82"/>
      <c r="I58" s="86"/>
      <c r="J58" s="28"/>
      <c r="K58" s="98" t="str">
        <f>IF($B58="","",IF($I58="","再確認待ちちちち",IFERROR(IF($I58&gt;VLOOKUP($B58,'生産計画'!$A$2:$T$101,10,FALSE),"遅延",IF($I58&lt;VLOOKUP($B58,'生産計画'!$A$2:$T$101,10,FALSE),"前倒し","時間通り")),"再確認待ちちちち")))</f>
      </c>
      <c r="L58" s="96" t="str">
        <f>IF($B58="","",IFERROR($F58/$E58,""))</f>
      </c>
      <c r="M58" s="28"/>
      <c r="N58" s="29"/>
      <c r="O58" s="158"/>
      <c r="P58" s="158"/>
      <c r="Q58" s="158"/>
      <c r="R58" s="158"/>
      <c r="S58" s="158"/>
      <c r="T58" s="158"/>
      <c r="U58" s="158"/>
      <c r="V58" s="158"/>
      <c r="W58" s="158"/>
      <c r="X58" s="158"/>
      <c r="Y58" s="158"/>
      <c r="Z58" s="158"/>
    </row>
    <row r="59" ht="15" customHeight="true">
      <c r="A59" s="27"/>
      <c r="B59" s="28"/>
      <c r="C59" s="98" t="str">
        <f>IF($B59="","",IFERROR(VLOOKUP($B59,'生産計画'!$A$2:$T$101,4,FALSE),""))</f>
      </c>
      <c r="D59" s="98" t="str">
        <f>IF($B59="","",IFERROR(VLOOKUP($B59,'生産計画'!$A$2:$T$101,6,FALSE),""))</f>
      </c>
      <c r="E59" s="116" t="str">
        <f>IF($B59="","",IFERROR(VLOOKUP($B59,'生産計画'!$A$2:$T$101,7,FALSE),""))</f>
      </c>
      <c r="F59" s="82"/>
      <c r="G59" s="82"/>
      <c r="H59" s="82"/>
      <c r="I59" s="86"/>
      <c r="J59" s="28"/>
      <c r="K59" s="98" t="str">
        <f>IF($B59="","",IF($I59="","再確認待ちちちち",IFERROR(IF($I59&gt;VLOOKUP($B59,'生産計画'!$A$2:$T$101,10,FALSE),"遅延",IF($I59&lt;VLOOKUP($B59,'生産計画'!$A$2:$T$101,10,FALSE),"前倒し","時間通り")),"再確認待ちちちち")))</f>
      </c>
      <c r="L59" s="96" t="str">
        <f>IF($B59="","",IFERROR($F59/$E59,""))</f>
      </c>
      <c r="M59" s="28"/>
      <c r="N59" s="29"/>
      <c r="O59" s="158"/>
      <c r="P59" s="158"/>
      <c r="Q59" s="158"/>
      <c r="R59" s="158"/>
      <c r="S59" s="158"/>
      <c r="T59" s="158"/>
      <c r="U59" s="158"/>
      <c r="V59" s="158"/>
      <c r="W59" s="158"/>
      <c r="X59" s="158"/>
      <c r="Y59" s="158"/>
      <c r="Z59" s="158"/>
    </row>
    <row r="60" ht="15" customHeight="true">
      <c r="A60" s="27"/>
      <c r="B60" s="28"/>
      <c r="C60" s="98" t="str">
        <f>IF($B60="","",IFERROR(VLOOKUP($B60,'生産計画'!$A$2:$T$101,4,FALSE),""))</f>
      </c>
      <c r="D60" s="98" t="str">
        <f>IF($B60="","",IFERROR(VLOOKUP($B60,'生産計画'!$A$2:$T$101,6,FALSE),""))</f>
      </c>
      <c r="E60" s="116" t="str">
        <f>IF($B60="","",IFERROR(VLOOKUP($B60,'生産計画'!$A$2:$T$101,7,FALSE),""))</f>
      </c>
      <c r="F60" s="82"/>
      <c r="G60" s="82"/>
      <c r="H60" s="82"/>
      <c r="I60" s="86"/>
      <c r="J60" s="28"/>
      <c r="K60" s="98" t="str">
        <f>IF($B60="","",IF($I60="","再確認待ちちちち",IFERROR(IF($I60&gt;VLOOKUP($B60,'生産計画'!$A$2:$T$101,10,FALSE),"遅延",IF($I60&lt;VLOOKUP($B60,'生産計画'!$A$2:$T$101,10,FALSE),"前倒し","時間通り")),"再確認待ちちちち")))</f>
      </c>
      <c r="L60" s="96" t="str">
        <f>IF($B60="","",IFERROR($F60/$E60,""))</f>
      </c>
      <c r="M60" s="28"/>
      <c r="N60" s="29"/>
      <c r="O60" s="158"/>
      <c r="P60" s="158"/>
      <c r="Q60" s="158"/>
      <c r="R60" s="158"/>
      <c r="S60" s="158"/>
      <c r="T60" s="158"/>
      <c r="U60" s="158"/>
      <c r="V60" s="158"/>
      <c r="W60" s="158"/>
      <c r="X60" s="158"/>
      <c r="Y60" s="158"/>
      <c r="Z60" s="158"/>
    </row>
    <row r="61" ht="15" customHeight="true">
      <c r="A61" s="27"/>
      <c r="B61" s="28"/>
      <c r="C61" s="98" t="str">
        <f>IF($B61="","",IFERROR(VLOOKUP($B61,'生産計画'!$A$2:$T$101,4,FALSE),""))</f>
      </c>
      <c r="D61" s="98" t="str">
        <f>IF($B61="","",IFERROR(VLOOKUP($B61,'生産計画'!$A$2:$T$101,6,FALSE),""))</f>
      </c>
      <c r="E61" s="116" t="str">
        <f>IF($B61="","",IFERROR(VLOOKUP($B61,'生産計画'!$A$2:$T$101,7,FALSE),""))</f>
      </c>
      <c r="F61" s="82"/>
      <c r="G61" s="82"/>
      <c r="H61" s="82"/>
      <c r="I61" s="86"/>
      <c r="J61" s="28"/>
      <c r="K61" s="98" t="str">
        <f>IF($B61="","",IF($I61="","再確認待ちちちち",IFERROR(IF($I61&gt;VLOOKUP($B61,'生産計画'!$A$2:$T$101,10,FALSE),"遅延",IF($I61&lt;VLOOKUP($B61,'生産計画'!$A$2:$T$101,10,FALSE),"前倒し","時間通り")),"再確認待ちちちち")))</f>
      </c>
      <c r="L61" s="96" t="str">
        <f>IF($B61="","",IFERROR($F61/$E61,""))</f>
      </c>
      <c r="M61" s="28"/>
      <c r="N61" s="29"/>
      <c r="O61" s="158"/>
      <c r="P61" s="158"/>
      <c r="Q61" s="158"/>
      <c r="R61" s="158"/>
      <c r="S61" s="158"/>
      <c r="T61" s="158"/>
      <c r="U61" s="158"/>
      <c r="V61" s="158"/>
      <c r="W61" s="158"/>
      <c r="X61" s="158"/>
      <c r="Y61" s="158"/>
      <c r="Z61" s="158"/>
    </row>
    <row r="62" ht="15" customHeight="true">
      <c r="A62" s="27"/>
      <c r="B62" s="28"/>
      <c r="C62" s="98" t="str">
        <f>IF($B62="","",IFERROR(VLOOKUP($B62,'生産計画'!$A$2:$T$101,4,FALSE),""))</f>
      </c>
      <c r="D62" s="98" t="str">
        <f>IF($B62="","",IFERROR(VLOOKUP($B62,'生産計画'!$A$2:$T$101,6,FALSE),""))</f>
      </c>
      <c r="E62" s="116" t="str">
        <f>IF($B62="","",IFERROR(VLOOKUP($B62,'生産計画'!$A$2:$T$101,7,FALSE),""))</f>
      </c>
      <c r="F62" s="82"/>
      <c r="G62" s="82"/>
      <c r="H62" s="82"/>
      <c r="I62" s="86"/>
      <c r="J62" s="28"/>
      <c r="K62" s="98" t="str">
        <f>IF($B62="","",IF($I62="","再確認待ちちちち",IFERROR(IF($I62&gt;VLOOKUP($B62,'生産計画'!$A$2:$T$101,10,FALSE),"遅延",IF($I62&lt;VLOOKUP($B62,'生産計画'!$A$2:$T$101,10,FALSE),"前倒し","時間通り")),"再確認待ちちちち")))</f>
      </c>
      <c r="L62" s="96" t="str">
        <f>IF($B62="","",IFERROR($F62/$E62,""))</f>
      </c>
      <c r="M62" s="28"/>
      <c r="N62" s="29"/>
      <c r="O62" s="158"/>
      <c r="P62" s="158"/>
      <c r="Q62" s="158"/>
      <c r="R62" s="158"/>
      <c r="S62" s="158"/>
      <c r="T62" s="158"/>
      <c r="U62" s="158"/>
      <c r="V62" s="158"/>
      <c r="W62" s="158"/>
      <c r="X62" s="158"/>
      <c r="Y62" s="158"/>
      <c r="Z62" s="158"/>
    </row>
    <row r="63" ht="15" customHeight="true">
      <c r="A63" s="27"/>
      <c r="B63" s="28"/>
      <c r="C63" s="98" t="str">
        <f>IF($B63="","",IFERROR(VLOOKUP($B63,'生産計画'!$A$2:$T$101,4,FALSE),""))</f>
      </c>
      <c r="D63" s="98" t="str">
        <f>IF($B63="","",IFERROR(VLOOKUP($B63,'生産計画'!$A$2:$T$101,6,FALSE),""))</f>
      </c>
      <c r="E63" s="116" t="str">
        <f>IF($B63="","",IFERROR(VLOOKUP($B63,'生産計画'!$A$2:$T$101,7,FALSE),""))</f>
      </c>
      <c r="F63" s="82"/>
      <c r="G63" s="82"/>
      <c r="H63" s="82"/>
      <c r="I63" s="86"/>
      <c r="J63" s="28"/>
      <c r="K63" s="98" t="str">
        <f>IF($B63="","",IF($I63="","再確認待ちちちち",IFERROR(IF($I63&gt;VLOOKUP($B63,'生産計画'!$A$2:$T$101,10,FALSE),"遅延",IF($I63&lt;VLOOKUP($B63,'生産計画'!$A$2:$T$101,10,FALSE),"前倒し","時間通り")),"再確認待ちちちち")))</f>
      </c>
      <c r="L63" s="96" t="str">
        <f>IF($B63="","",IFERROR($F63/$E63,""))</f>
      </c>
      <c r="M63" s="28"/>
      <c r="N63" s="29"/>
      <c r="O63" s="158"/>
      <c r="P63" s="158"/>
      <c r="Q63" s="158"/>
      <c r="R63" s="158"/>
      <c r="S63" s="158"/>
      <c r="T63" s="158"/>
      <c r="U63" s="158"/>
      <c r="V63" s="158"/>
      <c r="W63" s="158"/>
      <c r="X63" s="158"/>
      <c r="Y63" s="158"/>
      <c r="Z63" s="158"/>
    </row>
    <row r="64" ht="15" customHeight="true">
      <c r="A64" s="27"/>
      <c r="B64" s="28"/>
      <c r="C64" s="98" t="str">
        <f>IF($B64="","",IFERROR(VLOOKUP($B64,'生産計画'!$A$2:$T$101,4,FALSE),""))</f>
      </c>
      <c r="D64" s="98" t="str">
        <f>IF($B64="","",IFERROR(VLOOKUP($B64,'生産計画'!$A$2:$T$101,6,FALSE),""))</f>
      </c>
      <c r="E64" s="116" t="str">
        <f>IF($B64="","",IFERROR(VLOOKUP($B64,'生産計画'!$A$2:$T$101,7,FALSE),""))</f>
      </c>
      <c r="F64" s="82"/>
      <c r="G64" s="82"/>
      <c r="H64" s="82"/>
      <c r="I64" s="86"/>
      <c r="J64" s="28"/>
      <c r="K64" s="98" t="str">
        <f>IF($B64="","",IF($I64="","再確認待ちちちち",IFERROR(IF($I64&gt;VLOOKUP($B64,'生産計画'!$A$2:$T$101,10,FALSE),"遅延",IF($I64&lt;VLOOKUP($B64,'生産計画'!$A$2:$T$101,10,FALSE),"前倒し","時間通り")),"再確認待ちちちち")))</f>
      </c>
      <c r="L64" s="96" t="str">
        <f>IF($B64="","",IFERROR($F64/$E64,""))</f>
      </c>
      <c r="M64" s="28"/>
      <c r="N64" s="29"/>
      <c r="O64" s="158"/>
      <c r="P64" s="158"/>
      <c r="Q64" s="158"/>
      <c r="R64" s="158"/>
      <c r="S64" s="158"/>
      <c r="T64" s="158"/>
      <c r="U64" s="158"/>
      <c r="V64" s="158"/>
      <c r="W64" s="158"/>
      <c r="X64" s="158"/>
      <c r="Y64" s="158"/>
      <c r="Z64" s="158"/>
    </row>
    <row r="65" ht="15" customHeight="true">
      <c r="A65" s="27"/>
      <c r="B65" s="28"/>
      <c r="C65" s="98" t="str">
        <f>IF($B65="","",IFERROR(VLOOKUP($B65,'生産計画'!$A$2:$T$101,4,FALSE),""))</f>
      </c>
      <c r="D65" s="98" t="str">
        <f>IF($B65="","",IFERROR(VLOOKUP($B65,'生産計画'!$A$2:$T$101,6,FALSE),""))</f>
      </c>
      <c r="E65" s="116" t="str">
        <f>IF($B65="","",IFERROR(VLOOKUP($B65,'生産計画'!$A$2:$T$101,7,FALSE),""))</f>
      </c>
      <c r="F65" s="82"/>
      <c r="G65" s="82"/>
      <c r="H65" s="82"/>
      <c r="I65" s="86"/>
      <c r="J65" s="28"/>
      <c r="K65" s="98" t="str">
        <f>IF($B65="","",IF($I65="","再確認待ちちちち",IFERROR(IF($I65&gt;VLOOKUP($B65,'生産計画'!$A$2:$T$101,10,FALSE),"遅延",IF($I65&lt;VLOOKUP($B65,'生産計画'!$A$2:$T$101,10,FALSE),"前倒し","時間通り")),"再確認待ちちちち")))</f>
      </c>
      <c r="L65" s="96" t="str">
        <f>IF($B65="","",IFERROR($F65/$E65,""))</f>
      </c>
      <c r="M65" s="28"/>
      <c r="N65" s="29"/>
      <c r="O65" s="158"/>
      <c r="P65" s="158"/>
      <c r="Q65" s="158"/>
      <c r="R65" s="158"/>
      <c r="S65" s="158"/>
      <c r="T65" s="158"/>
      <c r="U65" s="158"/>
      <c r="V65" s="158"/>
      <c r="W65" s="158"/>
      <c r="X65" s="158"/>
      <c r="Y65" s="158"/>
      <c r="Z65" s="158"/>
    </row>
    <row r="66" ht="15" customHeight="true">
      <c r="A66" s="27"/>
      <c r="B66" s="28"/>
      <c r="C66" s="98" t="str">
        <f>IF($B66="","",IFERROR(VLOOKUP($B66,'生産計画'!$A$2:$T$101,4,FALSE),""))</f>
      </c>
      <c r="D66" s="98" t="str">
        <f>IF($B66="","",IFERROR(VLOOKUP($B66,'生産計画'!$A$2:$T$101,6,FALSE),""))</f>
      </c>
      <c r="E66" s="116" t="str">
        <f>IF($B66="","",IFERROR(VLOOKUP($B66,'生産計画'!$A$2:$T$101,7,FALSE),""))</f>
      </c>
      <c r="F66" s="82"/>
      <c r="G66" s="82"/>
      <c r="H66" s="82"/>
      <c r="I66" s="86"/>
      <c r="J66" s="28"/>
      <c r="K66" s="98" t="str">
        <f>IF($B66="","",IF($I66="","再確認待ちちちち",IFERROR(IF($I66&gt;VLOOKUP($B66,'生産計画'!$A$2:$T$101,10,FALSE),"遅延",IF($I66&lt;VLOOKUP($B66,'生産計画'!$A$2:$T$101,10,FALSE),"前倒し","時間通り")),"再確認待ちちちち")))</f>
      </c>
      <c r="L66" s="96" t="str">
        <f>IF($B66="","",IFERROR($F66/$E66,""))</f>
      </c>
      <c r="M66" s="28"/>
      <c r="N66" s="29"/>
      <c r="O66" s="158"/>
      <c r="P66" s="158"/>
      <c r="Q66" s="158"/>
      <c r="R66" s="158"/>
      <c r="S66" s="158"/>
      <c r="T66" s="158"/>
      <c r="U66" s="158"/>
      <c r="V66" s="158"/>
      <c r="W66" s="158"/>
      <c r="X66" s="158"/>
      <c r="Y66" s="158"/>
      <c r="Z66" s="158"/>
    </row>
    <row r="67" ht="15" customHeight="true">
      <c r="A67" s="27"/>
      <c r="B67" s="28"/>
      <c r="C67" s="98" t="str">
        <f>IF($B67="","",IFERROR(VLOOKUP($B67,'生産計画'!$A$2:$T$101,4,FALSE),""))</f>
      </c>
      <c r="D67" s="98" t="str">
        <f>IF($B67="","",IFERROR(VLOOKUP($B67,'生産計画'!$A$2:$T$101,6,FALSE),""))</f>
      </c>
      <c r="E67" s="116" t="str">
        <f>IF($B67="","",IFERROR(VLOOKUP($B67,'生産計画'!$A$2:$T$101,7,FALSE),""))</f>
      </c>
      <c r="F67" s="82"/>
      <c r="G67" s="82"/>
      <c r="H67" s="82"/>
      <c r="I67" s="86"/>
      <c r="J67" s="28"/>
      <c r="K67" s="98" t="str">
        <f>IF($B67="","",IF($I67="","再確認待ちちちち",IFERROR(IF($I67&gt;VLOOKUP($B67,'生産計画'!$A$2:$T$101,10,FALSE),"遅延",IF($I67&lt;VLOOKUP($B67,'生産計画'!$A$2:$T$101,10,FALSE),"前倒し","時間通り")),"再確認待ちちちち")))</f>
      </c>
      <c r="L67" s="96" t="str">
        <f>IF($B67="","",IFERROR($F67/$E67,""))</f>
      </c>
      <c r="M67" s="28"/>
      <c r="N67" s="29"/>
      <c r="O67" s="158"/>
      <c r="P67" s="158"/>
      <c r="Q67" s="158"/>
      <c r="R67" s="158"/>
      <c r="S67" s="158"/>
      <c r="T67" s="158"/>
      <c r="U67" s="158"/>
      <c r="V67" s="158"/>
      <c r="W67" s="158"/>
      <c r="X67" s="158"/>
      <c r="Y67" s="158"/>
      <c r="Z67" s="158"/>
    </row>
    <row r="68" ht="15" customHeight="true">
      <c r="A68" s="27"/>
      <c r="B68" s="28"/>
      <c r="C68" s="98" t="str">
        <f>IF($B68="","",IFERROR(VLOOKUP($B68,'生産計画'!$A$2:$T$101,4,FALSE),""))</f>
      </c>
      <c r="D68" s="98" t="str">
        <f>IF($B68="","",IFERROR(VLOOKUP($B68,'生産計画'!$A$2:$T$101,6,FALSE),""))</f>
      </c>
      <c r="E68" s="116" t="str">
        <f>IF($B68="","",IFERROR(VLOOKUP($B68,'生産計画'!$A$2:$T$101,7,FALSE),""))</f>
      </c>
      <c r="F68" s="82"/>
      <c r="G68" s="82"/>
      <c r="H68" s="82"/>
      <c r="I68" s="86"/>
      <c r="J68" s="28"/>
      <c r="K68" s="98" t="str">
        <f>IF($B68="","",IF($I68="","再確認待ちちちち",IFERROR(IF($I68&gt;VLOOKUP($B68,'生産計画'!$A$2:$T$101,10,FALSE),"遅延",IF($I68&lt;VLOOKUP($B68,'生産計画'!$A$2:$T$101,10,FALSE),"前倒し","時間通り")),"再確認待ちちちち")))</f>
      </c>
      <c r="L68" s="96" t="str">
        <f>IF($B68="","",IFERROR($F68/$E68,""))</f>
      </c>
      <c r="M68" s="28"/>
      <c r="N68" s="29"/>
      <c r="O68" s="158"/>
      <c r="P68" s="158"/>
      <c r="Q68" s="158"/>
      <c r="R68" s="158"/>
      <c r="S68" s="158"/>
      <c r="T68" s="158"/>
      <c r="U68" s="158"/>
      <c r="V68" s="158"/>
      <c r="W68" s="158"/>
      <c r="X68" s="158"/>
      <c r="Y68" s="158"/>
      <c r="Z68" s="158"/>
    </row>
    <row r="69" ht="15" customHeight="true">
      <c r="A69" s="27"/>
      <c r="B69" s="28"/>
      <c r="C69" s="98" t="str">
        <f>IF($B69="","",IFERROR(VLOOKUP($B69,'生産計画'!$A$2:$T$101,4,FALSE),""))</f>
      </c>
      <c r="D69" s="98" t="str">
        <f>IF($B69="","",IFERROR(VLOOKUP($B69,'生産計画'!$A$2:$T$101,6,FALSE),""))</f>
      </c>
      <c r="E69" s="116" t="str">
        <f>IF($B69="","",IFERROR(VLOOKUP($B69,'生産計画'!$A$2:$T$101,7,FALSE),""))</f>
      </c>
      <c r="F69" s="82"/>
      <c r="G69" s="82"/>
      <c r="H69" s="82"/>
      <c r="I69" s="86"/>
      <c r="J69" s="28"/>
      <c r="K69" s="98" t="str">
        <f>IF($B69="","",IF($I69="","再確認待ちちちち",IFERROR(IF($I69&gt;VLOOKUP($B69,'生産計画'!$A$2:$T$101,10,FALSE),"遅延",IF($I69&lt;VLOOKUP($B69,'生産計画'!$A$2:$T$101,10,FALSE),"前倒し","時間通り")),"再確認待ちちちち")))</f>
      </c>
      <c r="L69" s="96" t="str">
        <f>IF($B69="","",IFERROR($F69/$E69,""))</f>
      </c>
      <c r="M69" s="28"/>
      <c r="N69" s="29"/>
      <c r="O69" s="158"/>
      <c r="P69" s="158"/>
      <c r="Q69" s="158"/>
      <c r="R69" s="158"/>
      <c r="S69" s="158"/>
      <c r="T69" s="158"/>
      <c r="U69" s="158"/>
      <c r="V69" s="158"/>
      <c r="W69" s="158"/>
      <c r="X69" s="158"/>
      <c r="Y69" s="158"/>
      <c r="Z69" s="158"/>
    </row>
    <row r="70" ht="15" customHeight="true">
      <c r="A70" s="27"/>
      <c r="B70" s="28"/>
      <c r="C70" s="98" t="str">
        <f>IF($B70="","",IFERROR(VLOOKUP($B70,'生産計画'!$A$2:$T$101,4,FALSE),""))</f>
      </c>
      <c r="D70" s="98" t="str">
        <f>IF($B70="","",IFERROR(VLOOKUP($B70,'生産計画'!$A$2:$T$101,6,FALSE),""))</f>
      </c>
      <c r="E70" s="116" t="str">
        <f>IF($B70="","",IFERROR(VLOOKUP($B70,'生産計画'!$A$2:$T$101,7,FALSE),""))</f>
      </c>
      <c r="F70" s="82"/>
      <c r="G70" s="82"/>
      <c r="H70" s="82"/>
      <c r="I70" s="86"/>
      <c r="J70" s="28"/>
      <c r="K70" s="98" t="str">
        <f>IF($B70="","",IF($I70="","再確認待ちちちち",IFERROR(IF($I70&gt;VLOOKUP($B70,'生産計画'!$A$2:$T$101,10,FALSE),"遅延",IF($I70&lt;VLOOKUP($B70,'生産計画'!$A$2:$T$101,10,FALSE),"前倒し","時間通り")),"再確認待ちちちち")))</f>
      </c>
      <c r="L70" s="96" t="str">
        <f>IF($B70="","",IFERROR($F70/$E70,""))</f>
      </c>
      <c r="M70" s="28"/>
      <c r="N70" s="29"/>
      <c r="O70" s="158"/>
      <c r="P70" s="158"/>
      <c r="Q70" s="158"/>
      <c r="R70" s="158"/>
      <c r="S70" s="158"/>
      <c r="T70" s="158"/>
      <c r="U70" s="158"/>
      <c r="V70" s="158"/>
      <c r="W70" s="158"/>
      <c r="X70" s="158"/>
      <c r="Y70" s="158"/>
      <c r="Z70" s="158"/>
    </row>
    <row r="71" ht="15" customHeight="true">
      <c r="A71" s="27"/>
      <c r="B71" s="28"/>
      <c r="C71" s="98" t="str">
        <f>IF($B71="","",IFERROR(VLOOKUP($B71,'生産計画'!$A$2:$T$101,4,FALSE),""))</f>
      </c>
      <c r="D71" s="98" t="str">
        <f>IF($B71="","",IFERROR(VLOOKUP($B71,'生産計画'!$A$2:$T$101,6,FALSE),""))</f>
      </c>
      <c r="E71" s="116" t="str">
        <f>IF($B71="","",IFERROR(VLOOKUP($B71,'生産計画'!$A$2:$T$101,7,FALSE),""))</f>
      </c>
      <c r="F71" s="82"/>
      <c r="G71" s="82"/>
      <c r="H71" s="82"/>
      <c r="I71" s="86"/>
      <c r="J71" s="28"/>
      <c r="K71" s="98" t="str">
        <f>IF($B71="","",IF($I71="","再確認待ちちちち",IFERROR(IF($I71&gt;VLOOKUP($B71,'生産計画'!$A$2:$T$101,10,FALSE),"遅延",IF($I71&lt;VLOOKUP($B71,'生産計画'!$A$2:$T$101,10,FALSE),"前倒し","時間通り")),"再確認待ちちちち")))</f>
      </c>
      <c r="L71" s="96" t="str">
        <f>IF($B71="","",IFERROR($F71/$E71,""))</f>
      </c>
      <c r="M71" s="28"/>
      <c r="N71" s="29"/>
      <c r="O71" s="158"/>
      <c r="P71" s="158"/>
      <c r="Q71" s="158"/>
      <c r="R71" s="158"/>
      <c r="S71" s="158"/>
      <c r="T71" s="158"/>
      <c r="U71" s="158"/>
      <c r="V71" s="158"/>
      <c r="W71" s="158"/>
      <c r="X71" s="158"/>
      <c r="Y71" s="158"/>
      <c r="Z71" s="158"/>
    </row>
    <row r="72" ht="15" customHeight="true">
      <c r="A72" s="27"/>
      <c r="B72" s="28"/>
      <c r="C72" s="98" t="str">
        <f>IF($B72="","",IFERROR(VLOOKUP($B72,'生産計画'!$A$2:$T$101,4,FALSE),""))</f>
      </c>
      <c r="D72" s="98" t="str">
        <f>IF($B72="","",IFERROR(VLOOKUP($B72,'生産計画'!$A$2:$T$101,6,FALSE),""))</f>
      </c>
      <c r="E72" s="116" t="str">
        <f>IF($B72="","",IFERROR(VLOOKUP($B72,'生産計画'!$A$2:$T$101,7,FALSE),""))</f>
      </c>
      <c r="F72" s="82"/>
      <c r="G72" s="82"/>
      <c r="H72" s="82"/>
      <c r="I72" s="86"/>
      <c r="J72" s="28"/>
      <c r="K72" s="98" t="str">
        <f>IF($B72="","",IF($I72="","再確認待ちちちち",IFERROR(IF($I72&gt;VLOOKUP($B72,'生産計画'!$A$2:$T$101,10,FALSE),"遅延",IF($I72&lt;VLOOKUP($B72,'生産計画'!$A$2:$T$101,10,FALSE),"前倒し","時間通り")),"再確認待ちちちち")))</f>
      </c>
      <c r="L72" s="96" t="str">
        <f>IF($B72="","",IFERROR($F72/$E72,""))</f>
      </c>
      <c r="M72" s="28"/>
      <c r="N72" s="29"/>
      <c r="O72" s="158"/>
      <c r="P72" s="158"/>
      <c r="Q72" s="158"/>
      <c r="R72" s="158"/>
      <c r="S72" s="158"/>
      <c r="T72" s="158"/>
      <c r="U72" s="158"/>
      <c r="V72" s="158"/>
      <c r="W72" s="158"/>
      <c r="X72" s="158"/>
      <c r="Y72" s="158"/>
      <c r="Z72" s="158"/>
    </row>
    <row r="73" ht="15" customHeight="true">
      <c r="A73" s="27"/>
      <c r="B73" s="28"/>
      <c r="C73" s="98" t="str">
        <f>IF($B73="","",IFERROR(VLOOKUP($B73,'生産計画'!$A$2:$T$101,4,FALSE),""))</f>
      </c>
      <c r="D73" s="98" t="str">
        <f>IF($B73="","",IFERROR(VLOOKUP($B73,'生産計画'!$A$2:$T$101,6,FALSE),""))</f>
      </c>
      <c r="E73" s="116" t="str">
        <f>IF($B73="","",IFERROR(VLOOKUP($B73,'生産計画'!$A$2:$T$101,7,FALSE),""))</f>
      </c>
      <c r="F73" s="82"/>
      <c r="G73" s="82"/>
      <c r="H73" s="82"/>
      <c r="I73" s="86"/>
      <c r="J73" s="28"/>
      <c r="K73" s="98" t="str">
        <f>IF($B73="","",IF($I73="","再確認待ちちちち",IFERROR(IF($I73&gt;VLOOKUP($B73,'生産計画'!$A$2:$T$101,10,FALSE),"遅延",IF($I73&lt;VLOOKUP($B73,'生産計画'!$A$2:$T$101,10,FALSE),"前倒し","時間通り")),"再確認待ちちちち")))</f>
      </c>
      <c r="L73" s="96" t="str">
        <f>IF($B73="","",IFERROR($F73/$E73,""))</f>
      </c>
      <c r="M73" s="28"/>
      <c r="N73" s="29"/>
      <c r="O73" s="158"/>
      <c r="P73" s="158"/>
      <c r="Q73" s="158"/>
      <c r="R73" s="158"/>
      <c r="S73" s="158"/>
      <c r="T73" s="158"/>
      <c r="U73" s="158"/>
      <c r="V73" s="158"/>
      <c r="W73" s="158"/>
      <c r="X73" s="158"/>
      <c r="Y73" s="158"/>
      <c r="Z73" s="158"/>
    </row>
    <row r="74" ht="15" customHeight="true">
      <c r="A74" s="27"/>
      <c r="B74" s="28"/>
      <c r="C74" s="98" t="str">
        <f>IF($B74="","",IFERROR(VLOOKUP($B74,'生産計画'!$A$2:$T$101,4,FALSE),""))</f>
      </c>
      <c r="D74" s="98" t="str">
        <f>IF($B74="","",IFERROR(VLOOKUP($B74,'生産計画'!$A$2:$T$101,6,FALSE),""))</f>
      </c>
      <c r="E74" s="116" t="str">
        <f>IF($B74="","",IFERROR(VLOOKUP($B74,'生産計画'!$A$2:$T$101,7,FALSE),""))</f>
      </c>
      <c r="F74" s="82"/>
      <c r="G74" s="82"/>
      <c r="H74" s="82"/>
      <c r="I74" s="86"/>
      <c r="J74" s="28"/>
      <c r="K74" s="98" t="str">
        <f>IF($B74="","",IF($I74="","再確認待ちちちち",IFERROR(IF($I74&gt;VLOOKUP($B74,'生産計画'!$A$2:$T$101,10,FALSE),"遅延",IF($I74&lt;VLOOKUP($B74,'生産計画'!$A$2:$T$101,10,FALSE),"前倒し","時間通り")),"再確認待ちちちち")))</f>
      </c>
      <c r="L74" s="96" t="str">
        <f>IF($B74="","",IFERROR($F74/$E74,""))</f>
      </c>
      <c r="M74" s="28"/>
      <c r="N74" s="29"/>
      <c r="O74" s="158"/>
      <c r="P74" s="158"/>
      <c r="Q74" s="158"/>
      <c r="R74" s="158"/>
      <c r="S74" s="158"/>
      <c r="T74" s="158"/>
      <c r="U74" s="158"/>
      <c r="V74" s="158"/>
      <c r="W74" s="158"/>
      <c r="X74" s="158"/>
      <c r="Y74" s="158"/>
      <c r="Z74" s="158"/>
    </row>
    <row r="75" ht="15" customHeight="true">
      <c r="A75" s="27"/>
      <c r="B75" s="28"/>
      <c r="C75" s="98" t="str">
        <f>IF($B75="","",IFERROR(VLOOKUP($B75,'生産計画'!$A$2:$T$101,4,FALSE),""))</f>
      </c>
      <c r="D75" s="98" t="str">
        <f>IF($B75="","",IFERROR(VLOOKUP($B75,'生産計画'!$A$2:$T$101,6,FALSE),""))</f>
      </c>
      <c r="E75" s="116" t="str">
        <f>IF($B75="","",IFERROR(VLOOKUP($B75,'生産計画'!$A$2:$T$101,7,FALSE),""))</f>
      </c>
      <c r="F75" s="82"/>
      <c r="G75" s="82"/>
      <c r="H75" s="82"/>
      <c r="I75" s="86"/>
      <c r="J75" s="28"/>
      <c r="K75" s="98" t="str">
        <f>IF($B75="","",IF($I75="","再確認待ちちちち",IFERROR(IF($I75&gt;VLOOKUP($B75,'生産計画'!$A$2:$T$101,10,FALSE),"遅延",IF($I75&lt;VLOOKUP($B75,'生産計画'!$A$2:$T$101,10,FALSE),"前倒し","時間通り")),"再確認待ちちちち")))</f>
      </c>
      <c r="L75" s="96" t="str">
        <f>IF($B75="","",IFERROR($F75/$E75,""))</f>
      </c>
      <c r="M75" s="28"/>
      <c r="N75" s="29"/>
      <c r="O75" s="158"/>
      <c r="P75" s="158"/>
      <c r="Q75" s="158"/>
      <c r="R75" s="158"/>
      <c r="S75" s="158"/>
      <c r="T75" s="158"/>
      <c r="U75" s="158"/>
      <c r="V75" s="158"/>
      <c r="W75" s="158"/>
      <c r="X75" s="158"/>
      <c r="Y75" s="158"/>
      <c r="Z75" s="158"/>
    </row>
    <row r="76" ht="15" customHeight="true">
      <c r="A76" s="27"/>
      <c r="B76" s="28"/>
      <c r="C76" s="98" t="str">
        <f>IF($B76="","",IFERROR(VLOOKUP($B76,'生産計画'!$A$2:$T$101,4,FALSE),""))</f>
      </c>
      <c r="D76" s="98" t="str">
        <f>IF($B76="","",IFERROR(VLOOKUP($B76,'生産計画'!$A$2:$T$101,6,FALSE),""))</f>
      </c>
      <c r="E76" s="116" t="str">
        <f>IF($B76="","",IFERROR(VLOOKUP($B76,'生産計画'!$A$2:$T$101,7,FALSE),""))</f>
      </c>
      <c r="F76" s="82"/>
      <c r="G76" s="82"/>
      <c r="H76" s="82"/>
      <c r="I76" s="86"/>
      <c r="J76" s="28"/>
      <c r="K76" s="98" t="str">
        <f>IF($B76="","",IF($I76="","再確認待ちちちち",IFERROR(IF($I76&gt;VLOOKUP($B76,'生産計画'!$A$2:$T$101,10,FALSE),"遅延",IF($I76&lt;VLOOKUP($B76,'生産計画'!$A$2:$T$101,10,FALSE),"前倒し","時間通り")),"再確認待ちちちち")))</f>
      </c>
      <c r="L76" s="96" t="str">
        <f>IF($B76="","",IFERROR($F76/$E76,""))</f>
      </c>
      <c r="M76" s="28"/>
      <c r="N76" s="29"/>
      <c r="O76" s="158"/>
      <c r="P76" s="158"/>
      <c r="Q76" s="158"/>
      <c r="R76" s="158"/>
      <c r="S76" s="158"/>
      <c r="T76" s="158"/>
      <c r="U76" s="158"/>
      <c r="V76" s="158"/>
      <c r="W76" s="158"/>
      <c r="X76" s="158"/>
      <c r="Y76" s="158"/>
      <c r="Z76" s="158"/>
    </row>
    <row r="77" ht="15" customHeight="true">
      <c r="A77" s="27"/>
      <c r="B77" s="28"/>
      <c r="C77" s="98" t="str">
        <f>IF($B77="","",IFERROR(VLOOKUP($B77,'生産計画'!$A$2:$T$101,4,FALSE),""))</f>
      </c>
      <c r="D77" s="98" t="str">
        <f>IF($B77="","",IFERROR(VLOOKUP($B77,'生産計画'!$A$2:$T$101,6,FALSE),""))</f>
      </c>
      <c r="E77" s="116" t="str">
        <f>IF($B77="","",IFERROR(VLOOKUP($B77,'生産計画'!$A$2:$T$101,7,FALSE),""))</f>
      </c>
      <c r="F77" s="82"/>
      <c r="G77" s="82"/>
      <c r="H77" s="82"/>
      <c r="I77" s="86"/>
      <c r="J77" s="28"/>
      <c r="K77" s="98" t="str">
        <f>IF($B77="","",IF($I77="","再確認待ちちちち",IFERROR(IF($I77&gt;VLOOKUP($B77,'生産計画'!$A$2:$T$101,10,FALSE),"遅延",IF($I77&lt;VLOOKUP($B77,'生産計画'!$A$2:$T$101,10,FALSE),"前倒し","時間通り")),"再確認待ちちちち")))</f>
      </c>
      <c r="L77" s="96" t="str">
        <f>IF($B77="","",IFERROR($F77/$E77,""))</f>
      </c>
      <c r="M77" s="28"/>
      <c r="N77" s="29"/>
      <c r="O77" s="158"/>
      <c r="P77" s="158"/>
      <c r="Q77" s="158"/>
      <c r="R77" s="158"/>
      <c r="S77" s="158"/>
      <c r="T77" s="158"/>
      <c r="U77" s="158"/>
      <c r="V77" s="158"/>
      <c r="W77" s="158"/>
      <c r="X77" s="158"/>
      <c r="Y77" s="158"/>
      <c r="Z77" s="158"/>
    </row>
    <row r="78" ht="15" customHeight="true">
      <c r="A78" s="27"/>
      <c r="B78" s="28"/>
      <c r="C78" s="98" t="str">
        <f>IF($B78="","",IFERROR(VLOOKUP($B78,'生産計画'!$A$2:$T$101,4,FALSE),""))</f>
      </c>
      <c r="D78" s="98" t="str">
        <f>IF($B78="","",IFERROR(VLOOKUP($B78,'生産計画'!$A$2:$T$101,6,FALSE),""))</f>
      </c>
      <c r="E78" s="116" t="str">
        <f>IF($B78="","",IFERROR(VLOOKUP($B78,'生産計画'!$A$2:$T$101,7,FALSE),""))</f>
      </c>
      <c r="F78" s="82"/>
      <c r="G78" s="82"/>
      <c r="H78" s="82"/>
      <c r="I78" s="86"/>
      <c r="J78" s="28"/>
      <c r="K78" s="98" t="str">
        <f>IF($B78="","",IF($I78="","再確認待ちちちち",IFERROR(IF($I78&gt;VLOOKUP($B78,'生産計画'!$A$2:$T$101,10,FALSE),"遅延",IF($I78&lt;VLOOKUP($B78,'生産計画'!$A$2:$T$101,10,FALSE),"前倒し","時間通り")),"再確認待ちちちち")))</f>
      </c>
      <c r="L78" s="96" t="str">
        <f>IF($B78="","",IFERROR($F78/$E78,""))</f>
      </c>
      <c r="M78" s="28"/>
      <c r="N78" s="29"/>
      <c r="O78" s="158"/>
      <c r="P78" s="158"/>
      <c r="Q78" s="158"/>
      <c r="R78" s="158"/>
      <c r="S78" s="158"/>
      <c r="T78" s="158"/>
      <c r="U78" s="158"/>
      <c r="V78" s="158"/>
      <c r="W78" s="158"/>
      <c r="X78" s="158"/>
      <c r="Y78" s="158"/>
      <c r="Z78" s="158"/>
    </row>
    <row r="79" ht="15" customHeight="true">
      <c r="A79" s="27"/>
      <c r="B79" s="28"/>
      <c r="C79" s="98" t="str">
        <f>IF($B79="","",IFERROR(VLOOKUP($B79,'生産計画'!$A$2:$T$101,4,FALSE),""))</f>
      </c>
      <c r="D79" s="98" t="str">
        <f>IF($B79="","",IFERROR(VLOOKUP($B79,'生産計画'!$A$2:$T$101,6,FALSE),""))</f>
      </c>
      <c r="E79" s="116" t="str">
        <f>IF($B79="","",IFERROR(VLOOKUP($B79,'生産計画'!$A$2:$T$101,7,FALSE),""))</f>
      </c>
      <c r="F79" s="82"/>
      <c r="G79" s="82"/>
      <c r="H79" s="82"/>
      <c r="I79" s="86"/>
      <c r="J79" s="28"/>
      <c r="K79" s="98" t="str">
        <f>IF($B79="","",IF($I79="","再確認待ちちちち",IFERROR(IF($I79&gt;VLOOKUP($B79,'生産計画'!$A$2:$T$101,10,FALSE),"遅延",IF($I79&lt;VLOOKUP($B79,'生産計画'!$A$2:$T$101,10,FALSE),"前倒し","時間通り")),"再確認待ちちちち")))</f>
      </c>
      <c r="L79" s="96" t="str">
        <f>IF($B79="","",IFERROR($F79/$E79,""))</f>
      </c>
      <c r="M79" s="28"/>
      <c r="N79" s="29"/>
      <c r="O79" s="158"/>
      <c r="P79" s="158"/>
      <c r="Q79" s="158"/>
      <c r="R79" s="158"/>
      <c r="S79" s="158"/>
      <c r="T79" s="158"/>
      <c r="U79" s="158"/>
      <c r="V79" s="158"/>
      <c r="W79" s="158"/>
      <c r="X79" s="158"/>
      <c r="Y79" s="158"/>
      <c r="Z79" s="158"/>
    </row>
    <row r="80" ht="15" customHeight="true">
      <c r="A80" s="27"/>
      <c r="B80" s="28"/>
      <c r="C80" s="98" t="str">
        <f>IF($B80="","",IFERROR(VLOOKUP($B80,'生産計画'!$A$2:$T$101,4,FALSE),""))</f>
      </c>
      <c r="D80" s="98" t="str">
        <f>IF($B80="","",IFERROR(VLOOKUP($B80,'生産計画'!$A$2:$T$101,6,FALSE),""))</f>
      </c>
      <c r="E80" s="116" t="str">
        <f>IF($B80="","",IFERROR(VLOOKUP($B80,'生産計画'!$A$2:$T$101,7,FALSE),""))</f>
      </c>
      <c r="F80" s="82"/>
      <c r="G80" s="82"/>
      <c r="H80" s="82"/>
      <c r="I80" s="86"/>
      <c r="J80" s="28"/>
      <c r="K80" s="98" t="str">
        <f>IF($B80="","",IF($I80="","再確認待ちちちち",IFERROR(IF($I80&gt;VLOOKUP($B80,'生産計画'!$A$2:$T$101,10,FALSE),"遅延",IF($I80&lt;VLOOKUP($B80,'生産計画'!$A$2:$T$101,10,FALSE),"前倒し","時間通り")),"再確認待ちちちち")))</f>
      </c>
      <c r="L80" s="96" t="str">
        <f>IF($B80="","",IFERROR($F80/$E80,""))</f>
      </c>
      <c r="M80" s="28"/>
      <c r="N80" s="29"/>
      <c r="O80" s="158"/>
      <c r="P80" s="158"/>
      <c r="Q80" s="158"/>
      <c r="R80" s="158"/>
      <c r="S80" s="158"/>
      <c r="T80" s="158"/>
      <c r="U80" s="158"/>
      <c r="V80" s="158"/>
      <c r="W80" s="158"/>
      <c r="X80" s="158"/>
      <c r="Y80" s="158"/>
      <c r="Z80" s="158"/>
    </row>
    <row r="81" ht="15" customHeight="true">
      <c r="A81" s="27"/>
      <c r="B81" s="28"/>
      <c r="C81" s="98" t="str">
        <f>IF($B81="","",IFERROR(VLOOKUP($B81,'生産計画'!$A$2:$T$101,4,FALSE),""))</f>
      </c>
      <c r="D81" s="98" t="str">
        <f>IF($B81="","",IFERROR(VLOOKUP($B81,'生産計画'!$A$2:$T$101,6,FALSE),""))</f>
      </c>
      <c r="E81" s="116" t="str">
        <f>IF($B81="","",IFERROR(VLOOKUP($B81,'生産計画'!$A$2:$T$101,7,FALSE),""))</f>
      </c>
      <c r="F81" s="82"/>
      <c r="G81" s="82"/>
      <c r="H81" s="82"/>
      <c r="I81" s="86"/>
      <c r="J81" s="28"/>
      <c r="K81" s="98" t="str">
        <f>IF($B81="","",IF($I81="","再確認待ちちちち",IFERROR(IF($I81&gt;VLOOKUP($B81,'生産計画'!$A$2:$T$101,10,FALSE),"遅延",IF($I81&lt;VLOOKUP($B81,'生産計画'!$A$2:$T$101,10,FALSE),"前倒し","時間通り")),"再確認待ちちちち")))</f>
      </c>
      <c r="L81" s="96" t="str">
        <f>IF($B81="","",IFERROR($F81/$E81,""))</f>
      </c>
      <c r="M81" s="28"/>
      <c r="N81" s="29"/>
      <c r="O81" s="158"/>
      <c r="P81" s="158"/>
      <c r="Q81" s="158"/>
      <c r="R81" s="158"/>
      <c r="S81" s="158"/>
      <c r="T81" s="158"/>
      <c r="U81" s="158"/>
      <c r="V81" s="158"/>
      <c r="W81" s="158"/>
      <c r="X81" s="158"/>
      <c r="Y81" s="158"/>
      <c r="Z81" s="158"/>
    </row>
    <row r="82" ht="15" customHeight="true">
      <c r="A82" s="27"/>
      <c r="B82" s="28"/>
      <c r="C82" s="98" t="str">
        <f>IF($B82="","",IFERROR(VLOOKUP($B82,'生産計画'!$A$2:$T$101,4,FALSE),""))</f>
      </c>
      <c r="D82" s="98" t="str">
        <f>IF($B82="","",IFERROR(VLOOKUP($B82,'生産計画'!$A$2:$T$101,6,FALSE),""))</f>
      </c>
      <c r="E82" s="116" t="str">
        <f>IF($B82="","",IFERROR(VLOOKUP($B82,'生産計画'!$A$2:$T$101,7,FALSE),""))</f>
      </c>
      <c r="F82" s="82"/>
      <c r="G82" s="82"/>
      <c r="H82" s="82"/>
      <c r="I82" s="86"/>
      <c r="J82" s="28"/>
      <c r="K82" s="98" t="str">
        <f>IF($B82="","",IF($I82="","再確認待ちちちち",IFERROR(IF($I82&gt;VLOOKUP($B82,'生産計画'!$A$2:$T$101,10,FALSE),"遅延",IF($I82&lt;VLOOKUP($B82,'生産計画'!$A$2:$T$101,10,FALSE),"前倒し","時間通り")),"再確認待ちちちち")))</f>
      </c>
      <c r="L82" s="96" t="str">
        <f>IF($B82="","",IFERROR($F82/$E82,""))</f>
      </c>
      <c r="M82" s="28"/>
      <c r="N82" s="29"/>
      <c r="O82" s="158"/>
      <c r="P82" s="158"/>
      <c r="Q82" s="158"/>
      <c r="R82" s="158"/>
      <c r="S82" s="158"/>
      <c r="T82" s="158"/>
      <c r="U82" s="158"/>
      <c r="V82" s="158"/>
      <c r="W82" s="158"/>
      <c r="X82" s="158"/>
      <c r="Y82" s="158"/>
      <c r="Z82" s="158"/>
    </row>
    <row r="83" ht="15" customHeight="true">
      <c r="A83" s="27"/>
      <c r="B83" s="28"/>
      <c r="C83" s="98" t="str">
        <f>IF($B83="","",IFERROR(VLOOKUP($B83,'生産計画'!$A$2:$T$101,4,FALSE),""))</f>
      </c>
      <c r="D83" s="98" t="str">
        <f>IF($B83="","",IFERROR(VLOOKUP($B83,'生産計画'!$A$2:$T$101,6,FALSE),""))</f>
      </c>
      <c r="E83" s="116" t="str">
        <f>IF($B83="","",IFERROR(VLOOKUP($B83,'生産計画'!$A$2:$T$101,7,FALSE),""))</f>
      </c>
      <c r="F83" s="82"/>
      <c r="G83" s="82"/>
      <c r="H83" s="82"/>
      <c r="I83" s="86"/>
      <c r="J83" s="28"/>
      <c r="K83" s="98" t="str">
        <f>IF($B83="","",IF($I83="","再確認待ちちちち",IFERROR(IF($I83&gt;VLOOKUP($B83,'生産計画'!$A$2:$T$101,10,FALSE),"遅延",IF($I83&lt;VLOOKUP($B83,'生産計画'!$A$2:$T$101,10,FALSE),"前倒し","時間通り")),"再確認待ちちちち")))</f>
      </c>
      <c r="L83" s="96" t="str">
        <f>IF($B83="","",IFERROR($F83/$E83,""))</f>
      </c>
      <c r="M83" s="28"/>
      <c r="N83" s="29"/>
      <c r="O83" s="158"/>
      <c r="P83" s="158"/>
      <c r="Q83" s="158"/>
      <c r="R83" s="158"/>
      <c r="S83" s="158"/>
      <c r="T83" s="158"/>
      <c r="U83" s="158"/>
      <c r="V83" s="158"/>
      <c r="W83" s="158"/>
      <c r="X83" s="158"/>
      <c r="Y83" s="158"/>
      <c r="Z83" s="158"/>
    </row>
    <row r="84" ht="15" customHeight="true">
      <c r="A84" s="27"/>
      <c r="B84" s="28"/>
      <c r="C84" s="98" t="str">
        <f>IF($B84="","",IFERROR(VLOOKUP($B84,'生産計画'!$A$2:$T$101,4,FALSE),""))</f>
      </c>
      <c r="D84" s="98" t="str">
        <f>IF($B84="","",IFERROR(VLOOKUP($B84,'生産計画'!$A$2:$T$101,6,FALSE),""))</f>
      </c>
      <c r="E84" s="116" t="str">
        <f>IF($B84="","",IFERROR(VLOOKUP($B84,'生産計画'!$A$2:$T$101,7,FALSE),""))</f>
      </c>
      <c r="F84" s="82"/>
      <c r="G84" s="82"/>
      <c r="H84" s="82"/>
      <c r="I84" s="86"/>
      <c r="J84" s="28"/>
      <c r="K84" s="98" t="str">
        <f>IF($B84="","",IF($I84="","再確認待ちちちち",IFERROR(IF($I84&gt;VLOOKUP($B84,'生産計画'!$A$2:$T$101,10,FALSE),"遅延",IF($I84&lt;VLOOKUP($B84,'生産計画'!$A$2:$T$101,10,FALSE),"前倒し","時間通り")),"再確認待ちちちち")))</f>
      </c>
      <c r="L84" s="96" t="str">
        <f>IF($B84="","",IFERROR($F84/$E84,""))</f>
      </c>
      <c r="M84" s="28"/>
      <c r="N84" s="29"/>
      <c r="O84" s="158"/>
      <c r="P84" s="158"/>
      <c r="Q84" s="158"/>
      <c r="R84" s="158"/>
      <c r="S84" s="158"/>
      <c r="T84" s="158"/>
      <c r="U84" s="158"/>
      <c r="V84" s="158"/>
      <c r="W84" s="158"/>
      <c r="X84" s="158"/>
      <c r="Y84" s="158"/>
      <c r="Z84" s="158"/>
    </row>
    <row r="85" ht="15" customHeight="true">
      <c r="A85" s="27"/>
      <c r="B85" s="28"/>
      <c r="C85" s="98" t="str">
        <f>IF($B85="","",IFERROR(VLOOKUP($B85,'生産計画'!$A$2:$T$101,4,FALSE),""))</f>
      </c>
      <c r="D85" s="98" t="str">
        <f>IF($B85="","",IFERROR(VLOOKUP($B85,'生産計画'!$A$2:$T$101,6,FALSE),""))</f>
      </c>
      <c r="E85" s="116" t="str">
        <f>IF($B85="","",IFERROR(VLOOKUP($B85,'生産計画'!$A$2:$T$101,7,FALSE),""))</f>
      </c>
      <c r="F85" s="82"/>
      <c r="G85" s="82"/>
      <c r="H85" s="82"/>
      <c r="I85" s="86"/>
      <c r="J85" s="28"/>
      <c r="K85" s="98" t="str">
        <f>IF($B85="","",IF($I85="","再確認待ちちちち",IFERROR(IF($I85&gt;VLOOKUP($B85,'生産計画'!$A$2:$T$101,10,FALSE),"遅延",IF($I85&lt;VLOOKUP($B85,'生産計画'!$A$2:$T$101,10,FALSE),"前倒し","時間通り")),"再確認待ちちちち")))</f>
      </c>
      <c r="L85" s="96" t="str">
        <f>IF($B85="","",IFERROR($F85/$E85,""))</f>
      </c>
      <c r="M85" s="28"/>
      <c r="N85" s="29"/>
      <c r="O85" s="158"/>
      <c r="P85" s="158"/>
      <c r="Q85" s="158"/>
      <c r="R85" s="158"/>
      <c r="S85" s="158"/>
      <c r="T85" s="158"/>
      <c r="U85" s="158"/>
      <c r="V85" s="158"/>
      <c r="W85" s="158"/>
      <c r="X85" s="158"/>
      <c r="Y85" s="158"/>
      <c r="Z85" s="158"/>
    </row>
    <row r="86" ht="15" customHeight="true">
      <c r="A86" s="27"/>
      <c r="B86" s="28"/>
      <c r="C86" s="98" t="str">
        <f>IF($B86="","",IFERROR(VLOOKUP($B86,'生産計画'!$A$2:$T$101,4,FALSE),""))</f>
      </c>
      <c r="D86" s="98" t="str">
        <f>IF($B86="","",IFERROR(VLOOKUP($B86,'生産計画'!$A$2:$T$101,6,FALSE),""))</f>
      </c>
      <c r="E86" s="116" t="str">
        <f>IF($B86="","",IFERROR(VLOOKUP($B86,'生産計画'!$A$2:$T$101,7,FALSE),""))</f>
      </c>
      <c r="F86" s="82"/>
      <c r="G86" s="82"/>
      <c r="H86" s="82"/>
      <c r="I86" s="86"/>
      <c r="J86" s="28"/>
      <c r="K86" s="98" t="str">
        <f>IF($B86="","",IF($I86="","再確認待ちちちち",IFERROR(IF($I86&gt;VLOOKUP($B86,'生産計画'!$A$2:$T$101,10,FALSE),"遅延",IF($I86&lt;VLOOKUP($B86,'生産計画'!$A$2:$T$101,10,FALSE),"前倒し","時間通り")),"再確認待ちちちち")))</f>
      </c>
      <c r="L86" s="96" t="str">
        <f>IF($B86="","",IFERROR($F86/$E86,""))</f>
      </c>
      <c r="M86" s="28"/>
      <c r="N86" s="29"/>
      <c r="O86" s="158"/>
      <c r="P86" s="158"/>
      <c r="Q86" s="158"/>
      <c r="R86" s="158"/>
      <c r="S86" s="158"/>
      <c r="T86" s="158"/>
      <c r="U86" s="158"/>
      <c r="V86" s="158"/>
      <c r="W86" s="158"/>
      <c r="X86" s="158"/>
      <c r="Y86" s="158"/>
      <c r="Z86" s="158"/>
    </row>
    <row r="87" ht="15" customHeight="true">
      <c r="A87" s="27"/>
      <c r="B87" s="28"/>
      <c r="C87" s="98" t="str">
        <f>IF($B87="","",IFERROR(VLOOKUP($B87,'生産計画'!$A$2:$T$101,4,FALSE),""))</f>
      </c>
      <c r="D87" s="98" t="str">
        <f>IF($B87="","",IFERROR(VLOOKUP($B87,'生産計画'!$A$2:$T$101,6,FALSE),""))</f>
      </c>
      <c r="E87" s="116" t="str">
        <f>IF($B87="","",IFERROR(VLOOKUP($B87,'生産計画'!$A$2:$T$101,7,FALSE),""))</f>
      </c>
      <c r="F87" s="82"/>
      <c r="G87" s="82"/>
      <c r="H87" s="82"/>
      <c r="I87" s="86"/>
      <c r="J87" s="28"/>
      <c r="K87" s="98" t="str">
        <f>IF($B87="","",IF($I87="","再確認待ちちちち",IFERROR(IF($I87&gt;VLOOKUP($B87,'生産計画'!$A$2:$T$101,10,FALSE),"遅延",IF($I87&lt;VLOOKUP($B87,'生産計画'!$A$2:$T$101,10,FALSE),"前倒し","時間通り")),"再確認待ちちちち")))</f>
      </c>
      <c r="L87" s="96" t="str">
        <f>IF($B87="","",IFERROR($F87/$E87,""))</f>
      </c>
      <c r="M87" s="28"/>
      <c r="N87" s="29"/>
      <c r="O87" s="158"/>
      <c r="P87" s="158"/>
      <c r="Q87" s="158"/>
      <c r="R87" s="158"/>
      <c r="S87" s="158"/>
      <c r="T87" s="158"/>
      <c r="U87" s="158"/>
      <c r="V87" s="158"/>
      <c r="W87" s="158"/>
      <c r="X87" s="158"/>
      <c r="Y87" s="158"/>
      <c r="Z87" s="158"/>
    </row>
    <row r="88" ht="15" customHeight="true">
      <c r="A88" s="27"/>
      <c r="B88" s="28"/>
      <c r="C88" s="98" t="str">
        <f>IF($B88="","",IFERROR(VLOOKUP($B88,'生産計画'!$A$2:$T$101,4,FALSE),""))</f>
      </c>
      <c r="D88" s="98" t="str">
        <f>IF($B88="","",IFERROR(VLOOKUP($B88,'生産計画'!$A$2:$T$101,6,FALSE),""))</f>
      </c>
      <c r="E88" s="116" t="str">
        <f>IF($B88="","",IFERROR(VLOOKUP($B88,'生産計画'!$A$2:$T$101,7,FALSE),""))</f>
      </c>
      <c r="F88" s="82"/>
      <c r="G88" s="82"/>
      <c r="H88" s="82"/>
      <c r="I88" s="86"/>
      <c r="J88" s="28"/>
      <c r="K88" s="98" t="str">
        <f>IF($B88="","",IF($I88="","再確認待ちちちち",IFERROR(IF($I88&gt;VLOOKUP($B88,'生産計画'!$A$2:$T$101,10,FALSE),"遅延",IF($I88&lt;VLOOKUP($B88,'生産計画'!$A$2:$T$101,10,FALSE),"前倒し","時間通り")),"再確認待ちちちち")))</f>
      </c>
      <c r="L88" s="96" t="str">
        <f>IF($B88="","",IFERROR($F88/$E88,""))</f>
      </c>
      <c r="M88" s="28"/>
      <c r="N88" s="29"/>
      <c r="O88" s="158"/>
      <c r="P88" s="158"/>
      <c r="Q88" s="158"/>
      <c r="R88" s="158"/>
      <c r="S88" s="158"/>
      <c r="T88" s="158"/>
      <c r="U88" s="158"/>
      <c r="V88" s="158"/>
      <c r="W88" s="158"/>
      <c r="X88" s="158"/>
      <c r="Y88" s="158"/>
      <c r="Z88" s="158"/>
    </row>
    <row r="89" ht="15" customHeight="true">
      <c r="A89" s="27"/>
      <c r="B89" s="28"/>
      <c r="C89" s="98" t="str">
        <f>IF($B89="","",IFERROR(VLOOKUP($B89,'生産計画'!$A$2:$T$101,4,FALSE),""))</f>
      </c>
      <c r="D89" s="98" t="str">
        <f>IF($B89="","",IFERROR(VLOOKUP($B89,'生産計画'!$A$2:$T$101,6,FALSE),""))</f>
      </c>
      <c r="E89" s="116" t="str">
        <f>IF($B89="","",IFERROR(VLOOKUP($B89,'生産計画'!$A$2:$T$101,7,FALSE),""))</f>
      </c>
      <c r="F89" s="82"/>
      <c r="G89" s="82"/>
      <c r="H89" s="82"/>
      <c r="I89" s="86"/>
      <c r="J89" s="28"/>
      <c r="K89" s="98" t="str">
        <f>IF($B89="","",IF($I89="","再確認待ちちちち",IFERROR(IF($I89&gt;VLOOKUP($B89,'生産計画'!$A$2:$T$101,10,FALSE),"遅延",IF($I89&lt;VLOOKUP($B89,'生産計画'!$A$2:$T$101,10,FALSE),"前倒し","時間通り")),"再確認待ちちちち")))</f>
      </c>
      <c r="L89" s="96" t="str">
        <f>IF($B89="","",IFERROR($F89/$E89,""))</f>
      </c>
      <c r="M89" s="28"/>
      <c r="N89" s="29"/>
      <c r="O89" s="158"/>
      <c r="P89" s="158"/>
      <c r="Q89" s="158"/>
      <c r="R89" s="158"/>
      <c r="S89" s="158"/>
      <c r="T89" s="158"/>
      <c r="U89" s="158"/>
      <c r="V89" s="158"/>
      <c r="W89" s="158"/>
      <c r="X89" s="158"/>
      <c r="Y89" s="158"/>
      <c r="Z89" s="158"/>
    </row>
    <row r="90" ht="15" customHeight="true">
      <c r="A90" s="27"/>
      <c r="B90" s="28"/>
      <c r="C90" s="98" t="str">
        <f>IF($B90="","",IFERROR(VLOOKUP($B90,'生産計画'!$A$2:$T$101,4,FALSE),""))</f>
      </c>
      <c r="D90" s="98" t="str">
        <f>IF($B90="","",IFERROR(VLOOKUP($B90,'生産計画'!$A$2:$T$101,6,FALSE),""))</f>
      </c>
      <c r="E90" s="116" t="str">
        <f>IF($B90="","",IFERROR(VLOOKUP($B90,'生産計画'!$A$2:$T$101,7,FALSE),""))</f>
      </c>
      <c r="F90" s="82"/>
      <c r="G90" s="82"/>
      <c r="H90" s="82"/>
      <c r="I90" s="86"/>
      <c r="J90" s="28"/>
      <c r="K90" s="98" t="str">
        <f>IF($B90="","",IF($I90="","再確認待ちちちち",IFERROR(IF($I90&gt;VLOOKUP($B90,'生産計画'!$A$2:$T$101,10,FALSE),"遅延",IF($I90&lt;VLOOKUP($B90,'生産計画'!$A$2:$T$101,10,FALSE),"前倒し","時間通り")),"再確認待ちちちち")))</f>
      </c>
      <c r="L90" s="96" t="str">
        <f>IF($B90="","",IFERROR($F90/$E90,""))</f>
      </c>
      <c r="M90" s="28"/>
      <c r="N90" s="29"/>
      <c r="O90" s="158"/>
      <c r="P90" s="158"/>
      <c r="Q90" s="158"/>
      <c r="R90" s="158"/>
      <c r="S90" s="158"/>
      <c r="T90" s="158"/>
      <c r="U90" s="158"/>
      <c r="V90" s="158"/>
      <c r="W90" s="158"/>
      <c r="X90" s="158"/>
      <c r="Y90" s="158"/>
      <c r="Z90" s="158"/>
    </row>
    <row r="91" ht="15" customHeight="true">
      <c r="A91" s="27"/>
      <c r="B91" s="28"/>
      <c r="C91" s="98" t="str">
        <f>IF($B91="","",IFERROR(VLOOKUP($B91,'生産計画'!$A$2:$T$101,4,FALSE),""))</f>
      </c>
      <c r="D91" s="98" t="str">
        <f>IF($B91="","",IFERROR(VLOOKUP($B91,'生産計画'!$A$2:$T$101,6,FALSE),""))</f>
      </c>
      <c r="E91" s="116" t="str">
        <f>IF($B91="","",IFERROR(VLOOKUP($B91,'生産計画'!$A$2:$T$101,7,FALSE),""))</f>
      </c>
      <c r="F91" s="82"/>
      <c r="G91" s="82"/>
      <c r="H91" s="82"/>
      <c r="I91" s="86"/>
      <c r="J91" s="28"/>
      <c r="K91" s="98" t="str">
        <f>IF($B91="","",IF($I91="","再確認待ちちちち",IFERROR(IF($I91&gt;VLOOKUP($B91,'生産計画'!$A$2:$T$101,10,FALSE),"遅延",IF($I91&lt;VLOOKUP($B91,'生産計画'!$A$2:$T$101,10,FALSE),"前倒し","時間通り")),"再確認待ちちちち")))</f>
      </c>
      <c r="L91" s="96" t="str">
        <f>IF($B91="","",IFERROR($F91/$E91,""))</f>
      </c>
      <c r="M91" s="28"/>
      <c r="N91" s="29"/>
      <c r="O91" s="158"/>
      <c r="P91" s="158"/>
      <c r="Q91" s="158"/>
      <c r="R91" s="158"/>
      <c r="S91" s="158"/>
      <c r="T91" s="158"/>
      <c r="U91" s="158"/>
      <c r="V91" s="158"/>
      <c r="W91" s="158"/>
      <c r="X91" s="158"/>
      <c r="Y91" s="158"/>
      <c r="Z91" s="158"/>
    </row>
    <row r="92" ht="15" customHeight="true">
      <c r="A92" s="27"/>
      <c r="B92" s="28"/>
      <c r="C92" s="98" t="str">
        <f>IF($B92="","",IFERROR(VLOOKUP($B92,'生産計画'!$A$2:$T$101,4,FALSE),""))</f>
      </c>
      <c r="D92" s="98" t="str">
        <f>IF($B92="","",IFERROR(VLOOKUP($B92,'生産計画'!$A$2:$T$101,6,FALSE),""))</f>
      </c>
      <c r="E92" s="116" t="str">
        <f>IF($B92="","",IFERROR(VLOOKUP($B92,'生産計画'!$A$2:$T$101,7,FALSE),""))</f>
      </c>
      <c r="F92" s="82"/>
      <c r="G92" s="82"/>
      <c r="H92" s="82"/>
      <c r="I92" s="86"/>
      <c r="J92" s="28"/>
      <c r="K92" s="98" t="str">
        <f>IF($B92="","",IF($I92="","再確認待ちちちち",IFERROR(IF($I92&gt;VLOOKUP($B92,'生産計画'!$A$2:$T$101,10,FALSE),"遅延",IF($I92&lt;VLOOKUP($B92,'生産計画'!$A$2:$T$101,10,FALSE),"前倒し","時間通り")),"再確認待ちちちち")))</f>
      </c>
      <c r="L92" s="96" t="str">
        <f>IF($B92="","",IFERROR($F92/$E92,""))</f>
      </c>
      <c r="M92" s="28"/>
      <c r="N92" s="29"/>
      <c r="O92" s="158"/>
      <c r="P92" s="158"/>
      <c r="Q92" s="158"/>
      <c r="R92" s="158"/>
      <c r="S92" s="158"/>
      <c r="T92" s="158"/>
      <c r="U92" s="158"/>
      <c r="V92" s="158"/>
      <c r="W92" s="158"/>
      <c r="X92" s="158"/>
      <c r="Y92" s="158"/>
      <c r="Z92" s="158"/>
    </row>
    <row r="93" ht="15" customHeight="true">
      <c r="A93" s="27"/>
      <c r="B93" s="28"/>
      <c r="C93" s="98" t="str">
        <f>IF($B93="","",IFERROR(VLOOKUP($B93,'生産計画'!$A$2:$T$101,4,FALSE),""))</f>
      </c>
      <c r="D93" s="98" t="str">
        <f>IF($B93="","",IFERROR(VLOOKUP($B93,'生産計画'!$A$2:$T$101,6,FALSE),""))</f>
      </c>
      <c r="E93" s="116" t="str">
        <f>IF($B93="","",IFERROR(VLOOKUP($B93,'生産計画'!$A$2:$T$101,7,FALSE),""))</f>
      </c>
      <c r="F93" s="82"/>
      <c r="G93" s="82"/>
      <c r="H93" s="82"/>
      <c r="I93" s="86"/>
      <c r="J93" s="28"/>
      <c r="K93" s="98" t="str">
        <f>IF($B93="","",IF($I93="","再確認待ちちちち",IFERROR(IF($I93&gt;VLOOKUP($B93,'生産計画'!$A$2:$T$101,10,FALSE),"遅延",IF($I93&lt;VLOOKUP($B93,'生産計画'!$A$2:$T$101,10,FALSE),"前倒し","時間通り")),"再確認待ちちちち")))</f>
      </c>
      <c r="L93" s="96" t="str">
        <f>IF($B93="","",IFERROR($F93/$E93,""))</f>
      </c>
      <c r="M93" s="28"/>
      <c r="N93" s="29"/>
      <c r="O93" s="158"/>
      <c r="P93" s="158"/>
      <c r="Q93" s="158"/>
      <c r="R93" s="158"/>
      <c r="S93" s="158"/>
      <c r="T93" s="158"/>
      <c r="U93" s="158"/>
      <c r="V93" s="158"/>
      <c r="W93" s="158"/>
      <c r="X93" s="158"/>
      <c r="Y93" s="158"/>
      <c r="Z93" s="158"/>
    </row>
    <row r="94" ht="15" customHeight="true">
      <c r="A94" s="27"/>
      <c r="B94" s="28"/>
      <c r="C94" s="98" t="str">
        <f>IF($B94="","",IFERROR(VLOOKUP($B94,'生産計画'!$A$2:$T$101,4,FALSE),""))</f>
      </c>
      <c r="D94" s="98" t="str">
        <f>IF($B94="","",IFERROR(VLOOKUP($B94,'生産計画'!$A$2:$T$101,6,FALSE),""))</f>
      </c>
      <c r="E94" s="116" t="str">
        <f>IF($B94="","",IFERROR(VLOOKUP($B94,'生産計画'!$A$2:$T$101,7,FALSE),""))</f>
      </c>
      <c r="F94" s="82"/>
      <c r="G94" s="82"/>
      <c r="H94" s="82"/>
      <c r="I94" s="86"/>
      <c r="J94" s="28"/>
      <c r="K94" s="98" t="str">
        <f>IF($B94="","",IF($I94="","再確認待ちちちち",IFERROR(IF($I94&gt;VLOOKUP($B94,'生産計画'!$A$2:$T$101,10,FALSE),"遅延",IF($I94&lt;VLOOKUP($B94,'生産計画'!$A$2:$T$101,10,FALSE),"前倒し","時間通り")),"再確認待ちちちち")))</f>
      </c>
      <c r="L94" s="96" t="str">
        <f>IF($B94="","",IFERROR($F94/$E94,""))</f>
      </c>
      <c r="M94" s="28"/>
      <c r="N94" s="29"/>
      <c r="O94" s="158"/>
      <c r="P94" s="158"/>
      <c r="Q94" s="158"/>
      <c r="R94" s="158"/>
      <c r="S94" s="158"/>
      <c r="T94" s="158"/>
      <c r="U94" s="158"/>
      <c r="V94" s="158"/>
      <c r="W94" s="158"/>
      <c r="X94" s="158"/>
      <c r="Y94" s="158"/>
      <c r="Z94" s="158"/>
    </row>
    <row r="95" ht="15" customHeight="true">
      <c r="A95" s="27"/>
      <c r="B95" s="28"/>
      <c r="C95" s="98" t="str">
        <f>IF($B95="","",IFERROR(VLOOKUP($B95,'生産計画'!$A$2:$T$101,4,FALSE),""))</f>
      </c>
      <c r="D95" s="98" t="str">
        <f>IF($B95="","",IFERROR(VLOOKUP($B95,'生産計画'!$A$2:$T$101,6,FALSE),""))</f>
      </c>
      <c r="E95" s="116" t="str">
        <f>IF($B95="","",IFERROR(VLOOKUP($B95,'生産計画'!$A$2:$T$101,7,FALSE),""))</f>
      </c>
      <c r="F95" s="82"/>
      <c r="G95" s="82"/>
      <c r="H95" s="82"/>
      <c r="I95" s="86"/>
      <c r="J95" s="28"/>
      <c r="K95" s="98" t="str">
        <f>IF($B95="","",IF($I95="","再確認待ちちちち",IFERROR(IF($I95&gt;VLOOKUP($B95,'生産計画'!$A$2:$T$101,10,FALSE),"遅延",IF($I95&lt;VLOOKUP($B95,'生産計画'!$A$2:$T$101,10,FALSE),"前倒し","時間通り")),"再確認待ちちちち")))</f>
      </c>
      <c r="L95" s="96" t="str">
        <f>IF($B95="","",IFERROR($F95/$E95,""))</f>
      </c>
      <c r="M95" s="28"/>
      <c r="N95" s="29"/>
      <c r="O95" s="158"/>
      <c r="P95" s="158"/>
      <c r="Q95" s="158"/>
      <c r="R95" s="158"/>
      <c r="S95" s="158"/>
      <c r="T95" s="158"/>
      <c r="U95" s="158"/>
      <c r="V95" s="158"/>
      <c r="W95" s="158"/>
      <c r="X95" s="158"/>
      <c r="Y95" s="158"/>
      <c r="Z95" s="158"/>
    </row>
    <row r="96" ht="15" customHeight="true">
      <c r="A96" s="27"/>
      <c r="B96" s="28"/>
      <c r="C96" s="98" t="str">
        <f>IF($B96="","",IFERROR(VLOOKUP($B96,'生産計画'!$A$2:$T$101,4,FALSE),""))</f>
      </c>
      <c r="D96" s="98" t="str">
        <f>IF($B96="","",IFERROR(VLOOKUP($B96,'生産計画'!$A$2:$T$101,6,FALSE),""))</f>
      </c>
      <c r="E96" s="116" t="str">
        <f>IF($B96="","",IFERROR(VLOOKUP($B96,'生産計画'!$A$2:$T$101,7,FALSE),""))</f>
      </c>
      <c r="F96" s="82"/>
      <c r="G96" s="82"/>
      <c r="H96" s="82"/>
      <c r="I96" s="86"/>
      <c r="J96" s="28"/>
      <c r="K96" s="98" t="str">
        <f>IF($B96="","",IF($I96="","再確認待ちちちち",IFERROR(IF($I96&gt;VLOOKUP($B96,'生産計画'!$A$2:$T$101,10,FALSE),"遅延",IF($I96&lt;VLOOKUP($B96,'生産計画'!$A$2:$T$101,10,FALSE),"前倒し","時間通り")),"再確認待ちちちち")))</f>
      </c>
      <c r="L96" s="96" t="str">
        <f>IF($B96="","",IFERROR($F96/$E96,""))</f>
      </c>
      <c r="M96" s="28"/>
      <c r="N96" s="29"/>
      <c r="O96" s="158"/>
      <c r="P96" s="158"/>
      <c r="Q96" s="158"/>
      <c r="R96" s="158"/>
      <c r="S96" s="158"/>
      <c r="T96" s="158"/>
      <c r="U96" s="158"/>
      <c r="V96" s="158"/>
      <c r="W96" s="158"/>
      <c r="X96" s="158"/>
      <c r="Y96" s="158"/>
      <c r="Z96" s="158"/>
    </row>
    <row r="97" ht="15" customHeight="true">
      <c r="A97" s="27"/>
      <c r="B97" s="28"/>
      <c r="C97" s="98" t="str">
        <f>IF($B97="","",IFERROR(VLOOKUP($B97,'生産計画'!$A$2:$T$101,4,FALSE),""))</f>
      </c>
      <c r="D97" s="98" t="str">
        <f>IF($B97="","",IFERROR(VLOOKUP($B97,'生産計画'!$A$2:$T$101,6,FALSE),""))</f>
      </c>
      <c r="E97" s="116" t="str">
        <f>IF($B97="","",IFERROR(VLOOKUP($B97,'生産計画'!$A$2:$T$101,7,FALSE),""))</f>
      </c>
      <c r="F97" s="82"/>
      <c r="G97" s="82"/>
      <c r="H97" s="82"/>
      <c r="I97" s="86"/>
      <c r="J97" s="28"/>
      <c r="K97" s="98" t="str">
        <f>IF($B97="","",IF($I97="","再確認待ちちちち",IFERROR(IF($I97&gt;VLOOKUP($B97,'生産計画'!$A$2:$T$101,10,FALSE),"遅延",IF($I97&lt;VLOOKUP($B97,'生産計画'!$A$2:$T$101,10,FALSE),"前倒し","時間通り")),"再確認待ちちちち")))</f>
      </c>
      <c r="L97" s="96" t="str">
        <f>IF($B97="","",IFERROR($F97/$E97,""))</f>
      </c>
      <c r="M97" s="28"/>
      <c r="N97" s="29"/>
      <c r="O97" s="158"/>
      <c r="P97" s="158"/>
      <c r="Q97" s="158"/>
      <c r="R97" s="158"/>
      <c r="S97" s="158"/>
      <c r="T97" s="158"/>
      <c r="U97" s="158"/>
      <c r="V97" s="158"/>
      <c r="W97" s="158"/>
      <c r="X97" s="158"/>
      <c r="Y97" s="158"/>
      <c r="Z97" s="158"/>
    </row>
    <row r="98" ht="15" customHeight="true">
      <c r="A98" s="27"/>
      <c r="B98" s="28"/>
      <c r="C98" s="98" t="str">
        <f>IF($B98="","",IFERROR(VLOOKUP($B98,'生産計画'!$A$2:$T$101,4,FALSE),""))</f>
      </c>
      <c r="D98" s="98" t="str">
        <f>IF($B98="","",IFERROR(VLOOKUP($B98,'生産計画'!$A$2:$T$101,6,FALSE),""))</f>
      </c>
      <c r="E98" s="116" t="str">
        <f>IF($B98="","",IFERROR(VLOOKUP($B98,'生産計画'!$A$2:$T$101,7,FALSE),""))</f>
      </c>
      <c r="F98" s="82"/>
      <c r="G98" s="82"/>
      <c r="H98" s="82"/>
      <c r="I98" s="86"/>
      <c r="J98" s="28"/>
      <c r="K98" s="98" t="str">
        <f>IF($B98="","",IF($I98="","再確認待ちちちち",IFERROR(IF($I98&gt;VLOOKUP($B98,'生産計画'!$A$2:$T$101,10,FALSE),"遅延",IF($I98&lt;VLOOKUP($B98,'生産計画'!$A$2:$T$101,10,FALSE),"前倒し","時間通り")),"再確認待ちちちち")))</f>
      </c>
      <c r="L98" s="96" t="str">
        <f>IF($B98="","",IFERROR($F98/$E98,""))</f>
      </c>
      <c r="M98" s="28"/>
      <c r="N98" s="29"/>
      <c r="O98" s="158"/>
      <c r="P98" s="158"/>
      <c r="Q98" s="158"/>
      <c r="R98" s="158"/>
      <c r="S98" s="158"/>
      <c r="T98" s="158"/>
      <c r="U98" s="158"/>
      <c r="V98" s="158"/>
      <c r="W98" s="158"/>
      <c r="X98" s="158"/>
      <c r="Y98" s="158"/>
      <c r="Z98" s="158"/>
    </row>
    <row r="99" ht="15" customHeight="true">
      <c r="A99" s="27"/>
      <c r="B99" s="28"/>
      <c r="C99" s="98" t="str">
        <f>IF($B99="","",IFERROR(VLOOKUP($B99,'生産計画'!$A$2:$T$101,4,FALSE),""))</f>
      </c>
      <c r="D99" s="98" t="str">
        <f>IF($B99="","",IFERROR(VLOOKUP($B99,'生産計画'!$A$2:$T$101,6,FALSE),""))</f>
      </c>
      <c r="E99" s="116" t="str">
        <f>IF($B99="","",IFERROR(VLOOKUP($B99,'生産計画'!$A$2:$T$101,7,FALSE),""))</f>
      </c>
      <c r="F99" s="82"/>
      <c r="G99" s="82"/>
      <c r="H99" s="82"/>
      <c r="I99" s="86"/>
      <c r="J99" s="28"/>
      <c r="K99" s="98" t="str">
        <f>IF($B99="","",IF($I99="","再確認待ちちちち",IFERROR(IF($I99&gt;VLOOKUP($B99,'生産計画'!$A$2:$T$101,10,FALSE),"遅延",IF($I99&lt;VLOOKUP($B99,'生産計画'!$A$2:$T$101,10,FALSE),"前倒し","時間通り")),"再確認待ちちちち")))</f>
      </c>
      <c r="L99" s="96" t="str">
        <f>IF($B99="","",IFERROR($F99/$E99,""))</f>
      </c>
      <c r="M99" s="28"/>
      <c r="N99" s="29"/>
      <c r="O99" s="158"/>
      <c r="P99" s="158"/>
      <c r="Q99" s="158"/>
      <c r="R99" s="158"/>
      <c r="S99" s="158"/>
      <c r="T99" s="158"/>
      <c r="U99" s="158"/>
      <c r="V99" s="158"/>
      <c r="W99" s="158"/>
      <c r="X99" s="158"/>
      <c r="Y99" s="158"/>
      <c r="Z99" s="158"/>
    </row>
    <row r="100" ht="15" customHeight="true">
      <c r="A100" s="27"/>
      <c r="B100" s="28"/>
      <c r="C100" s="98" t="str">
        <f>IF($B100="","",IFERROR(VLOOKUP($B100,'生産計画'!$A$2:$T$101,4,FALSE),""))</f>
      </c>
      <c r="D100" s="98" t="str">
        <f>IF($B100="","",IFERROR(VLOOKUP($B100,'生産計画'!$A$2:$T$101,6,FALSE),""))</f>
      </c>
      <c r="E100" s="116" t="str">
        <f>IF($B100="","",IFERROR(VLOOKUP($B100,'生産計画'!$A$2:$T$101,7,FALSE),""))</f>
      </c>
      <c r="F100" s="82"/>
      <c r="G100" s="82"/>
      <c r="H100" s="82"/>
      <c r="I100" s="86"/>
      <c r="J100" s="28"/>
      <c r="K100" s="98" t="str">
        <f>IF($B100="","",IF($I100="","再確認待ちちちち",IFERROR(IF($I100&gt;VLOOKUP($B100,'生産計画'!$A$2:$T$101,10,FALSE),"遅延",IF($I100&lt;VLOOKUP($B100,'生産計画'!$A$2:$T$101,10,FALSE),"前倒し","時間通り")),"再確認待ちちちち")))</f>
      </c>
      <c r="L100" s="96" t="str">
        <f>IF($B100="","",IFERROR($F100/$E100,""))</f>
      </c>
      <c r="M100" s="28"/>
      <c r="N100" s="29"/>
      <c r="O100" s="158"/>
      <c r="P100" s="158"/>
      <c r="Q100" s="158"/>
      <c r="R100" s="158"/>
      <c r="S100" s="158"/>
      <c r="T100" s="158"/>
      <c r="U100" s="158"/>
      <c r="V100" s="158"/>
      <c r="W100" s="158"/>
      <c r="X100" s="158"/>
      <c r="Y100" s="158"/>
      <c r="Z100" s="158"/>
    </row>
    <row r="101" ht="15" customHeight="true">
      <c r="A101" s="30"/>
      <c r="B101" s="31"/>
      <c r="C101" s="101" t="str">
        <f>IF($B101="","",IFERROR(VLOOKUP($B101,'生産計画'!$A$2:$T$101,4,FALSE),""))</f>
      </c>
      <c r="D101" s="101" t="str">
        <f>IF($B101="","",IFERROR(VLOOKUP($B101,'生産計画'!$A$2:$T$101,6,FALSE),""))</f>
      </c>
      <c r="E101" s="117" t="str">
        <f>IF($B101="","",IFERROR(VLOOKUP($B101,'生産計画'!$A$2:$T$101,7,FALSE),""))</f>
      </c>
      <c r="F101" s="83"/>
      <c r="G101" s="83"/>
      <c r="H101" s="83"/>
      <c r="I101" s="80"/>
      <c r="J101" s="31"/>
      <c r="K101" s="101" t="str">
        <f>IF($B101="","",IF($I101="","再確認待ちちちち",IFERROR(IF($I101&gt;VLOOKUP($B101,'生産計画'!$A$2:$T$101,10,FALSE),"遅延",IF($I101&lt;VLOOKUP($B101,'生産計画'!$A$2:$T$101,10,FALSE),"前倒し","時間通り")),"再確認待ちちちち")))</f>
      </c>
      <c r="L101" s="99" t="str">
        <f>IF($B101="","",IFERROR($F101/$E101,""))</f>
      </c>
      <c r="M101" s="31"/>
      <c r="N101" s="32"/>
      <c r="O101" s="158"/>
      <c r="P101" s="158"/>
      <c r="Q101" s="158"/>
      <c r="R101" s="158"/>
      <c r="S101" s="158"/>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conditionalFormatting sqref="K2:K101">
    <cfRule type="containsText" dxfId="10" priority="1" operator="containsText" text="遅延">
      <formula>NOT(ISERROR(SEARCH("遅延",K2)))</formula>
    </cfRule>
    <cfRule type="containsText" dxfId="11" priority="2" operator="containsText" text="時間通り">
      <formula>NOT(ISERROR(SEARCH("時間通り",K2)))</formula>
    </cfRule>
  </conditionalFormatting>
  <pageMargins left="0.7" right="0.7" top="0.75" bottom="0.75" header="0.3" footer="0.3"/>
  <ignoredErrors>
    <ignoredError sqref="A1:XFD1048576" evalError="true" twoDigitTextYear="true" numberStoredAsText="true" formula="true" formulaRange="true" unlockedFormula="true" emptyCellReference="true" listDataValidation="true" calculatedColumn="true"/>
  </ignoredErrors>
  <tableParts count="1">
    <tablePart r:id="R3aeb56744b4c4418"/>
  </tableParts>
</worksheet>
</file>

<file path=xl/worksheets/sheet9.xml><?xml version="1.0" encoding="utf-8"?>
<worksheet xmlns:x="http://schemas.openxmlformats.org/spreadsheetml/2006/main" xmlns="http://schemas.openxmlformats.org/spreadsheetml/2006/main">
  <sheetViews>
    <sheetView workbookViewId="0"/>
  </sheetViews>
  <sheetFormatPr defaultRowHeight="15"/>
  <cols>
    <col customWidth="true" max="1" min="1" width="16"/>
    <col customWidth="true" max="2" min="2" width="24"/>
    <col customWidth="true" max="3" min="3" width="36"/>
    <col customWidth="true" max="4" min="4" width="4"/>
    <col customWidth="true" max="20" min="5" width="16"/>
  </cols>
  <sheetData>
    <row r="1" ht="30" customHeight="true">
      <c r="A1" s="4" t="s">
        <v>293</v>
      </c>
      <c r="B1" s="4"/>
      <c r="C1" s="4"/>
      <c r="D1" s="4"/>
      <c r="E1" s="4"/>
      <c r="F1" s="4"/>
      <c r="G1" s="4"/>
      <c r="H1" s="4"/>
      <c r="I1" s="4"/>
      <c r="J1" s="4"/>
      <c r="K1" s="158"/>
      <c r="L1" s="158"/>
      <c r="M1" s="158"/>
      <c r="N1" s="158"/>
      <c r="O1" s="158"/>
      <c r="P1" s="158"/>
      <c r="Q1" s="158"/>
      <c r="R1" s="158"/>
      <c r="S1" s="158"/>
      <c r="T1" s="158"/>
      <c r="U1" s="158"/>
      <c r="V1" s="158"/>
      <c r="W1" s="158"/>
      <c r="X1" s="158"/>
      <c r="Y1" s="158"/>
      <c r="Z1" s="158"/>
    </row>
    <row r="2" ht="36" customHeight="true">
      <c r="A2" s="10" t="s">
        <v>336</v>
      </c>
      <c r="B2" s="10"/>
      <c r="C2" s="10"/>
      <c r="D2" s="10"/>
      <c r="E2" s="10"/>
      <c r="F2" s="10"/>
      <c r="G2" s="10"/>
      <c r="H2" s="10"/>
      <c r="I2" s="10"/>
      <c r="J2" s="10"/>
      <c r="K2" s="158"/>
      <c r="L2" s="158"/>
      <c r="M2" s="158"/>
      <c r="N2" s="158"/>
      <c r="O2" s="158"/>
      <c r="P2" s="158"/>
      <c r="Q2" s="158"/>
      <c r="R2" s="158"/>
      <c r="S2" s="158"/>
      <c r="T2" s="158"/>
      <c r="U2" s="158"/>
      <c r="V2" s="158"/>
      <c r="W2" s="158"/>
      <c r="X2" s="158"/>
      <c r="Y2" s="158"/>
      <c r="Z2" s="158"/>
    </row>
    <row r="3">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row>
    <row r="4" ht="15" customHeight="true">
      <c r="A4" s="60" t="s">
        <v>294</v>
      </c>
      <c r="B4" s="61" t="s">
        <v>295</v>
      </c>
      <c r="C4" s="61" t="s">
        <v>296</v>
      </c>
      <c r="D4" s="158"/>
      <c r="E4" s="60" t="s">
        <v>67</v>
      </c>
      <c r="F4" s="61" t="s">
        <v>109</v>
      </c>
      <c r="G4" s="61" t="s">
        <v>110</v>
      </c>
      <c r="H4" s="61" t="s">
        <v>107</v>
      </c>
      <c r="I4" s="61" t="s">
        <v>297</v>
      </c>
      <c r="J4" s="61" t="s">
        <v>104</v>
      </c>
      <c r="K4" s="61" t="s">
        <v>115</v>
      </c>
      <c r="L4" s="61" t="s">
        <v>298</v>
      </c>
      <c r="M4" s="61" t="s">
        <v>223</v>
      </c>
      <c r="N4" s="61" t="s">
        <v>229</v>
      </c>
      <c r="O4" s="61" t="s">
        <v>230</v>
      </c>
      <c r="P4" s="61" t="s">
        <v>299</v>
      </c>
      <c r="Q4" s="61" t="s">
        <v>249</v>
      </c>
      <c r="R4" s="61" t="s">
        <v>250</v>
      </c>
      <c r="S4" s="61" t="s">
        <v>300</v>
      </c>
      <c r="T4" s="61" t="s">
        <v>288</v>
      </c>
      <c r="U4" s="158"/>
      <c r="V4" s="158"/>
      <c r="W4" s="158"/>
      <c r="X4" s="158"/>
      <c r="Y4" s="158"/>
      <c r="Z4" s="158"/>
    </row>
    <row r="5" ht="15" customHeight="true">
      <c r="A5" s="27" t="s">
        <v>301</v>
      </c>
      <c r="B5" s="28" t="s">
        <v>302</v>
      </c>
      <c r="C5" s="29" t="s">
        <v>303</v>
      </c>
      <c r="D5" s="158"/>
      <c r="E5" s="27" t="s">
        <v>71</v>
      </c>
      <c r="F5" s="28" t="s">
        <v>69</v>
      </c>
      <c r="G5" s="28" t="s">
        <v>140</v>
      </c>
      <c r="H5" s="28" t="s">
        <v>86</v>
      </c>
      <c r="I5" s="28" t="s">
        <v>304</v>
      </c>
      <c r="J5" s="28" t="s">
        <v>119</v>
      </c>
      <c r="K5" s="28" t="s">
        <v>122</v>
      </c>
      <c r="L5" s="28" t="s">
        <v>179</v>
      </c>
      <c r="M5" s="28" t="s">
        <v>231</v>
      </c>
      <c r="N5" s="28" t="s">
        <v>232</v>
      </c>
      <c r="O5" s="28" t="s">
        <v>87</v>
      </c>
      <c r="P5" s="28" t="s">
        <v>6</v>
      </c>
      <c r="Q5" s="28" t="s">
        <v>305</v>
      </c>
      <c r="R5" s="28" t="str">
        <v>高</v>
      </c>
      <c r="S5" s="28" t="s">
        <v>69</v>
      </c>
      <c r="T5" s="29" t="s">
        <v>306</v>
      </c>
      <c r="U5" s="158"/>
      <c r="V5" s="158"/>
      <c r="W5" s="158"/>
      <c r="X5" s="158"/>
      <c r="Y5" s="158"/>
      <c r="Z5" s="158"/>
    </row>
    <row r="6" ht="15" customHeight="true">
      <c r="A6" s="27" t="s">
        <v>307</v>
      </c>
      <c r="B6" s="28" t="s">
        <v>308</v>
      </c>
      <c r="C6" s="29" t="s">
        <v>309</v>
      </c>
      <c r="D6" s="158"/>
      <c r="E6" s="27" t="s">
        <v>40</v>
      </c>
      <c r="F6" s="28" t="s">
        <v>72</v>
      </c>
      <c r="G6" s="28" t="str">
        <v>高</v>
      </c>
      <c r="H6" s="28" t="s">
        <v>88</v>
      </c>
      <c r="I6" s="28" t="s">
        <v>310</v>
      </c>
      <c r="J6" s="28" t="s">
        <v>311</v>
      </c>
      <c r="K6" s="28" t="s">
        <v>153</v>
      </c>
      <c r="L6" s="28" t="s">
        <v>177</v>
      </c>
      <c r="M6" s="28" t="s">
        <v>236</v>
      </c>
      <c r="N6" s="28" t="s">
        <v>242</v>
      </c>
      <c r="O6" s="28" t="s">
        <v>89</v>
      </c>
      <c r="P6" s="28" t="s">
        <v>16</v>
      </c>
      <c r="Q6" s="28" t="s">
        <v>266</v>
      </c>
      <c r="R6" s="28" t="str">
        <v>中</v>
      </c>
      <c r="S6" s="28" t="s">
        <v>72</v>
      </c>
      <c r="T6" s="29" t="s">
        <v>79</v>
      </c>
      <c r="U6" s="158"/>
      <c r="V6" s="158"/>
      <c r="W6" s="158"/>
      <c r="X6" s="158"/>
      <c r="Y6" s="158"/>
      <c r="Z6" s="158"/>
    </row>
    <row r="7" ht="15" customHeight="true">
      <c r="A7" s="27" t="s">
        <v>312</v>
      </c>
      <c r="B7" s="28" t="str">
        <v>v1.0</v>
      </c>
      <c r="C7" s="29" t="s">
        <v>313</v>
      </c>
      <c r="D7" s="158"/>
      <c r="E7" s="27" t="s">
        <v>42</v>
      </c>
      <c r="F7" s="28" t="s">
        <v>74</v>
      </c>
      <c r="G7" s="28" t="str">
        <v>中</v>
      </c>
      <c r="H7" s="28" t="s">
        <v>90</v>
      </c>
      <c r="I7" s="28" t="s">
        <v>314</v>
      </c>
      <c r="J7" s="28" t="s">
        <v>315</v>
      </c>
      <c r="K7" s="28" t="s">
        <v>147</v>
      </c>
      <c r="L7" s="28"/>
      <c r="M7" s="28" t="s">
        <v>244</v>
      </c>
      <c r="N7" s="28" t="s">
        <v>316</v>
      </c>
      <c r="O7" s="28" t="s">
        <v>91</v>
      </c>
      <c r="P7" s="28" t="s">
        <v>21</v>
      </c>
      <c r="Q7" s="28" t="s">
        <v>273</v>
      </c>
      <c r="R7" s="28" t="str">
        <v>低</v>
      </c>
      <c r="S7" s="28" t="s">
        <v>147</v>
      </c>
      <c r="T7" s="29" t="s">
        <v>317</v>
      </c>
      <c r="U7" s="158"/>
      <c r="V7" s="158"/>
      <c r="W7" s="158"/>
      <c r="X7" s="158"/>
      <c r="Y7" s="158"/>
      <c r="Z7" s="158"/>
    </row>
    <row r="8" ht="15" customHeight="true">
      <c r="A8" s="27" t="s">
        <v>318</v>
      </c>
      <c r="B8" s="28" t="s">
        <v>319</v>
      </c>
      <c r="C8" s="29" t="s">
        <v>320</v>
      </c>
      <c r="D8" s="158"/>
      <c r="E8" s="27" t="s">
        <v>44</v>
      </c>
      <c r="F8" s="28" t="s">
        <v>76</v>
      </c>
      <c r="G8" s="28" t="str">
        <v>低</v>
      </c>
      <c r="H8" s="28" t="s">
        <v>94</v>
      </c>
      <c r="I8" s="28" t="s">
        <v>321</v>
      </c>
      <c r="J8" s="28" t="str">
        <v>箱</v>
      </c>
      <c r="K8" s="28" t="s">
        <v>135</v>
      </c>
      <c r="L8" s="28"/>
      <c r="M8" s="28" t="s">
        <v>322</v>
      </c>
      <c r="N8" s="28" t="s">
        <v>323</v>
      </c>
      <c r="O8" s="28" t="s">
        <v>93</v>
      </c>
      <c r="P8" s="28" t="s">
        <v>265</v>
      </c>
      <c r="Q8" s="28" t="s">
        <v>259</v>
      </c>
      <c r="R8" s="28"/>
      <c r="S8" s="28" t="s">
        <v>242</v>
      </c>
      <c r="T8" s="29" t="s">
        <v>324</v>
      </c>
      <c r="U8" s="158"/>
      <c r="V8" s="158"/>
      <c r="W8" s="158"/>
      <c r="X8" s="158"/>
      <c r="Y8" s="158"/>
      <c r="Z8" s="158"/>
    </row>
    <row r="9" ht="15" customHeight="true">
      <c r="A9" s="30" t="s">
        <v>325</v>
      </c>
      <c r="B9" s="80" t="n">
        <v>46136</v>
      </c>
      <c r="C9" s="32" t="s">
        <v>326</v>
      </c>
      <c r="D9" s="158"/>
      <c r="E9" s="27" t="s">
        <v>45</v>
      </c>
      <c r="F9" s="28" t="s">
        <v>78</v>
      </c>
      <c r="G9" s="28"/>
      <c r="H9" s="28" t="s">
        <v>92</v>
      </c>
      <c r="I9" s="28"/>
      <c r="J9" s="28" t="str">
        <v>kg</v>
      </c>
      <c r="K9" s="28" t="s">
        <v>327</v>
      </c>
      <c r="L9" s="28"/>
      <c r="M9" s="28" t="s">
        <v>240</v>
      </c>
      <c r="N9" s="28" t="s">
        <v>77</v>
      </c>
      <c r="O9" s="28"/>
      <c r="P9" s="28" t="s">
        <v>272</v>
      </c>
      <c r="Q9" s="28" t="s">
        <v>242</v>
      </c>
      <c r="R9" s="28"/>
      <c r="S9" s="28" t="s">
        <v>81</v>
      </c>
      <c r="T9" s="29" t="s">
        <v>328</v>
      </c>
      <c r="U9" s="158"/>
      <c r="V9" s="158"/>
      <c r="W9" s="158"/>
      <c r="X9" s="158"/>
      <c r="Y9" s="158"/>
      <c r="Z9" s="158"/>
    </row>
    <row r="10" ht="15" customHeight="true">
      <c r="A10" s="158"/>
      <c r="B10" s="158"/>
      <c r="C10" s="158"/>
      <c r="D10" s="158"/>
      <c r="E10" s="27" t="s">
        <v>80</v>
      </c>
      <c r="F10" s="28" t="s">
        <v>79</v>
      </c>
      <c r="G10" s="28"/>
      <c r="H10" s="28" t="s">
        <v>96</v>
      </c>
      <c r="I10" s="28"/>
      <c r="J10" s="28" t="str">
        <v>m</v>
      </c>
      <c r="K10" s="28"/>
      <c r="L10" s="28"/>
      <c r="M10" s="28" t="s">
        <v>329</v>
      </c>
      <c r="N10" s="28" t="s">
        <v>238</v>
      </c>
      <c r="O10" s="28"/>
      <c r="P10" s="28" t="s">
        <v>330</v>
      </c>
      <c r="Q10" s="28" t="s">
        <v>331</v>
      </c>
      <c r="R10" s="28"/>
      <c r="S10" s="28" t="s">
        <v>78</v>
      </c>
      <c r="T10" s="29"/>
      <c r="U10" s="158"/>
      <c r="V10" s="158"/>
      <c r="W10" s="158"/>
      <c r="X10" s="158"/>
      <c r="Y10" s="158"/>
      <c r="Z10" s="158"/>
    </row>
    <row r="11" ht="15" customHeight="true">
      <c r="A11" s="158"/>
      <c r="B11" s="158"/>
      <c r="C11" s="158"/>
      <c r="D11" s="158"/>
      <c r="E11" s="27" t="s">
        <v>82</v>
      </c>
      <c r="F11" s="28" t="s">
        <v>81</v>
      </c>
      <c r="G11" s="28"/>
      <c r="H11" s="28" t="s">
        <v>95</v>
      </c>
      <c r="I11" s="28"/>
      <c r="J11" s="28" t="s">
        <v>119</v>
      </c>
      <c r="K11" s="28"/>
      <c r="L11" s="28"/>
      <c r="M11" s="28"/>
      <c r="N11" s="28"/>
      <c r="O11" s="28"/>
      <c r="P11" s="28" t="s">
        <v>332</v>
      </c>
      <c r="Q11" s="28" t="s">
        <v>333</v>
      </c>
      <c r="R11" s="28"/>
      <c r="S11" s="28"/>
      <c r="T11" s="29"/>
      <c r="U11" s="158"/>
      <c r="V11" s="158"/>
      <c r="W11" s="158"/>
      <c r="X11" s="158"/>
      <c r="Y11" s="158"/>
      <c r="Z11" s="158"/>
    </row>
    <row r="12" ht="15" customHeight="true">
      <c r="A12" s="158"/>
      <c r="B12" s="158"/>
      <c r="C12" s="158"/>
      <c r="D12" s="158"/>
      <c r="E12" s="27"/>
      <c r="F12" s="28" t="s">
        <v>83</v>
      </c>
      <c r="G12" s="28"/>
      <c r="H12" s="28"/>
      <c r="I12" s="28"/>
      <c r="J12" s="28"/>
      <c r="K12" s="28"/>
      <c r="L12" s="28"/>
      <c r="M12" s="28"/>
      <c r="N12" s="28"/>
      <c r="O12" s="28"/>
      <c r="P12" s="28" t="s">
        <v>94</v>
      </c>
      <c r="Q12" s="28" t="s">
        <v>334</v>
      </c>
      <c r="R12" s="28"/>
      <c r="S12" s="28"/>
      <c r="T12" s="29"/>
      <c r="U12" s="158"/>
      <c r="V12" s="158"/>
      <c r="W12" s="158"/>
      <c r="X12" s="158"/>
      <c r="Y12" s="158"/>
      <c r="Z12" s="158"/>
    </row>
    <row r="13" ht="15" customHeight="true">
      <c r="A13" s="158"/>
      <c r="B13" s="158"/>
      <c r="C13" s="158"/>
      <c r="D13" s="158"/>
      <c r="E13" s="30"/>
      <c r="F13" s="31"/>
      <c r="G13" s="31"/>
      <c r="H13" s="31"/>
      <c r="I13" s="31"/>
      <c r="J13" s="31"/>
      <c r="K13" s="31"/>
      <c r="L13" s="31"/>
      <c r="M13" s="31"/>
      <c r="N13" s="31"/>
      <c r="O13" s="31"/>
      <c r="P13" s="31"/>
      <c r="Q13" s="31" t="s">
        <v>335</v>
      </c>
      <c r="R13" s="31"/>
      <c r="S13" s="31"/>
      <c r="T13" s="32"/>
      <c r="U13" s="158"/>
      <c r="V13" s="158"/>
      <c r="W13" s="158"/>
      <c r="X13" s="158"/>
      <c r="Y13" s="158"/>
      <c r="Z13" s="158"/>
    </row>
    <row r="14">
      <c r="A14" s="158"/>
      <c r="B14" s="158"/>
      <c r="C14" s="158"/>
      <c r="D14" s="158"/>
      <c r="E14" s="158"/>
      <c r="F14" s="158"/>
      <c r="G14" s="158"/>
      <c r="H14" s="158"/>
      <c r="I14" s="158"/>
      <c r="J14" s="158"/>
      <c r="K14" s="158"/>
      <c r="L14" s="158"/>
      <c r="M14" s="158"/>
      <c r="N14" s="158"/>
      <c r="O14" s="158"/>
      <c r="P14" s="158"/>
      <c r="Q14" s="158"/>
      <c r="R14" s="158"/>
      <c r="S14" s="158"/>
      <c r="T14" s="158"/>
      <c r="U14" s="158"/>
      <c r="V14" s="158"/>
      <c r="W14" s="158"/>
      <c r="X14" s="158"/>
      <c r="Y14" s="158"/>
      <c r="Z14" s="158"/>
    </row>
    <row r="15">
      <c r="A15" s="158"/>
      <c r="B15" s="158"/>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row>
    <row r="16">
      <c r="A16" s="158"/>
      <c r="B16" s="158"/>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row>
    <row r="17">
      <c r="A17" s="158"/>
      <c r="B17" s="158"/>
      <c r="C17" s="158"/>
      <c r="D17" s="158"/>
      <c r="E17" s="158"/>
      <c r="F17" s="158"/>
      <c r="G17" s="158"/>
      <c r="H17" s="158"/>
      <c r="I17" s="158"/>
      <c r="J17" s="158"/>
      <c r="K17" s="158"/>
      <c r="L17" s="158"/>
      <c r="M17" s="158"/>
      <c r="N17" s="158"/>
      <c r="O17" s="158"/>
      <c r="P17" s="158"/>
      <c r="Q17" s="158"/>
      <c r="R17" s="158"/>
      <c r="S17" s="158"/>
      <c r="T17" s="158"/>
      <c r="U17" s="158"/>
      <c r="V17" s="158"/>
      <c r="W17" s="158"/>
      <c r="X17" s="158"/>
      <c r="Y17" s="158"/>
      <c r="Z17" s="158"/>
    </row>
    <row r="18">
      <c r="A18" s="158"/>
      <c r="B18" s="158"/>
      <c r="C18" s="158"/>
      <c r="D18" s="158"/>
      <c r="E18" s="158"/>
      <c r="F18" s="158"/>
      <c r="G18" s="158"/>
      <c r="H18" s="158"/>
      <c r="I18" s="158"/>
      <c r="J18" s="158"/>
      <c r="K18" s="158"/>
      <c r="L18" s="158"/>
      <c r="M18" s="158"/>
      <c r="N18" s="158"/>
      <c r="O18" s="158"/>
      <c r="P18" s="158"/>
      <c r="Q18" s="158"/>
      <c r="R18" s="158"/>
      <c r="S18" s="158"/>
      <c r="T18" s="158"/>
      <c r="U18" s="158"/>
      <c r="V18" s="158"/>
      <c r="W18" s="158"/>
      <c r="X18" s="158"/>
      <c r="Y18" s="158"/>
      <c r="Z18" s="158"/>
    </row>
    <row r="19">
      <c r="A19" s="158"/>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row>
    <row r="20">
      <c r="A20" s="158"/>
      <c r="B20" s="158"/>
      <c r="C20" s="158"/>
      <c r="D20" s="158"/>
      <c r="E20" s="158"/>
      <c r="F20" s="158"/>
      <c r="G20" s="158"/>
      <c r="H20" s="158"/>
      <c r="I20" s="158"/>
      <c r="J20" s="158"/>
      <c r="K20" s="158"/>
      <c r="L20" s="158"/>
      <c r="M20" s="158"/>
      <c r="N20" s="158"/>
      <c r="O20" s="158"/>
      <c r="P20" s="158"/>
      <c r="Q20" s="158"/>
      <c r="R20" s="158"/>
      <c r="S20" s="158"/>
      <c r="T20" s="158"/>
      <c r="U20" s="158"/>
      <c r="V20" s="158"/>
      <c r="W20" s="158"/>
      <c r="X20" s="158"/>
      <c r="Y20" s="158"/>
      <c r="Z20" s="158"/>
    </row>
    <row r="21">
      <c r="A21" s="158"/>
      <c r="B21" s="158"/>
      <c r="C21" s="158"/>
      <c r="D21" s="158"/>
      <c r="E21" s="158"/>
      <c r="F21" s="158"/>
      <c r="G21" s="158"/>
      <c r="H21" s="158"/>
      <c r="I21" s="158"/>
      <c r="J21" s="158"/>
      <c r="K21" s="158"/>
      <c r="L21" s="158"/>
      <c r="M21" s="158"/>
      <c r="N21" s="158"/>
      <c r="O21" s="158"/>
      <c r="P21" s="158"/>
      <c r="Q21" s="158"/>
      <c r="R21" s="158"/>
      <c r="S21" s="158"/>
      <c r="T21" s="158"/>
      <c r="U21" s="158"/>
      <c r="V21" s="158"/>
      <c r="W21" s="158"/>
      <c r="X21" s="158"/>
      <c r="Y21" s="158"/>
      <c r="Z21" s="158"/>
    </row>
    <row r="22">
      <c r="A22" s="158"/>
      <c r="B22" s="158"/>
      <c r="C22" s="158"/>
      <c r="D22" s="158"/>
      <c r="E22" s="158"/>
      <c r="F22" s="158"/>
      <c r="G22" s="158"/>
      <c r="H22" s="158"/>
      <c r="I22" s="158"/>
      <c r="J22" s="158"/>
      <c r="K22" s="158"/>
      <c r="L22" s="158"/>
      <c r="M22" s="158"/>
      <c r="N22" s="158"/>
      <c r="O22" s="158"/>
      <c r="P22" s="158"/>
      <c r="Q22" s="158"/>
      <c r="R22" s="158"/>
      <c r="S22" s="158"/>
      <c r="T22" s="158"/>
      <c r="U22" s="158"/>
      <c r="V22" s="158"/>
      <c r="W22" s="158"/>
      <c r="X22" s="158"/>
      <c r="Y22" s="158"/>
      <c r="Z22" s="158"/>
    </row>
    <row r="23">
      <c r="A23" s="158"/>
      <c r="B23" s="158"/>
      <c r="C23" s="158"/>
      <c r="D23" s="158"/>
      <c r="E23" s="158"/>
      <c r="F23" s="158"/>
      <c r="G23" s="158"/>
      <c r="H23" s="158"/>
      <c r="I23" s="158"/>
      <c r="J23" s="158"/>
      <c r="K23" s="158"/>
      <c r="L23" s="158"/>
      <c r="M23" s="158"/>
      <c r="N23" s="158"/>
      <c r="O23" s="158"/>
      <c r="P23" s="158"/>
      <c r="Q23" s="158"/>
      <c r="R23" s="158"/>
      <c r="S23" s="158"/>
      <c r="T23" s="158"/>
      <c r="U23" s="158"/>
      <c r="V23" s="158"/>
      <c r="W23" s="158"/>
      <c r="X23" s="158"/>
      <c r="Y23" s="158"/>
      <c r="Z23" s="158"/>
    </row>
    <row r="24">
      <c r="A24" s="158"/>
      <c r="B24" s="158"/>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row>
    <row r="25">
      <c r="A25" s="158"/>
      <c r="B25" s="158"/>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row>
    <row r="26">
      <c r="A26" s="158"/>
      <c r="B26" s="158"/>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row>
    <row r="27">
      <c r="A27" s="158"/>
      <c r="B27" s="158"/>
      <c r="C27" s="158"/>
      <c r="D27" s="158"/>
      <c r="E27" s="158"/>
      <c r="F27" s="158"/>
      <c r="G27" s="158"/>
      <c r="H27" s="158"/>
      <c r="I27" s="158"/>
      <c r="J27" s="158"/>
      <c r="K27" s="158"/>
      <c r="L27" s="158"/>
      <c r="M27" s="158"/>
      <c r="N27" s="158"/>
      <c r="O27" s="158"/>
      <c r="P27" s="158"/>
      <c r="Q27" s="158"/>
      <c r="R27" s="158"/>
      <c r="S27" s="158"/>
      <c r="T27" s="158"/>
      <c r="U27" s="158"/>
      <c r="V27" s="158"/>
      <c r="W27" s="158"/>
      <c r="X27" s="158"/>
      <c r="Y27" s="158"/>
      <c r="Z27" s="158"/>
    </row>
    <row r="28">
      <c r="A28" s="158"/>
      <c r="B28" s="158"/>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row>
    <row r="29">
      <c r="A29" s="158"/>
      <c r="B29" s="158"/>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row>
    <row r="30">
      <c r="A30" s="158"/>
      <c r="B30" s="158"/>
      <c r="C30" s="158"/>
      <c r="D30" s="158"/>
      <c r="E30" s="158"/>
      <c r="F30" s="158"/>
      <c r="G30" s="158"/>
      <c r="H30" s="158"/>
      <c r="I30" s="158"/>
      <c r="J30" s="158"/>
      <c r="K30" s="158"/>
      <c r="L30" s="158"/>
      <c r="M30" s="158"/>
      <c r="N30" s="158"/>
      <c r="O30" s="158"/>
      <c r="P30" s="158"/>
      <c r="Q30" s="158"/>
      <c r="R30" s="158"/>
      <c r="S30" s="158"/>
      <c r="T30" s="158"/>
      <c r="U30" s="158"/>
      <c r="V30" s="158"/>
      <c r="W30" s="158"/>
      <c r="X30" s="158"/>
      <c r="Y30" s="158"/>
      <c r="Z30" s="158"/>
    </row>
    <row r="31">
      <c r="A31" s="158"/>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row>
    <row r="32">
      <c r="A32" s="158"/>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row>
    <row r="33">
      <c r="A33" s="158"/>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c r="A34" s="158"/>
      <c r="B34" s="158"/>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row>
    <row r="35">
      <c r="A35" s="158"/>
      <c r="B35" s="158"/>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row>
    <row r="36">
      <c r="A36" s="158"/>
      <c r="B36" s="158"/>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row>
    <row r="37">
      <c r="A37" s="158"/>
      <c r="B37" s="158"/>
      <c r="C37" s="158"/>
      <c r="D37" s="158"/>
      <c r="E37" s="158"/>
      <c r="F37" s="158"/>
      <c r="G37" s="158"/>
      <c r="H37" s="158"/>
      <c r="I37" s="158"/>
      <c r="J37" s="158"/>
      <c r="K37" s="158"/>
      <c r="L37" s="158"/>
      <c r="M37" s="158"/>
      <c r="N37" s="158"/>
      <c r="O37" s="158"/>
      <c r="P37" s="158"/>
      <c r="Q37" s="158"/>
      <c r="R37" s="158"/>
      <c r="S37" s="158"/>
      <c r="T37" s="158"/>
      <c r="U37" s="158"/>
      <c r="V37" s="158"/>
      <c r="W37" s="158"/>
      <c r="X37" s="158"/>
      <c r="Y37" s="158"/>
      <c r="Z37" s="158"/>
    </row>
    <row r="38">
      <c r="A38" s="158"/>
      <c r="B38" s="158"/>
      <c r="C38" s="158"/>
      <c r="D38" s="158"/>
      <c r="E38" s="158"/>
      <c r="F38" s="158"/>
      <c r="G38" s="158"/>
      <c r="H38" s="158"/>
      <c r="I38" s="158"/>
      <c r="J38" s="158"/>
      <c r="K38" s="158"/>
      <c r="L38" s="158"/>
      <c r="M38" s="158"/>
      <c r="N38" s="158"/>
      <c r="O38" s="158"/>
      <c r="P38" s="158"/>
      <c r="Q38" s="158"/>
      <c r="R38" s="158"/>
      <c r="S38" s="158"/>
      <c r="T38" s="158"/>
      <c r="U38" s="158"/>
      <c r="V38" s="158"/>
      <c r="W38" s="158"/>
      <c r="X38" s="158"/>
      <c r="Y38" s="158"/>
      <c r="Z38" s="158"/>
    </row>
    <row r="39">
      <c r="A39" s="158"/>
      <c r="B39" s="158"/>
      <c r="C39" s="158"/>
      <c r="D39" s="158"/>
      <c r="E39" s="158"/>
      <c r="F39" s="158"/>
      <c r="G39" s="158"/>
      <c r="H39" s="158"/>
      <c r="I39" s="158"/>
      <c r="J39" s="158"/>
      <c r="K39" s="158"/>
      <c r="L39" s="158"/>
      <c r="M39" s="158"/>
      <c r="N39" s="158"/>
      <c r="O39" s="158"/>
      <c r="P39" s="158"/>
      <c r="Q39" s="158"/>
      <c r="R39" s="158"/>
      <c r="S39" s="158"/>
      <c r="T39" s="158"/>
      <c r="U39" s="158"/>
      <c r="V39" s="158"/>
      <c r="W39" s="158"/>
      <c r="X39" s="158"/>
      <c r="Y39" s="158"/>
      <c r="Z39" s="158"/>
    </row>
    <row r="40">
      <c r="A40" s="158"/>
      <c r="B40" s="158"/>
      <c r="C40" s="158"/>
      <c r="D40" s="158"/>
      <c r="E40" s="158"/>
      <c r="F40" s="158"/>
      <c r="G40" s="158"/>
      <c r="H40" s="158"/>
      <c r="I40" s="158"/>
      <c r="J40" s="158"/>
      <c r="K40" s="158"/>
      <c r="L40" s="158"/>
      <c r="M40" s="158"/>
      <c r="N40" s="158"/>
      <c r="O40" s="158"/>
      <c r="P40" s="158"/>
      <c r="Q40" s="158"/>
      <c r="R40" s="158"/>
      <c r="S40" s="158"/>
      <c r="T40" s="158"/>
      <c r="U40" s="158"/>
      <c r="V40" s="158"/>
      <c r="W40" s="158"/>
      <c r="X40" s="158"/>
      <c r="Y40" s="158"/>
      <c r="Z40" s="158"/>
    </row>
    <row r="41">
      <c r="A41" s="158"/>
      <c r="B41" s="158"/>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row>
    <row r="42">
      <c r="A42" s="158"/>
      <c r="B42" s="158"/>
      <c r="C42" s="158"/>
      <c r="D42" s="158"/>
      <c r="E42" s="158"/>
      <c r="F42" s="158"/>
      <c r="G42" s="158"/>
      <c r="H42" s="158"/>
      <c r="I42" s="158"/>
      <c r="J42" s="158"/>
      <c r="K42" s="158"/>
      <c r="L42" s="158"/>
      <c r="M42" s="158"/>
      <c r="N42" s="158"/>
      <c r="O42" s="158"/>
      <c r="P42" s="158"/>
      <c r="Q42" s="158"/>
      <c r="R42" s="158"/>
      <c r="S42" s="158"/>
      <c r="T42" s="158"/>
      <c r="U42" s="158"/>
      <c r="V42" s="158"/>
      <c r="W42" s="158"/>
      <c r="X42" s="158"/>
      <c r="Y42" s="158"/>
      <c r="Z42" s="158"/>
    </row>
    <row r="43">
      <c r="A43" s="158"/>
      <c r="B43" s="158"/>
      <c r="C43" s="158"/>
      <c r="D43" s="158"/>
      <c r="E43" s="158"/>
      <c r="F43" s="158"/>
      <c r="G43" s="158"/>
      <c r="H43" s="158"/>
      <c r="I43" s="158"/>
      <c r="J43" s="158"/>
      <c r="K43" s="158"/>
      <c r="L43" s="158"/>
      <c r="M43" s="158"/>
      <c r="N43" s="158"/>
      <c r="O43" s="158"/>
      <c r="P43" s="158"/>
      <c r="Q43" s="158"/>
      <c r="R43" s="158"/>
      <c r="S43" s="158"/>
      <c r="T43" s="158"/>
      <c r="U43" s="158"/>
      <c r="V43" s="158"/>
      <c r="W43" s="158"/>
      <c r="X43" s="158"/>
      <c r="Y43" s="158"/>
      <c r="Z43" s="158"/>
    </row>
    <row r="44">
      <c r="A44" s="158"/>
      <c r="B44" s="158"/>
      <c r="C44" s="158"/>
      <c r="D44" s="158"/>
      <c r="E44" s="158"/>
      <c r="F44" s="158"/>
      <c r="G44" s="158"/>
      <c r="H44" s="158"/>
      <c r="I44" s="158"/>
      <c r="J44" s="158"/>
      <c r="K44" s="158"/>
      <c r="L44" s="158"/>
      <c r="M44" s="158"/>
      <c r="N44" s="158"/>
      <c r="O44" s="158"/>
      <c r="P44" s="158"/>
      <c r="Q44" s="158"/>
      <c r="R44" s="158"/>
      <c r="S44" s="158"/>
      <c r="T44" s="158"/>
      <c r="U44" s="158"/>
      <c r="V44" s="158"/>
      <c r="W44" s="158"/>
      <c r="X44" s="158"/>
      <c r="Y44" s="158"/>
      <c r="Z44" s="158"/>
    </row>
    <row r="45">
      <c r="A45" s="158"/>
      <c r="B45" s="158"/>
      <c r="C45" s="158"/>
      <c r="D45" s="158"/>
      <c r="E45" s="158"/>
      <c r="F45" s="158"/>
      <c r="G45" s="158"/>
      <c r="H45" s="158"/>
      <c r="I45" s="158"/>
      <c r="J45" s="158"/>
      <c r="K45" s="158"/>
      <c r="L45" s="158"/>
      <c r="M45" s="158"/>
      <c r="N45" s="158"/>
      <c r="O45" s="158"/>
      <c r="P45" s="158"/>
      <c r="Q45" s="158"/>
      <c r="R45" s="158"/>
      <c r="S45" s="158"/>
      <c r="T45" s="158"/>
      <c r="U45" s="158"/>
      <c r="V45" s="158"/>
      <c r="W45" s="158"/>
      <c r="X45" s="158"/>
      <c r="Y45" s="158"/>
      <c r="Z45" s="158"/>
    </row>
    <row r="46">
      <c r="A46" s="158"/>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row>
    <row r="47">
      <c r="A47" s="158"/>
      <c r="B47" s="158"/>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row>
    <row r="48">
      <c r="A48" s="158"/>
      <c r="B48" s="158"/>
      <c r="C48" s="158"/>
      <c r="D48" s="158"/>
      <c r="E48" s="158"/>
      <c r="F48" s="158"/>
      <c r="G48" s="158"/>
      <c r="H48" s="158"/>
      <c r="I48" s="158"/>
      <c r="J48" s="158"/>
      <c r="K48" s="158"/>
      <c r="L48" s="158"/>
      <c r="M48" s="158"/>
      <c r="N48" s="158"/>
      <c r="O48" s="158"/>
      <c r="P48" s="158"/>
      <c r="Q48" s="158"/>
      <c r="R48" s="158"/>
      <c r="S48" s="158"/>
      <c r="T48" s="158"/>
      <c r="U48" s="158"/>
      <c r="V48" s="158"/>
      <c r="W48" s="158"/>
      <c r="X48" s="158"/>
      <c r="Y48" s="158"/>
      <c r="Z48" s="158"/>
    </row>
    <row r="49">
      <c r="A49" s="158"/>
      <c r="B49" s="158"/>
      <c r="C49" s="158"/>
      <c r="D49" s="158"/>
      <c r="E49" s="158"/>
      <c r="F49" s="158"/>
      <c r="G49" s="158"/>
      <c r="H49" s="158"/>
      <c r="I49" s="158"/>
      <c r="J49" s="158"/>
      <c r="K49" s="158"/>
      <c r="L49" s="158"/>
      <c r="M49" s="158"/>
      <c r="N49" s="158"/>
      <c r="O49" s="158"/>
      <c r="P49" s="158"/>
      <c r="Q49" s="158"/>
      <c r="R49" s="158"/>
      <c r="S49" s="158"/>
      <c r="T49" s="158"/>
      <c r="U49" s="158"/>
      <c r="V49" s="158"/>
      <c r="W49" s="158"/>
      <c r="X49" s="158"/>
      <c r="Y49" s="158"/>
      <c r="Z49" s="158"/>
    </row>
    <row r="50">
      <c r="A50" s="158"/>
      <c r="B50" s="158"/>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row>
    <row r="51">
      <c r="A51" s="158"/>
      <c r="B51" s="158"/>
      <c r="C51" s="158"/>
      <c r="D51" s="158"/>
      <c r="E51" s="158"/>
      <c r="F51" s="158"/>
      <c r="G51" s="158"/>
      <c r="H51" s="158"/>
      <c r="I51" s="158"/>
      <c r="J51" s="158"/>
      <c r="K51" s="158"/>
      <c r="L51" s="158"/>
      <c r="M51" s="158"/>
      <c r="N51" s="158"/>
      <c r="O51" s="158"/>
      <c r="P51" s="158"/>
      <c r="Q51" s="158"/>
      <c r="R51" s="158"/>
      <c r="S51" s="158"/>
      <c r="T51" s="158"/>
      <c r="U51" s="158"/>
      <c r="V51" s="158"/>
      <c r="W51" s="158"/>
      <c r="X51" s="158"/>
      <c r="Y51" s="158"/>
      <c r="Z51" s="158"/>
    </row>
    <row r="52">
      <c r="A52" s="158"/>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row>
    <row r="5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row>
    <row r="54">
      <c r="A54" s="158"/>
      <c r="B54" s="158"/>
      <c r="C54" s="158"/>
      <c r="D54" s="158"/>
      <c r="E54" s="158"/>
      <c r="F54" s="158"/>
      <c r="G54" s="158"/>
      <c r="H54" s="158"/>
      <c r="I54" s="158"/>
      <c r="J54" s="158"/>
      <c r="K54" s="158"/>
      <c r="L54" s="158"/>
      <c r="M54" s="158"/>
      <c r="N54" s="158"/>
      <c r="O54" s="158"/>
      <c r="P54" s="158"/>
      <c r="Q54" s="158"/>
      <c r="R54" s="158"/>
      <c r="S54" s="158"/>
      <c r="T54" s="158"/>
      <c r="U54" s="158"/>
      <c r="V54" s="158"/>
      <c r="W54" s="158"/>
      <c r="X54" s="158"/>
      <c r="Y54" s="158"/>
      <c r="Z54" s="158"/>
    </row>
    <row r="55">
      <c r="A55" s="158"/>
      <c r="B55" s="158"/>
      <c r="C55" s="158"/>
      <c r="D55" s="158"/>
      <c r="E55" s="158"/>
      <c r="F55" s="158"/>
      <c r="G55" s="158"/>
      <c r="H55" s="158"/>
      <c r="I55" s="158"/>
      <c r="J55" s="158"/>
      <c r="K55" s="158"/>
      <c r="L55" s="158"/>
      <c r="M55" s="158"/>
      <c r="N55" s="158"/>
      <c r="O55" s="158"/>
      <c r="P55" s="158"/>
      <c r="Q55" s="158"/>
      <c r="R55" s="158"/>
      <c r="S55" s="158"/>
      <c r="T55" s="158"/>
      <c r="U55" s="158"/>
      <c r="V55" s="158"/>
      <c r="W55" s="158"/>
      <c r="X55" s="158"/>
      <c r="Y55" s="158"/>
      <c r="Z55" s="158"/>
    </row>
    <row r="56">
      <c r="A56" s="158"/>
      <c r="B56" s="158"/>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row>
    <row r="57">
      <c r="A57" s="158"/>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row>
    <row r="58">
      <c r="A58" s="158"/>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row>
    <row r="59">
      <c r="A59" s="158"/>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row>
    <row r="60">
      <c r="A60" s="158"/>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row>
    <row r="61">
      <c r="A61" s="158"/>
      <c r="B61" s="158"/>
      <c r="C61" s="158"/>
      <c r="D61" s="158"/>
      <c r="E61" s="158"/>
      <c r="F61" s="158"/>
      <c r="G61" s="158"/>
      <c r="H61" s="158"/>
      <c r="I61" s="158"/>
      <c r="J61" s="158"/>
      <c r="K61" s="158"/>
      <c r="L61" s="158"/>
      <c r="M61" s="158"/>
      <c r="N61" s="158"/>
      <c r="O61" s="158"/>
      <c r="P61" s="158"/>
      <c r="Q61" s="158"/>
      <c r="R61" s="158"/>
      <c r="S61" s="158"/>
      <c r="T61" s="158"/>
      <c r="U61" s="158"/>
      <c r="V61" s="158"/>
      <c r="W61" s="158"/>
      <c r="X61" s="158"/>
      <c r="Y61" s="158"/>
      <c r="Z61" s="158"/>
    </row>
    <row r="62">
      <c r="A62" s="158"/>
      <c r="B62" s="158"/>
      <c r="C62" s="158"/>
      <c r="D62" s="158"/>
      <c r="E62" s="158"/>
      <c r="F62" s="158"/>
      <c r="G62" s="158"/>
      <c r="H62" s="158"/>
      <c r="I62" s="158"/>
      <c r="J62" s="158"/>
      <c r="K62" s="158"/>
      <c r="L62" s="158"/>
      <c r="M62" s="158"/>
      <c r="N62" s="158"/>
      <c r="O62" s="158"/>
      <c r="P62" s="158"/>
      <c r="Q62" s="158"/>
      <c r="R62" s="158"/>
      <c r="S62" s="158"/>
      <c r="T62" s="158"/>
      <c r="U62" s="158"/>
      <c r="V62" s="158"/>
      <c r="W62" s="158"/>
      <c r="X62" s="158"/>
      <c r="Y62" s="158"/>
      <c r="Z62" s="158"/>
    </row>
    <row r="63">
      <c r="A63" s="158"/>
      <c r="B63" s="158"/>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row>
    <row r="64">
      <c r="A64" s="158"/>
      <c r="B64" s="158"/>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row>
    <row r="65">
      <c r="A65" s="158"/>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c r="A66" s="158"/>
      <c r="B66" s="158"/>
      <c r="C66" s="158"/>
      <c r="D66" s="158"/>
      <c r="E66" s="158"/>
      <c r="F66" s="158"/>
      <c r="G66" s="158"/>
      <c r="H66" s="158"/>
      <c r="I66" s="158"/>
      <c r="J66" s="158"/>
      <c r="K66" s="158"/>
      <c r="L66" s="158"/>
      <c r="M66" s="158"/>
      <c r="N66" s="158"/>
      <c r="O66" s="158"/>
      <c r="P66" s="158"/>
      <c r="Q66" s="158"/>
      <c r="R66" s="158"/>
      <c r="S66" s="158"/>
      <c r="T66" s="158"/>
      <c r="U66" s="158"/>
      <c r="V66" s="158"/>
      <c r="W66" s="158"/>
      <c r="X66" s="158"/>
      <c r="Y66" s="158"/>
      <c r="Z66" s="158"/>
    </row>
    <row r="67">
      <c r="A67" s="158"/>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row>
    <row r="68">
      <c r="A68" s="158"/>
      <c r="B68" s="158"/>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row>
    <row r="69">
      <c r="A69" s="158"/>
      <c r="B69" s="158"/>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row>
    <row r="70">
      <c r="A70" s="158"/>
      <c r="B70" s="158"/>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row>
    <row r="71">
      <c r="A71" s="158"/>
      <c r="B71" s="158"/>
      <c r="C71" s="158"/>
      <c r="D71" s="158"/>
      <c r="E71" s="158"/>
      <c r="F71" s="158"/>
      <c r="G71" s="158"/>
      <c r="H71" s="158"/>
      <c r="I71" s="158"/>
      <c r="J71" s="158"/>
      <c r="K71" s="158"/>
      <c r="L71" s="158"/>
      <c r="M71" s="158"/>
      <c r="N71" s="158"/>
      <c r="O71" s="158"/>
      <c r="P71" s="158"/>
      <c r="Q71" s="158"/>
      <c r="R71" s="158"/>
      <c r="S71" s="158"/>
      <c r="T71" s="158"/>
      <c r="U71" s="158"/>
      <c r="V71" s="158"/>
      <c r="W71" s="158"/>
      <c r="X71" s="158"/>
      <c r="Y71" s="158"/>
      <c r="Z71" s="158"/>
    </row>
    <row r="72">
      <c r="A72" s="158"/>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row>
    <row r="73">
      <c r="A73" s="158"/>
      <c r="B73" s="158"/>
      <c r="C73" s="158"/>
      <c r="D73" s="158"/>
      <c r="E73" s="158"/>
      <c r="F73" s="158"/>
      <c r="G73" s="158"/>
      <c r="H73" s="158"/>
      <c r="I73" s="158"/>
      <c r="J73" s="158"/>
      <c r="K73" s="158"/>
      <c r="L73" s="158"/>
      <c r="M73" s="158"/>
      <c r="N73" s="158"/>
      <c r="O73" s="158"/>
      <c r="P73" s="158"/>
      <c r="Q73" s="158"/>
      <c r="R73" s="158"/>
      <c r="S73" s="158"/>
      <c r="T73" s="158"/>
      <c r="U73" s="158"/>
      <c r="V73" s="158"/>
      <c r="W73" s="158"/>
      <c r="X73" s="158"/>
      <c r="Y73" s="158"/>
      <c r="Z73" s="158"/>
    </row>
    <row r="74">
      <c r="A74" s="158"/>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row>
    <row r="75">
      <c r="A75" s="158"/>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row>
    <row r="76">
      <c r="A76" s="158"/>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row>
    <row r="77">
      <c r="A77" s="158"/>
      <c r="B77" s="158"/>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row>
    <row r="78">
      <c r="A78" s="158"/>
      <c r="B78" s="158"/>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row>
    <row r="79">
      <c r="A79" s="158"/>
      <c r="B79" s="158"/>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row>
    <row r="80">
      <c r="A80" s="158"/>
      <c r="B80" s="158"/>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row>
    <row r="81">
      <c r="A81" s="158"/>
      <c r="B81" s="158"/>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row>
    <row r="82">
      <c r="A82" s="158"/>
      <c r="B82" s="158"/>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row>
    <row r="83">
      <c r="A83" s="158"/>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row>
    <row r="84">
      <c r="A84" s="158"/>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row>
    <row r="85">
      <c r="A85" s="158"/>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row>
    <row r="86">
      <c r="A86" s="158"/>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row>
    <row r="87">
      <c r="A87" s="158"/>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row>
    <row r="88">
      <c r="A88" s="158"/>
      <c r="B88" s="158"/>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row>
    <row r="89">
      <c r="A89" s="158"/>
      <c r="B89" s="158"/>
      <c r="C89" s="158"/>
      <c r="D89" s="158"/>
      <c r="E89" s="158"/>
      <c r="F89" s="158"/>
      <c r="G89" s="158"/>
      <c r="H89" s="158"/>
      <c r="I89" s="158"/>
      <c r="J89" s="158"/>
      <c r="K89" s="158"/>
      <c r="L89" s="158"/>
      <c r="M89" s="158"/>
      <c r="N89" s="158"/>
      <c r="O89" s="158"/>
      <c r="P89" s="158"/>
      <c r="Q89" s="158"/>
      <c r="R89" s="158"/>
      <c r="S89" s="158"/>
      <c r="T89" s="158"/>
      <c r="U89" s="158"/>
      <c r="V89" s="158"/>
      <c r="W89" s="158"/>
      <c r="X89" s="158"/>
      <c r="Y89" s="158"/>
      <c r="Z89" s="158"/>
    </row>
    <row r="90">
      <c r="A90" s="158"/>
      <c r="B90" s="158"/>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row>
    <row r="91">
      <c r="A91" s="158"/>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row>
    <row r="92">
      <c r="A92" s="158"/>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row>
    <row r="93">
      <c r="A93" s="158"/>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row>
    <row r="94">
      <c r="A94" s="158"/>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row>
    <row r="95">
      <c r="A95" s="158"/>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row>
    <row r="96">
      <c r="A96" s="158"/>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row>
    <row r="97">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row>
    <row r="98">
      <c r="A98" s="158"/>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row>
    <row r="99">
      <c r="A99" s="158"/>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row>
    <row r="100">
      <c r="A100" s="158"/>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row>
    <row r="101">
      <c r="A101" s="158"/>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row>
    <row r="102">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sheetData>
  <mergeCells count="2">
    <mergeCell ref="A1:J1"/>
    <mergeCell ref="A2:J2"/>
  </mergeCells>
  <pageMargins left="0.7" right="0.7" top="0.75" bottom="0.75" header="0.3" footer="0.3"/>
  <ignoredErrors>
    <ignoredError sqref="A1:XFD1048576" evalError="true" twoDigitTextYear="true" numberStoredAsText="true" formula="true" formulaRange="true" unlockedFormula="true" emptyCellReference="true" listDataValidation="true" calculatedColumn="true"/>
  </ignoredErrors>
</worksheet>
</file>