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Loading plan" sheetId="3" r:id="rId5"/>
    <sheet name="Vehicle checks" sheetId="4" r:id="rId6"/>
    <sheet name="Cargo checks" sheetId="5" r:id="rId7"/>
    <sheet name="Pre-departure" sheetId="6" r:id="rId8"/>
    <sheet name="Exception handoffs" sheetId="7" r:id="rId9"/>
    <sheet name="Weekly capacity" sheetId="8" r:id="rId10"/>
    <sheet name="Lookup options" sheetId="9" r:id="rId11" state="hidden"/>
    <sheet name="Machine schema" sheetId="10" r:id="rId12" state="hidden"/>
  </sheets>
  <definedNames>
    <definedName name="boolean_labels">'Lookup options'!$C$86:$C$87</definedName>
    <definedName name="boolean_values">'Lookup options'!$B$86:$B$87</definedName>
    <definedName name="cargo_checks_cargo_result_range">'Cargo checks'!$J$5:$J$26</definedName>
    <definedName name="cargo_checks_check_id_range">'Cargo checks'!$A$5:$A$26</definedName>
    <definedName name="cargo_checks_checker_range">'Cargo checks'!$K$5:$K$26</definedName>
    <definedName name="cargo_checks_damage_found_range">'Cargo checks'!$H$5:$H$26</definedName>
    <definedName name="cargo_checks_label_match_range">'Cargo checks'!$G$5:$G$26</definedName>
    <definedName name="cargo_checks_loaded_cartons_range">'Cargo checks'!$E$5:$E$26</definedName>
    <definedName name="cargo_checks_loaded_pallets_range">'Cargo checks'!$F$5:$F$26</definedName>
    <definedName name="cargo_checks_planned_cartons_range">'Cargo checks'!$D$5:$D$26</definedName>
    <definedName name="cargo_checks_seal_no_range">'Cargo checks'!$I$5:$I$26</definedName>
    <definedName name="cargo_checks_shipment_id_range">'Cargo checks'!$B$5:$B$26</definedName>
    <definedName name="cargo_checks_shortage_note_range">'Cargo checks'!$L$5:$L$26</definedName>
    <definedName name="cargo_checks_sku_count_range">'Cargo checks'!$C$5:$C$26</definedName>
    <definedName name="enum_capacity_status_labels">'Lookup options'!$C$79:$C$81</definedName>
    <definedName name="enum_capacity_status_values">'Lookup options'!$B$79:$B$81</definedName>
    <definedName name="enum_cargo_type_labels">'Lookup options'!$C$6:$C$9</definedName>
    <definedName name="enum_cargo_type_values">'Lookup options'!$B$6:$B$9</definedName>
    <definedName name="enum_check_result_labels">'Lookup options'!$C$32:$C$35</definedName>
    <definedName name="enum_check_result_values">'Lookup options'!$B$32:$B$35</definedName>
    <definedName name="enum_exception_status_labels">'Lookup options'!$C$71:$C$74</definedName>
    <definedName name="enum_exception_status_values">'Lookup options'!$B$71:$B$74</definedName>
    <definedName name="enum_exception_type_labels">'Lookup options'!$C$55:$C$59</definedName>
    <definedName name="enum_exception_type_values">'Lookup options'!$B$55:$B$59</definedName>
    <definedName name="enum_load_status_labels">'Lookup options'!$C$22:$C$27</definedName>
    <definedName name="enum_load_status_values">'Lookup options'!$B$22:$B$27</definedName>
    <definedName name="enum_release_status_labels">'Lookup options'!$C$47:$C$50</definedName>
    <definedName name="enum_release_status_values">'Lookup options'!$B$47:$B$50</definedName>
    <definedName name="enum_severity_labels">'Lookup options'!$C$64:$C$66</definedName>
    <definedName name="enum_severity_values">'Lookup options'!$B$64:$B$66</definedName>
    <definedName name="enum_temperature_requirement_labels">'Lookup options'!$C$14:$C$17</definedName>
    <definedName name="enum_temperature_requirement_values">'Lookup options'!$B$14:$B$17</definedName>
    <definedName name="enum_yes_no_issue_labels">'Lookup options'!$C$40:$C$42</definedName>
    <definedName name="enum_yes_no_issue_values">'Lookup options'!$B$40:$B$42</definedName>
    <definedName name="exception_handoffs_action_range">'Exception handoffs'!$H$5:$H$26</definedName>
    <definedName name="exception_handoffs_due_date_range">'Exception handoffs'!$F$5:$F$26</definedName>
    <definedName name="exception_handoffs_exception_id_range">'Exception handoffs'!$A$5:$A$26</definedName>
    <definedName name="exception_handoffs_exception_type_range">'Exception handoffs'!$C$5:$C$26</definedName>
    <definedName name="exception_handoffs_notes_range">'Exception handoffs'!$I$5:$I$26</definedName>
    <definedName name="exception_handoffs_owner_range">'Exception handoffs'!$E$5:$E$26</definedName>
    <definedName name="exception_handoffs_severity_range">'Exception handoffs'!$D$5:$D$26</definedName>
    <definedName name="exception_handoffs_shipment_id_range">'Exception handoffs'!$B$5:$B$26</definedName>
    <definedName name="exception_handoffs_status_range">'Exception handoffs'!$G$5:$G$26</definedName>
    <definedName name="loading_plan_cargo_type_range">'Loading plan'!$K$5:$K$27</definedName>
    <definedName name="loading_plan_carrier_range">'Loading plan'!$H$5:$H$27</definedName>
    <definedName name="loading_plan_destination_range">'Loading plan'!$E$5:$E$27</definedName>
    <definedName name="loading_plan_dock_range">'Loading plan'!$F$5:$F$27</definedName>
    <definedName name="loading_plan_driver_range">'Loading plan'!$J$5:$J$27</definedName>
    <definedName name="loading_plan_load_date_range">'Loading plan'!$B$5:$B$27</definedName>
    <definedName name="loading_plan_load_status_range">'Loading plan'!$P$5:$P$27</definedName>
    <definedName name="loading_plan_notes_range">'Loading plan'!$R$5:$R$27</definedName>
    <definedName name="loading_plan_origin_site_range">'Loading plan'!$D$5:$D$27</definedName>
    <definedName name="loading_plan_owner_range">'Loading plan'!$Q$5:$Q$27</definedName>
    <definedName name="loading_plan_planned_cartons_range">'Loading plan'!$M$5:$M$27</definedName>
    <definedName name="loading_plan_planned_departure_range">'Loading plan'!$G$5:$G$27</definedName>
    <definedName name="loading_plan_planned_pallets_range">'Loading plan'!$N$5:$N$27</definedName>
    <definedName name="loading_plan_planned_weight_kg_range">'Loading plan'!$O$5:$O$27</definedName>
    <definedName name="loading_plan_receiver_range">'Loading plan'!$C$5:$C$27</definedName>
    <definedName name="loading_plan_shipment_id_range">'Loading plan'!$A$5:$A$27</definedName>
    <definedName name="loading_plan_temperature_requirement_range">'Loading plan'!$L$5:$L$27</definedName>
    <definedName name="loading_plan_vehicle_no_range">'Loading plan'!$I$5:$I$27</definedName>
    <definedName name="pre_departure_actual_departure_range">'Pre-departure'!$H$5:$H$26</definedName>
    <definedName name="pre_departure_customer_notified_range">'Pre-departure'!$E$5:$E$26</definedName>
    <definedName name="pre_departure_documents_complete_range">'Pre-departure'!$D$5:$D$26</definedName>
    <definedName name="pre_departure_eta_shared_range">'Pre-departure'!$F$5:$F$26</definedName>
    <definedName name="pre_departure_notes_range">'Pre-departure'!$J$5:$J$26</definedName>
    <definedName name="pre_departure_release_id_range">'Pre-departure'!$A$5:$A$26</definedName>
    <definedName name="pre_departure_release_status_range">'Pre-departure'!$G$5:$G$26</definedName>
    <definedName name="pre_departure_releaser_range">'Pre-departure'!$I$5:$I$26</definedName>
    <definedName name="pre_departure_route_confirmed_range">'Pre-departure'!$C$5:$C$26</definedName>
    <definedName name="pre_departure_shipment_id_range">'Pre-departure'!$B$5:$B$26</definedName>
    <definedName name="vehicle_checks_check_id_range">'Vehicle checks'!$A$5:$A$26</definedName>
    <definedName name="vehicle_checks_check_time_range">'Vehicle checks'!$C$5:$C$26</definedName>
    <definedName name="vehicle_checks_inspector_range">'Vehicle checks'!$I$5:$I$26</definedName>
    <definedName name="vehicle_checks_issue_note_range">'Vehicle checks'!$J$5:$J$26</definedName>
    <definedName name="vehicle_checks_plate_matches_range">'Vehicle checks'!$D$5:$D$26</definedName>
    <definedName name="vehicle_checks_seal_ready_range">'Vehicle checks'!$F$5:$F$26</definedName>
    <definedName name="vehicle_checks_shipment_id_range">'Vehicle checks'!$B$5:$B$26</definedName>
    <definedName name="vehicle_checks_temperature_equipment_range">'Vehicle checks'!$G$5:$G$26</definedName>
    <definedName name="vehicle_checks_vehicle_cleanliness_range">'Vehicle checks'!$E$5:$E$26</definedName>
    <definedName name="vehicle_checks_vehicle_result_range">'Vehicle checks'!$H$5:$H$26</definedName>
    <definedName name="weekly_capacity_available_teams_range">'Weekly capacity'!$E$5:$E$26</definedName>
    <definedName name="weekly_capacity_capacity_status_range">'Weekly capacity'!$F$5:$F$26</definedName>
    <definedName name="weekly_capacity_coordinator_range">'Weekly capacity'!$G$5:$G$26</definedName>
    <definedName name="weekly_capacity_dock_range">'Weekly capacity'!$C$5:$C$26</definedName>
    <definedName name="weekly_capacity_notes_range">'Weekly capacity'!$H$5:$H$26</definedName>
    <definedName name="weekly_capacity_plan_id_range">'Weekly capacity'!$A$5:$A$26</definedName>
    <definedName name="weekly_capacity_planned_shipments_range">'Weekly capacity'!$D$5:$D$26</definedName>
    <definedName name="weekly_capacity_week_start_range">'Weekly capacity'!$B$5:$B$26</definedName>
    <definedName localSheetId="2" name="_xlnm.Print_Titles">'Loading plan'!$4:$4</definedName>
    <definedName localSheetId="3" name="_xlnm.Print_Titles">'Vehicle checks'!$4:$4</definedName>
    <definedName localSheetId="4" name="_xlnm.Print_Titles">'Cargo checks'!$4:$4</definedName>
    <definedName localSheetId="5" name="_xlnm.Print_Titles">'Pre-departure'!$4:$4</definedName>
    <definedName localSheetId="6" name="_xlnm.Print_Titles">'Exception handoffs'!$4:$4</definedName>
    <definedName localSheetId="7" name="_xlnm.Print_Titles">'Weekly capacity'!$4:$4</definedName>
  </definedNames>
  <calcPr calcId="0" fullCalcOnLoad="1" forceFullCalc="1"/>
</workbook>
</file>

<file path=xl/sharedStrings.xml><?xml version="1.0" encoding="utf-8"?>
<sst xmlns="http://schemas.openxmlformats.org/spreadsheetml/2006/main" count="382" uniqueCount="382">
  <si>
    <t>Logistics Loading Checklist Workbook</t>
  </si>
  <si>
    <t>Plan shipments, confirm vehicle readiness, verify loaded cargo, release departures, and hand off loading exceptions in one controlled workbook.</t>
  </si>
  <si>
    <t>Dashboard</t>
  </si>
  <si>
    <t>Loading plan</t>
  </si>
  <si>
    <t>Vehicle checks</t>
  </si>
  <si>
    <t>Cargo checks</t>
  </si>
  <si>
    <t>Pre-departure</t>
  </si>
  <si>
    <t>Exception handoffs</t>
  </si>
  <si>
    <t>Weekly capacity</t>
  </si>
  <si>
    <t>Lookup options</t>
  </si>
  <si>
    <t>Machine schema</t>
  </si>
  <si>
    <t>Operating flow</t>
  </si>
  <si>
    <t>Use the sheets from left to right. Keep one shipment ID across all checks so the dashboard and exception handoff remain traceable.</t>
  </si>
  <si>
    <t>Create the loading plan</t>
  </si>
  <si>
    <t>Register receiver, dock, vehicle, planned quantities, temperature requirement, and shipment owner before the truck arrives.</t>
  </si>
  <si>
    <t>Check the vehicle</t>
  </si>
  <si>
    <t>Confirm plate, seal readiness, cleanliness, temperature equipment, and any issue notes before loading starts.</t>
  </si>
  <si>
    <t>Confirm loaded cargo</t>
  </si>
  <si>
    <t>Compare loaded cartons and pallets with the plan, record label match, damage status, seal number, and shortage notes.</t>
  </si>
  <si>
    <t>Release or hold departure</t>
  </si>
  <si>
    <t>Only mark a shipment released when route, documents, customer notification, ETA, and exception handoff are complete.</t>
  </si>
  <si>
    <t>Cell legend</t>
  </si>
  <si>
    <t>Input cells</t>
  </si>
  <si>
    <t>Fields maintained directly by the logistics team.</t>
  </si>
  <si>
    <t>Required</t>
  </si>
  <si>
    <t>Key fields that should be filled before handoff or review.</t>
  </si>
  <si>
    <t>Dropdowns</t>
  </si>
  <si>
    <t>Select current-language labels from lookup options.</t>
  </si>
  <si>
    <t>Computed</t>
  </si>
  <si>
    <t>Fields updated by formulas or summary logic.</t>
  </si>
  <si>
    <t>linked_sheets</t>
  </si>
  <si>
    <t>sheet_id</t>
  </si>
  <si>
    <t>sheet_name</t>
  </si>
  <si>
    <t>kind</t>
  </si>
  <si>
    <t>module_id</t>
  </si>
  <si>
    <t>dashboard</t>
  </si>
  <si>
    <t>worksheet</t>
  </si>
  <si>
    <t>loading_plan</t>
  </si>
  <si>
    <t>vehicle_checks</t>
  </si>
  <si>
    <t>cargo_checks</t>
  </si>
  <si>
    <t>pre_departure</t>
  </si>
  <si>
    <t>exception_handoffs</t>
  </si>
  <si>
    <t>weekly_capacity</t>
  </si>
  <si>
    <t>lookup_options</t>
  </si>
  <si>
    <t/>
  </si>
  <si>
    <t>machine_schema</t>
  </si>
  <si>
    <t>Total loads</t>
  </si>
  <si>
    <t>Ready to release</t>
  </si>
  <si>
    <t>Blocked loads</t>
  </si>
  <si>
    <t>Planned cartons</t>
  </si>
  <si>
    <t>Planned pallets</t>
  </si>
  <si>
    <t>Planned weight kg</t>
  </si>
  <si>
    <t>Loading status breakdown</t>
  </si>
  <si>
    <t>Load status</t>
  </si>
  <si>
    <t>Count</t>
  </si>
  <si>
    <t>Share</t>
  </si>
  <si>
    <t>Planned</t>
  </si>
  <si>
    <t>Vehicle check</t>
  </si>
  <si>
    <t>Loading</t>
  </si>
  <si>
    <t>Released</t>
  </si>
  <si>
    <t>Blocked</t>
  </si>
  <si>
    <t>Exception status breakdown</t>
  </si>
  <si>
    <t>Status</t>
  </si>
  <si>
    <t>Open</t>
  </si>
  <si>
    <t>In progress</t>
  </si>
  <si>
    <t>Resolved</t>
  </si>
  <si>
    <t>Escalated</t>
  </si>
  <si>
    <t>Shipment ID</t>
  </si>
  <si>
    <t>Load date</t>
  </si>
  <si>
    <t>Receiver</t>
  </si>
  <si>
    <t>Origin site</t>
  </si>
  <si>
    <t>Destination</t>
  </si>
  <si>
    <t>Dock</t>
  </si>
  <si>
    <t>Planned departure</t>
  </si>
  <si>
    <t>Carrier</t>
  </si>
  <si>
    <t>Vehicle No.</t>
  </si>
  <si>
    <t>Driver</t>
  </si>
  <si>
    <t>Cargo type</t>
  </si>
  <si>
    <t>Temperature requirement</t>
  </si>
  <si>
    <t>Owner</t>
  </si>
  <si>
    <t>Notes</t>
  </si>
  <si>
    <t>LC-20260423-001</t>
  </si>
  <si>
    <t>North Region Store A</t>
  </si>
  <si>
    <t>Central Hub Warehouse</t>
  </si>
  <si>
    <t>Chicago North Store</t>
  </si>
  <si>
    <t>Dock A2</t>
  </si>
  <si>
    <t>2026-04-23T14:30:00</t>
  </si>
  <si>
    <t>Prairie Freight</t>
  </si>
  <si>
    <t>IL-A-1001</t>
  </si>
  <si>
    <t>John Miller</t>
  </si>
  <si>
    <t>mixed</t>
  </si>
  <si>
    <t>ambient</t>
  </si>
  <si>
    <t>ready_to_release</t>
  </si>
  <si>
    <t>Avery Stone</t>
  </si>
  <si>
    <t>Route has two delivery windows; load priority cartons near the door.</t>
  </si>
  <si>
    <t>LC-20260423-002</t>
  </si>
  <si>
    <t>Lakeside Fresh Market</t>
  </si>
  <si>
    <t>Central Hub Cold Dock</t>
  </si>
  <si>
    <t>Milwaukee East Store</t>
  </si>
  <si>
    <t>Dock B1</t>
  </si>
  <si>
    <t>2026-04-23T16:00:00</t>
  </si>
  <si>
    <t>Northline Cold Chain</t>
  </si>
  <si>
    <t>MO-C-2088</t>
  </si>
  <si>
    <t>Riley Morgan</t>
  </si>
  <si>
    <t>cold_chain</t>
  </si>
  <si>
    <t>chilled</t>
  </si>
  <si>
    <t>vehicle_check</t>
  </si>
  <si>
    <t>Casey Reed</t>
  </si>
  <si>
    <t>Hold release until chilled unit stabilizes and document pack is complete.</t>
  </si>
  <si>
    <t>LC-20260424-003</t>
  </si>
  <si>
    <t>Riverfront Depot</t>
  </si>
  <si>
    <t>West Cross-dock</t>
  </si>
  <si>
    <t>Madison Service Depot</t>
  </si>
  <si>
    <t>Dock C3</t>
  </si>
  <si>
    <t>2026-04-24T09:15:00</t>
  </si>
  <si>
    <t>Lake Route Logistics</t>
  </si>
  <si>
    <t>WI-L-3510</t>
  </si>
  <si>
    <t>Jordan Blake</t>
  </si>
  <si>
    <t>pallet</t>
  </si>
  <si>
    <t>blocked</t>
  </si>
  <si>
    <t>Taylor Quinn</t>
  </si>
  <si>
    <t>Document exception is escalated; do not release before compliance confirmation.</t>
  </si>
  <si>
    <t>Check ID</t>
  </si>
  <si>
    <t>Check time</t>
  </si>
  <si>
    <t>Plate matches</t>
  </si>
  <si>
    <t>Vehicle cleanliness</t>
  </si>
  <si>
    <t>Seal ready</t>
  </si>
  <si>
    <t>Temperature equipment</t>
  </si>
  <si>
    <t>Vehicle result</t>
  </si>
  <si>
    <t>Inspector</t>
  </si>
  <si>
    <t>Issue note</t>
  </si>
  <si>
    <t>VC-001</t>
  </si>
  <si>
    <t>2026-04-23T12:55:00</t>
  </si>
  <si>
    <t>Da</t>
  </si>
  <si>
    <t>passed</t>
  </si>
  <si>
    <t>Morgan Lee</t>
  </si>
  <si>
    <t>Vehicle is clean, seal kit is ready, and temperature display is logged.</t>
  </si>
  <si>
    <t>VC-002</t>
  </si>
  <si>
    <t>2026-04-23T13:20:00</t>
  </si>
  <si>
    <t>conditional_pass</t>
  </si>
  <si>
    <t>not_started</t>
  </si>
  <si>
    <t>Harper Brooks</t>
  </si>
  <si>
    <t>Recheck chilled unit after ten minutes; keep seal kit at dispatch desk.</t>
  </si>
  <si>
    <t>SKU count</t>
  </si>
  <si>
    <t>Loaded cartons</t>
  </si>
  <si>
    <t>Loaded pallets</t>
  </si>
  <si>
    <t>Label match</t>
  </si>
  <si>
    <t>Damage found</t>
  </si>
  <si>
    <t>Seal No.</t>
  </si>
  <si>
    <t>Cargo result</t>
  </si>
  <si>
    <t>Checker</t>
  </si>
  <si>
    <t>Shortage note</t>
  </si>
  <si>
    <t>CC-001</t>
  </si>
  <si>
    <t>no_issue</t>
  </si>
  <si>
    <t>S-884201</t>
  </si>
  <si>
    <t>Jamie Carter</t>
  </si>
  <si>
    <t>Loaded quantity matches the plan; photos saved with the shipment packet.</t>
  </si>
  <si>
    <t>CC-002</t>
  </si>
  <si>
    <t>minor_issue</t>
  </si>
  <si>
    <t>N/A</t>
  </si>
  <si>
    <t>Alex Parker</t>
  </si>
  <si>
    <t>Six cartons held for label correction; supervisor approval required.</t>
  </si>
  <si>
    <t>Release ID</t>
  </si>
  <si>
    <t>Route confirmed</t>
  </si>
  <si>
    <t>Documents complete</t>
  </si>
  <si>
    <t>Customer notified</t>
  </si>
  <si>
    <t>ETA shared</t>
  </si>
  <si>
    <t>Release status</t>
  </si>
  <si>
    <t>Actual departure</t>
  </si>
  <si>
    <t>Releaser</t>
  </si>
  <si>
    <t>PD-001</t>
  </si>
  <si>
    <t>ready</t>
  </si>
  <si>
    <t>2026-04-23T14:28:00</t>
  </si>
  <si>
    <t>Sam Rivera</t>
  </si>
  <si>
    <t>Release is ready; customer notification and ETA have been sent.</t>
  </si>
  <si>
    <t>PD-002</t>
  </si>
  <si>
    <t>Ne</t>
  </si>
  <si>
    <t>held</t>
  </si>
  <si>
    <t>2026-04-23T16:20:00</t>
  </si>
  <si>
    <t>Dana Lewis</t>
  </si>
  <si>
    <t>Hold departure until document pack and chilled unit confirmation are complete.</t>
  </si>
  <si>
    <t>Exception ID</t>
  </si>
  <si>
    <t>Exception type</t>
  </si>
  <si>
    <t>Severity</t>
  </si>
  <si>
    <t>Due date</t>
  </si>
  <si>
    <t>Action</t>
  </si>
  <si>
    <t>EX-001</t>
  </si>
  <si>
    <t>temperature</t>
  </si>
  <si>
    <t>medium</t>
  </si>
  <si>
    <t>in_progress</t>
  </si>
  <si>
    <t>Confirm chilled unit recovery, attach temperature log, and update release status.</t>
  </si>
  <si>
    <t>Customer service is watching the appointment window.</t>
  </si>
  <si>
    <t>EX-002</t>
  </si>
  <si>
    <t>document</t>
  </si>
  <si>
    <t>high</t>
  </si>
  <si>
    <t>escalated</t>
  </si>
  <si>
    <t>Escalate missing compliance document to logistics control before loading.</t>
  </si>
  <si>
    <t>Shipment remains blocked until the document is approved.</t>
  </si>
  <si>
    <t>Plan ID</t>
  </si>
  <si>
    <t>Week start</t>
  </si>
  <si>
    <t>Planned shipments</t>
  </si>
  <si>
    <t>Available teams</t>
  </si>
  <si>
    <t>Capacity status</t>
  </si>
  <si>
    <t>Coordinator</t>
  </si>
  <si>
    <t>WK-2026-17-A</t>
  </si>
  <si>
    <t>balanced</t>
  </si>
  <si>
    <t>Balanced plan; keep one team available for exception recovery.</t>
  </si>
  <si>
    <t>WK-2026-17-B</t>
  </si>
  <si>
    <t>tight</t>
  </si>
  <si>
    <t>Capacity is tight during the afternoon cold-chain wave.</t>
  </si>
  <si>
    <t>cargo_type</t>
  </si>
  <si>
    <t>enum_cargo_type_values</t>
  </si>
  <si>
    <t>enum_cargo_type_labels</t>
  </si>
  <si>
    <t>option_set</t>
  </si>
  <si>
    <t>value</t>
  </si>
  <si>
    <t>label</t>
  </si>
  <si>
    <t>sort</t>
  </si>
  <si>
    <t>active</t>
  </si>
  <si>
    <t>carton</t>
  </si>
  <si>
    <t>Carton</t>
  </si>
  <si>
    <t>Pallet</t>
  </si>
  <si>
    <t>Mixed load</t>
  </si>
  <si>
    <t>Cold chain</t>
  </si>
  <si>
    <t>temperature_requirement</t>
  </si>
  <si>
    <t>enum_temperature_requirement_values</t>
  </si>
  <si>
    <t>enum_temperature_requirement_labels</t>
  </si>
  <si>
    <t>Ambient</t>
  </si>
  <si>
    <t>Chilled</t>
  </si>
  <si>
    <t>frozen</t>
  </si>
  <si>
    <t>Frozen</t>
  </si>
  <si>
    <t>controlled</t>
  </si>
  <si>
    <t>Controlled</t>
  </si>
  <si>
    <t>load_status</t>
  </si>
  <si>
    <t>enum_load_status_values</t>
  </si>
  <si>
    <t>enum_load_status_labels</t>
  </si>
  <si>
    <t>planned</t>
  </si>
  <si>
    <t>loading</t>
  </si>
  <si>
    <t>released</t>
  </si>
  <si>
    <t>check_result</t>
  </si>
  <si>
    <t>enum_check_result_values</t>
  </si>
  <si>
    <t>enum_check_result_labels</t>
  </si>
  <si>
    <t>Not started</t>
  </si>
  <si>
    <t>Passed</t>
  </si>
  <si>
    <t>Conditional pass</t>
  </si>
  <si>
    <t>failed</t>
  </si>
  <si>
    <t>Failed</t>
  </si>
  <si>
    <t>yes_no_issue</t>
  </si>
  <si>
    <t>enum_yes_no_issue_values</t>
  </si>
  <si>
    <t>enum_yes_no_issue_labels</t>
  </si>
  <si>
    <t>No issue</t>
  </si>
  <si>
    <t>Minor issue</t>
  </si>
  <si>
    <t>major_issue</t>
  </si>
  <si>
    <t>Major issue</t>
  </si>
  <si>
    <t>release_status</t>
  </si>
  <si>
    <t>enum_release_status_values</t>
  </si>
  <si>
    <t>enum_release_status_labels</t>
  </si>
  <si>
    <t>waiting</t>
  </si>
  <si>
    <t>Waiting</t>
  </si>
  <si>
    <t>Ready</t>
  </si>
  <si>
    <t>Held</t>
  </si>
  <si>
    <t>exception_type</t>
  </si>
  <si>
    <t>enum_exception_type_values</t>
  </si>
  <si>
    <t>enum_exception_type_labels</t>
  </si>
  <si>
    <t>vehicle</t>
  </si>
  <si>
    <t>Vehicle</t>
  </si>
  <si>
    <t>cargo</t>
  </si>
  <si>
    <t>Cargo</t>
  </si>
  <si>
    <t>Document</t>
  </si>
  <si>
    <t>Temperature</t>
  </si>
  <si>
    <t>schedule</t>
  </si>
  <si>
    <t>Schedule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</si>
  <si>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</si>
  <si>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</si>
  <si>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</si>
  <si>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</si>
  <si>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</si>
  <si>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</si>
  <si>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</si>
  <si>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exception_status</t>
  </si>
  <si>
    <t>enum_exception_status_values</t>
  </si>
  <si>
    <t>enum_exception_status_labels</t>
  </si>
  <si>
    <t>open</t>
  </si>
  <si>
    <t>resolved</t>
  </si>
  <si>
    <t>capacity_status</t>
  </si>
  <si>
    <t>enum_capacity_status_values</t>
  </si>
  <si>
    <t>enum_capacity_status_labels</t>
  </si>
  <si>
    <t>Balanced</t>
  </si>
  <si>
    <t>Tight</t>
  </si>
  <si>
    <t>overloaded</t>
  </si>
  <si>
    <t>Overloaded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</si>
  <si>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</si>
  <si>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</si>
  <si>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</si>
  <si>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</si>
  <si>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</si>
  <si>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</si>
  <si>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</si>
  <si>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Pre-departure release</t>
  </si>
  <si>
    <t>Weekly dock capacity</t>
  </si>
  <si>
    <t>fields</t>
  </si>
  <si>
    <t>field_id</t>
  </si>
  <si>
    <t>type</t>
  </si>
  <si>
    <t>role</t>
  </si>
  <si>
    <t>enum_id</t>
  </si>
  <si>
    <t>required</t>
  </si>
  <si>
    <t>shipment_id</t>
  </si>
  <si>
    <t>text</t>
  </si>
  <si>
    <t>primary_key</t>
  </si>
  <si>
    <t>load_date</t>
  </si>
  <si>
    <t>date</t>
  </si>
  <si>
    <t>start_date</t>
  </si>
  <si>
    <t>receiver</t>
  </si>
  <si>
    <t>display_name</t>
  </si>
  <si>
    <t>origin_site</t>
  </si>
  <si>
    <t>input</t>
  </si>
  <si>
    <t>destination</t>
  </si>
  <si>
    <t>dock</t>
  </si>
  <si>
    <t>planned_departure</t>
  </si>
  <si>
    <t>datetime</t>
  </si>
  <si>
    <t>end_date</t>
  </si>
  <si>
    <t>carrier</t>
  </si>
  <si>
    <t>vehicle_no</t>
  </si>
  <si>
    <t>driver</t>
  </si>
  <si>
    <t>owner</t>
  </si>
  <si>
    <t>enum</t>
  </si>
  <si>
    <t>planned_cartons</t>
  </si>
  <si>
    <t>integer</t>
  </si>
  <si>
    <t>quantity</t>
  </si>
  <si>
    <t>planned_pallets</t>
  </si>
  <si>
    <t>planned_weight_kg</t>
  </si>
  <si>
    <t>decimal</t>
  </si>
  <si>
    <t>status</t>
  </si>
  <si>
    <t>notes</t>
  </si>
  <si>
    <t>long_text</t>
  </si>
  <si>
    <t>check_id</t>
  </si>
  <si>
    <t>foreign_key</t>
  </si>
  <si>
    <t>check_time</t>
  </si>
  <si>
    <t>updated_at</t>
  </si>
  <si>
    <t>plate_matches</t>
  </si>
  <si>
    <t>vehicle_cleanliness</t>
  </si>
  <si>
    <t>seal_ready</t>
  </si>
  <si>
    <t>temperature_equipment</t>
  </si>
  <si>
    <t>vehicle_result</t>
  </si>
  <si>
    <t>inspector</t>
  </si>
  <si>
    <t>issue_note</t>
  </si>
  <si>
    <t>sku_count</t>
  </si>
  <si>
    <t>loaded_cartons</t>
  </si>
  <si>
    <t>loaded_pallets</t>
  </si>
  <si>
    <t>label_match</t>
  </si>
  <si>
    <t>damage_found</t>
  </si>
  <si>
    <t>seal_no</t>
  </si>
  <si>
    <t>cargo_result</t>
  </si>
  <si>
    <t>checker</t>
  </si>
  <si>
    <t>shortage_note</t>
  </si>
  <si>
    <t>release_id</t>
  </si>
  <si>
    <t>route_confirmed</t>
  </si>
  <si>
    <t>documents_complete</t>
  </si>
  <si>
    <t>customer_notified</t>
  </si>
  <si>
    <t>eta_shared</t>
  </si>
  <si>
    <t>actual_departure</t>
  </si>
  <si>
    <t>releaser</t>
  </si>
  <si>
    <t>exception_id</t>
  </si>
  <si>
    <t>due_date</t>
  </si>
  <si>
    <t>action</t>
  </si>
  <si>
    <t>plan_id</t>
  </si>
  <si>
    <t>week_start</t>
  </si>
  <si>
    <t>planned_shipments</t>
  </si>
  <si>
    <t>available_teams</t>
  </si>
  <si>
    <t>coordinator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</si>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</sst>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yyyy-mm-dd hh:mm"/>
    <numFmt numFmtId="166" formatCode="0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loading_plan_load_status_breakdown" displayName="dashboard_loading_plan_load_status_breakdown" ref="A14:C20">
  <autoFilter ref="A14:C20"/>
  <tableColumns count="3">
    <tableColumn id="1" name="Load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temperature_requirement" displayName="table_enum_temperature_requiremen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load_status" displayName="table_enum_load_status" ref="A21:E27">
  <autoFilter ref="A21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heck_result" displayName="table_enum_check_result" ref="A31:E35">
  <autoFilter ref="A31:E3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yes_no_issue" displayName="table_enum_yes_no_issue" ref="A39:E42">
  <autoFilter ref="A39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release_status" displayName="table_enum_release_status" ref="A46:E50">
  <autoFilter ref="A46:E5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exception_type" displayName="table_enum_exception_type" ref="A54:E59">
  <autoFilter ref="A54:E5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severity" displayName="table_enum_severity" ref="A63:E66">
  <autoFilter ref="A63:E6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exception_status" displayName="table_enum_exception_status" ref="A70:E74">
  <autoFilter ref="A70:E7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capacity_status" displayName="table_enum_capacity_status" ref="A78:E81">
  <autoFilter ref="A78:E8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85:E87">
  <autoFilter ref="A85:E8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exception_handoffs_status_breakdown" displayName="dashboard_exception_handoffs_status_breakdown" ref="A24:C28">
  <autoFilter ref="A24:C28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1">
  <autoFilter ref="A5:C11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5:G82">
  <autoFilter ref="A15:G82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6:E126">
  <autoFilter ref="A86:E126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oading_plan_table" displayName="loading_plan_table" ref="A4:R27">
  <autoFilter ref="A4:R27"/>
  <tableColumns count="18">
    <tableColumn id="1" name="Shipment ID"/>
    <tableColumn id="2" name="Load date"/>
    <tableColumn id="3" name="Receiver"/>
    <tableColumn id="4" name="Origin site"/>
    <tableColumn id="5" name="Destination"/>
    <tableColumn id="6" name="Dock"/>
    <tableColumn id="7" name="Planned departure"/>
    <tableColumn id="8" name="Carrier"/>
    <tableColumn id="9" name="Vehicle No."/>
    <tableColumn id="10" name="Driver"/>
    <tableColumn id="11" name="Cargo type"/>
    <tableColumn id="12" name="Temperature requirement"/>
    <tableColumn id="13" name="Planned cartons"/>
    <tableColumn id="14" name="Planned pallets"/>
    <tableColumn id="15" name="Planned weight kg"/>
    <tableColumn id="16" name="Load status"/>
    <tableColumn id="17" name="Owner"/>
    <tableColumn id="18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vehicle_checks_table" displayName="vehicle_checks_table" ref="A4:J26">
  <autoFilter ref="A4:J26"/>
  <tableColumns count="10">
    <tableColumn id="1" name="Check ID"/>
    <tableColumn id="2" name="Shipment ID"/>
    <tableColumn id="3" name="Check time"/>
    <tableColumn id="4" name="Plate matches"/>
    <tableColumn id="5" name="Vehicle cleanliness"/>
    <tableColumn id="6" name="Seal ready"/>
    <tableColumn id="7" name="Temperature equipment"/>
    <tableColumn id="8" name="Vehicle result"/>
    <tableColumn id="9" name="Inspector"/>
    <tableColumn id="10" name="Issue 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rgo_checks_table" displayName="cargo_checks_table" ref="A4:L26">
  <autoFilter ref="A4:L26"/>
  <tableColumns count="12">
    <tableColumn id="1" name="Check ID"/>
    <tableColumn id="2" name="Shipment ID"/>
    <tableColumn id="3" name="SKU count"/>
    <tableColumn id="4" name="Planned cartons"/>
    <tableColumn id="5" name="Loaded cartons"/>
    <tableColumn id="6" name="Loaded pallets"/>
    <tableColumn id="7" name="Label match"/>
    <tableColumn id="8" name="Damage found"/>
    <tableColumn id="9" name="Seal No."/>
    <tableColumn id="10" name="Cargo result"/>
    <tableColumn id="11" name="Checker"/>
    <tableColumn id="12" name="Shortage 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e_departure_table" displayName="pre_departure_table" ref="A4:J26">
  <autoFilter ref="A4:J26"/>
  <tableColumns count="10">
    <tableColumn id="1" name="Release ID"/>
    <tableColumn id="2" name="Shipment ID"/>
    <tableColumn id="3" name="Route confirmed"/>
    <tableColumn id="4" name="Documents complete"/>
    <tableColumn id="5" name="Customer notified"/>
    <tableColumn id="6" name="ETA shared"/>
    <tableColumn id="7" name="Release status"/>
    <tableColumn id="8" name="Actual departure"/>
    <tableColumn id="9" name="Releaser"/>
    <tableColumn id="10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xception_handoffs_table" displayName="exception_handoffs_table" ref="A4:I26">
  <autoFilter ref="A4:I26"/>
  <tableColumns count="9">
    <tableColumn id="1" name="Exception ID"/>
    <tableColumn id="2" name="Shipment ID"/>
    <tableColumn id="3" name="Exception type"/>
    <tableColumn id="4" name="Severity"/>
    <tableColumn id="5" name="Owner"/>
    <tableColumn id="6" name="Due date"/>
    <tableColumn id="7" name="Status"/>
    <tableColumn id="8" name="Action"/>
    <tableColumn id="9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weekly_capacity_table" displayName="weekly_capacity_table" ref="A4:H26">
  <autoFilter ref="A4:H26"/>
  <tableColumns count="8">
    <tableColumn id="1" name="Plan ID"/>
    <tableColumn id="2" name="Week start"/>
    <tableColumn id="3" name="Dock"/>
    <tableColumn id="4" name="Planned shipments"/>
    <tableColumn id="5" name="Available teams"/>
    <tableColumn id="6" name="Capacity status"/>
    <tableColumn id="7" name="Coordinator"/>
    <tableColumn id="8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cargo_type" displayName="table_enum_cargo_type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Relationship Id="rId11" Target="../tables/table1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</v>
      </c>
      <c r="B4" s="2"/>
      <c r="C4" s="2"/>
      <c r="D4" s="2"/>
    </row>
    <row r="5" ht="21" customHeight="true">
      <c r="A5" s="8" t="s">
        <v>12</v>
      </c>
      <c r="B5" s="8"/>
      <c r="C5" s="8"/>
      <c r="D5" s="8"/>
    </row>
    <row r="6" ht="21" customHeight="true">
      <c r="A6" s="7">
        <v>1</v>
      </c>
      <c r="B6" s="4" t="s">
        <v>13</v>
      </c>
      <c r="C6" s="4" t="s">
        <v>14</v>
      </c>
    </row>
    <row r="7" ht="21" customHeight="true">
      <c r="A7" s="7">
        <v>2</v>
      </c>
      <c r="B7" s="4" t="s">
        <v>15</v>
      </c>
      <c r="C7" s="4" t="s">
        <v>16</v>
      </c>
    </row>
    <row r="8" ht="21" customHeight="true">
      <c r="A8" s="7">
        <v>3</v>
      </c>
      <c r="B8" s="4" t="s">
        <v>17</v>
      </c>
      <c r="C8" s="4" t="s">
        <v>18</v>
      </c>
    </row>
    <row r="9" ht="21" customHeight="true">
      <c r="A9" s="7">
        <v>4</v>
      </c>
      <c r="B9" s="4" t="s">
        <v>19</v>
      </c>
      <c r="C9" s="4" t="s">
        <v>20</v>
      </c>
    </row>
    <row r="10" ht="21" customHeight="true"/>
    <row r="11" ht="21" customHeight="true">
      <c r="A11" s="2" t="s">
        <v>21</v>
      </c>
      <c r="B11" s="2"/>
      <c r="C11" s="2"/>
      <c r="D11" s="2"/>
    </row>
    <row r="12" ht="21" customHeight="true">
      <c r="A12" s="4" t="s">
        <v>22</v>
      </c>
      <c r="B12" s="8" t="s">
        <v>23</v>
      </c>
      <c r="C12" s="8"/>
    </row>
    <row r="13" ht="21" customHeight="true">
      <c r="A13" s="6" t="s">
        <v>24</v>
      </c>
      <c r="B13" s="8" t="s">
        <v>25</v>
      </c>
      <c r="C13" s="8"/>
    </row>
    <row r="14" ht="21" customHeight="true">
      <c r="A14" s="4" t="s">
        <v>26</v>
      </c>
      <c r="B14" s="8" t="s">
        <v>27</v>
      </c>
      <c r="C14" s="8"/>
    </row>
    <row r="15" ht="21" customHeight="true">
      <c r="A15" s="5" t="s">
        <v>28</v>
      </c>
      <c r="B15" s="8" t="s">
        <v>29</v>
      </c>
      <c r="C15" s="8"/>
    </row>
    <row r="16" ht="21" customHeight="true"/>
    <row r="17" ht="21" customHeight="true">
      <c r="A17" s="2" t="s">
        <v>30</v>
      </c>
      <c r="B17" s="2"/>
      <c r="C17" s="2"/>
      <c r="D17" s="2"/>
    </row>
    <row r="18" ht="21" customHeight="true">
      <c r="A18" s="3" t="s">
        <v>31</v>
      </c>
      <c r="B18" s="3" t="s">
        <v>32</v>
      </c>
      <c r="C18" s="3" t="s">
        <v>33</v>
      </c>
      <c r="D18" s="3" t="s">
        <v>34</v>
      </c>
    </row>
    <row r="19" ht="21" customHeight="true">
      <c r="A19" t="s">
        <v>35</v>
      </c>
      <c r="B19" t="s">
        <v>2</v>
      </c>
      <c r="C19" t="s">
        <v>36</v>
      </c>
      <c r="D19" t="s">
        <v>37</v>
      </c>
    </row>
    <row r="20" ht="21" customHeight="true">
      <c r="A20" t="s">
        <v>37</v>
      </c>
      <c r="B20" t="s">
        <v>3</v>
      </c>
      <c r="C20" t="s">
        <v>36</v>
      </c>
      <c r="D20" t="s">
        <v>37</v>
      </c>
    </row>
    <row r="21" ht="21" customHeight="true">
      <c r="A21" t="s">
        <v>38</v>
      </c>
      <c r="B21" t="s">
        <v>4</v>
      </c>
      <c r="C21" t="s">
        <v>36</v>
      </c>
      <c r="D21" t="s">
        <v>38</v>
      </c>
    </row>
    <row r="22" ht="21" customHeight="true">
      <c r="A22" t="s">
        <v>39</v>
      </c>
      <c r="B22" t="s">
        <v>5</v>
      </c>
      <c r="C22" t="s">
        <v>36</v>
      </c>
      <c r="D22" t="s">
        <v>39</v>
      </c>
    </row>
    <row r="23" ht="21" customHeight="true">
      <c r="A23" t="s">
        <v>40</v>
      </c>
      <c r="B23" t="s">
        <v>6</v>
      </c>
      <c r="C23" t="s">
        <v>36</v>
      </c>
      <c r="D23" t="s">
        <v>40</v>
      </c>
    </row>
    <row r="24" ht="21" customHeight="true">
      <c r="A24" t="s">
        <v>41</v>
      </c>
      <c r="B24" t="s">
        <v>7</v>
      </c>
      <c r="C24" t="s">
        <v>36</v>
      </c>
      <c r="D24" t="s">
        <v>41</v>
      </c>
    </row>
    <row r="25">
      <c r="A25" t="s">
        <v>42</v>
      </c>
      <c r="B25" t="s">
        <v>8</v>
      </c>
      <c r="C25" t="s">
        <v>36</v>
      </c>
      <c r="D25" t="s">
        <v>42</v>
      </c>
    </row>
    <row r="26">
      <c r="A26" t="s">
        <v>43</v>
      </c>
      <c r="B26" t="s">
        <v>9</v>
      </c>
      <c r="C26" t="s">
        <v>36</v>
      </c>
      <c r="D26" t="s">
        <v>44</v>
      </c>
    </row>
    <row r="27">
      <c r="A27" t="s">
        <v>45</v>
      </c>
      <c r="B27" t="s">
        <v>10</v>
      </c>
      <c r="C27" t="s">
        <v>36</v>
      </c>
      <c r="D27" t="s">
        <v>44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295</v>
      </c>
      <c r="B4" s="2"/>
      <c r="C4" s="2"/>
    </row>
    <row r="5" ht="21" customHeight="true">
      <c r="A5" s="3" t="s">
        <v>34</v>
      </c>
      <c r="B5" s="3" t="s">
        <v>215</v>
      </c>
      <c r="C5" s="3" t="s">
        <v>296</v>
      </c>
    </row>
    <row r="6" ht="21" customHeight="true">
      <c r="A6" t="s">
        <v>37</v>
      </c>
      <c r="B6" t="s">
        <v>3</v>
      </c>
      <c r="C6" t="s">
        <v>44</v>
      </c>
    </row>
    <row r="7" ht="21" customHeight="true">
      <c r="A7" t="s">
        <v>38</v>
      </c>
      <c r="B7" t="s">
        <v>4</v>
      </c>
      <c r="C7" t="s">
        <v>44</v>
      </c>
    </row>
    <row r="8" ht="21" customHeight="true">
      <c r="A8" t="s">
        <v>39</v>
      </c>
      <c r="B8" t="s">
        <v>5</v>
      </c>
      <c r="C8" t="s">
        <v>44</v>
      </c>
    </row>
    <row r="9" ht="21" customHeight="true">
      <c r="A9" t="s">
        <v>40</v>
      </c>
      <c r="B9" t="s">
        <v>297</v>
      </c>
      <c r="C9" t="s">
        <v>44</v>
      </c>
    </row>
    <row r="10" ht="21" customHeight="true">
      <c r="A10" t="s">
        <v>41</v>
      </c>
      <c r="B10" t="s">
        <v>7</v>
      </c>
      <c r="C10" t="s">
        <v>44</v>
      </c>
    </row>
    <row r="11" ht="21" customHeight="true">
      <c r="A11" t="s">
        <v>42</v>
      </c>
      <c r="B11" t="s">
        <v>298</v>
      </c>
      <c r="C11" t="s">
        <v>44</v>
      </c>
    </row>
    <row r="12" ht="21" customHeight="true"/>
    <row r="13" ht="21" customHeight="true"/>
    <row r="14" ht="21" customHeight="true">
      <c r="A14" s="2" t="s">
        <v>299</v>
      </c>
      <c r="B14" s="2"/>
      <c r="C14" s="2"/>
      <c r="D14" s="2"/>
      <c r="E14" s="2"/>
      <c r="F14" s="2"/>
      <c r="G14" s="2"/>
    </row>
    <row r="15" ht="21" customHeight="true">
      <c r="A15" s="3" t="s">
        <v>34</v>
      </c>
      <c r="B15" s="3" t="s">
        <v>300</v>
      </c>
      <c r="C15" s="3" t="s">
        <v>215</v>
      </c>
      <c r="D15" s="3" t="s">
        <v>301</v>
      </c>
      <c r="E15" s="3" t="s">
        <v>302</v>
      </c>
      <c r="F15" s="3" t="s">
        <v>303</v>
      </c>
      <c r="G15" s="3" t="s">
        <v>304</v>
      </c>
    </row>
    <row r="16" ht="21" customHeight="true">
      <c r="A16" t="s">
        <v>37</v>
      </c>
      <c r="B16" t="s">
        <v>305</v>
      </c>
      <c r="C16" t="s">
        <v>67</v>
      </c>
      <c r="D16" t="s">
        <v>306</v>
      </c>
      <c r="E16" t="s">
        <v>307</v>
      </c>
      <c r="F16" t="s">
        <v>44</v>
      </c>
      <c r="G16" t="b">
        <v>1</v>
      </c>
    </row>
    <row r="17" ht="21" customHeight="true">
      <c r="A17" t="s">
        <v>37</v>
      </c>
      <c r="B17" t="s">
        <v>308</v>
      </c>
      <c r="C17" t="s">
        <v>68</v>
      </c>
      <c r="D17" t="s">
        <v>309</v>
      </c>
      <c r="E17" t="s">
        <v>310</v>
      </c>
      <c r="F17" t="s">
        <v>44</v>
      </c>
      <c r="G17" t="b">
        <v>1</v>
      </c>
    </row>
    <row r="18" ht="21" customHeight="true">
      <c r="A18" t="s">
        <v>37</v>
      </c>
      <c r="B18" t="s">
        <v>311</v>
      </c>
      <c r="C18" t="s">
        <v>69</v>
      </c>
      <c r="D18" t="s">
        <v>306</v>
      </c>
      <c r="E18" t="s">
        <v>312</v>
      </c>
      <c r="F18" t="s">
        <v>44</v>
      </c>
      <c r="G18" t="b">
        <v>1</v>
      </c>
    </row>
    <row r="19" ht="21" customHeight="true">
      <c r="A19" t="s">
        <v>37</v>
      </c>
      <c r="B19" t="s">
        <v>313</v>
      </c>
      <c r="C19" t="s">
        <v>70</v>
      </c>
      <c r="D19" t="s">
        <v>306</v>
      </c>
      <c r="E19" t="s">
        <v>314</v>
      </c>
      <c r="F19" t="s">
        <v>44</v>
      </c>
      <c r="G19" t="b">
        <v>0</v>
      </c>
    </row>
    <row r="20" ht="21" customHeight="true">
      <c r="A20" t="s">
        <v>37</v>
      </c>
      <c r="B20" t="s">
        <v>315</v>
      </c>
      <c r="C20" t="s">
        <v>71</v>
      </c>
      <c r="D20" t="s">
        <v>306</v>
      </c>
      <c r="E20" t="s">
        <v>314</v>
      </c>
      <c r="F20" t="s">
        <v>44</v>
      </c>
      <c r="G20" t="b">
        <v>0</v>
      </c>
    </row>
    <row r="21" ht="21" customHeight="true">
      <c r="A21" t="s">
        <v>37</v>
      </c>
      <c r="B21" t="s">
        <v>316</v>
      </c>
      <c r="C21" t="s">
        <v>72</v>
      </c>
      <c r="D21" t="s">
        <v>306</v>
      </c>
      <c r="E21" t="s">
        <v>314</v>
      </c>
      <c r="F21" t="s">
        <v>44</v>
      </c>
      <c r="G21" t="b">
        <v>0</v>
      </c>
    </row>
    <row r="22" ht="21" customHeight="true">
      <c r="A22" t="s">
        <v>37</v>
      </c>
      <c r="B22" t="s">
        <v>317</v>
      </c>
      <c r="C22" t="s">
        <v>73</v>
      </c>
      <c r="D22" t="s">
        <v>318</v>
      </c>
      <c r="E22" t="s">
        <v>319</v>
      </c>
      <c r="F22" t="s">
        <v>44</v>
      </c>
      <c r="G22" t="b">
        <v>0</v>
      </c>
    </row>
    <row r="23" ht="21" customHeight="true">
      <c r="A23" t="s">
        <v>37</v>
      </c>
      <c r="B23" t="s">
        <v>320</v>
      </c>
      <c r="C23" t="s">
        <v>74</v>
      </c>
      <c r="D23" t="s">
        <v>306</v>
      </c>
      <c r="E23" t="s">
        <v>314</v>
      </c>
      <c r="F23" t="s">
        <v>44</v>
      </c>
      <c r="G23" t="b">
        <v>0</v>
      </c>
    </row>
    <row r="24" ht="21" customHeight="true">
      <c r="A24" t="s">
        <v>37</v>
      </c>
      <c r="B24" t="s">
        <v>321</v>
      </c>
      <c r="C24" t="s">
        <v>75</v>
      </c>
      <c r="D24" t="s">
        <v>306</v>
      </c>
      <c r="E24" t="s">
        <v>314</v>
      </c>
      <c r="F24" t="s">
        <v>44</v>
      </c>
      <c r="G24" t="b">
        <v>0</v>
      </c>
    </row>
    <row r="25">
      <c r="A25" t="s">
        <v>37</v>
      </c>
      <c r="B25" t="s">
        <v>322</v>
      </c>
      <c r="C25" t="s">
        <v>76</v>
      </c>
      <c r="D25" t="s">
        <v>306</v>
      </c>
      <c r="E25" t="s">
        <v>323</v>
      </c>
      <c r="F25" t="s">
        <v>44</v>
      </c>
      <c r="G25" t="b">
        <v>0</v>
      </c>
    </row>
    <row r="26">
      <c r="A26" t="s">
        <v>37</v>
      </c>
      <c r="B26" t="s">
        <v>210</v>
      </c>
      <c r="C26" t="s">
        <v>77</v>
      </c>
      <c r="D26" t="s">
        <v>324</v>
      </c>
      <c r="E26" t="s">
        <v>314</v>
      </c>
      <c r="F26" t="s">
        <v>210</v>
      </c>
      <c r="G26" t="b">
        <v>0</v>
      </c>
    </row>
    <row r="27">
      <c r="A27" t="s">
        <v>37</v>
      </c>
      <c r="B27" t="s">
        <v>223</v>
      </c>
      <c r="C27" t="s">
        <v>78</v>
      </c>
      <c r="D27" t="s">
        <v>324</v>
      </c>
      <c r="E27" t="s">
        <v>314</v>
      </c>
      <c r="F27" t="s">
        <v>223</v>
      </c>
      <c r="G27" t="b">
        <v>0</v>
      </c>
    </row>
    <row r="28">
      <c r="A28" t="s">
        <v>37</v>
      </c>
      <c r="B28" t="s">
        <v>325</v>
      </c>
      <c r="C28" t="s">
        <v>49</v>
      </c>
      <c r="D28" t="s">
        <v>326</v>
      </c>
      <c r="E28" t="s">
        <v>327</v>
      </c>
      <c r="F28" t="s">
        <v>44</v>
      </c>
      <c r="G28" t="b">
        <v>0</v>
      </c>
    </row>
    <row r="29">
      <c r="A29" t="s">
        <v>37</v>
      </c>
      <c r="B29" t="s">
        <v>328</v>
      </c>
      <c r="C29" t="s">
        <v>50</v>
      </c>
      <c r="D29" t="s">
        <v>326</v>
      </c>
      <c r="E29" t="s">
        <v>327</v>
      </c>
      <c r="F29" t="s">
        <v>44</v>
      </c>
      <c r="G29" t="b">
        <v>0</v>
      </c>
    </row>
    <row r="30">
      <c r="A30" t="s">
        <v>37</v>
      </c>
      <c r="B30" t="s">
        <v>329</v>
      </c>
      <c r="C30" t="s">
        <v>51</v>
      </c>
      <c r="D30" t="s">
        <v>330</v>
      </c>
      <c r="E30" t="s">
        <v>327</v>
      </c>
      <c r="F30" t="s">
        <v>44</v>
      </c>
      <c r="G30" t="b">
        <v>0</v>
      </c>
    </row>
    <row r="31">
      <c r="A31" t="s">
        <v>37</v>
      </c>
      <c r="B31" t="s">
        <v>232</v>
      </c>
      <c r="C31" t="s">
        <v>53</v>
      </c>
      <c r="D31" t="s">
        <v>324</v>
      </c>
      <c r="E31" t="s">
        <v>331</v>
      </c>
      <c r="F31" t="s">
        <v>232</v>
      </c>
      <c r="G31" t="b">
        <v>1</v>
      </c>
    </row>
    <row r="32">
      <c r="A32" t="s">
        <v>37</v>
      </c>
      <c r="B32" t="s">
        <v>323</v>
      </c>
      <c r="C32" t="s">
        <v>79</v>
      </c>
      <c r="D32" t="s">
        <v>306</v>
      </c>
      <c r="E32" t="s">
        <v>323</v>
      </c>
      <c r="F32" t="s">
        <v>44</v>
      </c>
      <c r="G32" t="b">
        <v>0</v>
      </c>
    </row>
    <row r="33">
      <c r="A33" t="s">
        <v>37</v>
      </c>
      <c r="B33" t="s">
        <v>332</v>
      </c>
      <c r="C33" t="s">
        <v>80</v>
      </c>
      <c r="D33" t="s">
        <v>333</v>
      </c>
      <c r="E33" t="s">
        <v>314</v>
      </c>
      <c r="F33" t="s">
        <v>44</v>
      </c>
      <c r="G33" t="b">
        <v>0</v>
      </c>
    </row>
    <row r="34">
      <c r="A34" t="s">
        <v>38</v>
      </c>
      <c r="B34" t="s">
        <v>334</v>
      </c>
      <c r="C34" t="s">
        <v>122</v>
      </c>
      <c r="D34" t="s">
        <v>306</v>
      </c>
      <c r="E34" t="s">
        <v>307</v>
      </c>
      <c r="F34" t="s">
        <v>44</v>
      </c>
      <c r="G34" t="b">
        <v>1</v>
      </c>
    </row>
    <row r="35">
      <c r="A35" t="s">
        <v>38</v>
      </c>
      <c r="B35" t="s">
        <v>305</v>
      </c>
      <c r="C35" t="s">
        <v>67</v>
      </c>
      <c r="D35" t="s">
        <v>306</v>
      </c>
      <c r="E35" t="s">
        <v>335</v>
      </c>
      <c r="F35" t="s">
        <v>44</v>
      </c>
      <c r="G35" t="b">
        <v>1</v>
      </c>
    </row>
    <row r="36">
      <c r="A36" t="s">
        <v>38</v>
      </c>
      <c r="B36" t="s">
        <v>336</v>
      </c>
      <c r="C36" t="s">
        <v>123</v>
      </c>
      <c r="D36" t="s">
        <v>318</v>
      </c>
      <c r="E36" t="s">
        <v>337</v>
      </c>
      <c r="F36" t="s">
        <v>44</v>
      </c>
      <c r="G36" t="b">
        <v>0</v>
      </c>
    </row>
    <row r="37">
      <c r="A37" t="s">
        <v>38</v>
      </c>
      <c r="B37" t="s">
        <v>338</v>
      </c>
      <c r="C37" t="s">
        <v>124</v>
      </c>
      <c r="D37" t="s">
        <v>290</v>
      </c>
      <c r="E37" t="s">
        <v>314</v>
      </c>
      <c r="F37" t="s">
        <v>44</v>
      </c>
      <c r="G37" t="b">
        <v>0</v>
      </c>
    </row>
    <row r="38">
      <c r="A38" t="s">
        <v>38</v>
      </c>
      <c r="B38" t="s">
        <v>339</v>
      </c>
      <c r="C38" t="s">
        <v>125</v>
      </c>
      <c r="D38" t="s">
        <v>324</v>
      </c>
      <c r="E38" t="s">
        <v>314</v>
      </c>
      <c r="F38" t="s">
        <v>238</v>
      </c>
      <c r="G38" t="b">
        <v>0</v>
      </c>
    </row>
    <row r="39">
      <c r="A39" t="s">
        <v>38</v>
      </c>
      <c r="B39" t="s">
        <v>340</v>
      </c>
      <c r="C39" t="s">
        <v>126</v>
      </c>
      <c r="D39" t="s">
        <v>324</v>
      </c>
      <c r="E39" t="s">
        <v>314</v>
      </c>
      <c r="F39" t="s">
        <v>238</v>
      </c>
      <c r="G39" t="b">
        <v>0</v>
      </c>
    </row>
    <row r="40">
      <c r="A40" t="s">
        <v>38</v>
      </c>
      <c r="B40" t="s">
        <v>341</v>
      </c>
      <c r="C40" t="s">
        <v>127</v>
      </c>
      <c r="D40" t="s">
        <v>324</v>
      </c>
      <c r="E40" t="s">
        <v>314</v>
      </c>
      <c r="F40" t="s">
        <v>238</v>
      </c>
      <c r="G40" t="b">
        <v>0</v>
      </c>
    </row>
    <row r="41">
      <c r="A41" t="s">
        <v>38</v>
      </c>
      <c r="B41" t="s">
        <v>342</v>
      </c>
      <c r="C41" t="s">
        <v>128</v>
      </c>
      <c r="D41" t="s">
        <v>324</v>
      </c>
      <c r="E41" t="s">
        <v>331</v>
      </c>
      <c r="F41" t="s">
        <v>238</v>
      </c>
      <c r="G41" t="b">
        <v>1</v>
      </c>
    </row>
    <row r="42">
      <c r="A42" t="s">
        <v>38</v>
      </c>
      <c r="B42" t="s">
        <v>343</v>
      </c>
      <c r="C42" t="s">
        <v>129</v>
      </c>
      <c r="D42" t="s">
        <v>306</v>
      </c>
      <c r="E42" t="s">
        <v>323</v>
      </c>
      <c r="F42" t="s">
        <v>44</v>
      </c>
      <c r="G42" t="b">
        <v>0</v>
      </c>
    </row>
    <row r="43">
      <c r="A43" t="s">
        <v>38</v>
      </c>
      <c r="B43" t="s">
        <v>344</v>
      </c>
      <c r="C43" t="s">
        <v>130</v>
      </c>
      <c r="D43" t="s">
        <v>333</v>
      </c>
      <c r="E43" t="s">
        <v>314</v>
      </c>
      <c r="F43" t="s">
        <v>44</v>
      </c>
      <c r="G43" t="b">
        <v>0</v>
      </c>
    </row>
    <row r="44">
      <c r="A44" t="s">
        <v>39</v>
      </c>
      <c r="B44" t="s">
        <v>334</v>
      </c>
      <c r="C44" t="s">
        <v>122</v>
      </c>
      <c r="D44" t="s">
        <v>306</v>
      </c>
      <c r="E44" t="s">
        <v>307</v>
      </c>
      <c r="F44" t="s">
        <v>44</v>
      </c>
      <c r="G44" t="b">
        <v>1</v>
      </c>
    </row>
    <row r="45">
      <c r="A45" t="s">
        <v>39</v>
      </c>
      <c r="B45" t="s">
        <v>305</v>
      </c>
      <c r="C45" t="s">
        <v>67</v>
      </c>
      <c r="D45" t="s">
        <v>306</v>
      </c>
      <c r="E45" t="s">
        <v>335</v>
      </c>
      <c r="F45" t="s">
        <v>44</v>
      </c>
      <c r="G45" t="b">
        <v>1</v>
      </c>
    </row>
    <row r="46">
      <c r="A46" t="s">
        <v>39</v>
      </c>
      <c r="B46" t="s">
        <v>345</v>
      </c>
      <c r="C46" t="s">
        <v>143</v>
      </c>
      <c r="D46" t="s">
        <v>326</v>
      </c>
      <c r="E46" t="s">
        <v>327</v>
      </c>
      <c r="F46" t="s">
        <v>44</v>
      </c>
      <c r="G46" t="b">
        <v>0</v>
      </c>
    </row>
    <row r="47">
      <c r="A47" t="s">
        <v>39</v>
      </c>
      <c r="B47" t="s">
        <v>325</v>
      </c>
      <c r="C47" t="s">
        <v>49</v>
      </c>
      <c r="D47" t="s">
        <v>326</v>
      </c>
      <c r="E47" t="s">
        <v>327</v>
      </c>
      <c r="F47" t="s">
        <v>44</v>
      </c>
      <c r="G47" t="b">
        <v>0</v>
      </c>
    </row>
    <row r="48">
      <c r="A48" t="s">
        <v>39</v>
      </c>
      <c r="B48" t="s">
        <v>346</v>
      </c>
      <c r="C48" t="s">
        <v>144</v>
      </c>
      <c r="D48" t="s">
        <v>326</v>
      </c>
      <c r="E48" t="s">
        <v>327</v>
      </c>
      <c r="F48" t="s">
        <v>44</v>
      </c>
      <c r="G48" t="b">
        <v>0</v>
      </c>
    </row>
    <row r="49">
      <c r="A49" t="s">
        <v>39</v>
      </c>
      <c r="B49" t="s">
        <v>347</v>
      </c>
      <c r="C49" t="s">
        <v>145</v>
      </c>
      <c r="D49" t="s">
        <v>326</v>
      </c>
      <c r="E49" t="s">
        <v>327</v>
      </c>
      <c r="F49" t="s">
        <v>44</v>
      </c>
      <c r="G49" t="b">
        <v>0</v>
      </c>
    </row>
    <row r="50">
      <c r="A50" t="s">
        <v>39</v>
      </c>
      <c r="B50" t="s">
        <v>348</v>
      </c>
      <c r="C50" t="s">
        <v>146</v>
      </c>
      <c r="D50" t="s">
        <v>324</v>
      </c>
      <c r="E50" t="s">
        <v>314</v>
      </c>
      <c r="F50" t="s">
        <v>238</v>
      </c>
      <c r="G50" t="b">
        <v>0</v>
      </c>
    </row>
    <row r="51">
      <c r="A51" t="s">
        <v>39</v>
      </c>
      <c r="B51" t="s">
        <v>349</v>
      </c>
      <c r="C51" t="s">
        <v>147</v>
      </c>
      <c r="D51" t="s">
        <v>324</v>
      </c>
      <c r="E51" t="s">
        <v>314</v>
      </c>
      <c r="F51" t="s">
        <v>246</v>
      </c>
      <c r="G51" t="b">
        <v>0</v>
      </c>
    </row>
    <row r="52">
      <c r="A52" t="s">
        <v>39</v>
      </c>
      <c r="B52" t="s">
        <v>350</v>
      </c>
      <c r="C52" t="s">
        <v>148</v>
      </c>
      <c r="D52" t="s">
        <v>306</v>
      </c>
      <c r="E52" t="s">
        <v>314</v>
      </c>
      <c r="F52" t="s">
        <v>44</v>
      </c>
      <c r="G52" t="b">
        <v>0</v>
      </c>
    </row>
    <row r="53">
      <c r="A53" t="s">
        <v>39</v>
      </c>
      <c r="B53" t="s">
        <v>351</v>
      </c>
      <c r="C53" t="s">
        <v>149</v>
      </c>
      <c r="D53" t="s">
        <v>324</v>
      </c>
      <c r="E53" t="s">
        <v>331</v>
      </c>
      <c r="F53" t="s">
        <v>238</v>
      </c>
      <c r="G53" t="b">
        <v>1</v>
      </c>
    </row>
    <row r="54">
      <c r="A54" t="s">
        <v>39</v>
      </c>
      <c r="B54" t="s">
        <v>352</v>
      </c>
      <c r="C54" t="s">
        <v>150</v>
      </c>
      <c r="D54" t="s">
        <v>306</v>
      </c>
      <c r="E54" t="s">
        <v>323</v>
      </c>
      <c r="F54" t="s">
        <v>44</v>
      </c>
      <c r="G54" t="b">
        <v>0</v>
      </c>
    </row>
    <row r="55">
      <c r="A55" t="s">
        <v>39</v>
      </c>
      <c r="B55" t="s">
        <v>353</v>
      </c>
      <c r="C55" t="s">
        <v>151</v>
      </c>
      <c r="D55" t="s">
        <v>333</v>
      </c>
      <c r="E55" t="s">
        <v>314</v>
      </c>
      <c r="F55" t="s">
        <v>44</v>
      </c>
      <c r="G55" t="b">
        <v>0</v>
      </c>
    </row>
    <row r="56">
      <c r="A56" t="s">
        <v>40</v>
      </c>
      <c r="B56" t="s">
        <v>354</v>
      </c>
      <c r="C56" t="s">
        <v>162</v>
      </c>
      <c r="D56" t="s">
        <v>306</v>
      </c>
      <c r="E56" t="s">
        <v>307</v>
      </c>
      <c r="F56" t="s">
        <v>44</v>
      </c>
      <c r="G56" t="b">
        <v>1</v>
      </c>
    </row>
    <row r="57">
      <c r="A57" t="s">
        <v>40</v>
      </c>
      <c r="B57" t="s">
        <v>305</v>
      </c>
      <c r="C57" t="s">
        <v>67</v>
      </c>
      <c r="D57" t="s">
        <v>306</v>
      </c>
      <c r="E57" t="s">
        <v>335</v>
      </c>
      <c r="F57" t="s">
        <v>44</v>
      </c>
      <c r="G57" t="b">
        <v>1</v>
      </c>
    </row>
    <row r="58">
      <c r="A58" t="s">
        <v>40</v>
      </c>
      <c r="B58" t="s">
        <v>355</v>
      </c>
      <c r="C58" t="s">
        <v>163</v>
      </c>
      <c r="D58" t="s">
        <v>290</v>
      </c>
      <c r="E58" t="s">
        <v>314</v>
      </c>
      <c r="F58" t="s">
        <v>44</v>
      </c>
      <c r="G58" t="b">
        <v>0</v>
      </c>
    </row>
    <row r="59">
      <c r="A59" t="s">
        <v>40</v>
      </c>
      <c r="B59" t="s">
        <v>356</v>
      </c>
      <c r="C59" t="s">
        <v>164</v>
      </c>
      <c r="D59" t="s">
        <v>290</v>
      </c>
      <c r="E59" t="s">
        <v>314</v>
      </c>
      <c r="F59" t="s">
        <v>44</v>
      </c>
      <c r="G59" t="b">
        <v>0</v>
      </c>
    </row>
    <row r="60">
      <c r="A60" t="s">
        <v>40</v>
      </c>
      <c r="B60" t="s">
        <v>357</v>
      </c>
      <c r="C60" t="s">
        <v>165</v>
      </c>
      <c r="D60" t="s">
        <v>290</v>
      </c>
      <c r="E60" t="s">
        <v>314</v>
      </c>
      <c r="F60" t="s">
        <v>44</v>
      </c>
      <c r="G60" t="b">
        <v>0</v>
      </c>
    </row>
    <row r="61">
      <c r="A61" t="s">
        <v>40</v>
      </c>
      <c r="B61" t="s">
        <v>358</v>
      </c>
      <c r="C61" t="s">
        <v>166</v>
      </c>
      <c r="D61" t="s">
        <v>290</v>
      </c>
      <c r="E61" t="s">
        <v>314</v>
      </c>
      <c r="F61" t="s">
        <v>44</v>
      </c>
      <c r="G61" t="b">
        <v>0</v>
      </c>
    </row>
    <row r="62">
      <c r="A62" t="s">
        <v>40</v>
      </c>
      <c r="B62" t="s">
        <v>253</v>
      </c>
      <c r="C62" t="s">
        <v>167</v>
      </c>
      <c r="D62" t="s">
        <v>324</v>
      </c>
      <c r="E62" t="s">
        <v>331</v>
      </c>
      <c r="F62" t="s">
        <v>253</v>
      </c>
      <c r="G62" t="b">
        <v>1</v>
      </c>
    </row>
    <row r="63">
      <c r="A63" t="s">
        <v>40</v>
      </c>
      <c r="B63" t="s">
        <v>359</v>
      </c>
      <c r="C63" t="s">
        <v>168</v>
      </c>
      <c r="D63" t="s">
        <v>318</v>
      </c>
      <c r="E63" t="s">
        <v>337</v>
      </c>
      <c r="F63" t="s">
        <v>44</v>
      </c>
      <c r="G63" t="b">
        <v>0</v>
      </c>
    </row>
    <row r="64">
      <c r="A64" t="s">
        <v>40</v>
      </c>
      <c r="B64" t="s">
        <v>360</v>
      </c>
      <c r="C64" t="s">
        <v>169</v>
      </c>
      <c r="D64" t="s">
        <v>306</v>
      </c>
      <c r="E64" t="s">
        <v>323</v>
      </c>
      <c r="F64" t="s">
        <v>44</v>
      </c>
      <c r="G64" t="b">
        <v>0</v>
      </c>
    </row>
    <row r="65">
      <c r="A65" t="s">
        <v>40</v>
      </c>
      <c r="B65" t="s">
        <v>332</v>
      </c>
      <c r="C65" t="s">
        <v>80</v>
      </c>
      <c r="D65" t="s">
        <v>333</v>
      </c>
      <c r="E65" t="s">
        <v>314</v>
      </c>
      <c r="F65" t="s">
        <v>44</v>
      </c>
      <c r="G65" t="b">
        <v>0</v>
      </c>
    </row>
    <row r="66">
      <c r="A66" t="s">
        <v>41</v>
      </c>
      <c r="B66" t="s">
        <v>361</v>
      </c>
      <c r="C66" t="s">
        <v>181</v>
      </c>
      <c r="D66" t="s">
        <v>306</v>
      </c>
      <c r="E66" t="s">
        <v>307</v>
      </c>
      <c r="F66" t="s">
        <v>44</v>
      </c>
      <c r="G66" t="b">
        <v>1</v>
      </c>
    </row>
    <row r="67">
      <c r="A67" t="s">
        <v>41</v>
      </c>
      <c r="B67" t="s">
        <v>305</v>
      </c>
      <c r="C67" t="s">
        <v>67</v>
      </c>
      <c r="D67" t="s">
        <v>306</v>
      </c>
      <c r="E67" t="s">
        <v>335</v>
      </c>
      <c r="F67" t="s">
        <v>44</v>
      </c>
      <c r="G67" t="b">
        <v>1</v>
      </c>
    </row>
    <row r="68">
      <c r="A68" t="s">
        <v>41</v>
      </c>
      <c r="B68" t="s">
        <v>260</v>
      </c>
      <c r="C68" t="s">
        <v>182</v>
      </c>
      <c r="D68" t="s">
        <v>324</v>
      </c>
      <c r="E68" t="s">
        <v>314</v>
      </c>
      <c r="F68" t="s">
        <v>260</v>
      </c>
      <c r="G68" t="b">
        <v>0</v>
      </c>
    </row>
    <row r="69">
      <c r="A69" t="s">
        <v>41</v>
      </c>
      <c r="B69" t="s">
        <v>271</v>
      </c>
      <c r="C69" t="s">
        <v>183</v>
      </c>
      <c r="D69" t="s">
        <v>324</v>
      </c>
      <c r="E69" t="s">
        <v>314</v>
      </c>
      <c r="F69" t="s">
        <v>271</v>
      </c>
      <c r="G69" t="b">
        <v>0</v>
      </c>
    </row>
    <row r="70">
      <c r="A70" t="s">
        <v>41</v>
      </c>
      <c r="B70" t="s">
        <v>323</v>
      </c>
      <c r="C70" t="s">
        <v>79</v>
      </c>
      <c r="D70" t="s">
        <v>306</v>
      </c>
      <c r="E70" t="s">
        <v>323</v>
      </c>
      <c r="F70" t="s">
        <v>44</v>
      </c>
      <c r="G70" t="b">
        <v>0</v>
      </c>
    </row>
    <row r="71">
      <c r="A71" t="s">
        <v>41</v>
      </c>
      <c r="B71" t="s">
        <v>362</v>
      </c>
      <c r="C71" t="s">
        <v>184</v>
      </c>
      <c r="D71" t="s">
        <v>309</v>
      </c>
      <c r="E71" t="s">
        <v>319</v>
      </c>
      <c r="F71" t="s">
        <v>44</v>
      </c>
      <c r="G71" t="b">
        <v>0</v>
      </c>
    </row>
    <row r="72">
      <c r="A72" t="s">
        <v>41</v>
      </c>
      <c r="B72" t="s">
        <v>331</v>
      </c>
      <c r="C72" t="s">
        <v>62</v>
      </c>
      <c r="D72" t="s">
        <v>324</v>
      </c>
      <c r="E72" t="s">
        <v>331</v>
      </c>
      <c r="F72" t="s">
        <v>278</v>
      </c>
      <c r="G72" t="b">
        <v>1</v>
      </c>
    </row>
    <row r="73">
      <c r="A73" t="s">
        <v>41</v>
      </c>
      <c r="B73" t="s">
        <v>363</v>
      </c>
      <c r="C73" t="s">
        <v>185</v>
      </c>
      <c r="D73" t="s">
        <v>333</v>
      </c>
      <c r="E73" t="s">
        <v>314</v>
      </c>
      <c r="F73" t="s">
        <v>44</v>
      </c>
      <c r="G73" t="b">
        <v>0</v>
      </c>
    </row>
    <row r="74">
      <c r="A74" t="s">
        <v>41</v>
      </c>
      <c r="B74" t="s">
        <v>332</v>
      </c>
      <c r="C74" t="s">
        <v>80</v>
      </c>
      <c r="D74" t="s">
        <v>333</v>
      </c>
      <c r="E74" t="s">
        <v>314</v>
      </c>
      <c r="F74" t="s">
        <v>44</v>
      </c>
      <c r="G74" t="b">
        <v>0</v>
      </c>
    </row>
    <row r="75">
      <c r="A75" t="s">
        <v>42</v>
      </c>
      <c r="B75" t="s">
        <v>364</v>
      </c>
      <c r="C75" t="s">
        <v>198</v>
      </c>
      <c r="D75" t="s">
        <v>306</v>
      </c>
      <c r="E75" t="s">
        <v>307</v>
      </c>
      <c r="F75" t="s">
        <v>44</v>
      </c>
      <c r="G75" t="b">
        <v>1</v>
      </c>
    </row>
    <row r="76">
      <c r="A76" t="s">
        <v>42</v>
      </c>
      <c r="B76" t="s">
        <v>365</v>
      </c>
      <c r="C76" t="s">
        <v>199</v>
      </c>
      <c r="D76" t="s">
        <v>309</v>
      </c>
      <c r="E76" t="s">
        <v>310</v>
      </c>
      <c r="F76" t="s">
        <v>44</v>
      </c>
      <c r="G76" t="b">
        <v>0</v>
      </c>
    </row>
    <row r="77">
      <c r="A77" t="s">
        <v>42</v>
      </c>
      <c r="B77" t="s">
        <v>316</v>
      </c>
      <c r="C77" t="s">
        <v>72</v>
      </c>
      <c r="D77" t="s">
        <v>306</v>
      </c>
      <c r="E77" t="s">
        <v>312</v>
      </c>
      <c r="F77" t="s">
        <v>44</v>
      </c>
      <c r="G77" t="b">
        <v>0</v>
      </c>
    </row>
    <row r="78">
      <c r="A78" t="s">
        <v>42</v>
      </c>
      <c r="B78" t="s">
        <v>366</v>
      </c>
      <c r="C78" t="s">
        <v>200</v>
      </c>
      <c r="D78" t="s">
        <v>326</v>
      </c>
      <c r="E78" t="s">
        <v>327</v>
      </c>
      <c r="F78" t="s">
        <v>44</v>
      </c>
      <c r="G78" t="b">
        <v>0</v>
      </c>
    </row>
    <row r="79">
      <c r="A79" t="s">
        <v>42</v>
      </c>
      <c r="B79" t="s">
        <v>367</v>
      </c>
      <c r="C79" t="s">
        <v>201</v>
      </c>
      <c r="D79" t="s">
        <v>326</v>
      </c>
      <c r="E79" t="s">
        <v>327</v>
      </c>
      <c r="F79" t="s">
        <v>44</v>
      </c>
      <c r="G79" t="b">
        <v>0</v>
      </c>
    </row>
    <row r="80">
      <c r="A80" t="s">
        <v>42</v>
      </c>
      <c r="B80" t="s">
        <v>283</v>
      </c>
      <c r="C80" t="s">
        <v>202</v>
      </c>
      <c r="D80" t="s">
        <v>324</v>
      </c>
      <c r="E80" t="s">
        <v>331</v>
      </c>
      <c r="F80" t="s">
        <v>283</v>
      </c>
      <c r="G80" t="b">
        <v>0</v>
      </c>
    </row>
    <row r="81">
      <c r="A81" t="s">
        <v>42</v>
      </c>
      <c r="B81" t="s">
        <v>368</v>
      </c>
      <c r="C81" t="s">
        <v>203</v>
      </c>
      <c r="D81" t="s">
        <v>306</v>
      </c>
      <c r="E81" t="s">
        <v>323</v>
      </c>
      <c r="F81" t="s">
        <v>44</v>
      </c>
      <c r="G81" t="b">
        <v>0</v>
      </c>
    </row>
    <row r="82">
      <c r="A82" t="s">
        <v>42</v>
      </c>
      <c r="B82" t="s">
        <v>332</v>
      </c>
      <c r="C82" t="s">
        <v>80</v>
      </c>
      <c r="D82" t="s">
        <v>333</v>
      </c>
      <c r="E82" t="s">
        <v>314</v>
      </c>
      <c r="F82" t="s">
        <v>44</v>
      </c>
      <c r="G82" t="b">
        <v>0</v>
      </c>
    </row>
    <row r="83"/>
    <row r="84"/>
    <row r="85">
      <c r="A85" s="2" t="s">
        <v>369</v>
      </c>
      <c r="B85" s="2"/>
      <c r="C85" s="2"/>
      <c r="D85" s="2"/>
      <c r="E85" s="2"/>
    </row>
    <row r="86">
      <c r="A86" s="3" t="s">
        <v>303</v>
      </c>
      <c r="B86" s="3" t="s">
        <v>214</v>
      </c>
      <c r="C86" s="3" t="s">
        <v>215</v>
      </c>
      <c r="D86" s="3" t="s">
        <v>216</v>
      </c>
      <c r="E86" s="3" t="s">
        <v>370</v>
      </c>
    </row>
    <row r="87">
      <c r="A87" t="s">
        <v>210</v>
      </c>
      <c r="B87" t="s">
        <v>218</v>
      </c>
      <c r="C87" t="s">
        <v>219</v>
      </c>
      <c r="D87">
        <v>10</v>
      </c>
      <c r="E87" t="s">
        <v>371</v>
      </c>
    </row>
    <row r="88">
      <c r="A88" t="s">
        <v>210</v>
      </c>
      <c r="B88" t="s">
        <v>118</v>
      </c>
      <c r="C88" t="s">
        <v>220</v>
      </c>
      <c r="D88">
        <v>20</v>
      </c>
      <c r="E88" t="s">
        <v>371</v>
      </c>
    </row>
    <row r="89">
      <c r="A89" t="s">
        <v>210</v>
      </c>
      <c r="B89" t="s">
        <v>90</v>
      </c>
      <c r="C89" t="s">
        <v>221</v>
      </c>
      <c r="D89">
        <v>30</v>
      </c>
      <c r="E89" t="s">
        <v>372</v>
      </c>
    </row>
    <row r="90">
      <c r="A90" t="s">
        <v>210</v>
      </c>
      <c r="B90" t="s">
        <v>104</v>
      </c>
      <c r="C90" t="s">
        <v>222</v>
      </c>
      <c r="D90">
        <v>40</v>
      </c>
      <c r="E90" t="s">
        <v>372</v>
      </c>
    </row>
    <row r="91">
      <c r="A91" t="s">
        <v>223</v>
      </c>
      <c r="B91" t="s">
        <v>91</v>
      </c>
      <c r="C91" t="s">
        <v>226</v>
      </c>
      <c r="D91">
        <v>10</v>
      </c>
      <c r="E91" t="s">
        <v>371</v>
      </c>
    </row>
    <row r="92">
      <c r="A92" t="s">
        <v>223</v>
      </c>
      <c r="B92" t="s">
        <v>105</v>
      </c>
      <c r="C92" t="s">
        <v>227</v>
      </c>
      <c r="D92">
        <v>20</v>
      </c>
      <c r="E92" t="s">
        <v>372</v>
      </c>
    </row>
    <row r="93">
      <c r="A93" t="s">
        <v>223</v>
      </c>
      <c r="B93" t="s">
        <v>228</v>
      </c>
      <c r="C93" t="s">
        <v>229</v>
      </c>
      <c r="D93">
        <v>30</v>
      </c>
      <c r="E93" t="s">
        <v>372</v>
      </c>
    </row>
    <row r="94">
      <c r="A94" t="s">
        <v>223</v>
      </c>
      <c r="B94" t="s">
        <v>230</v>
      </c>
      <c r="C94" t="s">
        <v>231</v>
      </c>
      <c r="D94">
        <v>40</v>
      </c>
      <c r="E94" t="s">
        <v>373</v>
      </c>
    </row>
    <row r="95">
      <c r="A95" t="s">
        <v>232</v>
      </c>
      <c r="B95" t="s">
        <v>235</v>
      </c>
      <c r="C95" t="s">
        <v>56</v>
      </c>
      <c r="D95">
        <v>10</v>
      </c>
      <c r="E95" t="s">
        <v>371</v>
      </c>
    </row>
    <row r="96">
      <c r="A96" t="s">
        <v>232</v>
      </c>
      <c r="B96" t="s">
        <v>106</v>
      </c>
      <c r="C96" t="s">
        <v>57</v>
      </c>
      <c r="D96">
        <v>20</v>
      </c>
      <c r="E96" t="s">
        <v>372</v>
      </c>
    </row>
    <row r="97">
      <c r="A97" t="s">
        <v>232</v>
      </c>
      <c r="B97" t="s">
        <v>236</v>
      </c>
      <c r="C97" t="s">
        <v>58</v>
      </c>
      <c r="D97">
        <v>30</v>
      </c>
      <c r="E97" t="s">
        <v>372</v>
      </c>
    </row>
    <row r="98">
      <c r="A98" t="s">
        <v>232</v>
      </c>
      <c r="B98" t="s">
        <v>92</v>
      </c>
      <c r="C98" t="s">
        <v>47</v>
      </c>
      <c r="D98">
        <v>40</v>
      </c>
      <c r="E98" t="s">
        <v>374</v>
      </c>
    </row>
    <row r="99">
      <c r="A99" t="s">
        <v>232</v>
      </c>
      <c r="B99" t="s">
        <v>237</v>
      </c>
      <c r="C99" t="s">
        <v>59</v>
      </c>
      <c r="D99">
        <v>50</v>
      </c>
      <c r="E99" t="s">
        <v>374</v>
      </c>
    </row>
    <row r="100">
      <c r="A100" t="s">
        <v>232</v>
      </c>
      <c r="B100" t="s">
        <v>119</v>
      </c>
      <c r="C100" t="s">
        <v>60</v>
      </c>
      <c r="D100">
        <v>60</v>
      </c>
      <c r="E100" t="s">
        <v>373</v>
      </c>
    </row>
    <row r="101">
      <c r="A101" t="s">
        <v>238</v>
      </c>
      <c r="B101" t="s">
        <v>140</v>
      </c>
      <c r="C101" t="s">
        <v>241</v>
      </c>
      <c r="D101">
        <v>10</v>
      </c>
      <c r="E101" t="s">
        <v>371</v>
      </c>
    </row>
    <row r="102">
      <c r="A102" t="s">
        <v>238</v>
      </c>
      <c r="B102" t="s">
        <v>134</v>
      </c>
      <c r="C102" t="s">
        <v>242</v>
      </c>
      <c r="D102">
        <v>20</v>
      </c>
      <c r="E102" t="s">
        <v>374</v>
      </c>
    </row>
    <row r="103">
      <c r="A103" t="s">
        <v>238</v>
      </c>
      <c r="B103" t="s">
        <v>139</v>
      </c>
      <c r="C103" t="s">
        <v>243</v>
      </c>
      <c r="D103">
        <v>30</v>
      </c>
      <c r="E103" t="s">
        <v>372</v>
      </c>
    </row>
    <row r="104">
      <c r="A104" t="s">
        <v>238</v>
      </c>
      <c r="B104" t="s">
        <v>244</v>
      </c>
      <c r="C104" t="s">
        <v>245</v>
      </c>
      <c r="D104">
        <v>40</v>
      </c>
      <c r="E104" t="s">
        <v>373</v>
      </c>
    </row>
    <row r="105">
      <c r="A105" t="s">
        <v>246</v>
      </c>
      <c r="B105" t="s">
        <v>153</v>
      </c>
      <c r="C105" t="s">
        <v>249</v>
      </c>
      <c r="D105">
        <v>10</v>
      </c>
      <c r="E105" t="s">
        <v>374</v>
      </c>
    </row>
    <row r="106">
      <c r="A106" t="s">
        <v>246</v>
      </c>
      <c r="B106" t="s">
        <v>158</v>
      </c>
      <c r="C106" t="s">
        <v>250</v>
      </c>
      <c r="D106">
        <v>20</v>
      </c>
      <c r="E106" t="s">
        <v>372</v>
      </c>
    </row>
    <row r="107">
      <c r="A107" t="s">
        <v>246</v>
      </c>
      <c r="B107" t="s">
        <v>251</v>
      </c>
      <c r="C107" t="s">
        <v>252</v>
      </c>
      <c r="D107">
        <v>30</v>
      </c>
      <c r="E107" t="s">
        <v>373</v>
      </c>
    </row>
    <row r="108">
      <c r="A108" t="s">
        <v>253</v>
      </c>
      <c r="B108" t="s">
        <v>256</v>
      </c>
      <c r="C108" t="s">
        <v>257</v>
      </c>
      <c r="D108">
        <v>10</v>
      </c>
      <c r="E108" t="s">
        <v>371</v>
      </c>
    </row>
    <row r="109">
      <c r="A109" t="s">
        <v>253</v>
      </c>
      <c r="B109" t="s">
        <v>171</v>
      </c>
      <c r="C109" t="s">
        <v>258</v>
      </c>
      <c r="D109">
        <v>20</v>
      </c>
      <c r="E109" t="s">
        <v>374</v>
      </c>
    </row>
    <row r="110">
      <c r="A110" t="s">
        <v>253</v>
      </c>
      <c r="B110" t="s">
        <v>237</v>
      </c>
      <c r="C110" t="s">
        <v>59</v>
      </c>
      <c r="D110">
        <v>30</v>
      </c>
      <c r="E110" t="s">
        <v>374</v>
      </c>
    </row>
    <row r="111">
      <c r="A111" t="s">
        <v>253</v>
      </c>
      <c r="B111" t="s">
        <v>177</v>
      </c>
      <c r="C111" t="s">
        <v>259</v>
      </c>
      <c r="D111">
        <v>40</v>
      </c>
      <c r="E111" t="s">
        <v>373</v>
      </c>
    </row>
    <row r="112">
      <c r="A112" t="s">
        <v>260</v>
      </c>
      <c r="B112" t="s">
        <v>263</v>
      </c>
      <c r="C112" t="s">
        <v>264</v>
      </c>
      <c r="D112">
        <v>10</v>
      </c>
      <c r="E112" t="s">
        <v>372</v>
      </c>
    </row>
    <row r="113">
      <c r="A113" t="s">
        <v>260</v>
      </c>
      <c r="B113" t="s">
        <v>265</v>
      </c>
      <c r="C113" t="s">
        <v>266</v>
      </c>
      <c r="D113">
        <v>20</v>
      </c>
      <c r="E113" t="s">
        <v>372</v>
      </c>
    </row>
    <row r="114">
      <c r="A114" t="s">
        <v>260</v>
      </c>
      <c r="B114" t="s">
        <v>193</v>
      </c>
      <c r="C114" t="s">
        <v>267</v>
      </c>
      <c r="D114">
        <v>30</v>
      </c>
      <c r="E114" t="s">
        <v>371</v>
      </c>
    </row>
    <row r="115">
      <c r="A115" t="s">
        <v>260</v>
      </c>
      <c r="B115" t="s">
        <v>187</v>
      </c>
      <c r="C115" t="s">
        <v>268</v>
      </c>
      <c r="D115">
        <v>40</v>
      </c>
      <c r="E115" t="s">
        <v>373</v>
      </c>
    </row>
    <row r="116">
      <c r="A116" t="s">
        <v>260</v>
      </c>
      <c r="B116" t="s">
        <v>269</v>
      </c>
      <c r="C116" t="s">
        <v>270</v>
      </c>
      <c r="D116">
        <v>50</v>
      </c>
      <c r="E116" t="s">
        <v>372</v>
      </c>
    </row>
    <row r="117">
      <c r="A117" t="s">
        <v>271</v>
      </c>
      <c r="B117" t="s">
        <v>274</v>
      </c>
      <c r="C117" t="s">
        <v>275</v>
      </c>
      <c r="D117">
        <v>10</v>
      </c>
      <c r="E117" t="s">
        <v>371</v>
      </c>
    </row>
    <row r="118">
      <c r="A118" t="s">
        <v>271</v>
      </c>
      <c r="B118" t="s">
        <v>188</v>
      </c>
      <c r="C118" t="s">
        <v>276</v>
      </c>
      <c r="D118">
        <v>20</v>
      </c>
      <c r="E118" t="s">
        <v>372</v>
      </c>
    </row>
    <row r="119">
      <c r="A119" t="s">
        <v>271</v>
      </c>
      <c r="B119" t="s">
        <v>194</v>
      </c>
      <c r="C119" t="s">
        <v>277</v>
      </c>
      <c r="D119">
        <v>30</v>
      </c>
      <c r="E119" t="s">
        <v>373</v>
      </c>
    </row>
    <row r="120">
      <c r="A120" t="s">
        <v>278</v>
      </c>
      <c r="B120" t="s">
        <v>281</v>
      </c>
      <c r="C120" t="s">
        <v>63</v>
      </c>
      <c r="D120">
        <v>10</v>
      </c>
      <c r="E120" t="s">
        <v>372</v>
      </c>
    </row>
    <row r="121">
      <c r="A121" t="s">
        <v>278</v>
      </c>
      <c r="B121" t="s">
        <v>189</v>
      </c>
      <c r="C121" t="s">
        <v>64</v>
      </c>
      <c r="D121">
        <v>20</v>
      </c>
      <c r="E121" t="s">
        <v>372</v>
      </c>
    </row>
    <row r="122">
      <c r="A122" t="s">
        <v>278</v>
      </c>
      <c r="B122" t="s">
        <v>282</v>
      </c>
      <c r="C122" t="s">
        <v>65</v>
      </c>
      <c r="D122">
        <v>30</v>
      </c>
      <c r="E122" t="s">
        <v>374</v>
      </c>
    </row>
    <row r="123">
      <c r="A123" t="s">
        <v>278</v>
      </c>
      <c r="B123" t="s">
        <v>195</v>
      </c>
      <c r="C123" t="s">
        <v>66</v>
      </c>
      <c r="D123">
        <v>40</v>
      </c>
      <c r="E123" t="s">
        <v>373</v>
      </c>
    </row>
    <row r="124">
      <c r="A124" t="s">
        <v>283</v>
      </c>
      <c r="B124" t="s">
        <v>205</v>
      </c>
      <c r="C124" t="s">
        <v>286</v>
      </c>
      <c r="D124">
        <v>10</v>
      </c>
      <c r="E124" t="s">
        <v>374</v>
      </c>
    </row>
    <row r="125">
      <c r="A125" t="s">
        <v>283</v>
      </c>
      <c r="B125" t="s">
        <v>208</v>
      </c>
      <c r="C125" t="s">
        <v>287</v>
      </c>
      <c r="D125">
        <v>20</v>
      </c>
      <c r="E125" t="s">
        <v>372</v>
      </c>
    </row>
    <row r="126">
      <c r="A126" t="s">
        <v>283</v>
      </c>
      <c r="B126" t="s">
        <v>288</v>
      </c>
      <c r="C126" t="s">
        <v>289</v>
      </c>
      <c r="D126">
        <v>30</v>
      </c>
      <c r="E126" t="s">
        <v>373</v>
      </c>
    </row>
    <row r="127"/>
    <row r="128"/>
    <row r="129">
      <c r="A129" s="2" t="s">
        <v>375</v>
      </c>
      <c r="B129" s="2"/>
      <c r="C129" s="2"/>
      <c r="D129" s="2"/>
      <c r="E129" s="2"/>
      <c r="F129" s="2"/>
    </row>
    <row r="130">
      <c r="A130" s="3" t="s">
        <v>376</v>
      </c>
      <c r="B130" s="3" t="s">
        <v>377</v>
      </c>
      <c r="C130" s="3" t="s">
        <v>378</v>
      </c>
      <c r="D130" s="3" t="s">
        <v>379</v>
      </c>
      <c r="E130" s="3" t="s">
        <v>380</v>
      </c>
      <c r="F130" s="3" t="s">
        <v>381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46</v>
      </c>
      <c r="B4" s="9"/>
      <c r="C4" s="9"/>
      <c r="D4" s="9" t="s">
        <v>47</v>
      </c>
      <c r="E4" s="9"/>
      <c r="G4" s="9" t="s">
        <v>48</v>
      </c>
      <c r="H4" s="9"/>
    </row>
    <row r="5" ht="21" customHeight="true">
      <c r="A5" s="9" t="str">
        <f>COUNTA(loading_plan_shipment_id_range)</f>
      </c>
      <c r="B5" s="9"/>
      <c r="C5" s="9"/>
      <c r="D5" s="9" t="str">
        <f>COUNTIF(loading_plan_load_status_range,"ready_to_release")</f>
      </c>
      <c r="E5" s="9"/>
      <c r="G5" s="9" t="str">
        <f>COUNTIF(loading_plan_load_status_range,"blocked")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49</v>
      </c>
      <c r="B8" s="9"/>
      <c r="D8" s="9" t="s">
        <v>50</v>
      </c>
      <c r="E8" s="9"/>
      <c r="G8" s="9" t="s">
        <v>51</v>
      </c>
      <c r="H8" s="9"/>
    </row>
    <row r="9" ht="21" customHeight="true">
      <c r="A9" s="9" t="str">
        <f>SUM(loading_plan_planned_cartons_range)</f>
      </c>
      <c r="B9" s="9"/>
      <c r="D9" s="9" t="str">
        <f>SUM(loading_plan_planned_pallets_range)</f>
      </c>
      <c r="E9" s="9"/>
      <c r="G9" s="9" t="str">
        <f>SUM(loading_plan_planned_weight_kg_range)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52</v>
      </c>
      <c r="B13" s="2"/>
      <c r="C13" s="2"/>
    </row>
    <row r="14" ht="21" customHeight="true">
      <c r="A14" s="3" t="s">
        <v>53</v>
      </c>
      <c r="B14" s="3" t="s">
        <v>54</v>
      </c>
      <c r="C14" s="3" t="s">
        <v>55</v>
      </c>
    </row>
    <row r="15" ht="21" customHeight="true">
      <c r="A15" s="4" t="s">
        <v>56</v>
      </c>
      <c r="B15" s="4" t="str">
        <f>COUNTIF(loading_plan_load_status_range,"planned")</f>
        <v>44</v>
      </c>
      <c r="C15" s="4" t="str">
        <f>IFERROR(COUNTIF(loading_plan_load_status_range,"planned")/COUNTA(loading_plan_shipment_id_range),0)</f>
        <v>44</v>
      </c>
    </row>
    <row r="16" ht="21" customHeight="true">
      <c r="A16" s="10" t="s">
        <v>57</v>
      </c>
      <c r="B16" s="10" t="str">
        <f>COUNTIF(loading_plan_load_status_range,"vehicle_check")</f>
        <v>44</v>
      </c>
      <c r="C16" s="10" t="str">
        <f>IFERROR(COUNTIF(loading_plan_load_status_range,"vehicle_check")/COUNTA(loading_plan_shipment_id_range),0)</f>
        <v>44</v>
      </c>
    </row>
    <row r="17" ht="21" customHeight="true">
      <c r="A17" s="10" t="s">
        <v>58</v>
      </c>
      <c r="B17" s="10" t="str">
        <f>COUNTIF(loading_plan_load_status_range,"loading")</f>
        <v>44</v>
      </c>
      <c r="C17" s="10" t="str">
        <f>IFERROR(COUNTIF(loading_plan_load_status_range,"loading")/COUNTA(loading_plan_shipment_id_range),0)</f>
        <v>44</v>
      </c>
    </row>
    <row r="18" ht="21" customHeight="true">
      <c r="A18" s="4" t="s">
        <v>47</v>
      </c>
      <c r="B18" s="4" t="str">
        <f>COUNTIF(loading_plan_load_status_range,"ready_to_release")</f>
        <v>44</v>
      </c>
      <c r="C18" s="4" t="str">
        <f>IFERROR(COUNTIF(loading_plan_load_status_range,"ready_to_release")/COUNTA(loading_plan_shipment_id_range),0)</f>
        <v>44</v>
      </c>
    </row>
    <row r="19" ht="21" customHeight="true">
      <c r="A19" s="4" t="s">
        <v>59</v>
      </c>
      <c r="B19" s="4" t="str">
        <f>COUNTIF(loading_plan_load_status_range,"released")</f>
        <v>44</v>
      </c>
      <c r="C19" s="4" t="str">
        <f>IFERROR(COUNTIF(loading_plan_load_status_range,"released")/COUNTA(loading_plan_shipment_id_range),0)</f>
        <v>44</v>
      </c>
    </row>
    <row r="20" ht="21" customHeight="true">
      <c r="A20" s="11" t="s">
        <v>60</v>
      </c>
      <c r="B20" s="11" t="str">
        <f>COUNTIF(loading_plan_load_status_range,"blocked")</f>
        <v>44</v>
      </c>
      <c r="C20" s="11" t="str">
        <f>IFERROR(COUNTIF(loading_plan_load_status_range,"blocked")/COUNTA(loading_plan_shipment_id_range),0)</f>
        <v>44</v>
      </c>
    </row>
    <row r="21" ht="21" customHeight="true"/>
    <row r="22" ht="21" customHeight="true"/>
    <row r="23" ht="21" customHeight="true">
      <c r="A23" s="2" t="s">
        <v>61</v>
      </c>
      <c r="B23" s="2"/>
      <c r="C23" s="2"/>
    </row>
    <row r="24" ht="21" customHeight="true">
      <c r="A24" s="3" t="s">
        <v>62</v>
      </c>
      <c r="B24" s="3" t="s">
        <v>54</v>
      </c>
      <c r="C24" s="3" t="s">
        <v>55</v>
      </c>
    </row>
    <row r="25">
      <c r="A25" s="10" t="s">
        <v>63</v>
      </c>
      <c r="B25" s="10" t="str">
        <f>COUNTIF(exception_handoffs_status_range,"open")</f>
        <v>44</v>
      </c>
      <c r="C25" s="10" t="str">
        <f>IFERROR(COUNTIF(exception_handoffs_status_range,"open")/COUNTA(exception_handoffs_exception_id_range),0)</f>
        <v>44</v>
      </c>
    </row>
    <row r="26">
      <c r="A26" s="10" t="s">
        <v>64</v>
      </c>
      <c r="B26" s="10" t="str">
        <f>COUNTIF(exception_handoffs_status_range,"in_progress")</f>
        <v>44</v>
      </c>
      <c r="C26" s="10" t="str">
        <f>IFERROR(COUNTIF(exception_handoffs_status_range,"in_progress")/COUNTA(exception_handoffs_exception_id_range),0)</f>
        <v>44</v>
      </c>
    </row>
    <row r="27">
      <c r="A27" s="4" t="s">
        <v>65</v>
      </c>
      <c r="B27" s="4" t="str">
        <f>COUNTIF(exception_handoffs_status_range,"resolved")</f>
        <v>44</v>
      </c>
      <c r="C27" s="4" t="str">
        <f>IFERROR(COUNTIF(exception_handoffs_status_range,"resolved")/COUNTA(exception_handoffs_exception_id_range),0)</f>
        <v>44</v>
      </c>
    </row>
    <row r="28">
      <c r="A28" s="11" t="s">
        <v>66</v>
      </c>
      <c r="B28" s="11" t="str">
        <f>COUNTIF(exception_handoffs_status_range,"escalated")</f>
        <v>44</v>
      </c>
      <c r="C28" s="11" t="str">
        <f>IFERROR(COUNTIF(exception_handoffs_status_range,"escalated")/COUNTA(exception_handoffs_exception_id_range),0)</f>
        <v>44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4" min="4" width="22"/>
    <col customWidth="true" max="5" min="5" width="24"/>
    <col customWidth="true" max="6" min="6" width="14"/>
    <col customWidth="true" max="8" min="7" width="18"/>
    <col customWidth="true" max="9" min="9" width="14"/>
    <col customWidth="true" max="11" min="10" width="16"/>
    <col customWidth="true" max="12" min="12" width="18"/>
    <col customWidth="true" max="14" min="13" width="14"/>
    <col customWidth="true" max="15" min="15" width="16"/>
    <col customWidth="true" max="16" min="16" width="18"/>
    <col customWidth="true" max="17" min="17" width="16"/>
    <col customWidth="true" max="18" min="18" width="36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  <c r="J4" s="3" t="s">
        <v>76</v>
      </c>
      <c r="K4" s="3" t="s">
        <v>77</v>
      </c>
      <c r="L4" s="3" t="s">
        <v>78</v>
      </c>
      <c r="M4" s="3" t="s">
        <v>49</v>
      </c>
      <c r="N4" s="3" t="s">
        <v>50</v>
      </c>
      <c r="O4" s="3" t="s">
        <v>51</v>
      </c>
      <c r="P4" s="3" t="s">
        <v>53</v>
      </c>
      <c r="Q4" s="3" t="s">
        <v>79</v>
      </c>
      <c r="R4" s="3" t="s">
        <v>80</v>
      </c>
    </row>
    <row r="5" ht="21" customHeight="true">
      <c r="A5" s="6" t="s">
        <v>81</v>
      </c>
      <c r="B5" s="13">
        <v>46135</v>
      </c>
      <c r="C5" s="6" t="s">
        <v>82</v>
      </c>
      <c r="D5" s="4" t="s">
        <v>83</v>
      </c>
      <c r="E5" s="4" t="s">
        <v>84</v>
      </c>
      <c r="F5" s="4" t="s">
        <v>85</v>
      </c>
      <c r="G5" s="14" t="s">
        <v>86</v>
      </c>
      <c r="H5" s="4" t="s">
        <v>87</v>
      </c>
      <c r="I5" s="4" t="s">
        <v>88</v>
      </c>
      <c r="J5" s="4" t="s">
        <v>89</v>
      </c>
      <c r="K5" s="4" t="s">
        <v>90</v>
      </c>
      <c r="L5" s="4" t="s">
        <v>91</v>
      </c>
      <c r="M5" s="15">
        <v>428</v>
      </c>
      <c r="N5" s="15">
        <v>18</v>
      </c>
      <c r="O5" s="16">
        <v>6320.5</v>
      </c>
      <c r="P5" s="6" t="s">
        <v>92</v>
      </c>
      <c r="Q5" s="4" t="s">
        <v>93</v>
      </c>
      <c r="R5" s="4" t="s">
        <v>94</v>
      </c>
    </row>
    <row r="6" ht="21" customHeight="true">
      <c r="A6" s="6" t="s">
        <v>95</v>
      </c>
      <c r="B6" s="13">
        <v>46135</v>
      </c>
      <c r="C6" s="6" t="s">
        <v>96</v>
      </c>
      <c r="D6" s="4" t="s">
        <v>97</v>
      </c>
      <c r="E6" s="4" t="s">
        <v>98</v>
      </c>
      <c r="F6" s="4" t="s">
        <v>99</v>
      </c>
      <c r="G6" s="14" t="s">
        <v>100</v>
      </c>
      <c r="H6" s="4" t="s">
        <v>101</v>
      </c>
      <c r="I6" s="4" t="s">
        <v>102</v>
      </c>
      <c r="J6" s="4" t="s">
        <v>103</v>
      </c>
      <c r="K6" s="4" t="s">
        <v>104</v>
      </c>
      <c r="L6" s="4" t="s">
        <v>105</v>
      </c>
      <c r="M6" s="15">
        <v>196</v>
      </c>
      <c r="N6" s="15">
        <v>10</v>
      </c>
      <c r="O6" s="16">
        <v>2840</v>
      </c>
      <c r="P6" s="6" t="s">
        <v>106</v>
      </c>
      <c r="Q6" s="4" t="s">
        <v>107</v>
      </c>
      <c r="R6" s="4" t="s">
        <v>108</v>
      </c>
    </row>
    <row r="7" ht="21" customHeight="true">
      <c r="A7" s="6" t="s">
        <v>109</v>
      </c>
      <c r="B7" s="13">
        <v>46136</v>
      </c>
      <c r="C7" s="6" t="s">
        <v>110</v>
      </c>
      <c r="D7" s="4" t="s">
        <v>111</v>
      </c>
      <c r="E7" s="4" t="s">
        <v>112</v>
      </c>
      <c r="F7" s="4" t="s">
        <v>113</v>
      </c>
      <c r="G7" s="14" t="s">
        <v>114</v>
      </c>
      <c r="H7" s="4" t="s">
        <v>115</v>
      </c>
      <c r="I7" s="4" t="s">
        <v>116</v>
      </c>
      <c r="J7" s="4" t="s">
        <v>117</v>
      </c>
      <c r="K7" s="4" t="s">
        <v>118</v>
      </c>
      <c r="L7" s="4" t="s">
        <v>91</v>
      </c>
      <c r="M7" s="15">
        <v>310</v>
      </c>
      <c r="N7" s="15">
        <v>22</v>
      </c>
      <c r="O7" s="16">
        <v>5125</v>
      </c>
      <c r="P7" s="6" t="s">
        <v>119</v>
      </c>
      <c r="Q7" s="4" t="s">
        <v>120</v>
      </c>
      <c r="R7" s="4" t="s">
        <v>121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sqref="$K$5:$K$27" type="list">
      <formula1>enum_cargo_type_labels</formula1>
    </dataValidation>
    <dataValidation allowBlank="false" sqref="$A$5:$A$27" type="custom">
      <formula1>LEN(TRIM(A5))&gt;0</formula1>
    </dataValidation>
    <dataValidation allowBlank="false" sqref="$C$5:$C$27" type="custom">
      <formula1>LEN(TRIM(C5))&gt;0</formula1>
    </dataValidation>
    <dataValidation allowBlank="true" sqref="$L$5:$L$27" type="list">
      <formula1>enum_temperature_requirement_labels</formula1>
    </dataValidation>
    <dataValidation allowBlank="false" sqref="$P$5:$P$27" type="list">
      <formula1>enum_load_status_labels</formula1>
    </dataValidation>
    <dataValidation allowBlank="false" sqref="$B$5:$B$27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6" min="5" width="16"/>
    <col customWidth="true" max="7" min="7" width="18"/>
    <col customWidth="true" max="9" min="8" width="16"/>
    <col customWidth="true" max="10" min="10" width="34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67</v>
      </c>
      <c r="C4" s="3" t="s">
        <v>123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128</v>
      </c>
      <c r="I4" s="3" t="s">
        <v>129</v>
      </c>
      <c r="J4" s="3" t="s">
        <v>130</v>
      </c>
    </row>
    <row r="5" ht="21" customHeight="true">
      <c r="A5" s="6" t="s">
        <v>131</v>
      </c>
      <c r="B5" s="6" t="s">
        <v>81</v>
      </c>
      <c r="C5" s="14" t="s">
        <v>132</v>
      </c>
      <c r="D5" s="4" t="s">
        <v>133</v>
      </c>
      <c r="E5" s="4" t="s">
        <v>134</v>
      </c>
      <c r="F5" s="4" t="s">
        <v>134</v>
      </c>
      <c r="G5" s="4" t="s">
        <v>134</v>
      </c>
      <c r="H5" s="6" t="s">
        <v>134</v>
      </c>
      <c r="I5" s="4" t="s">
        <v>135</v>
      </c>
      <c r="J5" s="4" t="s">
        <v>136</v>
      </c>
    </row>
    <row r="6" ht="21" customHeight="true">
      <c r="A6" s="6" t="s">
        <v>137</v>
      </c>
      <c r="B6" s="6" t="s">
        <v>95</v>
      </c>
      <c r="C6" s="14" t="s">
        <v>138</v>
      </c>
      <c r="D6" s="4" t="s">
        <v>133</v>
      </c>
      <c r="E6" s="4" t="s">
        <v>139</v>
      </c>
      <c r="F6" s="4" t="s">
        <v>140</v>
      </c>
      <c r="G6" s="4" t="s">
        <v>139</v>
      </c>
      <c r="H6" s="6" t="s">
        <v>139</v>
      </c>
      <c r="I6" s="4" t="s">
        <v>141</v>
      </c>
      <c r="J6" s="4" t="s">
        <v>142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sqref="$D$5:$D$26" type="list">
      <formula1>boolean_labels</formula1>
    </dataValidation>
    <dataValidation allowBlank="true" sqref="$F$5:$F$26" type="list">
      <formula1>enum_check_result_labels</formula1>
    </dataValidation>
    <dataValidation allowBlank="true" sqref="$G$5:$G$26" type="list">
      <formula1>enum_check_result_labels</formula1>
    </dataValidation>
    <dataValidation allowBlank="false" sqref="$H$5:$H$26" type="list">
      <formula1>enum_check_result_labels</formula1>
    </dataValidation>
    <dataValidation allowBlank="false" sqref="$B$5:$B$26" type="custom">
      <formula1>LEN(TRIM(B5))&gt;0</formula1>
    </dataValidation>
    <dataValidation allowBlank="true" sqref="$E$5:$E$26" type="list">
      <formula1>enum_check_result_labels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2"/>
    <col customWidth="true" max="6" min="4" width="14"/>
    <col customWidth="true" max="11" min="7" width="16"/>
    <col customWidth="true" max="12" min="12" width="3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67</v>
      </c>
      <c r="C4" s="3" t="s">
        <v>143</v>
      </c>
      <c r="D4" s="3" t="s">
        <v>49</v>
      </c>
      <c r="E4" s="3" t="s">
        <v>144</v>
      </c>
      <c r="F4" s="3" t="s">
        <v>145</v>
      </c>
      <c r="G4" s="3" t="s">
        <v>146</v>
      </c>
      <c r="H4" s="3" t="s">
        <v>147</v>
      </c>
      <c r="I4" s="3" t="s">
        <v>148</v>
      </c>
      <c r="J4" s="3" t="s">
        <v>149</v>
      </c>
      <c r="K4" s="3" t="s">
        <v>150</v>
      </c>
      <c r="L4" s="3" t="s">
        <v>151</v>
      </c>
    </row>
    <row r="5" ht="21" customHeight="true">
      <c r="A5" s="6" t="s">
        <v>152</v>
      </c>
      <c r="B5" s="6" t="s">
        <v>81</v>
      </c>
      <c r="C5" s="15">
        <v>42</v>
      </c>
      <c r="D5" s="15">
        <v>428</v>
      </c>
      <c r="E5" s="15">
        <v>428</v>
      </c>
      <c r="F5" s="15">
        <v>18</v>
      </c>
      <c r="G5" s="4" t="s">
        <v>134</v>
      </c>
      <c r="H5" s="4" t="s">
        <v>153</v>
      </c>
      <c r="I5" s="4" t="s">
        <v>154</v>
      </c>
      <c r="J5" s="6" t="s">
        <v>134</v>
      </c>
      <c r="K5" s="4" t="s">
        <v>155</v>
      </c>
      <c r="L5" s="4" t="s">
        <v>156</v>
      </c>
    </row>
    <row r="6" ht="21" customHeight="true">
      <c r="A6" s="6" t="s">
        <v>157</v>
      </c>
      <c r="B6" s="6" t="s">
        <v>95</v>
      </c>
      <c r="C6" s="15">
        <v>18</v>
      </c>
      <c r="D6" s="15">
        <v>196</v>
      </c>
      <c r="E6" s="15">
        <v>190</v>
      </c>
      <c r="F6" s="15">
        <v>10</v>
      </c>
      <c r="G6" s="4" t="s">
        <v>139</v>
      </c>
      <c r="H6" s="4" t="s">
        <v>158</v>
      </c>
      <c r="I6" s="4" t="s">
        <v>159</v>
      </c>
      <c r="J6" s="6" t="s">
        <v>139</v>
      </c>
      <c r="K6" s="4" t="s">
        <v>160</v>
      </c>
      <c r="L6" s="4" t="s">
        <v>161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A$5:$A$26" type="custom">
      <formula1>LEN(TRIM(A5))&gt;0</formula1>
    </dataValidation>
    <dataValidation allowBlank="true" sqref="$H$5:$H$26" type="list">
      <formula1>enum_yes_no_issue_labels</formula1>
    </dataValidation>
    <dataValidation allowBlank="false" sqref="$J$5:$J$26" type="list">
      <formula1>enum_check_result_labels</formula1>
    </dataValidation>
    <dataValidation allowBlank="false" sqref="$B$5:$B$26" type="custom">
      <formula1>LEN(TRIM(B5))&gt;0</formula1>
    </dataValidation>
    <dataValidation allowBlank="true" sqref="$G$5:$G$26" type="list">
      <formula1>enum_check_result_labels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4"/>
    <col customWidth="true" max="5" min="4" width="16"/>
    <col customWidth="true" max="6" min="6" width="14"/>
    <col customWidth="true" max="8" min="7" width="18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162</v>
      </c>
      <c r="B4" s="3" t="s">
        <v>67</v>
      </c>
      <c r="C4" s="3" t="s">
        <v>163</v>
      </c>
      <c r="D4" s="3" t="s">
        <v>164</v>
      </c>
      <c r="E4" s="3" t="s">
        <v>165</v>
      </c>
      <c r="F4" s="3" t="s">
        <v>166</v>
      </c>
      <c r="G4" s="3" t="s">
        <v>167</v>
      </c>
      <c r="H4" s="3" t="s">
        <v>168</v>
      </c>
      <c r="I4" s="3" t="s">
        <v>169</v>
      </c>
      <c r="J4" s="3" t="s">
        <v>80</v>
      </c>
    </row>
    <row r="5" ht="21" customHeight="true">
      <c r="A5" s="6" t="s">
        <v>170</v>
      </c>
      <c r="B5" s="6" t="s">
        <v>81</v>
      </c>
      <c r="C5" s="4" t="s">
        <v>133</v>
      </c>
      <c r="D5" s="4" t="s">
        <v>133</v>
      </c>
      <c r="E5" s="4" t="s">
        <v>133</v>
      </c>
      <c r="F5" s="4" t="s">
        <v>133</v>
      </c>
      <c r="G5" s="6" t="s">
        <v>171</v>
      </c>
      <c r="H5" s="14" t="s">
        <v>172</v>
      </c>
      <c r="I5" s="4" t="s">
        <v>173</v>
      </c>
      <c r="J5" s="4" t="s">
        <v>174</v>
      </c>
    </row>
    <row r="6" ht="21" customHeight="true">
      <c r="A6" s="6" t="s">
        <v>175</v>
      </c>
      <c r="B6" s="6" t="s">
        <v>95</v>
      </c>
      <c r="C6" s="4" t="s">
        <v>133</v>
      </c>
      <c r="D6" s="4" t="s">
        <v>176</v>
      </c>
      <c r="E6" s="4" t="s">
        <v>133</v>
      </c>
      <c r="F6" s="4" t="s">
        <v>176</v>
      </c>
      <c r="G6" s="6" t="s">
        <v>177</v>
      </c>
      <c r="H6" s="14" t="s">
        <v>178</v>
      </c>
      <c r="I6" s="4" t="s">
        <v>179</v>
      </c>
      <c r="J6" s="4" t="s">
        <v>180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B$5:$B$26" type="custom">
      <formula1>LEN(TRIM(B5))&gt;0</formula1>
    </dataValidation>
    <dataValidation allowBlank="true" sqref="$F$5:$F$26" type="list">
      <formula1>boolean_labels</formula1>
    </dataValidation>
    <dataValidation allowBlank="false" sqref="$G$5:$G$26" type="list">
      <formula1>enum_release_status_labels</formula1>
    </dataValidation>
    <dataValidation allowBlank="false" sqref="$A$5:$A$26" type="custom">
      <formula1>LEN(TRIM(A5))&gt;0</formula1>
    </dataValidation>
    <dataValidation allowBlank="true" sqref="$C$5:$C$26" type="list">
      <formula1>boolean_labels</formula1>
    </dataValidation>
    <dataValidation allowBlank="true" sqref="$D$5:$D$26" type="list">
      <formula1>boolean_labels</formula1>
    </dataValidation>
    <dataValidation allowBlank="true" sqref="$E$5:$E$26" type="list">
      <formula1>boolean_labels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6"/>
    <col customWidth="true" max="6" min="6" width="14"/>
    <col customWidth="true" max="7" min="7" width="16"/>
    <col customWidth="true" max="8" min="8" width="34"/>
    <col customWidth="true" max="9" min="9" width="3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181</v>
      </c>
      <c r="B4" s="3" t="s">
        <v>67</v>
      </c>
      <c r="C4" s="3" t="s">
        <v>182</v>
      </c>
      <c r="D4" s="3" t="s">
        <v>183</v>
      </c>
      <c r="E4" s="3" t="s">
        <v>79</v>
      </c>
      <c r="F4" s="3" t="s">
        <v>184</v>
      </c>
      <c r="G4" s="3" t="s">
        <v>62</v>
      </c>
      <c r="H4" s="3" t="s">
        <v>185</v>
      </c>
      <c r="I4" s="3" t="s">
        <v>80</v>
      </c>
    </row>
    <row r="5" ht="21" customHeight="true">
      <c r="A5" s="6" t="s">
        <v>186</v>
      </c>
      <c r="B5" s="6" t="s">
        <v>95</v>
      </c>
      <c r="C5" s="4" t="s">
        <v>187</v>
      </c>
      <c r="D5" s="4" t="s">
        <v>188</v>
      </c>
      <c r="E5" s="4" t="s">
        <v>107</v>
      </c>
      <c r="F5" s="17">
        <v>46135</v>
      </c>
      <c r="G5" s="6" t="s">
        <v>189</v>
      </c>
      <c r="H5" s="4" t="s">
        <v>190</v>
      </c>
      <c r="I5" s="4" t="s">
        <v>191</v>
      </c>
    </row>
    <row r="6" ht="21" customHeight="true">
      <c r="A6" s="6" t="s">
        <v>192</v>
      </c>
      <c r="B6" s="6" t="s">
        <v>109</v>
      </c>
      <c r="C6" s="4" t="s">
        <v>193</v>
      </c>
      <c r="D6" s="4" t="s">
        <v>194</v>
      </c>
      <c r="E6" s="4" t="s">
        <v>120</v>
      </c>
      <c r="F6" s="17">
        <v>46136</v>
      </c>
      <c r="G6" s="6" t="s">
        <v>195</v>
      </c>
      <c r="H6" s="4" t="s">
        <v>196</v>
      </c>
      <c r="I6" s="4" t="s">
        <v>197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C$5:$C$26" type="list">
      <formula1>enum_exception_type_labels</formula1>
    </dataValidation>
    <dataValidation allowBlank="true" sqref="$D$5:$D$26" type="list">
      <formula1>enum_severity_labels</formula1>
    </dataValidation>
    <dataValidation allowBlank="false" sqref="$G$5:$G$26" type="list">
      <formula1>enum_exception_status_labels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7" min="4" width="16"/>
    <col customWidth="true" max="8" min="8" width="3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198</v>
      </c>
      <c r="B4" s="3" t="s">
        <v>199</v>
      </c>
      <c r="C4" s="3" t="s">
        <v>72</v>
      </c>
      <c r="D4" s="3" t="s">
        <v>200</v>
      </c>
      <c r="E4" s="3" t="s">
        <v>201</v>
      </c>
      <c r="F4" s="3" t="s">
        <v>202</v>
      </c>
      <c r="G4" s="3" t="s">
        <v>203</v>
      </c>
      <c r="H4" s="3" t="s">
        <v>80</v>
      </c>
    </row>
    <row r="5" ht="21" customHeight="true">
      <c r="A5" s="6" t="s">
        <v>204</v>
      </c>
      <c r="B5" s="17">
        <v>46132</v>
      </c>
      <c r="C5" s="4" t="s">
        <v>85</v>
      </c>
      <c r="D5" s="15">
        <v>34</v>
      </c>
      <c r="E5" s="15">
        <v>5</v>
      </c>
      <c r="F5" s="4" t="s">
        <v>205</v>
      </c>
      <c r="G5" s="4" t="s">
        <v>93</v>
      </c>
      <c r="H5" s="4" t="s">
        <v>206</v>
      </c>
    </row>
    <row r="6" ht="21" customHeight="true">
      <c r="A6" s="6" t="s">
        <v>207</v>
      </c>
      <c r="B6" s="17">
        <v>46132</v>
      </c>
      <c r="C6" s="4" t="s">
        <v>99</v>
      </c>
      <c r="D6" s="15">
        <v>42</v>
      </c>
      <c r="E6" s="15">
        <v>4</v>
      </c>
      <c r="F6" s="4" t="s">
        <v>208</v>
      </c>
      <c r="G6" s="4" t="s">
        <v>107</v>
      </c>
      <c r="H6" s="4" t="s">
        <v>209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false" sqref="$A$5:$A$26" type="custom">
      <formula1>LEN(TRIM(A5))&gt;0</formula1>
    </dataValidation>
    <dataValidation allowBlank="true" sqref="$F$5:$F$26" type="list">
      <formula1>enum_capacity_status_labels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210</v>
      </c>
      <c r="B4" s="2" t="s">
        <v>211</v>
      </c>
      <c r="C4" s="2" t="s">
        <v>212</v>
      </c>
      <c r="D4" s="2"/>
      <c r="E4" s="2"/>
    </row>
    <row r="5" ht="21" customHeight="true">
      <c r="A5" s="3" t="s">
        <v>213</v>
      </c>
      <c r="B5" s="3" t="s">
        <v>214</v>
      </c>
      <c r="C5" s="3" t="s">
        <v>215</v>
      </c>
      <c r="D5" s="3" t="s">
        <v>216</v>
      </c>
      <c r="E5" s="3" t="s">
        <v>217</v>
      </c>
    </row>
    <row r="6" ht="21" customHeight="true">
      <c r="A6" t="s">
        <v>210</v>
      </c>
      <c r="B6" t="s">
        <v>218</v>
      </c>
      <c r="C6" t="s">
        <v>219</v>
      </c>
      <c r="D6">
        <v>10</v>
      </c>
      <c r="E6" t="b">
        <v>1</v>
      </c>
    </row>
    <row r="7" ht="21" customHeight="true">
      <c r="A7" t="s">
        <v>210</v>
      </c>
      <c r="B7" t="s">
        <v>118</v>
      </c>
      <c r="C7" t="s">
        <v>220</v>
      </c>
      <c r="D7">
        <v>20</v>
      </c>
      <c r="E7" t="b">
        <v>1</v>
      </c>
    </row>
    <row r="8" ht="21" customHeight="true">
      <c r="A8" t="s">
        <v>210</v>
      </c>
      <c r="B8" t="s">
        <v>90</v>
      </c>
      <c r="C8" t="s">
        <v>221</v>
      </c>
      <c r="D8">
        <v>30</v>
      </c>
      <c r="E8" t="b">
        <v>1</v>
      </c>
    </row>
    <row r="9" ht="21" customHeight="true">
      <c r="A9" t="s">
        <v>210</v>
      </c>
      <c r="B9" t="s">
        <v>104</v>
      </c>
      <c r="C9" t="s">
        <v>222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223</v>
      </c>
      <c r="B12" s="2" t="s">
        <v>224</v>
      </c>
      <c r="C12" s="2" t="s">
        <v>225</v>
      </c>
      <c r="D12" s="2"/>
      <c r="E12" s="2"/>
    </row>
    <row r="13" ht="21" customHeight="true">
      <c r="A13" s="3" t="s">
        <v>213</v>
      </c>
      <c r="B13" s="3" t="s">
        <v>214</v>
      </c>
      <c r="C13" s="3" t="s">
        <v>215</v>
      </c>
      <c r="D13" s="3" t="s">
        <v>216</v>
      </c>
      <c r="E13" s="3" t="s">
        <v>217</v>
      </c>
    </row>
    <row r="14" ht="21" customHeight="true">
      <c r="A14" t="s">
        <v>223</v>
      </c>
      <c r="B14" t="s">
        <v>91</v>
      </c>
      <c r="C14" t="s">
        <v>226</v>
      </c>
      <c r="D14">
        <v>10</v>
      </c>
      <c r="E14" t="b">
        <v>1</v>
      </c>
    </row>
    <row r="15" ht="21" customHeight="true">
      <c r="A15" t="s">
        <v>223</v>
      </c>
      <c r="B15" t="s">
        <v>105</v>
      </c>
      <c r="C15" t="s">
        <v>227</v>
      </c>
      <c r="D15">
        <v>20</v>
      </c>
      <c r="E15" t="b">
        <v>1</v>
      </c>
    </row>
    <row r="16" ht="21" customHeight="true">
      <c r="A16" t="s">
        <v>223</v>
      </c>
      <c r="B16" t="s">
        <v>228</v>
      </c>
      <c r="C16" t="s">
        <v>229</v>
      </c>
      <c r="D16">
        <v>30</v>
      </c>
      <c r="E16" t="b">
        <v>1</v>
      </c>
    </row>
    <row r="17" ht="21" customHeight="true">
      <c r="A17" t="s">
        <v>223</v>
      </c>
      <c r="B17" t="s">
        <v>230</v>
      </c>
      <c r="C17" t="s">
        <v>231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232</v>
      </c>
      <c r="B20" s="2" t="s">
        <v>233</v>
      </c>
      <c r="C20" s="2" t="s">
        <v>234</v>
      </c>
      <c r="D20" s="2"/>
      <c r="E20" s="2"/>
    </row>
    <row r="21" ht="21" customHeight="true">
      <c r="A21" s="3" t="s">
        <v>213</v>
      </c>
      <c r="B21" s="3" t="s">
        <v>214</v>
      </c>
      <c r="C21" s="3" t="s">
        <v>215</v>
      </c>
      <c r="D21" s="3" t="s">
        <v>216</v>
      </c>
      <c r="E21" s="3" t="s">
        <v>217</v>
      </c>
    </row>
    <row r="22" ht="21" customHeight="true">
      <c r="A22" t="s">
        <v>232</v>
      </c>
      <c r="B22" t="s">
        <v>235</v>
      </c>
      <c r="C22" t="s">
        <v>56</v>
      </c>
      <c r="D22">
        <v>10</v>
      </c>
      <c r="E22" t="b">
        <v>1</v>
      </c>
    </row>
    <row r="23" ht="21" customHeight="true">
      <c r="A23" t="s">
        <v>232</v>
      </c>
      <c r="B23" t="s">
        <v>106</v>
      </c>
      <c r="C23" t="s">
        <v>57</v>
      </c>
      <c r="D23">
        <v>20</v>
      </c>
      <c r="E23" t="b">
        <v>1</v>
      </c>
    </row>
    <row r="24" ht="21" customHeight="true">
      <c r="A24" t="s">
        <v>232</v>
      </c>
      <c r="B24" t="s">
        <v>236</v>
      </c>
      <c r="C24" t="s">
        <v>58</v>
      </c>
      <c r="D24">
        <v>30</v>
      </c>
      <c r="E24" t="b">
        <v>1</v>
      </c>
    </row>
    <row r="25">
      <c r="A25" t="s">
        <v>232</v>
      </c>
      <c r="B25" t="s">
        <v>92</v>
      </c>
      <c r="C25" t="s">
        <v>47</v>
      </c>
      <c r="D25">
        <v>40</v>
      </c>
      <c r="E25" t="b">
        <v>1</v>
      </c>
    </row>
    <row r="26">
      <c r="A26" t="s">
        <v>232</v>
      </c>
      <c r="B26" t="s">
        <v>237</v>
      </c>
      <c r="C26" t="s">
        <v>59</v>
      </c>
      <c r="D26">
        <v>50</v>
      </c>
      <c r="E26" t="b">
        <v>1</v>
      </c>
    </row>
    <row r="27">
      <c r="A27" t="s">
        <v>232</v>
      </c>
      <c r="B27" t="s">
        <v>119</v>
      </c>
      <c r="C27" t="s">
        <v>60</v>
      </c>
      <c r="D27">
        <v>60</v>
      </c>
      <c r="E27" t="b">
        <v>1</v>
      </c>
    </row>
    <row r="28"/>
    <row r="29"/>
    <row r="30">
      <c r="A30" s="2" t="s">
        <v>238</v>
      </c>
      <c r="B30" s="2" t="s">
        <v>239</v>
      </c>
      <c r="C30" s="2" t="s">
        <v>240</v>
      </c>
      <c r="D30" s="2"/>
      <c r="E30" s="2"/>
    </row>
    <row r="31">
      <c r="A31" s="3" t="s">
        <v>213</v>
      </c>
      <c r="B31" s="3" t="s">
        <v>214</v>
      </c>
      <c r="C31" s="3" t="s">
        <v>215</v>
      </c>
      <c r="D31" s="3" t="s">
        <v>216</v>
      </c>
      <c r="E31" s="3" t="s">
        <v>217</v>
      </c>
    </row>
    <row r="32">
      <c r="A32" t="s">
        <v>238</v>
      </c>
      <c r="B32" t="s">
        <v>140</v>
      </c>
      <c r="C32" t="s">
        <v>241</v>
      </c>
      <c r="D32">
        <v>10</v>
      </c>
      <c r="E32" t="b">
        <v>1</v>
      </c>
    </row>
    <row r="33">
      <c r="A33" t="s">
        <v>238</v>
      </c>
      <c r="B33" t="s">
        <v>134</v>
      </c>
      <c r="C33" t="s">
        <v>242</v>
      </c>
      <c r="D33">
        <v>20</v>
      </c>
      <c r="E33" t="b">
        <v>1</v>
      </c>
    </row>
    <row r="34">
      <c r="A34" t="s">
        <v>238</v>
      </c>
      <c r="B34" t="s">
        <v>139</v>
      </c>
      <c r="C34" t="s">
        <v>243</v>
      </c>
      <c r="D34">
        <v>30</v>
      </c>
      <c r="E34" t="b">
        <v>1</v>
      </c>
    </row>
    <row r="35">
      <c r="A35" t="s">
        <v>238</v>
      </c>
      <c r="B35" t="s">
        <v>244</v>
      </c>
      <c r="C35" t="s">
        <v>245</v>
      </c>
      <c r="D35">
        <v>40</v>
      </c>
      <c r="E35" t="b">
        <v>1</v>
      </c>
    </row>
    <row r="36"/>
    <row r="37"/>
    <row r="38">
      <c r="A38" s="2" t="s">
        <v>246</v>
      </c>
      <c r="B38" s="2" t="s">
        <v>247</v>
      </c>
      <c r="C38" s="2" t="s">
        <v>248</v>
      </c>
      <c r="D38" s="2"/>
      <c r="E38" s="2"/>
    </row>
    <row r="39">
      <c r="A39" s="3" t="s">
        <v>213</v>
      </c>
      <c r="B39" s="3" t="s">
        <v>214</v>
      </c>
      <c r="C39" s="3" t="s">
        <v>215</v>
      </c>
      <c r="D39" s="3" t="s">
        <v>216</v>
      </c>
      <c r="E39" s="3" t="s">
        <v>217</v>
      </c>
    </row>
    <row r="40">
      <c r="A40" t="s">
        <v>246</v>
      </c>
      <c r="B40" t="s">
        <v>153</v>
      </c>
      <c r="C40" t="s">
        <v>249</v>
      </c>
      <c r="D40">
        <v>10</v>
      </c>
      <c r="E40" t="b">
        <v>1</v>
      </c>
    </row>
    <row r="41">
      <c r="A41" t="s">
        <v>246</v>
      </c>
      <c r="B41" t="s">
        <v>158</v>
      </c>
      <c r="C41" t="s">
        <v>250</v>
      </c>
      <c r="D41">
        <v>20</v>
      </c>
      <c r="E41" t="b">
        <v>1</v>
      </c>
    </row>
    <row r="42">
      <c r="A42" t="s">
        <v>246</v>
      </c>
      <c r="B42" t="s">
        <v>251</v>
      </c>
      <c r="C42" t="s">
        <v>252</v>
      </c>
      <c r="D42">
        <v>30</v>
      </c>
      <c r="E42" t="b">
        <v>1</v>
      </c>
    </row>
    <row r="43"/>
    <row r="44"/>
    <row r="45">
      <c r="A45" s="2" t="s">
        <v>253</v>
      </c>
      <c r="B45" s="2" t="s">
        <v>254</v>
      </c>
      <c r="C45" s="2" t="s">
        <v>255</v>
      </c>
      <c r="D45" s="2"/>
      <c r="E45" s="2"/>
    </row>
    <row r="46">
      <c r="A46" s="3" t="s">
        <v>213</v>
      </c>
      <c r="B46" s="3" t="s">
        <v>214</v>
      </c>
      <c r="C46" s="3" t="s">
        <v>215</v>
      </c>
      <c r="D46" s="3" t="s">
        <v>216</v>
      </c>
      <c r="E46" s="3" t="s">
        <v>217</v>
      </c>
    </row>
    <row r="47">
      <c r="A47" t="s">
        <v>253</v>
      </c>
      <c r="B47" t="s">
        <v>256</v>
      </c>
      <c r="C47" t="s">
        <v>257</v>
      </c>
      <c r="D47">
        <v>10</v>
      </c>
      <c r="E47" t="b">
        <v>1</v>
      </c>
    </row>
    <row r="48">
      <c r="A48" t="s">
        <v>253</v>
      </c>
      <c r="B48" t="s">
        <v>171</v>
      </c>
      <c r="C48" t="s">
        <v>258</v>
      </c>
      <c r="D48">
        <v>20</v>
      </c>
      <c r="E48" t="b">
        <v>1</v>
      </c>
    </row>
    <row r="49">
      <c r="A49" t="s">
        <v>253</v>
      </c>
      <c r="B49" t="s">
        <v>237</v>
      </c>
      <c r="C49" t="s">
        <v>59</v>
      </c>
      <c r="D49">
        <v>30</v>
      </c>
      <c r="E49" t="b">
        <v>1</v>
      </c>
    </row>
    <row r="50">
      <c r="A50" t="s">
        <v>253</v>
      </c>
      <c r="B50" t="s">
        <v>177</v>
      </c>
      <c r="C50" t="s">
        <v>259</v>
      </c>
      <c r="D50">
        <v>40</v>
      </c>
      <c r="E50" t="b">
        <v>1</v>
      </c>
    </row>
    <row r="51"/>
    <row r="52"/>
    <row r="53">
      <c r="A53" s="2" t="s">
        <v>260</v>
      </c>
      <c r="B53" s="2" t="s">
        <v>261</v>
      </c>
      <c r="C53" s="2" t="s">
        <v>262</v>
      </c>
      <c r="D53" s="2"/>
      <c r="E53" s="2"/>
    </row>
    <row r="54">
      <c r="A54" s="3" t="s">
        <v>213</v>
      </c>
      <c r="B54" s="3" t="s">
        <v>214</v>
      </c>
      <c r="C54" s="3" t="s">
        <v>215</v>
      </c>
      <c r="D54" s="3" t="s">
        <v>216</v>
      </c>
      <c r="E54" s="3" t="s">
        <v>217</v>
      </c>
    </row>
    <row r="55">
      <c r="A55" t="s">
        <v>260</v>
      </c>
      <c r="B55" t="s">
        <v>263</v>
      </c>
      <c r="C55" t="s">
        <v>264</v>
      </c>
      <c r="D55">
        <v>10</v>
      </c>
      <c r="E55" t="b">
        <v>1</v>
      </c>
    </row>
    <row r="56">
      <c r="A56" t="s">
        <v>260</v>
      </c>
      <c r="B56" t="s">
        <v>265</v>
      </c>
      <c r="C56" t="s">
        <v>266</v>
      </c>
      <c r="D56">
        <v>20</v>
      </c>
      <c r="E56" t="b">
        <v>1</v>
      </c>
    </row>
    <row r="57">
      <c r="A57" t="s">
        <v>260</v>
      </c>
      <c r="B57" t="s">
        <v>193</v>
      </c>
      <c r="C57" t="s">
        <v>267</v>
      </c>
      <c r="D57">
        <v>30</v>
      </c>
      <c r="E57" t="b">
        <v>1</v>
      </c>
    </row>
    <row r="58">
      <c r="A58" t="s">
        <v>260</v>
      </c>
      <c r="B58" t="s">
        <v>187</v>
      </c>
      <c r="C58" t="s">
        <v>268</v>
      </c>
      <c r="D58">
        <v>40</v>
      </c>
      <c r="E58" t="b">
        <v>1</v>
      </c>
    </row>
    <row r="59">
      <c r="A59" t="s">
        <v>260</v>
      </c>
      <c r="B59" t="s">
        <v>269</v>
      </c>
      <c r="C59" t="s">
        <v>270</v>
      </c>
      <c r="D59">
        <v>50</v>
      </c>
      <c r="E59" t="b">
        <v>1</v>
      </c>
    </row>
    <row r="60"/>
    <row r="61"/>
    <row r="62">
      <c r="A62" s="2" t="s">
        <v>271</v>
      </c>
      <c r="B62" s="2" t="s">
        <v>272</v>
      </c>
      <c r="C62" s="2" t="s">
        <v>273</v>
      </c>
      <c r="D62" s="2"/>
      <c r="E62" s="2"/>
    </row>
    <row r="63">
      <c r="A63" s="3" t="s">
        <v>213</v>
      </c>
      <c r="B63" s="3" t="s">
        <v>214</v>
      </c>
      <c r="C63" s="3" t="s">
        <v>215</v>
      </c>
      <c r="D63" s="3" t="s">
        <v>216</v>
      </c>
      <c r="E63" s="3" t="s">
        <v>217</v>
      </c>
    </row>
    <row r="64">
      <c r="A64" t="s">
        <v>271</v>
      </c>
      <c r="B64" t="s">
        <v>274</v>
      </c>
      <c r="C64" t="s">
        <v>275</v>
      </c>
      <c r="D64">
        <v>10</v>
      </c>
      <c r="E64" t="b">
        <v>1</v>
      </c>
    </row>
    <row r="65">
      <c r="A65" t="s">
        <v>271</v>
      </c>
      <c r="B65" t="s">
        <v>188</v>
      </c>
      <c r="C65" t="s">
        <v>276</v>
      </c>
      <c r="D65">
        <v>20</v>
      </c>
      <c r="E65" t="b">
        <v>1</v>
      </c>
    </row>
    <row r="66">
      <c r="A66" t="s">
        <v>271</v>
      </c>
      <c r="B66" t="s">
        <v>194</v>
      </c>
      <c r="C66" t="s">
        <v>277</v>
      </c>
      <c r="D66">
        <v>30</v>
      </c>
      <c r="E66" t="b">
        <v>1</v>
      </c>
    </row>
    <row r="67"/>
    <row r="68"/>
    <row r="69">
      <c r="A69" s="2" t="s">
        <v>278</v>
      </c>
      <c r="B69" s="2" t="s">
        <v>279</v>
      </c>
      <c r="C69" s="2" t="s">
        <v>280</v>
      </c>
      <c r="D69" s="2"/>
      <c r="E69" s="2"/>
    </row>
    <row r="70">
      <c r="A70" s="3" t="s">
        <v>213</v>
      </c>
      <c r="B70" s="3" t="s">
        <v>214</v>
      </c>
      <c r="C70" s="3" t="s">
        <v>215</v>
      </c>
      <c r="D70" s="3" t="s">
        <v>216</v>
      </c>
      <c r="E70" s="3" t="s">
        <v>217</v>
      </c>
    </row>
    <row r="71">
      <c r="A71" t="s">
        <v>278</v>
      </c>
      <c r="B71" t="s">
        <v>281</v>
      </c>
      <c r="C71" t="s">
        <v>63</v>
      </c>
      <c r="D71">
        <v>10</v>
      </c>
      <c r="E71" t="b">
        <v>1</v>
      </c>
    </row>
    <row r="72">
      <c r="A72" t="s">
        <v>278</v>
      </c>
      <c r="B72" t="s">
        <v>189</v>
      </c>
      <c r="C72" t="s">
        <v>64</v>
      </c>
      <c r="D72">
        <v>20</v>
      </c>
      <c r="E72" t="b">
        <v>1</v>
      </c>
    </row>
    <row r="73">
      <c r="A73" t="s">
        <v>278</v>
      </c>
      <c r="B73" t="s">
        <v>282</v>
      </c>
      <c r="C73" t="s">
        <v>65</v>
      </c>
      <c r="D73">
        <v>30</v>
      </c>
      <c r="E73" t="b">
        <v>1</v>
      </c>
    </row>
    <row r="74">
      <c r="A74" t="s">
        <v>278</v>
      </c>
      <c r="B74" t="s">
        <v>195</v>
      </c>
      <c r="C74" t="s">
        <v>66</v>
      </c>
      <c r="D74">
        <v>40</v>
      </c>
      <c r="E74" t="b">
        <v>1</v>
      </c>
    </row>
    <row r="75"/>
    <row r="76"/>
    <row r="77">
      <c r="A77" s="2" t="s">
        <v>283</v>
      </c>
      <c r="B77" s="2" t="s">
        <v>284</v>
      </c>
      <c r="C77" s="2" t="s">
        <v>285</v>
      </c>
      <c r="D77" s="2"/>
      <c r="E77" s="2"/>
    </row>
    <row r="78">
      <c r="A78" s="3" t="s">
        <v>213</v>
      </c>
      <c r="B78" s="3" t="s">
        <v>214</v>
      </c>
      <c r="C78" s="3" t="s">
        <v>215</v>
      </c>
      <c r="D78" s="3" t="s">
        <v>216</v>
      </c>
      <c r="E78" s="3" t="s">
        <v>217</v>
      </c>
    </row>
    <row r="79">
      <c r="A79" t="s">
        <v>283</v>
      </c>
      <c r="B79" t="s">
        <v>205</v>
      </c>
      <c r="C79" t="s">
        <v>286</v>
      </c>
      <c r="D79">
        <v>10</v>
      </c>
      <c r="E79" t="b">
        <v>1</v>
      </c>
    </row>
    <row r="80">
      <c r="A80" t="s">
        <v>283</v>
      </c>
      <c r="B80" t="s">
        <v>208</v>
      </c>
      <c r="C80" t="s">
        <v>287</v>
      </c>
      <c r="D80">
        <v>20</v>
      </c>
      <c r="E80" t="b">
        <v>1</v>
      </c>
    </row>
    <row r="81">
      <c r="A81" t="s">
        <v>283</v>
      </c>
      <c r="B81" t="s">
        <v>288</v>
      </c>
      <c r="C81" t="s">
        <v>289</v>
      </c>
      <c r="D81">
        <v>30</v>
      </c>
      <c r="E81" t="b">
        <v>1</v>
      </c>
    </row>
    <row r="82"/>
    <row r="83"/>
    <row r="84">
      <c r="A84" s="2" t="s">
        <v>290</v>
      </c>
      <c r="B84" s="2" t="s">
        <v>291</v>
      </c>
      <c r="C84" s="2" t="s">
        <v>292</v>
      </c>
      <c r="D84" s="2"/>
      <c r="E84" s="2"/>
    </row>
    <row r="85">
      <c r="A85" s="3" t="s">
        <v>213</v>
      </c>
      <c r="B85" s="3" t="s">
        <v>214</v>
      </c>
      <c r="C85" s="3" t="s">
        <v>215</v>
      </c>
      <c r="D85" s="3" t="s">
        <v>216</v>
      </c>
      <c r="E85" s="3" t="s">
        <v>217</v>
      </c>
    </row>
    <row r="86">
      <c r="A86" t="s">
        <v>290</v>
      </c>
      <c r="B86" t="s">
        <v>293</v>
      </c>
      <c r="C86" t="s">
        <v>133</v>
      </c>
      <c r="D86">
        <v>10</v>
      </c>
      <c r="E86" t="b">
        <v>1</v>
      </c>
    </row>
    <row r="87">
      <c r="A87" t="s">
        <v>290</v>
      </c>
      <c r="B87" t="s">
        <v>294</v>
      </c>
      <c r="C87" t="s">
        <v>176</v>
      </c>
      <c r="D87">
        <v>20</v>
      </c>
      <c r="E87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Loading Checklist Workbook</dc:title>
  <dc:creator>Finite Field</dc:creator>
  <dc:description>Plan shipments, confirm vehicle readiness, verify loaded cargo, release departures, and hand off loading exceptions in one controlled workbook.</dc:description>
  <lastModifiedBy>Finite Field</lastModifiedBy>
  <dc:language>hr</dc:language>
  <dcterms:created xsi:type="dcterms:W3CDTF">2006-09-16T00:00:00Z</dcterms:created>
  <dcterms:modified xsi:type="dcterms:W3CDTF">2006-09-16T00:00:00Z</dcterms:modified>
  <category>Supply chain and smart logistics</category>
</coreProperties>
</file>