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Exception log" sheetId="3" r:id="rId5"/>
    <sheet name="Response tasks" sheetId="4" r:id="rId6"/>
    <sheet name="Redelivery plan" sheetId="5" r:id="rId7"/>
    <sheet name="Customer confirmations" sheetId="6" r:id="rId8"/>
    <sheet name="Carrier claims" sheetId="7" r:id="rId9"/>
    <sheet name="Lookup options" sheetId="8" r:id="rId10" state="hidden"/>
    <sheet name="Machine schema" sheetId="9" r:id="rId11" state="hidden"/>
  </sheets>
  <definedNames>
    <definedName name="boolean_labels">'Lookup options'!$C$86:$C$87</definedName>
    <definedName name="boolean_values">'Lookup options'!$B$86:$B$87</definedName>
    <definedName name="carrier_claims_carrier_range">'Carrier claims'!$C$5:$C$26</definedName>
    <definedName name="carrier_claims_claim_amount_range">'Carrier claims'!$D$5:$D$26</definedName>
    <definedName name="carrier_claims_claim_id_range">'Carrier claims'!$A$5:$A$26</definedName>
    <definedName name="carrier_claims_claim_status_range">'Carrier claims'!$E$5:$E$26</definedName>
    <definedName name="carrier_claims_exception_id_range">'Carrier claims'!$B$5:$B$26</definedName>
    <definedName name="carrier_claims_notes_range">'Carrier claims'!$I$5:$I$26</definedName>
    <definedName name="carrier_claims_owner_range">'Carrier claims'!$H$5:$H$26</definedName>
    <definedName name="carrier_claims_settlement_due_range">'Carrier claims'!$G$5:$G$26</definedName>
    <definedName name="carrier_claims_submitted_date_range">'Carrier claims'!$F$5:$F$26</definedName>
    <definedName name="customer_confirmation_confirmation_channel_range">'Customer confirmations'!$E$5:$E$26</definedName>
    <definedName name="customer_confirmation_confirmation_date_range">'Customer confirmations'!$C$5:$C$26</definedName>
    <definedName name="customer_confirmation_confirmation_id_range">'Customer confirmations'!$A$5:$A$26</definedName>
    <definedName name="customer_confirmation_confirmation_status_range">'Customer confirmations'!$F$5:$F$26</definedName>
    <definedName name="customer_confirmation_confirmed_by_range">'Customer confirmations'!$D$5:$D$26</definedName>
    <definedName name="customer_confirmation_exception_id_range">'Customer confirmations'!$B$5:$B$26</definedName>
    <definedName name="customer_confirmation_notes_range">'Customer confirmations'!$H$5:$H$26</definedName>
    <definedName name="customer_confirmation_proof_required_range">'Customer confirmations'!$G$5:$G$26</definedName>
    <definedName name="enum_claim_status_labels">'Lookup options'!$C$77:$C$81</definedName>
    <definedName name="enum_claim_status_values">'Lookup options'!$B$77:$B$81</definedName>
    <definedName name="enum_confirmation_channel_labels">'Lookup options'!$C$61:$C$64</definedName>
    <definedName name="enum_confirmation_channel_values">'Lookup options'!$B$61:$B$64</definedName>
    <definedName name="enum_confirmation_status_labels">'Lookup options'!$C$69:$C$72</definedName>
    <definedName name="enum_confirmation_status_values">'Lookup options'!$B$69:$B$72</definedName>
    <definedName name="enum_delivery_status_labels">'Lookup options'!$C$52:$C$56</definedName>
    <definedName name="enum_delivery_status_values">'Lookup options'!$B$52:$B$56</definedName>
    <definedName name="enum_exception_status_labels">'Lookup options'!$C$24:$C$29</definedName>
    <definedName name="enum_exception_status_values">'Lookup options'!$B$24:$B$29</definedName>
    <definedName name="enum_exception_type_labels">'Lookup options'!$C$6:$C$11</definedName>
    <definedName name="enum_exception_type_values">'Lookup options'!$B$6:$B$11</definedName>
    <definedName name="enum_severity_labels">'Lookup options'!$C$16:$C$19</definedName>
    <definedName name="enum_severity_values">'Lookup options'!$B$16:$B$19</definedName>
    <definedName name="enum_task_status_labels">'Lookup options'!$C$43:$C$47</definedName>
    <definedName name="enum_task_status_values">'Lookup options'!$B$43:$B$47</definedName>
    <definedName name="enum_task_type_labels">'Lookup options'!$C$34:$C$38</definedName>
    <definedName name="enum_task_type_values">'Lookup options'!$B$34:$B$38</definedName>
    <definedName name="exception_log_carrier_range">'Exception log'!$G$5:$G$27</definedName>
    <definedName name="exception_log_cost_impact_range">'Exception log'!$N$5:$N$27</definedName>
    <definedName name="exception_log_customer_range">'Exception log'!$D$5:$D$27</definedName>
    <definedName name="exception_log_delay_hours_range">'Exception log'!$M$5:$M$27</definedName>
    <definedName name="exception_log_destination_range">'Exception log'!$F$5:$F$27</definedName>
    <definedName name="exception_log_exception_id_range">'Exception log'!$A$5:$A$27</definedName>
    <definedName name="exception_log_exception_type_range">'Exception log'!$H$5:$H$27</definedName>
    <definedName name="exception_log_notes_range">'Exception log'!$O$5:$O$27</definedName>
    <definedName name="exception_log_origin_site_range">'Exception log'!$E$5:$E$27</definedName>
    <definedName name="exception_log_owner_range">'Exception log'!$K$5:$K$27</definedName>
    <definedName name="exception_log_reported_at_range">'Exception log'!$B$5:$B$27</definedName>
    <definedName name="exception_log_severity_range">'Exception log'!$I$5:$I$27</definedName>
    <definedName name="exception_log_shipment_id_range">'Exception log'!$C$5:$C$27</definedName>
    <definedName name="exception_log_status_range">'Exception log'!$J$5:$J$27</definedName>
    <definedName name="exception_log_target_resolution_range">'Exception log'!$L$5:$L$27</definedName>
    <definedName name="redelivery_plan_carrier_range">'Redelivery plan'!$E$5:$E$26</definedName>
    <definedName name="redelivery_plan_customer_contacted_range">'Redelivery plan'!$H$5:$H$26</definedName>
    <definedName name="redelivery_plan_delivery_status_range">'Redelivery plan'!$G$5:$G$26</definedName>
    <definedName name="redelivery_plan_exception_id_range">'Redelivery plan'!$B$5:$B$26</definedName>
    <definedName name="redelivery_plan_notes_range">'Redelivery plan'!$I$5:$I$26</definedName>
    <definedName name="redelivery_plan_planned_date_range">'Redelivery plan'!$C$5:$C$26</definedName>
    <definedName name="redelivery_plan_redelivery_id_range">'Redelivery plan'!$A$5:$A$26</definedName>
    <definedName name="redelivery_plan_route_no_range">'Redelivery plan'!$F$5:$F$26</definedName>
    <definedName name="redelivery_plan_time_window_range">'Redelivery plan'!$D$5:$D$26</definedName>
    <definedName name="response_tasks_contact_party_range">'Response tasks'!$G$5:$G$27</definedName>
    <definedName name="response_tasks_due_at_range">'Response tasks'!$E$5:$E$27</definedName>
    <definedName name="response_tasks_exception_id_range">'Response tasks'!$B$5:$B$27</definedName>
    <definedName name="response_tasks_next_action_range">'Response tasks'!$H$5:$H$27</definedName>
    <definedName name="response_tasks_notes_range">'Response tasks'!$I$5:$I$27</definedName>
    <definedName name="response_tasks_owner_range">'Response tasks'!$F$5:$F$27</definedName>
    <definedName name="response_tasks_task_id_range">'Response tasks'!$A$5:$A$27</definedName>
    <definedName name="response_tasks_task_status_range">'Response tasks'!$D$5:$D$27</definedName>
    <definedName name="response_tasks_task_type_range">'Response tasks'!$C$5:$C$27</definedName>
    <definedName localSheetId="2" name="_xlnm.Print_Titles">'Exception log'!$4:$4</definedName>
    <definedName localSheetId="3" name="_xlnm.Print_Titles">'Response tasks'!$4:$4</definedName>
    <definedName localSheetId="4" name="_xlnm.Print_Titles">'Redelivery plan'!$4:$4</definedName>
    <definedName localSheetId="5" name="_xlnm.Print_Titles">'Customer confirmations'!$4:$4</definedName>
    <definedName localSheetId="6" name="_xlnm.Print_Titles">'Carrier claims'!$4:$4</definedName>
  </definedNames>
  <calcPr calcId="0" fullCalcOnLoad="1" forceFullCalc="1"/>
</workbook>
</file>

<file path=xl/sharedStrings.xml><?xml version="1.0" encoding="utf-8"?>
<sst xmlns="http://schemas.openxmlformats.org/spreadsheetml/2006/main" count="335" uniqueCount="335">
  <si>
    <t>Logistics Delivery Exception Template</t>
  </si>
  <si>
    <t>Track delivery delays, damage, misdelivery, redelivery, customer confirmation, and carrier claims in one response workbook.</t>
  </si>
  <si>
    <t>Dashboard</t>
  </si>
  <si>
    <t>Exception log</t>
  </si>
  <si>
    <t>Response tasks</t>
  </si>
  <si>
    <t>Redelivery plan</t>
  </si>
  <si>
    <t>Customer confirmations</t>
  </si>
  <si>
    <t>Carrier claims</t>
  </si>
  <si>
    <t>Lookup options</t>
  </si>
  <si>
    <t>Machine schema</t>
  </si>
  <si>
    <t>Delivery exception response workflow</t>
  </si>
  <si>
    <t>Start from the exception log, assign response tasks, plan recovery, confirm the customer outcome, and close any carrier claim with evidence.</t>
  </si>
  <si>
    <t>Log the exception</t>
  </si>
  <si>
    <t>Record the shipment, customer, site, carrier, type, severity, owner, target resolution, delay hours, and cost impact as soon as the issue is reported.</t>
  </si>
  <si>
    <t>Assign response work</t>
  </si>
  <si>
    <t>Create tasks for customer contact, carrier checks, document correction, redelivery booking, or claim preparation, and keep due times visible.</t>
  </si>
  <si>
    <t>Plan recovery</t>
  </si>
  <si>
    <t>Use the redelivery plan and customer confirmation sheets to align the new route, time window, contact status, proof, and delivery result.</t>
  </si>
  <si>
    <t>Close and learn</t>
  </si>
  <si>
    <t>Resolve the exception only after notes, proof, claims, and customer confirmation are complete enough for monthly review.</t>
  </si>
  <si>
    <t>Field legend</t>
  </si>
  <si>
    <t>Input</t>
  </si>
  <si>
    <t>Cells maintained by the operations team.</t>
  </si>
  <si>
    <t>Required</t>
  </si>
  <si>
    <t>Values needed to keep the workbook usable for sorting, filters, and dashboards.</t>
  </si>
  <si>
    <t>Dropdown</t>
  </si>
  <si>
    <t>Choose from the option sheet to keep statuses consistent.</t>
  </si>
  <si>
    <t>Computed</t>
  </si>
  <si>
    <t>Formula or dashboard values generated by the workbook.</t>
  </si>
  <si>
    <t>linked_sheets</t>
  </si>
  <si>
    <t>sheet_id</t>
  </si>
  <si>
    <t>sheet_name</t>
  </si>
  <si>
    <t>kind</t>
  </si>
  <si>
    <t>module_id</t>
  </si>
  <si>
    <t>dashboard</t>
  </si>
  <si>
    <t>worksheet</t>
  </si>
  <si>
    <t>exception_log</t>
  </si>
  <si>
    <t>response_tasks</t>
  </si>
  <si>
    <t>redelivery_plan</t>
  </si>
  <si>
    <t>customer_confirmation</t>
  </si>
  <si>
    <t>carrier_claims</t>
  </si>
  <si>
    <t>lookup_options</t>
  </si>
  <si>
    <t/>
  </si>
  <si>
    <t>machine_schema</t>
  </si>
  <si>
    <t>Total exceptions</t>
  </si>
  <si>
    <t>Under investigation</t>
  </si>
  <si>
    <t>Recovery planned</t>
  </si>
  <si>
    <t>Resolved</t>
  </si>
  <si>
    <t>Delay hours</t>
  </si>
  <si>
    <t>Claim amount</t>
  </si>
  <si>
    <t>Exception status</t>
  </si>
  <si>
    <t>Status</t>
  </si>
  <si>
    <t>Count</t>
  </si>
  <si>
    <t>Share</t>
  </si>
  <si>
    <t>New</t>
  </si>
  <si>
    <t>Investigating</t>
  </si>
  <si>
    <t>Waiting for customer</t>
  </si>
  <si>
    <t>Escalated</t>
  </si>
  <si>
    <t>Severity mix</t>
  </si>
  <si>
    <t>Severity</t>
  </si>
  <si>
    <t>Low</t>
  </si>
  <si>
    <t>Medium</t>
  </si>
  <si>
    <t>High</t>
  </si>
  <si>
    <t>Critical</t>
  </si>
  <si>
    <t>Response task status</t>
  </si>
  <si>
    <t>Task status</t>
  </si>
  <si>
    <t>Not started</t>
  </si>
  <si>
    <t>In progress</t>
  </si>
  <si>
    <t>Waiting external</t>
  </si>
  <si>
    <t>Done</t>
  </si>
  <si>
    <t>Blocked</t>
  </si>
  <si>
    <t>Exception ID</t>
  </si>
  <si>
    <t>Reported at</t>
  </si>
  <si>
    <t>Shipment ID</t>
  </si>
  <si>
    <t>Customer</t>
  </si>
  <si>
    <t>Origin site</t>
  </si>
  <si>
    <t>Destination</t>
  </si>
  <si>
    <t>Carrier</t>
  </si>
  <si>
    <t>Exception type</t>
  </si>
  <si>
    <t>Owner</t>
  </si>
  <si>
    <t>Target resolution</t>
  </si>
  <si>
    <t>Cost impact</t>
  </si>
  <si>
    <t>Notes</t>
  </si>
  <si>
    <t>EX-20260424-001</t>
  </si>
  <si>
    <t>SHP-20260424-018</t>
  </si>
  <si>
    <t>North Region Store A</t>
  </si>
  <si>
    <t>Central Hub Warehouse</t>
  </si>
  <si>
    <t>Harbor District Store</t>
  </si>
  <si>
    <t>Blueway Express</t>
  </si>
  <si>
    <t>delay</t>
  </si>
  <si>
    <t>medium</t>
  </si>
  <si>
    <t>recovery_planned</t>
  </si>
  <si>
    <t>Riley Morgan</t>
  </si>
  <si>
    <t>Dock congestion delayed departure; redelivery slot is agreed with the customer service desk.</t>
  </si>
  <si>
    <t>EX-20260424-002</t>
  </si>
  <si>
    <t>SHP-20260424-024</t>
  </si>
  <si>
    <t>Lakeside Medical Supplies</t>
  </si>
  <si>
    <t>Lakeside Clinic Receiving</t>
  </si>
  <si>
    <t>Northline Freight</t>
  </si>
  <si>
    <t>damage</t>
  </si>
  <si>
    <t>high</t>
  </si>
  <si>
    <t>investigating</t>
  </si>
  <si>
    <t>Avery Stone</t>
  </si>
  <si>
    <t>Outer cartons arrived crushed. Hold the shipment until photo proof and replacement timing are confirmed.</t>
  </si>
  <si>
    <t>EX-20260425-001</t>
  </si>
  <si>
    <t>SHP-20260425-011</t>
  </si>
  <si>
    <t>Metro Parts Outlet</t>
  </si>
  <si>
    <t>West Crossdock</t>
  </si>
  <si>
    <t>Metro East Service Counter</t>
  </si>
  <si>
    <t>address_issue</t>
  </si>
  <si>
    <t>low</t>
  </si>
  <si>
    <t>waiting_customer</t>
  </si>
  <si>
    <t>Jordan Blake</t>
  </si>
  <si>
    <t>Address contact name differs from the order record. Customer confirmation is required before dispatch.</t>
  </si>
  <si>
    <t>Task ID</t>
  </si>
  <si>
    <t>Task type</t>
  </si>
  <si>
    <t>Due at</t>
  </si>
  <si>
    <t>Contact party</t>
  </si>
  <si>
    <t>Next action</t>
  </si>
  <si>
    <t>TASK-001</t>
  </si>
  <si>
    <t>redelivery_booking</t>
  </si>
  <si>
    <t>in_progress</t>
  </si>
  <si>
    <t>Casey Reed</t>
  </si>
  <si>
    <t>Confirm the 16:00-18:00 redelivery window and update the customer confirmation sheet after the call.</t>
  </si>
  <si>
    <t>Keep customer service and dispatch on the same status before route release.</t>
  </si>
  <si>
    <t>TASK-002</t>
  </si>
  <si>
    <t>carrier_check</t>
  </si>
  <si>
    <t>waiting_external</t>
  </si>
  <si>
    <t>Jamie Carter</t>
  </si>
  <si>
    <t>Northline Freight claims desk</t>
  </si>
  <si>
    <t>Request dock photos and driver statement, then decide whether a carrier claim is required.</t>
  </si>
  <si>
    <t>Do not close before photo proof is attached to the case file.</t>
  </si>
  <si>
    <t>TASK-003</t>
  </si>
  <si>
    <t>customer_contact</t>
  </si>
  <si>
    <t>not_started</t>
  </si>
  <si>
    <t>Taylor Quinn</t>
  </si>
  <si>
    <t>Confirm the receiving contact and release the route only after the corrected address is validated.</t>
  </si>
  <si>
    <t>Address correction must match the order management record.</t>
  </si>
  <si>
    <t>Redelivery ID</t>
  </si>
  <si>
    <t>Planned date</t>
  </si>
  <si>
    <t>Time window</t>
  </si>
  <si>
    <t>Route no.</t>
  </si>
  <si>
    <t>Delivery status</t>
  </si>
  <si>
    <t>Customer contacted</t>
  </si>
  <si>
    <t>RD-20260424-01</t>
  </si>
  <si>
    <t>16:00-18:00</t>
  </si>
  <si>
    <t>R-18B</t>
  </si>
  <si>
    <t>planned</t>
  </si>
  <si>
    <t>Da</t>
  </si>
  <si>
    <t>Use a priority route and call the store 30 minutes before arrival.</t>
  </si>
  <si>
    <t>RD-20260425-01</t>
  </si>
  <si>
    <t>09:00-12:00</t>
  </si>
  <si>
    <t>R-22A</t>
  </si>
  <si>
    <t>out_for_delivery</t>
  </si>
  <si>
    <t>Replacement cartons are staged at Central Hub Warehouse pending damage approval.</t>
  </si>
  <si>
    <t>Confirmation ID</t>
  </si>
  <si>
    <t>Confirmation date</t>
  </si>
  <si>
    <t>Confirmed by</t>
  </si>
  <si>
    <t>Confirmation channel</t>
  </si>
  <si>
    <t>Confirmation status</t>
  </si>
  <si>
    <t>Proof required</t>
  </si>
  <si>
    <t>CF-001</t>
  </si>
  <si>
    <t>phone</t>
  </si>
  <si>
    <t>confirmed</t>
  </si>
  <si>
    <t>Ne</t>
  </si>
  <si>
    <t>Customer accepted the new delivery window and waived extra proof.</t>
  </si>
  <si>
    <t>CF-002</t>
  </si>
  <si>
    <t>email</t>
  </si>
  <si>
    <t>pending</t>
  </si>
  <si>
    <t>Customer is waiting for photo evidence before accepting the replacement timing.</t>
  </si>
  <si>
    <t>Claim ID</t>
  </si>
  <si>
    <t>Claim status</t>
  </si>
  <si>
    <t>Submitted date</t>
  </si>
  <si>
    <t>Settlement due</t>
  </si>
  <si>
    <t>CL-001</t>
  </si>
  <si>
    <t>preparing</t>
  </si>
  <si>
    <t>Prepare claim package with photos, delivery note, and replacement cost estimate.</t>
  </si>
  <si>
    <t>CL-002</t>
  </si>
  <si>
    <t>not_required</t>
  </si>
  <si>
    <t>Delay is operationally recovered; no formal claim expected if redelivery succeeds.</t>
  </si>
  <si>
    <t>exception_type</t>
  </si>
  <si>
    <t>enum_exception_type_values</t>
  </si>
  <si>
    <t>enum_exception_type_labels</t>
  </si>
  <si>
    <t>option_set</t>
  </si>
  <si>
    <t>value</t>
  </si>
  <si>
    <t>label</t>
  </si>
  <si>
    <t>sort</t>
  </si>
  <si>
    <t>active</t>
  </si>
  <si>
    <t>Delay</t>
  </si>
  <si>
    <t>Damage</t>
  </si>
  <si>
    <t>misdelivery</t>
  </si>
  <si>
    <t>Misdelivery</t>
  </si>
  <si>
    <t>Address issue</t>
  </si>
  <si>
    <t>missing_document</t>
  </si>
  <si>
    <t>Missing document</t>
  </si>
  <si>
    <t>temperature_excursion</t>
  </si>
  <si>
    <t>Temperature excursion</t>
  </si>
  <si>
    <t>severity</t>
  </si>
  <si>
    <t>enum_severity_values</t>
  </si>
  <si>
    <t>enum_severity_labels</t>
  </si>
  <si>
    <t>critical</t>
  </si>
  <si>
    <t>exception_status</t>
  </si>
  <si>
    <t>enum_exception_status_values</t>
  </si>
  <si>
    <t>enum_exception_status_labels</t>
  </si>
  <si>
    <t>new</t>
  </si>
  <si>
    <t>resolved</t>
  </si>
  <si>
    <t>escalated</t>
  </si>
  <si>
    <t>task_type</t>
  </si>
  <si>
    <t>enum_task_type_values</t>
  </si>
  <si>
    <t>enum_task_type_labels</t>
  </si>
  <si>
    <t>Customer contact</t>
  </si>
  <si>
    <t>Carrier check</t>
  </si>
  <si>
    <t>document_fix</t>
  </si>
  <si>
    <t>Document fix</t>
  </si>
  <si>
    <t>Redelivery booking</t>
  </si>
  <si>
    <t>claim_preparation</t>
  </si>
  <si>
    <t>Claim preparation</t>
  </si>
  <si>
    <t>task_status</t>
  </si>
  <si>
    <t>enum_task_status_values</t>
  </si>
  <si>
    <t>enum_task_status_labels</t>
  </si>
  <si>
    <t>done</t>
  </si>
  <si>
    <t>blocked</t>
  </si>
  <si>
    <t>delivery_status</t>
  </si>
  <si>
    <t>enum_delivery_status_values</t>
  </si>
  <si>
    <t>enum_delivery_status_labels</t>
  </si>
  <si>
    <t>Planned</t>
  </si>
  <si>
    <t>Out for delivery</t>
  </si>
  <si>
    <t>delivered</t>
  </si>
  <si>
    <t>Delivered</t>
  </si>
  <si>
    <t>failed</t>
  </si>
  <si>
    <t>Failed</t>
  </si>
  <si>
    <t>cancelled</t>
  </si>
  <si>
    <t>Cancelled</t>
  </si>
  <si>
    <t>confirmation_channel</t>
  </si>
  <si>
    <t>enum_confirmation_channel_values</t>
  </si>
  <si>
    <t>enum_confirmation_channel_labels</t>
  </si>
  <si>
    <t>Phone</t>
  </si>
  <si>
    <t>Email</t>
  </si>
  <si>
    <t>portal</t>
  </si>
  <si>
    <t>Portal</t>
  </si>
  <si>
    <t>sms</t>
  </si>
  <si>
    <t>SMS</t>
  </si>
  <si>
    <t>confirmation_status</t>
  </si>
  <si>
    <t>enum_confirmation_status_values</t>
  </si>
  <si>
    <t>enum_confirmation_status_labels</t>
  </si>
  <si>
    <t>Pending</t>
  </si>
  <si>
    <t>Confirmed</t>
  </si>
  <si>
    <t>disputed</t>
  </si>
  <si>
    <t>Disputed</t>
  </si>
  <si>
    <t>not_reached</t>
  </si>
  <si>
    <t>Not reached</t>
  </si>
  <si>
    <t>claim_status</t>
  </si>
  <si>
    <t>enum_claim_status_values</t>
  </si>
  <si>
    <t>enum_claim_status_labels</t>
  </si>
  <si>
    <t>Not required</t>
  </si>
  <si>
    <t>Preparing</t>
  </si>
  <si>
    <t>submitted</t>
  </si>
  <si>
    <t>Submitted</t>
  </si>
  <si>
    <t>accepted</t>
  </si>
  <si>
    <t>Accepted</t>
  </si>
  <si>
    <t>rejected</t>
  </si>
  <si>
    <t>Rejected</t>
  </si>
  <si>
    <t>boolean</t>
  </si>
  <si>
    <t>boolean_values</t>
  </si>
  <si>
    <t>boolean_labels</t>
  </si>
  <si>
    <t>true</t>
  </si>
  <si>
    <t>false</t>
  </si>
  <si>
    <t>modules</t>
  </si>
  <si>
    <t>description</t>
  </si>
  <si>
    <t>fields</t>
  </si>
  <si>
    <t>field_id</t>
  </si>
  <si>
    <t>type</t>
  </si>
  <si>
    <t>role</t>
  </si>
  <si>
    <t>enum_id</t>
  </si>
  <si>
    <t>required</t>
  </si>
  <si>
    <t>exception_id</t>
  </si>
  <si>
    <t>text</t>
  </si>
  <si>
    <t>primary_key</t>
  </si>
  <si>
    <t>reported_at</t>
  </si>
  <si>
    <t>datetime</t>
  </si>
  <si>
    <t>created_at</t>
  </si>
  <si>
    <t>shipment_id</t>
  </si>
  <si>
    <t>foreign_key</t>
  </si>
  <si>
    <t>customer</t>
  </si>
  <si>
    <t>display_name</t>
  </si>
  <si>
    <t>origin_site</t>
  </si>
  <si>
    <t>input</t>
  </si>
  <si>
    <t>destination</t>
  </si>
  <si>
    <t>carrier</t>
  </si>
  <si>
    <t>enum</t>
  </si>
  <si>
    <t>status</t>
  </si>
  <si>
    <t>owner</t>
  </si>
  <si>
    <t>target_resolution</t>
  </si>
  <si>
    <t>end_date</t>
  </si>
  <si>
    <t>delay_hours</t>
  </si>
  <si>
    <t>decimal</t>
  </si>
  <si>
    <t>quantity</t>
  </si>
  <si>
    <t>cost_impact</t>
  </si>
  <si>
    <t>currency</t>
  </si>
  <si>
    <t>amount</t>
  </si>
  <si>
    <t>notes</t>
  </si>
  <si>
    <t>long_text</t>
  </si>
  <si>
    <t>task_id</t>
  </si>
  <si>
    <t>due_at</t>
  </si>
  <si>
    <t>contact_party</t>
  </si>
  <si>
    <t>next_action</t>
  </si>
  <si>
    <t>redelivery_id</t>
  </si>
  <si>
    <t>planned_date</t>
  </si>
  <si>
    <t>date</t>
  </si>
  <si>
    <t>start_date</t>
  </si>
  <si>
    <t>time_window</t>
  </si>
  <si>
    <t>route_no</t>
  </si>
  <si>
    <t>customer_contacted</t>
  </si>
  <si>
    <t>confirmation_id</t>
  </si>
  <si>
    <t>confirmation_date</t>
  </si>
  <si>
    <t>updated_at</t>
  </si>
  <si>
    <t>confirmed_by</t>
  </si>
  <si>
    <t>proof_required</t>
  </si>
  <si>
    <t>claim_id</t>
  </si>
  <si>
    <t>claim_amount</t>
  </si>
  <si>
    <t>submitted_date</t>
  </si>
  <si>
    <t>settlement_due</t>
  </si>
  <si>
    <t>enum_values</t>
  </si>
  <si>
    <t>tone</t>
  </si>
  <si>
    <t>warning</t>
  </si>
  <si>
    <t>danger</t>
  </si>
  <si>
    <t>neutral</t>
  </si>
  <si>
    <t>success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</si>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</sst>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 hh:mm"/>
    <numFmt numFmtId="165" formatCode="0.00"/>
    <numFmt numFmtId="166" formatCode="#,##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22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exception_log_status_breakdown" displayName="dashboard_exception_log_status_breakdown" ref="A14:C20">
  <autoFilter ref="A14:C20"/>
  <tableColumns count="3">
    <tableColumn id="1" name="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severity" displayName="table_enum_severity" ref="A15:E19">
  <autoFilter ref="A15:E1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exception_status" displayName="table_enum_exception_status" ref="A23:E29">
  <autoFilter ref="A23:E2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task_type" displayName="table_enum_task_type" ref="A33:E38">
  <autoFilter ref="A33:E3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task_status" displayName="table_enum_task_status" ref="A42:E47">
  <autoFilter ref="A42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enum_delivery_status" displayName="table_enum_delivery_status" ref="A51:E56">
  <autoFilter ref="A51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table_enum_confirmation_channel" displayName="table_enum_confirmation_channel" ref="A60:E64">
  <autoFilter ref="A60:E6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table_enum_confirmation_status" displayName="table_enum_confirmation_status" ref="A68:E72">
  <autoFilter ref="A68:E7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table_enum_claim_status" displayName="table_enum_claim_status" ref="A76:E81">
  <autoFilter ref="A76:E8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8.xml><?xml version="1.0" encoding="utf-8"?>
<table xmlns="http://schemas.openxmlformats.org/spreadsheetml/2006/main" id="18" name="table_boolean" displayName="table_boolean" ref="A85:E87">
  <autoFilter ref="A85:E8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9.xml><?xml version="1.0" encoding="utf-8"?>
<table xmlns="http://schemas.openxmlformats.org/spreadsheetml/2006/main" id="19" name="schema_modules" displayName="schema_modules" ref="A5:C10">
  <autoFilter ref="A5:C10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exception_log_severity_breakdown" displayName="dashboard_exception_log_severity_breakdown" ref="A24:C28">
  <autoFilter ref="A24:C28"/>
  <tableColumns count="3">
    <tableColumn id="1" name="Severity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20.xml><?xml version="1.0" encoding="utf-8"?>
<table xmlns="http://schemas.openxmlformats.org/spreadsheetml/2006/main" id="20" name="schema_fields" displayName="schema_fields" ref="A14:G64">
  <autoFilter ref="A14:G64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21.xml><?xml version="1.0" encoding="utf-8"?>
<table xmlns="http://schemas.openxmlformats.org/spreadsheetml/2006/main" id="21" name="schema_enum_values" displayName="schema_enum_values" ref="A68:E112">
  <autoFilter ref="A68:E11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dashboard_response_tasks_task_status_breakdown" displayName="dashboard_response_tasks_task_status_breakdown" ref="A32:C37">
  <autoFilter ref="A32:C37"/>
  <tableColumns count="3">
    <tableColumn id="1" name="Task status"/>
    <tableColumn id="2" name="Count"/>
    <tableColumn id="3" name="Shar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exception_log_table" displayName="exception_log_table" ref="A4:O27">
  <autoFilter ref="A4:O27"/>
  <tableColumns count="15">
    <tableColumn id="1" name="Exception ID"/>
    <tableColumn id="2" name="Reported at"/>
    <tableColumn id="3" name="Shipment ID"/>
    <tableColumn id="4" name="Customer"/>
    <tableColumn id="5" name="Origin site"/>
    <tableColumn id="6" name="Destination"/>
    <tableColumn id="7" name="Carrier"/>
    <tableColumn id="8" name="Exception type"/>
    <tableColumn id="9" name="Severity"/>
    <tableColumn id="10" name="Status"/>
    <tableColumn id="11" name="Owner"/>
    <tableColumn id="12" name="Target resolution"/>
    <tableColumn id="13" name="Delay hours"/>
    <tableColumn id="14" name="Cost impact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sponse_tasks_table" displayName="response_tasks_table" ref="A4:I27">
  <autoFilter ref="A4:I27"/>
  <tableColumns count="9">
    <tableColumn id="1" name="Task ID"/>
    <tableColumn id="2" name="Exception ID"/>
    <tableColumn id="3" name="Task type"/>
    <tableColumn id="4" name="Task status"/>
    <tableColumn id="5" name="Due at"/>
    <tableColumn id="6" name="Owner"/>
    <tableColumn id="7" name="Contact party"/>
    <tableColumn id="8" name="Next action"/>
    <tableColumn id="9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redelivery_plan_table" displayName="redelivery_plan_table" ref="A4:I26">
  <autoFilter ref="A4:I26"/>
  <tableColumns count="9">
    <tableColumn id="1" name="Redelivery ID"/>
    <tableColumn id="2" name="Exception ID"/>
    <tableColumn id="3" name="Planned date"/>
    <tableColumn id="4" name="Time window"/>
    <tableColumn id="5" name="Carrier"/>
    <tableColumn id="6" name="Route no."/>
    <tableColumn id="7" name="Delivery status"/>
    <tableColumn id="8" name="Customer contacted"/>
    <tableColumn id="9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customer_confirmation_table" displayName="customer_confirmation_table" ref="A4:H26">
  <autoFilter ref="A4:H26"/>
  <tableColumns count="8">
    <tableColumn id="1" name="Confirmation ID"/>
    <tableColumn id="2" name="Exception ID"/>
    <tableColumn id="3" name="Confirmation date"/>
    <tableColumn id="4" name="Confirmed by"/>
    <tableColumn id="5" name="Confirmation channel"/>
    <tableColumn id="6" name="Confirmation status"/>
    <tableColumn id="7" name="Proof required"/>
    <tableColumn id="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carrier_claims_table" displayName="carrier_claims_table" ref="A4:I26">
  <autoFilter ref="A4:I26"/>
  <tableColumns count="9">
    <tableColumn id="1" name="Claim ID"/>
    <tableColumn id="2" name="Exception ID"/>
    <tableColumn id="3" name="Carrier"/>
    <tableColumn id="4" name="Claim amount"/>
    <tableColumn id="5" name="Claim status"/>
    <tableColumn id="6" name="Submitted date"/>
    <tableColumn id="7" name="Settlement due"/>
    <tableColumn id="8" name="Owner"/>
    <tableColumn id="9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exception_type" displayName="table_enum_exception_type" ref="A5:E11">
  <autoFilter ref="A5:E1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Relationship Id="rId2" Target="../tables/table2.xml" Type="http://schemas.openxmlformats.org/officeDocument/2006/relationships/table"></Relationship><Relationship Id="rId3" Target="../tables/table3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Relationship Id="rId2" Target="../tables/table10.xml" Type="http://schemas.openxmlformats.org/officeDocument/2006/relationships/table"></Relationship><Relationship Id="rId3" Target="../tables/table11.xml" Type="http://schemas.openxmlformats.org/officeDocument/2006/relationships/table"></Relationship><Relationship Id="rId4" Target="../tables/table12.xml" Type="http://schemas.openxmlformats.org/officeDocument/2006/relationships/table"></Relationship><Relationship Id="rId5" Target="../tables/table13.xml" Type="http://schemas.openxmlformats.org/officeDocument/2006/relationships/table"></Relationship><Relationship Id="rId6" Target="../tables/table14.xml" Type="http://schemas.openxmlformats.org/officeDocument/2006/relationships/table"></Relationship><Relationship Id="rId7" Target="../tables/table15.xml" Type="http://schemas.openxmlformats.org/officeDocument/2006/relationships/table"></Relationship><Relationship Id="rId8" Target="../tables/table16.xml" Type="http://schemas.openxmlformats.org/officeDocument/2006/relationships/table"></Relationship><Relationship Id="rId9" Target="../tables/table17.xml" Type="http://schemas.openxmlformats.org/officeDocument/2006/relationships/table"></Relationship><Relationship Id="rId10" Target="../tables/table1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9.xml" Type="http://schemas.openxmlformats.org/officeDocument/2006/relationships/table"></Relationship><Relationship Id="rId2" Target="../tables/table20.xml" Type="http://schemas.openxmlformats.org/officeDocument/2006/relationships/table"></Relationship><Relationship Id="rId3" Target="../tables/table21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zoomScale="100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>
      <c r="A9" s="7">
        <v>4</v>
      </c>
      <c r="B9" s="4" t="s">
        <v>18</v>
      </c>
      <c r="C9" s="4" t="s">
        <v>19</v>
      </c>
    </row>
    <row r="10" ht="21" customHeight="true"/>
    <row r="11" ht="21" customHeight="true">
      <c r="A11" s="2" t="s">
        <v>20</v>
      </c>
      <c r="B11" s="2"/>
      <c r="C11" s="2"/>
      <c r="D11" s="2"/>
    </row>
    <row r="12" ht="21" customHeight="true">
      <c r="A12" s="4" t="s">
        <v>21</v>
      </c>
      <c r="B12" s="8" t="s">
        <v>22</v>
      </c>
      <c r="C12" s="8"/>
    </row>
    <row r="13" ht="21" customHeight="true">
      <c r="A13" s="6" t="s">
        <v>23</v>
      </c>
      <c r="B13" s="8" t="s">
        <v>24</v>
      </c>
      <c r="C13" s="8"/>
    </row>
    <row r="14" ht="21" customHeight="true">
      <c r="A14" s="4" t="s">
        <v>25</v>
      </c>
      <c r="B14" s="8" t="s">
        <v>26</v>
      </c>
      <c r="C14" s="8"/>
    </row>
    <row r="15" ht="21" customHeight="true">
      <c r="A15" s="5" t="s">
        <v>27</v>
      </c>
      <c r="B15" s="8" t="s">
        <v>28</v>
      </c>
      <c r="C15" s="8"/>
    </row>
    <row r="16" ht="21" customHeight="true"/>
    <row r="17" ht="21" customHeight="true">
      <c r="A17" s="2" t="s">
        <v>29</v>
      </c>
      <c r="B17" s="2"/>
      <c r="C17" s="2"/>
      <c r="D17" s="2"/>
    </row>
    <row r="18" ht="21" customHeight="true">
      <c r="A18" s="3" t="s">
        <v>30</v>
      </c>
      <c r="B18" s="3" t="s">
        <v>31</v>
      </c>
      <c r="C18" s="3" t="s">
        <v>32</v>
      </c>
      <c r="D18" s="3" t="s">
        <v>33</v>
      </c>
    </row>
    <row r="19" ht="21" customHeight="true">
      <c r="A19" t="s">
        <v>34</v>
      </c>
      <c r="B19" t="s">
        <v>2</v>
      </c>
      <c r="C19" t="s">
        <v>35</v>
      </c>
      <c r="D19" t="s">
        <v>36</v>
      </c>
    </row>
    <row r="20" ht="21" customHeight="true">
      <c r="A20" t="s">
        <v>36</v>
      </c>
      <c r="B20" t="s">
        <v>3</v>
      </c>
      <c r="C20" t="s">
        <v>35</v>
      </c>
      <c r="D20" t="s">
        <v>36</v>
      </c>
    </row>
    <row r="21" ht="21" customHeight="true">
      <c r="A21" t="s">
        <v>37</v>
      </c>
      <c r="B21" t="s">
        <v>4</v>
      </c>
      <c r="C21" t="s">
        <v>35</v>
      </c>
      <c r="D21" t="s">
        <v>37</v>
      </c>
    </row>
    <row r="22" ht="21" customHeight="true">
      <c r="A22" t="s">
        <v>38</v>
      </c>
      <c r="B22" t="s">
        <v>5</v>
      </c>
      <c r="C22" t="s">
        <v>35</v>
      </c>
      <c r="D22" t="s">
        <v>38</v>
      </c>
    </row>
    <row r="23" ht="21" customHeight="true">
      <c r="A23" t="s">
        <v>39</v>
      </c>
      <c r="B23" t="s">
        <v>6</v>
      </c>
      <c r="C23" t="s">
        <v>35</v>
      </c>
      <c r="D23" t="s">
        <v>39</v>
      </c>
    </row>
    <row r="24" ht="21" customHeight="true">
      <c r="A24" t="s">
        <v>40</v>
      </c>
      <c r="B24" t="s">
        <v>7</v>
      </c>
      <c r="C24" t="s">
        <v>35</v>
      </c>
      <c r="D24" t="s">
        <v>40</v>
      </c>
    </row>
    <row r="25">
      <c r="A25" t="s">
        <v>41</v>
      </c>
      <c r="B25" t="s">
        <v>8</v>
      </c>
      <c r="C25" t="s">
        <v>35</v>
      </c>
      <c r="D25" t="s">
        <v>42</v>
      </c>
    </row>
    <row r="26">
      <c r="A26" t="s">
        <v>43</v>
      </c>
      <c r="B26" t="s">
        <v>9</v>
      </c>
      <c r="C26" t="s">
        <v>35</v>
      </c>
      <c r="D26" t="s">
        <v>42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100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44</v>
      </c>
      <c r="B4" s="9"/>
      <c r="C4" s="9"/>
      <c r="D4" s="9" t="s">
        <v>45</v>
      </c>
      <c r="E4" s="9"/>
      <c r="G4" s="9" t="s">
        <v>46</v>
      </c>
      <c r="H4" s="9"/>
    </row>
    <row r="5" ht="21" customHeight="true">
      <c r="A5" s="9" t="str">
        <f>COUNTA(exception_log_exception_id_range)</f>
      </c>
      <c r="B5" s="9"/>
      <c r="C5" s="9"/>
      <c r="D5" s="9" t="str">
        <f>COUNTIF(exception_log_status_range,"investigating")</f>
      </c>
      <c r="E5" s="9"/>
      <c r="G5" s="9" t="str">
        <f>COUNTIF(exception_log_status_range,"recovery_planned")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47</v>
      </c>
      <c r="B8" s="9"/>
      <c r="D8" s="9" t="s">
        <v>48</v>
      </c>
      <c r="E8" s="9"/>
      <c r="G8" s="9" t="s">
        <v>49</v>
      </c>
      <c r="H8" s="9"/>
    </row>
    <row r="9" ht="21" customHeight="true">
      <c r="A9" s="9" t="str">
        <f>COUNTIF(exception_log_status_range,"resolved")</f>
      </c>
      <c r="B9" s="9"/>
      <c r="D9" s="9" t="str">
        <f>SUM(exception_log_delay_hours_range)</f>
      </c>
      <c r="E9" s="9"/>
      <c r="G9" s="9" t="str">
        <f>SUM(carrier_claims_claim_amount_range)</f>
      </c>
      <c r="H9" s="9"/>
    </row>
    <row r="10" ht="21" customHeight="true">
      <c r="A10" s="9"/>
      <c r="B10" s="9"/>
      <c r="D10" s="9"/>
      <c r="E10" s="9"/>
      <c r="G10" s="9"/>
      <c r="H10" s="9"/>
    </row>
    <row r="11" ht="21" customHeight="true"/>
    <row r="12" ht="21" customHeight="true"/>
    <row r="13" ht="21" customHeight="true">
      <c r="A13" s="2" t="s">
        <v>50</v>
      </c>
      <c r="B13" s="2"/>
      <c r="C13" s="2"/>
    </row>
    <row r="14" ht="21" customHeight="true">
      <c r="A14" s="3" t="s">
        <v>51</v>
      </c>
      <c r="B14" s="3" t="s">
        <v>52</v>
      </c>
      <c r="C14" s="3" t="s">
        <v>53</v>
      </c>
    </row>
    <row r="15" ht="21" customHeight="true">
      <c r="A15" s="4" t="s">
        <v>54</v>
      </c>
      <c r="B15" s="4" t="str">
        <f>COUNTIF(exception_log_status_range,"new")</f>
        <v>42</v>
      </c>
      <c r="C15" s="4" t="str">
        <f>IFERROR(COUNTIF(exception_log_status_range,"new")/COUNTA(exception_log_exception_id_range),0)</f>
        <v>42</v>
      </c>
    </row>
    <row r="16" ht="21" customHeight="true">
      <c r="A16" s="10" t="s">
        <v>55</v>
      </c>
      <c r="B16" s="10" t="str">
        <f>COUNTIF(exception_log_status_range,"investigating")</f>
        <v>42</v>
      </c>
      <c r="C16" s="10" t="str">
        <f>IFERROR(COUNTIF(exception_log_status_range,"investigating")/COUNTA(exception_log_exception_id_range),0)</f>
        <v>42</v>
      </c>
    </row>
    <row r="17" ht="21" customHeight="true">
      <c r="A17" s="10" t="s">
        <v>46</v>
      </c>
      <c r="B17" s="10" t="str">
        <f>COUNTIF(exception_log_status_range,"recovery_planned")</f>
        <v>42</v>
      </c>
      <c r="C17" s="10" t="str">
        <f>IFERROR(COUNTIF(exception_log_status_range,"recovery_planned")/COUNTA(exception_log_exception_id_range),0)</f>
        <v>42</v>
      </c>
    </row>
    <row r="18" ht="21" customHeight="true">
      <c r="A18" s="10" t="s">
        <v>56</v>
      </c>
      <c r="B18" s="10" t="str">
        <f>COUNTIF(exception_log_status_range,"waiting_customer")</f>
        <v>42</v>
      </c>
      <c r="C18" s="10" t="str">
        <f>IFERROR(COUNTIF(exception_log_status_range,"waiting_customer")/COUNTA(exception_log_exception_id_range),0)</f>
        <v>42</v>
      </c>
    </row>
    <row r="19" ht="21" customHeight="true">
      <c r="A19" s="4" t="s">
        <v>47</v>
      </c>
      <c r="B19" s="4" t="str">
        <f>COUNTIF(exception_log_status_range,"resolved")</f>
        <v>42</v>
      </c>
      <c r="C19" s="4" t="str">
        <f>IFERROR(COUNTIF(exception_log_status_range,"resolved")/COUNTA(exception_log_exception_id_range),0)</f>
        <v>42</v>
      </c>
    </row>
    <row r="20" ht="21" customHeight="true">
      <c r="A20" s="11" t="s">
        <v>57</v>
      </c>
      <c r="B20" s="11" t="str">
        <f>COUNTIF(exception_log_status_range,"escalated")</f>
        <v>42</v>
      </c>
      <c r="C20" s="11" t="str">
        <f>IFERROR(COUNTIF(exception_log_status_range,"escalated")/COUNTA(exception_log_exception_id_range),0)</f>
        <v>42</v>
      </c>
    </row>
    <row r="21" ht="21" customHeight="true"/>
    <row r="22" ht="21" customHeight="true"/>
    <row r="23" ht="21" customHeight="true">
      <c r="A23" s="2" t="s">
        <v>58</v>
      </c>
      <c r="B23" s="2"/>
      <c r="C23" s="2"/>
    </row>
    <row r="24" ht="21" customHeight="true">
      <c r="A24" s="3" t="s">
        <v>59</v>
      </c>
      <c r="B24" s="3" t="s">
        <v>52</v>
      </c>
      <c r="C24" s="3" t="s">
        <v>53</v>
      </c>
    </row>
    <row r="25">
      <c r="A25" s="4" t="s">
        <v>60</v>
      </c>
      <c r="B25" s="4" t="str">
        <f>COUNTIF(exception_log_severity_range,"low")</f>
        <v>42</v>
      </c>
      <c r="C25" s="4" t="str">
        <f>IFERROR(COUNTIF(exception_log_severity_range,"low")/COUNTA(exception_log_exception_id_range),0)</f>
        <v>42</v>
      </c>
    </row>
    <row r="26">
      <c r="A26" s="10" t="s">
        <v>61</v>
      </c>
      <c r="B26" s="10" t="str">
        <f>COUNTIF(exception_log_severity_range,"medium")</f>
        <v>42</v>
      </c>
      <c r="C26" s="10" t="str">
        <f>IFERROR(COUNTIF(exception_log_severity_range,"medium")/COUNTA(exception_log_exception_id_range),0)</f>
        <v>42</v>
      </c>
    </row>
    <row r="27">
      <c r="A27" s="11" t="s">
        <v>62</v>
      </c>
      <c r="B27" s="11" t="str">
        <f>COUNTIF(exception_log_severity_range,"high")</f>
        <v>42</v>
      </c>
      <c r="C27" s="11" t="str">
        <f>IFERROR(COUNTIF(exception_log_severity_range,"high")/COUNTA(exception_log_exception_id_range),0)</f>
        <v>42</v>
      </c>
    </row>
    <row r="28">
      <c r="A28" s="11" t="s">
        <v>63</v>
      </c>
      <c r="B28" s="11" t="str">
        <f>COUNTIF(exception_log_severity_range,"critical")</f>
        <v>42</v>
      </c>
      <c r="C28" s="11" t="str">
        <f>IFERROR(COUNTIF(exception_log_severity_range,"critical")/COUNTA(exception_log_exception_id_range),0)</f>
        <v>42</v>
      </c>
    </row>
    <row r="29"/>
    <row r="30"/>
    <row r="31">
      <c r="A31" s="2" t="s">
        <v>64</v>
      </c>
      <c r="B31" s="2"/>
      <c r="C31" s="2"/>
    </row>
    <row r="32">
      <c r="A32" s="3" t="s">
        <v>65</v>
      </c>
      <c r="B32" s="3" t="s">
        <v>52</v>
      </c>
      <c r="C32" s="3" t="s">
        <v>53</v>
      </c>
    </row>
    <row r="33">
      <c r="A33" s="4" t="s">
        <v>66</v>
      </c>
      <c r="B33" s="4" t="str">
        <f>COUNTIF(response_tasks_task_status_range,"not_started")</f>
        <v>42</v>
      </c>
      <c r="C33" s="4" t="str">
        <f>IFERROR(COUNTIF(response_tasks_task_status_range,"not_started")/COUNTA(response_tasks_task_id_range),0)</f>
        <v>42</v>
      </c>
    </row>
    <row r="34">
      <c r="A34" s="10" t="s">
        <v>67</v>
      </c>
      <c r="B34" s="10" t="str">
        <f>COUNTIF(response_tasks_task_status_range,"in_progress")</f>
        <v>42</v>
      </c>
      <c r="C34" s="10" t="str">
        <f>IFERROR(COUNTIF(response_tasks_task_status_range,"in_progress")/COUNTA(response_tasks_task_id_range),0)</f>
        <v>42</v>
      </c>
    </row>
    <row r="35">
      <c r="A35" s="10" t="s">
        <v>68</v>
      </c>
      <c r="B35" s="10" t="str">
        <f>COUNTIF(response_tasks_task_status_range,"waiting_external")</f>
        <v>42</v>
      </c>
      <c r="C35" s="10" t="str">
        <f>IFERROR(COUNTIF(response_tasks_task_status_range,"waiting_external")/COUNTA(response_tasks_task_id_range),0)</f>
        <v>42</v>
      </c>
    </row>
    <row r="36">
      <c r="A36" s="4" t="s">
        <v>69</v>
      </c>
      <c r="B36" s="4" t="str">
        <f>COUNTIF(response_tasks_task_status_range,"done")</f>
        <v>42</v>
      </c>
      <c r="C36" s="4" t="str">
        <f>IFERROR(COUNTIF(response_tasks_task_status_range,"done")/COUNTA(response_tasks_task_id_range),0)</f>
        <v>42</v>
      </c>
    </row>
    <row r="37">
      <c r="A37" s="11" t="s">
        <v>70</v>
      </c>
      <c r="B37" s="11" t="str">
        <f>COUNTIF(response_tasks_task_status_range,"blocked")</f>
        <v>42</v>
      </c>
      <c r="C37" s="11" t="str">
        <f>IFERROR(COUNTIF(response_tasks_task_status_range,"blocked")/COUNTA(response_tasks_task_id_range),0)</f>
        <v>42</v>
      </c>
    </row>
  </sheetData>
  <mergeCells count="12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  <mergeCell ref="G8:H8"/>
    <mergeCell ref="G9:H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6" min="4" width="24"/>
    <col customWidth="true" max="8" min="7" width="18"/>
    <col customWidth="true" max="9" min="9" width="14"/>
    <col customWidth="true" max="12" min="10" width="18"/>
    <col customWidth="true" max="14" min="13" width="14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72</v>
      </c>
      <c r="C4" s="3" t="s">
        <v>73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78</v>
      </c>
      <c r="I4" s="3" t="s">
        <v>59</v>
      </c>
      <c r="J4" s="3" t="s">
        <v>51</v>
      </c>
      <c r="K4" s="3" t="s">
        <v>79</v>
      </c>
      <c r="L4" s="3" t="s">
        <v>80</v>
      </c>
      <c r="M4" s="3" t="s">
        <v>48</v>
      </c>
      <c r="N4" s="3" t="s">
        <v>81</v>
      </c>
      <c r="O4" s="3" t="s">
        <v>82</v>
      </c>
    </row>
    <row r="5" ht="21" customHeight="true">
      <c r="A5" s="6" t="s">
        <v>83</v>
      </c>
      <c r="B5" s="13">
        <v>46136.36111111111</v>
      </c>
      <c r="C5" s="6" t="s">
        <v>84</v>
      </c>
      <c r="D5" s="6" t="s">
        <v>85</v>
      </c>
      <c r="E5" s="4" t="s">
        <v>86</v>
      </c>
      <c r="F5" s="4" t="s">
        <v>87</v>
      </c>
      <c r="G5" s="4" t="s">
        <v>88</v>
      </c>
      <c r="H5" s="6" t="s">
        <v>89</v>
      </c>
      <c r="I5" s="6" t="s">
        <v>90</v>
      </c>
      <c r="J5" s="6" t="s">
        <v>91</v>
      </c>
      <c r="K5" s="4" t="s">
        <v>92</v>
      </c>
      <c r="L5" s="14">
        <v>46136.75</v>
      </c>
      <c r="M5" s="15">
        <v>6.5</v>
      </c>
      <c r="N5" s="16">
        <v>420</v>
      </c>
      <c r="O5" s="4" t="s">
        <v>93</v>
      </c>
    </row>
    <row r="6" ht="21" customHeight="true">
      <c r="A6" s="6" t="s">
        <v>94</v>
      </c>
      <c r="B6" s="13">
        <v>46136.427083333336</v>
      </c>
      <c r="C6" s="6" t="s">
        <v>95</v>
      </c>
      <c r="D6" s="6" t="s">
        <v>96</v>
      </c>
      <c r="E6" s="4" t="s">
        <v>86</v>
      </c>
      <c r="F6" s="4" t="s">
        <v>97</v>
      </c>
      <c r="G6" s="4" t="s">
        <v>98</v>
      </c>
      <c r="H6" s="6" t="s">
        <v>99</v>
      </c>
      <c r="I6" s="6" t="s">
        <v>100</v>
      </c>
      <c r="J6" s="6" t="s">
        <v>101</v>
      </c>
      <c r="K6" s="4" t="s">
        <v>102</v>
      </c>
      <c r="L6" s="14">
        <v>46137.5</v>
      </c>
      <c r="M6" s="15">
        <v>18</v>
      </c>
      <c r="N6" s="16">
        <v>1280</v>
      </c>
      <c r="O6" s="4" t="s">
        <v>103</v>
      </c>
    </row>
    <row r="7" ht="21" customHeight="true">
      <c r="A7" s="6" t="s">
        <v>104</v>
      </c>
      <c r="B7" s="13">
        <v>46137.37847222222</v>
      </c>
      <c r="C7" s="6" t="s">
        <v>105</v>
      </c>
      <c r="D7" s="6" t="s">
        <v>106</v>
      </c>
      <c r="E7" s="4" t="s">
        <v>107</v>
      </c>
      <c r="F7" s="4" t="s">
        <v>108</v>
      </c>
      <c r="G7" s="4" t="s">
        <v>88</v>
      </c>
      <c r="H7" s="6" t="s">
        <v>109</v>
      </c>
      <c r="I7" s="6" t="s">
        <v>110</v>
      </c>
      <c r="J7" s="6" t="s">
        <v>111</v>
      </c>
      <c r="K7" s="4" t="s">
        <v>112</v>
      </c>
      <c r="L7" s="14">
        <v>46137.625</v>
      </c>
      <c r="M7" s="15">
        <v>3</v>
      </c>
      <c r="N7" s="16">
        <v>95</v>
      </c>
      <c r="O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H$5:$H$27" type="list">
      <formula1>enum_exception_type_labels</formula1>
    </dataValidation>
    <dataValidation allowBlank="false" sqref="$B$5:$B$27" type="custom">
      <formula1>LEN(TRIM(B5))&gt;0</formula1>
    </dataValidation>
    <dataValidation allowBlank="false" sqref="$D$5:$D$27" type="custom">
      <formula1>LEN(TRIM(D5))&gt;0</formula1>
    </dataValidation>
    <dataValidation allowBlank="false" sqref="$C$5:$C$27" type="custom">
      <formula1>LEN(TRIM(C5))&gt;0</formula1>
    </dataValidation>
    <dataValidation allowBlank="false" sqref="$A$5:$A$27" type="custom">
      <formula1>LEN(TRIM(A5))&gt;0</formula1>
    </dataValidation>
    <dataValidation allowBlank="false" sqref="$I$5:$I$27" type="list">
      <formula1>enum_severity_labels</formula1>
    </dataValidation>
    <dataValidation allowBlank="false" sqref="$J$5:$J$27" type="list">
      <formula1>enum_exception_status_labels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6" min="2" width="18"/>
    <col customWidth="true" max="7" min="7" width="22"/>
    <col customWidth="true" max="9" min="8" width="3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114</v>
      </c>
      <c r="B4" s="3" t="s">
        <v>71</v>
      </c>
      <c r="C4" s="3" t="s">
        <v>115</v>
      </c>
      <c r="D4" s="3" t="s">
        <v>65</v>
      </c>
      <c r="E4" s="3" t="s">
        <v>116</v>
      </c>
      <c r="F4" s="3" t="s">
        <v>79</v>
      </c>
      <c r="G4" s="3" t="s">
        <v>117</v>
      </c>
      <c r="H4" s="3" t="s">
        <v>118</v>
      </c>
      <c r="I4" s="3" t="s">
        <v>82</v>
      </c>
    </row>
    <row r="5" ht="21" customHeight="true">
      <c r="A5" s="6" t="s">
        <v>119</v>
      </c>
      <c r="B5" s="6" t="s">
        <v>83</v>
      </c>
      <c r="C5" s="6" t="s">
        <v>120</v>
      </c>
      <c r="D5" s="6" t="s">
        <v>121</v>
      </c>
      <c r="E5" s="14">
        <v>46136.541666666664</v>
      </c>
      <c r="F5" s="4" t="s">
        <v>122</v>
      </c>
      <c r="G5" s="4" t="s">
        <v>85</v>
      </c>
      <c r="H5" s="4" t="s">
        <v>123</v>
      </c>
      <c r="I5" s="4" t="s">
        <v>124</v>
      </c>
    </row>
    <row r="6" ht="21" customHeight="true">
      <c r="A6" s="6" t="s">
        <v>125</v>
      </c>
      <c r="B6" s="6" t="s">
        <v>94</v>
      </c>
      <c r="C6" s="6" t="s">
        <v>126</v>
      </c>
      <c r="D6" s="6" t="s">
        <v>127</v>
      </c>
      <c r="E6" s="14">
        <v>46136.708333333336</v>
      </c>
      <c r="F6" s="4" t="s">
        <v>128</v>
      </c>
      <c r="G6" s="4" t="s">
        <v>129</v>
      </c>
      <c r="H6" s="4" t="s">
        <v>130</v>
      </c>
      <c r="I6" s="4" t="s">
        <v>131</v>
      </c>
    </row>
    <row r="7" ht="21" customHeight="true">
      <c r="A7" s="6" t="s">
        <v>132</v>
      </c>
      <c r="B7" s="6" t="s">
        <v>104</v>
      </c>
      <c r="C7" s="6" t="s">
        <v>133</v>
      </c>
      <c r="D7" s="6" t="s">
        <v>134</v>
      </c>
      <c r="E7" s="14">
        <v>46137.479166666664</v>
      </c>
      <c r="F7" s="4" t="s">
        <v>135</v>
      </c>
      <c r="G7" s="4" t="s">
        <v>106</v>
      </c>
      <c r="H7" s="4" t="s">
        <v>136</v>
      </c>
      <c r="I7" s="4" t="s">
        <v>137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C$5:$C$27" type="list">
      <formula1>enum_task_type_labels</formula1>
    </dataValidation>
    <dataValidation allowBlank="false" sqref="$D$5:$D$27" type="list">
      <formula1>enum_task_status_labels</formula1>
    </dataValidation>
    <dataValidation allowBlank="false" sqref="$A$5:$A$27" type="custom">
      <formula1>LEN(TRIM(A5))&gt;0</formula1>
    </dataValidation>
    <dataValidation allowBlank="false" sqref="$B$5:$B$27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16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138</v>
      </c>
      <c r="B4" s="3" t="s">
        <v>71</v>
      </c>
      <c r="C4" s="3" t="s">
        <v>139</v>
      </c>
      <c r="D4" s="3" t="s">
        <v>140</v>
      </c>
      <c r="E4" s="3" t="s">
        <v>77</v>
      </c>
      <c r="F4" s="3" t="s">
        <v>141</v>
      </c>
      <c r="G4" s="3" t="s">
        <v>142</v>
      </c>
      <c r="H4" s="3" t="s">
        <v>143</v>
      </c>
      <c r="I4" s="3" t="s">
        <v>82</v>
      </c>
    </row>
    <row r="5" ht="21" customHeight="true">
      <c r="A5" s="6" t="s">
        <v>144</v>
      </c>
      <c r="B5" s="6" t="s">
        <v>83</v>
      </c>
      <c r="C5" s="18">
        <v>46136</v>
      </c>
      <c r="D5" s="4" t="s">
        <v>145</v>
      </c>
      <c r="E5" s="4" t="s">
        <v>88</v>
      </c>
      <c r="F5" s="4" t="s">
        <v>146</v>
      </c>
      <c r="G5" s="6" t="s">
        <v>147</v>
      </c>
      <c r="H5" s="4" t="s">
        <v>148</v>
      </c>
      <c r="I5" s="4" t="s">
        <v>149</v>
      </c>
    </row>
    <row r="6" ht="21" customHeight="true">
      <c r="A6" s="6" t="s">
        <v>150</v>
      </c>
      <c r="B6" s="6" t="s">
        <v>94</v>
      </c>
      <c r="C6" s="18">
        <v>46137</v>
      </c>
      <c r="D6" s="4" t="s">
        <v>151</v>
      </c>
      <c r="E6" s="4" t="s">
        <v>98</v>
      </c>
      <c r="F6" s="4" t="s">
        <v>152</v>
      </c>
      <c r="G6" s="6" t="s">
        <v>153</v>
      </c>
      <c r="H6" s="4" t="s">
        <v>148</v>
      </c>
      <c r="I6" s="4" t="s">
        <v>154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true" sqref="$H$5:$H$26" type="list">
      <formula1>boolean_labels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false" sqref="$G$5:$G$26" type="list">
      <formula1>enum_delivery_status_labels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6" min="4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155</v>
      </c>
      <c r="B4" s="3" t="s">
        <v>71</v>
      </c>
      <c r="C4" s="3" t="s">
        <v>156</v>
      </c>
      <c r="D4" s="3" t="s">
        <v>157</v>
      </c>
      <c r="E4" s="3" t="s">
        <v>158</v>
      </c>
      <c r="F4" s="3" t="s">
        <v>159</v>
      </c>
      <c r="G4" s="3" t="s">
        <v>160</v>
      </c>
      <c r="H4" s="3" t="s">
        <v>82</v>
      </c>
    </row>
    <row r="5" ht="21" customHeight="true">
      <c r="A5" s="6" t="s">
        <v>161</v>
      </c>
      <c r="B5" s="6" t="s">
        <v>83</v>
      </c>
      <c r="C5" s="18">
        <v>46136</v>
      </c>
      <c r="D5" s="4" t="s">
        <v>92</v>
      </c>
      <c r="E5" s="4" t="s">
        <v>162</v>
      </c>
      <c r="F5" s="6" t="s">
        <v>163</v>
      </c>
      <c r="G5" s="4" t="s">
        <v>164</v>
      </c>
      <c r="H5" s="4" t="s">
        <v>165</v>
      </c>
    </row>
    <row r="6" ht="21" customHeight="true">
      <c r="A6" s="6" t="s">
        <v>166</v>
      </c>
      <c r="B6" s="6" t="s">
        <v>94</v>
      </c>
      <c r="C6" s="18">
        <v>46136</v>
      </c>
      <c r="D6" s="4" t="s">
        <v>102</v>
      </c>
      <c r="E6" s="4" t="s">
        <v>167</v>
      </c>
      <c r="F6" s="6" t="s">
        <v>168</v>
      </c>
      <c r="G6" s="4" t="s">
        <v>148</v>
      </c>
      <c r="H6" s="4" t="s">
        <v>169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5">
    <dataValidation allowBlank="true" sqref="$G$5:$G$26" type="list">
      <formula1>boolean_labels</formula1>
    </dataValidation>
    <dataValidation allowBlank="false" sqref="$A$5:$A$26" type="custom">
      <formula1>LEN(TRIM(A5))&gt;0</formula1>
    </dataValidation>
    <dataValidation allowBlank="false" sqref="$B$5:$B$26" type="custom">
      <formula1>LEN(TRIM(B5))&gt;0</formula1>
    </dataValidation>
    <dataValidation allowBlank="true" sqref="$E$5:$E$26" type="list">
      <formula1>enum_confirmation_channel_labels</formula1>
    </dataValidation>
    <dataValidation allowBlank="false" sqref="$F$5:$F$26" type="list">
      <formula1>enum_confirmation_status_labels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3" min="2" width="18"/>
    <col customWidth="true" max="4" min="4" width="14"/>
    <col customWidth="true" max="5" min="5" width="18"/>
    <col customWidth="true" max="7" min="6" width="16"/>
    <col customWidth="true" max="8" min="8" width="18"/>
    <col customWidth="true" max="9" min="9" width="3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170</v>
      </c>
      <c r="B4" s="3" t="s">
        <v>71</v>
      </c>
      <c r="C4" s="3" t="s">
        <v>77</v>
      </c>
      <c r="D4" s="3" t="s">
        <v>49</v>
      </c>
      <c r="E4" s="3" t="s">
        <v>171</v>
      </c>
      <c r="F4" s="3" t="s">
        <v>172</v>
      </c>
      <c r="G4" s="3" t="s">
        <v>173</v>
      </c>
      <c r="H4" s="3" t="s">
        <v>79</v>
      </c>
      <c r="I4" s="3" t="s">
        <v>82</v>
      </c>
    </row>
    <row r="5" ht="21" customHeight="true">
      <c r="A5" s="6" t="s">
        <v>174</v>
      </c>
      <c r="B5" s="6" t="s">
        <v>94</v>
      </c>
      <c r="C5" s="4" t="s">
        <v>98</v>
      </c>
      <c r="D5" s="16">
        <v>1280</v>
      </c>
      <c r="E5" s="6" t="s">
        <v>175</v>
      </c>
      <c r="F5" s="18">
        <v>46136</v>
      </c>
      <c r="G5" s="18">
        <v>46144</v>
      </c>
      <c r="H5" s="4" t="s">
        <v>128</v>
      </c>
      <c r="I5" s="4" t="s">
        <v>176</v>
      </c>
    </row>
    <row r="6" ht="21" customHeight="true">
      <c r="A6" s="6" t="s">
        <v>177</v>
      </c>
      <c r="B6" s="6" t="s">
        <v>83</v>
      </c>
      <c r="C6" s="4" t="s">
        <v>88</v>
      </c>
      <c r="D6" s="16">
        <v>420</v>
      </c>
      <c r="E6" s="6" t="s">
        <v>178</v>
      </c>
      <c r="F6" s="18">
        <v>46136</v>
      </c>
      <c r="G6" s="18">
        <v>46142</v>
      </c>
      <c r="H6" s="4" t="s">
        <v>122</v>
      </c>
      <c r="I6" s="4" t="s">
        <v>179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E$5:$E$26" type="list">
      <formula1>enum_claim_status_labels</formula1>
    </dataValidation>
    <dataValidation allowBlank="false" sqref="$B$5:$B$26" type="custom">
      <formula1>LEN(TRIM(B5))&gt;0</formula1>
    </dataValidation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180</v>
      </c>
      <c r="B4" s="2" t="s">
        <v>181</v>
      </c>
      <c r="C4" s="2" t="s">
        <v>182</v>
      </c>
      <c r="D4" s="2"/>
      <c r="E4" s="2"/>
    </row>
    <row r="5" ht="21" customHeight="true">
      <c r="A5" s="3" t="s">
        <v>183</v>
      </c>
      <c r="B5" s="3" t="s">
        <v>184</v>
      </c>
      <c r="C5" s="3" t="s">
        <v>185</v>
      </c>
      <c r="D5" s="3" t="s">
        <v>186</v>
      </c>
      <c r="E5" s="3" t="s">
        <v>187</v>
      </c>
    </row>
    <row r="6" ht="21" customHeight="true">
      <c r="A6" t="s">
        <v>180</v>
      </c>
      <c r="B6" t="s">
        <v>89</v>
      </c>
      <c r="C6" t="s">
        <v>188</v>
      </c>
      <c r="D6">
        <v>10</v>
      </c>
      <c r="E6" t="b">
        <v>1</v>
      </c>
    </row>
    <row r="7" ht="21" customHeight="true">
      <c r="A7" t="s">
        <v>180</v>
      </c>
      <c r="B7" t="s">
        <v>99</v>
      </c>
      <c r="C7" t="s">
        <v>189</v>
      </c>
      <c r="D7">
        <v>20</v>
      </c>
      <c r="E7" t="b">
        <v>1</v>
      </c>
    </row>
    <row r="8" ht="21" customHeight="true">
      <c r="A8" t="s">
        <v>180</v>
      </c>
      <c r="B8" t="s">
        <v>190</v>
      </c>
      <c r="C8" t="s">
        <v>191</v>
      </c>
      <c r="D8">
        <v>30</v>
      </c>
      <c r="E8" t="b">
        <v>1</v>
      </c>
    </row>
    <row r="9" ht="21" customHeight="true">
      <c r="A9" t="s">
        <v>180</v>
      </c>
      <c r="B9" t="s">
        <v>109</v>
      </c>
      <c r="C9" t="s">
        <v>192</v>
      </c>
      <c r="D9">
        <v>40</v>
      </c>
      <c r="E9" t="b">
        <v>1</v>
      </c>
    </row>
    <row r="10" ht="21" customHeight="true">
      <c r="A10" t="s">
        <v>180</v>
      </c>
      <c r="B10" t="s">
        <v>193</v>
      </c>
      <c r="C10" t="s">
        <v>194</v>
      </c>
      <c r="D10">
        <v>50</v>
      </c>
      <c r="E10" t="b">
        <v>1</v>
      </c>
    </row>
    <row r="11" ht="21" customHeight="true">
      <c r="A11" t="s">
        <v>180</v>
      </c>
      <c r="B11" t="s">
        <v>195</v>
      </c>
      <c r="C11" t="s">
        <v>196</v>
      </c>
      <c r="D11">
        <v>60</v>
      </c>
      <c r="E11" t="b">
        <v>1</v>
      </c>
    </row>
    <row r="12" ht="21" customHeight="true"/>
    <row r="13" ht="21" customHeight="true"/>
    <row r="14" ht="21" customHeight="true">
      <c r="A14" s="2" t="s">
        <v>197</v>
      </c>
      <c r="B14" s="2" t="s">
        <v>198</v>
      </c>
      <c r="C14" s="2" t="s">
        <v>199</v>
      </c>
      <c r="D14" s="2"/>
      <c r="E14" s="2"/>
    </row>
    <row r="15" ht="21" customHeight="true">
      <c r="A15" s="3" t="s">
        <v>183</v>
      </c>
      <c r="B15" s="3" t="s">
        <v>184</v>
      </c>
      <c r="C15" s="3" t="s">
        <v>185</v>
      </c>
      <c r="D15" s="3" t="s">
        <v>186</v>
      </c>
      <c r="E15" s="3" t="s">
        <v>187</v>
      </c>
    </row>
    <row r="16" ht="21" customHeight="true">
      <c r="A16" t="s">
        <v>197</v>
      </c>
      <c r="B16" t="s">
        <v>110</v>
      </c>
      <c r="C16" t="s">
        <v>60</v>
      </c>
      <c r="D16">
        <v>10</v>
      </c>
      <c r="E16" t="b">
        <v>1</v>
      </c>
    </row>
    <row r="17" ht="21" customHeight="true">
      <c r="A17" t="s">
        <v>197</v>
      </c>
      <c r="B17" t="s">
        <v>90</v>
      </c>
      <c r="C17" t="s">
        <v>61</v>
      </c>
      <c r="D17">
        <v>20</v>
      </c>
      <c r="E17" t="b">
        <v>1</v>
      </c>
    </row>
    <row r="18" ht="21" customHeight="true">
      <c r="A18" t="s">
        <v>197</v>
      </c>
      <c r="B18" t="s">
        <v>100</v>
      </c>
      <c r="C18" t="s">
        <v>62</v>
      </c>
      <c r="D18">
        <v>30</v>
      </c>
      <c r="E18" t="b">
        <v>1</v>
      </c>
    </row>
    <row r="19" ht="21" customHeight="true">
      <c r="A19" t="s">
        <v>197</v>
      </c>
      <c r="B19" t="s">
        <v>200</v>
      </c>
      <c r="C19" t="s">
        <v>63</v>
      </c>
      <c r="D19">
        <v>40</v>
      </c>
      <c r="E19" t="b">
        <v>1</v>
      </c>
    </row>
    <row r="20" ht="21" customHeight="true"/>
    <row r="21" ht="21" customHeight="true"/>
    <row r="22" ht="21" customHeight="true">
      <c r="A22" s="2" t="s">
        <v>201</v>
      </c>
      <c r="B22" s="2" t="s">
        <v>202</v>
      </c>
      <c r="C22" s="2" t="s">
        <v>203</v>
      </c>
      <c r="D22" s="2"/>
      <c r="E22" s="2"/>
    </row>
    <row r="23" ht="21" customHeight="true">
      <c r="A23" s="3" t="s">
        <v>183</v>
      </c>
      <c r="B23" s="3" t="s">
        <v>184</v>
      </c>
      <c r="C23" s="3" t="s">
        <v>185</v>
      </c>
      <c r="D23" s="3" t="s">
        <v>186</v>
      </c>
      <c r="E23" s="3" t="s">
        <v>187</v>
      </c>
    </row>
    <row r="24" ht="21" customHeight="true">
      <c r="A24" t="s">
        <v>201</v>
      </c>
      <c r="B24" t="s">
        <v>204</v>
      </c>
      <c r="C24" t="s">
        <v>54</v>
      </c>
      <c r="D24">
        <v>10</v>
      </c>
      <c r="E24" t="b">
        <v>1</v>
      </c>
    </row>
    <row r="25">
      <c r="A25" t="s">
        <v>201</v>
      </c>
      <c r="B25" t="s">
        <v>101</v>
      </c>
      <c r="C25" t="s">
        <v>55</v>
      </c>
      <c r="D25">
        <v>20</v>
      </c>
      <c r="E25" t="b">
        <v>1</v>
      </c>
    </row>
    <row r="26">
      <c r="A26" t="s">
        <v>201</v>
      </c>
      <c r="B26" t="s">
        <v>91</v>
      </c>
      <c r="C26" t="s">
        <v>46</v>
      </c>
      <c r="D26">
        <v>30</v>
      </c>
      <c r="E26" t="b">
        <v>1</v>
      </c>
    </row>
    <row r="27">
      <c r="A27" t="s">
        <v>201</v>
      </c>
      <c r="B27" t="s">
        <v>111</v>
      </c>
      <c r="C27" t="s">
        <v>56</v>
      </c>
      <c r="D27">
        <v>40</v>
      </c>
      <c r="E27" t="b">
        <v>1</v>
      </c>
    </row>
    <row r="28">
      <c r="A28" t="s">
        <v>201</v>
      </c>
      <c r="B28" t="s">
        <v>205</v>
      </c>
      <c r="C28" t="s">
        <v>47</v>
      </c>
      <c r="D28">
        <v>50</v>
      </c>
      <c r="E28" t="b">
        <v>1</v>
      </c>
    </row>
    <row r="29">
      <c r="A29" t="s">
        <v>201</v>
      </c>
      <c r="B29" t="s">
        <v>206</v>
      </c>
      <c r="C29" t="s">
        <v>57</v>
      </c>
      <c r="D29">
        <v>60</v>
      </c>
      <c r="E29" t="b">
        <v>1</v>
      </c>
    </row>
    <row r="30"/>
    <row r="31"/>
    <row r="32">
      <c r="A32" s="2" t="s">
        <v>207</v>
      </c>
      <c r="B32" s="2" t="s">
        <v>208</v>
      </c>
      <c r="C32" s="2" t="s">
        <v>209</v>
      </c>
      <c r="D32" s="2"/>
      <c r="E32" s="2"/>
    </row>
    <row r="33">
      <c r="A33" s="3" t="s">
        <v>183</v>
      </c>
      <c r="B33" s="3" t="s">
        <v>184</v>
      </c>
      <c r="C33" s="3" t="s">
        <v>185</v>
      </c>
      <c r="D33" s="3" t="s">
        <v>186</v>
      </c>
      <c r="E33" s="3" t="s">
        <v>187</v>
      </c>
    </row>
    <row r="34">
      <c r="A34" t="s">
        <v>207</v>
      </c>
      <c r="B34" t="s">
        <v>133</v>
      </c>
      <c r="C34" t="s">
        <v>210</v>
      </c>
      <c r="D34">
        <v>10</v>
      </c>
      <c r="E34" t="b">
        <v>1</v>
      </c>
    </row>
    <row r="35">
      <c r="A35" t="s">
        <v>207</v>
      </c>
      <c r="B35" t="s">
        <v>126</v>
      </c>
      <c r="C35" t="s">
        <v>211</v>
      </c>
      <c r="D35">
        <v>20</v>
      </c>
      <c r="E35" t="b">
        <v>1</v>
      </c>
    </row>
    <row r="36">
      <c r="A36" t="s">
        <v>207</v>
      </c>
      <c r="B36" t="s">
        <v>212</v>
      </c>
      <c r="C36" t="s">
        <v>213</v>
      </c>
      <c r="D36">
        <v>30</v>
      </c>
      <c r="E36" t="b">
        <v>1</v>
      </c>
    </row>
    <row r="37">
      <c r="A37" t="s">
        <v>207</v>
      </c>
      <c r="B37" t="s">
        <v>120</v>
      </c>
      <c r="C37" t="s">
        <v>214</v>
      </c>
      <c r="D37">
        <v>40</v>
      </c>
      <c r="E37" t="b">
        <v>1</v>
      </c>
    </row>
    <row r="38">
      <c r="A38" t="s">
        <v>207</v>
      </c>
      <c r="B38" t="s">
        <v>215</v>
      </c>
      <c r="C38" t="s">
        <v>216</v>
      </c>
      <c r="D38">
        <v>50</v>
      </c>
      <c r="E38" t="b">
        <v>1</v>
      </c>
    </row>
    <row r="39"/>
    <row r="40"/>
    <row r="41">
      <c r="A41" s="2" t="s">
        <v>217</v>
      </c>
      <c r="B41" s="2" t="s">
        <v>218</v>
      </c>
      <c r="C41" s="2" t="s">
        <v>219</v>
      </c>
      <c r="D41" s="2"/>
      <c r="E41" s="2"/>
    </row>
    <row r="42">
      <c r="A42" s="3" t="s">
        <v>183</v>
      </c>
      <c r="B42" s="3" t="s">
        <v>184</v>
      </c>
      <c r="C42" s="3" t="s">
        <v>185</v>
      </c>
      <c r="D42" s="3" t="s">
        <v>186</v>
      </c>
      <c r="E42" s="3" t="s">
        <v>187</v>
      </c>
    </row>
    <row r="43">
      <c r="A43" t="s">
        <v>217</v>
      </c>
      <c r="B43" t="s">
        <v>134</v>
      </c>
      <c r="C43" t="s">
        <v>66</v>
      </c>
      <c r="D43">
        <v>10</v>
      </c>
      <c r="E43" t="b">
        <v>1</v>
      </c>
    </row>
    <row r="44">
      <c r="A44" t="s">
        <v>217</v>
      </c>
      <c r="B44" t="s">
        <v>121</v>
      </c>
      <c r="C44" t="s">
        <v>67</v>
      </c>
      <c r="D44">
        <v>20</v>
      </c>
      <c r="E44" t="b">
        <v>1</v>
      </c>
    </row>
    <row r="45">
      <c r="A45" t="s">
        <v>217</v>
      </c>
      <c r="B45" t="s">
        <v>127</v>
      </c>
      <c r="C45" t="s">
        <v>68</v>
      </c>
      <c r="D45">
        <v>30</v>
      </c>
      <c r="E45" t="b">
        <v>1</v>
      </c>
    </row>
    <row r="46">
      <c r="A46" t="s">
        <v>217</v>
      </c>
      <c r="B46" t="s">
        <v>220</v>
      </c>
      <c r="C46" t="s">
        <v>69</v>
      </c>
      <c r="D46">
        <v>40</v>
      </c>
      <c r="E46" t="b">
        <v>1</v>
      </c>
    </row>
    <row r="47">
      <c r="A47" t="s">
        <v>217</v>
      </c>
      <c r="B47" t="s">
        <v>221</v>
      </c>
      <c r="C47" t="s">
        <v>70</v>
      </c>
      <c r="D47">
        <v>50</v>
      </c>
      <c r="E47" t="b">
        <v>1</v>
      </c>
    </row>
    <row r="48"/>
    <row r="49"/>
    <row r="50">
      <c r="A50" s="2" t="s">
        <v>222</v>
      </c>
      <c r="B50" s="2" t="s">
        <v>223</v>
      </c>
      <c r="C50" s="2" t="s">
        <v>224</v>
      </c>
      <c r="D50" s="2"/>
      <c r="E50" s="2"/>
    </row>
    <row r="51">
      <c r="A51" s="3" t="s">
        <v>183</v>
      </c>
      <c r="B51" s="3" t="s">
        <v>184</v>
      </c>
      <c r="C51" s="3" t="s">
        <v>185</v>
      </c>
      <c r="D51" s="3" t="s">
        <v>186</v>
      </c>
      <c r="E51" s="3" t="s">
        <v>187</v>
      </c>
    </row>
    <row r="52">
      <c r="A52" t="s">
        <v>222</v>
      </c>
      <c r="B52" t="s">
        <v>147</v>
      </c>
      <c r="C52" t="s">
        <v>225</v>
      </c>
      <c r="D52">
        <v>10</v>
      </c>
      <c r="E52" t="b">
        <v>1</v>
      </c>
    </row>
    <row r="53">
      <c r="A53" t="s">
        <v>222</v>
      </c>
      <c r="B53" t="s">
        <v>153</v>
      </c>
      <c r="C53" t="s">
        <v>226</v>
      </c>
      <c r="D53">
        <v>20</v>
      </c>
      <c r="E53" t="b">
        <v>1</v>
      </c>
    </row>
    <row r="54">
      <c r="A54" t="s">
        <v>222</v>
      </c>
      <c r="B54" t="s">
        <v>227</v>
      </c>
      <c r="C54" t="s">
        <v>228</v>
      </c>
      <c r="D54">
        <v>30</v>
      </c>
      <c r="E54" t="b">
        <v>1</v>
      </c>
    </row>
    <row r="55">
      <c r="A55" t="s">
        <v>222</v>
      </c>
      <c r="B55" t="s">
        <v>229</v>
      </c>
      <c r="C55" t="s">
        <v>230</v>
      </c>
      <c r="D55">
        <v>40</v>
      </c>
      <c r="E55" t="b">
        <v>1</v>
      </c>
    </row>
    <row r="56">
      <c r="A56" t="s">
        <v>222</v>
      </c>
      <c r="B56" t="s">
        <v>231</v>
      </c>
      <c r="C56" t="s">
        <v>232</v>
      </c>
      <c r="D56">
        <v>50</v>
      </c>
      <c r="E56" t="b">
        <v>1</v>
      </c>
    </row>
    <row r="57"/>
    <row r="58"/>
    <row r="59">
      <c r="A59" s="2" t="s">
        <v>233</v>
      </c>
      <c r="B59" s="2" t="s">
        <v>234</v>
      </c>
      <c r="C59" s="2" t="s">
        <v>235</v>
      </c>
      <c r="D59" s="2"/>
      <c r="E59" s="2"/>
    </row>
    <row r="60">
      <c r="A60" s="3" t="s">
        <v>183</v>
      </c>
      <c r="B60" s="3" t="s">
        <v>184</v>
      </c>
      <c r="C60" s="3" t="s">
        <v>185</v>
      </c>
      <c r="D60" s="3" t="s">
        <v>186</v>
      </c>
      <c r="E60" s="3" t="s">
        <v>187</v>
      </c>
    </row>
    <row r="61">
      <c r="A61" t="s">
        <v>233</v>
      </c>
      <c r="B61" t="s">
        <v>162</v>
      </c>
      <c r="C61" t="s">
        <v>236</v>
      </c>
      <c r="D61">
        <v>10</v>
      </c>
      <c r="E61" t="b">
        <v>1</v>
      </c>
    </row>
    <row r="62">
      <c r="A62" t="s">
        <v>233</v>
      </c>
      <c r="B62" t="s">
        <v>167</v>
      </c>
      <c r="C62" t="s">
        <v>237</v>
      </c>
      <c r="D62">
        <v>20</v>
      </c>
      <c r="E62" t="b">
        <v>1</v>
      </c>
    </row>
    <row r="63">
      <c r="A63" t="s">
        <v>233</v>
      </c>
      <c r="B63" t="s">
        <v>238</v>
      </c>
      <c r="C63" t="s">
        <v>239</v>
      </c>
      <c r="D63">
        <v>30</v>
      </c>
      <c r="E63" t="b">
        <v>1</v>
      </c>
    </row>
    <row r="64">
      <c r="A64" t="s">
        <v>233</v>
      </c>
      <c r="B64" t="s">
        <v>240</v>
      </c>
      <c r="C64" t="s">
        <v>241</v>
      </c>
      <c r="D64">
        <v>40</v>
      </c>
      <c r="E64" t="b">
        <v>1</v>
      </c>
    </row>
    <row r="65"/>
    <row r="66"/>
    <row r="67">
      <c r="A67" s="2" t="s">
        <v>242</v>
      </c>
      <c r="B67" s="2" t="s">
        <v>243</v>
      </c>
      <c r="C67" s="2" t="s">
        <v>244</v>
      </c>
      <c r="D67" s="2"/>
      <c r="E67" s="2"/>
    </row>
    <row r="68">
      <c r="A68" s="3" t="s">
        <v>183</v>
      </c>
      <c r="B68" s="3" t="s">
        <v>184</v>
      </c>
      <c r="C68" s="3" t="s">
        <v>185</v>
      </c>
      <c r="D68" s="3" t="s">
        <v>186</v>
      </c>
      <c r="E68" s="3" t="s">
        <v>187</v>
      </c>
    </row>
    <row r="69">
      <c r="A69" t="s">
        <v>242</v>
      </c>
      <c r="B69" t="s">
        <v>168</v>
      </c>
      <c r="C69" t="s">
        <v>245</v>
      </c>
      <c r="D69">
        <v>10</v>
      </c>
      <c r="E69" t="b">
        <v>1</v>
      </c>
    </row>
    <row r="70">
      <c r="A70" t="s">
        <v>242</v>
      </c>
      <c r="B70" t="s">
        <v>163</v>
      </c>
      <c r="C70" t="s">
        <v>246</v>
      </c>
      <c r="D70">
        <v>20</v>
      </c>
      <c r="E70" t="b">
        <v>1</v>
      </c>
    </row>
    <row r="71">
      <c r="A71" t="s">
        <v>242</v>
      </c>
      <c r="B71" t="s">
        <v>247</v>
      </c>
      <c r="C71" t="s">
        <v>248</v>
      </c>
      <c r="D71">
        <v>30</v>
      </c>
      <c r="E71" t="b">
        <v>1</v>
      </c>
    </row>
    <row r="72">
      <c r="A72" t="s">
        <v>242</v>
      </c>
      <c r="B72" t="s">
        <v>249</v>
      </c>
      <c r="C72" t="s">
        <v>250</v>
      </c>
      <c r="D72">
        <v>40</v>
      </c>
      <c r="E72" t="b">
        <v>1</v>
      </c>
    </row>
    <row r="73"/>
    <row r="74"/>
    <row r="75">
      <c r="A75" s="2" t="s">
        <v>251</v>
      </c>
      <c r="B75" s="2" t="s">
        <v>252</v>
      </c>
      <c r="C75" s="2" t="s">
        <v>253</v>
      </c>
      <c r="D75" s="2"/>
      <c r="E75" s="2"/>
    </row>
    <row r="76">
      <c r="A76" s="3" t="s">
        <v>183</v>
      </c>
      <c r="B76" s="3" t="s">
        <v>184</v>
      </c>
      <c r="C76" s="3" t="s">
        <v>185</v>
      </c>
      <c r="D76" s="3" t="s">
        <v>186</v>
      </c>
      <c r="E76" s="3" t="s">
        <v>187</v>
      </c>
    </row>
    <row r="77">
      <c r="A77" t="s">
        <v>251</v>
      </c>
      <c r="B77" t="s">
        <v>178</v>
      </c>
      <c r="C77" t="s">
        <v>254</v>
      </c>
      <c r="D77">
        <v>10</v>
      </c>
      <c r="E77" t="b">
        <v>1</v>
      </c>
    </row>
    <row r="78">
      <c r="A78" t="s">
        <v>251</v>
      </c>
      <c r="B78" t="s">
        <v>175</v>
      </c>
      <c r="C78" t="s">
        <v>255</v>
      </c>
      <c r="D78">
        <v>20</v>
      </c>
      <c r="E78" t="b">
        <v>1</v>
      </c>
    </row>
    <row r="79">
      <c r="A79" t="s">
        <v>251</v>
      </c>
      <c r="B79" t="s">
        <v>256</v>
      </c>
      <c r="C79" t="s">
        <v>257</v>
      </c>
      <c r="D79">
        <v>30</v>
      </c>
      <c r="E79" t="b">
        <v>1</v>
      </c>
    </row>
    <row r="80">
      <c r="A80" t="s">
        <v>251</v>
      </c>
      <c r="B80" t="s">
        <v>258</v>
      </c>
      <c r="C80" t="s">
        <v>259</v>
      </c>
      <c r="D80">
        <v>40</v>
      </c>
      <c r="E80" t="b">
        <v>1</v>
      </c>
    </row>
    <row r="81">
      <c r="A81" t="s">
        <v>251</v>
      </c>
      <c r="B81" t="s">
        <v>260</v>
      </c>
      <c r="C81" t="s">
        <v>261</v>
      </c>
      <c r="D81">
        <v>50</v>
      </c>
      <c r="E81" t="b">
        <v>1</v>
      </c>
    </row>
    <row r="82"/>
    <row r="83"/>
    <row r="84">
      <c r="A84" s="2" t="s">
        <v>262</v>
      </c>
      <c r="B84" s="2" t="s">
        <v>263</v>
      </c>
      <c r="C84" s="2" t="s">
        <v>264</v>
      </c>
      <c r="D84" s="2"/>
      <c r="E84" s="2"/>
    </row>
    <row r="85">
      <c r="A85" s="3" t="s">
        <v>183</v>
      </c>
      <c r="B85" s="3" t="s">
        <v>184</v>
      </c>
      <c r="C85" s="3" t="s">
        <v>185</v>
      </c>
      <c r="D85" s="3" t="s">
        <v>186</v>
      </c>
      <c r="E85" s="3" t="s">
        <v>187</v>
      </c>
    </row>
    <row r="86">
      <c r="A86" t="s">
        <v>262</v>
      </c>
      <c r="B86" t="s">
        <v>265</v>
      </c>
      <c r="C86" t="s">
        <v>148</v>
      </c>
      <c r="D86">
        <v>10</v>
      </c>
      <c r="E86" t="b">
        <v>1</v>
      </c>
    </row>
    <row r="87">
      <c r="A87" t="s">
        <v>262</v>
      </c>
      <c r="B87" t="s">
        <v>266</v>
      </c>
      <c r="C87" t="s">
        <v>164</v>
      </c>
      <c r="D87">
        <v>20</v>
      </c>
      <c r="E87" t="b">
        <v>1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zoomScale="90"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267</v>
      </c>
      <c r="B4" s="2"/>
      <c r="C4" s="2"/>
    </row>
    <row r="5" ht="21" customHeight="true">
      <c r="A5" s="3" t="s">
        <v>33</v>
      </c>
      <c r="B5" s="3" t="s">
        <v>185</v>
      </c>
      <c r="C5" s="3" t="s">
        <v>268</v>
      </c>
    </row>
    <row r="6" ht="21" customHeight="true">
      <c r="A6" t="s">
        <v>36</v>
      </c>
      <c r="B6" t="s">
        <v>3</v>
      </c>
      <c r="C6" t="s">
        <v>42</v>
      </c>
    </row>
    <row r="7" ht="21" customHeight="true">
      <c r="A7" t="s">
        <v>37</v>
      </c>
      <c r="B7" t="s">
        <v>4</v>
      </c>
      <c r="C7" t="s">
        <v>42</v>
      </c>
    </row>
    <row r="8" ht="21" customHeight="true">
      <c r="A8" t="s">
        <v>38</v>
      </c>
      <c r="B8" t="s">
        <v>5</v>
      </c>
      <c r="C8" t="s">
        <v>42</v>
      </c>
    </row>
    <row r="9" ht="21" customHeight="true">
      <c r="A9" t="s">
        <v>39</v>
      </c>
      <c r="B9" t="s">
        <v>6</v>
      </c>
      <c r="C9" t="s">
        <v>42</v>
      </c>
    </row>
    <row r="10" ht="21" customHeight="true">
      <c r="A10" t="s">
        <v>40</v>
      </c>
      <c r="B10" t="s">
        <v>7</v>
      </c>
      <c r="C10" t="s">
        <v>42</v>
      </c>
    </row>
    <row r="11" ht="21" customHeight="true"/>
    <row r="12" ht="21" customHeight="true"/>
    <row r="13" ht="21" customHeight="true">
      <c r="A13" s="2" t="s">
        <v>269</v>
      </c>
      <c r="B13" s="2"/>
      <c r="C13" s="2"/>
      <c r="D13" s="2"/>
      <c r="E13" s="2"/>
      <c r="F13" s="2"/>
      <c r="G13" s="2"/>
    </row>
    <row r="14" ht="21" customHeight="true">
      <c r="A14" s="3" t="s">
        <v>33</v>
      </c>
      <c r="B14" s="3" t="s">
        <v>270</v>
      </c>
      <c r="C14" s="3" t="s">
        <v>185</v>
      </c>
      <c r="D14" s="3" t="s">
        <v>271</v>
      </c>
      <c r="E14" s="3" t="s">
        <v>272</v>
      </c>
      <c r="F14" s="3" t="s">
        <v>273</v>
      </c>
      <c r="G14" s="3" t="s">
        <v>274</v>
      </c>
    </row>
    <row r="15" ht="21" customHeight="true">
      <c r="A15" t="s">
        <v>36</v>
      </c>
      <c r="B15" t="s">
        <v>275</v>
      </c>
      <c r="C15" t="s">
        <v>71</v>
      </c>
      <c r="D15" t="s">
        <v>276</v>
      </c>
      <c r="E15" t="s">
        <v>277</v>
      </c>
      <c r="F15" t="s">
        <v>42</v>
      </c>
      <c r="G15" t="b">
        <v>1</v>
      </c>
    </row>
    <row r="16" ht="21" customHeight="true">
      <c r="A16" t="s">
        <v>36</v>
      </c>
      <c r="B16" t="s">
        <v>278</v>
      </c>
      <c r="C16" t="s">
        <v>72</v>
      </c>
      <c r="D16" t="s">
        <v>279</v>
      </c>
      <c r="E16" t="s">
        <v>280</v>
      </c>
      <c r="F16" t="s">
        <v>42</v>
      </c>
      <c r="G16" t="b">
        <v>1</v>
      </c>
    </row>
    <row r="17" ht="21" customHeight="true">
      <c r="A17" t="s">
        <v>36</v>
      </c>
      <c r="B17" t="s">
        <v>281</v>
      </c>
      <c r="C17" t="s">
        <v>73</v>
      </c>
      <c r="D17" t="s">
        <v>276</v>
      </c>
      <c r="E17" t="s">
        <v>282</v>
      </c>
      <c r="F17" t="s">
        <v>42</v>
      </c>
      <c r="G17" t="b">
        <v>1</v>
      </c>
    </row>
    <row r="18" ht="21" customHeight="true">
      <c r="A18" t="s">
        <v>36</v>
      </c>
      <c r="B18" t="s">
        <v>283</v>
      </c>
      <c r="C18" t="s">
        <v>74</v>
      </c>
      <c r="D18" t="s">
        <v>276</v>
      </c>
      <c r="E18" t="s">
        <v>284</v>
      </c>
      <c r="F18" t="s">
        <v>42</v>
      </c>
      <c r="G18" t="b">
        <v>1</v>
      </c>
    </row>
    <row r="19" ht="21" customHeight="true">
      <c r="A19" t="s">
        <v>36</v>
      </c>
      <c r="B19" t="s">
        <v>285</v>
      </c>
      <c r="C19" t="s">
        <v>75</v>
      </c>
      <c r="D19" t="s">
        <v>276</v>
      </c>
      <c r="E19" t="s">
        <v>286</v>
      </c>
      <c r="F19" t="s">
        <v>42</v>
      </c>
      <c r="G19" t="b">
        <v>0</v>
      </c>
    </row>
    <row r="20" ht="21" customHeight="true">
      <c r="A20" t="s">
        <v>36</v>
      </c>
      <c r="B20" t="s">
        <v>287</v>
      </c>
      <c r="C20" t="s">
        <v>76</v>
      </c>
      <c r="D20" t="s">
        <v>276</v>
      </c>
      <c r="E20" t="s">
        <v>286</v>
      </c>
      <c r="F20" t="s">
        <v>42</v>
      </c>
      <c r="G20" t="b">
        <v>0</v>
      </c>
    </row>
    <row r="21" ht="21" customHeight="true">
      <c r="A21" t="s">
        <v>36</v>
      </c>
      <c r="B21" t="s">
        <v>288</v>
      </c>
      <c r="C21" t="s">
        <v>77</v>
      </c>
      <c r="D21" t="s">
        <v>276</v>
      </c>
      <c r="E21" t="s">
        <v>286</v>
      </c>
      <c r="F21" t="s">
        <v>42</v>
      </c>
      <c r="G21" t="b">
        <v>0</v>
      </c>
    </row>
    <row r="22" ht="21" customHeight="true">
      <c r="A22" t="s">
        <v>36</v>
      </c>
      <c r="B22" t="s">
        <v>180</v>
      </c>
      <c r="C22" t="s">
        <v>78</v>
      </c>
      <c r="D22" t="s">
        <v>289</v>
      </c>
      <c r="E22" t="s">
        <v>286</v>
      </c>
      <c r="F22" t="s">
        <v>180</v>
      </c>
      <c r="G22" t="b">
        <v>1</v>
      </c>
    </row>
    <row r="23" ht="21" customHeight="true">
      <c r="A23" t="s">
        <v>36</v>
      </c>
      <c r="B23" t="s">
        <v>197</v>
      </c>
      <c r="C23" t="s">
        <v>59</v>
      </c>
      <c r="D23" t="s">
        <v>289</v>
      </c>
      <c r="E23" t="s">
        <v>286</v>
      </c>
      <c r="F23" t="s">
        <v>197</v>
      </c>
      <c r="G23" t="b">
        <v>1</v>
      </c>
    </row>
    <row r="24" ht="21" customHeight="true">
      <c r="A24" t="s">
        <v>36</v>
      </c>
      <c r="B24" t="s">
        <v>290</v>
      </c>
      <c r="C24" t="s">
        <v>51</v>
      </c>
      <c r="D24" t="s">
        <v>289</v>
      </c>
      <c r="E24" t="s">
        <v>290</v>
      </c>
      <c r="F24" t="s">
        <v>201</v>
      </c>
      <c r="G24" t="b">
        <v>1</v>
      </c>
    </row>
    <row r="25">
      <c r="A25" t="s">
        <v>36</v>
      </c>
      <c r="B25" t="s">
        <v>291</v>
      </c>
      <c r="C25" t="s">
        <v>79</v>
      </c>
      <c r="D25" t="s">
        <v>276</v>
      </c>
      <c r="E25" t="s">
        <v>291</v>
      </c>
      <c r="F25" t="s">
        <v>42</v>
      </c>
      <c r="G25" t="b">
        <v>0</v>
      </c>
    </row>
    <row r="26">
      <c r="A26" t="s">
        <v>36</v>
      </c>
      <c r="B26" t="s">
        <v>292</v>
      </c>
      <c r="C26" t="s">
        <v>80</v>
      </c>
      <c r="D26" t="s">
        <v>279</v>
      </c>
      <c r="E26" t="s">
        <v>293</v>
      </c>
      <c r="F26" t="s">
        <v>42</v>
      </c>
      <c r="G26" t="b">
        <v>0</v>
      </c>
    </row>
    <row r="27">
      <c r="A27" t="s">
        <v>36</v>
      </c>
      <c r="B27" t="s">
        <v>294</v>
      </c>
      <c r="C27" t="s">
        <v>48</v>
      </c>
      <c r="D27" t="s">
        <v>295</v>
      </c>
      <c r="E27" t="s">
        <v>296</v>
      </c>
      <c r="F27" t="s">
        <v>42</v>
      </c>
      <c r="G27" t="b">
        <v>0</v>
      </c>
    </row>
    <row r="28">
      <c r="A28" t="s">
        <v>36</v>
      </c>
      <c r="B28" t="s">
        <v>297</v>
      </c>
      <c r="C28" t="s">
        <v>81</v>
      </c>
      <c r="D28" t="s">
        <v>298</v>
      </c>
      <c r="E28" t="s">
        <v>299</v>
      </c>
      <c r="F28" t="s">
        <v>42</v>
      </c>
      <c r="G28" t="b">
        <v>0</v>
      </c>
    </row>
    <row r="29">
      <c r="A29" t="s">
        <v>36</v>
      </c>
      <c r="B29" t="s">
        <v>300</v>
      </c>
      <c r="C29" t="s">
        <v>82</v>
      </c>
      <c r="D29" t="s">
        <v>301</v>
      </c>
      <c r="E29" t="s">
        <v>286</v>
      </c>
      <c r="F29" t="s">
        <v>42</v>
      </c>
      <c r="G29" t="b">
        <v>0</v>
      </c>
    </row>
    <row r="30">
      <c r="A30" t="s">
        <v>37</v>
      </c>
      <c r="B30" t="s">
        <v>302</v>
      </c>
      <c r="C30" t="s">
        <v>114</v>
      </c>
      <c r="D30" t="s">
        <v>276</v>
      </c>
      <c r="E30" t="s">
        <v>277</v>
      </c>
      <c r="F30" t="s">
        <v>42</v>
      </c>
      <c r="G30" t="b">
        <v>1</v>
      </c>
    </row>
    <row r="31">
      <c r="A31" t="s">
        <v>37</v>
      </c>
      <c r="B31" t="s">
        <v>275</v>
      </c>
      <c r="C31" t="s">
        <v>71</v>
      </c>
      <c r="D31" t="s">
        <v>276</v>
      </c>
      <c r="E31" t="s">
        <v>282</v>
      </c>
      <c r="F31" t="s">
        <v>42</v>
      </c>
      <c r="G31" t="b">
        <v>1</v>
      </c>
    </row>
    <row r="32">
      <c r="A32" t="s">
        <v>37</v>
      </c>
      <c r="B32" t="s">
        <v>207</v>
      </c>
      <c r="C32" t="s">
        <v>115</v>
      </c>
      <c r="D32" t="s">
        <v>289</v>
      </c>
      <c r="E32" t="s">
        <v>286</v>
      </c>
      <c r="F32" t="s">
        <v>207</v>
      </c>
      <c r="G32" t="b">
        <v>1</v>
      </c>
    </row>
    <row r="33">
      <c r="A33" t="s">
        <v>37</v>
      </c>
      <c r="B33" t="s">
        <v>217</v>
      </c>
      <c r="C33" t="s">
        <v>65</v>
      </c>
      <c r="D33" t="s">
        <v>289</v>
      </c>
      <c r="E33" t="s">
        <v>290</v>
      </c>
      <c r="F33" t="s">
        <v>217</v>
      </c>
      <c r="G33" t="b">
        <v>1</v>
      </c>
    </row>
    <row r="34">
      <c r="A34" t="s">
        <v>37</v>
      </c>
      <c r="B34" t="s">
        <v>303</v>
      </c>
      <c r="C34" t="s">
        <v>116</v>
      </c>
      <c r="D34" t="s">
        <v>279</v>
      </c>
      <c r="E34" t="s">
        <v>293</v>
      </c>
      <c r="F34" t="s">
        <v>42</v>
      </c>
      <c r="G34" t="b">
        <v>0</v>
      </c>
    </row>
    <row r="35">
      <c r="A35" t="s">
        <v>37</v>
      </c>
      <c r="B35" t="s">
        <v>291</v>
      </c>
      <c r="C35" t="s">
        <v>79</v>
      </c>
      <c r="D35" t="s">
        <v>276</v>
      </c>
      <c r="E35" t="s">
        <v>291</v>
      </c>
      <c r="F35" t="s">
        <v>42</v>
      </c>
      <c r="G35" t="b">
        <v>0</v>
      </c>
    </row>
    <row r="36">
      <c r="A36" t="s">
        <v>37</v>
      </c>
      <c r="B36" t="s">
        <v>304</v>
      </c>
      <c r="C36" t="s">
        <v>117</v>
      </c>
      <c r="D36" t="s">
        <v>276</v>
      </c>
      <c r="E36" t="s">
        <v>286</v>
      </c>
      <c r="F36" t="s">
        <v>42</v>
      </c>
      <c r="G36" t="b">
        <v>0</v>
      </c>
    </row>
    <row r="37">
      <c r="A37" t="s">
        <v>37</v>
      </c>
      <c r="B37" t="s">
        <v>305</v>
      </c>
      <c r="C37" t="s">
        <v>118</v>
      </c>
      <c r="D37" t="s">
        <v>301</v>
      </c>
      <c r="E37" t="s">
        <v>286</v>
      </c>
      <c r="F37" t="s">
        <v>42</v>
      </c>
      <c r="G37" t="b">
        <v>0</v>
      </c>
    </row>
    <row r="38">
      <c r="A38" t="s">
        <v>37</v>
      </c>
      <c r="B38" t="s">
        <v>300</v>
      </c>
      <c r="C38" t="s">
        <v>82</v>
      </c>
      <c r="D38" t="s">
        <v>301</v>
      </c>
      <c r="E38" t="s">
        <v>286</v>
      </c>
      <c r="F38" t="s">
        <v>42</v>
      </c>
      <c r="G38" t="b">
        <v>0</v>
      </c>
    </row>
    <row r="39">
      <c r="A39" t="s">
        <v>38</v>
      </c>
      <c r="B39" t="s">
        <v>306</v>
      </c>
      <c r="C39" t="s">
        <v>138</v>
      </c>
      <c r="D39" t="s">
        <v>276</v>
      </c>
      <c r="E39" t="s">
        <v>277</v>
      </c>
      <c r="F39" t="s">
        <v>42</v>
      </c>
      <c r="G39" t="b">
        <v>1</v>
      </c>
    </row>
    <row r="40">
      <c r="A40" t="s">
        <v>38</v>
      </c>
      <c r="B40" t="s">
        <v>275</v>
      </c>
      <c r="C40" t="s">
        <v>71</v>
      </c>
      <c r="D40" t="s">
        <v>276</v>
      </c>
      <c r="E40" t="s">
        <v>282</v>
      </c>
      <c r="F40" t="s">
        <v>42</v>
      </c>
      <c r="G40" t="b">
        <v>1</v>
      </c>
    </row>
    <row r="41">
      <c r="A41" t="s">
        <v>38</v>
      </c>
      <c r="B41" t="s">
        <v>307</v>
      </c>
      <c r="C41" t="s">
        <v>139</v>
      </c>
      <c r="D41" t="s">
        <v>308</v>
      </c>
      <c r="E41" t="s">
        <v>309</v>
      </c>
      <c r="F41" t="s">
        <v>42</v>
      </c>
      <c r="G41" t="b">
        <v>0</v>
      </c>
    </row>
    <row r="42">
      <c r="A42" t="s">
        <v>38</v>
      </c>
      <c r="B42" t="s">
        <v>310</v>
      </c>
      <c r="C42" t="s">
        <v>140</v>
      </c>
      <c r="D42" t="s">
        <v>276</v>
      </c>
      <c r="E42" t="s">
        <v>286</v>
      </c>
      <c r="F42" t="s">
        <v>42</v>
      </c>
      <c r="G42" t="b">
        <v>0</v>
      </c>
    </row>
    <row r="43">
      <c r="A43" t="s">
        <v>38</v>
      </c>
      <c r="B43" t="s">
        <v>288</v>
      </c>
      <c r="C43" t="s">
        <v>77</v>
      </c>
      <c r="D43" t="s">
        <v>276</v>
      </c>
      <c r="E43" t="s">
        <v>286</v>
      </c>
      <c r="F43" t="s">
        <v>42</v>
      </c>
      <c r="G43" t="b">
        <v>0</v>
      </c>
    </row>
    <row r="44">
      <c r="A44" t="s">
        <v>38</v>
      </c>
      <c r="B44" t="s">
        <v>311</v>
      </c>
      <c r="C44" t="s">
        <v>141</v>
      </c>
      <c r="D44" t="s">
        <v>276</v>
      </c>
      <c r="E44" t="s">
        <v>286</v>
      </c>
      <c r="F44" t="s">
        <v>42</v>
      </c>
      <c r="G44" t="b">
        <v>0</v>
      </c>
    </row>
    <row r="45">
      <c r="A45" t="s">
        <v>38</v>
      </c>
      <c r="B45" t="s">
        <v>222</v>
      </c>
      <c r="C45" t="s">
        <v>142</v>
      </c>
      <c r="D45" t="s">
        <v>289</v>
      </c>
      <c r="E45" t="s">
        <v>290</v>
      </c>
      <c r="F45" t="s">
        <v>222</v>
      </c>
      <c r="G45" t="b">
        <v>1</v>
      </c>
    </row>
    <row r="46">
      <c r="A46" t="s">
        <v>38</v>
      </c>
      <c r="B46" t="s">
        <v>312</v>
      </c>
      <c r="C46" t="s">
        <v>143</v>
      </c>
      <c r="D46" t="s">
        <v>262</v>
      </c>
      <c r="E46" t="s">
        <v>286</v>
      </c>
      <c r="F46" t="s">
        <v>42</v>
      </c>
      <c r="G46" t="b">
        <v>0</v>
      </c>
    </row>
    <row r="47">
      <c r="A47" t="s">
        <v>38</v>
      </c>
      <c r="B47" t="s">
        <v>300</v>
      </c>
      <c r="C47" t="s">
        <v>82</v>
      </c>
      <c r="D47" t="s">
        <v>301</v>
      </c>
      <c r="E47" t="s">
        <v>286</v>
      </c>
      <c r="F47" t="s">
        <v>42</v>
      </c>
      <c r="G47" t="b">
        <v>0</v>
      </c>
    </row>
    <row r="48">
      <c r="A48" t="s">
        <v>39</v>
      </c>
      <c r="B48" t="s">
        <v>313</v>
      </c>
      <c r="C48" t="s">
        <v>155</v>
      </c>
      <c r="D48" t="s">
        <v>276</v>
      </c>
      <c r="E48" t="s">
        <v>277</v>
      </c>
      <c r="F48" t="s">
        <v>42</v>
      </c>
      <c r="G48" t="b">
        <v>1</v>
      </c>
    </row>
    <row r="49">
      <c r="A49" t="s">
        <v>39</v>
      </c>
      <c r="B49" t="s">
        <v>275</v>
      </c>
      <c r="C49" t="s">
        <v>71</v>
      </c>
      <c r="D49" t="s">
        <v>276</v>
      </c>
      <c r="E49" t="s">
        <v>282</v>
      </c>
      <c r="F49" t="s">
        <v>42</v>
      </c>
      <c r="G49" t="b">
        <v>1</v>
      </c>
    </row>
    <row r="50">
      <c r="A50" t="s">
        <v>39</v>
      </c>
      <c r="B50" t="s">
        <v>314</v>
      </c>
      <c r="C50" t="s">
        <v>156</v>
      </c>
      <c r="D50" t="s">
        <v>308</v>
      </c>
      <c r="E50" t="s">
        <v>315</v>
      </c>
      <c r="F50" t="s">
        <v>42</v>
      </c>
      <c r="G50" t="b">
        <v>0</v>
      </c>
    </row>
    <row r="51">
      <c r="A51" t="s">
        <v>39</v>
      </c>
      <c r="B51" t="s">
        <v>316</v>
      </c>
      <c r="C51" t="s">
        <v>157</v>
      </c>
      <c r="D51" t="s">
        <v>276</v>
      </c>
      <c r="E51" t="s">
        <v>291</v>
      </c>
      <c r="F51" t="s">
        <v>42</v>
      </c>
      <c r="G51" t="b">
        <v>0</v>
      </c>
    </row>
    <row r="52">
      <c r="A52" t="s">
        <v>39</v>
      </c>
      <c r="B52" t="s">
        <v>233</v>
      </c>
      <c r="C52" t="s">
        <v>158</v>
      </c>
      <c r="D52" t="s">
        <v>289</v>
      </c>
      <c r="E52" t="s">
        <v>286</v>
      </c>
      <c r="F52" t="s">
        <v>233</v>
      </c>
      <c r="G52" t="b">
        <v>0</v>
      </c>
    </row>
    <row r="53">
      <c r="A53" t="s">
        <v>39</v>
      </c>
      <c r="B53" t="s">
        <v>242</v>
      </c>
      <c r="C53" t="s">
        <v>159</v>
      </c>
      <c r="D53" t="s">
        <v>289</v>
      </c>
      <c r="E53" t="s">
        <v>290</v>
      </c>
      <c r="F53" t="s">
        <v>242</v>
      </c>
      <c r="G53" t="b">
        <v>1</v>
      </c>
    </row>
    <row r="54">
      <c r="A54" t="s">
        <v>39</v>
      </c>
      <c r="B54" t="s">
        <v>317</v>
      </c>
      <c r="C54" t="s">
        <v>160</v>
      </c>
      <c r="D54" t="s">
        <v>262</v>
      </c>
      <c r="E54" t="s">
        <v>286</v>
      </c>
      <c r="F54" t="s">
        <v>42</v>
      </c>
      <c r="G54" t="b">
        <v>0</v>
      </c>
    </row>
    <row r="55">
      <c r="A55" t="s">
        <v>39</v>
      </c>
      <c r="B55" t="s">
        <v>300</v>
      </c>
      <c r="C55" t="s">
        <v>82</v>
      </c>
      <c r="D55" t="s">
        <v>301</v>
      </c>
      <c r="E55" t="s">
        <v>286</v>
      </c>
      <c r="F55" t="s">
        <v>42</v>
      </c>
      <c r="G55" t="b">
        <v>0</v>
      </c>
    </row>
    <row r="56">
      <c r="A56" t="s">
        <v>40</v>
      </c>
      <c r="B56" t="s">
        <v>318</v>
      </c>
      <c r="C56" t="s">
        <v>170</v>
      </c>
      <c r="D56" t="s">
        <v>276</v>
      </c>
      <c r="E56" t="s">
        <v>277</v>
      </c>
      <c r="F56" t="s">
        <v>42</v>
      </c>
      <c r="G56" t="b">
        <v>1</v>
      </c>
    </row>
    <row r="57">
      <c r="A57" t="s">
        <v>40</v>
      </c>
      <c r="B57" t="s">
        <v>275</v>
      </c>
      <c r="C57" t="s">
        <v>71</v>
      </c>
      <c r="D57" t="s">
        <v>276</v>
      </c>
      <c r="E57" t="s">
        <v>282</v>
      </c>
      <c r="F57" t="s">
        <v>42</v>
      </c>
      <c r="G57" t="b">
        <v>1</v>
      </c>
    </row>
    <row r="58">
      <c r="A58" t="s">
        <v>40</v>
      </c>
      <c r="B58" t="s">
        <v>288</v>
      </c>
      <c r="C58" t="s">
        <v>77</v>
      </c>
      <c r="D58" t="s">
        <v>276</v>
      </c>
      <c r="E58" t="s">
        <v>284</v>
      </c>
      <c r="F58" t="s">
        <v>42</v>
      </c>
      <c r="G58" t="b">
        <v>0</v>
      </c>
    </row>
    <row r="59">
      <c r="A59" t="s">
        <v>40</v>
      </c>
      <c r="B59" t="s">
        <v>319</v>
      </c>
      <c r="C59" t="s">
        <v>49</v>
      </c>
      <c r="D59" t="s">
        <v>298</v>
      </c>
      <c r="E59" t="s">
        <v>299</v>
      </c>
      <c r="F59" t="s">
        <v>42</v>
      </c>
      <c r="G59" t="b">
        <v>0</v>
      </c>
    </row>
    <row r="60">
      <c r="A60" t="s">
        <v>40</v>
      </c>
      <c r="B60" t="s">
        <v>251</v>
      </c>
      <c r="C60" t="s">
        <v>171</v>
      </c>
      <c r="D60" t="s">
        <v>289</v>
      </c>
      <c r="E60" t="s">
        <v>290</v>
      </c>
      <c r="F60" t="s">
        <v>251</v>
      </c>
      <c r="G60" t="b">
        <v>1</v>
      </c>
    </row>
    <row r="61">
      <c r="A61" t="s">
        <v>40</v>
      </c>
      <c r="B61" t="s">
        <v>320</v>
      </c>
      <c r="C61" t="s">
        <v>172</v>
      </c>
      <c r="D61" t="s">
        <v>308</v>
      </c>
      <c r="E61" t="s">
        <v>280</v>
      </c>
      <c r="F61" t="s">
        <v>42</v>
      </c>
      <c r="G61" t="b">
        <v>0</v>
      </c>
    </row>
    <row r="62">
      <c r="A62" t="s">
        <v>40</v>
      </c>
      <c r="B62" t="s">
        <v>321</v>
      </c>
      <c r="C62" t="s">
        <v>173</v>
      </c>
      <c r="D62" t="s">
        <v>308</v>
      </c>
      <c r="E62" t="s">
        <v>293</v>
      </c>
      <c r="F62" t="s">
        <v>42</v>
      </c>
      <c r="G62" t="b">
        <v>0</v>
      </c>
    </row>
    <row r="63">
      <c r="A63" t="s">
        <v>40</v>
      </c>
      <c r="B63" t="s">
        <v>291</v>
      </c>
      <c r="C63" t="s">
        <v>79</v>
      </c>
      <c r="D63" t="s">
        <v>276</v>
      </c>
      <c r="E63" t="s">
        <v>291</v>
      </c>
      <c r="F63" t="s">
        <v>42</v>
      </c>
      <c r="G63" t="b">
        <v>0</v>
      </c>
    </row>
    <row r="64">
      <c r="A64" t="s">
        <v>40</v>
      </c>
      <c r="B64" t="s">
        <v>300</v>
      </c>
      <c r="C64" t="s">
        <v>82</v>
      </c>
      <c r="D64" t="s">
        <v>301</v>
      </c>
      <c r="E64" t="s">
        <v>286</v>
      </c>
      <c r="F64" t="s">
        <v>42</v>
      </c>
      <c r="G64" t="b">
        <v>0</v>
      </c>
    </row>
    <row r="65"/>
    <row r="66"/>
    <row r="67">
      <c r="A67" s="2" t="s">
        <v>322</v>
      </c>
      <c r="B67" s="2"/>
      <c r="C67" s="2"/>
      <c r="D67" s="2"/>
      <c r="E67" s="2"/>
    </row>
    <row r="68">
      <c r="A68" s="3" t="s">
        <v>273</v>
      </c>
      <c r="B68" s="3" t="s">
        <v>184</v>
      </c>
      <c r="C68" s="3" t="s">
        <v>185</v>
      </c>
      <c r="D68" s="3" t="s">
        <v>186</v>
      </c>
      <c r="E68" s="3" t="s">
        <v>323</v>
      </c>
    </row>
    <row r="69">
      <c r="A69" t="s">
        <v>180</v>
      </c>
      <c r="B69" t="s">
        <v>89</v>
      </c>
      <c r="C69" t="s">
        <v>188</v>
      </c>
      <c r="D69">
        <v>10</v>
      </c>
      <c r="E69" t="s">
        <v>324</v>
      </c>
    </row>
    <row r="70">
      <c r="A70" t="s">
        <v>180</v>
      </c>
      <c r="B70" t="s">
        <v>99</v>
      </c>
      <c r="C70" t="s">
        <v>189</v>
      </c>
      <c r="D70">
        <v>20</v>
      </c>
      <c r="E70" t="s">
        <v>325</v>
      </c>
    </row>
    <row r="71">
      <c r="A71" t="s">
        <v>180</v>
      </c>
      <c r="B71" t="s">
        <v>190</v>
      </c>
      <c r="C71" t="s">
        <v>191</v>
      </c>
      <c r="D71">
        <v>30</v>
      </c>
      <c r="E71" t="s">
        <v>325</v>
      </c>
    </row>
    <row r="72">
      <c r="A72" t="s">
        <v>180</v>
      </c>
      <c r="B72" t="s">
        <v>109</v>
      </c>
      <c r="C72" t="s">
        <v>192</v>
      </c>
      <c r="D72">
        <v>40</v>
      </c>
      <c r="E72" t="s">
        <v>324</v>
      </c>
    </row>
    <row r="73">
      <c r="A73" t="s">
        <v>180</v>
      </c>
      <c r="B73" t="s">
        <v>193</v>
      </c>
      <c r="C73" t="s">
        <v>194</v>
      </c>
      <c r="D73">
        <v>50</v>
      </c>
      <c r="E73" t="s">
        <v>326</v>
      </c>
    </row>
    <row r="74">
      <c r="A74" t="s">
        <v>180</v>
      </c>
      <c r="B74" t="s">
        <v>195</v>
      </c>
      <c r="C74" t="s">
        <v>196</v>
      </c>
      <c r="D74">
        <v>60</v>
      </c>
      <c r="E74" t="s">
        <v>325</v>
      </c>
    </row>
    <row r="75">
      <c r="A75" t="s">
        <v>197</v>
      </c>
      <c r="B75" t="s">
        <v>110</v>
      </c>
      <c r="C75" t="s">
        <v>60</v>
      </c>
      <c r="D75">
        <v>10</v>
      </c>
      <c r="E75" t="s">
        <v>326</v>
      </c>
    </row>
    <row r="76">
      <c r="A76" t="s">
        <v>197</v>
      </c>
      <c r="B76" t="s">
        <v>90</v>
      </c>
      <c r="C76" t="s">
        <v>61</v>
      </c>
      <c r="D76">
        <v>20</v>
      </c>
      <c r="E76" t="s">
        <v>324</v>
      </c>
    </row>
    <row r="77">
      <c r="A77" t="s">
        <v>197</v>
      </c>
      <c r="B77" t="s">
        <v>100</v>
      </c>
      <c r="C77" t="s">
        <v>62</v>
      </c>
      <c r="D77">
        <v>30</v>
      </c>
      <c r="E77" t="s">
        <v>325</v>
      </c>
    </row>
    <row r="78">
      <c r="A78" t="s">
        <v>197</v>
      </c>
      <c r="B78" t="s">
        <v>200</v>
      </c>
      <c r="C78" t="s">
        <v>63</v>
      </c>
      <c r="D78">
        <v>40</v>
      </c>
      <c r="E78" t="s">
        <v>325</v>
      </c>
    </row>
    <row r="79">
      <c r="A79" t="s">
        <v>201</v>
      </c>
      <c r="B79" t="s">
        <v>204</v>
      </c>
      <c r="C79" t="s">
        <v>54</v>
      </c>
      <c r="D79">
        <v>10</v>
      </c>
      <c r="E79" t="s">
        <v>326</v>
      </c>
    </row>
    <row r="80">
      <c r="A80" t="s">
        <v>201</v>
      </c>
      <c r="B80" t="s">
        <v>101</v>
      </c>
      <c r="C80" t="s">
        <v>55</v>
      </c>
      <c r="D80">
        <v>20</v>
      </c>
      <c r="E80" t="s">
        <v>324</v>
      </c>
    </row>
    <row r="81">
      <c r="A81" t="s">
        <v>201</v>
      </c>
      <c r="B81" t="s">
        <v>91</v>
      </c>
      <c r="C81" t="s">
        <v>46</v>
      </c>
      <c r="D81">
        <v>30</v>
      </c>
      <c r="E81" t="s">
        <v>324</v>
      </c>
    </row>
    <row r="82">
      <c r="A82" t="s">
        <v>201</v>
      </c>
      <c r="B82" t="s">
        <v>111</v>
      </c>
      <c r="C82" t="s">
        <v>56</v>
      </c>
      <c r="D82">
        <v>40</v>
      </c>
      <c r="E82" t="s">
        <v>324</v>
      </c>
    </row>
    <row r="83">
      <c r="A83" t="s">
        <v>201</v>
      </c>
      <c r="B83" t="s">
        <v>205</v>
      </c>
      <c r="C83" t="s">
        <v>47</v>
      </c>
      <c r="D83">
        <v>50</v>
      </c>
      <c r="E83" t="s">
        <v>327</v>
      </c>
    </row>
    <row r="84">
      <c r="A84" t="s">
        <v>201</v>
      </c>
      <c r="B84" t="s">
        <v>206</v>
      </c>
      <c r="C84" t="s">
        <v>57</v>
      </c>
      <c r="D84">
        <v>60</v>
      </c>
      <c r="E84" t="s">
        <v>325</v>
      </c>
    </row>
    <row r="85">
      <c r="A85" t="s">
        <v>207</v>
      </c>
      <c r="B85" t="s">
        <v>133</v>
      </c>
      <c r="C85" t="s">
        <v>210</v>
      </c>
      <c r="D85">
        <v>10</v>
      </c>
      <c r="E85" t="s">
        <v>326</v>
      </c>
    </row>
    <row r="86">
      <c r="A86" t="s">
        <v>207</v>
      </c>
      <c r="B86" t="s">
        <v>126</v>
      </c>
      <c r="C86" t="s">
        <v>211</v>
      </c>
      <c r="D86">
        <v>20</v>
      </c>
      <c r="E86" t="s">
        <v>326</v>
      </c>
    </row>
    <row r="87">
      <c r="A87" t="s">
        <v>207</v>
      </c>
      <c r="B87" t="s">
        <v>212</v>
      </c>
      <c r="C87" t="s">
        <v>213</v>
      </c>
      <c r="D87">
        <v>30</v>
      </c>
      <c r="E87" t="s">
        <v>324</v>
      </c>
    </row>
    <row r="88">
      <c r="A88" t="s">
        <v>207</v>
      </c>
      <c r="B88" t="s">
        <v>120</v>
      </c>
      <c r="C88" t="s">
        <v>214</v>
      </c>
      <c r="D88">
        <v>40</v>
      </c>
      <c r="E88" t="s">
        <v>324</v>
      </c>
    </row>
    <row r="89">
      <c r="A89" t="s">
        <v>207</v>
      </c>
      <c r="B89" t="s">
        <v>215</v>
      </c>
      <c r="C89" t="s">
        <v>216</v>
      </c>
      <c r="D89">
        <v>50</v>
      </c>
      <c r="E89" t="s">
        <v>325</v>
      </c>
    </row>
    <row r="90">
      <c r="A90" t="s">
        <v>217</v>
      </c>
      <c r="B90" t="s">
        <v>134</v>
      </c>
      <c r="C90" t="s">
        <v>66</v>
      </c>
      <c r="D90">
        <v>10</v>
      </c>
      <c r="E90" t="s">
        <v>326</v>
      </c>
    </row>
    <row r="91">
      <c r="A91" t="s">
        <v>217</v>
      </c>
      <c r="B91" t="s">
        <v>121</v>
      </c>
      <c r="C91" t="s">
        <v>67</v>
      </c>
      <c r="D91">
        <v>20</v>
      </c>
      <c r="E91" t="s">
        <v>324</v>
      </c>
    </row>
    <row r="92">
      <c r="A92" t="s">
        <v>217</v>
      </c>
      <c r="B92" t="s">
        <v>127</v>
      </c>
      <c r="C92" t="s">
        <v>68</v>
      </c>
      <c r="D92">
        <v>30</v>
      </c>
      <c r="E92" t="s">
        <v>324</v>
      </c>
    </row>
    <row r="93">
      <c r="A93" t="s">
        <v>217</v>
      </c>
      <c r="B93" t="s">
        <v>220</v>
      </c>
      <c r="C93" t="s">
        <v>69</v>
      </c>
      <c r="D93">
        <v>40</v>
      </c>
      <c r="E93" t="s">
        <v>327</v>
      </c>
    </row>
    <row r="94">
      <c r="A94" t="s">
        <v>217</v>
      </c>
      <c r="B94" t="s">
        <v>221</v>
      </c>
      <c r="C94" t="s">
        <v>70</v>
      </c>
      <c r="D94">
        <v>50</v>
      </c>
      <c r="E94" t="s">
        <v>325</v>
      </c>
    </row>
    <row r="95">
      <c r="A95" t="s">
        <v>222</v>
      </c>
      <c r="B95" t="s">
        <v>147</v>
      </c>
      <c r="C95" t="s">
        <v>225</v>
      </c>
      <c r="D95">
        <v>10</v>
      </c>
      <c r="E95" t="s">
        <v>326</v>
      </c>
    </row>
    <row r="96">
      <c r="A96" t="s">
        <v>222</v>
      </c>
      <c r="B96" t="s">
        <v>153</v>
      </c>
      <c r="C96" t="s">
        <v>226</v>
      </c>
      <c r="D96">
        <v>20</v>
      </c>
      <c r="E96" t="s">
        <v>324</v>
      </c>
    </row>
    <row r="97">
      <c r="A97" t="s">
        <v>222</v>
      </c>
      <c r="B97" t="s">
        <v>227</v>
      </c>
      <c r="C97" t="s">
        <v>228</v>
      </c>
      <c r="D97">
        <v>30</v>
      </c>
      <c r="E97" t="s">
        <v>327</v>
      </c>
    </row>
    <row r="98">
      <c r="A98" t="s">
        <v>222</v>
      </c>
      <c r="B98" t="s">
        <v>229</v>
      </c>
      <c r="C98" t="s">
        <v>230</v>
      </c>
      <c r="D98">
        <v>40</v>
      </c>
      <c r="E98" t="s">
        <v>325</v>
      </c>
    </row>
    <row r="99">
      <c r="A99" t="s">
        <v>222</v>
      </c>
      <c r="B99" t="s">
        <v>231</v>
      </c>
      <c r="C99" t="s">
        <v>232</v>
      </c>
      <c r="D99">
        <v>50</v>
      </c>
      <c r="E99" t="s">
        <v>326</v>
      </c>
    </row>
    <row r="100">
      <c r="A100" t="s">
        <v>233</v>
      </c>
      <c r="B100" t="s">
        <v>162</v>
      </c>
      <c r="C100" t="s">
        <v>236</v>
      </c>
      <c r="D100">
        <v>10</v>
      </c>
      <c r="E100" t="s">
        <v>326</v>
      </c>
    </row>
    <row r="101">
      <c r="A101" t="s">
        <v>233</v>
      </c>
      <c r="B101" t="s">
        <v>167</v>
      </c>
      <c r="C101" t="s">
        <v>237</v>
      </c>
      <c r="D101">
        <v>20</v>
      </c>
      <c r="E101" t="s">
        <v>326</v>
      </c>
    </row>
    <row r="102">
      <c r="A102" t="s">
        <v>233</v>
      </c>
      <c r="B102" t="s">
        <v>238</v>
      </c>
      <c r="C102" t="s">
        <v>239</v>
      </c>
      <c r="D102">
        <v>30</v>
      </c>
      <c r="E102" t="s">
        <v>326</v>
      </c>
    </row>
    <row r="103">
      <c r="A103" t="s">
        <v>233</v>
      </c>
      <c r="B103" t="s">
        <v>240</v>
      </c>
      <c r="C103" t="s">
        <v>241</v>
      </c>
      <c r="D103">
        <v>40</v>
      </c>
      <c r="E103" t="s">
        <v>326</v>
      </c>
    </row>
    <row r="104">
      <c r="A104" t="s">
        <v>242</v>
      </c>
      <c r="B104" t="s">
        <v>168</v>
      </c>
      <c r="C104" t="s">
        <v>245</v>
      </c>
      <c r="D104">
        <v>10</v>
      </c>
      <c r="E104" t="s">
        <v>324</v>
      </c>
    </row>
    <row r="105">
      <c r="A105" t="s">
        <v>242</v>
      </c>
      <c r="B105" t="s">
        <v>163</v>
      </c>
      <c r="C105" t="s">
        <v>246</v>
      </c>
      <c r="D105">
        <v>20</v>
      </c>
      <c r="E105" t="s">
        <v>327</v>
      </c>
    </row>
    <row r="106">
      <c r="A106" t="s">
        <v>242</v>
      </c>
      <c r="B106" t="s">
        <v>247</v>
      </c>
      <c r="C106" t="s">
        <v>248</v>
      </c>
      <c r="D106">
        <v>30</v>
      </c>
      <c r="E106" t="s">
        <v>325</v>
      </c>
    </row>
    <row r="107">
      <c r="A107" t="s">
        <v>242</v>
      </c>
      <c r="B107" t="s">
        <v>249</v>
      </c>
      <c r="C107" t="s">
        <v>250</v>
      </c>
      <c r="D107">
        <v>40</v>
      </c>
      <c r="E107" t="s">
        <v>324</v>
      </c>
    </row>
    <row r="108">
      <c r="A108" t="s">
        <v>251</v>
      </c>
      <c r="B108" t="s">
        <v>178</v>
      </c>
      <c r="C108" t="s">
        <v>254</v>
      </c>
      <c r="D108">
        <v>10</v>
      </c>
      <c r="E108" t="s">
        <v>326</v>
      </c>
    </row>
    <row r="109">
      <c r="A109" t="s">
        <v>251</v>
      </c>
      <c r="B109" t="s">
        <v>175</v>
      </c>
      <c r="C109" t="s">
        <v>255</v>
      </c>
      <c r="D109">
        <v>20</v>
      </c>
      <c r="E109" t="s">
        <v>324</v>
      </c>
    </row>
    <row r="110">
      <c r="A110" t="s">
        <v>251</v>
      </c>
      <c r="B110" t="s">
        <v>256</v>
      </c>
      <c r="C110" t="s">
        <v>257</v>
      </c>
      <c r="D110">
        <v>30</v>
      </c>
      <c r="E110" t="s">
        <v>324</v>
      </c>
    </row>
    <row r="111">
      <c r="A111" t="s">
        <v>251</v>
      </c>
      <c r="B111" t="s">
        <v>258</v>
      </c>
      <c r="C111" t="s">
        <v>259</v>
      </c>
      <c r="D111">
        <v>40</v>
      </c>
      <c r="E111" t="s">
        <v>327</v>
      </c>
    </row>
    <row r="112">
      <c r="A112" t="s">
        <v>251</v>
      </c>
      <c r="B112" t="s">
        <v>260</v>
      </c>
      <c r="C112" t="s">
        <v>261</v>
      </c>
      <c r="D112">
        <v>50</v>
      </c>
      <c r="E112" t="s">
        <v>325</v>
      </c>
    </row>
    <row r="113"/>
    <row r="114"/>
    <row r="115">
      <c r="A115" s="2" t="s">
        <v>328</v>
      </c>
      <c r="B115" s="2"/>
      <c r="C115" s="2"/>
      <c r="D115" s="2"/>
      <c r="E115" s="2"/>
      <c r="F115" s="2"/>
    </row>
    <row r="116">
      <c r="A116" s="3" t="s">
        <v>329</v>
      </c>
      <c r="B116" s="3" t="s">
        <v>330</v>
      </c>
      <c r="C116" s="3" t="s">
        <v>331</v>
      </c>
      <c r="D116" s="3" t="s">
        <v>332</v>
      </c>
      <c r="E116" s="3" t="s">
        <v>333</v>
      </c>
      <c r="F116" s="3" t="s">
        <v>334</v>
      </c>
    </row>
  </sheetData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Logistics Delivery Exception Template</dc:title>
  <dc:creator>Finite Field</dc:creator>
  <dc:description>Track delivery delays, damage, misdelivery, redelivery, customer confirmation, and carrier claims in one response workbook.</dc:description>
  <lastModifiedBy>Finite Field</lastModifiedBy>
  <dc:language>hr</dc:language>
  <dcterms:created xsi:type="dcterms:W3CDTF">2006-09-16T00:00:00Z</dcterms:created>
  <dcterms:modified xsi:type="dcterms:W3CDTF">2006-09-16T00:00:00Z</dcterms:modified>
  <category>Logistics</category>
</coreProperties>
</file>