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worksheets/sheet4.xml" ContentType="application/vnd.openxmlformats-officedocument.spreadsheetml.worksheet+xml"/>
  <Override PartName="/xl/worksheets/sheet5.xml" ContentType="application/vnd.openxmlformats-officedocument.spreadsheetml.worksheet+xml"/>
  <Override PartName="/xl/tables/table2.xml" ContentType="application/vnd.openxmlformats-officedocument.spreadsheetml.table+xml"/>
  <Override PartName="/xl/worksheets/sheet6.xml" ContentType="application/vnd.openxmlformats-officedocument.spreadsheetml.worksheet+xml"/>
  <Override PartName="/xl/tables/table3.xml" ContentType="application/vnd.openxmlformats-officedocument.spreadsheetml.table+xml"/>
  <Override PartName="/xl/worksheets/sheet7.xml" ContentType="application/vnd.openxmlformats-officedocument.spreadsheetml.worksheet+xml"/>
  <Override PartName="/xl/tables/table4.xml" ContentType="application/vnd.openxmlformats-officedocument.spreadsheetml.table+xml"/>
  <Override PartName="/xl/workbook.xml" ContentType="application/vnd.openxmlformats-officedocument.spreadsheetml.sheet.main+xml"/>
</Types>
</file>

<file path=_rels/.rels><?xml version="1.0" encoding="UTF-8"?>
<Relationships xmlns="http://schemas.openxmlformats.org/package/2006/relationships"><Relationship Id="R6f2fe1df36f149f0"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bookViews>
    <workbookView/>
  </bookViews>
  <sheets>
    <sheet name="使い方" sheetId="1" r:id="R4c51e68285cf4861"/>
    <sheet name="残業申請記録" sheetId="2" r:id="Rb45cbc01256a402b"/>
    <sheet name="ダッシュボード" sheetId="3" r:id="R0dc2ed3998f04d6f"/>
    <sheet name="設定" sheetId="4" r:id="Rf4ca13eac79343a9"/>
    <sheet name="承認フロー" sheetId="5" r:id="R7792891b0b544686"/>
    <sheet name="データ辞書" sheetId="6" r:id="Rb9f286179639423a"/>
    <sheet name="サンプルデータ" sheetId="7" r:id="R3d344478085c4f5f"/>
  </sheets>
</workbook>
</file>

<file path=xl/sharedStrings.xml><?xml version="1.0" encoding="utf-8"?>
<sst xmlns="http://schemas.openxmlformats.org/spreadsheetml/2006/main" count="532" uniqueCount="332">
  <si>
    <t>残業申請承認記録テンプレート</t>
  </si>
  <si>
    <t>人事、総務、経理、運用、製造、プロジェクト納品などのチームで、残業申請、承認経路、実働時間、補償方法、リスク警告、月次集計を記録するためのテンプレートです。</t>
  </si>
  <si>
    <t>1. 使用手順</t>
  </si>
  <si>
    <t>「設定」シートで会社名、既定の計算月、残業倍率、承認しきい値、手当ルールを入力します。</t>
  </si>
  <si>
    <t>「データ辞書」シートで部門、残業区分、業務シーン、承認状態、原価部門などの選択肢を管理します。</t>
  </si>
  <si>
    <t>「残業申請記録」シートでは白いセルに入力します。薄い青のセルは数式列のため、通常は手入力しません。</t>
  </si>
  <si>
    <t>承認中に状態、承認コメント、承認日を更新します。直属上司、人事、上位承認の3段階に対応します。</t>
  </si>
  <si>
    <t>「ダッシュボード」で月別に承認済み時間、換算時間、手当見込み、承認待ち件数、リスク記録を確認します。</t>
  </si>
  <si>
    <t>2. テンプレートが扱う業務シーン</t>
  </si>
  <si>
    <t>シーン区分</t>
  </si>
  <si>
    <t>適用例</t>
  </si>
  <si>
    <t>日常的な延長勤務</t>
  </si>
  <si>
    <t>平日の臨時会議、月次締め、納品前の追い込み、顧客対応。</t>
  </si>
  <si>
    <t>休日または祝日</t>
  </si>
  <si>
    <t>日付またぎまたは夜間</t>
  </si>
  <si>
    <t>システムリリース、生産設備の緊急修理、店舗棚卸、在庫確認。</t>
  </si>
  <si>
    <t>リモートまたは出張</t>
  </si>
  <si>
    <t>リモート技術支援、顧客先での納品、出張中に承認された追加業務。</t>
  </si>
  <si>
    <t>緊急対応</t>
  </si>
  <si>
    <t>システム障害、顧客事故、設備停止、重大クレーム対応。</t>
  </si>
  <si>
    <t>3. 主要な数式と定義</t>
  </si>
  <si>
    <t>項目</t>
  </si>
  <si>
    <t>計算または管理ロジック</t>
  </si>
  <si>
    <t>番号</t>
  </si>
  <si>
    <t>申請者を入力すると、OT-日付-連番が自動生成されます。</t>
  </si>
  <si>
    <t>予定時間</t>
  </si>
  <si>
    <t>終了日と終了時刻から開始日と開始時刻を差し引き、時間に自動換算します。</t>
  </si>
  <si>
    <t>実残業時間</t>
  </si>
  <si>
    <t>予定時間から休憩控除を差し引き、「設定」シートの時間単位で丸めます。</t>
  </si>
  <si>
    <t>推奨承認段階</t>
  </si>
  <si>
    <t>1回あたりの時間しきい値と法定休日ルールに基づき、一次、二次、三次承認を自動表示します。</t>
  </si>
  <si>
    <t>換算時間</t>
  </si>
  <si>
    <t>実残業時間に残業倍率を掛け、残業代または代休の試算に使います。</t>
  </si>
  <si>
    <t>リスク警告</t>
  </si>
  <si>
    <t>1回上限超過、承認日の未入力、証憑不足、法定休日の上位承認漏れなどを自動で検出します。</t>
  </si>
  <si>
    <t>4. 出典と調整方針</t>
  </si>
  <si>
    <t>ユーザー提供ページ</t>
  </si>
  <si>
    <t>アクセス説明</t>
  </si>
  <si>
    <t>このアドレスはローカルの localhost リンクのため、外部ヤード環境から直接参照できません。本テンプレートは一般的な残業申請記録に必要な業務内容に基づいて設計しています。</t>
  </si>
  <si>
    <t>調整方法</t>
  </si>
  <si>
    <t>「設定」「データ辞書」「承認フロー」の3シートを使い、会社ごとの制度にすばやく合わせられます。</t>
  </si>
  <si>
    <t>残業申請記録</t>
  </si>
  <si>
    <t>白いセルに入力します。薄い青のセルは自動数式列です。先に「設定」と「データ辞書」で会社ルール、部門、シーン、状態を管理することをおすすめします。</t>
  </si>
  <si>
    <t>対象フロー：社員申請 → 直属上司承認 → 人事確認 → 上位承認（しきい値または祝日基準） → 勤務時間と補償の計算 → 保管。</t>
  </si>
  <si>
    <t>申請番号</t>
  </si>
  <si>
    <t>申請者情報</t>
  </si>
  <si>
    <t>業務シーン</t>
  </si>
  <si>
    <t>日時と勤務時間</t>
  </si>
  <si>
    <t>補償と状態</t>
  </si>
  <si>
    <t>承認経路</t>
  </si>
  <si>
    <t>計算とリスク管理</t>
  </si>
  <si>
    <t>保管情報</t>
  </si>
  <si>
    <t>申請日</t>
  </si>
  <si>
    <t>申請者</t>
  </si>
  <si>
    <t>社員番号</t>
  </si>
  <si>
    <t>部門</t>
  </si>
  <si>
    <t>役職</t>
  </si>
  <si>
    <t>残業区分</t>
  </si>
  <si>
    <t>勤務場所または方法</t>
  </si>
  <si>
    <t>開始日</t>
  </si>
  <si>
    <t>開始時刻</t>
  </si>
  <si>
    <t>終了日</t>
  </si>
  <si>
    <t>終了時刻</t>
  </si>
  <si>
    <t>日付またぎ</t>
  </si>
  <si>
    <t>休憩控除時間</t>
  </si>
  <si>
    <t>補償方法</t>
  </si>
  <si>
    <t>承認状態</t>
  </si>
  <si>
    <t>直属上司</t>
  </si>
  <si>
    <t>上司承認コメント</t>
  </si>
  <si>
    <t>上司承認日</t>
  </si>
  <si>
    <t>人事承認者</t>
  </si>
  <si>
    <t>人事承認コメント</t>
  </si>
  <si>
    <t>人事承認日</t>
  </si>
  <si>
    <t>上位承認者</t>
  </si>
  <si>
    <t>上位承認コメント</t>
  </si>
  <si>
    <t>上位承認日</t>
  </si>
  <si>
    <t>計算月</t>
  </si>
  <si>
    <t>食事手当</t>
  </si>
  <si>
    <t>交通費手当</t>
  </si>
  <si>
    <t>原価部門</t>
  </si>
  <si>
    <t>プロジェクトまたは顧客</t>
  </si>
  <si>
    <t>残業理由または作業内容</t>
  </si>
  <si>
    <t>証憑リンク</t>
  </si>
  <si>
    <t>備考</t>
  </si>
  <si>
    <t>残業申請月次ダッシュボード</t>
  </si>
  <si>
    <t>説明：このシートは「残業申請記録」の該当計算月のデータを集計し、承認済み記録、承認待ち記録、リスク記録を重点的に確認します。</t>
  </si>
  <si>
    <t>当月記録数</t>
  </si>
  <si>
    <t>承認済み実時間</t>
  </si>
  <si>
    <t>承認済み換算時間</t>
  </si>
  <si>
    <t>承認待ち件数</t>
  </si>
  <si>
    <t>手当見込み</t>
  </si>
  <si>
    <t>リスク警告件数</t>
  </si>
  <si>
    <t>却下または取下げ</t>
  </si>
  <si>
    <t>承認状態別分布</t>
  </si>
  <si>
    <t>承認済み時間（残業区分別）</t>
  </si>
  <si>
    <t>承認済み時間（業務シーン別）</t>
  </si>
  <si>
    <t>記録数</t>
  </si>
  <si>
    <t>割合</t>
  </si>
  <si>
    <t>実時間</t>
  </si>
  <si>
    <t>下書き</t>
  </si>
  <si>
    <t>平日残業</t>
  </si>
  <si>
    <t>プロジェクト納品</t>
  </si>
  <si>
    <t>承認待ち：直属上司</t>
  </si>
  <si>
    <t>休日残業</t>
  </si>
  <si>
    <t>生産シフト</t>
  </si>
  <si>
    <t>承認待ち：人事</t>
  </si>
  <si>
    <t>法定休日残業</t>
  </si>
  <si>
    <t>顧客サポート</t>
  </si>
  <si>
    <t>承認待ち：部長</t>
  </si>
  <si>
    <t>夜間残業</t>
  </si>
  <si>
    <t>システムリリース</t>
  </si>
  <si>
    <t>承認済み</t>
  </si>
  <si>
    <t>日付またぎ残業</t>
  </si>
  <si>
    <t>在庫棚卸</t>
  </si>
  <si>
    <t>却下済み</t>
  </si>
  <si>
    <t>緊急残業</t>
  </si>
  <si>
    <t>店舗運営</t>
  </si>
  <si>
    <t>取下げ済み</t>
  </si>
  <si>
    <t>出張残業</t>
  </si>
  <si>
    <t>イベント対応</t>
  </si>
  <si>
    <t>取消済み</t>
  </si>
  <si>
    <t>リモート支援残業</t>
  </si>
  <si>
    <t>緊急事故</t>
  </si>
  <si>
    <t>完了</t>
  </si>
  <si>
    <t>研修または会議残業</t>
  </si>
  <si>
    <t>経理締め</t>
  </si>
  <si>
    <t>その他</t>
  </si>
  <si>
    <t>設備緊急修理</t>
  </si>
  <si>
    <t>リスク記録の警告</t>
  </si>
  <si>
    <t>リスク項目</t>
  </si>
  <si>
    <t>説明</t>
  </si>
  <si>
    <t>1回上限超過</t>
  </si>
  <si>
    <t>必要性と会社制度への抵触有無を確認してください。</t>
  </si>
  <si>
    <t>上司承認日未入力</t>
  </si>
  <si>
    <t>承認済み記録には承認日を入力してください。</t>
  </si>
  <si>
    <t>法定休日の上位承認漏れ</t>
  </si>
  <si>
    <t>制度に従い上位承認を必須にすることをおすすめします。</t>
  </si>
  <si>
    <t>証憑不足</t>
  </si>
  <si>
    <t>作業チケット、顧客メール、シフト表などを関連付けることをおすすめします。</t>
  </si>
  <si>
    <t>残業ルール設定</t>
  </si>
  <si>
    <t>ここで倍率、丸め単位、承認しきい値、手当ルールを調整できます。メイン表の数式はこのシートのパラメータを自動参照します。</t>
  </si>
  <si>
    <t>基本設定</t>
  </si>
  <si>
    <t>会社名</t>
  </si>
  <si>
    <t>（会社名を入力）</t>
  </si>
  <si>
    <t>テキスト</t>
  </si>
  <si>
    <t>表題と社内保管用です。会社に合わせて変更できます。</t>
  </si>
  <si>
    <t>既定の計算月</t>
  </si>
  <si>
    <t>ダッシュボードは既定でこの月を読み取ります。必要に応じて変更できます。</t>
  </si>
  <si>
    <t>既定通貨</t>
  </si>
  <si>
    <t>JPY</t>
  </si>
  <si>
    <t>手当金額の表示基準です。</t>
  </si>
  <si>
    <t>標準勤務時間帯</t>
  </si>
  <si>
    <t>定義説明用で、計算には直接使用しません。</t>
  </si>
  <si>
    <t>標準1日労働時間</t>
  </si>
  <si>
    <t>時間</t>
  </si>
  <si>
    <t>制度説明用です。会社の労働時間制度に合わせて変更できます。</t>
  </si>
  <si>
    <t>倍率と勤務時間ルール</t>
  </si>
  <si>
    <t>平日倍率</t>
  </si>
  <si>
    <t>平日、夜間、緊急、リモート、出張などの既定換算に使います。</t>
  </si>
  <si>
    <t>休日倍率</t>
  </si>
  <si>
    <t>「休日残業」に使います。</t>
  </si>
  <si>
    <t>法定休日倍率</t>
  </si>
  <si>
    <t>「法定休日残業」に使います。</t>
  </si>
  <si>
    <t>時間丸め単位</t>
  </si>
  <si>
    <t>実残業時間をこの単位で四捨五入します。</t>
  </si>
  <si>
    <t>1回警告時間</t>
  </si>
  <si>
    <t>この値を超える場合は妥当性の確認をおすすめします。</t>
  </si>
  <si>
    <t>1回上限時間</t>
  </si>
  <si>
    <t>この値を超えるとリスク警告に表示されます。</t>
  </si>
  <si>
    <t>月次警告時間（1人あたり）</t>
  </si>
  <si>
    <t>後続の目視確認や拡張レポートに使えます。</t>
  </si>
  <si>
    <t>食事手当発生時間</t>
  </si>
  <si>
    <t>この時間に達すると食事手当を自動計算します。</t>
  </si>
  <si>
    <t>食事手当額</t>
  </si>
  <si>
    <t>円/回</t>
  </si>
  <si>
    <t>0にすると無効化できます。</t>
  </si>
  <si>
    <t>交通費手当発生時間</t>
  </si>
  <si>
    <t>この時間に達すると交通費手当を自動計算します。</t>
  </si>
  <si>
    <t>交通費手当額</t>
  </si>
  <si>
    <t>承認しきい値</t>
  </si>
  <si>
    <t>二次承認発生時間</t>
  </si>
  <si>
    <t>この値に達した場合、上司と人事の承認をおすすめします。</t>
  </si>
  <si>
    <t>三次承認発生時間</t>
  </si>
  <si>
    <t>この値に達した場合、上司、人事、部長の承認をおすすめします。</t>
  </si>
  <si>
    <t>法定休日は三次承認必須</t>
  </si>
  <si>
    <t>はい</t>
  </si>
  <si>
    <t>はい/いいえ</t>
  </si>
  <si>
    <t>「はい」の場合、法定休日は三次承認を自動推奨します。</t>
  </si>
  <si>
    <t>緊急残業の事後承認を許可</t>
  </si>
  <si>
    <t>制度説明と承認フローの定義に使います。</t>
  </si>
  <si>
    <t>出典と説明</t>
  </si>
  <si>
    <t>ユーザー提供リンク</t>
  </si>
  <si>
    <t>ローカルリンクのため外部ヤードからはアクセスできません。</t>
  </si>
  <si>
    <t>テンプレート定義</t>
  </si>
  <si>
    <t>申請、承認、実労働時間、補償、計算、リスク管理、保管</t>
  </si>
  <si>
    <t>さまざまな業種と会社制度に合わせられます。</t>
  </si>
  <si>
    <t>管理上の推奨</t>
  </si>
  <si>
    <t>「データ辞書」とこのシートのパラメータを調整し、メイン表の数式列は変更しないことをおすすめします。</t>
  </si>
  <si>
    <t>薄い青のセルは数式列です。</t>
  </si>
  <si>
    <t>承認フロー設定例</t>
  </si>
  <si>
    <t>業務シーンまたは件件付き付き</t>
  </si>
  <si>
    <t>発生件件付き付き</t>
  </si>
  <si>
    <t>一次承認</t>
  </si>
  <si>
    <t>二次承認</t>
  </si>
  <si>
    <t>最終承認</t>
  </si>
  <si>
    <t>適用補償</t>
  </si>
  <si>
    <t>日常的な平日延長</t>
  </si>
  <si>
    <t>1回 &lt; 二次承認発生時間</t>
  </si>
  <si>
    <t>該当なし</t>
  </si>
  <si>
    <t>24時間以内</t>
  </si>
  <si>
    <t>代休または残業代</t>
  </si>
  <si>
    <t>短時間の延長、会議、臨時タスクに適用します。</t>
  </si>
  <si>
    <t>長めの平日残業</t>
  </si>
  <si>
    <t>1回 ≥ 二次承認発生時間</t>
  </si>
  <si>
    <t>人事</t>
  </si>
  <si>
    <t>業務の必要性と休憩控除を確認することをおすすめします。</t>
  </si>
  <si>
    <t>高負荷残業</t>
  </si>
  <si>
    <t>1回 ≥ 三次承認発生時間</t>
  </si>
  <si>
    <t>部長</t>
  </si>
  <si>
    <t>48時間以内</t>
  </si>
  <si>
    <t>業務上の必要性を説明し、証憑を添付することをおすすめします。</t>
  </si>
  <si>
    <t>週末、生産計画、イベント対応</t>
  </si>
  <si>
    <t>必要に応じて部長</t>
  </si>
  <si>
    <t>代休優先</t>
  </si>
  <si>
    <t>生産シフト、プロジェクト納品、店舗イベントなどに適用します。</t>
  </si>
  <si>
    <t>法定休日または祝日当番</t>
  </si>
  <si>
    <t>部長または社長</t>
  </si>
  <si>
    <t>事前承認</t>
  </si>
  <si>
    <t>残業代</t>
  </si>
  <si>
    <t>三次承認を必須にし、上位承認漏れをリスク警告で表示することをおすすめします。</t>
  </si>
  <si>
    <t>夜間または日付またぎ残業</t>
  </si>
  <si>
    <t>22:00以降、または終了日が開始日より後</t>
  </si>
  <si>
    <t>代休または交通費手当</t>
  </si>
  <si>
    <t>セキュリティ、交通手段、翌日の休日計画を確認します。</t>
  </si>
  <si>
    <t>緊急事故または緊急修理</t>
  </si>
  <si>
    <t>システム障害、設備停止、顧客事故</t>
  </si>
  <si>
    <t>事後24時間以内に追認</t>
  </si>
  <si>
    <t>残業代と手当</t>
  </si>
  <si>
    <t>事後承認を許可する場合は、理由と資料をそろえる必要があります。</t>
  </si>
  <si>
    <t>出張または顧客先</t>
  </si>
  <si>
    <t>出張中に承認された追加業務</t>
  </si>
  <si>
    <t>プロジェクト責任者</t>
  </si>
  <si>
    <t>人事または経理</t>
  </si>
  <si>
    <t>残業代または代休</t>
  </si>
  <si>
    <t>プロジェクト、顧客、出張書類を関連付けることをおすすめします。</t>
  </si>
  <si>
    <t>データ辞書・プルダウン選択肢管理</t>
  </si>
  <si>
    <t>各列で自社の部門、残業区分、シーン、補償方法、承認状態などの選択肢を管理してください。メイン表のプルダウンは既定で5～40行を参照します。</t>
  </si>
  <si>
    <t>場所または方法</t>
  </si>
  <si>
    <t>承認コメント</t>
  </si>
  <si>
    <t>はい・いいえ</t>
  </si>
  <si>
    <t>総務部</t>
  </si>
  <si>
    <t>オフィス</t>
  </si>
  <si>
    <t>承認</t>
  </si>
  <si>
    <t>C001-本社管理</t>
  </si>
  <si>
    <t>人事部</t>
  </si>
  <si>
    <t>リモート</t>
  </si>
  <si>
    <t>代休</t>
  </si>
  <si>
    <t>却下</t>
  </si>
  <si>
    <t>C002-営業</t>
  </si>
  <si>
    <t>いいえ</t>
  </si>
  <si>
    <t>経理部</t>
  </si>
  <si>
    <t>顧客先</t>
  </si>
  <si>
    <t>残業代と代休</t>
  </si>
  <si>
    <t>追記依頼</t>
  </si>
  <si>
    <t>C003-開発</t>
  </si>
  <si>
    <t>営業部</t>
  </si>
  <si>
    <t>工場</t>
  </si>
  <si>
    <t>補償不要（免除）</t>
  </si>
  <si>
    <t>上位承認へ回付</t>
  </si>
  <si>
    <t>C004-製造</t>
  </si>
  <si>
    <t>マーケティング部</t>
  </si>
  <si>
    <t>店舗</t>
  </si>
  <si>
    <t>未定</t>
  </si>
  <si>
    <t>C005-カスタマーサポート</t>
  </si>
  <si>
    <t>開発部</t>
  </si>
  <si>
    <t>倉庫</t>
  </si>
  <si>
    <t>C006-店舗</t>
  </si>
  <si>
    <t>製造部</t>
  </si>
  <si>
    <t>出張先</t>
  </si>
  <si>
    <t>C007-プロジェクト</t>
  </si>
  <si>
    <t>品質管理部</t>
  </si>
  <si>
    <t>ハイブリッド勤務</t>
  </si>
  <si>
    <t>カスタマーサポート部</t>
  </si>
  <si>
    <t>C009-製造運用</t>
  </si>
  <si>
    <t>運用部</t>
  </si>
  <si>
    <t>情報システム部</t>
  </si>
  <si>
    <t>研修会議</t>
  </si>
  <si>
    <t>店舗または地域</t>
  </si>
  <si>
    <t>プロジェクトチーム</t>
  </si>
  <si>
    <t>サンプルデータ：複数業務シーンの残業申請記録</t>
  </si>
  <si>
    <t>サンプルは項目入力方法の説明用で、ダッシュボード集計には含まれません。「残業申請記録」シートにコピーして数式とフィルターを確認できます。</t>
  </si>
  <si>
    <t>佐藤健</t>
  </si>
  <si>
    <t>システムエンジニア</t>
  </si>
  <si>
    <t>山田課長</t>
  </si>
  <si>
    <t>木村人事担当</t>
  </si>
  <si>
    <t>基幹システム導入</t>
  </si>
  <si>
    <t>本番移行検証とロールバック計画の確認を完了。</t>
  </si>
  <si>
    <t>鈴木美咲</t>
  </si>
  <si>
    <t>班長</t>
  </si>
  <si>
    <t>田中課長</t>
  </si>
  <si>
    <t>受注対応の前倒し</t>
  </si>
  <si>
    <t>週末に生産を組み、顧客注文の納品を確保。</t>
  </si>
  <si>
    <t>高橋葵</t>
  </si>
  <si>
    <t>カスタマーサポート責任者</t>
  </si>
  <si>
    <t>伊藤課長</t>
  </si>
  <si>
    <t>休日当番</t>
  </si>
  <si>
    <t>重要顧客向けサービスを支援。</t>
  </si>
  <si>
    <t>部長承認が必要</t>
  </si>
  <si>
    <t>中村翔太</t>
  </si>
  <si>
    <t>バックエンドエンジニア</t>
  </si>
  <si>
    <t>決済システムリリース</t>
  </si>
  <si>
    <t>夜間リリース枠と監視対応。</t>
  </si>
  <si>
    <t>小林真由</t>
  </si>
  <si>
    <t>技術サポート</t>
  </si>
  <si>
    <t>顧客障害対応</t>
  </si>
  <si>
    <t>現地で重大クレームを調査。</t>
  </si>
  <si>
    <t>資料不足の例</t>
  </si>
  <si>
    <t>渡辺悠斗</t>
  </si>
  <si>
    <t>アカウントマネージャー</t>
  </si>
  <si>
    <t>顧客デモ準備</t>
  </si>
  <si>
    <t>出張中に顧客資料を整理。</t>
  </si>
  <si>
    <t>下書きの例</t>
  </si>
  <si>
    <t>井上彩</t>
  </si>
  <si>
    <t>店長</t>
  </si>
  <si>
    <t>エリアマネージャー</t>
  </si>
  <si>
    <t>四半期棚卸</t>
  </si>
  <si>
    <t>棚卸計画が事前登録されていません。</t>
  </si>
  <si>
    <t>却下の例</t>
  </si>
  <si>
    <t>このリンクはローカルアドレスのため、現在の環境ではページ内容を読み取れません。本テンプレートは金融経費精算記録の共通項目、内部統制要件、複数の業務シーンに基づいて構成しています。</t>
  </si>
  <si>
    <t>会社の権限設定、金額しきい値、プロジェクト帰属、請求書ポリシーに応じて承認ステップを調整できます。</t>
  </si>
  <si>
    <t>C008-倉庫物流</t>
  </si>
  <si>
    <t>倉庫物流部</t>
  </si>
</sst>
</file>

<file path=xl/styles.xml><?xml version="1.0" encoding="utf-8"?>
<styleSheet xmlns="http://schemas.openxmlformats.org/spreadsheetml/2006/main">
  <numFmts count="7">
    <numFmt numFmtId="200" formatCode="@"/>
    <numFmt numFmtId="201" formatCode="0.00"/>
    <numFmt numFmtId="202" formatCode="yyyy-mm-dd"/>
    <numFmt numFmtId="203" formatCode="h:mm"/>
    <numFmt numFmtId="204" formatCode="#,##0.00"/>
    <numFmt numFmtId="205" formatCode="0"/>
    <numFmt numFmtId="206" formatCode="0.0%"/>
  </numFmts>
  <fonts count="10">
    <font>
      <sz val="11"/>
      <name val="Carlito"/>
    </font>
    <font>
      <sz val="10"/>
      <color rgb="FF0F172A"/>
      <name val="Microsoft YaHei"/>
    </font>
    <font>
      <b val="1"/>
      <sz val="18"/>
      <color rgb="FF075985"/>
      <name val="Microsoft YaHei"/>
    </font>
    <font>
      <sz val="10"/>
      <color rgb="FF475569"/>
      <name val="Microsoft YaHei"/>
    </font>
    <font>
      <b val="1"/>
      <sz val="12"/>
      <color rgb="FF0F766E"/>
      <name val="Microsoft YaHei"/>
    </font>
    <font>
      <b val="1"/>
      <sz val="10"/>
      <color rgb="FF075985"/>
      <name val="Microsoft YaHei"/>
    </font>
    <font>
      <b val="1"/>
      <sz val="10"/>
      <color rgb="FF0F766E"/>
      <name val="Microsoft YaHei"/>
    </font>
    <font>
      <b val="1"/>
      <sz val="16"/>
      <color rgb="FF075985"/>
      <name val="Microsoft YaHei"/>
    </font>
    <font>
      <b val="1"/>
      <sz val="10"/>
      <color rgb="FF0F172A"/>
      <name val="Microsoft YaHei"/>
    </font>
    <font>
      <b val="1"/>
      <sz val="9"/>
      <color rgb="FF475569"/>
      <name val="Microsoft YaHei"/>
    </font>
  </fonts>
  <fills count="8">
    <fill>
      <patternFill patternType="none"/>
    </fill>
    <fill>
      <patternFill patternType="gray125"/>
    </fill>
    <fill>
      <patternFill patternType="solid">
        <fgColor rgb="FFFFFFFF"/>
      </patternFill>
    </fill>
    <fill>
      <patternFill patternType="solid">
        <fgColor rgb="FFCCFBF1"/>
      </patternFill>
    </fill>
    <fill>
      <patternFill patternType="solid">
        <fgColor rgb="FFF0F9FF"/>
      </patternFill>
    </fill>
    <fill>
      <patternFill patternType="solid">
        <fgColor rgb="FFE0F2FE"/>
      </patternFill>
    </fill>
    <fill>
      <patternFill patternType="solid">
        <fgColor rgb="FFF8FAFC"/>
      </patternFill>
    </fill>
    <fill>
      <patternFill patternType="solid">
        <fgColor rgb="FFBAE6FD"/>
      </patternFill>
    </fill>
  </fills>
  <borders count="18">
    <border/>
    <border/>
    <border>
      <bottom>
        <color rgb="FFE2E8F0"/>
      </bottom>
    </border>
    <border>
      <bottom>
        <color rgb="FFE2E8F0"/>
      </bottom>
    </border>
    <border>
      <left>
        <color rgb="FFCBD5E1"/>
      </left>
      <top>
        <color rgb="FFCBD5E1"/>
      </top>
      <bottom>
        <color rgb="FFCBD5E1"/>
      </bottom>
    </border>
    <border>
      <right>
        <color rgb="FFCBD5E1"/>
      </right>
      <top>
        <color rgb="FFCBD5E1"/>
      </top>
      <bottom>
        <color rgb="FFCBD5E1"/>
      </bottom>
    </border>
    <border>
      <left>
        <color rgb="FFCBD5E1"/>
      </left>
      <top>
        <color rgb="FFCBD5E1"/>
      </top>
      <bottom>
        <color rgb="FFCBD5E1"/>
      </bottom>
    </border>
    <border>
      <right>
        <color rgb="FFCBD5E1"/>
      </right>
      <top>
        <color rgb="FFCBD5E1"/>
      </top>
      <bottom>
        <color rgb="FFCBD5E1"/>
      </bottom>
    </border>
    <border>
      <top>
        <color rgb="FFCBD5E1"/>
      </top>
      <bottom>
        <color rgb="FFCBD5E1"/>
      </bottom>
    </border>
    <border>
      <top>
        <color rgb="FFCBD5E1"/>
      </top>
      <bottom>
        <color rgb="FFCBD5E1"/>
      </bottom>
    </border>
    <border>
      <left>
        <color rgb="FFCBD5E1"/>
      </left>
      <top>
        <color rgb="FFCBD5E1"/>
      </top>
    </border>
    <border>
      <right>
        <color rgb="FFCBD5E1"/>
      </right>
      <top>
        <color rgb="FFCBD5E1"/>
      </top>
    </border>
    <border>
      <left>
        <color rgb="FFCBD5E1"/>
      </left>
      <top>
        <color rgb="FFCBD5E1"/>
      </top>
    </border>
    <border>
      <right>
        <color rgb="FFCBD5E1"/>
      </right>
      <top>
        <color rgb="FFCBD5E1"/>
      </top>
    </border>
    <border>
      <left>
        <color rgb="FFCBD5E1"/>
      </left>
      <bottom>
        <color rgb="FFCBD5E1"/>
      </bottom>
    </border>
    <border>
      <right>
        <color rgb="FFCBD5E1"/>
      </right>
      <bottom>
        <color rgb="FFCBD5E1"/>
      </bottom>
    </border>
    <border>
      <left>
        <color rgb="FFCBD5E1"/>
      </left>
      <bottom>
        <color rgb="FFCBD5E1"/>
      </bottom>
    </border>
    <border>
      <right>
        <color rgb="FFCBD5E1"/>
      </right>
      <bottom>
        <color rgb="FFCBD5E1"/>
      </bottom>
    </border>
  </borders>
  <cellStyleXfs count="1">
    <xf numFmtId="0" fontId="0" fillId="0" borderId="0"/>
  </cellStyleXfs>
  <cellXfs count="192">
    <xf numFmtId="0" fontId="0" fillId="0" borderId="0" xfId="0"/>
    <xf numFmtId="0" fontId="0" fillId="0" borderId="1" xfId="0" applyNumberFormat="true" applyFont="true" applyFill="true" applyBorder="true"/>
    <xf numFmtId="0" fontId="0" fillId="2" borderId="0" xfId="0" applyNumberFormat="true" applyFont="true" applyFill="true" applyBorder="true"/>
    <xf numFmtId="0" fontId="1" fillId="2" borderId="0" xfId="0" applyNumberFormat="true" applyFont="true" applyFill="true" applyBorder="true"/>
    <xf numFmtId="0" fontId="1" fillId="2" borderId="0" xfId="0" applyNumberFormat="true" applyFont="true" applyFill="true" applyBorder="true" applyAlignment="true">
      <alignment vertical="center"/>
    </xf>
    <xf numFmtId="0" fontId="0" fillId="2" borderId="1" xfId="0" applyNumberFormat="true" applyFont="true" applyFill="true" applyBorder="true"/>
    <xf numFmtId="0" fontId="1" fillId="2" borderId="1" xfId="0" applyNumberFormat="true" applyFont="true" applyFill="true" applyBorder="true"/>
    <xf numFmtId="0" fontId="1" fillId="2" borderId="1" xfId="0" applyNumberFormat="true" applyFont="true" applyFill="true" applyBorder="true" applyAlignment="true">
      <alignment vertical="center"/>
    </xf>
    <xf numFmtId="0" fontId="2" fillId="2" borderId="0" xfId="0" applyNumberFormat="true" applyFont="true" applyFill="true" applyBorder="true" applyAlignment="true">
      <alignment vertical="center"/>
    </xf>
    <xf numFmtId="0" fontId="2" fillId="2" borderId="0" xfId="0" applyNumberFormat="true" applyFont="true" applyFill="true" applyBorder="true" applyAlignment="true">
      <alignment horizontal="left" vertical="center"/>
    </xf>
    <xf numFmtId="0" fontId="2" fillId="2" borderId="1" xfId="0" applyNumberFormat="true" applyFont="true" applyFill="true" applyBorder="true" applyAlignment="true">
      <alignment vertical="center"/>
    </xf>
    <xf numFmtId="0" fontId="2" fillId="2" borderId="1" xfId="0" applyNumberFormat="true" applyFont="true" applyFill="true" applyBorder="true" applyAlignment="true">
      <alignment horizontal="left" vertical="center"/>
    </xf>
    <xf numFmtId="0" fontId="3" fillId="2" borderId="0" xfId="0" applyNumberFormat="true" applyFont="true" applyFill="true" applyBorder="true" applyAlignment="true">
      <alignment vertical="center"/>
    </xf>
    <xf numFmtId="0" fontId="3" fillId="2" borderId="0" xfId="0" applyNumberFormat="true" applyFont="true" applyFill="true" applyBorder="true" applyAlignment="true">
      <alignment vertical="center" wrapText="true"/>
    </xf>
    <xf numFmtId="0" fontId="3" fillId="2" borderId="1" xfId="0" applyNumberFormat="true" applyFont="true" applyFill="true" applyBorder="true" applyAlignment="true">
      <alignment vertical="center"/>
    </xf>
    <xf numFmtId="0" fontId="3" fillId="2" borderId="1" xfId="0" applyNumberFormat="true" applyFont="true" applyFill="true" applyBorder="true" applyAlignment="true">
      <alignment vertical="center" wrapText="true"/>
    </xf>
    <xf numFmtId="0" fontId="1" fillId="3" borderId="0" xfId="0" applyNumberFormat="true" applyFont="true" applyFill="true" applyBorder="true" applyAlignment="true">
      <alignment vertical="center"/>
    </xf>
    <xf numFmtId="0" fontId="4" fillId="3" borderId="0" xfId="0" applyNumberFormat="true" applyFont="true" applyFill="true" applyBorder="true" applyAlignment="true">
      <alignment vertical="center"/>
    </xf>
    <xf numFmtId="0" fontId="4" fillId="3" borderId="0" xfId="0" applyNumberFormat="true" applyFont="true" applyFill="true" applyBorder="true" applyAlignment="true">
      <alignment horizontal="left" vertical="center"/>
    </xf>
    <xf numFmtId="0" fontId="1" fillId="3" borderId="1" xfId="0" applyNumberFormat="true" applyFont="true" applyFill="true" applyBorder="true" applyAlignment="true">
      <alignment vertical="center"/>
    </xf>
    <xf numFmtId="0" fontId="4" fillId="3" borderId="1" xfId="0" applyNumberFormat="true" applyFont="true" applyFill="true" applyBorder="true" applyAlignment="true">
      <alignment vertical="center"/>
    </xf>
    <xf numFmtId="0" fontId="4" fillId="3" borderId="1" xfId="0" applyNumberFormat="true" applyFont="true" applyFill="true" applyBorder="true" applyAlignment="true">
      <alignment horizontal="left" vertical="center"/>
    </xf>
    <xf numFmtId="0" fontId="1" fillId="2" borderId="2" xfId="0" applyNumberFormat="true" applyFont="true" applyFill="true" applyBorder="true" applyAlignment="true">
      <alignment vertical="center"/>
    </xf>
    <xf numFmtId="0" fontId="1" fillId="2" borderId="3" xfId="0" applyNumberFormat="true" applyFont="true" applyFill="true" applyBorder="true" applyAlignment="true">
      <alignment vertical="center"/>
    </xf>
    <xf numFmtId="0" fontId="1" fillId="4" borderId="0" xfId="0" applyNumberFormat="true" applyFont="true" applyFill="true" applyBorder="true" applyAlignment="true">
      <alignment vertical="center"/>
    </xf>
    <xf numFmtId="0" fontId="1" fillId="4" borderId="2" xfId="0" applyNumberFormat="true" applyFont="true" applyFill="true" applyBorder="true" applyAlignment="true">
      <alignment vertical="center"/>
    </xf>
    <xf numFmtId="0" fontId="5" fillId="4" borderId="0" xfId="0" applyNumberFormat="true" applyFont="true" applyFill="true" applyBorder="true" applyAlignment="true">
      <alignment vertical="center"/>
    </xf>
    <xf numFmtId="0" fontId="5" fillId="4" borderId="2" xfId="0" applyNumberFormat="true" applyFont="true" applyFill="true" applyBorder="true" applyAlignment="true">
      <alignment vertical="center"/>
    </xf>
    <xf numFmtId="0" fontId="5" fillId="4" borderId="0" xfId="0" applyNumberFormat="true" applyFont="true" applyFill="true" applyBorder="true" applyAlignment="true">
      <alignment horizontal="center" vertical="center"/>
    </xf>
    <xf numFmtId="0" fontId="5" fillId="4" borderId="2" xfId="0" applyNumberFormat="true" applyFont="true" applyFill="true" applyBorder="true" applyAlignment="true">
      <alignment horizontal="center" vertical="center"/>
    </xf>
    <xf numFmtId="0" fontId="1" fillId="4" borderId="1" xfId="0" applyNumberFormat="true" applyFont="true" applyFill="true" applyBorder="true" applyAlignment="true">
      <alignment vertical="center"/>
    </xf>
    <xf numFmtId="0" fontId="1" fillId="4" borderId="3" xfId="0" applyNumberFormat="true" applyFont="true" applyFill="true" applyBorder="true" applyAlignment="true">
      <alignment vertical="center"/>
    </xf>
    <xf numFmtId="0" fontId="5" fillId="4" borderId="1" xfId="0" applyNumberFormat="true" applyFont="true" applyFill="true" applyBorder="true" applyAlignment="true">
      <alignment vertical="center"/>
    </xf>
    <xf numFmtId="0" fontId="5" fillId="4" borderId="3" xfId="0" applyNumberFormat="true" applyFont="true" applyFill="true" applyBorder="true" applyAlignment="true">
      <alignment vertical="center"/>
    </xf>
    <xf numFmtId="0" fontId="5" fillId="4" borderId="1" xfId="0" applyNumberFormat="true" applyFont="true" applyFill="true" applyBorder="true" applyAlignment="true">
      <alignment horizontal="center" vertical="center"/>
    </xf>
    <xf numFmtId="0" fontId="5" fillId="4" borderId="3" xfId="0" applyNumberFormat="true" applyFont="true" applyFill="true" applyBorder="true" applyAlignment="true">
      <alignment horizontal="center" vertical="center"/>
    </xf>
    <xf numFmtId="0" fontId="1" fillId="2" borderId="0" xfId="0" applyNumberFormat="true" applyFont="true" applyFill="true" applyBorder="true" applyAlignment="true">
      <alignment vertical="center" wrapText="true"/>
    </xf>
    <xf numFmtId="0" fontId="1" fillId="2" borderId="2" xfId="0" applyNumberFormat="true" applyFont="true" applyFill="true" applyBorder="true" applyAlignment="true">
      <alignment vertical="center" wrapText="true"/>
    </xf>
    <xf numFmtId="0" fontId="1" fillId="2" borderId="1" xfId="0" applyNumberFormat="true" applyFont="true" applyFill="true" applyBorder="true" applyAlignment="true">
      <alignment vertical="center" wrapText="true"/>
    </xf>
    <xf numFmtId="0" fontId="1" fillId="2" borderId="3" xfId="0" applyNumberFormat="true" applyFont="true" applyFill="true" applyBorder="true" applyAlignment="true">
      <alignment vertical="center" wrapText="true"/>
    </xf>
    <xf numFmtId="0" fontId="1" fillId="5" borderId="0" xfId="0" applyNumberFormat="true" applyFont="true" applyFill="true" applyBorder="true" applyAlignment="true">
      <alignment vertical="center"/>
    </xf>
    <xf numFmtId="0" fontId="5" fillId="5" borderId="0" xfId="0" applyNumberFormat="true" applyFont="true" applyFill="true" applyBorder="true" applyAlignment="true">
      <alignment vertical="center"/>
    </xf>
    <xf numFmtId="0" fontId="5" fillId="5" borderId="4" xfId="0" applyNumberFormat="true" applyFont="true" applyFill="true" applyBorder="true" applyAlignment="true">
      <alignment vertical="center"/>
    </xf>
    <xf numFmtId="0" fontId="5" fillId="5" borderId="5" xfId="0" applyNumberFormat="true" applyFont="true" applyFill="true" applyBorder="true" applyAlignment="true">
      <alignment vertical="center"/>
    </xf>
    <xf numFmtId="0" fontId="5" fillId="5" borderId="4" xfId="0" applyNumberFormat="true" applyFont="true" applyFill="true" applyBorder="true" applyAlignment="true">
      <alignment vertical="center" wrapText="true"/>
    </xf>
    <xf numFmtId="0" fontId="5" fillId="5" borderId="5" xfId="0" applyNumberFormat="true" applyFont="true" applyFill="true" applyBorder="true" applyAlignment="true">
      <alignment vertical="center" wrapText="true"/>
    </xf>
    <xf numFmtId="0" fontId="5" fillId="5" borderId="4" xfId="0" applyNumberFormat="true" applyFont="true" applyFill="true" applyBorder="true" applyAlignment="true">
      <alignment horizontal="center" vertical="center" wrapText="true"/>
    </xf>
    <xf numFmtId="0" fontId="5" fillId="5" borderId="5" xfId="0" applyNumberFormat="true" applyFont="true" applyFill="true" applyBorder="true" applyAlignment="true">
      <alignment horizontal="center" vertical="center" wrapText="true"/>
    </xf>
    <xf numFmtId="0" fontId="1" fillId="5" borderId="1" xfId="0" applyNumberFormat="true" applyFont="true" applyFill="true" applyBorder="true" applyAlignment="true">
      <alignment vertical="center"/>
    </xf>
    <xf numFmtId="0" fontId="5" fillId="5" borderId="1" xfId="0" applyNumberFormat="true" applyFont="true" applyFill="true" applyBorder="true" applyAlignment="true">
      <alignment vertical="center"/>
    </xf>
    <xf numFmtId="0" fontId="5" fillId="5" borderId="6" xfId="0" applyNumberFormat="true" applyFont="true" applyFill="true" applyBorder="true" applyAlignment="true">
      <alignment vertical="center"/>
    </xf>
    <xf numFmtId="0" fontId="5" fillId="5" borderId="7" xfId="0" applyNumberFormat="true" applyFont="true" applyFill="true" applyBorder="true" applyAlignment="true">
      <alignment vertical="center"/>
    </xf>
    <xf numFmtId="0" fontId="5" fillId="5" borderId="6" xfId="0" applyNumberFormat="true" applyFont="true" applyFill="true" applyBorder="true" applyAlignment="true">
      <alignment vertical="center" wrapText="true"/>
    </xf>
    <xf numFmtId="0" fontId="5" fillId="5" borderId="7" xfId="0" applyNumberFormat="true" applyFont="true" applyFill="true" applyBorder="true" applyAlignment="true">
      <alignment vertical="center" wrapText="true"/>
    </xf>
    <xf numFmtId="0" fontId="5" fillId="5" borderId="6" xfId="0" applyNumberFormat="true" applyFont="true" applyFill="true" applyBorder="true" applyAlignment="true">
      <alignment horizontal="center" vertical="center" wrapText="true"/>
    </xf>
    <xf numFmtId="0" fontId="5" fillId="5" borderId="7" xfId="0" applyNumberFormat="true" applyFont="true" applyFill="true" applyBorder="true" applyAlignment="true">
      <alignment horizontal="center" vertical="center" wrapText="true"/>
    </xf>
    <xf numFmtId="0" fontId="5" fillId="5" borderId="8" xfId="0" applyNumberFormat="true" applyFont="true" applyFill="true" applyBorder="true" applyAlignment="true">
      <alignment vertical="center"/>
    </xf>
    <xf numFmtId="0" fontId="5" fillId="5" borderId="8" xfId="0" applyNumberFormat="true" applyFont="true" applyFill="true" applyBorder="true" applyAlignment="true">
      <alignment vertical="center" wrapText="true"/>
    </xf>
    <xf numFmtId="0" fontId="5" fillId="5" borderId="8" xfId="0" applyNumberFormat="true" applyFont="true" applyFill="true" applyBorder="true" applyAlignment="true">
      <alignment horizontal="center" vertical="center" wrapText="true"/>
    </xf>
    <xf numFmtId="0" fontId="5" fillId="5" borderId="9" xfId="0" applyNumberFormat="true" applyFont="true" applyFill="true" applyBorder="true" applyAlignment="true">
      <alignment vertical="center"/>
    </xf>
    <xf numFmtId="0" fontId="5" fillId="5" borderId="9" xfId="0" applyNumberFormat="true" applyFont="true" applyFill="true" applyBorder="true" applyAlignment="true">
      <alignment vertical="center" wrapText="true"/>
    </xf>
    <xf numFmtId="0" fontId="5" fillId="5" borderId="9" xfId="0" applyNumberFormat="true" applyFont="true" applyFill="true" applyBorder="true" applyAlignment="true">
      <alignment horizontal="center" vertical="center" wrapText="true"/>
    </xf>
    <xf numFmtId="0" fontId="1" fillId="2" borderId="0" xfId="0" applyNumberFormat="true" applyFont="true" applyFill="true" applyBorder="true" applyAlignment="true">
      <alignment horizontal="center" vertical="center"/>
    </xf>
    <xf numFmtId="0" fontId="1" fillId="2" borderId="2" xfId="0" applyNumberFormat="true" applyFont="true" applyFill="true" applyBorder="true" applyAlignment="true">
      <alignment horizontal="center" vertical="center"/>
    </xf>
    <xf numFmtId="0" fontId="1" fillId="2" borderId="1" xfId="0" applyNumberFormat="true" applyFont="true" applyFill="true" applyBorder="true" applyAlignment="true">
      <alignment horizontal="center" vertical="center"/>
    </xf>
    <xf numFmtId="0" fontId="1" fillId="2" borderId="3" xfId="0" applyNumberFormat="true" applyFont="true" applyFill="true" applyBorder="true" applyAlignment="true">
      <alignment horizontal="center" vertical="center"/>
    </xf>
    <xf numFmtId="0" fontId="1" fillId="6" borderId="0" xfId="0" applyNumberFormat="true" applyFont="true" applyFill="true" applyBorder="true" applyAlignment="true">
      <alignment vertical="center"/>
    </xf>
    <xf numFmtId="0" fontId="1" fillId="6" borderId="1" xfId="0" applyNumberFormat="true" applyFont="true" applyFill="true" applyBorder="true" applyAlignment="true">
      <alignment vertical="center"/>
    </xf>
    <xf numFmtId="200" fontId="1" fillId="2" borderId="0" xfId="0" applyNumberFormat="true" applyFont="true" applyFill="true" applyBorder="true" applyAlignment="true">
      <alignment vertical="center"/>
    </xf>
    <xf numFmtId="200" fontId="1" fillId="2" borderId="1" xfId="0" applyNumberFormat="true" applyFont="true" applyFill="true" applyBorder="true" applyAlignment="true">
      <alignment vertical="center"/>
    </xf>
    <xf numFmtId="201" fontId="1" fillId="2" borderId="0" xfId="0" applyNumberFormat="true" applyFont="true" applyFill="true" applyBorder="true" applyAlignment="true">
      <alignment vertical="center"/>
    </xf>
    <xf numFmtId="201" fontId="1" fillId="2" borderId="2" xfId="0" applyNumberFormat="true" applyFont="true" applyFill="true" applyBorder="true" applyAlignment="true">
      <alignment vertical="center"/>
    </xf>
    <xf numFmtId="201" fontId="1" fillId="2" borderId="1" xfId="0" applyNumberFormat="true" applyFont="true" applyFill="true" applyBorder="true" applyAlignment="true">
      <alignment vertical="center"/>
    </xf>
    <xf numFmtId="201" fontId="1" fillId="2" borderId="3" xfId="0" applyNumberFormat="true" applyFont="true" applyFill="true" applyBorder="true" applyAlignment="true">
      <alignment vertical="center"/>
    </xf>
    <xf numFmtId="0" fontId="6" fillId="3" borderId="0" xfId="0" applyNumberFormat="true" applyFont="true" applyFill="true" applyBorder="true" applyAlignment="true">
      <alignment vertical="center"/>
    </xf>
    <xf numFmtId="0" fontId="6" fillId="3" borderId="0" xfId="0" applyNumberFormat="true" applyFont="true" applyFill="true" applyBorder="true" applyAlignment="true">
      <alignment horizontal="center" vertical="center"/>
    </xf>
    <xf numFmtId="0" fontId="6" fillId="3" borderId="1" xfId="0" applyNumberFormat="true" applyFont="true" applyFill="true" applyBorder="true" applyAlignment="true">
      <alignment vertical="center"/>
    </xf>
    <xf numFmtId="0" fontId="6" fillId="3" borderId="1" xfId="0" applyNumberFormat="true" applyFont="true" applyFill="true" applyBorder="true" applyAlignment="true">
      <alignment horizontal="center" vertical="center"/>
    </xf>
    <xf numFmtId="0" fontId="1" fillId="2" borderId="0" xfId="0" applyNumberFormat="true" applyFont="true" applyFill="true" applyBorder="true" applyAlignment="true">
      <alignment vertical="center"/>
    </xf>
    <xf numFmtId="0" fontId="1" fillId="2" borderId="2" xfId="0" applyNumberFormat="true" applyFont="true" applyFill="true" applyBorder="true" applyAlignment="true">
      <alignment vertical="center"/>
    </xf>
    <xf numFmtId="0" fontId="1" fillId="2" borderId="1" xfId="0" applyNumberFormat="true" applyFont="true" applyFill="true" applyBorder="true" applyAlignment="true">
      <alignment vertical="center"/>
    </xf>
    <xf numFmtId="0" fontId="1" fillId="2" borderId="3" xfId="0" applyNumberFormat="true" applyFont="true" applyFill="true" applyBorder="true" applyAlignment="true">
      <alignment vertical="center"/>
    </xf>
    <xf numFmtId="0" fontId="1" fillId="4" borderId="0" xfId="0" applyNumberFormat="true" applyFont="true" applyFill="true" applyBorder="true" applyAlignment="true">
      <alignment vertical="center"/>
    </xf>
    <xf numFmtId="0" fontId="1" fillId="4" borderId="2" xfId="0" applyNumberFormat="true" applyFont="true" applyFill="true" applyBorder="true" applyAlignment="true">
      <alignment vertical="center"/>
    </xf>
    <xf numFmtId="0" fontId="1" fillId="4" borderId="1" xfId="0" applyNumberFormat="true" applyFont="true" applyFill="true" applyBorder="true" applyAlignment="true">
      <alignment vertical="center"/>
    </xf>
    <xf numFmtId="0" fontId="1" fillId="4" borderId="3" xfId="0" applyNumberFormat="true" applyFont="true" applyFill="true" applyBorder="true" applyAlignment="true">
      <alignment vertical="center"/>
    </xf>
    <xf numFmtId="0" fontId="5" fillId="7" borderId="4" xfId="0" applyNumberFormat="true" applyFont="true" applyFill="true" applyBorder="true" applyAlignment="true">
      <alignment horizontal="center" vertical="center" wrapText="true"/>
    </xf>
    <xf numFmtId="0" fontId="5" fillId="7" borderId="6" xfId="0" applyNumberFormat="true" applyFont="true" applyFill="true" applyBorder="true" applyAlignment="true">
      <alignment horizontal="center" vertical="center" wrapText="true"/>
    </xf>
    <xf numFmtId="0" fontId="5" fillId="7" borderId="8" xfId="0" applyNumberFormat="true" applyFont="true" applyFill="true" applyBorder="true" applyAlignment="true">
      <alignment horizontal="center" vertical="center" wrapText="true"/>
    </xf>
    <xf numFmtId="0" fontId="5" fillId="7" borderId="9" xfId="0" applyNumberFormat="true" applyFont="true" applyFill="true" applyBorder="true" applyAlignment="true">
      <alignment horizontal="center" vertical="center" wrapText="true"/>
    </xf>
    <xf numFmtId="202" fontId="1" fillId="2" borderId="0" xfId="0" applyNumberFormat="true" applyFont="true" applyFill="true" applyBorder="true" applyAlignment="true">
      <alignment vertical="center"/>
    </xf>
    <xf numFmtId="202" fontId="1" fillId="2" borderId="2" xfId="0" applyNumberFormat="true" applyFont="true" applyFill="true" applyBorder="true" applyAlignment="true">
      <alignment vertical="center"/>
    </xf>
    <xf numFmtId="202" fontId="1" fillId="2" borderId="1" xfId="0" applyNumberFormat="true" applyFont="true" applyFill="true" applyBorder="true" applyAlignment="true">
      <alignment vertical="center"/>
    </xf>
    <xf numFmtId="202" fontId="1" fillId="2" borderId="3" xfId="0" applyNumberFormat="true" applyFont="true" applyFill="true" applyBorder="true" applyAlignment="true">
      <alignment vertical="center"/>
    </xf>
    <xf numFmtId="203" fontId="1" fillId="2" borderId="0" xfId="0" applyNumberFormat="true" applyFont="true" applyFill="true" applyBorder="true" applyAlignment="true">
      <alignment vertical="center"/>
    </xf>
    <xf numFmtId="203" fontId="1" fillId="2" borderId="2" xfId="0" applyNumberFormat="true" applyFont="true" applyFill="true" applyBorder="true" applyAlignment="true">
      <alignment vertical="center"/>
    </xf>
    <xf numFmtId="203" fontId="1" fillId="2" borderId="1" xfId="0" applyNumberFormat="true" applyFont="true" applyFill="true" applyBorder="true" applyAlignment="true">
      <alignment vertical="center"/>
    </xf>
    <xf numFmtId="203" fontId="1" fillId="2" borderId="3" xfId="0" applyNumberFormat="true" applyFont="true" applyFill="true" applyBorder="true" applyAlignment="true">
      <alignment vertical="center"/>
    </xf>
    <xf numFmtId="201" fontId="1" fillId="4" borderId="0" xfId="0" applyNumberFormat="true" applyFont="true" applyFill="true" applyBorder="true" applyAlignment="true">
      <alignment vertical="center"/>
    </xf>
    <xf numFmtId="201" fontId="1" fillId="4" borderId="2" xfId="0" applyNumberFormat="true" applyFont="true" applyFill="true" applyBorder="true" applyAlignment="true">
      <alignment vertical="center"/>
    </xf>
    <xf numFmtId="201" fontId="1" fillId="4" borderId="1" xfId="0" applyNumberFormat="true" applyFont="true" applyFill="true" applyBorder="true" applyAlignment="true">
      <alignment vertical="center"/>
    </xf>
    <xf numFmtId="201" fontId="1" fillId="4" borderId="3" xfId="0" applyNumberFormat="true" applyFont="true" applyFill="true" applyBorder="true" applyAlignment="true">
      <alignment vertical="center"/>
    </xf>
    <xf numFmtId="201" fontId="1" fillId="2" borderId="0" xfId="0" applyNumberFormat="true" applyFont="true" applyFill="true" applyBorder="true" applyAlignment="true">
      <alignment vertical="center"/>
    </xf>
    <xf numFmtId="201" fontId="1" fillId="2" borderId="2" xfId="0" applyNumberFormat="true" applyFont="true" applyFill="true" applyBorder="true" applyAlignment="true">
      <alignment vertical="center"/>
    </xf>
    <xf numFmtId="201" fontId="1" fillId="2" borderId="1" xfId="0" applyNumberFormat="true" applyFont="true" applyFill="true" applyBorder="true" applyAlignment="true">
      <alignment vertical="center"/>
    </xf>
    <xf numFmtId="201" fontId="1" fillId="2" borderId="3" xfId="0" applyNumberFormat="true" applyFont="true" applyFill="true" applyBorder="true" applyAlignment="true">
      <alignment vertical="center"/>
    </xf>
    <xf numFmtId="204" fontId="1" fillId="4" borderId="0" xfId="0" applyNumberFormat="true" applyFont="true" applyFill="true" applyBorder="true" applyAlignment="true">
      <alignment vertical="center"/>
    </xf>
    <xf numFmtId="204" fontId="1" fillId="4" borderId="2" xfId="0" applyNumberFormat="true" applyFont="true" applyFill="true" applyBorder="true" applyAlignment="true">
      <alignment vertical="center"/>
    </xf>
    <xf numFmtId="204" fontId="1" fillId="4" borderId="1" xfId="0" applyNumberFormat="true" applyFont="true" applyFill="true" applyBorder="true" applyAlignment="true">
      <alignment vertical="center"/>
    </xf>
    <xf numFmtId="204" fontId="1" fillId="4" borderId="3" xfId="0" applyNumberFormat="true" applyFont="true" applyFill="true" applyBorder="true" applyAlignment="true">
      <alignment vertical="center"/>
    </xf>
    <xf numFmtId="0" fontId="1" fillId="4" borderId="0" xfId="0" applyNumberFormat="true" applyFont="true" applyFill="true" applyBorder="true" applyAlignment="true">
      <alignment horizontal="center" vertical="center"/>
    </xf>
    <xf numFmtId="0" fontId="1" fillId="4" borderId="2" xfId="0" applyNumberFormat="true" applyFont="true" applyFill="true" applyBorder="true" applyAlignment="true">
      <alignment horizontal="center" vertical="center"/>
    </xf>
    <xf numFmtId="0" fontId="1" fillId="4" borderId="1" xfId="0" applyNumberFormat="true" applyFont="true" applyFill="true" applyBorder="true" applyAlignment="true">
      <alignment horizontal="center" vertical="center"/>
    </xf>
    <xf numFmtId="0" fontId="1" fillId="4" borderId="3" xfId="0" applyNumberFormat="true" applyFont="true" applyFill="true" applyBorder="true" applyAlignment="true">
      <alignment horizontal="center" vertical="center"/>
    </xf>
    <xf numFmtId="0" fontId="1" fillId="2" borderId="0" xfId="0" applyNumberFormat="true" applyFont="true" applyFill="true" applyBorder="true" applyAlignment="true">
      <alignment horizontal="center" vertical="center"/>
    </xf>
    <xf numFmtId="0" fontId="1" fillId="2" borderId="2" xfId="0" applyNumberFormat="true" applyFont="true" applyFill="true" applyBorder="true" applyAlignment="true">
      <alignment horizontal="center" vertical="center"/>
    </xf>
    <xf numFmtId="0" fontId="1" fillId="2" borderId="1" xfId="0" applyNumberFormat="true" applyFont="true" applyFill="true" applyBorder="true" applyAlignment="true">
      <alignment horizontal="center" vertical="center"/>
    </xf>
    <xf numFmtId="0" fontId="1" fillId="2" borderId="3" xfId="0" applyNumberFormat="true" applyFont="true" applyFill="true" applyBorder="true" applyAlignment="true">
      <alignment horizontal="center" vertical="center"/>
    </xf>
    <xf numFmtId="203" fontId="1" fillId="2" borderId="0" xfId="0" applyNumberFormat="true" applyFont="true" applyFill="true" applyBorder="true" applyAlignment="true">
      <alignment horizontal="center" vertical="center"/>
    </xf>
    <xf numFmtId="203" fontId="1" fillId="2" borderId="2" xfId="0" applyNumberFormat="true" applyFont="true" applyFill="true" applyBorder="true" applyAlignment="true">
      <alignment horizontal="center" vertical="center"/>
    </xf>
    <xf numFmtId="203" fontId="1" fillId="2" borderId="1" xfId="0" applyNumberFormat="true" applyFont="true" applyFill="true" applyBorder="true" applyAlignment="true">
      <alignment horizontal="center" vertical="center"/>
    </xf>
    <xf numFmtId="203" fontId="1" fillId="2" borderId="3" xfId="0" applyNumberFormat="true" applyFont="true" applyFill="true" applyBorder="true" applyAlignment="true">
      <alignment horizontal="center" vertical="center"/>
    </xf>
    <xf numFmtId="201" fontId="1" fillId="4" borderId="0" xfId="0" applyNumberFormat="true" applyFont="true" applyFill="true" applyBorder="true" applyAlignment="true">
      <alignment horizontal="center" vertical="center"/>
    </xf>
    <xf numFmtId="201" fontId="1" fillId="4" borderId="2" xfId="0" applyNumberFormat="true" applyFont="true" applyFill="true" applyBorder="true" applyAlignment="true">
      <alignment horizontal="center" vertical="center"/>
    </xf>
    <xf numFmtId="201" fontId="1" fillId="4" borderId="1" xfId="0" applyNumberFormat="true" applyFont="true" applyFill="true" applyBorder="true" applyAlignment="true">
      <alignment horizontal="center" vertical="center"/>
    </xf>
    <xf numFmtId="201" fontId="1" fillId="4" borderId="3" xfId="0" applyNumberFormat="true" applyFont="true" applyFill="true" applyBorder="true" applyAlignment="true">
      <alignment horizontal="center" vertical="center"/>
    </xf>
    <xf numFmtId="201" fontId="1" fillId="2" borderId="0" xfId="0" applyNumberFormat="true" applyFont="true" applyFill="true" applyBorder="true" applyAlignment="true">
      <alignment horizontal="center" vertical="center"/>
    </xf>
    <xf numFmtId="201" fontId="1" fillId="2" borderId="2" xfId="0" applyNumberFormat="true" applyFont="true" applyFill="true" applyBorder="true" applyAlignment="true">
      <alignment horizontal="center" vertical="center"/>
    </xf>
    <xf numFmtId="201" fontId="1" fillId="2" borderId="1" xfId="0" applyNumberFormat="true" applyFont="true" applyFill="true" applyBorder="true" applyAlignment="true">
      <alignment horizontal="center" vertical="center"/>
    </xf>
    <xf numFmtId="201" fontId="1" fillId="2" borderId="3" xfId="0" applyNumberFormat="true" applyFont="true" applyFill="true" applyBorder="true" applyAlignment="true">
      <alignment horizontal="center" vertical="center"/>
    </xf>
    <xf numFmtId="204" fontId="1" fillId="4" borderId="0" xfId="0" applyNumberFormat="true" applyFont="true" applyFill="true" applyBorder="true" applyAlignment="true">
      <alignment horizontal="center" vertical="center"/>
    </xf>
    <xf numFmtId="204" fontId="1" fillId="4" borderId="2" xfId="0" applyNumberFormat="true" applyFont="true" applyFill="true" applyBorder="true" applyAlignment="true">
      <alignment horizontal="center" vertical="center"/>
    </xf>
    <xf numFmtId="204" fontId="1" fillId="4" borderId="1" xfId="0" applyNumberFormat="true" applyFont="true" applyFill="true" applyBorder="true" applyAlignment="true">
      <alignment horizontal="center" vertical="center"/>
    </xf>
    <xf numFmtId="204" fontId="1" fillId="4" borderId="3" xfId="0" applyNumberFormat="true" applyFont="true" applyFill="true" applyBorder="true" applyAlignment="true">
      <alignment horizontal="center" vertical="center"/>
    </xf>
    <xf numFmtId="0" fontId="1" fillId="4" borderId="0" xfId="0" applyNumberFormat="true" applyFont="true" applyFill="true" applyBorder="true" applyAlignment="true">
      <alignment vertical="center" wrapText="true"/>
    </xf>
    <xf numFmtId="0" fontId="1" fillId="4" borderId="2" xfId="0" applyNumberFormat="true" applyFont="true" applyFill="true" applyBorder="true" applyAlignment="true">
      <alignment vertical="center" wrapText="true"/>
    </xf>
    <xf numFmtId="0" fontId="1" fillId="4" borderId="1" xfId="0" applyNumberFormat="true" applyFont="true" applyFill="true" applyBorder="true" applyAlignment="true">
      <alignment vertical="center" wrapText="true"/>
    </xf>
    <xf numFmtId="0" fontId="1" fillId="4" borderId="3" xfId="0" applyNumberFormat="true" applyFont="true" applyFill="true" applyBorder="true" applyAlignment="true">
      <alignment vertical="center" wrapText="true"/>
    </xf>
    <xf numFmtId="0" fontId="7" fillId="2" borderId="0" xfId="0" applyNumberFormat="true" applyFont="true" applyFill="true" applyBorder="true" applyAlignment="true">
      <alignment vertical="center"/>
    </xf>
    <xf numFmtId="0" fontId="7" fillId="2" borderId="0" xfId="0" applyNumberFormat="true" applyFont="true" applyFill="true" applyBorder="true" applyAlignment="true">
      <alignment horizontal="left" vertical="center"/>
    </xf>
    <xf numFmtId="0" fontId="7" fillId="2" borderId="1" xfId="0" applyNumberFormat="true" applyFont="true" applyFill="true" applyBorder="true" applyAlignment="true">
      <alignment vertical="center"/>
    </xf>
    <xf numFmtId="0" fontId="7" fillId="2" borderId="1" xfId="0" applyNumberFormat="true" applyFont="true" applyFill="true" applyBorder="true" applyAlignment="true">
      <alignment horizontal="left" vertical="center"/>
    </xf>
    <xf numFmtId="202" fontId="1" fillId="2" borderId="0" xfId="0" applyNumberFormat="true" applyFont="true" applyFill="true" applyBorder="true" applyAlignment="true">
      <alignment vertical="center"/>
    </xf>
    <xf numFmtId="202" fontId="1" fillId="2" borderId="2" xfId="0" applyNumberFormat="true" applyFont="true" applyFill="true" applyBorder="true" applyAlignment="true">
      <alignment vertical="center"/>
    </xf>
    <xf numFmtId="202" fontId="1" fillId="2" borderId="1" xfId="0" applyNumberFormat="true" applyFont="true" applyFill="true" applyBorder="true" applyAlignment="true">
      <alignment vertical="center"/>
    </xf>
    <xf numFmtId="202" fontId="1" fillId="2" borderId="3" xfId="0" applyNumberFormat="true" applyFont="true" applyFill="true" applyBorder="true" applyAlignment="true">
      <alignment vertical="center"/>
    </xf>
    <xf numFmtId="203" fontId="1" fillId="2" borderId="0" xfId="0" applyNumberFormat="true" applyFont="true" applyFill="true" applyBorder="true" applyAlignment="true">
      <alignment vertical="center"/>
    </xf>
    <xf numFmtId="203" fontId="1" fillId="2" borderId="2" xfId="0" applyNumberFormat="true" applyFont="true" applyFill="true" applyBorder="true" applyAlignment="true">
      <alignment vertical="center"/>
    </xf>
    <xf numFmtId="203" fontId="1" fillId="2" borderId="1" xfId="0" applyNumberFormat="true" applyFont="true" applyFill="true" applyBorder="true" applyAlignment="true">
      <alignment vertical="center"/>
    </xf>
    <xf numFmtId="203" fontId="1" fillId="2" borderId="3" xfId="0" applyNumberFormat="true" applyFont="true" applyFill="true" applyBorder="true" applyAlignment="true">
      <alignment vertical="center"/>
    </xf>
    <xf numFmtId="201" fontId="1" fillId="4" borderId="0" xfId="0" applyNumberFormat="true" applyFont="true" applyFill="true" applyBorder="true" applyAlignment="true">
      <alignment vertical="center"/>
    </xf>
    <xf numFmtId="201" fontId="1" fillId="4" borderId="2" xfId="0" applyNumberFormat="true" applyFont="true" applyFill="true" applyBorder="true" applyAlignment="true">
      <alignment vertical="center"/>
    </xf>
    <xf numFmtId="201" fontId="1" fillId="4" borderId="1" xfId="0" applyNumberFormat="true" applyFont="true" applyFill="true" applyBorder="true" applyAlignment="true">
      <alignment vertical="center"/>
    </xf>
    <xf numFmtId="201" fontId="1" fillId="4" borderId="3" xfId="0" applyNumberFormat="true" applyFont="true" applyFill="true" applyBorder="true" applyAlignment="true">
      <alignment vertical="center"/>
    </xf>
    <xf numFmtId="204" fontId="1" fillId="4" borderId="0" xfId="0" applyNumberFormat="true" applyFont="true" applyFill="true" applyBorder="true" applyAlignment="true">
      <alignment vertical="center"/>
    </xf>
    <xf numFmtId="204" fontId="1" fillId="4" borderId="2" xfId="0" applyNumberFormat="true" applyFont="true" applyFill="true" applyBorder="true" applyAlignment="true">
      <alignment vertical="center"/>
    </xf>
    <xf numFmtId="204" fontId="1" fillId="4" borderId="1" xfId="0" applyNumberFormat="true" applyFont="true" applyFill="true" applyBorder="true" applyAlignment="true">
      <alignment vertical="center"/>
    </xf>
    <xf numFmtId="204" fontId="1" fillId="4" borderId="3" xfId="0" applyNumberFormat="true" applyFont="true" applyFill="true" applyBorder="true" applyAlignment="true">
      <alignment vertical="center"/>
    </xf>
    <xf numFmtId="0" fontId="8" fillId="4" borderId="0" xfId="0" applyNumberFormat="true" applyFont="true" applyFill="true" applyBorder="true" applyAlignment="true">
      <alignment vertical="center"/>
    </xf>
    <xf numFmtId="0" fontId="8" fillId="4" borderId="0" xfId="0" applyNumberFormat="true" applyFont="true" applyFill="true" applyBorder="true" applyAlignment="true">
      <alignment horizontal="center" vertical="center"/>
    </xf>
    <xf numFmtId="0" fontId="8" fillId="4" borderId="1" xfId="0" applyNumberFormat="true" applyFont="true" applyFill="true" applyBorder="true" applyAlignment="true">
      <alignment vertical="center"/>
    </xf>
    <xf numFmtId="0" fontId="8" fillId="4" borderId="1" xfId="0" applyNumberFormat="true" applyFont="true" applyFill="true" applyBorder="true" applyAlignment="true">
      <alignment horizontal="center" vertical="center"/>
    </xf>
    <xf numFmtId="0" fontId="9" fillId="6" borderId="0" xfId="0" applyNumberFormat="true" applyFont="true" applyFill="true" applyBorder="true" applyAlignment="true">
      <alignment vertical="center"/>
    </xf>
    <xf numFmtId="0" fontId="9" fillId="6" borderId="10" xfId="0" applyNumberFormat="true" applyFont="true" applyFill="true" applyBorder="true" applyAlignment="true">
      <alignment vertical="center"/>
    </xf>
    <xf numFmtId="0" fontId="9" fillId="6" borderId="11" xfId="0" applyNumberFormat="true" applyFont="true" applyFill="true" applyBorder="true" applyAlignment="true">
      <alignment vertical="center"/>
    </xf>
    <xf numFmtId="0" fontId="9" fillId="6" borderId="10" xfId="0" applyNumberFormat="true" applyFont="true" applyFill="true" applyBorder="true" applyAlignment="true">
      <alignment horizontal="center" vertical="center"/>
    </xf>
    <xf numFmtId="0" fontId="9" fillId="6" borderId="11" xfId="0" applyNumberFormat="true" applyFont="true" applyFill="true" applyBorder="true" applyAlignment="true">
      <alignment horizontal="center" vertical="center"/>
    </xf>
    <xf numFmtId="0" fontId="9" fillId="6" borderId="1" xfId="0" applyNumberFormat="true" applyFont="true" applyFill="true" applyBorder="true" applyAlignment="true">
      <alignment vertical="center"/>
    </xf>
    <xf numFmtId="0" fontId="9" fillId="6" borderId="12" xfId="0" applyNumberFormat="true" applyFont="true" applyFill="true" applyBorder="true" applyAlignment="true">
      <alignment vertical="center"/>
    </xf>
    <xf numFmtId="0" fontId="9" fillId="6" borderId="13" xfId="0" applyNumberFormat="true" applyFont="true" applyFill="true" applyBorder="true" applyAlignment="true">
      <alignment vertical="center"/>
    </xf>
    <xf numFmtId="0" fontId="9" fillId="6" borderId="12" xfId="0" applyNumberFormat="true" applyFont="true" applyFill="true" applyBorder="true" applyAlignment="true">
      <alignment horizontal="center" vertical="center"/>
    </xf>
    <xf numFmtId="0" fontId="9" fillId="6" borderId="13" xfId="0" applyNumberFormat="true" applyFont="true" applyFill="true" applyBorder="true" applyAlignment="true">
      <alignment horizontal="center" vertical="center"/>
    </xf>
    <xf numFmtId="0" fontId="7" fillId="2" borderId="14" xfId="0" applyNumberFormat="true" applyFont="true" applyFill="true" applyBorder="true" applyAlignment="true">
      <alignment vertical="center"/>
    </xf>
    <xf numFmtId="0" fontId="7" fillId="2" borderId="15" xfId="0" applyNumberFormat="true" applyFont="true" applyFill="true" applyBorder="true" applyAlignment="true">
      <alignment vertical="center"/>
    </xf>
    <xf numFmtId="0" fontId="7" fillId="2" borderId="14" xfId="0" applyNumberFormat="true" applyFont="true" applyFill="true" applyBorder="true" applyAlignment="true">
      <alignment horizontal="center" vertical="center"/>
    </xf>
    <xf numFmtId="0" fontId="7" fillId="2" borderId="15" xfId="0" applyNumberFormat="true" applyFont="true" applyFill="true" applyBorder="true" applyAlignment="true">
      <alignment horizontal="center" vertical="center"/>
    </xf>
    <xf numFmtId="0" fontId="7" fillId="2" borderId="16" xfId="0" applyNumberFormat="true" applyFont="true" applyFill="true" applyBorder="true" applyAlignment="true">
      <alignment vertical="center"/>
    </xf>
    <xf numFmtId="0" fontId="7" fillId="2" borderId="17" xfId="0" applyNumberFormat="true" applyFont="true" applyFill="true" applyBorder="true" applyAlignment="true">
      <alignment vertical="center"/>
    </xf>
    <xf numFmtId="0" fontId="7" fillId="2" borderId="16" xfId="0" applyNumberFormat="true" applyFont="true" applyFill="true" applyBorder="true" applyAlignment="true">
      <alignment horizontal="center" vertical="center"/>
    </xf>
    <xf numFmtId="0" fontId="7" fillId="2" borderId="17" xfId="0" applyNumberFormat="true" applyFont="true" applyFill="true" applyBorder="true" applyAlignment="true">
      <alignment horizontal="center" vertical="center"/>
    </xf>
    <xf numFmtId="204" fontId="7" fillId="2" borderId="14" xfId="0" applyNumberFormat="true" applyFont="true" applyFill="true" applyBorder="true" applyAlignment="true">
      <alignment horizontal="center" vertical="center"/>
    </xf>
    <xf numFmtId="204" fontId="7" fillId="2" borderId="15" xfId="0" applyNumberFormat="true" applyFont="true" applyFill="true" applyBorder="true" applyAlignment="true">
      <alignment horizontal="center" vertical="center"/>
    </xf>
    <xf numFmtId="204" fontId="7" fillId="2" borderId="16" xfId="0" applyNumberFormat="true" applyFont="true" applyFill="true" applyBorder="true" applyAlignment="true">
      <alignment horizontal="center" vertical="center"/>
    </xf>
    <xf numFmtId="204" fontId="7" fillId="2" borderId="17" xfId="0" applyNumberFormat="true" applyFont="true" applyFill="true" applyBorder="true" applyAlignment="true">
      <alignment horizontal="center" vertical="center"/>
    </xf>
    <xf numFmtId="205" fontId="7" fillId="2" borderId="14" xfId="0" applyNumberFormat="true" applyFont="true" applyFill="true" applyBorder="true" applyAlignment="true">
      <alignment horizontal="center" vertical="center"/>
    </xf>
    <xf numFmtId="205" fontId="7" fillId="2" borderId="15" xfId="0" applyNumberFormat="true" applyFont="true" applyFill="true" applyBorder="true" applyAlignment="true">
      <alignment horizontal="center" vertical="center"/>
    </xf>
    <xf numFmtId="205" fontId="7" fillId="2" borderId="16" xfId="0" applyNumberFormat="true" applyFont="true" applyFill="true" applyBorder="true" applyAlignment="true">
      <alignment horizontal="center" vertical="center"/>
    </xf>
    <xf numFmtId="205" fontId="7" fillId="2" borderId="17" xfId="0" applyNumberFormat="true" applyFont="true" applyFill="true" applyBorder="true" applyAlignment="true">
      <alignment horizontal="center" vertical="center"/>
    </xf>
    <xf numFmtId="206" fontId="1" fillId="2" borderId="0" xfId="0" applyNumberFormat="true" applyFont="true" applyFill="true" applyBorder="true" applyAlignment="true">
      <alignment vertical="center"/>
    </xf>
    <xf numFmtId="206" fontId="1" fillId="2" borderId="2" xfId="0" applyNumberFormat="true" applyFont="true" applyFill="true" applyBorder="true" applyAlignment="true">
      <alignment vertical="center"/>
    </xf>
    <xf numFmtId="206" fontId="1" fillId="2" borderId="1" xfId="0" applyNumberFormat="true" applyFont="true" applyFill="true" applyBorder="true" applyAlignment="true">
      <alignment vertical="center"/>
    </xf>
    <xf numFmtId="206" fontId="1" fillId="2" borderId="3" xfId="0" applyNumberFormat="true" applyFont="true" applyFill="true" applyBorder="true" applyAlignment="true">
      <alignment vertical="center"/>
    </xf>
  </cellXfs>
  <cellStyles count="1">
    <cellStyle name="Normal" xfId="0"/>
  </cellStyles>
  <dxfs count="6">
    <dxf>
      <font>
        <b val="1"/>
        <color rgb="FF166534"/>
      </font>
      <fill>
        <patternFill patternType="solid">
          <bgColor rgb="FFDCFCE7"/>
        </patternFill>
      </fill>
    </dxf>
    <dxf>
      <font>
        <b val="1"/>
        <color rgb="FF991B1B"/>
      </font>
      <fill>
        <patternFill patternType="solid">
          <bgColor rgb="FFFEE2E2"/>
        </patternFill>
      </fill>
    </dxf>
    <dxf>
      <font>
        <b val="1"/>
        <color rgb="FF92400E"/>
      </font>
      <fill>
        <patternFill patternType="solid">
          <bgColor rgb="FFFEF3C7"/>
        </patternFill>
      </fill>
    </dxf>
    <dxf>
      <font>
        <b val="1"/>
        <color rgb="FF991B1B"/>
      </font>
      <fill>
        <patternFill patternType="solid">
          <bgColor rgb="FFFEE2E2"/>
        </patternFill>
      </fill>
    </dxf>
    <dxf>
      <font>
        <b val="1"/>
        <color rgb="FF991B1B"/>
      </font>
      <fill>
        <patternFill patternType="solid">
          <bgColor rgb="FFFEE2E2"/>
        </patternFill>
      </fill>
    </dxf>
    <dxf>
      <font>
        <b val="1"/>
        <color rgb="FF92400E"/>
      </font>
      <fill>
        <patternFill patternType="solid">
          <bgColor rgb="FFFEF3C7"/>
        </patternFill>
      </fill>
    </dxf>
  </dxfs>
</styleSheet>
</file>

<file path=xl/_rels/workbook.xml.rels><?xml version="1.0" encoding="UTF-8"?>
<Relationships xmlns="http://schemas.openxmlformats.org/package/2006/relationships"><Relationship Id="R7762b764500744df" Target="styles.xml" Type="http://schemas.openxmlformats.org/officeDocument/2006/relationships/styles"></Relationship><Relationship Id="R5483f282a65a4d7b" Target="theme/theme1.xml" Type="http://schemas.openxmlformats.org/officeDocument/2006/relationships/theme"></Relationship><Relationship Id="R723a6399053e4709" Target="sharedStrings.xml" Type="http://schemas.openxmlformats.org/officeDocument/2006/relationships/sharedStrings"></Relationship><Relationship Id="R4c51e68285cf4861" Target="worksheets/sheet1.xml" Type="http://schemas.openxmlformats.org/officeDocument/2006/relationships/worksheet"></Relationship><Relationship Id="Rb45cbc01256a402b" Target="worksheets/sheet2.xml" Type="http://schemas.openxmlformats.org/officeDocument/2006/relationships/worksheet"></Relationship><Relationship Id="R0dc2ed3998f04d6f" Target="worksheets/sheet3.xml" Type="http://schemas.openxmlformats.org/officeDocument/2006/relationships/worksheet"></Relationship><Relationship Id="Rf4ca13eac79343a9" Target="worksheets/sheet4.xml" Type="http://schemas.openxmlformats.org/officeDocument/2006/relationships/worksheet"></Relationship><Relationship Id="R7792891b0b544686" Target="worksheets/sheet5.xml" Type="http://schemas.openxmlformats.org/officeDocument/2006/relationships/worksheet"></Relationship><Relationship Id="Rb9f286179639423a" Target="worksheets/sheet6.xml" Type="http://schemas.openxmlformats.org/officeDocument/2006/relationships/worksheet"></Relationship><Relationship Id="R3d344478085c4f5f" Target="worksheets/sheet7.xml" Type="http://schemas.openxmlformats.org/officeDocument/2006/relationships/worksheet"></Relationship></Relationships>
</file>

<file path=xl/drawings/_rels/drawing1.xml.rels>&#65279;<?xml version="1.0" encoding="utf-8"?><Relationships xmlns="http://schemas.openxmlformats.org/package/2006/relationships"><Relationship Type="http://schemas.openxmlformats.org/officeDocument/2006/relationships/chart" Target="charts/chart1.xml" Id="R4489c1c17ea34a64" /><Relationship Type="http://schemas.openxmlformats.org/officeDocument/2006/relationships/chart" Target="charts/chart2.xml" Id="Rb421f035e3354cff"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承認済み実時間：按残業区分</a:t>
            </a:r>
          </a:p>
        </c:rich>
      </c:tx>
      <c:overlay val="0"/>
    </c:title>
    <c:autoTitleDeleted val="0"/>
    <c:view3D/>
    <c:plotArea>
      <c:layout/>
      <c:barChart>
        <c:barDir val="col"/>
        <c:varyColors val="0"/>
        <c:ser>
          <c:idx val="0"/>
          <c:order val="0"/>
          <c:tx>
            <c:v>実時間</c:v>
          </c:tx>
          <c:cat>
            <c:strRef>
              <c:f>'ダッシュボード'!$E$10:$E$19</c:f>
              <c:strCache>
                <c:ptCount val="0"/>
              </c:strCache>
            </c:strRef>
          </c:cat>
          <c:val>
            <c:numRef>
              <c:f>'ダッシュボード'!$F$10:$F$19</c:f>
              <c:numCache>
                <c:formatCode>0.00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txPr>
          <a:bodyPr xmlns:a="http://schemas.openxmlformats.org/drawingml/2006/main" anchorCtr="1"/>
          <a:lstStyle xmlns:a="http://schemas.openxmlformats.org/drawingml/2006/main"/>
          <a:p xmlns:a="http://schemas.openxmlformats.org/drawingml/2006/main">
            <a:pPr>
              <a:defRPr sz="675"/>
            </a:pPr>
          </a:p>
        </c:txPr>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E2E8F0"/>
              </a:solidFill>
              <a:prstDash val="solid"/>
            </a:ln>
          </c:spPr>
        </c:majorGridlines>
        <c:title>
          <c:overlay val="0"/>
          <c:tx>
            <c:rich>
              <a:bodyPr xmlns:a="http://schemas.openxmlformats.org/drawingml/2006/main"/>
              <a:lstStyle xmlns:a="http://schemas.openxmlformats.org/drawingml/2006/main"/>
              <a:p xmlns:a="http://schemas.openxmlformats.org/drawingml/2006/main">
                <a:r>
                  <a:rPr/>
                  <a:t>時間</a:t>
                </a:r>
              </a:p>
            </c:rich>
          </c:tx>
        </c:title>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承認状態別分布</a:t>
            </a:r>
          </a:p>
        </c:rich>
      </c:tx>
      <c:overlay val="0"/>
    </c:title>
    <c:autoTitleDeleted val="0"/>
    <c:view3D/>
    <c:plotArea>
      <c:layout/>
      <c:barChart>
        <c:barDir val="col"/>
        <c:varyColors val="0"/>
        <c:ser>
          <c:idx val="0"/>
          <c:order val="0"/>
          <c:tx>
            <c:v>記録数</c:v>
          </c:tx>
          <c:cat>
            <c:strRef>
              <c:f>'ダッシュボード'!$A$10:$A$18</c:f>
              <c:strCache>
                <c:ptCount val="0"/>
              </c:strCache>
            </c:strRef>
          </c:cat>
          <c:val>
            <c:numRef>
              <c:f>'ダッシュボード'!$B$10:$B$18</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txPr>
          <a:bodyPr xmlns:a="http://schemas.openxmlformats.org/drawingml/2006/main" anchorCtr="1"/>
          <a:lstStyle xmlns:a="http://schemas.openxmlformats.org/drawingml/2006/main"/>
          <a:p xmlns:a="http://schemas.openxmlformats.org/drawingml/2006/main">
            <a:pPr>
              <a:defRPr sz="675"/>
            </a:pPr>
          </a:p>
        </c:txPr>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E2E8F0"/>
              </a:solidFill>
              <a:prstDash val="solid"/>
            </a:ln>
          </c:spPr>
        </c:majorGridlines>
        <c:title>
          <c:overlay val="0"/>
          <c:tx>
            <c:rich>
              <a:bodyPr xmlns:a="http://schemas.openxmlformats.org/drawingml/2006/main"/>
              <a:lstStyle xmlns:a="http://schemas.openxmlformats.org/drawingml/2006/main"/>
              <a:p xmlns:a="http://schemas.openxmlformats.org/drawingml/2006/main">
                <a:r>
                  <a:rPr/>
                  <a:t>記録数</a:t>
                </a:r>
              </a:p>
            </c:rich>
          </c:tx>
        </c:title>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4</xdr:col>
      <xdr:colOff>0</xdr:colOff>
      <xdr:row>21</xdr:row>
      <xdr:rowOff>0</xdr:rowOff>
    </xdr:from>
    <xdr:to>
      <xdr:col>8</xdr:col>
      <xdr:colOff>0</xdr:colOff>
      <xdr:row>38</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4489c1c17ea34a64"/>
        </a:graphicData>
      </a:graphic>
    </xdr:graphicFrame>
    <xdr:clientData/>
  </xdr:twoCellAnchor>
  <xdr:twoCellAnchor>
    <xdr:from>
      <xdr:col>8</xdr:col>
      <xdr:colOff>0</xdr:colOff>
      <xdr:row>21</xdr:row>
      <xdr:rowOff>0</xdr:rowOff>
    </xdr:from>
    <xdr:to>
      <xdr:col>14</xdr:col>
      <xdr:colOff>0</xdr:colOff>
      <xdr:row>38</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b421f035e3354cff"/>
        </a:graphicData>
      </a:graphic>
    </xdr:graphicFrame>
    <xdr:clientData/>
  </xdr:twoCellAnchor>
</xdr:wsDr>
</file>

<file path=xl/tables/table1.xml><?xml version="1.0" encoding="utf-8"?>
<x:table xmlns:x="http://schemas.openxmlformats.org/spreadsheetml/2006/main" id="3" name="OvertimeApprovalLog" displayName="OvertimeApprovalLog" ref="A5:AN305" headerRowCount="1">
  <x:tableColumns count="40">
    <x:tableColumn id="1" name="番号"/>
    <x:tableColumn id="2" name="申請日"/>
    <x:tableColumn id="3" name="申請者"/>
    <x:tableColumn id="4" name="社員番号"/>
    <x:tableColumn id="5" name="部門"/>
    <x:tableColumn id="6" name="役職"/>
    <x:tableColumn id="7" name="残業区分"/>
    <x:tableColumn id="8" name="業務シーン"/>
    <x:tableColumn id="9" name="勤務場所または方法"/>
    <x:tableColumn id="10" name="開始日"/>
    <x:tableColumn id="11" name="開始時刻"/>
    <x:tableColumn id="12" name="終了日"/>
    <x:tableColumn id="13" name="終了時刻"/>
    <x:tableColumn id="14" name="日付またぎ"/>
    <x:tableColumn id="15" name="予定時間"/>
    <x:tableColumn id="16" name="休憩控除時間"/>
    <x:tableColumn id="17" name="実残業時間"/>
    <x:tableColumn id="18" name="補償方法"/>
    <x:tableColumn id="19" name="承認状態"/>
    <x:tableColumn id="20" name="推奨承認段階"/>
    <x:tableColumn id="21" name="直属上司"/>
    <x:tableColumn id="22" name="上司承認コメント"/>
    <x:tableColumn id="23" name="上司承認日"/>
    <x:tableColumn id="24" name="人事承認者"/>
    <x:tableColumn id="25" name="人事承認コメント"/>
    <x:tableColumn id="26" name="人事承認日"/>
    <x:tableColumn id="27" name="上位承認者"/>
    <x:tableColumn id="28" name="上位承認コメント"/>
    <x:tableColumn id="29" name="上位承認日"/>
    <x:tableColumn id="30" name="リスク警告"/>
    <x:tableColumn id="31" name="計算月"/>
    <x:tableColumn id="32" name="倍率"/>
    <x:tableColumn id="33" name="換算時間"/>
    <x:tableColumn id="34" name="食事手当"/>
    <x:tableColumn id="35" name="交通費手当"/>
    <x:tableColumn id="36" name="原価部門"/>
    <x:tableColumn id="37" name="プロジェクトまたは顧客"/>
    <x:tableColumn id="38" name="残業理由または作業内容"/>
    <x:tableColumn id="39" name="証憑リンク"/>
    <x:tableColumn id="40" name="備考"/>
  </x:tableColumns>
  <x:tableStyleInfo name="TableStyleMedium2" showRowStripes="1"/>
</x:table>
</file>

<file path=xl/tables/table2.xml><?xml version="1.0" encoding="utf-8"?>
<x:table xmlns:x="http://schemas.openxmlformats.org/spreadsheetml/2006/main" id="2" name="ApprovalFlowTable" displayName="ApprovalFlowTable" ref="A4:H12" headerRowCount="1">
  <x:tableColumns count="8">
    <x:tableColumn id="1" name="業務シーンまたは件件付き付き"/>
    <x:tableColumn id="2" name="発生件件付き付き"/>
    <x:tableColumn id="3" name="一次承認"/>
    <x:tableColumn id="4" name="二次承認"/>
    <x:tableColumn id="5" name="最終承認"/>
    <x:tableColumn id="6" name="SLA"/>
    <x:tableColumn id="7" name="適用補償"/>
    <x:tableColumn id="8" name="備考"/>
  </x:tableColumns>
  <x:tableStyleInfo name="TableStyleMedium2" showRowStripes="1"/>
</x:table>
</file>

<file path=xl/tables/table3.xml><?xml version="1.0" encoding="utf-8"?>
<x:table xmlns:x="http://schemas.openxmlformats.org/spreadsheetml/2006/main" id="1" name="DictionaryTable" displayName="DictionaryTable" ref="A4:J40" headerRowCount="1">
  <x:tableColumns count="10">
    <x:tableColumn id="1" name="番号"/>
    <x:tableColumn id="2" name="部門"/>
    <x:tableColumn id="3" name="残業区分"/>
    <x:tableColumn id="4" name="業務シーン"/>
    <x:tableColumn id="5" name="場所または方法"/>
    <x:tableColumn id="6" name="補償方法"/>
    <x:tableColumn id="7" name="承認状態"/>
    <x:tableColumn id="8" name="承認コメント"/>
    <x:tableColumn id="9" name="原価部門"/>
    <x:tableColumn id="10" name="はい・いいえ"/>
  </x:tableColumns>
  <x:tableStyleInfo name="TableStyleMedium2" showRowStripes="1"/>
</x:table>
</file>

<file path=xl/tables/table4.xml><?xml version="1.0" encoding="utf-8"?>
<x:table xmlns:x="http://schemas.openxmlformats.org/spreadsheetml/2006/main" id="4" name="OvertimeSampleTable" displayName="OvertimeSampleTable" ref="A4:AN11" headerRowCount="1">
  <x:tableColumns count="40">
    <x:tableColumn id="1" name="番号"/>
    <x:tableColumn id="2" name="申請日"/>
    <x:tableColumn id="3" name="申請者"/>
    <x:tableColumn id="4" name="社員番号"/>
    <x:tableColumn id="5" name="部門"/>
    <x:tableColumn id="6" name="役職"/>
    <x:tableColumn id="7" name="残業区分"/>
    <x:tableColumn id="8" name="業務シーン"/>
    <x:tableColumn id="9" name="勤務場所または方法"/>
    <x:tableColumn id="10" name="開始日"/>
    <x:tableColumn id="11" name="開始時刻"/>
    <x:tableColumn id="12" name="終了日"/>
    <x:tableColumn id="13" name="終了時刻"/>
    <x:tableColumn id="14" name="日付またぎ"/>
    <x:tableColumn id="15" name="予定時間"/>
    <x:tableColumn id="16" name="休憩控除時間"/>
    <x:tableColumn id="17" name="実残業時間"/>
    <x:tableColumn id="18" name="補償方法"/>
    <x:tableColumn id="19" name="承認状態"/>
    <x:tableColumn id="20" name="推奨承認段階"/>
    <x:tableColumn id="21" name="直属上司"/>
    <x:tableColumn id="22" name="上司承認コメント"/>
    <x:tableColumn id="23" name="上司承認日"/>
    <x:tableColumn id="24" name="人事承認者"/>
    <x:tableColumn id="25" name="人事承認コメント"/>
    <x:tableColumn id="26" name="人事承認日"/>
    <x:tableColumn id="27" name="上位承認者"/>
    <x:tableColumn id="28" name="上位承認コメント"/>
    <x:tableColumn id="29" name="上位承認日"/>
    <x:tableColumn id="30" name="リスク警告"/>
    <x:tableColumn id="31" name="計算月"/>
    <x:tableColumn id="32" name="倍率"/>
    <x:tableColumn id="33" name="換算時間"/>
    <x:tableColumn id="34" name="食事手当"/>
    <x:tableColumn id="35" name="交通費手当"/>
    <x:tableColumn id="36" name="原価部門"/>
    <x:tableColumn id="37" name="プロジェクトまたは顧客"/>
    <x:tableColumn id="38" name="残業理由または作業内容"/>
    <x:tableColumn id="39" name="証憑リンク"/>
    <x:tableColumn id="40" name="備考"/>
  </x:tableColumns>
  <x:tableStyleInfo name="TableStyleMedium2" showRowStripes="1"/>
</x:table>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&#65279;<?xml version="1.0" encoding="utf-8"?><Relationships xmlns="http://schemas.openxmlformats.org/package/2006/relationships"><Relationship Type="http://schemas.openxmlformats.org/officeDocument/2006/relationships/table" Target="../tables/table1.xml" Id="R53062bef070c4911" /></Relationships>
</file>

<file path=xl/worksheets/_rels/sheet3.xml.rels>&#65279;<?xml version="1.0" encoding="utf-8"?><Relationships xmlns="http://schemas.openxmlformats.org/package/2006/relationships"><Relationship Type="http://schemas.openxmlformats.org/officeDocument/2006/relationships/drawing" Target="../drawings/drawing1.xml" Id="Rf3d974f35cd940f9" /></Relationships>
</file>

<file path=xl/worksheets/_rels/sheet5.xml.rels>&#65279;<?xml version="1.0" encoding="utf-8"?><Relationships xmlns="http://schemas.openxmlformats.org/package/2006/relationships"><Relationship Type="http://schemas.openxmlformats.org/officeDocument/2006/relationships/table" Target="../tables/table2.xml" Id="Redb3fc8dabe64dd5" /></Relationships>
</file>

<file path=xl/worksheets/_rels/sheet6.xml.rels>&#65279;<?xml version="1.0" encoding="utf-8"?><Relationships xmlns="http://schemas.openxmlformats.org/package/2006/relationships"><Relationship Type="http://schemas.openxmlformats.org/officeDocument/2006/relationships/table" Target="../tables/table3.xml" Id="R1692c62f3be148b2" /></Relationships>
</file>

<file path=xl/worksheets/_rels/sheet7.xml.rels>&#65279;<?xml version="1.0" encoding="utf-8"?><Relationships xmlns="http://schemas.openxmlformats.org/package/2006/relationships"><Relationship Type="http://schemas.openxmlformats.org/officeDocument/2006/relationships/table" Target="../tables/table4.xml" Id="Rcbc5da41fe5344ea" /></Relationships>
</file>

<file path=xl/worksheets/sheet1.xml><?xml version="1.0" encoding="utf-8"?>
<worksheet xmlns:x="http://schemas.openxmlformats.org/spreadsheetml/2006/main" xmlns="http://schemas.openxmlformats.org/spreadsheetml/2006/main">
  <sheetViews>
    <sheetView tabSelected="true" workbookViewId="0"/>
  </sheetViews>
  <sheetFormatPr defaultRowHeight="15"/>
  <cols>
    <col customWidth="true" max="1" min="1" width="16"/>
    <col customWidth="true" max="2" min="2" width="86"/>
    <col customWidth="true" max="8" min="3" width="2"/>
  </cols>
  <sheetData>
    <row r="1" ht="30" customHeight="true">
      <c r="A1" s="9" t="s">
        <v>0</v>
      </c>
      <c r="B1" s="9"/>
      <c r="C1" s="9"/>
      <c r="D1" s="9"/>
      <c r="E1" s="9"/>
      <c r="F1" s="9"/>
      <c r="G1" s="9"/>
      <c r="H1" s="9"/>
    </row>
    <row r="2" ht="38" customHeight="true">
      <c r="A2" s="13" t="s">
        <v>1</v>
      </c>
      <c r="B2" s="13"/>
      <c r="C2" s="13"/>
      <c r="D2" s="13"/>
      <c r="E2" s="13"/>
      <c r="F2" s="13"/>
      <c r="G2" s="13"/>
      <c r="H2" s="13"/>
    </row>
    <row r="3">
      <c r="A3" s="4"/>
      <c r="B3" s="4"/>
      <c r="C3" s="4"/>
      <c r="D3" s="4"/>
      <c r="E3" s="4"/>
      <c r="F3" s="4"/>
      <c r="G3" s="4"/>
      <c r="H3" s="4"/>
    </row>
    <row r="4">
      <c r="A4" s="18" t="s">
        <v>2</v>
      </c>
      <c r="B4" s="18"/>
      <c r="C4" s="18"/>
      <c r="D4" s="18"/>
      <c r="E4" s="18"/>
      <c r="F4" s="18"/>
      <c r="G4" s="18"/>
      <c r="H4" s="18"/>
    </row>
    <row r="5">
      <c r="A5" s="28" t="str">
        <v>1</v>
      </c>
      <c r="B5" s="36" t="s">
        <v>3</v>
      </c>
      <c r="C5" s="4"/>
      <c r="D5" s="4"/>
      <c r="E5" s="4"/>
      <c r="F5" s="4"/>
      <c r="G5" s="4"/>
      <c r="H5" s="4"/>
    </row>
    <row r="6">
      <c r="A6" s="28" t="str">
        <v>2</v>
      </c>
      <c r="B6" s="36" t="s">
        <v>4</v>
      </c>
      <c r="C6" s="4"/>
      <c r="D6" s="4"/>
      <c r="E6" s="4"/>
      <c r="F6" s="4"/>
      <c r="G6" s="4"/>
      <c r="H6" s="4"/>
    </row>
    <row r="7">
      <c r="A7" s="28" t="str">
        <v>3</v>
      </c>
      <c r="B7" s="36" t="s">
        <v>5</v>
      </c>
      <c r="C7" s="4"/>
      <c r="D7" s="4"/>
      <c r="E7" s="4"/>
      <c r="F7" s="4"/>
      <c r="G7" s="4"/>
      <c r="H7" s="4"/>
    </row>
    <row r="8">
      <c r="A8" s="28" t="str">
        <v>4</v>
      </c>
      <c r="B8" s="36" t="s">
        <v>6</v>
      </c>
      <c r="C8" s="4"/>
      <c r="D8" s="4"/>
      <c r="E8" s="4"/>
      <c r="F8" s="4"/>
      <c r="G8" s="4"/>
      <c r="H8" s="4"/>
    </row>
    <row r="9">
      <c r="A9" s="29" t="str">
        <v>5</v>
      </c>
      <c r="B9" s="37" t="s">
        <v>7</v>
      </c>
      <c r="C9" s="4"/>
      <c r="D9" s="4"/>
      <c r="E9" s="4"/>
      <c r="F9" s="4"/>
      <c r="G9" s="4"/>
      <c r="H9" s="4"/>
    </row>
    <row r="10">
      <c r="A10" s="4"/>
      <c r="B10" s="4"/>
      <c r="C10" s="4"/>
      <c r="D10" s="4"/>
      <c r="E10" s="4"/>
      <c r="F10" s="4"/>
      <c r="G10" s="4"/>
      <c r="H10" s="4"/>
    </row>
    <row r="11">
      <c r="A11" s="18" t="s">
        <v>8</v>
      </c>
      <c r="B11" s="18"/>
      <c r="C11" s="18"/>
      <c r="D11" s="18"/>
      <c r="E11" s="18"/>
      <c r="F11" s="18"/>
      <c r="G11" s="18"/>
      <c r="H11" s="18"/>
    </row>
    <row r="12">
      <c r="A12" s="46" t="s">
        <v>9</v>
      </c>
      <c r="B12" s="47" t="s">
        <v>10</v>
      </c>
      <c r="C12" s="4"/>
      <c r="D12" s="4"/>
      <c r="E12" s="4"/>
      <c r="F12" s="4"/>
      <c r="G12" s="4"/>
      <c r="H12" s="4"/>
    </row>
    <row r="13">
      <c r="A13" s="4" t="s">
        <v>11</v>
      </c>
      <c r="B13" s="36" t="s">
        <v>12</v>
      </c>
      <c r="C13" s="4"/>
      <c r="D13" s="4"/>
      <c r="E13" s="4"/>
      <c r="F13" s="4"/>
      <c r="G13" s="4"/>
      <c r="H13" s="4"/>
    </row>
    <row r="14">
      <c r="A14" s="4" t="s">
        <v>13</v>
      </c>
      <c r="B14" s="36" t="s">
        <v>328</v>
      </c>
      <c r="C14" s="4"/>
      <c r="D14" s="4"/>
      <c r="E14" s="4"/>
      <c r="F14" s="4"/>
      <c r="G14" s="4"/>
      <c r="H14" s="4"/>
    </row>
    <row r="15">
      <c r="A15" s="4" t="s">
        <v>14</v>
      </c>
      <c r="B15" s="36" t="s">
        <v>15</v>
      </c>
      <c r="C15" s="4"/>
      <c r="D15" s="4"/>
      <c r="E15" s="4"/>
      <c r="F15" s="4"/>
      <c r="G15" s="4"/>
      <c r="H15" s="4"/>
    </row>
    <row r="16">
      <c r="A16" s="4" t="s">
        <v>16</v>
      </c>
      <c r="B16" s="36" t="s">
        <v>17</v>
      </c>
      <c r="C16" s="4"/>
      <c r="D16" s="4"/>
      <c r="E16" s="4"/>
      <c r="F16" s="4"/>
      <c r="G16" s="4"/>
      <c r="H16" s="4"/>
    </row>
    <row r="17">
      <c r="A17" s="22" t="s">
        <v>18</v>
      </c>
      <c r="B17" s="37" t="s">
        <v>19</v>
      </c>
      <c r="C17" s="4"/>
      <c r="D17" s="4"/>
      <c r="E17" s="4"/>
      <c r="F17" s="4"/>
      <c r="G17" s="4"/>
      <c r="H17" s="4"/>
    </row>
    <row r="18">
      <c r="A18" s="4"/>
      <c r="B18" s="4"/>
      <c r="C18" s="4"/>
      <c r="D18" s="4"/>
      <c r="E18" s="4"/>
      <c r="F18" s="4"/>
      <c r="G18" s="4"/>
      <c r="H18" s="4"/>
    </row>
    <row r="19">
      <c r="A19" s="4"/>
      <c r="B19" s="4"/>
      <c r="C19" s="4"/>
      <c r="D19" s="4"/>
      <c r="E19" s="4"/>
      <c r="F19" s="4"/>
      <c r="G19" s="4"/>
      <c r="H19" s="4"/>
    </row>
    <row r="20">
      <c r="A20" s="18" t="s">
        <v>20</v>
      </c>
      <c r="B20" s="18"/>
      <c r="C20" s="18"/>
      <c r="D20" s="18"/>
      <c r="E20" s="18"/>
      <c r="F20" s="18"/>
      <c r="G20" s="18"/>
      <c r="H20" s="18"/>
    </row>
    <row r="21">
      <c r="A21" s="46" t="s">
        <v>21</v>
      </c>
      <c r="B21" s="47" t="s">
        <v>22</v>
      </c>
      <c r="C21" s="4"/>
      <c r="D21" s="4"/>
      <c r="E21" s="4"/>
      <c r="F21" s="4"/>
      <c r="G21" s="4"/>
      <c r="H21" s="4"/>
    </row>
    <row r="22">
      <c r="A22" s="4" t="s">
        <v>23</v>
      </c>
      <c r="B22" s="36" t="s">
        <v>24</v>
      </c>
      <c r="C22" s="4"/>
      <c r="D22" s="4"/>
      <c r="E22" s="4"/>
      <c r="F22" s="4"/>
      <c r="G22" s="4"/>
      <c r="H22" s="4"/>
    </row>
    <row r="23">
      <c r="A23" s="4" t="s">
        <v>25</v>
      </c>
      <c r="B23" s="36" t="s">
        <v>26</v>
      </c>
      <c r="C23" s="4"/>
      <c r="D23" s="4"/>
      <c r="E23" s="4"/>
      <c r="F23" s="4"/>
      <c r="G23" s="4"/>
      <c r="H23" s="4"/>
    </row>
    <row r="24">
      <c r="A24" s="4" t="s">
        <v>27</v>
      </c>
      <c r="B24" s="36" t="s">
        <v>28</v>
      </c>
      <c r="C24" s="4"/>
      <c r="D24" s="4"/>
      <c r="E24" s="4"/>
      <c r="F24" s="4"/>
      <c r="G24" s="4"/>
      <c r="H24" s="4"/>
    </row>
    <row r="25">
      <c r="A25" s="4" t="s">
        <v>29</v>
      </c>
      <c r="B25" s="36" t="s">
        <v>30</v>
      </c>
      <c r="C25" s="4"/>
      <c r="D25" s="4"/>
      <c r="E25" s="4"/>
      <c r="F25" s="4"/>
      <c r="G25" s="4"/>
      <c r="H25" s="4"/>
    </row>
    <row r="26">
      <c r="A26" s="4" t="s">
        <v>31</v>
      </c>
      <c r="B26" s="36" t="s">
        <v>32</v>
      </c>
      <c r="C26" s="4"/>
      <c r="D26" s="4"/>
      <c r="E26" s="4"/>
      <c r="F26" s="4"/>
      <c r="G26" s="4"/>
      <c r="H26" s="4"/>
    </row>
    <row r="27">
      <c r="A27" s="22" t="s">
        <v>33</v>
      </c>
      <c r="B27" s="37" t="s">
        <v>34</v>
      </c>
      <c r="C27" s="4"/>
      <c r="D27" s="4"/>
      <c r="E27" s="4"/>
      <c r="F27" s="4"/>
      <c r="G27" s="4"/>
      <c r="H27" s="4"/>
    </row>
    <row r="28">
      <c r="A28" s="4"/>
      <c r="B28" s="4"/>
      <c r="C28" s="4"/>
      <c r="D28" s="4"/>
      <c r="E28" s="4"/>
      <c r="F28" s="4"/>
      <c r="G28" s="4"/>
      <c r="H28" s="4"/>
    </row>
    <row r="29">
      <c r="A29" s="4"/>
      <c r="B29" s="4"/>
      <c r="C29" s="4"/>
      <c r="D29" s="4"/>
      <c r="E29" s="4"/>
      <c r="F29" s="4"/>
      <c r="G29" s="4"/>
      <c r="H29" s="4"/>
    </row>
    <row r="30">
      <c r="A30" s="18" t="s">
        <v>35</v>
      </c>
      <c r="B30" s="18"/>
      <c r="C30" s="18"/>
      <c r="D30" s="18"/>
      <c r="E30" s="18"/>
      <c r="F30" s="18"/>
      <c r="G30" s="18"/>
      <c r="H30" s="18"/>
    </row>
    <row r="31">
      <c r="A31" s="4" t="s">
        <v>36</v>
      </c>
      <c r="B31" s="36" t="str">
        <v>http://localhost:2020/zh/excel-templates/human-resources/overtime-approval-log/</v>
      </c>
      <c r="C31" s="4"/>
      <c r="D31" s="4"/>
      <c r="E31" s="4"/>
      <c r="F31" s="4"/>
      <c r="G31" s="4"/>
      <c r="H31" s="4"/>
    </row>
    <row r="32">
      <c r="A32" s="4" t="s">
        <v>37</v>
      </c>
      <c r="B32" s="36" t="s">
        <v>38</v>
      </c>
      <c r="C32" s="4"/>
      <c r="D32" s="4"/>
      <c r="E32" s="4"/>
      <c r="F32" s="4"/>
      <c r="G32" s="4"/>
      <c r="H32" s="4"/>
    </row>
    <row r="33">
      <c r="A33" s="22" t="s">
        <v>39</v>
      </c>
      <c r="B33" s="37" t="s">
        <v>40</v>
      </c>
      <c r="C33" s="4"/>
      <c r="D33" s="4"/>
      <c r="E33" s="4"/>
      <c r="F33" s="4"/>
      <c r="G33" s="4"/>
      <c r="H33" s="4"/>
    </row>
  </sheetData>
  <mergeCells count="6">
    <mergeCell ref="A1:H1"/>
    <mergeCell ref="A2:H2"/>
    <mergeCell ref="A4:H4"/>
    <mergeCell ref="A11:H11"/>
    <mergeCell ref="A20:H20"/>
    <mergeCell ref="A30:H30"/>
  </mergeCells>
  <pageMargins left="0.7" right="0.7" top="0.75" bottom="0.75" header="0.3" footer="0.3"/>
  <ignoredErrors>
    <ignoredError sqref="A1:XFD33" evalError="1" twoDigitTextYear="1" numberStoredAsText="1" formula="1" formulaRange="1" unlockedFormula="1" emptyCellReference="1" listDataValidation="1" calculatedColumn="1"/>
  </ignoredErrors>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8"/>
    <col customWidth="true" max="3" min="2" width="12"/>
    <col customWidth="true" max="4" min="4" width="10"/>
    <col customWidth="true" max="5" min="5" width="15"/>
    <col customWidth="true" max="6" min="6" width="12"/>
    <col customWidth="true" max="7" min="7" width="18"/>
    <col customWidth="true" max="9" min="8" width="16"/>
    <col customWidth="true" max="10" min="10" width="12"/>
    <col customWidth="true" max="11" min="11" width="10"/>
    <col customWidth="true" max="12" min="12" width="12"/>
    <col customWidth="true" max="13" min="13" width="10"/>
    <col customWidth="true" max="14" min="14" width="9"/>
    <col customWidth="true" max="15" min="15" width="10"/>
    <col customWidth="true" max="17" min="16" width="12"/>
    <col customWidth="true" max="18" min="18" width="16"/>
    <col customWidth="true" max="19" min="19" width="18"/>
    <col customWidth="true" max="20" min="20" width="14"/>
    <col customWidth="true" max="21" min="21" width="12"/>
    <col customWidth="true" max="22" min="22" width="16"/>
    <col customWidth="true" max="24" min="23" width="12"/>
    <col customWidth="true" max="25" min="25" width="16"/>
    <col customWidth="true" max="27" min="26" width="12"/>
    <col customWidth="true" max="28" min="28" width="16"/>
    <col customWidth="true" max="29" min="29" width="12"/>
    <col customWidth="true" max="30" min="30" width="34"/>
    <col customWidth="true" max="31" min="31" width="12"/>
    <col customWidth="true" max="32" min="32" width="8"/>
    <col customWidth="true" max="34" min="33" width="10"/>
    <col customWidth="true" max="35" min="35" width="12"/>
    <col customWidth="true" max="36" min="36" width="18"/>
    <col customWidth="true" max="37" min="37" width="20"/>
    <col customWidth="true" max="38" min="38" width="38"/>
    <col customWidth="true" max="39" min="39" width="30"/>
    <col customWidth="true" max="40" min="40" width="24"/>
  </cols>
  <sheetData>
    <row r="1" ht="30" customHeight="true">
      <c r="A1" s="9" t="s">
        <v>41</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row>
    <row r="2" ht="30" customHeight="true">
      <c r="A2" s="13" t="s">
        <v>42</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row>
    <row r="3" ht="24" customHeight="true">
      <c r="A3" s="13" t="s">
        <v>43</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row>
    <row r="4" ht="24" customHeight="true">
      <c r="A4" s="75" t="s">
        <v>44</v>
      </c>
      <c r="B4" s="75" t="s">
        <v>45</v>
      </c>
      <c r="C4" s="75"/>
      <c r="D4" s="75"/>
      <c r="E4" s="75"/>
      <c r="F4" s="75"/>
      <c r="G4" s="75" t="s">
        <v>46</v>
      </c>
      <c r="H4" s="75"/>
      <c r="I4" s="75"/>
      <c r="J4" s="75" t="s">
        <v>47</v>
      </c>
      <c r="K4" s="75"/>
      <c r="L4" s="75"/>
      <c r="M4" s="75"/>
      <c r="N4" s="75"/>
      <c r="O4" s="75"/>
      <c r="P4" s="75"/>
      <c r="Q4" s="75"/>
      <c r="R4" s="75" t="s">
        <v>48</v>
      </c>
      <c r="S4" s="75"/>
      <c r="T4" s="75"/>
      <c r="U4" s="75" t="s">
        <v>49</v>
      </c>
      <c r="V4" s="75"/>
      <c r="W4" s="75"/>
      <c r="X4" s="75"/>
      <c r="Y4" s="75"/>
      <c r="Z4" s="75"/>
      <c r="AA4" s="75"/>
      <c r="AB4" s="75"/>
      <c r="AC4" s="75"/>
      <c r="AD4" s="75" t="s">
        <v>50</v>
      </c>
      <c r="AE4" s="75"/>
      <c r="AF4" s="75"/>
      <c r="AG4" s="75"/>
      <c r="AH4" s="75"/>
      <c r="AI4" s="75"/>
      <c r="AJ4" s="75" t="s">
        <v>51</v>
      </c>
      <c r="AK4" s="75"/>
      <c r="AL4" s="75"/>
      <c r="AM4" s="75"/>
      <c r="AN4" s="75"/>
    </row>
    <row r="5" ht="36" customHeight="true">
      <c r="A5" s="86" t="s">
        <v>23</v>
      </c>
      <c r="B5" s="58" t="s">
        <v>52</v>
      </c>
      <c r="C5" s="58" t="s">
        <v>53</v>
      </c>
      <c r="D5" s="58" t="s">
        <v>54</v>
      </c>
      <c r="E5" s="58" t="s">
        <v>55</v>
      </c>
      <c r="F5" s="58" t="s">
        <v>56</v>
      </c>
      <c r="G5" s="58" t="s">
        <v>57</v>
      </c>
      <c r="H5" s="58" t="s">
        <v>46</v>
      </c>
      <c r="I5" s="58" t="s">
        <v>58</v>
      </c>
      <c r="J5" s="58" t="s">
        <v>59</v>
      </c>
      <c r="K5" s="58" t="s">
        <v>60</v>
      </c>
      <c r="L5" s="58" t="s">
        <v>61</v>
      </c>
      <c r="M5" s="58" t="s">
        <v>62</v>
      </c>
      <c r="N5" s="88" t="s">
        <v>63</v>
      </c>
      <c r="O5" s="88" t="s">
        <v>25</v>
      </c>
      <c r="P5" s="58" t="s">
        <v>64</v>
      </c>
      <c r="Q5" s="88" t="s">
        <v>27</v>
      </c>
      <c r="R5" s="58" t="s">
        <v>65</v>
      </c>
      <c r="S5" s="58" t="s">
        <v>66</v>
      </c>
      <c r="T5" s="88" t="s">
        <v>29</v>
      </c>
      <c r="U5" s="58" t="s">
        <v>67</v>
      </c>
      <c r="V5" s="58" t="s">
        <v>68</v>
      </c>
      <c r="W5" s="58" t="s">
        <v>69</v>
      </c>
      <c r="X5" s="58" t="s">
        <v>70</v>
      </c>
      <c r="Y5" s="58" t="s">
        <v>71</v>
      </c>
      <c r="Z5" s="58" t="s">
        <v>72</v>
      </c>
      <c r="AA5" s="58" t="s">
        <v>73</v>
      </c>
      <c r="AB5" s="58" t="s">
        <v>74</v>
      </c>
      <c r="AC5" s="58" t="s">
        <v>75</v>
      </c>
      <c r="AD5" s="88" t="s">
        <v>33</v>
      </c>
      <c r="AE5" s="88" t="s">
        <v>76</v>
      </c>
      <c r="AF5" s="88" t="str">
        <v>倍率</v>
      </c>
      <c r="AG5" s="88" t="s">
        <v>31</v>
      </c>
      <c r="AH5" s="88" t="s">
        <v>77</v>
      </c>
      <c r="AI5" s="88" t="s">
        <v>78</v>
      </c>
      <c r="AJ5" s="58" t="s">
        <v>79</v>
      </c>
      <c r="AK5" s="58" t="s">
        <v>80</v>
      </c>
      <c r="AL5" s="58" t="s">
        <v>81</v>
      </c>
      <c r="AM5" s="58" t="s">
        <v>82</v>
      </c>
      <c r="AN5" s="47" t="s">
        <v>83</v>
      </c>
    </row>
    <row r="6" ht="20" customHeight="true">
      <c r="A6" s="110" t="str">
        <f>IF($C6="","",IF($B6="","OT-"&amp;TEXT(ROW()-5,"0000"),"OT-"&amp;TEXT($B6,"yyyymmdd")&amp;"-"&amp;TEXT(ROW()-5,"0000")))</f>
      </c>
      <c r="B6" s="90"/>
      <c r="C6" s="78"/>
      <c r="D6" s="114"/>
      <c r="E6" s="78"/>
      <c r="F6" s="78"/>
      <c r="G6" s="78"/>
      <c r="H6" s="78"/>
      <c r="I6" s="78"/>
      <c r="J6" s="90"/>
      <c r="K6" s="118"/>
      <c r="L6" s="90"/>
      <c r="M6" s="118"/>
      <c r="N6" s="110" t="str">
        <f>IF(OR($J6="",$L6=""),"",IF($L6&gt;$J6,"はい","いいえ"))</f>
      </c>
      <c r="O6" s="122" t="str">
        <f>IF(OR($J6="",$K6="",$L6="",$M6=""),"",MAX(0,($L6+$M6-$J6-$K6)*24))</f>
      </c>
      <c r="P6" s="126"/>
      <c r="Q6" s="122" t="str">
        <f>IF($O6="","",ROUND(MAX(0,$O6-$P6)/'設定'!$B$15,0)*'設定'!$B$15)</f>
      </c>
      <c r="R6" s="78"/>
      <c r="S6" s="114"/>
      <c r="T6" s="110" t="str">
        <f>IF($Q6="","",IF(OR($Q6&gt;='設定'!$B$26,AND('設定'!$B$27="はい",ISNUMBER(SEARCH("法定",$G6)))),"三次承認",IF($Q6&gt;='設定'!$B$25,"二次承認","一次承認")))</f>
      </c>
      <c r="U6" s="78"/>
      <c r="V6" s="78"/>
      <c r="W6" s="90"/>
      <c r="X6" s="78"/>
      <c r="Y6" s="78"/>
      <c r="Z6" s="90"/>
      <c r="AA6" s="78"/>
      <c r="AB6" s="78"/>
      <c r="AC6" s="90"/>
      <c r="AD6" s="134" t="str">
        <f>IF($C6="","",IF((IF($Q6&gt;'設定'!$B$17,1,0)+IF(AND($S6="承認済み",$W6=""),1,0)+IF(AND(ISNUMBER(SEARCH("法定",$G6)),$AC6=""),1,0)+IF(AND($Q6&gt;0,$AL6=""),1,0))=0,"无",IF($Q6&gt;'設定'!$B$17,"1回上限超過。","")&amp;IF(AND($S6="承認済み",$W6=""),"上司承認日未入力。","")&amp;IF(AND(ISNUMBER(SEARCH("法定",$G6)),$AC6=""),"法定休日の上位承認漏れ。","")&amp;IF(AND($Q6&gt;0,$AL6=""),"証憑不足。","")))</f>
      </c>
      <c r="AE6" s="110" t="str">
        <f>IF($J6="","",TEXT($J6,"yyyy-mm"))</f>
      </c>
      <c r="AF6" s="122" t="str">
        <f>IF($G6="","",IF(ISNUMBER(SEARCH("法定",$G6)),'設定'!$B$14,IF(ISNUMBER(SEARCH("休日",$G6)),'設定'!$B$13,'設定'!$B$12)))</f>
      </c>
      <c r="AG6" s="122" t="str">
        <f>IF($Q6="","",$Q6*$AF6)</f>
      </c>
      <c r="AH6" s="130" t="str">
        <f>IF($Q6="","",IF($Q6&gt;='設定'!$B$19,'設定'!$B$20,0))</f>
      </c>
      <c r="AI6" s="130" t="str">
        <f>IF($Q6="","",IF($Q6&gt;='設定'!$B$21,'設定'!$B$22,0))</f>
      </c>
      <c r="AJ6" s="78"/>
      <c r="AK6" s="78"/>
      <c r="AL6" s="36"/>
      <c r="AM6" s="36"/>
      <c r="AN6" s="36"/>
    </row>
    <row r="7" ht="20" customHeight="true">
      <c r="A7" s="110" t="str">
        <f>IF($C7="","",IF($B7="","OT-"&amp;TEXT(ROW()-5,"0000"),"OT-"&amp;TEXT($B7,"yyyymmdd")&amp;"-"&amp;TEXT(ROW()-5,"0000")))</f>
      </c>
      <c r="B7" s="90"/>
      <c r="C7" s="78"/>
      <c r="D7" s="114"/>
      <c r="E7" s="78"/>
      <c r="F7" s="78"/>
      <c r="G7" s="78"/>
      <c r="H7" s="78"/>
      <c r="I7" s="78"/>
      <c r="J7" s="90"/>
      <c r="K7" s="118"/>
      <c r="L7" s="90"/>
      <c r="M7" s="118"/>
      <c r="N7" s="110" t="str">
        <f>IF(OR($J7="",$L7=""),"",IF($L7&gt;$J7,"はい","いいえ"))</f>
      </c>
      <c r="O7" s="122" t="str">
        <f>IF(OR($J7="",$K7="",$L7="",$M7=""),"",MAX(0,($L7+$M7-$J7-$K7)*24))</f>
      </c>
      <c r="P7" s="126"/>
      <c r="Q7" s="122" t="str">
        <f>IF($O7="","",ROUND(MAX(0,$O7-$P7)/'設定'!$B$15,0)*'設定'!$B$15)</f>
      </c>
      <c r="R7" s="78"/>
      <c r="S7" s="114"/>
      <c r="T7" s="110" t="str">
        <f>IF($Q7="","",IF(OR($Q7&gt;='設定'!$B$26,AND('設定'!$B$27="はい",ISNUMBER(SEARCH("法定",$G7)))),"三次承認",IF($Q7&gt;='設定'!$B$25,"二次承認","一次承認")))</f>
      </c>
      <c r="U7" s="78"/>
      <c r="V7" s="78"/>
      <c r="W7" s="90"/>
      <c r="X7" s="78"/>
      <c r="Y7" s="78"/>
      <c r="Z7" s="90"/>
      <c r="AA7" s="78"/>
      <c r="AB7" s="78"/>
      <c r="AC7" s="90"/>
      <c r="AD7" s="134" t="str">
        <f>IF($C7="","",IF((IF($Q7&gt;'設定'!$B$17,1,0)+IF(AND($S7="承認済み",$W7=""),1,0)+IF(AND(ISNUMBER(SEARCH("法定",$G7)),$AC7=""),1,0)+IF(AND($Q7&gt;0,$AL7=""),1,0))=0,"无",IF($Q7&gt;'設定'!$B$17,"1回上限超過。","")&amp;IF(AND($S7="承認済み",$W7=""),"上司承認日未入力。","")&amp;IF(AND(ISNUMBER(SEARCH("法定",$G7)),$AC7=""),"法定休日の上位承認漏れ。","")&amp;IF(AND($Q7&gt;0,$AL7=""),"証憑不足。","")))</f>
      </c>
      <c r="AE7" s="110" t="str">
        <f>IF($J7="","",TEXT($J7,"yyyy-mm"))</f>
      </c>
      <c r="AF7" s="122" t="str">
        <f>IF($G7="","",IF(ISNUMBER(SEARCH("法定",$G7)),'設定'!$B$14,IF(ISNUMBER(SEARCH("休日",$G7)),'設定'!$B$13,'設定'!$B$12)))</f>
      </c>
      <c r="AG7" s="122" t="str">
        <f>IF($Q7="","",$Q7*$AF7)</f>
      </c>
      <c r="AH7" s="130" t="str">
        <f>IF($Q7="","",IF($Q7&gt;='設定'!$B$19,'設定'!$B$20,0))</f>
      </c>
      <c r="AI7" s="130" t="str">
        <f>IF($Q7="","",IF($Q7&gt;='設定'!$B$21,'設定'!$B$22,0))</f>
      </c>
      <c r="AJ7" s="78"/>
      <c r="AK7" s="78"/>
      <c r="AL7" s="36"/>
      <c r="AM7" s="36"/>
      <c r="AN7" s="36"/>
    </row>
    <row r="8" ht="20" customHeight="true">
      <c r="A8" s="110" t="str">
        <f>IF($C8="","",IF($B8="","OT-"&amp;TEXT(ROW()-5,"0000"),"OT-"&amp;TEXT($B8,"yyyymmdd")&amp;"-"&amp;TEXT(ROW()-5,"0000")))</f>
      </c>
      <c r="B8" s="90"/>
      <c r="C8" s="78"/>
      <c r="D8" s="114"/>
      <c r="E8" s="78"/>
      <c r="F8" s="78"/>
      <c r="G8" s="78"/>
      <c r="H8" s="78"/>
      <c r="I8" s="78"/>
      <c r="J8" s="90"/>
      <c r="K8" s="118"/>
      <c r="L8" s="90"/>
      <c r="M8" s="118"/>
      <c r="N8" s="110" t="str">
        <f>IF(OR($J8="",$L8=""),"",IF($L8&gt;$J8,"はい","いいえ"))</f>
      </c>
      <c r="O8" s="122" t="str">
        <f>IF(OR($J8="",$K8="",$L8="",$M8=""),"",MAX(0,($L8+$M8-$J8-$K8)*24))</f>
      </c>
      <c r="P8" s="126"/>
      <c r="Q8" s="122" t="str">
        <f>IF($O8="","",ROUND(MAX(0,$O8-$P8)/'設定'!$B$15,0)*'設定'!$B$15)</f>
      </c>
      <c r="R8" s="78"/>
      <c r="S8" s="114"/>
      <c r="T8" s="110" t="str">
        <f>IF($Q8="","",IF(OR($Q8&gt;='設定'!$B$26,AND('設定'!$B$27="はい",ISNUMBER(SEARCH("法定",$G8)))),"三次承認",IF($Q8&gt;='設定'!$B$25,"二次承認","一次承認")))</f>
      </c>
      <c r="U8" s="78"/>
      <c r="V8" s="78"/>
      <c r="W8" s="90"/>
      <c r="X8" s="78"/>
      <c r="Y8" s="78"/>
      <c r="Z8" s="90"/>
      <c r="AA8" s="78"/>
      <c r="AB8" s="78"/>
      <c r="AC8" s="90"/>
      <c r="AD8" s="134" t="str">
        <f>IF($C8="","",IF((IF($Q8&gt;'設定'!$B$17,1,0)+IF(AND($S8="承認済み",$W8=""),1,0)+IF(AND(ISNUMBER(SEARCH("法定",$G8)),$AC8=""),1,0)+IF(AND($Q8&gt;0,$AL8=""),1,0))=0,"无",IF($Q8&gt;'設定'!$B$17,"1回上限超過。","")&amp;IF(AND($S8="承認済み",$W8=""),"上司承認日未入力。","")&amp;IF(AND(ISNUMBER(SEARCH("法定",$G8)),$AC8=""),"法定休日の上位承認漏れ。","")&amp;IF(AND($Q8&gt;0,$AL8=""),"証憑不足。","")))</f>
      </c>
      <c r="AE8" s="110" t="str">
        <f>IF($J8="","",TEXT($J8,"yyyy-mm"))</f>
      </c>
      <c r="AF8" s="122" t="str">
        <f>IF($G8="","",IF(ISNUMBER(SEARCH("法定",$G8)),'設定'!$B$14,IF(ISNUMBER(SEARCH("休日",$G8)),'設定'!$B$13,'設定'!$B$12)))</f>
      </c>
      <c r="AG8" s="122" t="str">
        <f>IF($Q8="","",$Q8*$AF8)</f>
      </c>
      <c r="AH8" s="130" t="str">
        <f>IF($Q8="","",IF($Q8&gt;='設定'!$B$19,'設定'!$B$20,0))</f>
      </c>
      <c r="AI8" s="130" t="str">
        <f>IF($Q8="","",IF($Q8&gt;='設定'!$B$21,'設定'!$B$22,0))</f>
      </c>
      <c r="AJ8" s="78"/>
      <c r="AK8" s="78"/>
      <c r="AL8" s="36"/>
      <c r="AM8" s="36"/>
      <c r="AN8" s="36"/>
    </row>
    <row r="9" ht="20" customHeight="true">
      <c r="A9" s="110" t="str">
        <f>IF($C9="","",IF($B9="","OT-"&amp;TEXT(ROW()-5,"0000"),"OT-"&amp;TEXT($B9,"yyyymmdd")&amp;"-"&amp;TEXT(ROW()-5,"0000")))</f>
      </c>
      <c r="B9" s="90"/>
      <c r="C9" s="78"/>
      <c r="D9" s="114"/>
      <c r="E9" s="78"/>
      <c r="F9" s="78"/>
      <c r="G9" s="78"/>
      <c r="H9" s="78"/>
      <c r="I9" s="78"/>
      <c r="J9" s="90"/>
      <c r="K9" s="118"/>
      <c r="L9" s="90"/>
      <c r="M9" s="118"/>
      <c r="N9" s="110" t="str">
        <f>IF(OR($J9="",$L9=""),"",IF($L9&gt;$J9,"はい","いいえ"))</f>
      </c>
      <c r="O9" s="122" t="str">
        <f>IF(OR($J9="",$K9="",$L9="",$M9=""),"",MAX(0,($L9+$M9-$J9-$K9)*24))</f>
      </c>
      <c r="P9" s="126"/>
      <c r="Q9" s="122" t="str">
        <f>IF($O9="","",ROUND(MAX(0,$O9-$P9)/'設定'!$B$15,0)*'設定'!$B$15)</f>
      </c>
      <c r="R9" s="78"/>
      <c r="S9" s="114"/>
      <c r="T9" s="110" t="str">
        <f>IF($Q9="","",IF(OR($Q9&gt;='設定'!$B$26,AND('設定'!$B$27="はい",ISNUMBER(SEARCH("法定",$G9)))),"三次承認",IF($Q9&gt;='設定'!$B$25,"二次承認","一次承認")))</f>
      </c>
      <c r="U9" s="78"/>
      <c r="V9" s="78"/>
      <c r="W9" s="90"/>
      <c r="X9" s="78"/>
      <c r="Y9" s="78"/>
      <c r="Z9" s="90"/>
      <c r="AA9" s="78"/>
      <c r="AB9" s="78"/>
      <c r="AC9" s="90"/>
      <c r="AD9" s="134" t="str">
        <f>IF($C9="","",IF((IF($Q9&gt;'設定'!$B$17,1,0)+IF(AND($S9="承認済み",$W9=""),1,0)+IF(AND(ISNUMBER(SEARCH("法定",$G9)),$AC9=""),1,0)+IF(AND($Q9&gt;0,$AL9=""),1,0))=0,"无",IF($Q9&gt;'設定'!$B$17,"1回上限超過。","")&amp;IF(AND($S9="承認済み",$W9=""),"上司承認日未入力。","")&amp;IF(AND(ISNUMBER(SEARCH("法定",$G9)),$AC9=""),"法定休日の上位承認漏れ。","")&amp;IF(AND($Q9&gt;0,$AL9=""),"証憑不足。","")))</f>
      </c>
      <c r="AE9" s="110" t="str">
        <f>IF($J9="","",TEXT($J9,"yyyy-mm"))</f>
      </c>
      <c r="AF9" s="122" t="str">
        <f>IF($G9="","",IF(ISNUMBER(SEARCH("法定",$G9)),'設定'!$B$14,IF(ISNUMBER(SEARCH("休日",$G9)),'設定'!$B$13,'設定'!$B$12)))</f>
      </c>
      <c r="AG9" s="122" t="str">
        <f>IF($Q9="","",$Q9*$AF9)</f>
      </c>
      <c r="AH9" s="130" t="str">
        <f>IF($Q9="","",IF($Q9&gt;='設定'!$B$19,'設定'!$B$20,0))</f>
      </c>
      <c r="AI9" s="130" t="str">
        <f>IF($Q9="","",IF($Q9&gt;='設定'!$B$21,'設定'!$B$22,0))</f>
      </c>
      <c r="AJ9" s="78"/>
      <c r="AK9" s="78"/>
      <c r="AL9" s="36"/>
      <c r="AM9" s="36"/>
      <c r="AN9" s="36"/>
    </row>
    <row r="10" ht="20" customHeight="true">
      <c r="A10" s="110" t="str">
        <f>IF($C10="","",IF($B10="","OT-"&amp;TEXT(ROW()-5,"0000"),"OT-"&amp;TEXT($B10,"yyyymmdd")&amp;"-"&amp;TEXT(ROW()-5,"0000")))</f>
      </c>
      <c r="B10" s="90"/>
      <c r="C10" s="78"/>
      <c r="D10" s="114"/>
      <c r="E10" s="78"/>
      <c r="F10" s="78"/>
      <c r="G10" s="78"/>
      <c r="H10" s="78"/>
      <c r="I10" s="78"/>
      <c r="J10" s="90"/>
      <c r="K10" s="118"/>
      <c r="L10" s="90"/>
      <c r="M10" s="118"/>
      <c r="N10" s="110" t="str">
        <f>IF(OR($J10="",$L10=""),"",IF($L10&gt;$J10,"はい","いいえ"))</f>
      </c>
      <c r="O10" s="122" t="str">
        <f>IF(OR($J10="",$K10="",$L10="",$M10=""),"",MAX(0,($L10+$M10-$J10-$K10)*24))</f>
      </c>
      <c r="P10" s="126"/>
      <c r="Q10" s="122" t="str">
        <f>IF($O10="","",ROUND(MAX(0,$O10-$P10)/'設定'!$B$15,0)*'設定'!$B$15)</f>
      </c>
      <c r="R10" s="78"/>
      <c r="S10" s="114"/>
      <c r="T10" s="110" t="str">
        <f>IF($Q10="","",IF(OR($Q10&gt;='設定'!$B$26,AND('設定'!$B$27="はい",ISNUMBER(SEARCH("法定",$G10)))),"三次承認",IF($Q10&gt;='設定'!$B$25,"二次承認","一次承認")))</f>
      </c>
      <c r="U10" s="78"/>
      <c r="V10" s="78"/>
      <c r="W10" s="90"/>
      <c r="X10" s="78"/>
      <c r="Y10" s="78"/>
      <c r="Z10" s="90"/>
      <c r="AA10" s="78"/>
      <c r="AB10" s="78"/>
      <c r="AC10" s="90"/>
      <c r="AD10" s="134" t="str">
        <f>IF($C10="","",IF((IF($Q10&gt;'設定'!$B$17,1,0)+IF(AND($S10="承認済み",$W10=""),1,0)+IF(AND(ISNUMBER(SEARCH("法定",$G10)),$AC10=""),1,0)+IF(AND($Q10&gt;0,$AL10=""),1,0))=0,"无",IF($Q10&gt;'設定'!$B$17,"1回上限超過。","")&amp;IF(AND($S10="承認済み",$W10=""),"上司承認日未入力。","")&amp;IF(AND(ISNUMBER(SEARCH("法定",$G10)),$AC10=""),"法定休日の上位承認漏れ。","")&amp;IF(AND($Q10&gt;0,$AL10=""),"証憑不足。","")))</f>
      </c>
      <c r="AE10" s="110" t="str">
        <f>IF($J10="","",TEXT($J10,"yyyy-mm"))</f>
      </c>
      <c r="AF10" s="122" t="str">
        <f>IF($G10="","",IF(ISNUMBER(SEARCH("法定",$G10)),'設定'!$B$14,IF(ISNUMBER(SEARCH("休日",$G10)),'設定'!$B$13,'設定'!$B$12)))</f>
      </c>
      <c r="AG10" s="122" t="str">
        <f>IF($Q10="","",$Q10*$AF10)</f>
      </c>
      <c r="AH10" s="130" t="str">
        <f>IF($Q10="","",IF($Q10&gt;='設定'!$B$19,'設定'!$B$20,0))</f>
      </c>
      <c r="AI10" s="130" t="str">
        <f>IF($Q10="","",IF($Q10&gt;='設定'!$B$21,'設定'!$B$22,0))</f>
      </c>
      <c r="AJ10" s="78"/>
      <c r="AK10" s="78"/>
      <c r="AL10" s="36"/>
      <c r="AM10" s="36"/>
      <c r="AN10" s="36"/>
    </row>
    <row r="11" ht="20" customHeight="true">
      <c r="A11" s="110" t="str">
        <f>IF($C11="","",IF($B11="","OT-"&amp;TEXT(ROW()-5,"0000"),"OT-"&amp;TEXT($B11,"yyyymmdd")&amp;"-"&amp;TEXT(ROW()-5,"0000")))</f>
      </c>
      <c r="B11" s="90"/>
      <c r="C11" s="78"/>
      <c r="D11" s="114"/>
      <c r="E11" s="78"/>
      <c r="F11" s="78"/>
      <c r="G11" s="78"/>
      <c r="H11" s="78"/>
      <c r="I11" s="78"/>
      <c r="J11" s="90"/>
      <c r="K11" s="118"/>
      <c r="L11" s="90"/>
      <c r="M11" s="118"/>
      <c r="N11" s="110" t="str">
        <f>IF(OR($J11="",$L11=""),"",IF($L11&gt;$J11,"はい","いいえ"))</f>
      </c>
      <c r="O11" s="122" t="str">
        <f>IF(OR($J11="",$K11="",$L11="",$M11=""),"",MAX(0,($L11+$M11-$J11-$K11)*24))</f>
      </c>
      <c r="P11" s="126"/>
      <c r="Q11" s="122" t="str">
        <f>IF($O11="","",ROUND(MAX(0,$O11-$P11)/'設定'!$B$15,0)*'設定'!$B$15)</f>
      </c>
      <c r="R11" s="78"/>
      <c r="S11" s="114"/>
      <c r="T11" s="110" t="str">
        <f>IF($Q11="","",IF(OR($Q11&gt;='設定'!$B$26,AND('設定'!$B$27="はい",ISNUMBER(SEARCH("法定",$G11)))),"三次承認",IF($Q11&gt;='設定'!$B$25,"二次承認","一次承認")))</f>
      </c>
      <c r="U11" s="78"/>
      <c r="V11" s="78"/>
      <c r="W11" s="90"/>
      <c r="X11" s="78"/>
      <c r="Y11" s="78"/>
      <c r="Z11" s="90"/>
      <c r="AA11" s="78"/>
      <c r="AB11" s="78"/>
      <c r="AC11" s="90"/>
      <c r="AD11" s="134" t="str">
        <f>IF($C11="","",IF((IF($Q11&gt;'設定'!$B$17,1,0)+IF(AND($S11="承認済み",$W11=""),1,0)+IF(AND(ISNUMBER(SEARCH("法定",$G11)),$AC11=""),1,0)+IF(AND($Q11&gt;0,$AL11=""),1,0))=0,"无",IF($Q11&gt;'設定'!$B$17,"1回上限超過。","")&amp;IF(AND($S11="承認済み",$W11=""),"上司承認日未入力。","")&amp;IF(AND(ISNUMBER(SEARCH("法定",$G11)),$AC11=""),"法定休日の上位承認漏れ。","")&amp;IF(AND($Q11&gt;0,$AL11=""),"証憑不足。","")))</f>
      </c>
      <c r="AE11" s="110" t="str">
        <f>IF($J11="","",TEXT($J11,"yyyy-mm"))</f>
      </c>
      <c r="AF11" s="122" t="str">
        <f>IF($G11="","",IF(ISNUMBER(SEARCH("法定",$G11)),'設定'!$B$14,IF(ISNUMBER(SEARCH("休日",$G11)),'設定'!$B$13,'設定'!$B$12)))</f>
      </c>
      <c r="AG11" s="122" t="str">
        <f>IF($Q11="","",$Q11*$AF11)</f>
      </c>
      <c r="AH11" s="130" t="str">
        <f>IF($Q11="","",IF($Q11&gt;='設定'!$B$19,'設定'!$B$20,0))</f>
      </c>
      <c r="AI11" s="130" t="str">
        <f>IF($Q11="","",IF($Q11&gt;='設定'!$B$21,'設定'!$B$22,0))</f>
      </c>
      <c r="AJ11" s="78"/>
      <c r="AK11" s="78"/>
      <c r="AL11" s="36"/>
      <c r="AM11" s="36"/>
      <c r="AN11" s="36"/>
    </row>
    <row r="12" ht="20" customHeight="true">
      <c r="A12" s="110" t="str">
        <f>IF($C12="","",IF($B12="","OT-"&amp;TEXT(ROW()-5,"0000"),"OT-"&amp;TEXT($B12,"yyyymmdd")&amp;"-"&amp;TEXT(ROW()-5,"0000")))</f>
      </c>
      <c r="B12" s="90"/>
      <c r="C12" s="78"/>
      <c r="D12" s="114"/>
      <c r="E12" s="78"/>
      <c r="F12" s="78"/>
      <c r="G12" s="78"/>
      <c r="H12" s="78"/>
      <c r="I12" s="78"/>
      <c r="J12" s="90"/>
      <c r="K12" s="118"/>
      <c r="L12" s="90"/>
      <c r="M12" s="118"/>
      <c r="N12" s="110" t="str">
        <f>IF(OR($J12="",$L12=""),"",IF($L12&gt;$J12,"はい","いいえ"))</f>
      </c>
      <c r="O12" s="122" t="str">
        <f>IF(OR($J12="",$K12="",$L12="",$M12=""),"",MAX(0,($L12+$M12-$J12-$K12)*24))</f>
      </c>
      <c r="P12" s="126"/>
      <c r="Q12" s="122" t="str">
        <f>IF($O12="","",ROUND(MAX(0,$O12-$P12)/'設定'!$B$15,0)*'設定'!$B$15)</f>
      </c>
      <c r="R12" s="78"/>
      <c r="S12" s="114"/>
      <c r="T12" s="110" t="str">
        <f>IF($Q12="","",IF(OR($Q12&gt;='設定'!$B$26,AND('設定'!$B$27="はい",ISNUMBER(SEARCH("法定",$G12)))),"三次承認",IF($Q12&gt;='設定'!$B$25,"二次承認","一次承認")))</f>
      </c>
      <c r="U12" s="78"/>
      <c r="V12" s="78"/>
      <c r="W12" s="90"/>
      <c r="X12" s="78"/>
      <c r="Y12" s="78"/>
      <c r="Z12" s="90"/>
      <c r="AA12" s="78"/>
      <c r="AB12" s="78"/>
      <c r="AC12" s="90"/>
      <c r="AD12" s="134" t="str">
        <f>IF($C12="","",IF((IF($Q12&gt;'設定'!$B$17,1,0)+IF(AND($S12="承認済み",$W12=""),1,0)+IF(AND(ISNUMBER(SEARCH("法定",$G12)),$AC12=""),1,0)+IF(AND($Q12&gt;0,$AL12=""),1,0))=0,"无",IF($Q12&gt;'設定'!$B$17,"1回上限超過。","")&amp;IF(AND($S12="承認済み",$W12=""),"上司承認日未入力。","")&amp;IF(AND(ISNUMBER(SEARCH("法定",$G12)),$AC12=""),"法定休日の上位承認漏れ。","")&amp;IF(AND($Q12&gt;0,$AL12=""),"証憑不足。","")))</f>
      </c>
      <c r="AE12" s="110" t="str">
        <f>IF($J12="","",TEXT($J12,"yyyy-mm"))</f>
      </c>
      <c r="AF12" s="122" t="str">
        <f>IF($G12="","",IF(ISNUMBER(SEARCH("法定",$G12)),'設定'!$B$14,IF(ISNUMBER(SEARCH("休日",$G12)),'設定'!$B$13,'設定'!$B$12)))</f>
      </c>
      <c r="AG12" s="122" t="str">
        <f>IF($Q12="","",$Q12*$AF12)</f>
      </c>
      <c r="AH12" s="130" t="str">
        <f>IF($Q12="","",IF($Q12&gt;='設定'!$B$19,'設定'!$B$20,0))</f>
      </c>
      <c r="AI12" s="130" t="str">
        <f>IF($Q12="","",IF($Q12&gt;='設定'!$B$21,'設定'!$B$22,0))</f>
      </c>
      <c r="AJ12" s="78"/>
      <c r="AK12" s="78"/>
      <c r="AL12" s="36"/>
      <c r="AM12" s="36"/>
      <c r="AN12" s="36"/>
    </row>
    <row r="13" ht="20" customHeight="true">
      <c r="A13" s="110" t="str">
        <f>IF($C13="","",IF($B13="","OT-"&amp;TEXT(ROW()-5,"0000"),"OT-"&amp;TEXT($B13,"yyyymmdd")&amp;"-"&amp;TEXT(ROW()-5,"0000")))</f>
      </c>
      <c r="B13" s="90"/>
      <c r="C13" s="78"/>
      <c r="D13" s="114"/>
      <c r="E13" s="78"/>
      <c r="F13" s="78"/>
      <c r="G13" s="78"/>
      <c r="H13" s="78"/>
      <c r="I13" s="78"/>
      <c r="J13" s="90"/>
      <c r="K13" s="118"/>
      <c r="L13" s="90"/>
      <c r="M13" s="118"/>
      <c r="N13" s="110" t="str">
        <f>IF(OR($J13="",$L13=""),"",IF($L13&gt;$J13,"はい","いいえ"))</f>
      </c>
      <c r="O13" s="122" t="str">
        <f>IF(OR($J13="",$K13="",$L13="",$M13=""),"",MAX(0,($L13+$M13-$J13-$K13)*24))</f>
      </c>
      <c r="P13" s="126"/>
      <c r="Q13" s="122" t="str">
        <f>IF($O13="","",ROUND(MAX(0,$O13-$P13)/'設定'!$B$15,0)*'設定'!$B$15)</f>
      </c>
      <c r="R13" s="78"/>
      <c r="S13" s="114"/>
      <c r="T13" s="110" t="str">
        <f>IF($Q13="","",IF(OR($Q13&gt;='設定'!$B$26,AND('設定'!$B$27="はい",ISNUMBER(SEARCH("法定",$G13)))),"三次承認",IF($Q13&gt;='設定'!$B$25,"二次承認","一次承認")))</f>
      </c>
      <c r="U13" s="78"/>
      <c r="V13" s="78"/>
      <c r="W13" s="90"/>
      <c r="X13" s="78"/>
      <c r="Y13" s="78"/>
      <c r="Z13" s="90"/>
      <c r="AA13" s="78"/>
      <c r="AB13" s="78"/>
      <c r="AC13" s="90"/>
      <c r="AD13" s="134" t="str">
        <f>IF($C13="","",IF((IF($Q13&gt;'設定'!$B$17,1,0)+IF(AND($S13="承認済み",$W13=""),1,0)+IF(AND(ISNUMBER(SEARCH("法定",$G13)),$AC13=""),1,0)+IF(AND($Q13&gt;0,$AL13=""),1,0))=0,"无",IF($Q13&gt;'設定'!$B$17,"1回上限超過。","")&amp;IF(AND($S13="承認済み",$W13=""),"上司承認日未入力。","")&amp;IF(AND(ISNUMBER(SEARCH("法定",$G13)),$AC13=""),"法定休日の上位承認漏れ。","")&amp;IF(AND($Q13&gt;0,$AL13=""),"証憑不足。","")))</f>
      </c>
      <c r="AE13" s="110" t="str">
        <f>IF($J13="","",TEXT($J13,"yyyy-mm"))</f>
      </c>
      <c r="AF13" s="122" t="str">
        <f>IF($G13="","",IF(ISNUMBER(SEARCH("法定",$G13)),'設定'!$B$14,IF(ISNUMBER(SEARCH("休日",$G13)),'設定'!$B$13,'設定'!$B$12)))</f>
      </c>
      <c r="AG13" s="122" t="str">
        <f>IF($Q13="","",$Q13*$AF13)</f>
      </c>
      <c r="AH13" s="130" t="str">
        <f>IF($Q13="","",IF($Q13&gt;='設定'!$B$19,'設定'!$B$20,0))</f>
      </c>
      <c r="AI13" s="130" t="str">
        <f>IF($Q13="","",IF($Q13&gt;='設定'!$B$21,'設定'!$B$22,0))</f>
      </c>
      <c r="AJ13" s="78"/>
      <c r="AK13" s="78"/>
      <c r="AL13" s="36"/>
      <c r="AM13" s="36"/>
      <c r="AN13" s="36"/>
    </row>
    <row r="14" ht="20" customHeight="true">
      <c r="A14" s="110" t="str">
        <f>IF($C14="","",IF($B14="","OT-"&amp;TEXT(ROW()-5,"0000"),"OT-"&amp;TEXT($B14,"yyyymmdd")&amp;"-"&amp;TEXT(ROW()-5,"0000")))</f>
      </c>
      <c r="B14" s="90"/>
      <c r="C14" s="78"/>
      <c r="D14" s="114"/>
      <c r="E14" s="78"/>
      <c r="F14" s="78"/>
      <c r="G14" s="78"/>
      <c r="H14" s="78"/>
      <c r="I14" s="78"/>
      <c r="J14" s="90"/>
      <c r="K14" s="118"/>
      <c r="L14" s="90"/>
      <c r="M14" s="118"/>
      <c r="N14" s="110" t="str">
        <f>IF(OR($J14="",$L14=""),"",IF($L14&gt;$J14,"はい","いいえ"))</f>
      </c>
      <c r="O14" s="122" t="str">
        <f>IF(OR($J14="",$K14="",$L14="",$M14=""),"",MAX(0,($L14+$M14-$J14-$K14)*24))</f>
      </c>
      <c r="P14" s="126"/>
      <c r="Q14" s="122" t="str">
        <f>IF($O14="","",ROUND(MAX(0,$O14-$P14)/'設定'!$B$15,0)*'設定'!$B$15)</f>
      </c>
      <c r="R14" s="78"/>
      <c r="S14" s="114"/>
      <c r="T14" s="110" t="str">
        <f>IF($Q14="","",IF(OR($Q14&gt;='設定'!$B$26,AND('設定'!$B$27="はい",ISNUMBER(SEARCH("法定",$G14)))),"三次承認",IF($Q14&gt;='設定'!$B$25,"二次承認","一次承認")))</f>
      </c>
      <c r="U14" s="78"/>
      <c r="V14" s="78"/>
      <c r="W14" s="90"/>
      <c r="X14" s="78"/>
      <c r="Y14" s="78"/>
      <c r="Z14" s="90"/>
      <c r="AA14" s="78"/>
      <c r="AB14" s="78"/>
      <c r="AC14" s="90"/>
      <c r="AD14" s="134" t="str">
        <f>IF($C14="","",IF((IF($Q14&gt;'設定'!$B$17,1,0)+IF(AND($S14="承認済み",$W14=""),1,0)+IF(AND(ISNUMBER(SEARCH("法定",$G14)),$AC14=""),1,0)+IF(AND($Q14&gt;0,$AL14=""),1,0))=0,"无",IF($Q14&gt;'設定'!$B$17,"1回上限超過。","")&amp;IF(AND($S14="承認済み",$W14=""),"上司承認日未入力。","")&amp;IF(AND(ISNUMBER(SEARCH("法定",$G14)),$AC14=""),"法定休日の上位承認漏れ。","")&amp;IF(AND($Q14&gt;0,$AL14=""),"証憑不足。","")))</f>
      </c>
      <c r="AE14" s="110" t="str">
        <f>IF($J14="","",TEXT($J14,"yyyy-mm"))</f>
      </c>
      <c r="AF14" s="122" t="str">
        <f>IF($G14="","",IF(ISNUMBER(SEARCH("法定",$G14)),'設定'!$B$14,IF(ISNUMBER(SEARCH("休日",$G14)),'設定'!$B$13,'設定'!$B$12)))</f>
      </c>
      <c r="AG14" s="122" t="str">
        <f>IF($Q14="","",$Q14*$AF14)</f>
      </c>
      <c r="AH14" s="130" t="str">
        <f>IF($Q14="","",IF($Q14&gt;='設定'!$B$19,'設定'!$B$20,0))</f>
      </c>
      <c r="AI14" s="130" t="str">
        <f>IF($Q14="","",IF($Q14&gt;='設定'!$B$21,'設定'!$B$22,0))</f>
      </c>
      <c r="AJ14" s="78"/>
      <c r="AK14" s="78"/>
      <c r="AL14" s="36"/>
      <c r="AM14" s="36"/>
      <c r="AN14" s="36"/>
    </row>
    <row r="15" ht="20" customHeight="true">
      <c r="A15" s="110" t="str">
        <f>IF($C15="","",IF($B15="","OT-"&amp;TEXT(ROW()-5,"0000"),"OT-"&amp;TEXT($B15,"yyyymmdd")&amp;"-"&amp;TEXT(ROW()-5,"0000")))</f>
      </c>
      <c r="B15" s="90"/>
      <c r="C15" s="78"/>
      <c r="D15" s="114"/>
      <c r="E15" s="78"/>
      <c r="F15" s="78"/>
      <c r="G15" s="78"/>
      <c r="H15" s="78"/>
      <c r="I15" s="78"/>
      <c r="J15" s="90"/>
      <c r="K15" s="118"/>
      <c r="L15" s="90"/>
      <c r="M15" s="118"/>
      <c r="N15" s="110" t="str">
        <f>IF(OR($J15="",$L15=""),"",IF($L15&gt;$J15,"はい","いいえ"))</f>
      </c>
      <c r="O15" s="122" t="str">
        <f>IF(OR($J15="",$K15="",$L15="",$M15=""),"",MAX(0,($L15+$M15-$J15-$K15)*24))</f>
      </c>
      <c r="P15" s="126"/>
      <c r="Q15" s="122" t="str">
        <f>IF($O15="","",ROUND(MAX(0,$O15-$P15)/'設定'!$B$15,0)*'設定'!$B$15)</f>
      </c>
      <c r="R15" s="78"/>
      <c r="S15" s="114"/>
      <c r="T15" s="110" t="str">
        <f>IF($Q15="","",IF(OR($Q15&gt;='設定'!$B$26,AND('設定'!$B$27="はい",ISNUMBER(SEARCH("法定",$G15)))),"三次承認",IF($Q15&gt;='設定'!$B$25,"二次承認","一次承認")))</f>
      </c>
      <c r="U15" s="78"/>
      <c r="V15" s="78"/>
      <c r="W15" s="90"/>
      <c r="X15" s="78"/>
      <c r="Y15" s="78"/>
      <c r="Z15" s="90"/>
      <c r="AA15" s="78"/>
      <c r="AB15" s="78"/>
      <c r="AC15" s="90"/>
      <c r="AD15" s="134" t="str">
        <f>IF($C15="","",IF((IF($Q15&gt;'設定'!$B$17,1,0)+IF(AND($S15="承認済み",$W15=""),1,0)+IF(AND(ISNUMBER(SEARCH("法定",$G15)),$AC15=""),1,0)+IF(AND($Q15&gt;0,$AL15=""),1,0))=0,"无",IF($Q15&gt;'設定'!$B$17,"1回上限超過。","")&amp;IF(AND($S15="承認済み",$W15=""),"上司承認日未入力。","")&amp;IF(AND(ISNUMBER(SEARCH("法定",$G15)),$AC15=""),"法定休日の上位承認漏れ。","")&amp;IF(AND($Q15&gt;0,$AL15=""),"証憑不足。","")))</f>
      </c>
      <c r="AE15" s="110" t="str">
        <f>IF($J15="","",TEXT($J15,"yyyy-mm"))</f>
      </c>
      <c r="AF15" s="122" t="str">
        <f>IF($G15="","",IF(ISNUMBER(SEARCH("法定",$G15)),'設定'!$B$14,IF(ISNUMBER(SEARCH("休日",$G15)),'設定'!$B$13,'設定'!$B$12)))</f>
      </c>
      <c r="AG15" s="122" t="str">
        <f>IF($Q15="","",$Q15*$AF15)</f>
      </c>
      <c r="AH15" s="130" t="str">
        <f>IF($Q15="","",IF($Q15&gt;='設定'!$B$19,'設定'!$B$20,0))</f>
      </c>
      <c r="AI15" s="130" t="str">
        <f>IF($Q15="","",IF($Q15&gt;='設定'!$B$21,'設定'!$B$22,0))</f>
      </c>
      <c r="AJ15" s="78"/>
      <c r="AK15" s="78"/>
      <c r="AL15" s="36"/>
      <c r="AM15" s="36"/>
      <c r="AN15" s="36"/>
    </row>
    <row r="16" ht="20" customHeight="true">
      <c r="A16" s="110" t="str">
        <f>IF($C16="","",IF($B16="","OT-"&amp;TEXT(ROW()-5,"0000"),"OT-"&amp;TEXT($B16,"yyyymmdd")&amp;"-"&amp;TEXT(ROW()-5,"0000")))</f>
      </c>
      <c r="B16" s="90"/>
      <c r="C16" s="78"/>
      <c r="D16" s="114"/>
      <c r="E16" s="78"/>
      <c r="F16" s="78"/>
      <c r="G16" s="78"/>
      <c r="H16" s="78"/>
      <c r="I16" s="78"/>
      <c r="J16" s="90"/>
      <c r="K16" s="118"/>
      <c r="L16" s="90"/>
      <c r="M16" s="118"/>
      <c r="N16" s="110" t="str">
        <f>IF(OR($J16="",$L16=""),"",IF($L16&gt;$J16,"はい","いいえ"))</f>
      </c>
      <c r="O16" s="122" t="str">
        <f>IF(OR($J16="",$K16="",$L16="",$M16=""),"",MAX(0,($L16+$M16-$J16-$K16)*24))</f>
      </c>
      <c r="P16" s="126"/>
      <c r="Q16" s="122" t="str">
        <f>IF($O16="","",ROUND(MAX(0,$O16-$P16)/'設定'!$B$15,0)*'設定'!$B$15)</f>
      </c>
      <c r="R16" s="78"/>
      <c r="S16" s="114"/>
      <c r="T16" s="110" t="str">
        <f>IF($Q16="","",IF(OR($Q16&gt;='設定'!$B$26,AND('設定'!$B$27="はい",ISNUMBER(SEARCH("法定",$G16)))),"三次承認",IF($Q16&gt;='設定'!$B$25,"二次承認","一次承認")))</f>
      </c>
      <c r="U16" s="78"/>
      <c r="V16" s="78"/>
      <c r="W16" s="90"/>
      <c r="X16" s="78"/>
      <c r="Y16" s="78"/>
      <c r="Z16" s="90"/>
      <c r="AA16" s="78"/>
      <c r="AB16" s="78"/>
      <c r="AC16" s="90"/>
      <c r="AD16" s="134" t="str">
        <f>IF($C16="","",IF((IF($Q16&gt;'設定'!$B$17,1,0)+IF(AND($S16="承認済み",$W16=""),1,0)+IF(AND(ISNUMBER(SEARCH("法定",$G16)),$AC16=""),1,0)+IF(AND($Q16&gt;0,$AL16=""),1,0))=0,"无",IF($Q16&gt;'設定'!$B$17,"1回上限超過。","")&amp;IF(AND($S16="承認済み",$W16=""),"上司承認日未入力。","")&amp;IF(AND(ISNUMBER(SEARCH("法定",$G16)),$AC16=""),"法定休日の上位承認漏れ。","")&amp;IF(AND($Q16&gt;0,$AL16=""),"証憑不足。","")))</f>
      </c>
      <c r="AE16" s="110" t="str">
        <f>IF($J16="","",TEXT($J16,"yyyy-mm"))</f>
      </c>
      <c r="AF16" s="122" t="str">
        <f>IF($G16="","",IF(ISNUMBER(SEARCH("法定",$G16)),'設定'!$B$14,IF(ISNUMBER(SEARCH("休日",$G16)),'設定'!$B$13,'設定'!$B$12)))</f>
      </c>
      <c r="AG16" s="122" t="str">
        <f>IF($Q16="","",$Q16*$AF16)</f>
      </c>
      <c r="AH16" s="130" t="str">
        <f>IF($Q16="","",IF($Q16&gt;='設定'!$B$19,'設定'!$B$20,0))</f>
      </c>
      <c r="AI16" s="130" t="str">
        <f>IF($Q16="","",IF($Q16&gt;='設定'!$B$21,'設定'!$B$22,0))</f>
      </c>
      <c r="AJ16" s="78"/>
      <c r="AK16" s="78"/>
      <c r="AL16" s="36"/>
      <c r="AM16" s="36"/>
      <c r="AN16" s="36"/>
    </row>
    <row r="17" ht="20" customHeight="true">
      <c r="A17" s="110" t="str">
        <f>IF($C17="","",IF($B17="","OT-"&amp;TEXT(ROW()-5,"0000"),"OT-"&amp;TEXT($B17,"yyyymmdd")&amp;"-"&amp;TEXT(ROW()-5,"0000")))</f>
      </c>
      <c r="B17" s="90"/>
      <c r="C17" s="78"/>
      <c r="D17" s="114"/>
      <c r="E17" s="78"/>
      <c r="F17" s="78"/>
      <c r="G17" s="78"/>
      <c r="H17" s="78"/>
      <c r="I17" s="78"/>
      <c r="J17" s="90"/>
      <c r="K17" s="118"/>
      <c r="L17" s="90"/>
      <c r="M17" s="118"/>
      <c r="N17" s="110" t="str">
        <f>IF(OR($J17="",$L17=""),"",IF($L17&gt;$J17,"はい","いいえ"))</f>
      </c>
      <c r="O17" s="122" t="str">
        <f>IF(OR($J17="",$K17="",$L17="",$M17=""),"",MAX(0,($L17+$M17-$J17-$K17)*24))</f>
      </c>
      <c r="P17" s="126"/>
      <c r="Q17" s="122" t="str">
        <f>IF($O17="","",ROUND(MAX(0,$O17-$P17)/'設定'!$B$15,0)*'設定'!$B$15)</f>
      </c>
      <c r="R17" s="78"/>
      <c r="S17" s="114"/>
      <c r="T17" s="110" t="str">
        <f>IF($Q17="","",IF(OR($Q17&gt;='設定'!$B$26,AND('設定'!$B$27="はい",ISNUMBER(SEARCH("法定",$G17)))),"三次承認",IF($Q17&gt;='設定'!$B$25,"二次承認","一次承認")))</f>
      </c>
      <c r="U17" s="78"/>
      <c r="V17" s="78"/>
      <c r="W17" s="90"/>
      <c r="X17" s="78"/>
      <c r="Y17" s="78"/>
      <c r="Z17" s="90"/>
      <c r="AA17" s="78"/>
      <c r="AB17" s="78"/>
      <c r="AC17" s="90"/>
      <c r="AD17" s="134" t="str">
        <f>IF($C17="","",IF((IF($Q17&gt;'設定'!$B$17,1,0)+IF(AND($S17="承認済み",$W17=""),1,0)+IF(AND(ISNUMBER(SEARCH("法定",$G17)),$AC17=""),1,0)+IF(AND($Q17&gt;0,$AL17=""),1,0))=0,"无",IF($Q17&gt;'設定'!$B$17,"1回上限超過。","")&amp;IF(AND($S17="承認済み",$W17=""),"上司承認日未入力。","")&amp;IF(AND(ISNUMBER(SEARCH("法定",$G17)),$AC17=""),"法定休日の上位承認漏れ。","")&amp;IF(AND($Q17&gt;0,$AL17=""),"証憑不足。","")))</f>
      </c>
      <c r="AE17" s="110" t="str">
        <f>IF($J17="","",TEXT($J17,"yyyy-mm"))</f>
      </c>
      <c r="AF17" s="122" t="str">
        <f>IF($G17="","",IF(ISNUMBER(SEARCH("法定",$G17)),'設定'!$B$14,IF(ISNUMBER(SEARCH("休日",$G17)),'設定'!$B$13,'設定'!$B$12)))</f>
      </c>
      <c r="AG17" s="122" t="str">
        <f>IF($Q17="","",$Q17*$AF17)</f>
      </c>
      <c r="AH17" s="130" t="str">
        <f>IF($Q17="","",IF($Q17&gt;='設定'!$B$19,'設定'!$B$20,0))</f>
      </c>
      <c r="AI17" s="130" t="str">
        <f>IF($Q17="","",IF($Q17&gt;='設定'!$B$21,'設定'!$B$22,0))</f>
      </c>
      <c r="AJ17" s="78"/>
      <c r="AK17" s="78"/>
      <c r="AL17" s="36"/>
      <c r="AM17" s="36"/>
      <c r="AN17" s="36"/>
    </row>
    <row r="18" ht="20" customHeight="true">
      <c r="A18" s="110" t="str">
        <f>IF($C18="","",IF($B18="","OT-"&amp;TEXT(ROW()-5,"0000"),"OT-"&amp;TEXT($B18,"yyyymmdd")&amp;"-"&amp;TEXT(ROW()-5,"0000")))</f>
      </c>
      <c r="B18" s="90"/>
      <c r="C18" s="78"/>
      <c r="D18" s="114"/>
      <c r="E18" s="78"/>
      <c r="F18" s="78"/>
      <c r="G18" s="78"/>
      <c r="H18" s="78"/>
      <c r="I18" s="78"/>
      <c r="J18" s="90"/>
      <c r="K18" s="118"/>
      <c r="L18" s="90"/>
      <c r="M18" s="118"/>
      <c r="N18" s="110" t="str">
        <f>IF(OR($J18="",$L18=""),"",IF($L18&gt;$J18,"はい","いいえ"))</f>
      </c>
      <c r="O18" s="122" t="str">
        <f>IF(OR($J18="",$K18="",$L18="",$M18=""),"",MAX(0,($L18+$M18-$J18-$K18)*24))</f>
      </c>
      <c r="P18" s="126"/>
      <c r="Q18" s="122" t="str">
        <f>IF($O18="","",ROUND(MAX(0,$O18-$P18)/'設定'!$B$15,0)*'設定'!$B$15)</f>
      </c>
      <c r="R18" s="78"/>
      <c r="S18" s="114"/>
      <c r="T18" s="110" t="str">
        <f>IF($Q18="","",IF(OR($Q18&gt;='設定'!$B$26,AND('設定'!$B$27="はい",ISNUMBER(SEARCH("法定",$G18)))),"三次承認",IF($Q18&gt;='設定'!$B$25,"二次承認","一次承認")))</f>
      </c>
      <c r="U18" s="78"/>
      <c r="V18" s="78"/>
      <c r="W18" s="90"/>
      <c r="X18" s="78"/>
      <c r="Y18" s="78"/>
      <c r="Z18" s="90"/>
      <c r="AA18" s="78"/>
      <c r="AB18" s="78"/>
      <c r="AC18" s="90"/>
      <c r="AD18" s="134" t="str">
        <f>IF($C18="","",IF((IF($Q18&gt;'設定'!$B$17,1,0)+IF(AND($S18="承認済み",$W18=""),1,0)+IF(AND(ISNUMBER(SEARCH("法定",$G18)),$AC18=""),1,0)+IF(AND($Q18&gt;0,$AL18=""),1,0))=0,"无",IF($Q18&gt;'設定'!$B$17,"1回上限超過。","")&amp;IF(AND($S18="承認済み",$W18=""),"上司承認日未入力。","")&amp;IF(AND(ISNUMBER(SEARCH("法定",$G18)),$AC18=""),"法定休日の上位承認漏れ。","")&amp;IF(AND($Q18&gt;0,$AL18=""),"証憑不足。","")))</f>
      </c>
      <c r="AE18" s="110" t="str">
        <f>IF($J18="","",TEXT($J18,"yyyy-mm"))</f>
      </c>
      <c r="AF18" s="122" t="str">
        <f>IF($G18="","",IF(ISNUMBER(SEARCH("法定",$G18)),'設定'!$B$14,IF(ISNUMBER(SEARCH("休日",$G18)),'設定'!$B$13,'設定'!$B$12)))</f>
      </c>
      <c r="AG18" s="122" t="str">
        <f>IF($Q18="","",$Q18*$AF18)</f>
      </c>
      <c r="AH18" s="130" t="str">
        <f>IF($Q18="","",IF($Q18&gt;='設定'!$B$19,'設定'!$B$20,0))</f>
      </c>
      <c r="AI18" s="130" t="str">
        <f>IF($Q18="","",IF($Q18&gt;='設定'!$B$21,'設定'!$B$22,0))</f>
      </c>
      <c r="AJ18" s="78"/>
      <c r="AK18" s="78"/>
      <c r="AL18" s="36"/>
      <c r="AM18" s="36"/>
      <c r="AN18" s="36"/>
    </row>
    <row r="19" ht="20" customHeight="true">
      <c r="A19" s="110" t="str">
        <f>IF($C19="","",IF($B19="","OT-"&amp;TEXT(ROW()-5,"0000"),"OT-"&amp;TEXT($B19,"yyyymmdd")&amp;"-"&amp;TEXT(ROW()-5,"0000")))</f>
      </c>
      <c r="B19" s="90"/>
      <c r="C19" s="78"/>
      <c r="D19" s="114"/>
      <c r="E19" s="78"/>
      <c r="F19" s="78"/>
      <c r="G19" s="78"/>
      <c r="H19" s="78"/>
      <c r="I19" s="78"/>
      <c r="J19" s="90"/>
      <c r="K19" s="118"/>
      <c r="L19" s="90"/>
      <c r="M19" s="118"/>
      <c r="N19" s="110" t="str">
        <f>IF(OR($J19="",$L19=""),"",IF($L19&gt;$J19,"はい","いいえ"))</f>
      </c>
      <c r="O19" s="122" t="str">
        <f>IF(OR($J19="",$K19="",$L19="",$M19=""),"",MAX(0,($L19+$M19-$J19-$K19)*24))</f>
      </c>
      <c r="P19" s="126"/>
      <c r="Q19" s="122" t="str">
        <f>IF($O19="","",ROUND(MAX(0,$O19-$P19)/'設定'!$B$15,0)*'設定'!$B$15)</f>
      </c>
      <c r="R19" s="78"/>
      <c r="S19" s="114"/>
      <c r="T19" s="110" t="str">
        <f>IF($Q19="","",IF(OR($Q19&gt;='設定'!$B$26,AND('設定'!$B$27="はい",ISNUMBER(SEARCH("法定",$G19)))),"三次承認",IF($Q19&gt;='設定'!$B$25,"二次承認","一次承認")))</f>
      </c>
      <c r="U19" s="78"/>
      <c r="V19" s="78"/>
      <c r="W19" s="90"/>
      <c r="X19" s="78"/>
      <c r="Y19" s="78"/>
      <c r="Z19" s="90"/>
      <c r="AA19" s="78"/>
      <c r="AB19" s="78"/>
      <c r="AC19" s="90"/>
      <c r="AD19" s="134" t="str">
        <f>IF($C19="","",IF((IF($Q19&gt;'設定'!$B$17,1,0)+IF(AND($S19="承認済み",$W19=""),1,0)+IF(AND(ISNUMBER(SEARCH("法定",$G19)),$AC19=""),1,0)+IF(AND($Q19&gt;0,$AL19=""),1,0))=0,"无",IF($Q19&gt;'設定'!$B$17,"1回上限超過。","")&amp;IF(AND($S19="承認済み",$W19=""),"上司承認日未入力。","")&amp;IF(AND(ISNUMBER(SEARCH("法定",$G19)),$AC19=""),"法定休日の上位承認漏れ。","")&amp;IF(AND($Q19&gt;0,$AL19=""),"証憑不足。","")))</f>
      </c>
      <c r="AE19" s="110" t="str">
        <f>IF($J19="","",TEXT($J19,"yyyy-mm"))</f>
      </c>
      <c r="AF19" s="122" t="str">
        <f>IF($G19="","",IF(ISNUMBER(SEARCH("法定",$G19)),'設定'!$B$14,IF(ISNUMBER(SEARCH("休日",$G19)),'設定'!$B$13,'設定'!$B$12)))</f>
      </c>
      <c r="AG19" s="122" t="str">
        <f>IF($Q19="","",$Q19*$AF19)</f>
      </c>
      <c r="AH19" s="130" t="str">
        <f>IF($Q19="","",IF($Q19&gt;='設定'!$B$19,'設定'!$B$20,0))</f>
      </c>
      <c r="AI19" s="130" t="str">
        <f>IF($Q19="","",IF($Q19&gt;='設定'!$B$21,'設定'!$B$22,0))</f>
      </c>
      <c r="AJ19" s="78"/>
      <c r="AK19" s="78"/>
      <c r="AL19" s="36"/>
      <c r="AM19" s="36"/>
      <c r="AN19" s="36"/>
    </row>
    <row r="20" ht="20" customHeight="true">
      <c r="A20" s="110" t="str">
        <f>IF($C20="","",IF($B20="","OT-"&amp;TEXT(ROW()-5,"0000"),"OT-"&amp;TEXT($B20,"yyyymmdd")&amp;"-"&amp;TEXT(ROW()-5,"0000")))</f>
      </c>
      <c r="B20" s="90"/>
      <c r="C20" s="78"/>
      <c r="D20" s="114"/>
      <c r="E20" s="78"/>
      <c r="F20" s="78"/>
      <c r="G20" s="78"/>
      <c r="H20" s="78"/>
      <c r="I20" s="78"/>
      <c r="J20" s="90"/>
      <c r="K20" s="118"/>
      <c r="L20" s="90"/>
      <c r="M20" s="118"/>
      <c r="N20" s="110" t="str">
        <f>IF(OR($J20="",$L20=""),"",IF($L20&gt;$J20,"はい","いいえ"))</f>
      </c>
      <c r="O20" s="122" t="str">
        <f>IF(OR($J20="",$K20="",$L20="",$M20=""),"",MAX(0,($L20+$M20-$J20-$K20)*24))</f>
      </c>
      <c r="P20" s="126"/>
      <c r="Q20" s="122" t="str">
        <f>IF($O20="","",ROUND(MAX(0,$O20-$P20)/'設定'!$B$15,0)*'設定'!$B$15)</f>
      </c>
      <c r="R20" s="78"/>
      <c r="S20" s="114"/>
      <c r="T20" s="110" t="str">
        <f>IF($Q20="","",IF(OR($Q20&gt;='設定'!$B$26,AND('設定'!$B$27="はい",ISNUMBER(SEARCH("法定",$G20)))),"三次承認",IF($Q20&gt;='設定'!$B$25,"二次承認","一次承認")))</f>
      </c>
      <c r="U20" s="78"/>
      <c r="V20" s="78"/>
      <c r="W20" s="90"/>
      <c r="X20" s="78"/>
      <c r="Y20" s="78"/>
      <c r="Z20" s="90"/>
      <c r="AA20" s="78"/>
      <c r="AB20" s="78"/>
      <c r="AC20" s="90"/>
      <c r="AD20" s="134" t="str">
        <f>IF($C20="","",IF((IF($Q20&gt;'設定'!$B$17,1,0)+IF(AND($S20="承認済み",$W20=""),1,0)+IF(AND(ISNUMBER(SEARCH("法定",$G20)),$AC20=""),1,0)+IF(AND($Q20&gt;0,$AL20=""),1,0))=0,"无",IF($Q20&gt;'設定'!$B$17,"1回上限超過。","")&amp;IF(AND($S20="承認済み",$W20=""),"上司承認日未入力。","")&amp;IF(AND(ISNUMBER(SEARCH("法定",$G20)),$AC20=""),"法定休日の上位承認漏れ。","")&amp;IF(AND($Q20&gt;0,$AL20=""),"証憑不足。","")))</f>
      </c>
      <c r="AE20" s="110" t="str">
        <f>IF($J20="","",TEXT($J20,"yyyy-mm"))</f>
      </c>
      <c r="AF20" s="122" t="str">
        <f>IF($G20="","",IF(ISNUMBER(SEARCH("法定",$G20)),'設定'!$B$14,IF(ISNUMBER(SEARCH("休日",$G20)),'設定'!$B$13,'設定'!$B$12)))</f>
      </c>
      <c r="AG20" s="122" t="str">
        <f>IF($Q20="","",$Q20*$AF20)</f>
      </c>
      <c r="AH20" s="130" t="str">
        <f>IF($Q20="","",IF($Q20&gt;='設定'!$B$19,'設定'!$B$20,0))</f>
      </c>
      <c r="AI20" s="130" t="str">
        <f>IF($Q20="","",IF($Q20&gt;='設定'!$B$21,'設定'!$B$22,0))</f>
      </c>
      <c r="AJ20" s="78"/>
      <c r="AK20" s="78"/>
      <c r="AL20" s="36"/>
      <c r="AM20" s="36"/>
      <c r="AN20" s="36"/>
    </row>
    <row r="21" ht="20" customHeight="true">
      <c r="A21" s="110" t="str">
        <f>IF($C21="","",IF($B21="","OT-"&amp;TEXT(ROW()-5,"0000"),"OT-"&amp;TEXT($B21,"yyyymmdd")&amp;"-"&amp;TEXT(ROW()-5,"0000")))</f>
      </c>
      <c r="B21" s="90"/>
      <c r="C21" s="78"/>
      <c r="D21" s="114"/>
      <c r="E21" s="78"/>
      <c r="F21" s="78"/>
      <c r="G21" s="78"/>
      <c r="H21" s="78"/>
      <c r="I21" s="78"/>
      <c r="J21" s="90"/>
      <c r="K21" s="118"/>
      <c r="L21" s="90"/>
      <c r="M21" s="118"/>
      <c r="N21" s="110" t="str">
        <f>IF(OR($J21="",$L21=""),"",IF($L21&gt;$J21,"はい","いいえ"))</f>
      </c>
      <c r="O21" s="122" t="str">
        <f>IF(OR($J21="",$K21="",$L21="",$M21=""),"",MAX(0,($L21+$M21-$J21-$K21)*24))</f>
      </c>
      <c r="P21" s="126"/>
      <c r="Q21" s="122" t="str">
        <f>IF($O21="","",ROUND(MAX(0,$O21-$P21)/'設定'!$B$15,0)*'設定'!$B$15)</f>
      </c>
      <c r="R21" s="78"/>
      <c r="S21" s="114"/>
      <c r="T21" s="110" t="str">
        <f>IF($Q21="","",IF(OR($Q21&gt;='設定'!$B$26,AND('設定'!$B$27="はい",ISNUMBER(SEARCH("法定",$G21)))),"三次承認",IF($Q21&gt;='設定'!$B$25,"二次承認","一次承認")))</f>
      </c>
      <c r="U21" s="78"/>
      <c r="V21" s="78"/>
      <c r="W21" s="90"/>
      <c r="X21" s="78"/>
      <c r="Y21" s="78"/>
      <c r="Z21" s="90"/>
      <c r="AA21" s="78"/>
      <c r="AB21" s="78"/>
      <c r="AC21" s="90"/>
      <c r="AD21" s="134" t="str">
        <f>IF($C21="","",IF((IF($Q21&gt;'設定'!$B$17,1,0)+IF(AND($S21="承認済み",$W21=""),1,0)+IF(AND(ISNUMBER(SEARCH("法定",$G21)),$AC21=""),1,0)+IF(AND($Q21&gt;0,$AL21=""),1,0))=0,"无",IF($Q21&gt;'設定'!$B$17,"1回上限超過。","")&amp;IF(AND($S21="承認済み",$W21=""),"上司承認日未入力。","")&amp;IF(AND(ISNUMBER(SEARCH("法定",$G21)),$AC21=""),"法定休日の上位承認漏れ。","")&amp;IF(AND($Q21&gt;0,$AL21=""),"証憑不足。","")))</f>
      </c>
      <c r="AE21" s="110" t="str">
        <f>IF($J21="","",TEXT($J21,"yyyy-mm"))</f>
      </c>
      <c r="AF21" s="122" t="str">
        <f>IF($G21="","",IF(ISNUMBER(SEARCH("法定",$G21)),'設定'!$B$14,IF(ISNUMBER(SEARCH("休日",$G21)),'設定'!$B$13,'設定'!$B$12)))</f>
      </c>
      <c r="AG21" s="122" t="str">
        <f>IF($Q21="","",$Q21*$AF21)</f>
      </c>
      <c r="AH21" s="130" t="str">
        <f>IF($Q21="","",IF($Q21&gt;='設定'!$B$19,'設定'!$B$20,0))</f>
      </c>
      <c r="AI21" s="130" t="str">
        <f>IF($Q21="","",IF($Q21&gt;='設定'!$B$21,'設定'!$B$22,0))</f>
      </c>
      <c r="AJ21" s="78"/>
      <c r="AK21" s="78"/>
      <c r="AL21" s="36"/>
      <c r="AM21" s="36"/>
      <c r="AN21" s="36"/>
    </row>
    <row r="22" ht="20" customHeight="true">
      <c r="A22" s="110" t="str">
        <f>IF($C22="","",IF($B22="","OT-"&amp;TEXT(ROW()-5,"0000"),"OT-"&amp;TEXT($B22,"yyyymmdd")&amp;"-"&amp;TEXT(ROW()-5,"0000")))</f>
      </c>
      <c r="B22" s="90"/>
      <c r="C22" s="78"/>
      <c r="D22" s="114"/>
      <c r="E22" s="78"/>
      <c r="F22" s="78"/>
      <c r="G22" s="78"/>
      <c r="H22" s="78"/>
      <c r="I22" s="78"/>
      <c r="J22" s="90"/>
      <c r="K22" s="118"/>
      <c r="L22" s="90"/>
      <c r="M22" s="118"/>
      <c r="N22" s="110" t="str">
        <f>IF(OR($J22="",$L22=""),"",IF($L22&gt;$J22,"はい","いいえ"))</f>
      </c>
      <c r="O22" s="122" t="str">
        <f>IF(OR($J22="",$K22="",$L22="",$M22=""),"",MAX(0,($L22+$M22-$J22-$K22)*24))</f>
      </c>
      <c r="P22" s="126"/>
      <c r="Q22" s="122" t="str">
        <f>IF($O22="","",ROUND(MAX(0,$O22-$P22)/'設定'!$B$15,0)*'設定'!$B$15)</f>
      </c>
      <c r="R22" s="78"/>
      <c r="S22" s="114"/>
      <c r="T22" s="110" t="str">
        <f>IF($Q22="","",IF(OR($Q22&gt;='設定'!$B$26,AND('設定'!$B$27="はい",ISNUMBER(SEARCH("法定",$G22)))),"三次承認",IF($Q22&gt;='設定'!$B$25,"二次承認","一次承認")))</f>
      </c>
      <c r="U22" s="78"/>
      <c r="V22" s="78"/>
      <c r="W22" s="90"/>
      <c r="X22" s="78"/>
      <c r="Y22" s="78"/>
      <c r="Z22" s="90"/>
      <c r="AA22" s="78"/>
      <c r="AB22" s="78"/>
      <c r="AC22" s="90"/>
      <c r="AD22" s="134" t="str">
        <f>IF($C22="","",IF((IF($Q22&gt;'設定'!$B$17,1,0)+IF(AND($S22="承認済み",$W22=""),1,0)+IF(AND(ISNUMBER(SEARCH("法定",$G22)),$AC22=""),1,0)+IF(AND($Q22&gt;0,$AL22=""),1,0))=0,"无",IF($Q22&gt;'設定'!$B$17,"1回上限超過。","")&amp;IF(AND($S22="承認済み",$W22=""),"上司承認日未入力。","")&amp;IF(AND(ISNUMBER(SEARCH("法定",$G22)),$AC22=""),"法定休日の上位承認漏れ。","")&amp;IF(AND($Q22&gt;0,$AL22=""),"証憑不足。","")))</f>
      </c>
      <c r="AE22" s="110" t="str">
        <f>IF($J22="","",TEXT($J22,"yyyy-mm"))</f>
      </c>
      <c r="AF22" s="122" t="str">
        <f>IF($G22="","",IF(ISNUMBER(SEARCH("法定",$G22)),'設定'!$B$14,IF(ISNUMBER(SEARCH("休日",$G22)),'設定'!$B$13,'設定'!$B$12)))</f>
      </c>
      <c r="AG22" s="122" t="str">
        <f>IF($Q22="","",$Q22*$AF22)</f>
      </c>
      <c r="AH22" s="130" t="str">
        <f>IF($Q22="","",IF($Q22&gt;='設定'!$B$19,'設定'!$B$20,0))</f>
      </c>
      <c r="AI22" s="130" t="str">
        <f>IF($Q22="","",IF($Q22&gt;='設定'!$B$21,'設定'!$B$22,0))</f>
      </c>
      <c r="AJ22" s="78"/>
      <c r="AK22" s="78"/>
      <c r="AL22" s="36"/>
      <c r="AM22" s="36"/>
      <c r="AN22" s="36"/>
    </row>
    <row r="23" ht="20" customHeight="true">
      <c r="A23" s="110" t="str">
        <f>IF($C23="","",IF($B23="","OT-"&amp;TEXT(ROW()-5,"0000"),"OT-"&amp;TEXT($B23,"yyyymmdd")&amp;"-"&amp;TEXT(ROW()-5,"0000")))</f>
      </c>
      <c r="B23" s="90"/>
      <c r="C23" s="78"/>
      <c r="D23" s="114"/>
      <c r="E23" s="78"/>
      <c r="F23" s="78"/>
      <c r="G23" s="78"/>
      <c r="H23" s="78"/>
      <c r="I23" s="78"/>
      <c r="J23" s="90"/>
      <c r="K23" s="118"/>
      <c r="L23" s="90"/>
      <c r="M23" s="118"/>
      <c r="N23" s="110" t="str">
        <f>IF(OR($J23="",$L23=""),"",IF($L23&gt;$J23,"はい","いいえ"))</f>
      </c>
      <c r="O23" s="122" t="str">
        <f>IF(OR($J23="",$K23="",$L23="",$M23=""),"",MAX(0,($L23+$M23-$J23-$K23)*24))</f>
      </c>
      <c r="P23" s="126"/>
      <c r="Q23" s="122" t="str">
        <f>IF($O23="","",ROUND(MAX(0,$O23-$P23)/'設定'!$B$15,0)*'設定'!$B$15)</f>
      </c>
      <c r="R23" s="78"/>
      <c r="S23" s="114"/>
      <c r="T23" s="110" t="str">
        <f>IF($Q23="","",IF(OR($Q23&gt;='設定'!$B$26,AND('設定'!$B$27="はい",ISNUMBER(SEARCH("法定",$G23)))),"三次承認",IF($Q23&gt;='設定'!$B$25,"二次承認","一次承認")))</f>
      </c>
      <c r="U23" s="78"/>
      <c r="V23" s="78"/>
      <c r="W23" s="90"/>
      <c r="X23" s="78"/>
      <c r="Y23" s="78"/>
      <c r="Z23" s="90"/>
      <c r="AA23" s="78"/>
      <c r="AB23" s="78"/>
      <c r="AC23" s="90"/>
      <c r="AD23" s="134" t="str">
        <f>IF($C23="","",IF((IF($Q23&gt;'設定'!$B$17,1,0)+IF(AND($S23="承認済み",$W23=""),1,0)+IF(AND(ISNUMBER(SEARCH("法定",$G23)),$AC23=""),1,0)+IF(AND($Q23&gt;0,$AL23=""),1,0))=0,"无",IF($Q23&gt;'設定'!$B$17,"1回上限超過。","")&amp;IF(AND($S23="承認済み",$W23=""),"上司承認日未入力。","")&amp;IF(AND(ISNUMBER(SEARCH("法定",$G23)),$AC23=""),"法定休日の上位承認漏れ。","")&amp;IF(AND($Q23&gt;0,$AL23=""),"証憑不足。","")))</f>
      </c>
      <c r="AE23" s="110" t="str">
        <f>IF($J23="","",TEXT($J23,"yyyy-mm"))</f>
      </c>
      <c r="AF23" s="122" t="str">
        <f>IF($G23="","",IF(ISNUMBER(SEARCH("法定",$G23)),'設定'!$B$14,IF(ISNUMBER(SEARCH("休日",$G23)),'設定'!$B$13,'設定'!$B$12)))</f>
      </c>
      <c r="AG23" s="122" t="str">
        <f>IF($Q23="","",$Q23*$AF23)</f>
      </c>
      <c r="AH23" s="130" t="str">
        <f>IF($Q23="","",IF($Q23&gt;='設定'!$B$19,'設定'!$B$20,0))</f>
      </c>
      <c r="AI23" s="130" t="str">
        <f>IF($Q23="","",IF($Q23&gt;='設定'!$B$21,'設定'!$B$22,0))</f>
      </c>
      <c r="AJ23" s="78"/>
      <c r="AK23" s="78"/>
      <c r="AL23" s="36"/>
      <c r="AM23" s="36"/>
      <c r="AN23" s="36"/>
    </row>
    <row r="24" ht="20" customHeight="true">
      <c r="A24" s="110" t="str">
        <f>IF($C24="","",IF($B24="","OT-"&amp;TEXT(ROW()-5,"0000"),"OT-"&amp;TEXT($B24,"yyyymmdd")&amp;"-"&amp;TEXT(ROW()-5,"0000")))</f>
      </c>
      <c r="B24" s="90"/>
      <c r="C24" s="78"/>
      <c r="D24" s="114"/>
      <c r="E24" s="78"/>
      <c r="F24" s="78"/>
      <c r="G24" s="78"/>
      <c r="H24" s="78"/>
      <c r="I24" s="78"/>
      <c r="J24" s="90"/>
      <c r="K24" s="118"/>
      <c r="L24" s="90"/>
      <c r="M24" s="118"/>
      <c r="N24" s="110" t="str">
        <f>IF(OR($J24="",$L24=""),"",IF($L24&gt;$J24,"はい","いいえ"))</f>
      </c>
      <c r="O24" s="122" t="str">
        <f>IF(OR($J24="",$K24="",$L24="",$M24=""),"",MAX(0,($L24+$M24-$J24-$K24)*24))</f>
      </c>
      <c r="P24" s="126"/>
      <c r="Q24" s="122" t="str">
        <f>IF($O24="","",ROUND(MAX(0,$O24-$P24)/'設定'!$B$15,0)*'設定'!$B$15)</f>
      </c>
      <c r="R24" s="78"/>
      <c r="S24" s="114"/>
      <c r="T24" s="110" t="str">
        <f>IF($Q24="","",IF(OR($Q24&gt;='設定'!$B$26,AND('設定'!$B$27="はい",ISNUMBER(SEARCH("法定",$G24)))),"三次承認",IF($Q24&gt;='設定'!$B$25,"二次承認","一次承認")))</f>
      </c>
      <c r="U24" s="78"/>
      <c r="V24" s="78"/>
      <c r="W24" s="90"/>
      <c r="X24" s="78"/>
      <c r="Y24" s="78"/>
      <c r="Z24" s="90"/>
      <c r="AA24" s="78"/>
      <c r="AB24" s="78"/>
      <c r="AC24" s="90"/>
      <c r="AD24" s="134" t="str">
        <f>IF($C24="","",IF((IF($Q24&gt;'設定'!$B$17,1,0)+IF(AND($S24="承認済み",$W24=""),1,0)+IF(AND(ISNUMBER(SEARCH("法定",$G24)),$AC24=""),1,0)+IF(AND($Q24&gt;0,$AL24=""),1,0))=0,"无",IF($Q24&gt;'設定'!$B$17,"1回上限超過。","")&amp;IF(AND($S24="承認済み",$W24=""),"上司承認日未入力。","")&amp;IF(AND(ISNUMBER(SEARCH("法定",$G24)),$AC24=""),"法定休日の上位承認漏れ。","")&amp;IF(AND($Q24&gt;0,$AL24=""),"証憑不足。","")))</f>
      </c>
      <c r="AE24" s="110" t="str">
        <f>IF($J24="","",TEXT($J24,"yyyy-mm"))</f>
      </c>
      <c r="AF24" s="122" t="str">
        <f>IF($G24="","",IF(ISNUMBER(SEARCH("法定",$G24)),'設定'!$B$14,IF(ISNUMBER(SEARCH("休日",$G24)),'設定'!$B$13,'設定'!$B$12)))</f>
      </c>
      <c r="AG24" s="122" t="str">
        <f>IF($Q24="","",$Q24*$AF24)</f>
      </c>
      <c r="AH24" s="130" t="str">
        <f>IF($Q24="","",IF($Q24&gt;='設定'!$B$19,'設定'!$B$20,0))</f>
      </c>
      <c r="AI24" s="130" t="str">
        <f>IF($Q24="","",IF($Q24&gt;='設定'!$B$21,'設定'!$B$22,0))</f>
      </c>
      <c r="AJ24" s="78"/>
      <c r="AK24" s="78"/>
      <c r="AL24" s="36"/>
      <c r="AM24" s="36"/>
      <c r="AN24" s="36"/>
    </row>
    <row r="25" ht="20" customHeight="true">
      <c r="A25" s="110" t="str">
        <f>IF($C25="","",IF($B25="","OT-"&amp;TEXT(ROW()-5,"0000"),"OT-"&amp;TEXT($B25,"yyyymmdd")&amp;"-"&amp;TEXT(ROW()-5,"0000")))</f>
      </c>
      <c r="B25" s="90"/>
      <c r="C25" s="78"/>
      <c r="D25" s="114"/>
      <c r="E25" s="78"/>
      <c r="F25" s="78"/>
      <c r="G25" s="78"/>
      <c r="H25" s="78"/>
      <c r="I25" s="78"/>
      <c r="J25" s="90"/>
      <c r="K25" s="118"/>
      <c r="L25" s="90"/>
      <c r="M25" s="118"/>
      <c r="N25" s="110" t="str">
        <f>IF(OR($J25="",$L25=""),"",IF($L25&gt;$J25,"はい","いいえ"))</f>
      </c>
      <c r="O25" s="122" t="str">
        <f>IF(OR($J25="",$K25="",$L25="",$M25=""),"",MAX(0,($L25+$M25-$J25-$K25)*24))</f>
      </c>
      <c r="P25" s="126"/>
      <c r="Q25" s="122" t="str">
        <f>IF($O25="","",ROUND(MAX(0,$O25-$P25)/'設定'!$B$15,0)*'設定'!$B$15)</f>
      </c>
      <c r="R25" s="78"/>
      <c r="S25" s="114"/>
      <c r="T25" s="110" t="str">
        <f>IF($Q25="","",IF(OR($Q25&gt;='設定'!$B$26,AND('設定'!$B$27="はい",ISNUMBER(SEARCH("法定",$G25)))),"三次承認",IF($Q25&gt;='設定'!$B$25,"二次承認","一次承認")))</f>
      </c>
      <c r="U25" s="78"/>
      <c r="V25" s="78"/>
      <c r="W25" s="90"/>
      <c r="X25" s="78"/>
      <c r="Y25" s="78"/>
      <c r="Z25" s="90"/>
      <c r="AA25" s="78"/>
      <c r="AB25" s="78"/>
      <c r="AC25" s="90"/>
      <c r="AD25" s="134" t="str">
        <f>IF($C25="","",IF((IF($Q25&gt;'設定'!$B$17,1,0)+IF(AND($S25="承認済み",$W25=""),1,0)+IF(AND(ISNUMBER(SEARCH("法定",$G25)),$AC25=""),1,0)+IF(AND($Q25&gt;0,$AL25=""),1,0))=0,"无",IF($Q25&gt;'設定'!$B$17,"1回上限超過。","")&amp;IF(AND($S25="承認済み",$W25=""),"上司承認日未入力。","")&amp;IF(AND(ISNUMBER(SEARCH("法定",$G25)),$AC25=""),"法定休日の上位承認漏れ。","")&amp;IF(AND($Q25&gt;0,$AL25=""),"証憑不足。","")))</f>
      </c>
      <c r="AE25" s="110" t="str">
        <f>IF($J25="","",TEXT($J25,"yyyy-mm"))</f>
      </c>
      <c r="AF25" s="122" t="str">
        <f>IF($G25="","",IF(ISNUMBER(SEARCH("法定",$G25)),'設定'!$B$14,IF(ISNUMBER(SEARCH("休日",$G25)),'設定'!$B$13,'設定'!$B$12)))</f>
      </c>
      <c r="AG25" s="122" t="str">
        <f>IF($Q25="","",$Q25*$AF25)</f>
      </c>
      <c r="AH25" s="130" t="str">
        <f>IF($Q25="","",IF($Q25&gt;='設定'!$B$19,'設定'!$B$20,0))</f>
      </c>
      <c r="AI25" s="130" t="str">
        <f>IF($Q25="","",IF($Q25&gt;='設定'!$B$21,'設定'!$B$22,0))</f>
      </c>
      <c r="AJ25" s="78"/>
      <c r="AK25" s="78"/>
      <c r="AL25" s="36"/>
      <c r="AM25" s="36"/>
      <c r="AN25" s="36"/>
    </row>
    <row r="26" ht="20" customHeight="true">
      <c r="A26" s="110" t="str">
        <f>IF($C26="","",IF($B26="","OT-"&amp;TEXT(ROW()-5,"0000"),"OT-"&amp;TEXT($B26,"yyyymmdd")&amp;"-"&amp;TEXT(ROW()-5,"0000")))</f>
      </c>
      <c r="B26" s="90"/>
      <c r="C26" s="78"/>
      <c r="D26" s="114"/>
      <c r="E26" s="78"/>
      <c r="F26" s="78"/>
      <c r="G26" s="78"/>
      <c r="H26" s="78"/>
      <c r="I26" s="78"/>
      <c r="J26" s="90"/>
      <c r="K26" s="118"/>
      <c r="L26" s="90"/>
      <c r="M26" s="118"/>
      <c r="N26" s="110" t="str">
        <f>IF(OR($J26="",$L26=""),"",IF($L26&gt;$J26,"はい","いいえ"))</f>
      </c>
      <c r="O26" s="122" t="str">
        <f>IF(OR($J26="",$K26="",$L26="",$M26=""),"",MAX(0,($L26+$M26-$J26-$K26)*24))</f>
      </c>
      <c r="P26" s="126"/>
      <c r="Q26" s="122" t="str">
        <f>IF($O26="","",ROUND(MAX(0,$O26-$P26)/'設定'!$B$15,0)*'設定'!$B$15)</f>
      </c>
      <c r="R26" s="78"/>
      <c r="S26" s="114"/>
      <c r="T26" s="110" t="str">
        <f>IF($Q26="","",IF(OR($Q26&gt;='設定'!$B$26,AND('設定'!$B$27="はい",ISNUMBER(SEARCH("法定",$G26)))),"三次承認",IF($Q26&gt;='設定'!$B$25,"二次承認","一次承認")))</f>
      </c>
      <c r="U26" s="78"/>
      <c r="V26" s="78"/>
      <c r="W26" s="90"/>
      <c r="X26" s="78"/>
      <c r="Y26" s="78"/>
      <c r="Z26" s="90"/>
      <c r="AA26" s="78"/>
      <c r="AB26" s="78"/>
      <c r="AC26" s="90"/>
      <c r="AD26" s="134" t="str">
        <f>IF($C26="","",IF((IF($Q26&gt;'設定'!$B$17,1,0)+IF(AND($S26="承認済み",$W26=""),1,0)+IF(AND(ISNUMBER(SEARCH("法定",$G26)),$AC26=""),1,0)+IF(AND($Q26&gt;0,$AL26=""),1,0))=0,"无",IF($Q26&gt;'設定'!$B$17,"1回上限超過。","")&amp;IF(AND($S26="承認済み",$W26=""),"上司承認日未入力。","")&amp;IF(AND(ISNUMBER(SEARCH("法定",$G26)),$AC26=""),"法定休日の上位承認漏れ。","")&amp;IF(AND($Q26&gt;0,$AL26=""),"証憑不足。","")))</f>
      </c>
      <c r="AE26" s="110" t="str">
        <f>IF($J26="","",TEXT($J26,"yyyy-mm"))</f>
      </c>
      <c r="AF26" s="122" t="str">
        <f>IF($G26="","",IF(ISNUMBER(SEARCH("法定",$G26)),'設定'!$B$14,IF(ISNUMBER(SEARCH("休日",$G26)),'設定'!$B$13,'設定'!$B$12)))</f>
      </c>
      <c r="AG26" s="122" t="str">
        <f>IF($Q26="","",$Q26*$AF26)</f>
      </c>
      <c r="AH26" s="130" t="str">
        <f>IF($Q26="","",IF($Q26&gt;='設定'!$B$19,'設定'!$B$20,0))</f>
      </c>
      <c r="AI26" s="130" t="str">
        <f>IF($Q26="","",IF($Q26&gt;='設定'!$B$21,'設定'!$B$22,0))</f>
      </c>
      <c r="AJ26" s="78"/>
      <c r="AK26" s="78"/>
      <c r="AL26" s="36"/>
      <c r="AM26" s="36"/>
      <c r="AN26" s="36"/>
    </row>
    <row r="27" ht="20" customHeight="true">
      <c r="A27" s="110" t="str">
        <f>IF($C27="","",IF($B27="","OT-"&amp;TEXT(ROW()-5,"0000"),"OT-"&amp;TEXT($B27,"yyyymmdd")&amp;"-"&amp;TEXT(ROW()-5,"0000")))</f>
      </c>
      <c r="B27" s="90"/>
      <c r="C27" s="78"/>
      <c r="D27" s="114"/>
      <c r="E27" s="78"/>
      <c r="F27" s="78"/>
      <c r="G27" s="78"/>
      <c r="H27" s="78"/>
      <c r="I27" s="78"/>
      <c r="J27" s="90"/>
      <c r="K27" s="118"/>
      <c r="L27" s="90"/>
      <c r="M27" s="118"/>
      <c r="N27" s="110" t="str">
        <f>IF(OR($J27="",$L27=""),"",IF($L27&gt;$J27,"はい","いいえ"))</f>
      </c>
      <c r="O27" s="122" t="str">
        <f>IF(OR($J27="",$K27="",$L27="",$M27=""),"",MAX(0,($L27+$M27-$J27-$K27)*24))</f>
      </c>
      <c r="P27" s="126"/>
      <c r="Q27" s="122" t="str">
        <f>IF($O27="","",ROUND(MAX(0,$O27-$P27)/'設定'!$B$15,0)*'設定'!$B$15)</f>
      </c>
      <c r="R27" s="78"/>
      <c r="S27" s="114"/>
      <c r="T27" s="110" t="str">
        <f>IF($Q27="","",IF(OR($Q27&gt;='設定'!$B$26,AND('設定'!$B$27="はい",ISNUMBER(SEARCH("法定",$G27)))),"三次承認",IF($Q27&gt;='設定'!$B$25,"二次承認","一次承認")))</f>
      </c>
      <c r="U27" s="78"/>
      <c r="V27" s="78"/>
      <c r="W27" s="90"/>
      <c r="X27" s="78"/>
      <c r="Y27" s="78"/>
      <c r="Z27" s="90"/>
      <c r="AA27" s="78"/>
      <c r="AB27" s="78"/>
      <c r="AC27" s="90"/>
      <c r="AD27" s="134" t="str">
        <f>IF($C27="","",IF((IF($Q27&gt;'設定'!$B$17,1,0)+IF(AND($S27="承認済み",$W27=""),1,0)+IF(AND(ISNUMBER(SEARCH("法定",$G27)),$AC27=""),1,0)+IF(AND($Q27&gt;0,$AL27=""),1,0))=0,"无",IF($Q27&gt;'設定'!$B$17,"1回上限超過。","")&amp;IF(AND($S27="承認済み",$W27=""),"上司承認日未入力。","")&amp;IF(AND(ISNUMBER(SEARCH("法定",$G27)),$AC27=""),"法定休日の上位承認漏れ。","")&amp;IF(AND($Q27&gt;0,$AL27=""),"証憑不足。","")))</f>
      </c>
      <c r="AE27" s="110" t="str">
        <f>IF($J27="","",TEXT($J27,"yyyy-mm"))</f>
      </c>
      <c r="AF27" s="122" t="str">
        <f>IF($G27="","",IF(ISNUMBER(SEARCH("法定",$G27)),'設定'!$B$14,IF(ISNUMBER(SEARCH("休日",$G27)),'設定'!$B$13,'設定'!$B$12)))</f>
      </c>
      <c r="AG27" s="122" t="str">
        <f>IF($Q27="","",$Q27*$AF27)</f>
      </c>
      <c r="AH27" s="130" t="str">
        <f>IF($Q27="","",IF($Q27&gt;='設定'!$B$19,'設定'!$B$20,0))</f>
      </c>
      <c r="AI27" s="130" t="str">
        <f>IF($Q27="","",IF($Q27&gt;='設定'!$B$21,'設定'!$B$22,0))</f>
      </c>
      <c r="AJ27" s="78"/>
      <c r="AK27" s="78"/>
      <c r="AL27" s="36"/>
      <c r="AM27" s="36"/>
      <c r="AN27" s="36"/>
    </row>
    <row r="28" ht="20" customHeight="true">
      <c r="A28" s="110" t="str">
        <f>IF($C28="","",IF($B28="","OT-"&amp;TEXT(ROW()-5,"0000"),"OT-"&amp;TEXT($B28,"yyyymmdd")&amp;"-"&amp;TEXT(ROW()-5,"0000")))</f>
      </c>
      <c r="B28" s="90"/>
      <c r="C28" s="78"/>
      <c r="D28" s="114"/>
      <c r="E28" s="78"/>
      <c r="F28" s="78"/>
      <c r="G28" s="78"/>
      <c r="H28" s="78"/>
      <c r="I28" s="78"/>
      <c r="J28" s="90"/>
      <c r="K28" s="118"/>
      <c r="L28" s="90"/>
      <c r="M28" s="118"/>
      <c r="N28" s="110" t="str">
        <f>IF(OR($J28="",$L28=""),"",IF($L28&gt;$J28,"はい","いいえ"))</f>
      </c>
      <c r="O28" s="122" t="str">
        <f>IF(OR($J28="",$K28="",$L28="",$M28=""),"",MAX(0,($L28+$M28-$J28-$K28)*24))</f>
      </c>
      <c r="P28" s="126"/>
      <c r="Q28" s="122" t="str">
        <f>IF($O28="","",ROUND(MAX(0,$O28-$P28)/'設定'!$B$15,0)*'設定'!$B$15)</f>
      </c>
      <c r="R28" s="78"/>
      <c r="S28" s="114"/>
      <c r="T28" s="110" t="str">
        <f>IF($Q28="","",IF(OR($Q28&gt;='設定'!$B$26,AND('設定'!$B$27="はい",ISNUMBER(SEARCH("法定",$G28)))),"三次承認",IF($Q28&gt;='設定'!$B$25,"二次承認","一次承認")))</f>
      </c>
      <c r="U28" s="78"/>
      <c r="V28" s="78"/>
      <c r="W28" s="90"/>
      <c r="X28" s="78"/>
      <c r="Y28" s="78"/>
      <c r="Z28" s="90"/>
      <c r="AA28" s="78"/>
      <c r="AB28" s="78"/>
      <c r="AC28" s="90"/>
      <c r="AD28" s="134" t="str">
        <f>IF($C28="","",IF((IF($Q28&gt;'設定'!$B$17,1,0)+IF(AND($S28="承認済み",$W28=""),1,0)+IF(AND(ISNUMBER(SEARCH("法定",$G28)),$AC28=""),1,0)+IF(AND($Q28&gt;0,$AL28=""),1,0))=0,"无",IF($Q28&gt;'設定'!$B$17,"1回上限超過。","")&amp;IF(AND($S28="承認済み",$W28=""),"上司承認日未入力。","")&amp;IF(AND(ISNUMBER(SEARCH("法定",$G28)),$AC28=""),"法定休日の上位承認漏れ。","")&amp;IF(AND($Q28&gt;0,$AL28=""),"証憑不足。","")))</f>
      </c>
      <c r="AE28" s="110" t="str">
        <f>IF($J28="","",TEXT($J28,"yyyy-mm"))</f>
      </c>
      <c r="AF28" s="122" t="str">
        <f>IF($G28="","",IF(ISNUMBER(SEARCH("法定",$G28)),'設定'!$B$14,IF(ISNUMBER(SEARCH("休日",$G28)),'設定'!$B$13,'設定'!$B$12)))</f>
      </c>
      <c r="AG28" s="122" t="str">
        <f>IF($Q28="","",$Q28*$AF28)</f>
      </c>
      <c r="AH28" s="130" t="str">
        <f>IF($Q28="","",IF($Q28&gt;='設定'!$B$19,'設定'!$B$20,0))</f>
      </c>
      <c r="AI28" s="130" t="str">
        <f>IF($Q28="","",IF($Q28&gt;='設定'!$B$21,'設定'!$B$22,0))</f>
      </c>
      <c r="AJ28" s="78"/>
      <c r="AK28" s="78"/>
      <c r="AL28" s="36"/>
      <c r="AM28" s="36"/>
      <c r="AN28" s="36"/>
    </row>
    <row r="29" ht="20" customHeight="true">
      <c r="A29" s="110" t="str">
        <f>IF($C29="","",IF($B29="","OT-"&amp;TEXT(ROW()-5,"0000"),"OT-"&amp;TEXT($B29,"yyyymmdd")&amp;"-"&amp;TEXT(ROW()-5,"0000")))</f>
      </c>
      <c r="B29" s="90"/>
      <c r="C29" s="78"/>
      <c r="D29" s="114"/>
      <c r="E29" s="78"/>
      <c r="F29" s="78"/>
      <c r="G29" s="78"/>
      <c r="H29" s="78"/>
      <c r="I29" s="78"/>
      <c r="J29" s="90"/>
      <c r="K29" s="118"/>
      <c r="L29" s="90"/>
      <c r="M29" s="118"/>
      <c r="N29" s="110" t="str">
        <f>IF(OR($J29="",$L29=""),"",IF($L29&gt;$J29,"はい","いいえ"))</f>
      </c>
      <c r="O29" s="122" t="str">
        <f>IF(OR($J29="",$K29="",$L29="",$M29=""),"",MAX(0,($L29+$M29-$J29-$K29)*24))</f>
      </c>
      <c r="P29" s="126"/>
      <c r="Q29" s="122" t="str">
        <f>IF($O29="","",ROUND(MAX(0,$O29-$P29)/'設定'!$B$15,0)*'設定'!$B$15)</f>
      </c>
      <c r="R29" s="78"/>
      <c r="S29" s="114"/>
      <c r="T29" s="110" t="str">
        <f>IF($Q29="","",IF(OR($Q29&gt;='設定'!$B$26,AND('設定'!$B$27="はい",ISNUMBER(SEARCH("法定",$G29)))),"三次承認",IF($Q29&gt;='設定'!$B$25,"二次承認","一次承認")))</f>
      </c>
      <c r="U29" s="78"/>
      <c r="V29" s="78"/>
      <c r="W29" s="90"/>
      <c r="X29" s="78"/>
      <c r="Y29" s="78"/>
      <c r="Z29" s="90"/>
      <c r="AA29" s="78"/>
      <c r="AB29" s="78"/>
      <c r="AC29" s="90"/>
      <c r="AD29" s="134" t="str">
        <f>IF($C29="","",IF((IF($Q29&gt;'設定'!$B$17,1,0)+IF(AND($S29="承認済み",$W29=""),1,0)+IF(AND(ISNUMBER(SEARCH("法定",$G29)),$AC29=""),1,0)+IF(AND($Q29&gt;0,$AL29=""),1,0))=0,"无",IF($Q29&gt;'設定'!$B$17,"1回上限超過。","")&amp;IF(AND($S29="承認済み",$W29=""),"上司承認日未入力。","")&amp;IF(AND(ISNUMBER(SEARCH("法定",$G29)),$AC29=""),"法定休日の上位承認漏れ。","")&amp;IF(AND($Q29&gt;0,$AL29=""),"証憑不足。","")))</f>
      </c>
      <c r="AE29" s="110" t="str">
        <f>IF($J29="","",TEXT($J29,"yyyy-mm"))</f>
      </c>
      <c r="AF29" s="122" t="str">
        <f>IF($G29="","",IF(ISNUMBER(SEARCH("法定",$G29)),'設定'!$B$14,IF(ISNUMBER(SEARCH("休日",$G29)),'設定'!$B$13,'設定'!$B$12)))</f>
      </c>
      <c r="AG29" s="122" t="str">
        <f>IF($Q29="","",$Q29*$AF29)</f>
      </c>
      <c r="AH29" s="130" t="str">
        <f>IF($Q29="","",IF($Q29&gt;='設定'!$B$19,'設定'!$B$20,0))</f>
      </c>
      <c r="AI29" s="130" t="str">
        <f>IF($Q29="","",IF($Q29&gt;='設定'!$B$21,'設定'!$B$22,0))</f>
      </c>
      <c r="AJ29" s="78"/>
      <c r="AK29" s="78"/>
      <c r="AL29" s="36"/>
      <c r="AM29" s="36"/>
      <c r="AN29" s="36"/>
    </row>
    <row r="30" ht="20" customHeight="true">
      <c r="A30" s="110" t="str">
        <f>IF($C30="","",IF($B30="","OT-"&amp;TEXT(ROW()-5,"0000"),"OT-"&amp;TEXT($B30,"yyyymmdd")&amp;"-"&amp;TEXT(ROW()-5,"0000")))</f>
      </c>
      <c r="B30" s="90"/>
      <c r="C30" s="78"/>
      <c r="D30" s="114"/>
      <c r="E30" s="78"/>
      <c r="F30" s="78"/>
      <c r="G30" s="78"/>
      <c r="H30" s="78"/>
      <c r="I30" s="78"/>
      <c r="J30" s="90"/>
      <c r="K30" s="118"/>
      <c r="L30" s="90"/>
      <c r="M30" s="118"/>
      <c r="N30" s="110" t="str">
        <f>IF(OR($J30="",$L30=""),"",IF($L30&gt;$J30,"はい","いいえ"))</f>
      </c>
      <c r="O30" s="122" t="str">
        <f>IF(OR($J30="",$K30="",$L30="",$M30=""),"",MAX(0,($L30+$M30-$J30-$K30)*24))</f>
      </c>
      <c r="P30" s="126"/>
      <c r="Q30" s="122" t="str">
        <f>IF($O30="","",ROUND(MAX(0,$O30-$P30)/'設定'!$B$15,0)*'設定'!$B$15)</f>
      </c>
      <c r="R30" s="78"/>
      <c r="S30" s="114"/>
      <c r="T30" s="110" t="str">
        <f>IF($Q30="","",IF(OR($Q30&gt;='設定'!$B$26,AND('設定'!$B$27="はい",ISNUMBER(SEARCH("法定",$G30)))),"三次承認",IF($Q30&gt;='設定'!$B$25,"二次承認","一次承認")))</f>
      </c>
      <c r="U30" s="78"/>
      <c r="V30" s="78"/>
      <c r="W30" s="90"/>
      <c r="X30" s="78"/>
      <c r="Y30" s="78"/>
      <c r="Z30" s="90"/>
      <c r="AA30" s="78"/>
      <c r="AB30" s="78"/>
      <c r="AC30" s="90"/>
      <c r="AD30" s="134" t="str">
        <f>IF($C30="","",IF((IF($Q30&gt;'設定'!$B$17,1,0)+IF(AND($S30="承認済み",$W30=""),1,0)+IF(AND(ISNUMBER(SEARCH("法定",$G30)),$AC30=""),1,0)+IF(AND($Q30&gt;0,$AL30=""),1,0))=0,"无",IF($Q30&gt;'設定'!$B$17,"1回上限超過。","")&amp;IF(AND($S30="承認済み",$W30=""),"上司承認日未入力。","")&amp;IF(AND(ISNUMBER(SEARCH("法定",$G30)),$AC30=""),"法定休日の上位承認漏れ。","")&amp;IF(AND($Q30&gt;0,$AL30=""),"証憑不足。","")))</f>
      </c>
      <c r="AE30" s="110" t="str">
        <f>IF($J30="","",TEXT($J30,"yyyy-mm"))</f>
      </c>
      <c r="AF30" s="122" t="str">
        <f>IF($G30="","",IF(ISNUMBER(SEARCH("法定",$G30)),'設定'!$B$14,IF(ISNUMBER(SEARCH("休日",$G30)),'設定'!$B$13,'設定'!$B$12)))</f>
      </c>
      <c r="AG30" s="122" t="str">
        <f>IF($Q30="","",$Q30*$AF30)</f>
      </c>
      <c r="AH30" s="130" t="str">
        <f>IF($Q30="","",IF($Q30&gt;='設定'!$B$19,'設定'!$B$20,0))</f>
      </c>
      <c r="AI30" s="130" t="str">
        <f>IF($Q30="","",IF($Q30&gt;='設定'!$B$21,'設定'!$B$22,0))</f>
      </c>
      <c r="AJ30" s="78"/>
      <c r="AK30" s="78"/>
      <c r="AL30" s="36"/>
      <c r="AM30" s="36"/>
      <c r="AN30" s="36"/>
    </row>
    <row r="31" ht="20" customHeight="true">
      <c r="A31" s="110" t="str">
        <f>IF($C31="","",IF($B31="","OT-"&amp;TEXT(ROW()-5,"0000"),"OT-"&amp;TEXT($B31,"yyyymmdd")&amp;"-"&amp;TEXT(ROW()-5,"0000")))</f>
      </c>
      <c r="B31" s="90"/>
      <c r="C31" s="78"/>
      <c r="D31" s="114"/>
      <c r="E31" s="78"/>
      <c r="F31" s="78"/>
      <c r="G31" s="78"/>
      <c r="H31" s="78"/>
      <c r="I31" s="78"/>
      <c r="J31" s="90"/>
      <c r="K31" s="118"/>
      <c r="L31" s="90"/>
      <c r="M31" s="118"/>
      <c r="N31" s="110" t="str">
        <f>IF(OR($J31="",$L31=""),"",IF($L31&gt;$J31,"はい","いいえ"))</f>
      </c>
      <c r="O31" s="122" t="str">
        <f>IF(OR($J31="",$K31="",$L31="",$M31=""),"",MAX(0,($L31+$M31-$J31-$K31)*24))</f>
      </c>
      <c r="P31" s="126"/>
      <c r="Q31" s="122" t="str">
        <f>IF($O31="","",ROUND(MAX(0,$O31-$P31)/'設定'!$B$15,0)*'設定'!$B$15)</f>
      </c>
      <c r="R31" s="78"/>
      <c r="S31" s="114"/>
      <c r="T31" s="110" t="str">
        <f>IF($Q31="","",IF(OR($Q31&gt;='設定'!$B$26,AND('設定'!$B$27="はい",ISNUMBER(SEARCH("法定",$G31)))),"三次承認",IF($Q31&gt;='設定'!$B$25,"二次承認","一次承認")))</f>
      </c>
      <c r="U31" s="78"/>
      <c r="V31" s="78"/>
      <c r="W31" s="90"/>
      <c r="X31" s="78"/>
      <c r="Y31" s="78"/>
      <c r="Z31" s="90"/>
      <c r="AA31" s="78"/>
      <c r="AB31" s="78"/>
      <c r="AC31" s="90"/>
      <c r="AD31" s="134" t="str">
        <f>IF($C31="","",IF((IF($Q31&gt;'設定'!$B$17,1,0)+IF(AND($S31="承認済み",$W31=""),1,0)+IF(AND(ISNUMBER(SEARCH("法定",$G31)),$AC31=""),1,0)+IF(AND($Q31&gt;0,$AL31=""),1,0))=0,"无",IF($Q31&gt;'設定'!$B$17,"1回上限超過。","")&amp;IF(AND($S31="承認済み",$W31=""),"上司承認日未入力。","")&amp;IF(AND(ISNUMBER(SEARCH("法定",$G31)),$AC31=""),"法定休日の上位承認漏れ。","")&amp;IF(AND($Q31&gt;0,$AL31=""),"証憑不足。","")))</f>
      </c>
      <c r="AE31" s="110" t="str">
        <f>IF($J31="","",TEXT($J31,"yyyy-mm"))</f>
      </c>
      <c r="AF31" s="122" t="str">
        <f>IF($G31="","",IF(ISNUMBER(SEARCH("法定",$G31)),'設定'!$B$14,IF(ISNUMBER(SEARCH("休日",$G31)),'設定'!$B$13,'設定'!$B$12)))</f>
      </c>
      <c r="AG31" s="122" t="str">
        <f>IF($Q31="","",$Q31*$AF31)</f>
      </c>
      <c r="AH31" s="130" t="str">
        <f>IF($Q31="","",IF($Q31&gt;='設定'!$B$19,'設定'!$B$20,0))</f>
      </c>
      <c r="AI31" s="130" t="str">
        <f>IF($Q31="","",IF($Q31&gt;='設定'!$B$21,'設定'!$B$22,0))</f>
      </c>
      <c r="AJ31" s="78"/>
      <c r="AK31" s="78"/>
      <c r="AL31" s="36"/>
      <c r="AM31" s="36"/>
      <c r="AN31" s="36"/>
    </row>
    <row r="32" ht="20" customHeight="true">
      <c r="A32" s="110" t="str">
        <f>IF($C32="","",IF($B32="","OT-"&amp;TEXT(ROW()-5,"0000"),"OT-"&amp;TEXT($B32,"yyyymmdd")&amp;"-"&amp;TEXT(ROW()-5,"0000")))</f>
      </c>
      <c r="B32" s="90"/>
      <c r="C32" s="78"/>
      <c r="D32" s="114"/>
      <c r="E32" s="78"/>
      <c r="F32" s="78"/>
      <c r="G32" s="78"/>
      <c r="H32" s="78"/>
      <c r="I32" s="78"/>
      <c r="J32" s="90"/>
      <c r="K32" s="118"/>
      <c r="L32" s="90"/>
      <c r="M32" s="118"/>
      <c r="N32" s="110" t="str">
        <f>IF(OR($J32="",$L32=""),"",IF($L32&gt;$J32,"はい","いいえ"))</f>
      </c>
      <c r="O32" s="122" t="str">
        <f>IF(OR($J32="",$K32="",$L32="",$M32=""),"",MAX(0,($L32+$M32-$J32-$K32)*24))</f>
      </c>
      <c r="P32" s="126"/>
      <c r="Q32" s="122" t="str">
        <f>IF($O32="","",ROUND(MAX(0,$O32-$P32)/'設定'!$B$15,0)*'設定'!$B$15)</f>
      </c>
      <c r="R32" s="78"/>
      <c r="S32" s="114"/>
      <c r="T32" s="110" t="str">
        <f>IF($Q32="","",IF(OR($Q32&gt;='設定'!$B$26,AND('設定'!$B$27="はい",ISNUMBER(SEARCH("法定",$G32)))),"三次承認",IF($Q32&gt;='設定'!$B$25,"二次承認","一次承認")))</f>
      </c>
      <c r="U32" s="78"/>
      <c r="V32" s="78"/>
      <c r="W32" s="90"/>
      <c r="X32" s="78"/>
      <c r="Y32" s="78"/>
      <c r="Z32" s="90"/>
      <c r="AA32" s="78"/>
      <c r="AB32" s="78"/>
      <c r="AC32" s="90"/>
      <c r="AD32" s="134" t="str">
        <f>IF($C32="","",IF((IF($Q32&gt;'設定'!$B$17,1,0)+IF(AND($S32="承認済み",$W32=""),1,0)+IF(AND(ISNUMBER(SEARCH("法定",$G32)),$AC32=""),1,0)+IF(AND($Q32&gt;0,$AL32=""),1,0))=0,"无",IF($Q32&gt;'設定'!$B$17,"1回上限超過。","")&amp;IF(AND($S32="承認済み",$W32=""),"上司承認日未入力。","")&amp;IF(AND(ISNUMBER(SEARCH("法定",$G32)),$AC32=""),"法定休日の上位承認漏れ。","")&amp;IF(AND($Q32&gt;0,$AL32=""),"証憑不足。","")))</f>
      </c>
      <c r="AE32" s="110" t="str">
        <f>IF($J32="","",TEXT($J32,"yyyy-mm"))</f>
      </c>
      <c r="AF32" s="122" t="str">
        <f>IF($G32="","",IF(ISNUMBER(SEARCH("法定",$G32)),'設定'!$B$14,IF(ISNUMBER(SEARCH("休日",$G32)),'設定'!$B$13,'設定'!$B$12)))</f>
      </c>
      <c r="AG32" s="122" t="str">
        <f>IF($Q32="","",$Q32*$AF32)</f>
      </c>
      <c r="AH32" s="130" t="str">
        <f>IF($Q32="","",IF($Q32&gt;='設定'!$B$19,'設定'!$B$20,0))</f>
      </c>
      <c r="AI32" s="130" t="str">
        <f>IF($Q32="","",IF($Q32&gt;='設定'!$B$21,'設定'!$B$22,0))</f>
      </c>
      <c r="AJ32" s="78"/>
      <c r="AK32" s="78"/>
      <c r="AL32" s="36"/>
      <c r="AM32" s="36"/>
      <c r="AN32" s="36"/>
    </row>
    <row r="33" ht="20" customHeight="true">
      <c r="A33" s="110" t="str">
        <f>IF($C33="","",IF($B33="","OT-"&amp;TEXT(ROW()-5,"0000"),"OT-"&amp;TEXT($B33,"yyyymmdd")&amp;"-"&amp;TEXT(ROW()-5,"0000")))</f>
      </c>
      <c r="B33" s="90"/>
      <c r="C33" s="78"/>
      <c r="D33" s="114"/>
      <c r="E33" s="78"/>
      <c r="F33" s="78"/>
      <c r="G33" s="78"/>
      <c r="H33" s="78"/>
      <c r="I33" s="78"/>
      <c r="J33" s="90"/>
      <c r="K33" s="118"/>
      <c r="L33" s="90"/>
      <c r="M33" s="118"/>
      <c r="N33" s="110" t="str">
        <f>IF(OR($J33="",$L33=""),"",IF($L33&gt;$J33,"はい","いいえ"))</f>
      </c>
      <c r="O33" s="122" t="str">
        <f>IF(OR($J33="",$K33="",$L33="",$M33=""),"",MAX(0,($L33+$M33-$J33-$K33)*24))</f>
      </c>
      <c r="P33" s="126"/>
      <c r="Q33" s="122" t="str">
        <f>IF($O33="","",ROUND(MAX(0,$O33-$P33)/'設定'!$B$15,0)*'設定'!$B$15)</f>
      </c>
      <c r="R33" s="78"/>
      <c r="S33" s="114"/>
      <c r="T33" s="110" t="str">
        <f>IF($Q33="","",IF(OR($Q33&gt;='設定'!$B$26,AND('設定'!$B$27="はい",ISNUMBER(SEARCH("法定",$G33)))),"三次承認",IF($Q33&gt;='設定'!$B$25,"二次承認","一次承認")))</f>
      </c>
      <c r="U33" s="78"/>
      <c r="V33" s="78"/>
      <c r="W33" s="90"/>
      <c r="X33" s="78"/>
      <c r="Y33" s="78"/>
      <c r="Z33" s="90"/>
      <c r="AA33" s="78"/>
      <c r="AB33" s="78"/>
      <c r="AC33" s="90"/>
      <c r="AD33" s="134" t="str">
        <f>IF($C33="","",IF((IF($Q33&gt;'設定'!$B$17,1,0)+IF(AND($S33="承認済み",$W33=""),1,0)+IF(AND(ISNUMBER(SEARCH("法定",$G33)),$AC33=""),1,0)+IF(AND($Q33&gt;0,$AL33=""),1,0))=0,"无",IF($Q33&gt;'設定'!$B$17,"1回上限超過。","")&amp;IF(AND($S33="承認済み",$W33=""),"上司承認日未入力。","")&amp;IF(AND(ISNUMBER(SEARCH("法定",$G33)),$AC33=""),"法定休日の上位承認漏れ。","")&amp;IF(AND($Q33&gt;0,$AL33=""),"証憑不足。","")))</f>
      </c>
      <c r="AE33" s="110" t="str">
        <f>IF($J33="","",TEXT($J33,"yyyy-mm"))</f>
      </c>
      <c r="AF33" s="122" t="str">
        <f>IF($G33="","",IF(ISNUMBER(SEARCH("法定",$G33)),'設定'!$B$14,IF(ISNUMBER(SEARCH("休日",$G33)),'設定'!$B$13,'設定'!$B$12)))</f>
      </c>
      <c r="AG33" s="122" t="str">
        <f>IF($Q33="","",$Q33*$AF33)</f>
      </c>
      <c r="AH33" s="130" t="str">
        <f>IF($Q33="","",IF($Q33&gt;='設定'!$B$19,'設定'!$B$20,0))</f>
      </c>
      <c r="AI33" s="130" t="str">
        <f>IF($Q33="","",IF($Q33&gt;='設定'!$B$21,'設定'!$B$22,0))</f>
      </c>
      <c r="AJ33" s="78"/>
      <c r="AK33" s="78"/>
      <c r="AL33" s="36"/>
      <c r="AM33" s="36"/>
      <c r="AN33" s="36"/>
    </row>
    <row r="34" ht="20" customHeight="true">
      <c r="A34" s="110" t="str">
        <f>IF($C34="","",IF($B34="","OT-"&amp;TEXT(ROW()-5,"0000"),"OT-"&amp;TEXT($B34,"yyyymmdd")&amp;"-"&amp;TEXT(ROW()-5,"0000")))</f>
      </c>
      <c r="B34" s="90"/>
      <c r="C34" s="78"/>
      <c r="D34" s="114"/>
      <c r="E34" s="78"/>
      <c r="F34" s="78"/>
      <c r="G34" s="78"/>
      <c r="H34" s="78"/>
      <c r="I34" s="78"/>
      <c r="J34" s="90"/>
      <c r="K34" s="118"/>
      <c r="L34" s="90"/>
      <c r="M34" s="118"/>
      <c r="N34" s="110" t="str">
        <f>IF(OR($J34="",$L34=""),"",IF($L34&gt;$J34,"はい","いいえ"))</f>
      </c>
      <c r="O34" s="122" t="str">
        <f>IF(OR($J34="",$K34="",$L34="",$M34=""),"",MAX(0,($L34+$M34-$J34-$K34)*24))</f>
      </c>
      <c r="P34" s="126"/>
      <c r="Q34" s="122" t="str">
        <f>IF($O34="","",ROUND(MAX(0,$O34-$P34)/'設定'!$B$15,0)*'設定'!$B$15)</f>
      </c>
      <c r="R34" s="78"/>
      <c r="S34" s="114"/>
      <c r="T34" s="110" t="str">
        <f>IF($Q34="","",IF(OR($Q34&gt;='設定'!$B$26,AND('設定'!$B$27="はい",ISNUMBER(SEARCH("法定",$G34)))),"三次承認",IF($Q34&gt;='設定'!$B$25,"二次承認","一次承認")))</f>
      </c>
      <c r="U34" s="78"/>
      <c r="V34" s="78"/>
      <c r="W34" s="90"/>
      <c r="X34" s="78"/>
      <c r="Y34" s="78"/>
      <c r="Z34" s="90"/>
      <c r="AA34" s="78"/>
      <c r="AB34" s="78"/>
      <c r="AC34" s="90"/>
      <c r="AD34" s="134" t="str">
        <f>IF($C34="","",IF((IF($Q34&gt;'設定'!$B$17,1,0)+IF(AND($S34="承認済み",$W34=""),1,0)+IF(AND(ISNUMBER(SEARCH("法定",$G34)),$AC34=""),1,0)+IF(AND($Q34&gt;0,$AL34=""),1,0))=0,"无",IF($Q34&gt;'設定'!$B$17,"1回上限超過。","")&amp;IF(AND($S34="承認済み",$W34=""),"上司承認日未入力。","")&amp;IF(AND(ISNUMBER(SEARCH("法定",$G34)),$AC34=""),"法定休日の上位承認漏れ。","")&amp;IF(AND($Q34&gt;0,$AL34=""),"証憑不足。","")))</f>
      </c>
      <c r="AE34" s="110" t="str">
        <f>IF($J34="","",TEXT($J34,"yyyy-mm"))</f>
      </c>
      <c r="AF34" s="122" t="str">
        <f>IF($G34="","",IF(ISNUMBER(SEARCH("法定",$G34)),'設定'!$B$14,IF(ISNUMBER(SEARCH("休日",$G34)),'設定'!$B$13,'設定'!$B$12)))</f>
      </c>
      <c r="AG34" s="122" t="str">
        <f>IF($Q34="","",$Q34*$AF34)</f>
      </c>
      <c r="AH34" s="130" t="str">
        <f>IF($Q34="","",IF($Q34&gt;='設定'!$B$19,'設定'!$B$20,0))</f>
      </c>
      <c r="AI34" s="130" t="str">
        <f>IF($Q34="","",IF($Q34&gt;='設定'!$B$21,'設定'!$B$22,0))</f>
      </c>
      <c r="AJ34" s="78"/>
      <c r="AK34" s="78"/>
      <c r="AL34" s="36"/>
      <c r="AM34" s="36"/>
      <c r="AN34" s="36"/>
    </row>
    <row r="35" ht="20" customHeight="true">
      <c r="A35" s="110" t="str">
        <f>IF($C35="","",IF($B35="","OT-"&amp;TEXT(ROW()-5,"0000"),"OT-"&amp;TEXT($B35,"yyyymmdd")&amp;"-"&amp;TEXT(ROW()-5,"0000")))</f>
      </c>
      <c r="B35" s="90"/>
      <c r="C35" s="78"/>
      <c r="D35" s="114"/>
      <c r="E35" s="78"/>
      <c r="F35" s="78"/>
      <c r="G35" s="78"/>
      <c r="H35" s="78"/>
      <c r="I35" s="78"/>
      <c r="J35" s="90"/>
      <c r="K35" s="118"/>
      <c r="L35" s="90"/>
      <c r="M35" s="118"/>
      <c r="N35" s="110" t="str">
        <f>IF(OR($J35="",$L35=""),"",IF($L35&gt;$J35,"はい","いいえ"))</f>
      </c>
      <c r="O35" s="122" t="str">
        <f>IF(OR($J35="",$K35="",$L35="",$M35=""),"",MAX(0,($L35+$M35-$J35-$K35)*24))</f>
      </c>
      <c r="P35" s="126"/>
      <c r="Q35" s="122" t="str">
        <f>IF($O35="","",ROUND(MAX(0,$O35-$P35)/'設定'!$B$15,0)*'設定'!$B$15)</f>
      </c>
      <c r="R35" s="78"/>
      <c r="S35" s="114"/>
      <c r="T35" s="110" t="str">
        <f>IF($Q35="","",IF(OR($Q35&gt;='設定'!$B$26,AND('設定'!$B$27="はい",ISNUMBER(SEARCH("法定",$G35)))),"三次承認",IF($Q35&gt;='設定'!$B$25,"二次承認","一次承認")))</f>
      </c>
      <c r="U35" s="78"/>
      <c r="V35" s="78"/>
      <c r="W35" s="90"/>
      <c r="X35" s="78"/>
      <c r="Y35" s="78"/>
      <c r="Z35" s="90"/>
      <c r="AA35" s="78"/>
      <c r="AB35" s="78"/>
      <c r="AC35" s="90"/>
      <c r="AD35" s="134" t="str">
        <f>IF($C35="","",IF((IF($Q35&gt;'設定'!$B$17,1,0)+IF(AND($S35="承認済み",$W35=""),1,0)+IF(AND(ISNUMBER(SEARCH("法定",$G35)),$AC35=""),1,0)+IF(AND($Q35&gt;0,$AL35=""),1,0))=0,"无",IF($Q35&gt;'設定'!$B$17,"1回上限超過。","")&amp;IF(AND($S35="承認済み",$W35=""),"上司承認日未入力。","")&amp;IF(AND(ISNUMBER(SEARCH("法定",$G35)),$AC35=""),"法定休日の上位承認漏れ。","")&amp;IF(AND($Q35&gt;0,$AL35=""),"証憑不足。","")))</f>
      </c>
      <c r="AE35" s="110" t="str">
        <f>IF($J35="","",TEXT($J35,"yyyy-mm"))</f>
      </c>
      <c r="AF35" s="122" t="str">
        <f>IF($G35="","",IF(ISNUMBER(SEARCH("法定",$G35)),'設定'!$B$14,IF(ISNUMBER(SEARCH("休日",$G35)),'設定'!$B$13,'設定'!$B$12)))</f>
      </c>
      <c r="AG35" s="122" t="str">
        <f>IF($Q35="","",$Q35*$AF35)</f>
      </c>
      <c r="AH35" s="130" t="str">
        <f>IF($Q35="","",IF($Q35&gt;='設定'!$B$19,'設定'!$B$20,0))</f>
      </c>
      <c r="AI35" s="130" t="str">
        <f>IF($Q35="","",IF($Q35&gt;='設定'!$B$21,'設定'!$B$22,0))</f>
      </c>
      <c r="AJ35" s="78"/>
      <c r="AK35" s="78"/>
      <c r="AL35" s="36"/>
      <c r="AM35" s="36"/>
      <c r="AN35" s="36"/>
    </row>
    <row r="36" ht="20" customHeight="true">
      <c r="A36" s="110" t="str">
        <f>IF($C36="","",IF($B36="","OT-"&amp;TEXT(ROW()-5,"0000"),"OT-"&amp;TEXT($B36,"yyyymmdd")&amp;"-"&amp;TEXT(ROW()-5,"0000")))</f>
      </c>
      <c r="B36" s="90"/>
      <c r="C36" s="78"/>
      <c r="D36" s="114"/>
      <c r="E36" s="78"/>
      <c r="F36" s="78"/>
      <c r="G36" s="78"/>
      <c r="H36" s="78"/>
      <c r="I36" s="78"/>
      <c r="J36" s="90"/>
      <c r="K36" s="118"/>
      <c r="L36" s="90"/>
      <c r="M36" s="118"/>
      <c r="N36" s="110" t="str">
        <f>IF(OR($J36="",$L36=""),"",IF($L36&gt;$J36,"はい","いいえ"))</f>
      </c>
      <c r="O36" s="122" t="str">
        <f>IF(OR($J36="",$K36="",$L36="",$M36=""),"",MAX(0,($L36+$M36-$J36-$K36)*24))</f>
      </c>
      <c r="P36" s="126"/>
      <c r="Q36" s="122" t="str">
        <f>IF($O36="","",ROUND(MAX(0,$O36-$P36)/'設定'!$B$15,0)*'設定'!$B$15)</f>
      </c>
      <c r="R36" s="78"/>
      <c r="S36" s="114"/>
      <c r="T36" s="110" t="str">
        <f>IF($Q36="","",IF(OR($Q36&gt;='設定'!$B$26,AND('設定'!$B$27="はい",ISNUMBER(SEARCH("法定",$G36)))),"三次承認",IF($Q36&gt;='設定'!$B$25,"二次承認","一次承認")))</f>
      </c>
      <c r="U36" s="78"/>
      <c r="V36" s="78"/>
      <c r="W36" s="90"/>
      <c r="X36" s="78"/>
      <c r="Y36" s="78"/>
      <c r="Z36" s="90"/>
      <c r="AA36" s="78"/>
      <c r="AB36" s="78"/>
      <c r="AC36" s="90"/>
      <c r="AD36" s="134" t="str">
        <f>IF($C36="","",IF((IF($Q36&gt;'設定'!$B$17,1,0)+IF(AND($S36="承認済み",$W36=""),1,0)+IF(AND(ISNUMBER(SEARCH("法定",$G36)),$AC36=""),1,0)+IF(AND($Q36&gt;0,$AL36=""),1,0))=0,"无",IF($Q36&gt;'設定'!$B$17,"1回上限超過。","")&amp;IF(AND($S36="承認済み",$W36=""),"上司承認日未入力。","")&amp;IF(AND(ISNUMBER(SEARCH("法定",$G36)),$AC36=""),"法定休日の上位承認漏れ。","")&amp;IF(AND($Q36&gt;0,$AL36=""),"証憑不足。","")))</f>
      </c>
      <c r="AE36" s="110" t="str">
        <f>IF($J36="","",TEXT($J36,"yyyy-mm"))</f>
      </c>
      <c r="AF36" s="122" t="str">
        <f>IF($G36="","",IF(ISNUMBER(SEARCH("法定",$G36)),'設定'!$B$14,IF(ISNUMBER(SEARCH("休日",$G36)),'設定'!$B$13,'設定'!$B$12)))</f>
      </c>
      <c r="AG36" s="122" t="str">
        <f>IF($Q36="","",$Q36*$AF36)</f>
      </c>
      <c r="AH36" s="130" t="str">
        <f>IF($Q36="","",IF($Q36&gt;='設定'!$B$19,'設定'!$B$20,0))</f>
      </c>
      <c r="AI36" s="130" t="str">
        <f>IF($Q36="","",IF($Q36&gt;='設定'!$B$21,'設定'!$B$22,0))</f>
      </c>
      <c r="AJ36" s="78"/>
      <c r="AK36" s="78"/>
      <c r="AL36" s="36"/>
      <c r="AM36" s="36"/>
      <c r="AN36" s="36"/>
    </row>
    <row r="37" ht="20" customHeight="true">
      <c r="A37" s="110" t="str">
        <f>IF($C37="","",IF($B37="","OT-"&amp;TEXT(ROW()-5,"0000"),"OT-"&amp;TEXT($B37,"yyyymmdd")&amp;"-"&amp;TEXT(ROW()-5,"0000")))</f>
      </c>
      <c r="B37" s="90"/>
      <c r="C37" s="78"/>
      <c r="D37" s="114"/>
      <c r="E37" s="78"/>
      <c r="F37" s="78"/>
      <c r="G37" s="78"/>
      <c r="H37" s="78"/>
      <c r="I37" s="78"/>
      <c r="J37" s="90"/>
      <c r="K37" s="118"/>
      <c r="L37" s="90"/>
      <c r="M37" s="118"/>
      <c r="N37" s="110" t="str">
        <f>IF(OR($J37="",$L37=""),"",IF($L37&gt;$J37,"はい","いいえ"))</f>
      </c>
      <c r="O37" s="122" t="str">
        <f>IF(OR($J37="",$K37="",$L37="",$M37=""),"",MAX(0,($L37+$M37-$J37-$K37)*24))</f>
      </c>
      <c r="P37" s="126"/>
      <c r="Q37" s="122" t="str">
        <f>IF($O37="","",ROUND(MAX(0,$O37-$P37)/'設定'!$B$15,0)*'設定'!$B$15)</f>
      </c>
      <c r="R37" s="78"/>
      <c r="S37" s="114"/>
      <c r="T37" s="110" t="str">
        <f>IF($Q37="","",IF(OR($Q37&gt;='設定'!$B$26,AND('設定'!$B$27="はい",ISNUMBER(SEARCH("法定",$G37)))),"三次承認",IF($Q37&gt;='設定'!$B$25,"二次承認","一次承認")))</f>
      </c>
      <c r="U37" s="78"/>
      <c r="V37" s="78"/>
      <c r="W37" s="90"/>
      <c r="X37" s="78"/>
      <c r="Y37" s="78"/>
      <c r="Z37" s="90"/>
      <c r="AA37" s="78"/>
      <c r="AB37" s="78"/>
      <c r="AC37" s="90"/>
      <c r="AD37" s="134" t="str">
        <f>IF($C37="","",IF((IF($Q37&gt;'設定'!$B$17,1,0)+IF(AND($S37="承認済み",$W37=""),1,0)+IF(AND(ISNUMBER(SEARCH("法定",$G37)),$AC37=""),1,0)+IF(AND($Q37&gt;0,$AL37=""),1,0))=0,"无",IF($Q37&gt;'設定'!$B$17,"1回上限超過。","")&amp;IF(AND($S37="承認済み",$W37=""),"上司承認日未入力。","")&amp;IF(AND(ISNUMBER(SEARCH("法定",$G37)),$AC37=""),"法定休日の上位承認漏れ。","")&amp;IF(AND($Q37&gt;0,$AL37=""),"証憑不足。","")))</f>
      </c>
      <c r="AE37" s="110" t="str">
        <f>IF($J37="","",TEXT($J37,"yyyy-mm"))</f>
      </c>
      <c r="AF37" s="122" t="str">
        <f>IF($G37="","",IF(ISNUMBER(SEARCH("法定",$G37)),'設定'!$B$14,IF(ISNUMBER(SEARCH("休日",$G37)),'設定'!$B$13,'設定'!$B$12)))</f>
      </c>
      <c r="AG37" s="122" t="str">
        <f>IF($Q37="","",$Q37*$AF37)</f>
      </c>
      <c r="AH37" s="130" t="str">
        <f>IF($Q37="","",IF($Q37&gt;='設定'!$B$19,'設定'!$B$20,0))</f>
      </c>
      <c r="AI37" s="130" t="str">
        <f>IF($Q37="","",IF($Q37&gt;='設定'!$B$21,'設定'!$B$22,0))</f>
      </c>
      <c r="AJ37" s="78"/>
      <c r="AK37" s="78"/>
      <c r="AL37" s="36"/>
      <c r="AM37" s="36"/>
      <c r="AN37" s="36"/>
    </row>
    <row r="38" ht="20" customHeight="true">
      <c r="A38" s="110" t="str">
        <f>IF($C38="","",IF($B38="","OT-"&amp;TEXT(ROW()-5,"0000"),"OT-"&amp;TEXT($B38,"yyyymmdd")&amp;"-"&amp;TEXT(ROW()-5,"0000")))</f>
      </c>
      <c r="B38" s="90"/>
      <c r="C38" s="78"/>
      <c r="D38" s="114"/>
      <c r="E38" s="78"/>
      <c r="F38" s="78"/>
      <c r="G38" s="78"/>
      <c r="H38" s="78"/>
      <c r="I38" s="78"/>
      <c r="J38" s="90"/>
      <c r="K38" s="118"/>
      <c r="L38" s="90"/>
      <c r="M38" s="118"/>
      <c r="N38" s="110" t="str">
        <f>IF(OR($J38="",$L38=""),"",IF($L38&gt;$J38,"はい","いいえ"))</f>
      </c>
      <c r="O38" s="122" t="str">
        <f>IF(OR($J38="",$K38="",$L38="",$M38=""),"",MAX(0,($L38+$M38-$J38-$K38)*24))</f>
      </c>
      <c r="P38" s="126"/>
      <c r="Q38" s="122" t="str">
        <f>IF($O38="","",ROUND(MAX(0,$O38-$P38)/'設定'!$B$15,0)*'設定'!$B$15)</f>
      </c>
      <c r="R38" s="78"/>
      <c r="S38" s="114"/>
      <c r="T38" s="110" t="str">
        <f>IF($Q38="","",IF(OR($Q38&gt;='設定'!$B$26,AND('設定'!$B$27="はい",ISNUMBER(SEARCH("法定",$G38)))),"三次承認",IF($Q38&gt;='設定'!$B$25,"二次承認","一次承認")))</f>
      </c>
      <c r="U38" s="78"/>
      <c r="V38" s="78"/>
      <c r="W38" s="90"/>
      <c r="X38" s="78"/>
      <c r="Y38" s="78"/>
      <c r="Z38" s="90"/>
      <c r="AA38" s="78"/>
      <c r="AB38" s="78"/>
      <c r="AC38" s="90"/>
      <c r="AD38" s="134" t="str">
        <f>IF($C38="","",IF((IF($Q38&gt;'設定'!$B$17,1,0)+IF(AND($S38="承認済み",$W38=""),1,0)+IF(AND(ISNUMBER(SEARCH("法定",$G38)),$AC38=""),1,0)+IF(AND($Q38&gt;0,$AL38=""),1,0))=0,"无",IF($Q38&gt;'設定'!$B$17,"1回上限超過。","")&amp;IF(AND($S38="承認済み",$W38=""),"上司承認日未入力。","")&amp;IF(AND(ISNUMBER(SEARCH("法定",$G38)),$AC38=""),"法定休日の上位承認漏れ。","")&amp;IF(AND($Q38&gt;0,$AL38=""),"証憑不足。","")))</f>
      </c>
      <c r="AE38" s="110" t="str">
        <f>IF($J38="","",TEXT($J38,"yyyy-mm"))</f>
      </c>
      <c r="AF38" s="122" t="str">
        <f>IF($G38="","",IF(ISNUMBER(SEARCH("法定",$G38)),'設定'!$B$14,IF(ISNUMBER(SEARCH("休日",$G38)),'設定'!$B$13,'設定'!$B$12)))</f>
      </c>
      <c r="AG38" s="122" t="str">
        <f>IF($Q38="","",$Q38*$AF38)</f>
      </c>
      <c r="AH38" s="130" t="str">
        <f>IF($Q38="","",IF($Q38&gt;='設定'!$B$19,'設定'!$B$20,0))</f>
      </c>
      <c r="AI38" s="130" t="str">
        <f>IF($Q38="","",IF($Q38&gt;='設定'!$B$21,'設定'!$B$22,0))</f>
      </c>
      <c r="AJ38" s="78"/>
      <c r="AK38" s="78"/>
      <c r="AL38" s="36"/>
      <c r="AM38" s="36"/>
      <c r="AN38" s="36"/>
    </row>
    <row r="39" ht="20" customHeight="true">
      <c r="A39" s="110" t="str">
        <f>IF($C39="","",IF($B39="","OT-"&amp;TEXT(ROW()-5,"0000"),"OT-"&amp;TEXT($B39,"yyyymmdd")&amp;"-"&amp;TEXT(ROW()-5,"0000")))</f>
      </c>
      <c r="B39" s="90"/>
      <c r="C39" s="78"/>
      <c r="D39" s="114"/>
      <c r="E39" s="78"/>
      <c r="F39" s="78"/>
      <c r="G39" s="78"/>
      <c r="H39" s="78"/>
      <c r="I39" s="78"/>
      <c r="J39" s="90"/>
      <c r="K39" s="118"/>
      <c r="L39" s="90"/>
      <c r="M39" s="118"/>
      <c r="N39" s="110" t="str">
        <f>IF(OR($J39="",$L39=""),"",IF($L39&gt;$J39,"はい","いいえ"))</f>
      </c>
      <c r="O39" s="122" t="str">
        <f>IF(OR($J39="",$K39="",$L39="",$M39=""),"",MAX(0,($L39+$M39-$J39-$K39)*24))</f>
      </c>
      <c r="P39" s="126"/>
      <c r="Q39" s="122" t="str">
        <f>IF($O39="","",ROUND(MAX(0,$O39-$P39)/'設定'!$B$15,0)*'設定'!$B$15)</f>
      </c>
      <c r="R39" s="78"/>
      <c r="S39" s="114"/>
      <c r="T39" s="110" t="str">
        <f>IF($Q39="","",IF(OR($Q39&gt;='設定'!$B$26,AND('設定'!$B$27="はい",ISNUMBER(SEARCH("法定",$G39)))),"三次承認",IF($Q39&gt;='設定'!$B$25,"二次承認","一次承認")))</f>
      </c>
      <c r="U39" s="78"/>
      <c r="V39" s="78"/>
      <c r="W39" s="90"/>
      <c r="X39" s="78"/>
      <c r="Y39" s="78"/>
      <c r="Z39" s="90"/>
      <c r="AA39" s="78"/>
      <c r="AB39" s="78"/>
      <c r="AC39" s="90"/>
      <c r="AD39" s="134" t="str">
        <f>IF($C39="","",IF((IF($Q39&gt;'設定'!$B$17,1,0)+IF(AND($S39="承認済み",$W39=""),1,0)+IF(AND(ISNUMBER(SEARCH("法定",$G39)),$AC39=""),1,0)+IF(AND($Q39&gt;0,$AL39=""),1,0))=0,"无",IF($Q39&gt;'設定'!$B$17,"1回上限超過。","")&amp;IF(AND($S39="承認済み",$W39=""),"上司承認日未入力。","")&amp;IF(AND(ISNUMBER(SEARCH("法定",$G39)),$AC39=""),"法定休日の上位承認漏れ。","")&amp;IF(AND($Q39&gt;0,$AL39=""),"証憑不足。","")))</f>
      </c>
      <c r="AE39" s="110" t="str">
        <f>IF($J39="","",TEXT($J39,"yyyy-mm"))</f>
      </c>
      <c r="AF39" s="122" t="str">
        <f>IF($G39="","",IF(ISNUMBER(SEARCH("法定",$G39)),'設定'!$B$14,IF(ISNUMBER(SEARCH("休日",$G39)),'設定'!$B$13,'設定'!$B$12)))</f>
      </c>
      <c r="AG39" s="122" t="str">
        <f>IF($Q39="","",$Q39*$AF39)</f>
      </c>
      <c r="AH39" s="130" t="str">
        <f>IF($Q39="","",IF($Q39&gt;='設定'!$B$19,'設定'!$B$20,0))</f>
      </c>
      <c r="AI39" s="130" t="str">
        <f>IF($Q39="","",IF($Q39&gt;='設定'!$B$21,'設定'!$B$22,0))</f>
      </c>
      <c r="AJ39" s="78"/>
      <c r="AK39" s="78"/>
      <c r="AL39" s="36"/>
      <c r="AM39" s="36"/>
      <c r="AN39" s="36"/>
    </row>
    <row r="40" ht="20" customHeight="true">
      <c r="A40" s="110" t="str">
        <f>IF($C40="","",IF($B40="","OT-"&amp;TEXT(ROW()-5,"0000"),"OT-"&amp;TEXT($B40,"yyyymmdd")&amp;"-"&amp;TEXT(ROW()-5,"0000")))</f>
      </c>
      <c r="B40" s="90"/>
      <c r="C40" s="78"/>
      <c r="D40" s="114"/>
      <c r="E40" s="78"/>
      <c r="F40" s="78"/>
      <c r="G40" s="78"/>
      <c r="H40" s="78"/>
      <c r="I40" s="78"/>
      <c r="J40" s="90"/>
      <c r="K40" s="118"/>
      <c r="L40" s="90"/>
      <c r="M40" s="118"/>
      <c r="N40" s="110" t="str">
        <f>IF(OR($J40="",$L40=""),"",IF($L40&gt;$J40,"はい","いいえ"))</f>
      </c>
      <c r="O40" s="122" t="str">
        <f>IF(OR($J40="",$K40="",$L40="",$M40=""),"",MAX(0,($L40+$M40-$J40-$K40)*24))</f>
      </c>
      <c r="P40" s="126"/>
      <c r="Q40" s="122" t="str">
        <f>IF($O40="","",ROUND(MAX(0,$O40-$P40)/'設定'!$B$15,0)*'設定'!$B$15)</f>
      </c>
      <c r="R40" s="78"/>
      <c r="S40" s="114"/>
      <c r="T40" s="110" t="str">
        <f>IF($Q40="","",IF(OR($Q40&gt;='設定'!$B$26,AND('設定'!$B$27="はい",ISNUMBER(SEARCH("法定",$G40)))),"三次承認",IF($Q40&gt;='設定'!$B$25,"二次承認","一次承認")))</f>
      </c>
      <c r="U40" s="78"/>
      <c r="V40" s="78"/>
      <c r="W40" s="90"/>
      <c r="X40" s="78"/>
      <c r="Y40" s="78"/>
      <c r="Z40" s="90"/>
      <c r="AA40" s="78"/>
      <c r="AB40" s="78"/>
      <c r="AC40" s="90"/>
      <c r="AD40" s="134" t="str">
        <f>IF($C40="","",IF((IF($Q40&gt;'設定'!$B$17,1,0)+IF(AND($S40="承認済み",$W40=""),1,0)+IF(AND(ISNUMBER(SEARCH("法定",$G40)),$AC40=""),1,0)+IF(AND($Q40&gt;0,$AL40=""),1,0))=0,"无",IF($Q40&gt;'設定'!$B$17,"1回上限超過。","")&amp;IF(AND($S40="承認済み",$W40=""),"上司承認日未入力。","")&amp;IF(AND(ISNUMBER(SEARCH("法定",$G40)),$AC40=""),"法定休日の上位承認漏れ。","")&amp;IF(AND($Q40&gt;0,$AL40=""),"証憑不足。","")))</f>
      </c>
      <c r="AE40" s="110" t="str">
        <f>IF($J40="","",TEXT($J40,"yyyy-mm"))</f>
      </c>
      <c r="AF40" s="122" t="str">
        <f>IF($G40="","",IF(ISNUMBER(SEARCH("法定",$G40)),'設定'!$B$14,IF(ISNUMBER(SEARCH("休日",$G40)),'設定'!$B$13,'設定'!$B$12)))</f>
      </c>
      <c r="AG40" s="122" t="str">
        <f>IF($Q40="","",$Q40*$AF40)</f>
      </c>
      <c r="AH40" s="130" t="str">
        <f>IF($Q40="","",IF($Q40&gt;='設定'!$B$19,'設定'!$B$20,0))</f>
      </c>
      <c r="AI40" s="130" t="str">
        <f>IF($Q40="","",IF($Q40&gt;='設定'!$B$21,'設定'!$B$22,0))</f>
      </c>
      <c r="AJ40" s="78"/>
      <c r="AK40" s="78"/>
      <c r="AL40" s="36"/>
      <c r="AM40" s="36"/>
      <c r="AN40" s="36"/>
    </row>
    <row r="41" ht="20" customHeight="true">
      <c r="A41" s="110" t="str">
        <f>IF($C41="","",IF($B41="","OT-"&amp;TEXT(ROW()-5,"0000"),"OT-"&amp;TEXT($B41,"yyyymmdd")&amp;"-"&amp;TEXT(ROW()-5,"0000")))</f>
      </c>
      <c r="B41" s="90"/>
      <c r="C41" s="78"/>
      <c r="D41" s="114"/>
      <c r="E41" s="78"/>
      <c r="F41" s="78"/>
      <c r="G41" s="78"/>
      <c r="H41" s="78"/>
      <c r="I41" s="78"/>
      <c r="J41" s="90"/>
      <c r="K41" s="118"/>
      <c r="L41" s="90"/>
      <c r="M41" s="118"/>
      <c r="N41" s="110" t="str">
        <f>IF(OR($J41="",$L41=""),"",IF($L41&gt;$J41,"はい","いいえ"))</f>
      </c>
      <c r="O41" s="122" t="str">
        <f>IF(OR($J41="",$K41="",$L41="",$M41=""),"",MAX(0,($L41+$M41-$J41-$K41)*24))</f>
      </c>
      <c r="P41" s="126"/>
      <c r="Q41" s="122" t="str">
        <f>IF($O41="","",ROUND(MAX(0,$O41-$P41)/'設定'!$B$15,0)*'設定'!$B$15)</f>
      </c>
      <c r="R41" s="78"/>
      <c r="S41" s="114"/>
      <c r="T41" s="110" t="str">
        <f>IF($Q41="","",IF(OR($Q41&gt;='設定'!$B$26,AND('設定'!$B$27="はい",ISNUMBER(SEARCH("法定",$G41)))),"三次承認",IF($Q41&gt;='設定'!$B$25,"二次承認","一次承認")))</f>
      </c>
      <c r="U41" s="78"/>
      <c r="V41" s="78"/>
      <c r="W41" s="90"/>
      <c r="X41" s="78"/>
      <c r="Y41" s="78"/>
      <c r="Z41" s="90"/>
      <c r="AA41" s="78"/>
      <c r="AB41" s="78"/>
      <c r="AC41" s="90"/>
      <c r="AD41" s="134" t="str">
        <f>IF($C41="","",IF((IF($Q41&gt;'設定'!$B$17,1,0)+IF(AND($S41="承認済み",$W41=""),1,0)+IF(AND(ISNUMBER(SEARCH("法定",$G41)),$AC41=""),1,0)+IF(AND($Q41&gt;0,$AL41=""),1,0))=0,"无",IF($Q41&gt;'設定'!$B$17,"1回上限超過。","")&amp;IF(AND($S41="承認済み",$W41=""),"上司承認日未入力。","")&amp;IF(AND(ISNUMBER(SEARCH("法定",$G41)),$AC41=""),"法定休日の上位承認漏れ。","")&amp;IF(AND($Q41&gt;0,$AL41=""),"証憑不足。","")))</f>
      </c>
      <c r="AE41" s="110" t="str">
        <f>IF($J41="","",TEXT($J41,"yyyy-mm"))</f>
      </c>
      <c r="AF41" s="122" t="str">
        <f>IF($G41="","",IF(ISNUMBER(SEARCH("法定",$G41)),'設定'!$B$14,IF(ISNUMBER(SEARCH("休日",$G41)),'設定'!$B$13,'設定'!$B$12)))</f>
      </c>
      <c r="AG41" s="122" t="str">
        <f>IF($Q41="","",$Q41*$AF41)</f>
      </c>
      <c r="AH41" s="130" t="str">
        <f>IF($Q41="","",IF($Q41&gt;='設定'!$B$19,'設定'!$B$20,0))</f>
      </c>
      <c r="AI41" s="130" t="str">
        <f>IF($Q41="","",IF($Q41&gt;='設定'!$B$21,'設定'!$B$22,0))</f>
      </c>
      <c r="AJ41" s="78"/>
      <c r="AK41" s="78"/>
      <c r="AL41" s="36"/>
      <c r="AM41" s="36"/>
      <c r="AN41" s="36"/>
    </row>
    <row r="42" ht="20" customHeight="true">
      <c r="A42" s="110" t="str">
        <f>IF($C42="","",IF($B42="","OT-"&amp;TEXT(ROW()-5,"0000"),"OT-"&amp;TEXT($B42,"yyyymmdd")&amp;"-"&amp;TEXT(ROW()-5,"0000")))</f>
      </c>
      <c r="B42" s="90"/>
      <c r="C42" s="78"/>
      <c r="D42" s="114"/>
      <c r="E42" s="78"/>
      <c r="F42" s="78"/>
      <c r="G42" s="78"/>
      <c r="H42" s="78"/>
      <c r="I42" s="78"/>
      <c r="J42" s="90"/>
      <c r="K42" s="118"/>
      <c r="L42" s="90"/>
      <c r="M42" s="118"/>
      <c r="N42" s="110" t="str">
        <f>IF(OR($J42="",$L42=""),"",IF($L42&gt;$J42,"はい","いいえ"))</f>
      </c>
      <c r="O42" s="122" t="str">
        <f>IF(OR($J42="",$K42="",$L42="",$M42=""),"",MAX(0,($L42+$M42-$J42-$K42)*24))</f>
      </c>
      <c r="P42" s="126"/>
      <c r="Q42" s="122" t="str">
        <f>IF($O42="","",ROUND(MAX(0,$O42-$P42)/'設定'!$B$15,0)*'設定'!$B$15)</f>
      </c>
      <c r="R42" s="78"/>
      <c r="S42" s="114"/>
      <c r="T42" s="110" t="str">
        <f>IF($Q42="","",IF(OR($Q42&gt;='設定'!$B$26,AND('設定'!$B$27="はい",ISNUMBER(SEARCH("法定",$G42)))),"三次承認",IF($Q42&gt;='設定'!$B$25,"二次承認","一次承認")))</f>
      </c>
      <c r="U42" s="78"/>
      <c r="V42" s="78"/>
      <c r="W42" s="90"/>
      <c r="X42" s="78"/>
      <c r="Y42" s="78"/>
      <c r="Z42" s="90"/>
      <c r="AA42" s="78"/>
      <c r="AB42" s="78"/>
      <c r="AC42" s="90"/>
      <c r="AD42" s="134" t="str">
        <f>IF($C42="","",IF((IF($Q42&gt;'設定'!$B$17,1,0)+IF(AND($S42="承認済み",$W42=""),1,0)+IF(AND(ISNUMBER(SEARCH("法定",$G42)),$AC42=""),1,0)+IF(AND($Q42&gt;0,$AL42=""),1,0))=0,"无",IF($Q42&gt;'設定'!$B$17,"1回上限超過。","")&amp;IF(AND($S42="承認済み",$W42=""),"上司承認日未入力。","")&amp;IF(AND(ISNUMBER(SEARCH("法定",$G42)),$AC42=""),"法定休日の上位承認漏れ。","")&amp;IF(AND($Q42&gt;0,$AL42=""),"証憑不足。","")))</f>
      </c>
      <c r="AE42" s="110" t="str">
        <f>IF($J42="","",TEXT($J42,"yyyy-mm"))</f>
      </c>
      <c r="AF42" s="122" t="str">
        <f>IF($G42="","",IF(ISNUMBER(SEARCH("法定",$G42)),'設定'!$B$14,IF(ISNUMBER(SEARCH("休日",$G42)),'設定'!$B$13,'設定'!$B$12)))</f>
      </c>
      <c r="AG42" s="122" t="str">
        <f>IF($Q42="","",$Q42*$AF42)</f>
      </c>
      <c r="AH42" s="130" t="str">
        <f>IF($Q42="","",IF($Q42&gt;='設定'!$B$19,'設定'!$B$20,0))</f>
      </c>
      <c r="AI42" s="130" t="str">
        <f>IF($Q42="","",IF($Q42&gt;='設定'!$B$21,'設定'!$B$22,0))</f>
      </c>
      <c r="AJ42" s="78"/>
      <c r="AK42" s="78"/>
      <c r="AL42" s="36"/>
      <c r="AM42" s="36"/>
      <c r="AN42" s="36"/>
    </row>
    <row r="43" ht="20" customHeight="true">
      <c r="A43" s="110" t="str">
        <f>IF($C43="","",IF($B43="","OT-"&amp;TEXT(ROW()-5,"0000"),"OT-"&amp;TEXT($B43,"yyyymmdd")&amp;"-"&amp;TEXT(ROW()-5,"0000")))</f>
      </c>
      <c r="B43" s="90"/>
      <c r="C43" s="78"/>
      <c r="D43" s="114"/>
      <c r="E43" s="78"/>
      <c r="F43" s="78"/>
      <c r="G43" s="78"/>
      <c r="H43" s="78"/>
      <c r="I43" s="78"/>
      <c r="J43" s="90"/>
      <c r="K43" s="118"/>
      <c r="L43" s="90"/>
      <c r="M43" s="118"/>
      <c r="N43" s="110" t="str">
        <f>IF(OR($J43="",$L43=""),"",IF($L43&gt;$J43,"はい","いいえ"))</f>
      </c>
      <c r="O43" s="122" t="str">
        <f>IF(OR($J43="",$K43="",$L43="",$M43=""),"",MAX(0,($L43+$M43-$J43-$K43)*24))</f>
      </c>
      <c r="P43" s="126"/>
      <c r="Q43" s="122" t="str">
        <f>IF($O43="","",ROUND(MAX(0,$O43-$P43)/'設定'!$B$15,0)*'設定'!$B$15)</f>
      </c>
      <c r="R43" s="78"/>
      <c r="S43" s="114"/>
      <c r="T43" s="110" t="str">
        <f>IF($Q43="","",IF(OR($Q43&gt;='設定'!$B$26,AND('設定'!$B$27="はい",ISNUMBER(SEARCH("法定",$G43)))),"三次承認",IF($Q43&gt;='設定'!$B$25,"二次承認","一次承認")))</f>
      </c>
      <c r="U43" s="78"/>
      <c r="V43" s="78"/>
      <c r="W43" s="90"/>
      <c r="X43" s="78"/>
      <c r="Y43" s="78"/>
      <c r="Z43" s="90"/>
      <c r="AA43" s="78"/>
      <c r="AB43" s="78"/>
      <c r="AC43" s="90"/>
      <c r="AD43" s="134" t="str">
        <f>IF($C43="","",IF((IF($Q43&gt;'設定'!$B$17,1,0)+IF(AND($S43="承認済み",$W43=""),1,0)+IF(AND(ISNUMBER(SEARCH("法定",$G43)),$AC43=""),1,0)+IF(AND($Q43&gt;0,$AL43=""),1,0))=0,"无",IF($Q43&gt;'設定'!$B$17,"1回上限超過。","")&amp;IF(AND($S43="承認済み",$W43=""),"上司承認日未入力。","")&amp;IF(AND(ISNUMBER(SEARCH("法定",$G43)),$AC43=""),"法定休日の上位承認漏れ。","")&amp;IF(AND($Q43&gt;0,$AL43=""),"証憑不足。","")))</f>
      </c>
      <c r="AE43" s="110" t="str">
        <f>IF($J43="","",TEXT($J43,"yyyy-mm"))</f>
      </c>
      <c r="AF43" s="122" t="str">
        <f>IF($G43="","",IF(ISNUMBER(SEARCH("法定",$G43)),'設定'!$B$14,IF(ISNUMBER(SEARCH("休日",$G43)),'設定'!$B$13,'設定'!$B$12)))</f>
      </c>
      <c r="AG43" s="122" t="str">
        <f>IF($Q43="","",$Q43*$AF43)</f>
      </c>
      <c r="AH43" s="130" t="str">
        <f>IF($Q43="","",IF($Q43&gt;='設定'!$B$19,'設定'!$B$20,0))</f>
      </c>
      <c r="AI43" s="130" t="str">
        <f>IF($Q43="","",IF($Q43&gt;='設定'!$B$21,'設定'!$B$22,0))</f>
      </c>
      <c r="AJ43" s="78"/>
      <c r="AK43" s="78"/>
      <c r="AL43" s="36"/>
      <c r="AM43" s="36"/>
      <c r="AN43" s="36"/>
    </row>
    <row r="44" ht="20" customHeight="true">
      <c r="A44" s="110" t="str">
        <f>IF($C44="","",IF($B44="","OT-"&amp;TEXT(ROW()-5,"0000"),"OT-"&amp;TEXT($B44,"yyyymmdd")&amp;"-"&amp;TEXT(ROW()-5,"0000")))</f>
      </c>
      <c r="B44" s="90"/>
      <c r="C44" s="78"/>
      <c r="D44" s="114"/>
      <c r="E44" s="78"/>
      <c r="F44" s="78"/>
      <c r="G44" s="78"/>
      <c r="H44" s="78"/>
      <c r="I44" s="78"/>
      <c r="J44" s="90"/>
      <c r="K44" s="118"/>
      <c r="L44" s="90"/>
      <c r="M44" s="118"/>
      <c r="N44" s="110" t="str">
        <f>IF(OR($J44="",$L44=""),"",IF($L44&gt;$J44,"はい","いいえ"))</f>
      </c>
      <c r="O44" s="122" t="str">
        <f>IF(OR($J44="",$K44="",$L44="",$M44=""),"",MAX(0,($L44+$M44-$J44-$K44)*24))</f>
      </c>
      <c r="P44" s="126"/>
      <c r="Q44" s="122" t="str">
        <f>IF($O44="","",ROUND(MAX(0,$O44-$P44)/'設定'!$B$15,0)*'設定'!$B$15)</f>
      </c>
      <c r="R44" s="78"/>
      <c r="S44" s="114"/>
      <c r="T44" s="110" t="str">
        <f>IF($Q44="","",IF(OR($Q44&gt;='設定'!$B$26,AND('設定'!$B$27="はい",ISNUMBER(SEARCH("法定",$G44)))),"三次承認",IF($Q44&gt;='設定'!$B$25,"二次承認","一次承認")))</f>
      </c>
      <c r="U44" s="78"/>
      <c r="V44" s="78"/>
      <c r="W44" s="90"/>
      <c r="X44" s="78"/>
      <c r="Y44" s="78"/>
      <c r="Z44" s="90"/>
      <c r="AA44" s="78"/>
      <c r="AB44" s="78"/>
      <c r="AC44" s="90"/>
      <c r="AD44" s="134" t="str">
        <f>IF($C44="","",IF((IF($Q44&gt;'設定'!$B$17,1,0)+IF(AND($S44="承認済み",$W44=""),1,0)+IF(AND(ISNUMBER(SEARCH("法定",$G44)),$AC44=""),1,0)+IF(AND($Q44&gt;0,$AL44=""),1,0))=0,"无",IF($Q44&gt;'設定'!$B$17,"1回上限超過。","")&amp;IF(AND($S44="承認済み",$W44=""),"上司承認日未入力。","")&amp;IF(AND(ISNUMBER(SEARCH("法定",$G44)),$AC44=""),"法定休日の上位承認漏れ。","")&amp;IF(AND($Q44&gt;0,$AL44=""),"証憑不足。","")))</f>
      </c>
      <c r="AE44" s="110" t="str">
        <f>IF($J44="","",TEXT($J44,"yyyy-mm"))</f>
      </c>
      <c r="AF44" s="122" t="str">
        <f>IF($G44="","",IF(ISNUMBER(SEARCH("法定",$G44)),'設定'!$B$14,IF(ISNUMBER(SEARCH("休日",$G44)),'設定'!$B$13,'設定'!$B$12)))</f>
      </c>
      <c r="AG44" s="122" t="str">
        <f>IF($Q44="","",$Q44*$AF44)</f>
      </c>
      <c r="AH44" s="130" t="str">
        <f>IF($Q44="","",IF($Q44&gt;='設定'!$B$19,'設定'!$B$20,0))</f>
      </c>
      <c r="AI44" s="130" t="str">
        <f>IF($Q44="","",IF($Q44&gt;='設定'!$B$21,'設定'!$B$22,0))</f>
      </c>
      <c r="AJ44" s="78"/>
      <c r="AK44" s="78"/>
      <c r="AL44" s="36"/>
      <c r="AM44" s="36"/>
      <c r="AN44" s="36"/>
    </row>
    <row r="45" ht="20" customHeight="true">
      <c r="A45" s="110" t="str">
        <f>IF($C45="","",IF($B45="","OT-"&amp;TEXT(ROW()-5,"0000"),"OT-"&amp;TEXT($B45,"yyyymmdd")&amp;"-"&amp;TEXT(ROW()-5,"0000")))</f>
      </c>
      <c r="B45" s="90"/>
      <c r="C45" s="78"/>
      <c r="D45" s="114"/>
      <c r="E45" s="78"/>
      <c r="F45" s="78"/>
      <c r="G45" s="78"/>
      <c r="H45" s="78"/>
      <c r="I45" s="78"/>
      <c r="J45" s="90"/>
      <c r="K45" s="118"/>
      <c r="L45" s="90"/>
      <c r="M45" s="118"/>
      <c r="N45" s="110" t="str">
        <f>IF(OR($J45="",$L45=""),"",IF($L45&gt;$J45,"はい","いいえ"))</f>
      </c>
      <c r="O45" s="122" t="str">
        <f>IF(OR($J45="",$K45="",$L45="",$M45=""),"",MAX(0,($L45+$M45-$J45-$K45)*24))</f>
      </c>
      <c r="P45" s="126"/>
      <c r="Q45" s="122" t="str">
        <f>IF($O45="","",ROUND(MAX(0,$O45-$P45)/'設定'!$B$15,0)*'設定'!$B$15)</f>
      </c>
      <c r="R45" s="78"/>
      <c r="S45" s="114"/>
      <c r="T45" s="110" t="str">
        <f>IF($Q45="","",IF(OR($Q45&gt;='設定'!$B$26,AND('設定'!$B$27="はい",ISNUMBER(SEARCH("法定",$G45)))),"三次承認",IF($Q45&gt;='設定'!$B$25,"二次承認","一次承認")))</f>
      </c>
      <c r="U45" s="78"/>
      <c r="V45" s="78"/>
      <c r="W45" s="90"/>
      <c r="X45" s="78"/>
      <c r="Y45" s="78"/>
      <c r="Z45" s="90"/>
      <c r="AA45" s="78"/>
      <c r="AB45" s="78"/>
      <c r="AC45" s="90"/>
      <c r="AD45" s="134" t="str">
        <f>IF($C45="","",IF((IF($Q45&gt;'設定'!$B$17,1,0)+IF(AND($S45="承認済み",$W45=""),1,0)+IF(AND(ISNUMBER(SEARCH("法定",$G45)),$AC45=""),1,0)+IF(AND($Q45&gt;0,$AL45=""),1,0))=0,"无",IF($Q45&gt;'設定'!$B$17,"1回上限超過。","")&amp;IF(AND($S45="承認済み",$W45=""),"上司承認日未入力。","")&amp;IF(AND(ISNUMBER(SEARCH("法定",$G45)),$AC45=""),"法定休日の上位承認漏れ。","")&amp;IF(AND($Q45&gt;0,$AL45=""),"証憑不足。","")))</f>
      </c>
      <c r="AE45" s="110" t="str">
        <f>IF($J45="","",TEXT($J45,"yyyy-mm"))</f>
      </c>
      <c r="AF45" s="122" t="str">
        <f>IF($G45="","",IF(ISNUMBER(SEARCH("法定",$G45)),'設定'!$B$14,IF(ISNUMBER(SEARCH("休日",$G45)),'設定'!$B$13,'設定'!$B$12)))</f>
      </c>
      <c r="AG45" s="122" t="str">
        <f>IF($Q45="","",$Q45*$AF45)</f>
      </c>
      <c r="AH45" s="130" t="str">
        <f>IF($Q45="","",IF($Q45&gt;='設定'!$B$19,'設定'!$B$20,0))</f>
      </c>
      <c r="AI45" s="130" t="str">
        <f>IF($Q45="","",IF($Q45&gt;='設定'!$B$21,'設定'!$B$22,0))</f>
      </c>
      <c r="AJ45" s="78"/>
      <c r="AK45" s="78"/>
      <c r="AL45" s="36"/>
      <c r="AM45" s="36"/>
      <c r="AN45" s="36"/>
    </row>
    <row r="46" ht="20" customHeight="true">
      <c r="A46" s="110" t="str">
        <f>IF($C46="","",IF($B46="","OT-"&amp;TEXT(ROW()-5,"0000"),"OT-"&amp;TEXT($B46,"yyyymmdd")&amp;"-"&amp;TEXT(ROW()-5,"0000")))</f>
      </c>
      <c r="B46" s="90"/>
      <c r="C46" s="78"/>
      <c r="D46" s="114"/>
      <c r="E46" s="78"/>
      <c r="F46" s="78"/>
      <c r="G46" s="78"/>
      <c r="H46" s="78"/>
      <c r="I46" s="78"/>
      <c r="J46" s="90"/>
      <c r="K46" s="118"/>
      <c r="L46" s="90"/>
      <c r="M46" s="118"/>
      <c r="N46" s="110" t="str">
        <f>IF(OR($J46="",$L46=""),"",IF($L46&gt;$J46,"はい","いいえ"))</f>
      </c>
      <c r="O46" s="122" t="str">
        <f>IF(OR($J46="",$K46="",$L46="",$M46=""),"",MAX(0,($L46+$M46-$J46-$K46)*24))</f>
      </c>
      <c r="P46" s="126"/>
      <c r="Q46" s="122" t="str">
        <f>IF($O46="","",ROUND(MAX(0,$O46-$P46)/'設定'!$B$15,0)*'設定'!$B$15)</f>
      </c>
      <c r="R46" s="78"/>
      <c r="S46" s="114"/>
      <c r="T46" s="110" t="str">
        <f>IF($Q46="","",IF(OR($Q46&gt;='設定'!$B$26,AND('設定'!$B$27="はい",ISNUMBER(SEARCH("法定",$G46)))),"三次承認",IF($Q46&gt;='設定'!$B$25,"二次承認","一次承認")))</f>
      </c>
      <c r="U46" s="78"/>
      <c r="V46" s="78"/>
      <c r="W46" s="90"/>
      <c r="X46" s="78"/>
      <c r="Y46" s="78"/>
      <c r="Z46" s="90"/>
      <c r="AA46" s="78"/>
      <c r="AB46" s="78"/>
      <c r="AC46" s="90"/>
      <c r="AD46" s="134" t="str">
        <f>IF($C46="","",IF((IF($Q46&gt;'設定'!$B$17,1,0)+IF(AND($S46="承認済み",$W46=""),1,0)+IF(AND(ISNUMBER(SEARCH("法定",$G46)),$AC46=""),1,0)+IF(AND($Q46&gt;0,$AL46=""),1,0))=0,"无",IF($Q46&gt;'設定'!$B$17,"1回上限超過。","")&amp;IF(AND($S46="承認済み",$W46=""),"上司承認日未入力。","")&amp;IF(AND(ISNUMBER(SEARCH("法定",$G46)),$AC46=""),"法定休日の上位承認漏れ。","")&amp;IF(AND($Q46&gt;0,$AL46=""),"証憑不足。","")))</f>
      </c>
      <c r="AE46" s="110" t="str">
        <f>IF($J46="","",TEXT($J46,"yyyy-mm"))</f>
      </c>
      <c r="AF46" s="122" t="str">
        <f>IF($G46="","",IF(ISNUMBER(SEARCH("法定",$G46)),'設定'!$B$14,IF(ISNUMBER(SEARCH("休日",$G46)),'設定'!$B$13,'設定'!$B$12)))</f>
      </c>
      <c r="AG46" s="122" t="str">
        <f>IF($Q46="","",$Q46*$AF46)</f>
      </c>
      <c r="AH46" s="130" t="str">
        <f>IF($Q46="","",IF($Q46&gt;='設定'!$B$19,'設定'!$B$20,0))</f>
      </c>
      <c r="AI46" s="130" t="str">
        <f>IF($Q46="","",IF($Q46&gt;='設定'!$B$21,'設定'!$B$22,0))</f>
      </c>
      <c r="AJ46" s="78"/>
      <c r="AK46" s="78"/>
      <c r="AL46" s="36"/>
      <c r="AM46" s="36"/>
      <c r="AN46" s="36"/>
    </row>
    <row r="47" ht="20" customHeight="true">
      <c r="A47" s="110" t="str">
        <f>IF($C47="","",IF($B47="","OT-"&amp;TEXT(ROW()-5,"0000"),"OT-"&amp;TEXT($B47,"yyyymmdd")&amp;"-"&amp;TEXT(ROW()-5,"0000")))</f>
      </c>
      <c r="B47" s="90"/>
      <c r="C47" s="78"/>
      <c r="D47" s="114"/>
      <c r="E47" s="78"/>
      <c r="F47" s="78"/>
      <c r="G47" s="78"/>
      <c r="H47" s="78"/>
      <c r="I47" s="78"/>
      <c r="J47" s="90"/>
      <c r="K47" s="118"/>
      <c r="L47" s="90"/>
      <c r="M47" s="118"/>
      <c r="N47" s="110" t="str">
        <f>IF(OR($J47="",$L47=""),"",IF($L47&gt;$J47,"はい","いいえ"))</f>
      </c>
      <c r="O47" s="122" t="str">
        <f>IF(OR($J47="",$K47="",$L47="",$M47=""),"",MAX(0,($L47+$M47-$J47-$K47)*24))</f>
      </c>
      <c r="P47" s="126"/>
      <c r="Q47" s="122" t="str">
        <f>IF($O47="","",ROUND(MAX(0,$O47-$P47)/'設定'!$B$15,0)*'設定'!$B$15)</f>
      </c>
      <c r="R47" s="78"/>
      <c r="S47" s="114"/>
      <c r="T47" s="110" t="str">
        <f>IF($Q47="","",IF(OR($Q47&gt;='設定'!$B$26,AND('設定'!$B$27="はい",ISNUMBER(SEARCH("法定",$G47)))),"三次承認",IF($Q47&gt;='設定'!$B$25,"二次承認","一次承認")))</f>
      </c>
      <c r="U47" s="78"/>
      <c r="V47" s="78"/>
      <c r="W47" s="90"/>
      <c r="X47" s="78"/>
      <c r="Y47" s="78"/>
      <c r="Z47" s="90"/>
      <c r="AA47" s="78"/>
      <c r="AB47" s="78"/>
      <c r="AC47" s="90"/>
      <c r="AD47" s="134" t="str">
        <f>IF($C47="","",IF((IF($Q47&gt;'設定'!$B$17,1,0)+IF(AND($S47="承認済み",$W47=""),1,0)+IF(AND(ISNUMBER(SEARCH("法定",$G47)),$AC47=""),1,0)+IF(AND($Q47&gt;0,$AL47=""),1,0))=0,"无",IF($Q47&gt;'設定'!$B$17,"1回上限超過。","")&amp;IF(AND($S47="承認済み",$W47=""),"上司承認日未入力。","")&amp;IF(AND(ISNUMBER(SEARCH("法定",$G47)),$AC47=""),"法定休日の上位承認漏れ。","")&amp;IF(AND($Q47&gt;0,$AL47=""),"証憑不足。","")))</f>
      </c>
      <c r="AE47" s="110" t="str">
        <f>IF($J47="","",TEXT($J47,"yyyy-mm"))</f>
      </c>
      <c r="AF47" s="122" t="str">
        <f>IF($G47="","",IF(ISNUMBER(SEARCH("法定",$G47)),'設定'!$B$14,IF(ISNUMBER(SEARCH("休日",$G47)),'設定'!$B$13,'設定'!$B$12)))</f>
      </c>
      <c r="AG47" s="122" t="str">
        <f>IF($Q47="","",$Q47*$AF47)</f>
      </c>
      <c r="AH47" s="130" t="str">
        <f>IF($Q47="","",IF($Q47&gt;='設定'!$B$19,'設定'!$B$20,0))</f>
      </c>
      <c r="AI47" s="130" t="str">
        <f>IF($Q47="","",IF($Q47&gt;='設定'!$B$21,'設定'!$B$22,0))</f>
      </c>
      <c r="AJ47" s="78"/>
      <c r="AK47" s="78"/>
      <c r="AL47" s="36"/>
      <c r="AM47" s="36"/>
      <c r="AN47" s="36"/>
    </row>
    <row r="48" ht="20" customHeight="true">
      <c r="A48" s="110" t="str">
        <f>IF($C48="","",IF($B48="","OT-"&amp;TEXT(ROW()-5,"0000"),"OT-"&amp;TEXT($B48,"yyyymmdd")&amp;"-"&amp;TEXT(ROW()-5,"0000")))</f>
      </c>
      <c r="B48" s="90"/>
      <c r="C48" s="78"/>
      <c r="D48" s="114"/>
      <c r="E48" s="78"/>
      <c r="F48" s="78"/>
      <c r="G48" s="78"/>
      <c r="H48" s="78"/>
      <c r="I48" s="78"/>
      <c r="J48" s="90"/>
      <c r="K48" s="118"/>
      <c r="L48" s="90"/>
      <c r="M48" s="118"/>
      <c r="N48" s="110" t="str">
        <f>IF(OR($J48="",$L48=""),"",IF($L48&gt;$J48,"はい","いいえ"))</f>
      </c>
      <c r="O48" s="122" t="str">
        <f>IF(OR($J48="",$K48="",$L48="",$M48=""),"",MAX(0,($L48+$M48-$J48-$K48)*24))</f>
      </c>
      <c r="P48" s="126"/>
      <c r="Q48" s="122" t="str">
        <f>IF($O48="","",ROUND(MAX(0,$O48-$P48)/'設定'!$B$15,0)*'設定'!$B$15)</f>
      </c>
      <c r="R48" s="78"/>
      <c r="S48" s="114"/>
      <c r="T48" s="110" t="str">
        <f>IF($Q48="","",IF(OR($Q48&gt;='設定'!$B$26,AND('設定'!$B$27="はい",ISNUMBER(SEARCH("法定",$G48)))),"三次承認",IF($Q48&gt;='設定'!$B$25,"二次承認","一次承認")))</f>
      </c>
      <c r="U48" s="78"/>
      <c r="V48" s="78"/>
      <c r="W48" s="90"/>
      <c r="X48" s="78"/>
      <c r="Y48" s="78"/>
      <c r="Z48" s="90"/>
      <c r="AA48" s="78"/>
      <c r="AB48" s="78"/>
      <c r="AC48" s="90"/>
      <c r="AD48" s="134" t="str">
        <f>IF($C48="","",IF((IF($Q48&gt;'設定'!$B$17,1,0)+IF(AND($S48="承認済み",$W48=""),1,0)+IF(AND(ISNUMBER(SEARCH("法定",$G48)),$AC48=""),1,0)+IF(AND($Q48&gt;0,$AL48=""),1,0))=0,"无",IF($Q48&gt;'設定'!$B$17,"1回上限超過。","")&amp;IF(AND($S48="承認済み",$W48=""),"上司承認日未入力。","")&amp;IF(AND(ISNUMBER(SEARCH("法定",$G48)),$AC48=""),"法定休日の上位承認漏れ。","")&amp;IF(AND($Q48&gt;0,$AL48=""),"証憑不足。","")))</f>
      </c>
      <c r="AE48" s="110" t="str">
        <f>IF($J48="","",TEXT($J48,"yyyy-mm"))</f>
      </c>
      <c r="AF48" s="122" t="str">
        <f>IF($G48="","",IF(ISNUMBER(SEARCH("法定",$G48)),'設定'!$B$14,IF(ISNUMBER(SEARCH("休日",$G48)),'設定'!$B$13,'設定'!$B$12)))</f>
      </c>
      <c r="AG48" s="122" t="str">
        <f>IF($Q48="","",$Q48*$AF48)</f>
      </c>
      <c r="AH48" s="130" t="str">
        <f>IF($Q48="","",IF($Q48&gt;='設定'!$B$19,'設定'!$B$20,0))</f>
      </c>
      <c r="AI48" s="130" t="str">
        <f>IF($Q48="","",IF($Q48&gt;='設定'!$B$21,'設定'!$B$22,0))</f>
      </c>
      <c r="AJ48" s="78"/>
      <c r="AK48" s="78"/>
      <c r="AL48" s="36"/>
      <c r="AM48" s="36"/>
      <c r="AN48" s="36"/>
    </row>
    <row r="49" ht="20" customHeight="true">
      <c r="A49" s="110" t="str">
        <f>IF($C49="","",IF($B49="","OT-"&amp;TEXT(ROW()-5,"0000"),"OT-"&amp;TEXT($B49,"yyyymmdd")&amp;"-"&amp;TEXT(ROW()-5,"0000")))</f>
      </c>
      <c r="B49" s="90"/>
      <c r="C49" s="78"/>
      <c r="D49" s="114"/>
      <c r="E49" s="78"/>
      <c r="F49" s="78"/>
      <c r="G49" s="78"/>
      <c r="H49" s="78"/>
      <c r="I49" s="78"/>
      <c r="J49" s="90"/>
      <c r="K49" s="118"/>
      <c r="L49" s="90"/>
      <c r="M49" s="118"/>
      <c r="N49" s="110" t="str">
        <f>IF(OR($J49="",$L49=""),"",IF($L49&gt;$J49,"はい","いいえ"))</f>
      </c>
      <c r="O49" s="122" t="str">
        <f>IF(OR($J49="",$K49="",$L49="",$M49=""),"",MAX(0,($L49+$M49-$J49-$K49)*24))</f>
      </c>
      <c r="P49" s="126"/>
      <c r="Q49" s="122" t="str">
        <f>IF($O49="","",ROUND(MAX(0,$O49-$P49)/'設定'!$B$15,0)*'設定'!$B$15)</f>
      </c>
      <c r="R49" s="78"/>
      <c r="S49" s="114"/>
      <c r="T49" s="110" t="str">
        <f>IF($Q49="","",IF(OR($Q49&gt;='設定'!$B$26,AND('設定'!$B$27="はい",ISNUMBER(SEARCH("法定",$G49)))),"三次承認",IF($Q49&gt;='設定'!$B$25,"二次承認","一次承認")))</f>
      </c>
      <c r="U49" s="78"/>
      <c r="V49" s="78"/>
      <c r="W49" s="90"/>
      <c r="X49" s="78"/>
      <c r="Y49" s="78"/>
      <c r="Z49" s="90"/>
      <c r="AA49" s="78"/>
      <c r="AB49" s="78"/>
      <c r="AC49" s="90"/>
      <c r="AD49" s="134" t="str">
        <f>IF($C49="","",IF((IF($Q49&gt;'設定'!$B$17,1,0)+IF(AND($S49="承認済み",$W49=""),1,0)+IF(AND(ISNUMBER(SEARCH("法定",$G49)),$AC49=""),1,0)+IF(AND($Q49&gt;0,$AL49=""),1,0))=0,"无",IF($Q49&gt;'設定'!$B$17,"1回上限超過。","")&amp;IF(AND($S49="承認済み",$W49=""),"上司承認日未入力。","")&amp;IF(AND(ISNUMBER(SEARCH("法定",$G49)),$AC49=""),"法定休日の上位承認漏れ。","")&amp;IF(AND($Q49&gt;0,$AL49=""),"証憑不足。","")))</f>
      </c>
      <c r="AE49" s="110" t="str">
        <f>IF($J49="","",TEXT($J49,"yyyy-mm"))</f>
      </c>
      <c r="AF49" s="122" t="str">
        <f>IF($G49="","",IF(ISNUMBER(SEARCH("法定",$G49)),'設定'!$B$14,IF(ISNUMBER(SEARCH("休日",$G49)),'設定'!$B$13,'設定'!$B$12)))</f>
      </c>
      <c r="AG49" s="122" t="str">
        <f>IF($Q49="","",$Q49*$AF49)</f>
      </c>
      <c r="AH49" s="130" t="str">
        <f>IF($Q49="","",IF($Q49&gt;='設定'!$B$19,'設定'!$B$20,0))</f>
      </c>
      <c r="AI49" s="130" t="str">
        <f>IF($Q49="","",IF($Q49&gt;='設定'!$B$21,'設定'!$B$22,0))</f>
      </c>
      <c r="AJ49" s="78"/>
      <c r="AK49" s="78"/>
      <c r="AL49" s="36"/>
      <c r="AM49" s="36"/>
      <c r="AN49" s="36"/>
    </row>
    <row r="50" ht="20" customHeight="true">
      <c r="A50" s="110" t="str">
        <f>IF($C50="","",IF($B50="","OT-"&amp;TEXT(ROW()-5,"0000"),"OT-"&amp;TEXT($B50,"yyyymmdd")&amp;"-"&amp;TEXT(ROW()-5,"0000")))</f>
      </c>
      <c r="B50" s="90"/>
      <c r="C50" s="78"/>
      <c r="D50" s="114"/>
      <c r="E50" s="78"/>
      <c r="F50" s="78"/>
      <c r="G50" s="78"/>
      <c r="H50" s="78"/>
      <c r="I50" s="78"/>
      <c r="J50" s="90"/>
      <c r="K50" s="118"/>
      <c r="L50" s="90"/>
      <c r="M50" s="118"/>
      <c r="N50" s="110" t="str">
        <f>IF(OR($J50="",$L50=""),"",IF($L50&gt;$J50,"はい","いいえ"))</f>
      </c>
      <c r="O50" s="122" t="str">
        <f>IF(OR($J50="",$K50="",$L50="",$M50=""),"",MAX(0,($L50+$M50-$J50-$K50)*24))</f>
      </c>
      <c r="P50" s="126"/>
      <c r="Q50" s="122" t="str">
        <f>IF($O50="","",ROUND(MAX(0,$O50-$P50)/'設定'!$B$15,0)*'設定'!$B$15)</f>
      </c>
      <c r="R50" s="78"/>
      <c r="S50" s="114"/>
      <c r="T50" s="110" t="str">
        <f>IF($Q50="","",IF(OR($Q50&gt;='設定'!$B$26,AND('設定'!$B$27="はい",ISNUMBER(SEARCH("法定",$G50)))),"三次承認",IF($Q50&gt;='設定'!$B$25,"二次承認","一次承認")))</f>
      </c>
      <c r="U50" s="78"/>
      <c r="V50" s="78"/>
      <c r="W50" s="90"/>
      <c r="X50" s="78"/>
      <c r="Y50" s="78"/>
      <c r="Z50" s="90"/>
      <c r="AA50" s="78"/>
      <c r="AB50" s="78"/>
      <c r="AC50" s="90"/>
      <c r="AD50" s="134" t="str">
        <f>IF($C50="","",IF((IF($Q50&gt;'設定'!$B$17,1,0)+IF(AND($S50="承認済み",$W50=""),1,0)+IF(AND(ISNUMBER(SEARCH("法定",$G50)),$AC50=""),1,0)+IF(AND($Q50&gt;0,$AL50=""),1,0))=0,"无",IF($Q50&gt;'設定'!$B$17,"1回上限超過。","")&amp;IF(AND($S50="承認済み",$W50=""),"上司承認日未入力。","")&amp;IF(AND(ISNUMBER(SEARCH("法定",$G50)),$AC50=""),"法定休日の上位承認漏れ。","")&amp;IF(AND($Q50&gt;0,$AL50=""),"証憑不足。","")))</f>
      </c>
      <c r="AE50" s="110" t="str">
        <f>IF($J50="","",TEXT($J50,"yyyy-mm"))</f>
      </c>
      <c r="AF50" s="122" t="str">
        <f>IF($G50="","",IF(ISNUMBER(SEARCH("法定",$G50)),'設定'!$B$14,IF(ISNUMBER(SEARCH("休日",$G50)),'設定'!$B$13,'設定'!$B$12)))</f>
      </c>
      <c r="AG50" s="122" t="str">
        <f>IF($Q50="","",$Q50*$AF50)</f>
      </c>
      <c r="AH50" s="130" t="str">
        <f>IF($Q50="","",IF($Q50&gt;='設定'!$B$19,'設定'!$B$20,0))</f>
      </c>
      <c r="AI50" s="130" t="str">
        <f>IF($Q50="","",IF($Q50&gt;='設定'!$B$21,'設定'!$B$22,0))</f>
      </c>
      <c r="AJ50" s="78"/>
      <c r="AK50" s="78"/>
      <c r="AL50" s="36"/>
      <c r="AM50" s="36"/>
      <c r="AN50" s="36"/>
    </row>
    <row r="51" ht="20" customHeight="true">
      <c r="A51" s="110" t="str">
        <f>IF($C51="","",IF($B51="","OT-"&amp;TEXT(ROW()-5,"0000"),"OT-"&amp;TEXT($B51,"yyyymmdd")&amp;"-"&amp;TEXT(ROW()-5,"0000")))</f>
      </c>
      <c r="B51" s="90"/>
      <c r="C51" s="78"/>
      <c r="D51" s="114"/>
      <c r="E51" s="78"/>
      <c r="F51" s="78"/>
      <c r="G51" s="78"/>
      <c r="H51" s="78"/>
      <c r="I51" s="78"/>
      <c r="J51" s="90"/>
      <c r="K51" s="118"/>
      <c r="L51" s="90"/>
      <c r="M51" s="118"/>
      <c r="N51" s="110" t="str">
        <f>IF(OR($J51="",$L51=""),"",IF($L51&gt;$J51,"はい","いいえ"))</f>
      </c>
      <c r="O51" s="122" t="str">
        <f>IF(OR($J51="",$K51="",$L51="",$M51=""),"",MAX(0,($L51+$M51-$J51-$K51)*24))</f>
      </c>
      <c r="P51" s="126"/>
      <c r="Q51" s="122" t="str">
        <f>IF($O51="","",ROUND(MAX(0,$O51-$P51)/'設定'!$B$15,0)*'設定'!$B$15)</f>
      </c>
      <c r="R51" s="78"/>
      <c r="S51" s="114"/>
      <c r="T51" s="110" t="str">
        <f>IF($Q51="","",IF(OR($Q51&gt;='設定'!$B$26,AND('設定'!$B$27="はい",ISNUMBER(SEARCH("法定",$G51)))),"三次承認",IF($Q51&gt;='設定'!$B$25,"二次承認","一次承認")))</f>
      </c>
      <c r="U51" s="78"/>
      <c r="V51" s="78"/>
      <c r="W51" s="90"/>
      <c r="X51" s="78"/>
      <c r="Y51" s="78"/>
      <c r="Z51" s="90"/>
      <c r="AA51" s="78"/>
      <c r="AB51" s="78"/>
      <c r="AC51" s="90"/>
      <c r="AD51" s="134" t="str">
        <f>IF($C51="","",IF((IF($Q51&gt;'設定'!$B$17,1,0)+IF(AND($S51="承認済み",$W51=""),1,0)+IF(AND(ISNUMBER(SEARCH("法定",$G51)),$AC51=""),1,0)+IF(AND($Q51&gt;0,$AL51=""),1,0))=0,"无",IF($Q51&gt;'設定'!$B$17,"1回上限超過。","")&amp;IF(AND($S51="承認済み",$W51=""),"上司承認日未入力。","")&amp;IF(AND(ISNUMBER(SEARCH("法定",$G51)),$AC51=""),"法定休日の上位承認漏れ。","")&amp;IF(AND($Q51&gt;0,$AL51=""),"証憑不足。","")))</f>
      </c>
      <c r="AE51" s="110" t="str">
        <f>IF($J51="","",TEXT($J51,"yyyy-mm"))</f>
      </c>
      <c r="AF51" s="122" t="str">
        <f>IF($G51="","",IF(ISNUMBER(SEARCH("法定",$G51)),'設定'!$B$14,IF(ISNUMBER(SEARCH("休日",$G51)),'設定'!$B$13,'設定'!$B$12)))</f>
      </c>
      <c r="AG51" s="122" t="str">
        <f>IF($Q51="","",$Q51*$AF51)</f>
      </c>
      <c r="AH51" s="130" t="str">
        <f>IF($Q51="","",IF($Q51&gt;='設定'!$B$19,'設定'!$B$20,0))</f>
      </c>
      <c r="AI51" s="130" t="str">
        <f>IF($Q51="","",IF($Q51&gt;='設定'!$B$21,'設定'!$B$22,0))</f>
      </c>
      <c r="AJ51" s="78"/>
      <c r="AK51" s="78"/>
      <c r="AL51" s="36"/>
      <c r="AM51" s="36"/>
      <c r="AN51" s="36"/>
    </row>
    <row r="52" ht="20" customHeight="true">
      <c r="A52" s="110" t="str">
        <f>IF($C52="","",IF($B52="","OT-"&amp;TEXT(ROW()-5,"0000"),"OT-"&amp;TEXT($B52,"yyyymmdd")&amp;"-"&amp;TEXT(ROW()-5,"0000")))</f>
      </c>
      <c r="B52" s="90"/>
      <c r="C52" s="78"/>
      <c r="D52" s="114"/>
      <c r="E52" s="78"/>
      <c r="F52" s="78"/>
      <c r="G52" s="78"/>
      <c r="H52" s="78"/>
      <c r="I52" s="78"/>
      <c r="J52" s="90"/>
      <c r="K52" s="118"/>
      <c r="L52" s="90"/>
      <c r="M52" s="118"/>
      <c r="N52" s="110" t="str">
        <f>IF(OR($J52="",$L52=""),"",IF($L52&gt;$J52,"はい","いいえ"))</f>
      </c>
      <c r="O52" s="122" t="str">
        <f>IF(OR($J52="",$K52="",$L52="",$M52=""),"",MAX(0,($L52+$M52-$J52-$K52)*24))</f>
      </c>
      <c r="P52" s="126"/>
      <c r="Q52" s="122" t="str">
        <f>IF($O52="","",ROUND(MAX(0,$O52-$P52)/'設定'!$B$15,0)*'設定'!$B$15)</f>
      </c>
      <c r="R52" s="78"/>
      <c r="S52" s="114"/>
      <c r="T52" s="110" t="str">
        <f>IF($Q52="","",IF(OR($Q52&gt;='設定'!$B$26,AND('設定'!$B$27="はい",ISNUMBER(SEARCH("法定",$G52)))),"三次承認",IF($Q52&gt;='設定'!$B$25,"二次承認","一次承認")))</f>
      </c>
      <c r="U52" s="78"/>
      <c r="V52" s="78"/>
      <c r="W52" s="90"/>
      <c r="X52" s="78"/>
      <c r="Y52" s="78"/>
      <c r="Z52" s="90"/>
      <c r="AA52" s="78"/>
      <c r="AB52" s="78"/>
      <c r="AC52" s="90"/>
      <c r="AD52" s="134" t="str">
        <f>IF($C52="","",IF((IF($Q52&gt;'設定'!$B$17,1,0)+IF(AND($S52="承認済み",$W52=""),1,0)+IF(AND(ISNUMBER(SEARCH("法定",$G52)),$AC52=""),1,0)+IF(AND($Q52&gt;0,$AL52=""),1,0))=0,"无",IF($Q52&gt;'設定'!$B$17,"1回上限超過。","")&amp;IF(AND($S52="承認済み",$W52=""),"上司承認日未入力。","")&amp;IF(AND(ISNUMBER(SEARCH("法定",$G52)),$AC52=""),"法定休日の上位承認漏れ。","")&amp;IF(AND($Q52&gt;0,$AL52=""),"証憑不足。","")))</f>
      </c>
      <c r="AE52" s="110" t="str">
        <f>IF($J52="","",TEXT($J52,"yyyy-mm"))</f>
      </c>
      <c r="AF52" s="122" t="str">
        <f>IF($G52="","",IF(ISNUMBER(SEARCH("法定",$G52)),'設定'!$B$14,IF(ISNUMBER(SEARCH("休日",$G52)),'設定'!$B$13,'設定'!$B$12)))</f>
      </c>
      <c r="AG52" s="122" t="str">
        <f>IF($Q52="","",$Q52*$AF52)</f>
      </c>
      <c r="AH52" s="130" t="str">
        <f>IF($Q52="","",IF($Q52&gt;='設定'!$B$19,'設定'!$B$20,0))</f>
      </c>
      <c r="AI52" s="130" t="str">
        <f>IF($Q52="","",IF($Q52&gt;='設定'!$B$21,'設定'!$B$22,0))</f>
      </c>
      <c r="AJ52" s="78"/>
      <c r="AK52" s="78"/>
      <c r="AL52" s="36"/>
      <c r="AM52" s="36"/>
      <c r="AN52" s="36"/>
    </row>
    <row r="53" ht="20" customHeight="true">
      <c r="A53" s="110" t="str">
        <f>IF($C53="","",IF($B53="","OT-"&amp;TEXT(ROW()-5,"0000"),"OT-"&amp;TEXT($B53,"yyyymmdd")&amp;"-"&amp;TEXT(ROW()-5,"0000")))</f>
      </c>
      <c r="B53" s="90"/>
      <c r="C53" s="78"/>
      <c r="D53" s="114"/>
      <c r="E53" s="78"/>
      <c r="F53" s="78"/>
      <c r="G53" s="78"/>
      <c r="H53" s="78"/>
      <c r="I53" s="78"/>
      <c r="J53" s="90"/>
      <c r="K53" s="118"/>
      <c r="L53" s="90"/>
      <c r="M53" s="118"/>
      <c r="N53" s="110" t="str">
        <f>IF(OR($J53="",$L53=""),"",IF($L53&gt;$J53,"はい","いいえ"))</f>
      </c>
      <c r="O53" s="122" t="str">
        <f>IF(OR($J53="",$K53="",$L53="",$M53=""),"",MAX(0,($L53+$M53-$J53-$K53)*24))</f>
      </c>
      <c r="P53" s="126"/>
      <c r="Q53" s="122" t="str">
        <f>IF($O53="","",ROUND(MAX(0,$O53-$P53)/'設定'!$B$15,0)*'設定'!$B$15)</f>
      </c>
      <c r="R53" s="78"/>
      <c r="S53" s="114"/>
      <c r="T53" s="110" t="str">
        <f>IF($Q53="","",IF(OR($Q53&gt;='設定'!$B$26,AND('設定'!$B$27="はい",ISNUMBER(SEARCH("法定",$G53)))),"三次承認",IF($Q53&gt;='設定'!$B$25,"二次承認","一次承認")))</f>
      </c>
      <c r="U53" s="78"/>
      <c r="V53" s="78"/>
      <c r="W53" s="90"/>
      <c r="X53" s="78"/>
      <c r="Y53" s="78"/>
      <c r="Z53" s="90"/>
      <c r="AA53" s="78"/>
      <c r="AB53" s="78"/>
      <c r="AC53" s="90"/>
      <c r="AD53" s="134" t="str">
        <f>IF($C53="","",IF((IF($Q53&gt;'設定'!$B$17,1,0)+IF(AND($S53="承認済み",$W53=""),1,0)+IF(AND(ISNUMBER(SEARCH("法定",$G53)),$AC53=""),1,0)+IF(AND($Q53&gt;0,$AL53=""),1,0))=0,"无",IF($Q53&gt;'設定'!$B$17,"1回上限超過。","")&amp;IF(AND($S53="承認済み",$W53=""),"上司承認日未入力。","")&amp;IF(AND(ISNUMBER(SEARCH("法定",$G53)),$AC53=""),"法定休日の上位承認漏れ。","")&amp;IF(AND($Q53&gt;0,$AL53=""),"証憑不足。","")))</f>
      </c>
      <c r="AE53" s="110" t="str">
        <f>IF($J53="","",TEXT($J53,"yyyy-mm"))</f>
      </c>
      <c r="AF53" s="122" t="str">
        <f>IF($G53="","",IF(ISNUMBER(SEARCH("法定",$G53)),'設定'!$B$14,IF(ISNUMBER(SEARCH("休日",$G53)),'設定'!$B$13,'設定'!$B$12)))</f>
      </c>
      <c r="AG53" s="122" t="str">
        <f>IF($Q53="","",$Q53*$AF53)</f>
      </c>
      <c r="AH53" s="130" t="str">
        <f>IF($Q53="","",IF($Q53&gt;='設定'!$B$19,'設定'!$B$20,0))</f>
      </c>
      <c r="AI53" s="130" t="str">
        <f>IF($Q53="","",IF($Q53&gt;='設定'!$B$21,'設定'!$B$22,0))</f>
      </c>
      <c r="AJ53" s="78"/>
      <c r="AK53" s="78"/>
      <c r="AL53" s="36"/>
      <c r="AM53" s="36"/>
      <c r="AN53" s="36"/>
    </row>
    <row r="54" ht="20" customHeight="true">
      <c r="A54" s="110" t="str">
        <f>IF($C54="","",IF($B54="","OT-"&amp;TEXT(ROW()-5,"0000"),"OT-"&amp;TEXT($B54,"yyyymmdd")&amp;"-"&amp;TEXT(ROW()-5,"0000")))</f>
      </c>
      <c r="B54" s="90"/>
      <c r="C54" s="78"/>
      <c r="D54" s="114"/>
      <c r="E54" s="78"/>
      <c r="F54" s="78"/>
      <c r="G54" s="78"/>
      <c r="H54" s="78"/>
      <c r="I54" s="78"/>
      <c r="J54" s="90"/>
      <c r="K54" s="118"/>
      <c r="L54" s="90"/>
      <c r="M54" s="118"/>
      <c r="N54" s="110" t="str">
        <f>IF(OR($J54="",$L54=""),"",IF($L54&gt;$J54,"はい","いいえ"))</f>
      </c>
      <c r="O54" s="122" t="str">
        <f>IF(OR($J54="",$K54="",$L54="",$M54=""),"",MAX(0,($L54+$M54-$J54-$K54)*24))</f>
      </c>
      <c r="P54" s="126"/>
      <c r="Q54" s="122" t="str">
        <f>IF($O54="","",ROUND(MAX(0,$O54-$P54)/'設定'!$B$15,0)*'設定'!$B$15)</f>
      </c>
      <c r="R54" s="78"/>
      <c r="S54" s="114"/>
      <c r="T54" s="110" t="str">
        <f>IF($Q54="","",IF(OR($Q54&gt;='設定'!$B$26,AND('設定'!$B$27="はい",ISNUMBER(SEARCH("法定",$G54)))),"三次承認",IF($Q54&gt;='設定'!$B$25,"二次承認","一次承認")))</f>
      </c>
      <c r="U54" s="78"/>
      <c r="V54" s="78"/>
      <c r="W54" s="90"/>
      <c r="X54" s="78"/>
      <c r="Y54" s="78"/>
      <c r="Z54" s="90"/>
      <c r="AA54" s="78"/>
      <c r="AB54" s="78"/>
      <c r="AC54" s="90"/>
      <c r="AD54" s="134" t="str">
        <f>IF($C54="","",IF((IF($Q54&gt;'設定'!$B$17,1,0)+IF(AND($S54="承認済み",$W54=""),1,0)+IF(AND(ISNUMBER(SEARCH("法定",$G54)),$AC54=""),1,0)+IF(AND($Q54&gt;0,$AL54=""),1,0))=0,"无",IF($Q54&gt;'設定'!$B$17,"1回上限超過。","")&amp;IF(AND($S54="承認済み",$W54=""),"上司承認日未入力。","")&amp;IF(AND(ISNUMBER(SEARCH("法定",$G54)),$AC54=""),"法定休日の上位承認漏れ。","")&amp;IF(AND($Q54&gt;0,$AL54=""),"証憑不足。","")))</f>
      </c>
      <c r="AE54" s="110" t="str">
        <f>IF($J54="","",TEXT($J54,"yyyy-mm"))</f>
      </c>
      <c r="AF54" s="122" t="str">
        <f>IF($G54="","",IF(ISNUMBER(SEARCH("法定",$G54)),'設定'!$B$14,IF(ISNUMBER(SEARCH("休日",$G54)),'設定'!$B$13,'設定'!$B$12)))</f>
      </c>
      <c r="AG54" s="122" t="str">
        <f>IF($Q54="","",$Q54*$AF54)</f>
      </c>
      <c r="AH54" s="130" t="str">
        <f>IF($Q54="","",IF($Q54&gt;='設定'!$B$19,'設定'!$B$20,0))</f>
      </c>
      <c r="AI54" s="130" t="str">
        <f>IF($Q54="","",IF($Q54&gt;='設定'!$B$21,'設定'!$B$22,0))</f>
      </c>
      <c r="AJ54" s="78"/>
      <c r="AK54" s="78"/>
      <c r="AL54" s="36"/>
      <c r="AM54" s="36"/>
      <c r="AN54" s="36"/>
    </row>
    <row r="55" ht="20" customHeight="true">
      <c r="A55" s="110" t="str">
        <f>IF($C55="","",IF($B55="","OT-"&amp;TEXT(ROW()-5,"0000"),"OT-"&amp;TEXT($B55,"yyyymmdd")&amp;"-"&amp;TEXT(ROW()-5,"0000")))</f>
      </c>
      <c r="B55" s="90"/>
      <c r="C55" s="78"/>
      <c r="D55" s="114"/>
      <c r="E55" s="78"/>
      <c r="F55" s="78"/>
      <c r="G55" s="78"/>
      <c r="H55" s="78"/>
      <c r="I55" s="78"/>
      <c r="J55" s="90"/>
      <c r="K55" s="118"/>
      <c r="L55" s="90"/>
      <c r="M55" s="118"/>
      <c r="N55" s="110" t="str">
        <f>IF(OR($J55="",$L55=""),"",IF($L55&gt;$J55,"はい","いいえ"))</f>
      </c>
      <c r="O55" s="122" t="str">
        <f>IF(OR($J55="",$K55="",$L55="",$M55=""),"",MAX(0,($L55+$M55-$J55-$K55)*24))</f>
      </c>
      <c r="P55" s="126"/>
      <c r="Q55" s="122" t="str">
        <f>IF($O55="","",ROUND(MAX(0,$O55-$P55)/'設定'!$B$15,0)*'設定'!$B$15)</f>
      </c>
      <c r="R55" s="78"/>
      <c r="S55" s="114"/>
      <c r="T55" s="110" t="str">
        <f>IF($Q55="","",IF(OR($Q55&gt;='設定'!$B$26,AND('設定'!$B$27="はい",ISNUMBER(SEARCH("法定",$G55)))),"三次承認",IF($Q55&gt;='設定'!$B$25,"二次承認","一次承認")))</f>
      </c>
      <c r="U55" s="78"/>
      <c r="V55" s="78"/>
      <c r="W55" s="90"/>
      <c r="X55" s="78"/>
      <c r="Y55" s="78"/>
      <c r="Z55" s="90"/>
      <c r="AA55" s="78"/>
      <c r="AB55" s="78"/>
      <c r="AC55" s="90"/>
      <c r="AD55" s="134" t="str">
        <f>IF($C55="","",IF((IF($Q55&gt;'設定'!$B$17,1,0)+IF(AND($S55="承認済み",$W55=""),1,0)+IF(AND(ISNUMBER(SEARCH("法定",$G55)),$AC55=""),1,0)+IF(AND($Q55&gt;0,$AL55=""),1,0))=0,"无",IF($Q55&gt;'設定'!$B$17,"1回上限超過。","")&amp;IF(AND($S55="承認済み",$W55=""),"上司承認日未入力。","")&amp;IF(AND(ISNUMBER(SEARCH("法定",$G55)),$AC55=""),"法定休日の上位承認漏れ。","")&amp;IF(AND($Q55&gt;0,$AL55=""),"証憑不足。","")))</f>
      </c>
      <c r="AE55" s="110" t="str">
        <f>IF($J55="","",TEXT($J55,"yyyy-mm"))</f>
      </c>
      <c r="AF55" s="122" t="str">
        <f>IF($G55="","",IF(ISNUMBER(SEARCH("法定",$G55)),'設定'!$B$14,IF(ISNUMBER(SEARCH("休日",$G55)),'設定'!$B$13,'設定'!$B$12)))</f>
      </c>
      <c r="AG55" s="122" t="str">
        <f>IF($Q55="","",$Q55*$AF55)</f>
      </c>
      <c r="AH55" s="130" t="str">
        <f>IF($Q55="","",IF($Q55&gt;='設定'!$B$19,'設定'!$B$20,0))</f>
      </c>
      <c r="AI55" s="130" t="str">
        <f>IF($Q55="","",IF($Q55&gt;='設定'!$B$21,'設定'!$B$22,0))</f>
      </c>
      <c r="AJ55" s="78"/>
      <c r="AK55" s="78"/>
      <c r="AL55" s="36"/>
      <c r="AM55" s="36"/>
      <c r="AN55" s="36"/>
    </row>
    <row r="56" ht="20" customHeight="true">
      <c r="A56" s="110" t="str">
        <f>IF($C56="","",IF($B56="","OT-"&amp;TEXT(ROW()-5,"0000"),"OT-"&amp;TEXT($B56,"yyyymmdd")&amp;"-"&amp;TEXT(ROW()-5,"0000")))</f>
      </c>
      <c r="B56" s="90"/>
      <c r="C56" s="78"/>
      <c r="D56" s="114"/>
      <c r="E56" s="78"/>
      <c r="F56" s="78"/>
      <c r="G56" s="78"/>
      <c r="H56" s="78"/>
      <c r="I56" s="78"/>
      <c r="J56" s="90"/>
      <c r="K56" s="118"/>
      <c r="L56" s="90"/>
      <c r="M56" s="118"/>
      <c r="N56" s="110" t="str">
        <f>IF(OR($J56="",$L56=""),"",IF($L56&gt;$J56,"はい","いいえ"))</f>
      </c>
      <c r="O56" s="122" t="str">
        <f>IF(OR($J56="",$K56="",$L56="",$M56=""),"",MAX(0,($L56+$M56-$J56-$K56)*24))</f>
      </c>
      <c r="P56" s="126"/>
      <c r="Q56" s="122" t="str">
        <f>IF($O56="","",ROUND(MAX(0,$O56-$P56)/'設定'!$B$15,0)*'設定'!$B$15)</f>
      </c>
      <c r="R56" s="78"/>
      <c r="S56" s="114"/>
      <c r="T56" s="110" t="str">
        <f>IF($Q56="","",IF(OR($Q56&gt;='設定'!$B$26,AND('設定'!$B$27="はい",ISNUMBER(SEARCH("法定",$G56)))),"三次承認",IF($Q56&gt;='設定'!$B$25,"二次承認","一次承認")))</f>
      </c>
      <c r="U56" s="78"/>
      <c r="V56" s="78"/>
      <c r="W56" s="90"/>
      <c r="X56" s="78"/>
      <c r="Y56" s="78"/>
      <c r="Z56" s="90"/>
      <c r="AA56" s="78"/>
      <c r="AB56" s="78"/>
      <c r="AC56" s="90"/>
      <c r="AD56" s="134" t="str">
        <f>IF($C56="","",IF((IF($Q56&gt;'設定'!$B$17,1,0)+IF(AND($S56="承認済み",$W56=""),1,0)+IF(AND(ISNUMBER(SEARCH("法定",$G56)),$AC56=""),1,0)+IF(AND($Q56&gt;0,$AL56=""),1,0))=0,"无",IF($Q56&gt;'設定'!$B$17,"1回上限超過。","")&amp;IF(AND($S56="承認済み",$W56=""),"上司承認日未入力。","")&amp;IF(AND(ISNUMBER(SEARCH("法定",$G56)),$AC56=""),"法定休日の上位承認漏れ。","")&amp;IF(AND($Q56&gt;0,$AL56=""),"証憑不足。","")))</f>
      </c>
      <c r="AE56" s="110" t="str">
        <f>IF($J56="","",TEXT($J56,"yyyy-mm"))</f>
      </c>
      <c r="AF56" s="122" t="str">
        <f>IF($G56="","",IF(ISNUMBER(SEARCH("法定",$G56)),'設定'!$B$14,IF(ISNUMBER(SEARCH("休日",$G56)),'設定'!$B$13,'設定'!$B$12)))</f>
      </c>
      <c r="AG56" s="122" t="str">
        <f>IF($Q56="","",$Q56*$AF56)</f>
      </c>
      <c r="AH56" s="130" t="str">
        <f>IF($Q56="","",IF($Q56&gt;='設定'!$B$19,'設定'!$B$20,0))</f>
      </c>
      <c r="AI56" s="130" t="str">
        <f>IF($Q56="","",IF($Q56&gt;='設定'!$B$21,'設定'!$B$22,0))</f>
      </c>
      <c r="AJ56" s="78"/>
      <c r="AK56" s="78"/>
      <c r="AL56" s="36"/>
      <c r="AM56" s="36"/>
      <c r="AN56" s="36"/>
    </row>
    <row r="57" ht="20" customHeight="true">
      <c r="A57" s="110" t="str">
        <f>IF($C57="","",IF($B57="","OT-"&amp;TEXT(ROW()-5,"0000"),"OT-"&amp;TEXT($B57,"yyyymmdd")&amp;"-"&amp;TEXT(ROW()-5,"0000")))</f>
      </c>
      <c r="B57" s="90"/>
      <c r="C57" s="78"/>
      <c r="D57" s="114"/>
      <c r="E57" s="78"/>
      <c r="F57" s="78"/>
      <c r="G57" s="78"/>
      <c r="H57" s="78"/>
      <c r="I57" s="78"/>
      <c r="J57" s="90"/>
      <c r="K57" s="118"/>
      <c r="L57" s="90"/>
      <c r="M57" s="118"/>
      <c r="N57" s="110" t="str">
        <f>IF(OR($J57="",$L57=""),"",IF($L57&gt;$J57,"はい","いいえ"))</f>
      </c>
      <c r="O57" s="122" t="str">
        <f>IF(OR($J57="",$K57="",$L57="",$M57=""),"",MAX(0,($L57+$M57-$J57-$K57)*24))</f>
      </c>
      <c r="P57" s="126"/>
      <c r="Q57" s="122" t="str">
        <f>IF($O57="","",ROUND(MAX(0,$O57-$P57)/'設定'!$B$15,0)*'設定'!$B$15)</f>
      </c>
      <c r="R57" s="78"/>
      <c r="S57" s="114"/>
      <c r="T57" s="110" t="str">
        <f>IF($Q57="","",IF(OR($Q57&gt;='設定'!$B$26,AND('設定'!$B$27="はい",ISNUMBER(SEARCH("法定",$G57)))),"三次承認",IF($Q57&gt;='設定'!$B$25,"二次承認","一次承認")))</f>
      </c>
      <c r="U57" s="78"/>
      <c r="V57" s="78"/>
      <c r="W57" s="90"/>
      <c r="X57" s="78"/>
      <c r="Y57" s="78"/>
      <c r="Z57" s="90"/>
      <c r="AA57" s="78"/>
      <c r="AB57" s="78"/>
      <c r="AC57" s="90"/>
      <c r="AD57" s="134" t="str">
        <f>IF($C57="","",IF((IF($Q57&gt;'設定'!$B$17,1,0)+IF(AND($S57="承認済み",$W57=""),1,0)+IF(AND(ISNUMBER(SEARCH("法定",$G57)),$AC57=""),1,0)+IF(AND($Q57&gt;0,$AL57=""),1,0))=0,"无",IF($Q57&gt;'設定'!$B$17,"1回上限超過。","")&amp;IF(AND($S57="承認済み",$W57=""),"上司承認日未入力。","")&amp;IF(AND(ISNUMBER(SEARCH("法定",$G57)),$AC57=""),"法定休日の上位承認漏れ。","")&amp;IF(AND($Q57&gt;0,$AL57=""),"証憑不足。","")))</f>
      </c>
      <c r="AE57" s="110" t="str">
        <f>IF($J57="","",TEXT($J57,"yyyy-mm"))</f>
      </c>
      <c r="AF57" s="122" t="str">
        <f>IF($G57="","",IF(ISNUMBER(SEARCH("法定",$G57)),'設定'!$B$14,IF(ISNUMBER(SEARCH("休日",$G57)),'設定'!$B$13,'設定'!$B$12)))</f>
      </c>
      <c r="AG57" s="122" t="str">
        <f>IF($Q57="","",$Q57*$AF57)</f>
      </c>
      <c r="AH57" s="130" t="str">
        <f>IF($Q57="","",IF($Q57&gt;='設定'!$B$19,'設定'!$B$20,0))</f>
      </c>
      <c r="AI57" s="130" t="str">
        <f>IF($Q57="","",IF($Q57&gt;='設定'!$B$21,'設定'!$B$22,0))</f>
      </c>
      <c r="AJ57" s="78"/>
      <c r="AK57" s="78"/>
      <c r="AL57" s="36"/>
      <c r="AM57" s="36"/>
      <c r="AN57" s="36"/>
    </row>
    <row r="58" ht="20" customHeight="true">
      <c r="A58" s="110" t="str">
        <f>IF($C58="","",IF($B58="","OT-"&amp;TEXT(ROW()-5,"0000"),"OT-"&amp;TEXT($B58,"yyyymmdd")&amp;"-"&amp;TEXT(ROW()-5,"0000")))</f>
      </c>
      <c r="B58" s="90"/>
      <c r="C58" s="78"/>
      <c r="D58" s="114"/>
      <c r="E58" s="78"/>
      <c r="F58" s="78"/>
      <c r="G58" s="78"/>
      <c r="H58" s="78"/>
      <c r="I58" s="78"/>
      <c r="J58" s="90"/>
      <c r="K58" s="118"/>
      <c r="L58" s="90"/>
      <c r="M58" s="118"/>
      <c r="N58" s="110" t="str">
        <f>IF(OR($J58="",$L58=""),"",IF($L58&gt;$J58,"はい","いいえ"))</f>
      </c>
      <c r="O58" s="122" t="str">
        <f>IF(OR($J58="",$K58="",$L58="",$M58=""),"",MAX(0,($L58+$M58-$J58-$K58)*24))</f>
      </c>
      <c r="P58" s="126"/>
      <c r="Q58" s="122" t="str">
        <f>IF($O58="","",ROUND(MAX(0,$O58-$P58)/'設定'!$B$15,0)*'設定'!$B$15)</f>
      </c>
      <c r="R58" s="78"/>
      <c r="S58" s="114"/>
      <c r="T58" s="110" t="str">
        <f>IF($Q58="","",IF(OR($Q58&gt;='設定'!$B$26,AND('設定'!$B$27="はい",ISNUMBER(SEARCH("法定",$G58)))),"三次承認",IF($Q58&gt;='設定'!$B$25,"二次承認","一次承認")))</f>
      </c>
      <c r="U58" s="78"/>
      <c r="V58" s="78"/>
      <c r="W58" s="90"/>
      <c r="X58" s="78"/>
      <c r="Y58" s="78"/>
      <c r="Z58" s="90"/>
      <c r="AA58" s="78"/>
      <c r="AB58" s="78"/>
      <c r="AC58" s="90"/>
      <c r="AD58" s="134" t="str">
        <f>IF($C58="","",IF((IF($Q58&gt;'設定'!$B$17,1,0)+IF(AND($S58="承認済み",$W58=""),1,0)+IF(AND(ISNUMBER(SEARCH("法定",$G58)),$AC58=""),1,0)+IF(AND($Q58&gt;0,$AL58=""),1,0))=0,"无",IF($Q58&gt;'設定'!$B$17,"1回上限超過。","")&amp;IF(AND($S58="承認済み",$W58=""),"上司承認日未入力。","")&amp;IF(AND(ISNUMBER(SEARCH("法定",$G58)),$AC58=""),"法定休日の上位承認漏れ。","")&amp;IF(AND($Q58&gt;0,$AL58=""),"証憑不足。","")))</f>
      </c>
      <c r="AE58" s="110" t="str">
        <f>IF($J58="","",TEXT($J58,"yyyy-mm"))</f>
      </c>
      <c r="AF58" s="122" t="str">
        <f>IF($G58="","",IF(ISNUMBER(SEARCH("法定",$G58)),'設定'!$B$14,IF(ISNUMBER(SEARCH("休日",$G58)),'設定'!$B$13,'設定'!$B$12)))</f>
      </c>
      <c r="AG58" s="122" t="str">
        <f>IF($Q58="","",$Q58*$AF58)</f>
      </c>
      <c r="AH58" s="130" t="str">
        <f>IF($Q58="","",IF($Q58&gt;='設定'!$B$19,'設定'!$B$20,0))</f>
      </c>
      <c r="AI58" s="130" t="str">
        <f>IF($Q58="","",IF($Q58&gt;='設定'!$B$21,'設定'!$B$22,0))</f>
      </c>
      <c r="AJ58" s="78"/>
      <c r="AK58" s="78"/>
      <c r="AL58" s="36"/>
      <c r="AM58" s="36"/>
      <c r="AN58" s="36"/>
    </row>
    <row r="59" ht="20" customHeight="true">
      <c r="A59" s="110" t="str">
        <f>IF($C59="","",IF($B59="","OT-"&amp;TEXT(ROW()-5,"0000"),"OT-"&amp;TEXT($B59,"yyyymmdd")&amp;"-"&amp;TEXT(ROW()-5,"0000")))</f>
      </c>
      <c r="B59" s="90"/>
      <c r="C59" s="78"/>
      <c r="D59" s="114"/>
      <c r="E59" s="78"/>
      <c r="F59" s="78"/>
      <c r="G59" s="78"/>
      <c r="H59" s="78"/>
      <c r="I59" s="78"/>
      <c r="J59" s="90"/>
      <c r="K59" s="118"/>
      <c r="L59" s="90"/>
      <c r="M59" s="118"/>
      <c r="N59" s="110" t="str">
        <f>IF(OR($J59="",$L59=""),"",IF($L59&gt;$J59,"はい","いいえ"))</f>
      </c>
      <c r="O59" s="122" t="str">
        <f>IF(OR($J59="",$K59="",$L59="",$M59=""),"",MAX(0,($L59+$M59-$J59-$K59)*24))</f>
      </c>
      <c r="P59" s="126"/>
      <c r="Q59" s="122" t="str">
        <f>IF($O59="","",ROUND(MAX(0,$O59-$P59)/'設定'!$B$15,0)*'設定'!$B$15)</f>
      </c>
      <c r="R59" s="78"/>
      <c r="S59" s="114"/>
      <c r="T59" s="110" t="str">
        <f>IF($Q59="","",IF(OR($Q59&gt;='設定'!$B$26,AND('設定'!$B$27="はい",ISNUMBER(SEARCH("法定",$G59)))),"三次承認",IF($Q59&gt;='設定'!$B$25,"二次承認","一次承認")))</f>
      </c>
      <c r="U59" s="78"/>
      <c r="V59" s="78"/>
      <c r="W59" s="90"/>
      <c r="X59" s="78"/>
      <c r="Y59" s="78"/>
      <c r="Z59" s="90"/>
      <c r="AA59" s="78"/>
      <c r="AB59" s="78"/>
      <c r="AC59" s="90"/>
      <c r="AD59" s="134" t="str">
        <f>IF($C59="","",IF((IF($Q59&gt;'設定'!$B$17,1,0)+IF(AND($S59="承認済み",$W59=""),1,0)+IF(AND(ISNUMBER(SEARCH("法定",$G59)),$AC59=""),1,0)+IF(AND($Q59&gt;0,$AL59=""),1,0))=0,"无",IF($Q59&gt;'設定'!$B$17,"1回上限超過。","")&amp;IF(AND($S59="承認済み",$W59=""),"上司承認日未入力。","")&amp;IF(AND(ISNUMBER(SEARCH("法定",$G59)),$AC59=""),"法定休日の上位承認漏れ。","")&amp;IF(AND($Q59&gt;0,$AL59=""),"証憑不足。","")))</f>
      </c>
      <c r="AE59" s="110" t="str">
        <f>IF($J59="","",TEXT($J59,"yyyy-mm"))</f>
      </c>
      <c r="AF59" s="122" t="str">
        <f>IF($G59="","",IF(ISNUMBER(SEARCH("法定",$G59)),'設定'!$B$14,IF(ISNUMBER(SEARCH("休日",$G59)),'設定'!$B$13,'設定'!$B$12)))</f>
      </c>
      <c r="AG59" s="122" t="str">
        <f>IF($Q59="","",$Q59*$AF59)</f>
      </c>
      <c r="AH59" s="130" t="str">
        <f>IF($Q59="","",IF($Q59&gt;='設定'!$B$19,'設定'!$B$20,0))</f>
      </c>
      <c r="AI59" s="130" t="str">
        <f>IF($Q59="","",IF($Q59&gt;='設定'!$B$21,'設定'!$B$22,0))</f>
      </c>
      <c r="AJ59" s="78"/>
      <c r="AK59" s="78"/>
      <c r="AL59" s="36"/>
      <c r="AM59" s="36"/>
      <c r="AN59" s="36"/>
    </row>
    <row r="60" ht="20" customHeight="true">
      <c r="A60" s="110" t="str">
        <f>IF($C60="","",IF($B60="","OT-"&amp;TEXT(ROW()-5,"0000"),"OT-"&amp;TEXT($B60,"yyyymmdd")&amp;"-"&amp;TEXT(ROW()-5,"0000")))</f>
      </c>
      <c r="B60" s="90"/>
      <c r="C60" s="78"/>
      <c r="D60" s="114"/>
      <c r="E60" s="78"/>
      <c r="F60" s="78"/>
      <c r="G60" s="78"/>
      <c r="H60" s="78"/>
      <c r="I60" s="78"/>
      <c r="J60" s="90"/>
      <c r="K60" s="118"/>
      <c r="L60" s="90"/>
      <c r="M60" s="118"/>
      <c r="N60" s="110" t="str">
        <f>IF(OR($J60="",$L60=""),"",IF($L60&gt;$J60,"はい","いいえ"))</f>
      </c>
      <c r="O60" s="122" t="str">
        <f>IF(OR($J60="",$K60="",$L60="",$M60=""),"",MAX(0,($L60+$M60-$J60-$K60)*24))</f>
      </c>
      <c r="P60" s="126"/>
      <c r="Q60" s="122" t="str">
        <f>IF($O60="","",ROUND(MAX(0,$O60-$P60)/'設定'!$B$15,0)*'設定'!$B$15)</f>
      </c>
      <c r="R60" s="78"/>
      <c r="S60" s="114"/>
      <c r="T60" s="110" t="str">
        <f>IF($Q60="","",IF(OR($Q60&gt;='設定'!$B$26,AND('設定'!$B$27="はい",ISNUMBER(SEARCH("法定",$G60)))),"三次承認",IF($Q60&gt;='設定'!$B$25,"二次承認","一次承認")))</f>
      </c>
      <c r="U60" s="78"/>
      <c r="V60" s="78"/>
      <c r="W60" s="90"/>
      <c r="X60" s="78"/>
      <c r="Y60" s="78"/>
      <c r="Z60" s="90"/>
      <c r="AA60" s="78"/>
      <c r="AB60" s="78"/>
      <c r="AC60" s="90"/>
      <c r="AD60" s="134" t="str">
        <f>IF($C60="","",IF((IF($Q60&gt;'設定'!$B$17,1,0)+IF(AND($S60="承認済み",$W60=""),1,0)+IF(AND(ISNUMBER(SEARCH("法定",$G60)),$AC60=""),1,0)+IF(AND($Q60&gt;0,$AL60=""),1,0))=0,"无",IF($Q60&gt;'設定'!$B$17,"1回上限超過。","")&amp;IF(AND($S60="承認済み",$W60=""),"上司承認日未入力。","")&amp;IF(AND(ISNUMBER(SEARCH("法定",$G60)),$AC60=""),"法定休日の上位承認漏れ。","")&amp;IF(AND($Q60&gt;0,$AL60=""),"証憑不足。","")))</f>
      </c>
      <c r="AE60" s="110" t="str">
        <f>IF($J60="","",TEXT($J60,"yyyy-mm"))</f>
      </c>
      <c r="AF60" s="122" t="str">
        <f>IF($G60="","",IF(ISNUMBER(SEARCH("法定",$G60)),'設定'!$B$14,IF(ISNUMBER(SEARCH("休日",$G60)),'設定'!$B$13,'設定'!$B$12)))</f>
      </c>
      <c r="AG60" s="122" t="str">
        <f>IF($Q60="","",$Q60*$AF60)</f>
      </c>
      <c r="AH60" s="130" t="str">
        <f>IF($Q60="","",IF($Q60&gt;='設定'!$B$19,'設定'!$B$20,0))</f>
      </c>
      <c r="AI60" s="130" t="str">
        <f>IF($Q60="","",IF($Q60&gt;='設定'!$B$21,'設定'!$B$22,0))</f>
      </c>
      <c r="AJ60" s="78"/>
      <c r="AK60" s="78"/>
      <c r="AL60" s="36"/>
      <c r="AM60" s="36"/>
      <c r="AN60" s="36"/>
    </row>
    <row r="61" ht="20" customHeight="true">
      <c r="A61" s="110" t="str">
        <f>IF($C61="","",IF($B61="","OT-"&amp;TEXT(ROW()-5,"0000"),"OT-"&amp;TEXT($B61,"yyyymmdd")&amp;"-"&amp;TEXT(ROW()-5,"0000")))</f>
      </c>
      <c r="B61" s="90"/>
      <c r="C61" s="78"/>
      <c r="D61" s="114"/>
      <c r="E61" s="78"/>
      <c r="F61" s="78"/>
      <c r="G61" s="78"/>
      <c r="H61" s="78"/>
      <c r="I61" s="78"/>
      <c r="J61" s="90"/>
      <c r="K61" s="118"/>
      <c r="L61" s="90"/>
      <c r="M61" s="118"/>
      <c r="N61" s="110" t="str">
        <f>IF(OR($J61="",$L61=""),"",IF($L61&gt;$J61,"はい","いいえ"))</f>
      </c>
      <c r="O61" s="122" t="str">
        <f>IF(OR($J61="",$K61="",$L61="",$M61=""),"",MAX(0,($L61+$M61-$J61-$K61)*24))</f>
      </c>
      <c r="P61" s="126"/>
      <c r="Q61" s="122" t="str">
        <f>IF($O61="","",ROUND(MAX(0,$O61-$P61)/'設定'!$B$15,0)*'設定'!$B$15)</f>
      </c>
      <c r="R61" s="78"/>
      <c r="S61" s="114"/>
      <c r="T61" s="110" t="str">
        <f>IF($Q61="","",IF(OR($Q61&gt;='設定'!$B$26,AND('設定'!$B$27="はい",ISNUMBER(SEARCH("法定",$G61)))),"三次承認",IF($Q61&gt;='設定'!$B$25,"二次承認","一次承認")))</f>
      </c>
      <c r="U61" s="78"/>
      <c r="V61" s="78"/>
      <c r="W61" s="90"/>
      <c r="X61" s="78"/>
      <c r="Y61" s="78"/>
      <c r="Z61" s="90"/>
      <c r="AA61" s="78"/>
      <c r="AB61" s="78"/>
      <c r="AC61" s="90"/>
      <c r="AD61" s="134" t="str">
        <f>IF($C61="","",IF((IF($Q61&gt;'設定'!$B$17,1,0)+IF(AND($S61="承認済み",$W61=""),1,0)+IF(AND(ISNUMBER(SEARCH("法定",$G61)),$AC61=""),1,0)+IF(AND($Q61&gt;0,$AL61=""),1,0))=0,"无",IF($Q61&gt;'設定'!$B$17,"1回上限超過。","")&amp;IF(AND($S61="承認済み",$W61=""),"上司承認日未入力。","")&amp;IF(AND(ISNUMBER(SEARCH("法定",$G61)),$AC61=""),"法定休日の上位承認漏れ。","")&amp;IF(AND($Q61&gt;0,$AL61=""),"証憑不足。","")))</f>
      </c>
      <c r="AE61" s="110" t="str">
        <f>IF($J61="","",TEXT($J61,"yyyy-mm"))</f>
      </c>
      <c r="AF61" s="122" t="str">
        <f>IF($G61="","",IF(ISNUMBER(SEARCH("法定",$G61)),'設定'!$B$14,IF(ISNUMBER(SEARCH("休日",$G61)),'設定'!$B$13,'設定'!$B$12)))</f>
      </c>
      <c r="AG61" s="122" t="str">
        <f>IF($Q61="","",$Q61*$AF61)</f>
      </c>
      <c r="AH61" s="130" t="str">
        <f>IF($Q61="","",IF($Q61&gt;='設定'!$B$19,'設定'!$B$20,0))</f>
      </c>
      <c r="AI61" s="130" t="str">
        <f>IF($Q61="","",IF($Q61&gt;='設定'!$B$21,'設定'!$B$22,0))</f>
      </c>
      <c r="AJ61" s="78"/>
      <c r="AK61" s="78"/>
      <c r="AL61" s="36"/>
      <c r="AM61" s="36"/>
      <c r="AN61" s="36"/>
    </row>
    <row r="62" ht="20" customHeight="true">
      <c r="A62" s="110" t="str">
        <f>IF($C62="","",IF($B62="","OT-"&amp;TEXT(ROW()-5,"0000"),"OT-"&amp;TEXT($B62,"yyyymmdd")&amp;"-"&amp;TEXT(ROW()-5,"0000")))</f>
      </c>
      <c r="B62" s="90"/>
      <c r="C62" s="78"/>
      <c r="D62" s="114"/>
      <c r="E62" s="78"/>
      <c r="F62" s="78"/>
      <c r="G62" s="78"/>
      <c r="H62" s="78"/>
      <c r="I62" s="78"/>
      <c r="J62" s="90"/>
      <c r="K62" s="118"/>
      <c r="L62" s="90"/>
      <c r="M62" s="118"/>
      <c r="N62" s="110" t="str">
        <f>IF(OR($J62="",$L62=""),"",IF($L62&gt;$J62,"はい","いいえ"))</f>
      </c>
      <c r="O62" s="122" t="str">
        <f>IF(OR($J62="",$K62="",$L62="",$M62=""),"",MAX(0,($L62+$M62-$J62-$K62)*24))</f>
      </c>
      <c r="P62" s="126"/>
      <c r="Q62" s="122" t="str">
        <f>IF($O62="","",ROUND(MAX(0,$O62-$P62)/'設定'!$B$15,0)*'設定'!$B$15)</f>
      </c>
      <c r="R62" s="78"/>
      <c r="S62" s="114"/>
      <c r="T62" s="110" t="str">
        <f>IF($Q62="","",IF(OR($Q62&gt;='設定'!$B$26,AND('設定'!$B$27="はい",ISNUMBER(SEARCH("法定",$G62)))),"三次承認",IF($Q62&gt;='設定'!$B$25,"二次承認","一次承認")))</f>
      </c>
      <c r="U62" s="78"/>
      <c r="V62" s="78"/>
      <c r="W62" s="90"/>
      <c r="X62" s="78"/>
      <c r="Y62" s="78"/>
      <c r="Z62" s="90"/>
      <c r="AA62" s="78"/>
      <c r="AB62" s="78"/>
      <c r="AC62" s="90"/>
      <c r="AD62" s="134" t="str">
        <f>IF($C62="","",IF((IF($Q62&gt;'設定'!$B$17,1,0)+IF(AND($S62="承認済み",$W62=""),1,0)+IF(AND(ISNUMBER(SEARCH("法定",$G62)),$AC62=""),1,0)+IF(AND($Q62&gt;0,$AL62=""),1,0))=0,"无",IF($Q62&gt;'設定'!$B$17,"1回上限超過。","")&amp;IF(AND($S62="承認済み",$W62=""),"上司承認日未入力。","")&amp;IF(AND(ISNUMBER(SEARCH("法定",$G62)),$AC62=""),"法定休日の上位承認漏れ。","")&amp;IF(AND($Q62&gt;0,$AL62=""),"証憑不足。","")))</f>
      </c>
      <c r="AE62" s="110" t="str">
        <f>IF($J62="","",TEXT($J62,"yyyy-mm"))</f>
      </c>
      <c r="AF62" s="122" t="str">
        <f>IF($G62="","",IF(ISNUMBER(SEARCH("法定",$G62)),'設定'!$B$14,IF(ISNUMBER(SEARCH("休日",$G62)),'設定'!$B$13,'設定'!$B$12)))</f>
      </c>
      <c r="AG62" s="122" t="str">
        <f>IF($Q62="","",$Q62*$AF62)</f>
      </c>
      <c r="AH62" s="130" t="str">
        <f>IF($Q62="","",IF($Q62&gt;='設定'!$B$19,'設定'!$B$20,0))</f>
      </c>
      <c r="AI62" s="130" t="str">
        <f>IF($Q62="","",IF($Q62&gt;='設定'!$B$21,'設定'!$B$22,0))</f>
      </c>
      <c r="AJ62" s="78"/>
      <c r="AK62" s="78"/>
      <c r="AL62" s="36"/>
      <c r="AM62" s="36"/>
      <c r="AN62" s="36"/>
    </row>
    <row r="63" ht="20" customHeight="true">
      <c r="A63" s="110" t="str">
        <f>IF($C63="","",IF($B63="","OT-"&amp;TEXT(ROW()-5,"0000"),"OT-"&amp;TEXT($B63,"yyyymmdd")&amp;"-"&amp;TEXT(ROW()-5,"0000")))</f>
      </c>
      <c r="B63" s="90"/>
      <c r="C63" s="78"/>
      <c r="D63" s="114"/>
      <c r="E63" s="78"/>
      <c r="F63" s="78"/>
      <c r="G63" s="78"/>
      <c r="H63" s="78"/>
      <c r="I63" s="78"/>
      <c r="J63" s="90"/>
      <c r="K63" s="118"/>
      <c r="L63" s="90"/>
      <c r="M63" s="118"/>
      <c r="N63" s="110" t="str">
        <f>IF(OR($J63="",$L63=""),"",IF($L63&gt;$J63,"はい","いいえ"))</f>
      </c>
      <c r="O63" s="122" t="str">
        <f>IF(OR($J63="",$K63="",$L63="",$M63=""),"",MAX(0,($L63+$M63-$J63-$K63)*24))</f>
      </c>
      <c r="P63" s="126"/>
      <c r="Q63" s="122" t="str">
        <f>IF($O63="","",ROUND(MAX(0,$O63-$P63)/'設定'!$B$15,0)*'設定'!$B$15)</f>
      </c>
      <c r="R63" s="78"/>
      <c r="S63" s="114"/>
      <c r="T63" s="110" t="str">
        <f>IF($Q63="","",IF(OR($Q63&gt;='設定'!$B$26,AND('設定'!$B$27="はい",ISNUMBER(SEARCH("法定",$G63)))),"三次承認",IF($Q63&gt;='設定'!$B$25,"二次承認","一次承認")))</f>
      </c>
      <c r="U63" s="78"/>
      <c r="V63" s="78"/>
      <c r="W63" s="90"/>
      <c r="X63" s="78"/>
      <c r="Y63" s="78"/>
      <c r="Z63" s="90"/>
      <c r="AA63" s="78"/>
      <c r="AB63" s="78"/>
      <c r="AC63" s="90"/>
      <c r="AD63" s="134" t="str">
        <f>IF($C63="","",IF((IF($Q63&gt;'設定'!$B$17,1,0)+IF(AND($S63="承認済み",$W63=""),1,0)+IF(AND(ISNUMBER(SEARCH("法定",$G63)),$AC63=""),1,0)+IF(AND($Q63&gt;0,$AL63=""),1,0))=0,"无",IF($Q63&gt;'設定'!$B$17,"1回上限超過。","")&amp;IF(AND($S63="承認済み",$W63=""),"上司承認日未入力。","")&amp;IF(AND(ISNUMBER(SEARCH("法定",$G63)),$AC63=""),"法定休日の上位承認漏れ。","")&amp;IF(AND($Q63&gt;0,$AL63=""),"証憑不足。","")))</f>
      </c>
      <c r="AE63" s="110" t="str">
        <f>IF($J63="","",TEXT($J63,"yyyy-mm"))</f>
      </c>
      <c r="AF63" s="122" t="str">
        <f>IF($G63="","",IF(ISNUMBER(SEARCH("法定",$G63)),'設定'!$B$14,IF(ISNUMBER(SEARCH("休日",$G63)),'設定'!$B$13,'設定'!$B$12)))</f>
      </c>
      <c r="AG63" s="122" t="str">
        <f>IF($Q63="","",$Q63*$AF63)</f>
      </c>
      <c r="AH63" s="130" t="str">
        <f>IF($Q63="","",IF($Q63&gt;='設定'!$B$19,'設定'!$B$20,0))</f>
      </c>
      <c r="AI63" s="130" t="str">
        <f>IF($Q63="","",IF($Q63&gt;='設定'!$B$21,'設定'!$B$22,0))</f>
      </c>
      <c r="AJ63" s="78"/>
      <c r="AK63" s="78"/>
      <c r="AL63" s="36"/>
      <c r="AM63" s="36"/>
      <c r="AN63" s="36"/>
    </row>
    <row r="64" ht="20" customHeight="true">
      <c r="A64" s="110" t="str">
        <f>IF($C64="","",IF($B64="","OT-"&amp;TEXT(ROW()-5,"0000"),"OT-"&amp;TEXT($B64,"yyyymmdd")&amp;"-"&amp;TEXT(ROW()-5,"0000")))</f>
      </c>
      <c r="B64" s="90"/>
      <c r="C64" s="78"/>
      <c r="D64" s="114"/>
      <c r="E64" s="78"/>
      <c r="F64" s="78"/>
      <c r="G64" s="78"/>
      <c r="H64" s="78"/>
      <c r="I64" s="78"/>
      <c r="J64" s="90"/>
      <c r="K64" s="118"/>
      <c r="L64" s="90"/>
      <c r="M64" s="118"/>
      <c r="N64" s="110" t="str">
        <f>IF(OR($J64="",$L64=""),"",IF($L64&gt;$J64,"はい","いいえ"))</f>
      </c>
      <c r="O64" s="122" t="str">
        <f>IF(OR($J64="",$K64="",$L64="",$M64=""),"",MAX(0,($L64+$M64-$J64-$K64)*24))</f>
      </c>
      <c r="P64" s="126"/>
      <c r="Q64" s="122" t="str">
        <f>IF($O64="","",ROUND(MAX(0,$O64-$P64)/'設定'!$B$15,0)*'設定'!$B$15)</f>
      </c>
      <c r="R64" s="78"/>
      <c r="S64" s="114"/>
      <c r="T64" s="110" t="str">
        <f>IF($Q64="","",IF(OR($Q64&gt;='設定'!$B$26,AND('設定'!$B$27="はい",ISNUMBER(SEARCH("法定",$G64)))),"三次承認",IF($Q64&gt;='設定'!$B$25,"二次承認","一次承認")))</f>
      </c>
      <c r="U64" s="78"/>
      <c r="V64" s="78"/>
      <c r="W64" s="90"/>
      <c r="X64" s="78"/>
      <c r="Y64" s="78"/>
      <c r="Z64" s="90"/>
      <c r="AA64" s="78"/>
      <c r="AB64" s="78"/>
      <c r="AC64" s="90"/>
      <c r="AD64" s="134" t="str">
        <f>IF($C64="","",IF((IF($Q64&gt;'設定'!$B$17,1,0)+IF(AND($S64="承認済み",$W64=""),1,0)+IF(AND(ISNUMBER(SEARCH("法定",$G64)),$AC64=""),1,0)+IF(AND($Q64&gt;0,$AL64=""),1,0))=0,"无",IF($Q64&gt;'設定'!$B$17,"1回上限超過。","")&amp;IF(AND($S64="承認済み",$W64=""),"上司承認日未入力。","")&amp;IF(AND(ISNUMBER(SEARCH("法定",$G64)),$AC64=""),"法定休日の上位承認漏れ。","")&amp;IF(AND($Q64&gt;0,$AL64=""),"証憑不足。","")))</f>
      </c>
      <c r="AE64" s="110" t="str">
        <f>IF($J64="","",TEXT($J64,"yyyy-mm"))</f>
      </c>
      <c r="AF64" s="122" t="str">
        <f>IF($G64="","",IF(ISNUMBER(SEARCH("法定",$G64)),'設定'!$B$14,IF(ISNUMBER(SEARCH("休日",$G64)),'設定'!$B$13,'設定'!$B$12)))</f>
      </c>
      <c r="AG64" s="122" t="str">
        <f>IF($Q64="","",$Q64*$AF64)</f>
      </c>
      <c r="AH64" s="130" t="str">
        <f>IF($Q64="","",IF($Q64&gt;='設定'!$B$19,'設定'!$B$20,0))</f>
      </c>
      <c r="AI64" s="130" t="str">
        <f>IF($Q64="","",IF($Q64&gt;='設定'!$B$21,'設定'!$B$22,0))</f>
      </c>
      <c r="AJ64" s="78"/>
      <c r="AK64" s="78"/>
      <c r="AL64" s="36"/>
      <c r="AM64" s="36"/>
      <c r="AN64" s="36"/>
    </row>
    <row r="65" ht="20" customHeight="true">
      <c r="A65" s="110" t="str">
        <f>IF($C65="","",IF($B65="","OT-"&amp;TEXT(ROW()-5,"0000"),"OT-"&amp;TEXT($B65,"yyyymmdd")&amp;"-"&amp;TEXT(ROW()-5,"0000")))</f>
      </c>
      <c r="B65" s="90"/>
      <c r="C65" s="78"/>
      <c r="D65" s="114"/>
      <c r="E65" s="78"/>
      <c r="F65" s="78"/>
      <c r="G65" s="78"/>
      <c r="H65" s="78"/>
      <c r="I65" s="78"/>
      <c r="J65" s="90"/>
      <c r="K65" s="118"/>
      <c r="L65" s="90"/>
      <c r="M65" s="118"/>
      <c r="N65" s="110" t="str">
        <f>IF(OR($J65="",$L65=""),"",IF($L65&gt;$J65,"はい","いいえ"))</f>
      </c>
      <c r="O65" s="122" t="str">
        <f>IF(OR($J65="",$K65="",$L65="",$M65=""),"",MAX(0,($L65+$M65-$J65-$K65)*24))</f>
      </c>
      <c r="P65" s="126"/>
      <c r="Q65" s="122" t="str">
        <f>IF($O65="","",ROUND(MAX(0,$O65-$P65)/'設定'!$B$15,0)*'設定'!$B$15)</f>
      </c>
      <c r="R65" s="78"/>
      <c r="S65" s="114"/>
      <c r="T65" s="110" t="str">
        <f>IF($Q65="","",IF(OR($Q65&gt;='設定'!$B$26,AND('設定'!$B$27="はい",ISNUMBER(SEARCH("法定",$G65)))),"三次承認",IF($Q65&gt;='設定'!$B$25,"二次承認","一次承認")))</f>
      </c>
      <c r="U65" s="78"/>
      <c r="V65" s="78"/>
      <c r="W65" s="90"/>
      <c r="X65" s="78"/>
      <c r="Y65" s="78"/>
      <c r="Z65" s="90"/>
      <c r="AA65" s="78"/>
      <c r="AB65" s="78"/>
      <c r="AC65" s="90"/>
      <c r="AD65" s="134" t="str">
        <f>IF($C65="","",IF((IF($Q65&gt;'設定'!$B$17,1,0)+IF(AND($S65="承認済み",$W65=""),1,0)+IF(AND(ISNUMBER(SEARCH("法定",$G65)),$AC65=""),1,0)+IF(AND($Q65&gt;0,$AL65=""),1,0))=0,"无",IF($Q65&gt;'設定'!$B$17,"1回上限超過。","")&amp;IF(AND($S65="承認済み",$W65=""),"上司承認日未入力。","")&amp;IF(AND(ISNUMBER(SEARCH("法定",$G65)),$AC65=""),"法定休日の上位承認漏れ。","")&amp;IF(AND($Q65&gt;0,$AL65=""),"証憑不足。","")))</f>
      </c>
      <c r="AE65" s="110" t="str">
        <f>IF($J65="","",TEXT($J65,"yyyy-mm"))</f>
      </c>
      <c r="AF65" s="122" t="str">
        <f>IF($G65="","",IF(ISNUMBER(SEARCH("法定",$G65)),'設定'!$B$14,IF(ISNUMBER(SEARCH("休日",$G65)),'設定'!$B$13,'設定'!$B$12)))</f>
      </c>
      <c r="AG65" s="122" t="str">
        <f>IF($Q65="","",$Q65*$AF65)</f>
      </c>
      <c r="AH65" s="130" t="str">
        <f>IF($Q65="","",IF($Q65&gt;='設定'!$B$19,'設定'!$B$20,0))</f>
      </c>
      <c r="AI65" s="130" t="str">
        <f>IF($Q65="","",IF($Q65&gt;='設定'!$B$21,'設定'!$B$22,0))</f>
      </c>
      <c r="AJ65" s="78"/>
      <c r="AK65" s="78"/>
      <c r="AL65" s="36"/>
      <c r="AM65" s="36"/>
      <c r="AN65" s="36"/>
    </row>
    <row r="66" ht="20" customHeight="true">
      <c r="A66" s="110" t="str">
        <f>IF($C66="","",IF($B66="","OT-"&amp;TEXT(ROW()-5,"0000"),"OT-"&amp;TEXT($B66,"yyyymmdd")&amp;"-"&amp;TEXT(ROW()-5,"0000")))</f>
      </c>
      <c r="B66" s="90"/>
      <c r="C66" s="78"/>
      <c r="D66" s="114"/>
      <c r="E66" s="78"/>
      <c r="F66" s="78"/>
      <c r="G66" s="78"/>
      <c r="H66" s="78"/>
      <c r="I66" s="78"/>
      <c r="J66" s="90"/>
      <c r="K66" s="118"/>
      <c r="L66" s="90"/>
      <c r="M66" s="118"/>
      <c r="N66" s="110" t="str">
        <f>IF(OR($J66="",$L66=""),"",IF($L66&gt;$J66,"はい","いいえ"))</f>
      </c>
      <c r="O66" s="122" t="str">
        <f>IF(OR($J66="",$K66="",$L66="",$M66=""),"",MAX(0,($L66+$M66-$J66-$K66)*24))</f>
      </c>
      <c r="P66" s="126"/>
      <c r="Q66" s="122" t="str">
        <f>IF($O66="","",ROUND(MAX(0,$O66-$P66)/'設定'!$B$15,0)*'設定'!$B$15)</f>
      </c>
      <c r="R66" s="78"/>
      <c r="S66" s="114"/>
      <c r="T66" s="110" t="str">
        <f>IF($Q66="","",IF(OR($Q66&gt;='設定'!$B$26,AND('設定'!$B$27="はい",ISNUMBER(SEARCH("法定",$G66)))),"三次承認",IF($Q66&gt;='設定'!$B$25,"二次承認","一次承認")))</f>
      </c>
      <c r="U66" s="78"/>
      <c r="V66" s="78"/>
      <c r="W66" s="90"/>
      <c r="X66" s="78"/>
      <c r="Y66" s="78"/>
      <c r="Z66" s="90"/>
      <c r="AA66" s="78"/>
      <c r="AB66" s="78"/>
      <c r="AC66" s="90"/>
      <c r="AD66" s="134" t="str">
        <f>IF($C66="","",IF((IF($Q66&gt;'設定'!$B$17,1,0)+IF(AND($S66="承認済み",$W66=""),1,0)+IF(AND(ISNUMBER(SEARCH("法定",$G66)),$AC66=""),1,0)+IF(AND($Q66&gt;0,$AL66=""),1,0))=0,"无",IF($Q66&gt;'設定'!$B$17,"1回上限超過。","")&amp;IF(AND($S66="承認済み",$W66=""),"上司承認日未入力。","")&amp;IF(AND(ISNUMBER(SEARCH("法定",$G66)),$AC66=""),"法定休日の上位承認漏れ。","")&amp;IF(AND($Q66&gt;0,$AL66=""),"証憑不足。","")))</f>
      </c>
      <c r="AE66" s="110" t="str">
        <f>IF($J66="","",TEXT($J66,"yyyy-mm"))</f>
      </c>
      <c r="AF66" s="122" t="str">
        <f>IF($G66="","",IF(ISNUMBER(SEARCH("法定",$G66)),'設定'!$B$14,IF(ISNUMBER(SEARCH("休日",$G66)),'設定'!$B$13,'設定'!$B$12)))</f>
      </c>
      <c r="AG66" s="122" t="str">
        <f>IF($Q66="","",$Q66*$AF66)</f>
      </c>
      <c r="AH66" s="130" t="str">
        <f>IF($Q66="","",IF($Q66&gt;='設定'!$B$19,'設定'!$B$20,0))</f>
      </c>
      <c r="AI66" s="130" t="str">
        <f>IF($Q66="","",IF($Q66&gt;='設定'!$B$21,'設定'!$B$22,0))</f>
      </c>
      <c r="AJ66" s="78"/>
      <c r="AK66" s="78"/>
      <c r="AL66" s="36"/>
      <c r="AM66" s="36"/>
      <c r="AN66" s="36"/>
    </row>
    <row r="67" ht="20" customHeight="true">
      <c r="A67" s="110" t="str">
        <f>IF($C67="","",IF($B67="","OT-"&amp;TEXT(ROW()-5,"0000"),"OT-"&amp;TEXT($B67,"yyyymmdd")&amp;"-"&amp;TEXT(ROW()-5,"0000")))</f>
      </c>
      <c r="B67" s="90"/>
      <c r="C67" s="78"/>
      <c r="D67" s="114"/>
      <c r="E67" s="78"/>
      <c r="F67" s="78"/>
      <c r="G67" s="78"/>
      <c r="H67" s="78"/>
      <c r="I67" s="78"/>
      <c r="J67" s="90"/>
      <c r="K67" s="118"/>
      <c r="L67" s="90"/>
      <c r="M67" s="118"/>
      <c r="N67" s="110" t="str">
        <f>IF(OR($J67="",$L67=""),"",IF($L67&gt;$J67,"はい","いいえ"))</f>
      </c>
      <c r="O67" s="122" t="str">
        <f>IF(OR($J67="",$K67="",$L67="",$M67=""),"",MAX(0,($L67+$M67-$J67-$K67)*24))</f>
      </c>
      <c r="P67" s="126"/>
      <c r="Q67" s="122" t="str">
        <f>IF($O67="","",ROUND(MAX(0,$O67-$P67)/'設定'!$B$15,0)*'設定'!$B$15)</f>
      </c>
      <c r="R67" s="78"/>
      <c r="S67" s="114"/>
      <c r="T67" s="110" t="str">
        <f>IF($Q67="","",IF(OR($Q67&gt;='設定'!$B$26,AND('設定'!$B$27="はい",ISNUMBER(SEARCH("法定",$G67)))),"三次承認",IF($Q67&gt;='設定'!$B$25,"二次承認","一次承認")))</f>
      </c>
      <c r="U67" s="78"/>
      <c r="V67" s="78"/>
      <c r="W67" s="90"/>
      <c r="X67" s="78"/>
      <c r="Y67" s="78"/>
      <c r="Z67" s="90"/>
      <c r="AA67" s="78"/>
      <c r="AB67" s="78"/>
      <c r="AC67" s="90"/>
      <c r="AD67" s="134" t="str">
        <f>IF($C67="","",IF((IF($Q67&gt;'設定'!$B$17,1,0)+IF(AND($S67="承認済み",$W67=""),1,0)+IF(AND(ISNUMBER(SEARCH("法定",$G67)),$AC67=""),1,0)+IF(AND($Q67&gt;0,$AL67=""),1,0))=0,"无",IF($Q67&gt;'設定'!$B$17,"1回上限超過。","")&amp;IF(AND($S67="承認済み",$W67=""),"上司承認日未入力。","")&amp;IF(AND(ISNUMBER(SEARCH("法定",$G67)),$AC67=""),"法定休日の上位承認漏れ。","")&amp;IF(AND($Q67&gt;0,$AL67=""),"証憑不足。","")))</f>
      </c>
      <c r="AE67" s="110" t="str">
        <f>IF($J67="","",TEXT($J67,"yyyy-mm"))</f>
      </c>
      <c r="AF67" s="122" t="str">
        <f>IF($G67="","",IF(ISNUMBER(SEARCH("法定",$G67)),'設定'!$B$14,IF(ISNUMBER(SEARCH("休日",$G67)),'設定'!$B$13,'設定'!$B$12)))</f>
      </c>
      <c r="AG67" s="122" t="str">
        <f>IF($Q67="","",$Q67*$AF67)</f>
      </c>
      <c r="AH67" s="130" t="str">
        <f>IF($Q67="","",IF($Q67&gt;='設定'!$B$19,'設定'!$B$20,0))</f>
      </c>
      <c r="AI67" s="130" t="str">
        <f>IF($Q67="","",IF($Q67&gt;='設定'!$B$21,'設定'!$B$22,0))</f>
      </c>
      <c r="AJ67" s="78"/>
      <c r="AK67" s="78"/>
      <c r="AL67" s="36"/>
      <c r="AM67" s="36"/>
      <c r="AN67" s="36"/>
    </row>
    <row r="68" ht="20" customHeight="true">
      <c r="A68" s="110" t="str">
        <f>IF($C68="","",IF($B68="","OT-"&amp;TEXT(ROW()-5,"0000"),"OT-"&amp;TEXT($B68,"yyyymmdd")&amp;"-"&amp;TEXT(ROW()-5,"0000")))</f>
      </c>
      <c r="B68" s="90"/>
      <c r="C68" s="78"/>
      <c r="D68" s="114"/>
      <c r="E68" s="78"/>
      <c r="F68" s="78"/>
      <c r="G68" s="78"/>
      <c r="H68" s="78"/>
      <c r="I68" s="78"/>
      <c r="J68" s="90"/>
      <c r="K68" s="118"/>
      <c r="L68" s="90"/>
      <c r="M68" s="118"/>
      <c r="N68" s="110" t="str">
        <f>IF(OR($J68="",$L68=""),"",IF($L68&gt;$J68,"はい","いいえ"))</f>
      </c>
      <c r="O68" s="122" t="str">
        <f>IF(OR($J68="",$K68="",$L68="",$M68=""),"",MAX(0,($L68+$M68-$J68-$K68)*24))</f>
      </c>
      <c r="P68" s="126"/>
      <c r="Q68" s="122" t="str">
        <f>IF($O68="","",ROUND(MAX(0,$O68-$P68)/'設定'!$B$15,0)*'設定'!$B$15)</f>
      </c>
      <c r="R68" s="78"/>
      <c r="S68" s="114"/>
      <c r="T68" s="110" t="str">
        <f>IF($Q68="","",IF(OR($Q68&gt;='設定'!$B$26,AND('設定'!$B$27="はい",ISNUMBER(SEARCH("法定",$G68)))),"三次承認",IF($Q68&gt;='設定'!$B$25,"二次承認","一次承認")))</f>
      </c>
      <c r="U68" s="78"/>
      <c r="V68" s="78"/>
      <c r="W68" s="90"/>
      <c r="X68" s="78"/>
      <c r="Y68" s="78"/>
      <c r="Z68" s="90"/>
      <c r="AA68" s="78"/>
      <c r="AB68" s="78"/>
      <c r="AC68" s="90"/>
      <c r="AD68" s="134" t="str">
        <f>IF($C68="","",IF((IF($Q68&gt;'設定'!$B$17,1,0)+IF(AND($S68="承認済み",$W68=""),1,0)+IF(AND(ISNUMBER(SEARCH("法定",$G68)),$AC68=""),1,0)+IF(AND($Q68&gt;0,$AL68=""),1,0))=0,"无",IF($Q68&gt;'設定'!$B$17,"1回上限超過。","")&amp;IF(AND($S68="承認済み",$W68=""),"上司承認日未入力。","")&amp;IF(AND(ISNUMBER(SEARCH("法定",$G68)),$AC68=""),"法定休日の上位承認漏れ。","")&amp;IF(AND($Q68&gt;0,$AL68=""),"証憑不足。","")))</f>
      </c>
      <c r="AE68" s="110" t="str">
        <f>IF($J68="","",TEXT($J68,"yyyy-mm"))</f>
      </c>
      <c r="AF68" s="122" t="str">
        <f>IF($G68="","",IF(ISNUMBER(SEARCH("法定",$G68)),'設定'!$B$14,IF(ISNUMBER(SEARCH("休日",$G68)),'設定'!$B$13,'設定'!$B$12)))</f>
      </c>
      <c r="AG68" s="122" t="str">
        <f>IF($Q68="","",$Q68*$AF68)</f>
      </c>
      <c r="AH68" s="130" t="str">
        <f>IF($Q68="","",IF($Q68&gt;='設定'!$B$19,'設定'!$B$20,0))</f>
      </c>
      <c r="AI68" s="130" t="str">
        <f>IF($Q68="","",IF($Q68&gt;='設定'!$B$21,'設定'!$B$22,0))</f>
      </c>
      <c r="AJ68" s="78"/>
      <c r="AK68" s="78"/>
      <c r="AL68" s="36"/>
      <c r="AM68" s="36"/>
      <c r="AN68" s="36"/>
    </row>
    <row r="69" ht="20" customHeight="true">
      <c r="A69" s="110" t="str">
        <f>IF($C69="","",IF($B69="","OT-"&amp;TEXT(ROW()-5,"0000"),"OT-"&amp;TEXT($B69,"yyyymmdd")&amp;"-"&amp;TEXT(ROW()-5,"0000")))</f>
      </c>
      <c r="B69" s="90"/>
      <c r="C69" s="78"/>
      <c r="D69" s="114"/>
      <c r="E69" s="78"/>
      <c r="F69" s="78"/>
      <c r="G69" s="78"/>
      <c r="H69" s="78"/>
      <c r="I69" s="78"/>
      <c r="J69" s="90"/>
      <c r="K69" s="118"/>
      <c r="L69" s="90"/>
      <c r="M69" s="118"/>
      <c r="N69" s="110" t="str">
        <f>IF(OR($J69="",$L69=""),"",IF($L69&gt;$J69,"はい","いいえ"))</f>
      </c>
      <c r="O69" s="122" t="str">
        <f>IF(OR($J69="",$K69="",$L69="",$M69=""),"",MAX(0,($L69+$M69-$J69-$K69)*24))</f>
      </c>
      <c r="P69" s="126"/>
      <c r="Q69" s="122" t="str">
        <f>IF($O69="","",ROUND(MAX(0,$O69-$P69)/'設定'!$B$15,0)*'設定'!$B$15)</f>
      </c>
      <c r="R69" s="78"/>
      <c r="S69" s="114"/>
      <c r="T69" s="110" t="str">
        <f>IF($Q69="","",IF(OR($Q69&gt;='設定'!$B$26,AND('設定'!$B$27="はい",ISNUMBER(SEARCH("法定",$G69)))),"三次承認",IF($Q69&gt;='設定'!$B$25,"二次承認","一次承認")))</f>
      </c>
      <c r="U69" s="78"/>
      <c r="V69" s="78"/>
      <c r="W69" s="90"/>
      <c r="X69" s="78"/>
      <c r="Y69" s="78"/>
      <c r="Z69" s="90"/>
      <c r="AA69" s="78"/>
      <c r="AB69" s="78"/>
      <c r="AC69" s="90"/>
      <c r="AD69" s="134" t="str">
        <f>IF($C69="","",IF((IF($Q69&gt;'設定'!$B$17,1,0)+IF(AND($S69="承認済み",$W69=""),1,0)+IF(AND(ISNUMBER(SEARCH("法定",$G69)),$AC69=""),1,0)+IF(AND($Q69&gt;0,$AL69=""),1,0))=0,"无",IF($Q69&gt;'設定'!$B$17,"1回上限超過。","")&amp;IF(AND($S69="承認済み",$W69=""),"上司承認日未入力。","")&amp;IF(AND(ISNUMBER(SEARCH("法定",$G69)),$AC69=""),"法定休日の上位承認漏れ。","")&amp;IF(AND($Q69&gt;0,$AL69=""),"証憑不足。","")))</f>
      </c>
      <c r="AE69" s="110" t="str">
        <f>IF($J69="","",TEXT($J69,"yyyy-mm"))</f>
      </c>
      <c r="AF69" s="122" t="str">
        <f>IF($G69="","",IF(ISNUMBER(SEARCH("法定",$G69)),'設定'!$B$14,IF(ISNUMBER(SEARCH("休日",$G69)),'設定'!$B$13,'設定'!$B$12)))</f>
      </c>
      <c r="AG69" s="122" t="str">
        <f>IF($Q69="","",$Q69*$AF69)</f>
      </c>
      <c r="AH69" s="130" t="str">
        <f>IF($Q69="","",IF($Q69&gt;='設定'!$B$19,'設定'!$B$20,0))</f>
      </c>
      <c r="AI69" s="130" t="str">
        <f>IF($Q69="","",IF($Q69&gt;='設定'!$B$21,'設定'!$B$22,0))</f>
      </c>
      <c r="AJ69" s="78"/>
      <c r="AK69" s="78"/>
      <c r="AL69" s="36"/>
      <c r="AM69" s="36"/>
      <c r="AN69" s="36"/>
    </row>
    <row r="70" ht="20" customHeight="true">
      <c r="A70" s="110" t="str">
        <f>IF($C70="","",IF($B70="","OT-"&amp;TEXT(ROW()-5,"0000"),"OT-"&amp;TEXT($B70,"yyyymmdd")&amp;"-"&amp;TEXT(ROW()-5,"0000")))</f>
      </c>
      <c r="B70" s="90"/>
      <c r="C70" s="78"/>
      <c r="D70" s="114"/>
      <c r="E70" s="78"/>
      <c r="F70" s="78"/>
      <c r="G70" s="78"/>
      <c r="H70" s="78"/>
      <c r="I70" s="78"/>
      <c r="J70" s="90"/>
      <c r="K70" s="118"/>
      <c r="L70" s="90"/>
      <c r="M70" s="118"/>
      <c r="N70" s="110" t="str">
        <f>IF(OR($J70="",$L70=""),"",IF($L70&gt;$J70,"はい","いいえ"))</f>
      </c>
      <c r="O70" s="122" t="str">
        <f>IF(OR($J70="",$K70="",$L70="",$M70=""),"",MAX(0,($L70+$M70-$J70-$K70)*24))</f>
      </c>
      <c r="P70" s="126"/>
      <c r="Q70" s="122" t="str">
        <f>IF($O70="","",ROUND(MAX(0,$O70-$P70)/'設定'!$B$15,0)*'設定'!$B$15)</f>
      </c>
      <c r="R70" s="78"/>
      <c r="S70" s="114"/>
      <c r="T70" s="110" t="str">
        <f>IF($Q70="","",IF(OR($Q70&gt;='設定'!$B$26,AND('設定'!$B$27="はい",ISNUMBER(SEARCH("法定",$G70)))),"三次承認",IF($Q70&gt;='設定'!$B$25,"二次承認","一次承認")))</f>
      </c>
      <c r="U70" s="78"/>
      <c r="V70" s="78"/>
      <c r="W70" s="90"/>
      <c r="X70" s="78"/>
      <c r="Y70" s="78"/>
      <c r="Z70" s="90"/>
      <c r="AA70" s="78"/>
      <c r="AB70" s="78"/>
      <c r="AC70" s="90"/>
      <c r="AD70" s="134" t="str">
        <f>IF($C70="","",IF((IF($Q70&gt;'設定'!$B$17,1,0)+IF(AND($S70="承認済み",$W70=""),1,0)+IF(AND(ISNUMBER(SEARCH("法定",$G70)),$AC70=""),1,0)+IF(AND($Q70&gt;0,$AL70=""),1,0))=0,"无",IF($Q70&gt;'設定'!$B$17,"1回上限超過。","")&amp;IF(AND($S70="承認済み",$W70=""),"上司承認日未入力。","")&amp;IF(AND(ISNUMBER(SEARCH("法定",$G70)),$AC70=""),"法定休日の上位承認漏れ。","")&amp;IF(AND($Q70&gt;0,$AL70=""),"証憑不足。","")))</f>
      </c>
      <c r="AE70" s="110" t="str">
        <f>IF($J70="","",TEXT($J70,"yyyy-mm"))</f>
      </c>
      <c r="AF70" s="122" t="str">
        <f>IF($G70="","",IF(ISNUMBER(SEARCH("法定",$G70)),'設定'!$B$14,IF(ISNUMBER(SEARCH("休日",$G70)),'設定'!$B$13,'設定'!$B$12)))</f>
      </c>
      <c r="AG70" s="122" t="str">
        <f>IF($Q70="","",$Q70*$AF70)</f>
      </c>
      <c r="AH70" s="130" t="str">
        <f>IF($Q70="","",IF($Q70&gt;='設定'!$B$19,'設定'!$B$20,0))</f>
      </c>
      <c r="AI70" s="130" t="str">
        <f>IF($Q70="","",IF($Q70&gt;='設定'!$B$21,'設定'!$B$22,0))</f>
      </c>
      <c r="AJ70" s="78"/>
      <c r="AK70" s="78"/>
      <c r="AL70" s="36"/>
      <c r="AM70" s="36"/>
      <c r="AN70" s="36"/>
    </row>
    <row r="71" ht="20" customHeight="true">
      <c r="A71" s="110" t="str">
        <f>IF($C71="","",IF($B71="","OT-"&amp;TEXT(ROW()-5,"0000"),"OT-"&amp;TEXT($B71,"yyyymmdd")&amp;"-"&amp;TEXT(ROW()-5,"0000")))</f>
      </c>
      <c r="B71" s="90"/>
      <c r="C71" s="78"/>
      <c r="D71" s="114"/>
      <c r="E71" s="78"/>
      <c r="F71" s="78"/>
      <c r="G71" s="78"/>
      <c r="H71" s="78"/>
      <c r="I71" s="78"/>
      <c r="J71" s="90"/>
      <c r="K71" s="118"/>
      <c r="L71" s="90"/>
      <c r="M71" s="118"/>
      <c r="N71" s="110" t="str">
        <f>IF(OR($J71="",$L71=""),"",IF($L71&gt;$J71,"はい","いいえ"))</f>
      </c>
      <c r="O71" s="122" t="str">
        <f>IF(OR($J71="",$K71="",$L71="",$M71=""),"",MAX(0,($L71+$M71-$J71-$K71)*24))</f>
      </c>
      <c r="P71" s="126"/>
      <c r="Q71" s="122" t="str">
        <f>IF($O71="","",ROUND(MAX(0,$O71-$P71)/'設定'!$B$15,0)*'設定'!$B$15)</f>
      </c>
      <c r="R71" s="78"/>
      <c r="S71" s="114"/>
      <c r="T71" s="110" t="str">
        <f>IF($Q71="","",IF(OR($Q71&gt;='設定'!$B$26,AND('設定'!$B$27="はい",ISNUMBER(SEARCH("法定",$G71)))),"三次承認",IF($Q71&gt;='設定'!$B$25,"二次承認","一次承認")))</f>
      </c>
      <c r="U71" s="78"/>
      <c r="V71" s="78"/>
      <c r="W71" s="90"/>
      <c r="X71" s="78"/>
      <c r="Y71" s="78"/>
      <c r="Z71" s="90"/>
      <c r="AA71" s="78"/>
      <c r="AB71" s="78"/>
      <c r="AC71" s="90"/>
      <c r="AD71" s="134" t="str">
        <f>IF($C71="","",IF((IF($Q71&gt;'設定'!$B$17,1,0)+IF(AND($S71="承認済み",$W71=""),1,0)+IF(AND(ISNUMBER(SEARCH("法定",$G71)),$AC71=""),1,0)+IF(AND($Q71&gt;0,$AL71=""),1,0))=0,"无",IF($Q71&gt;'設定'!$B$17,"1回上限超過。","")&amp;IF(AND($S71="承認済み",$W71=""),"上司承認日未入力。","")&amp;IF(AND(ISNUMBER(SEARCH("法定",$G71)),$AC71=""),"法定休日の上位承認漏れ。","")&amp;IF(AND($Q71&gt;0,$AL71=""),"証憑不足。","")))</f>
      </c>
      <c r="AE71" s="110" t="str">
        <f>IF($J71="","",TEXT($J71,"yyyy-mm"))</f>
      </c>
      <c r="AF71" s="122" t="str">
        <f>IF($G71="","",IF(ISNUMBER(SEARCH("法定",$G71)),'設定'!$B$14,IF(ISNUMBER(SEARCH("休日",$G71)),'設定'!$B$13,'設定'!$B$12)))</f>
      </c>
      <c r="AG71" s="122" t="str">
        <f>IF($Q71="","",$Q71*$AF71)</f>
      </c>
      <c r="AH71" s="130" t="str">
        <f>IF($Q71="","",IF($Q71&gt;='設定'!$B$19,'設定'!$B$20,0))</f>
      </c>
      <c r="AI71" s="130" t="str">
        <f>IF($Q71="","",IF($Q71&gt;='設定'!$B$21,'設定'!$B$22,0))</f>
      </c>
      <c r="AJ71" s="78"/>
      <c r="AK71" s="78"/>
      <c r="AL71" s="36"/>
      <c r="AM71" s="36"/>
      <c r="AN71" s="36"/>
    </row>
    <row r="72" ht="20" customHeight="true">
      <c r="A72" s="110" t="str">
        <f>IF($C72="","",IF($B72="","OT-"&amp;TEXT(ROW()-5,"0000"),"OT-"&amp;TEXT($B72,"yyyymmdd")&amp;"-"&amp;TEXT(ROW()-5,"0000")))</f>
      </c>
      <c r="B72" s="90"/>
      <c r="C72" s="78"/>
      <c r="D72" s="114"/>
      <c r="E72" s="78"/>
      <c r="F72" s="78"/>
      <c r="G72" s="78"/>
      <c r="H72" s="78"/>
      <c r="I72" s="78"/>
      <c r="J72" s="90"/>
      <c r="K72" s="118"/>
      <c r="L72" s="90"/>
      <c r="M72" s="118"/>
      <c r="N72" s="110" t="str">
        <f>IF(OR($J72="",$L72=""),"",IF($L72&gt;$J72,"はい","いいえ"))</f>
      </c>
      <c r="O72" s="122" t="str">
        <f>IF(OR($J72="",$K72="",$L72="",$M72=""),"",MAX(0,($L72+$M72-$J72-$K72)*24))</f>
      </c>
      <c r="P72" s="126"/>
      <c r="Q72" s="122" t="str">
        <f>IF($O72="","",ROUND(MAX(0,$O72-$P72)/'設定'!$B$15,0)*'設定'!$B$15)</f>
      </c>
      <c r="R72" s="78"/>
      <c r="S72" s="114"/>
      <c r="T72" s="110" t="str">
        <f>IF($Q72="","",IF(OR($Q72&gt;='設定'!$B$26,AND('設定'!$B$27="はい",ISNUMBER(SEARCH("法定",$G72)))),"三次承認",IF($Q72&gt;='設定'!$B$25,"二次承認","一次承認")))</f>
      </c>
      <c r="U72" s="78"/>
      <c r="V72" s="78"/>
      <c r="W72" s="90"/>
      <c r="X72" s="78"/>
      <c r="Y72" s="78"/>
      <c r="Z72" s="90"/>
      <c r="AA72" s="78"/>
      <c r="AB72" s="78"/>
      <c r="AC72" s="90"/>
      <c r="AD72" s="134" t="str">
        <f>IF($C72="","",IF((IF($Q72&gt;'設定'!$B$17,1,0)+IF(AND($S72="承認済み",$W72=""),1,0)+IF(AND(ISNUMBER(SEARCH("法定",$G72)),$AC72=""),1,0)+IF(AND($Q72&gt;0,$AL72=""),1,0))=0,"无",IF($Q72&gt;'設定'!$B$17,"1回上限超過。","")&amp;IF(AND($S72="承認済み",$W72=""),"上司承認日未入力。","")&amp;IF(AND(ISNUMBER(SEARCH("法定",$G72)),$AC72=""),"法定休日の上位承認漏れ。","")&amp;IF(AND($Q72&gt;0,$AL72=""),"証憑不足。","")))</f>
      </c>
      <c r="AE72" s="110" t="str">
        <f>IF($J72="","",TEXT($J72,"yyyy-mm"))</f>
      </c>
      <c r="AF72" s="122" t="str">
        <f>IF($G72="","",IF(ISNUMBER(SEARCH("法定",$G72)),'設定'!$B$14,IF(ISNUMBER(SEARCH("休日",$G72)),'設定'!$B$13,'設定'!$B$12)))</f>
      </c>
      <c r="AG72" s="122" t="str">
        <f>IF($Q72="","",$Q72*$AF72)</f>
      </c>
      <c r="AH72" s="130" t="str">
        <f>IF($Q72="","",IF($Q72&gt;='設定'!$B$19,'設定'!$B$20,0))</f>
      </c>
      <c r="AI72" s="130" t="str">
        <f>IF($Q72="","",IF($Q72&gt;='設定'!$B$21,'設定'!$B$22,0))</f>
      </c>
      <c r="AJ72" s="78"/>
      <c r="AK72" s="78"/>
      <c r="AL72" s="36"/>
      <c r="AM72" s="36"/>
      <c r="AN72" s="36"/>
    </row>
    <row r="73" ht="20" customHeight="true">
      <c r="A73" s="110" t="str">
        <f>IF($C73="","",IF($B73="","OT-"&amp;TEXT(ROW()-5,"0000"),"OT-"&amp;TEXT($B73,"yyyymmdd")&amp;"-"&amp;TEXT(ROW()-5,"0000")))</f>
      </c>
      <c r="B73" s="90"/>
      <c r="C73" s="78"/>
      <c r="D73" s="114"/>
      <c r="E73" s="78"/>
      <c r="F73" s="78"/>
      <c r="G73" s="78"/>
      <c r="H73" s="78"/>
      <c r="I73" s="78"/>
      <c r="J73" s="90"/>
      <c r="K73" s="118"/>
      <c r="L73" s="90"/>
      <c r="M73" s="118"/>
      <c r="N73" s="110" t="str">
        <f>IF(OR($J73="",$L73=""),"",IF($L73&gt;$J73,"はい","いいえ"))</f>
      </c>
      <c r="O73" s="122" t="str">
        <f>IF(OR($J73="",$K73="",$L73="",$M73=""),"",MAX(0,($L73+$M73-$J73-$K73)*24))</f>
      </c>
      <c r="P73" s="126"/>
      <c r="Q73" s="122" t="str">
        <f>IF($O73="","",ROUND(MAX(0,$O73-$P73)/'設定'!$B$15,0)*'設定'!$B$15)</f>
      </c>
      <c r="R73" s="78"/>
      <c r="S73" s="114"/>
      <c r="T73" s="110" t="str">
        <f>IF($Q73="","",IF(OR($Q73&gt;='設定'!$B$26,AND('設定'!$B$27="はい",ISNUMBER(SEARCH("法定",$G73)))),"三次承認",IF($Q73&gt;='設定'!$B$25,"二次承認","一次承認")))</f>
      </c>
      <c r="U73" s="78"/>
      <c r="V73" s="78"/>
      <c r="W73" s="90"/>
      <c r="X73" s="78"/>
      <c r="Y73" s="78"/>
      <c r="Z73" s="90"/>
      <c r="AA73" s="78"/>
      <c r="AB73" s="78"/>
      <c r="AC73" s="90"/>
      <c r="AD73" s="134" t="str">
        <f>IF($C73="","",IF((IF($Q73&gt;'設定'!$B$17,1,0)+IF(AND($S73="承認済み",$W73=""),1,0)+IF(AND(ISNUMBER(SEARCH("法定",$G73)),$AC73=""),1,0)+IF(AND($Q73&gt;0,$AL73=""),1,0))=0,"无",IF($Q73&gt;'設定'!$B$17,"1回上限超過。","")&amp;IF(AND($S73="承認済み",$W73=""),"上司承認日未入力。","")&amp;IF(AND(ISNUMBER(SEARCH("法定",$G73)),$AC73=""),"法定休日の上位承認漏れ。","")&amp;IF(AND($Q73&gt;0,$AL73=""),"証憑不足。","")))</f>
      </c>
      <c r="AE73" s="110" t="str">
        <f>IF($J73="","",TEXT($J73,"yyyy-mm"))</f>
      </c>
      <c r="AF73" s="122" t="str">
        <f>IF($G73="","",IF(ISNUMBER(SEARCH("法定",$G73)),'設定'!$B$14,IF(ISNUMBER(SEARCH("休日",$G73)),'設定'!$B$13,'設定'!$B$12)))</f>
      </c>
      <c r="AG73" s="122" t="str">
        <f>IF($Q73="","",$Q73*$AF73)</f>
      </c>
      <c r="AH73" s="130" t="str">
        <f>IF($Q73="","",IF($Q73&gt;='設定'!$B$19,'設定'!$B$20,0))</f>
      </c>
      <c r="AI73" s="130" t="str">
        <f>IF($Q73="","",IF($Q73&gt;='設定'!$B$21,'設定'!$B$22,0))</f>
      </c>
      <c r="AJ73" s="78"/>
      <c r="AK73" s="78"/>
      <c r="AL73" s="36"/>
      <c r="AM73" s="36"/>
      <c r="AN73" s="36"/>
    </row>
    <row r="74" ht="20" customHeight="true">
      <c r="A74" s="110" t="str">
        <f>IF($C74="","",IF($B74="","OT-"&amp;TEXT(ROW()-5,"0000"),"OT-"&amp;TEXT($B74,"yyyymmdd")&amp;"-"&amp;TEXT(ROW()-5,"0000")))</f>
      </c>
      <c r="B74" s="90"/>
      <c r="C74" s="78"/>
      <c r="D74" s="114"/>
      <c r="E74" s="78"/>
      <c r="F74" s="78"/>
      <c r="G74" s="78"/>
      <c r="H74" s="78"/>
      <c r="I74" s="78"/>
      <c r="J74" s="90"/>
      <c r="K74" s="118"/>
      <c r="L74" s="90"/>
      <c r="M74" s="118"/>
      <c r="N74" s="110" t="str">
        <f>IF(OR($J74="",$L74=""),"",IF($L74&gt;$J74,"はい","いいえ"))</f>
      </c>
      <c r="O74" s="122" t="str">
        <f>IF(OR($J74="",$K74="",$L74="",$M74=""),"",MAX(0,($L74+$M74-$J74-$K74)*24))</f>
      </c>
      <c r="P74" s="126"/>
      <c r="Q74" s="122" t="str">
        <f>IF($O74="","",ROUND(MAX(0,$O74-$P74)/'設定'!$B$15,0)*'設定'!$B$15)</f>
      </c>
      <c r="R74" s="78"/>
      <c r="S74" s="114"/>
      <c r="T74" s="110" t="str">
        <f>IF($Q74="","",IF(OR($Q74&gt;='設定'!$B$26,AND('設定'!$B$27="はい",ISNUMBER(SEARCH("法定",$G74)))),"三次承認",IF($Q74&gt;='設定'!$B$25,"二次承認","一次承認")))</f>
      </c>
      <c r="U74" s="78"/>
      <c r="V74" s="78"/>
      <c r="W74" s="90"/>
      <c r="X74" s="78"/>
      <c r="Y74" s="78"/>
      <c r="Z74" s="90"/>
      <c r="AA74" s="78"/>
      <c r="AB74" s="78"/>
      <c r="AC74" s="90"/>
      <c r="AD74" s="134" t="str">
        <f>IF($C74="","",IF((IF($Q74&gt;'設定'!$B$17,1,0)+IF(AND($S74="承認済み",$W74=""),1,0)+IF(AND(ISNUMBER(SEARCH("法定",$G74)),$AC74=""),1,0)+IF(AND($Q74&gt;0,$AL74=""),1,0))=0,"无",IF($Q74&gt;'設定'!$B$17,"1回上限超過。","")&amp;IF(AND($S74="承認済み",$W74=""),"上司承認日未入力。","")&amp;IF(AND(ISNUMBER(SEARCH("法定",$G74)),$AC74=""),"法定休日の上位承認漏れ。","")&amp;IF(AND($Q74&gt;0,$AL74=""),"証憑不足。","")))</f>
      </c>
      <c r="AE74" s="110" t="str">
        <f>IF($J74="","",TEXT($J74,"yyyy-mm"))</f>
      </c>
      <c r="AF74" s="122" t="str">
        <f>IF($G74="","",IF(ISNUMBER(SEARCH("法定",$G74)),'設定'!$B$14,IF(ISNUMBER(SEARCH("休日",$G74)),'設定'!$B$13,'設定'!$B$12)))</f>
      </c>
      <c r="AG74" s="122" t="str">
        <f>IF($Q74="","",$Q74*$AF74)</f>
      </c>
      <c r="AH74" s="130" t="str">
        <f>IF($Q74="","",IF($Q74&gt;='設定'!$B$19,'設定'!$B$20,0))</f>
      </c>
      <c r="AI74" s="130" t="str">
        <f>IF($Q74="","",IF($Q74&gt;='設定'!$B$21,'設定'!$B$22,0))</f>
      </c>
      <c r="AJ74" s="78"/>
      <c r="AK74" s="78"/>
      <c r="AL74" s="36"/>
      <c r="AM74" s="36"/>
      <c r="AN74" s="36"/>
    </row>
    <row r="75" ht="20" customHeight="true">
      <c r="A75" s="110" t="str">
        <f>IF($C75="","",IF($B75="","OT-"&amp;TEXT(ROW()-5,"0000"),"OT-"&amp;TEXT($B75,"yyyymmdd")&amp;"-"&amp;TEXT(ROW()-5,"0000")))</f>
      </c>
      <c r="B75" s="90"/>
      <c r="C75" s="78"/>
      <c r="D75" s="114"/>
      <c r="E75" s="78"/>
      <c r="F75" s="78"/>
      <c r="G75" s="78"/>
      <c r="H75" s="78"/>
      <c r="I75" s="78"/>
      <c r="J75" s="90"/>
      <c r="K75" s="118"/>
      <c r="L75" s="90"/>
      <c r="M75" s="118"/>
      <c r="N75" s="110" t="str">
        <f>IF(OR($J75="",$L75=""),"",IF($L75&gt;$J75,"はい","いいえ"))</f>
      </c>
      <c r="O75" s="122" t="str">
        <f>IF(OR($J75="",$K75="",$L75="",$M75=""),"",MAX(0,($L75+$M75-$J75-$K75)*24))</f>
      </c>
      <c r="P75" s="126"/>
      <c r="Q75" s="122" t="str">
        <f>IF($O75="","",ROUND(MAX(0,$O75-$P75)/'設定'!$B$15,0)*'設定'!$B$15)</f>
      </c>
      <c r="R75" s="78"/>
      <c r="S75" s="114"/>
      <c r="T75" s="110" t="str">
        <f>IF($Q75="","",IF(OR($Q75&gt;='設定'!$B$26,AND('設定'!$B$27="はい",ISNUMBER(SEARCH("法定",$G75)))),"三次承認",IF($Q75&gt;='設定'!$B$25,"二次承認","一次承認")))</f>
      </c>
      <c r="U75" s="78"/>
      <c r="V75" s="78"/>
      <c r="W75" s="90"/>
      <c r="X75" s="78"/>
      <c r="Y75" s="78"/>
      <c r="Z75" s="90"/>
      <c r="AA75" s="78"/>
      <c r="AB75" s="78"/>
      <c r="AC75" s="90"/>
      <c r="AD75" s="134" t="str">
        <f>IF($C75="","",IF((IF($Q75&gt;'設定'!$B$17,1,0)+IF(AND($S75="承認済み",$W75=""),1,0)+IF(AND(ISNUMBER(SEARCH("法定",$G75)),$AC75=""),1,0)+IF(AND($Q75&gt;0,$AL75=""),1,0))=0,"无",IF($Q75&gt;'設定'!$B$17,"1回上限超過。","")&amp;IF(AND($S75="承認済み",$W75=""),"上司承認日未入力。","")&amp;IF(AND(ISNUMBER(SEARCH("法定",$G75)),$AC75=""),"法定休日の上位承認漏れ。","")&amp;IF(AND($Q75&gt;0,$AL75=""),"証憑不足。","")))</f>
      </c>
      <c r="AE75" s="110" t="str">
        <f>IF($J75="","",TEXT($J75,"yyyy-mm"))</f>
      </c>
      <c r="AF75" s="122" t="str">
        <f>IF($G75="","",IF(ISNUMBER(SEARCH("法定",$G75)),'設定'!$B$14,IF(ISNUMBER(SEARCH("休日",$G75)),'設定'!$B$13,'設定'!$B$12)))</f>
      </c>
      <c r="AG75" s="122" t="str">
        <f>IF($Q75="","",$Q75*$AF75)</f>
      </c>
      <c r="AH75" s="130" t="str">
        <f>IF($Q75="","",IF($Q75&gt;='設定'!$B$19,'設定'!$B$20,0))</f>
      </c>
      <c r="AI75" s="130" t="str">
        <f>IF($Q75="","",IF($Q75&gt;='設定'!$B$21,'設定'!$B$22,0))</f>
      </c>
      <c r="AJ75" s="78"/>
      <c r="AK75" s="78"/>
      <c r="AL75" s="36"/>
      <c r="AM75" s="36"/>
      <c r="AN75" s="36"/>
    </row>
    <row r="76" ht="20" customHeight="true">
      <c r="A76" s="110" t="str">
        <f>IF($C76="","",IF($B76="","OT-"&amp;TEXT(ROW()-5,"0000"),"OT-"&amp;TEXT($B76,"yyyymmdd")&amp;"-"&amp;TEXT(ROW()-5,"0000")))</f>
      </c>
      <c r="B76" s="90"/>
      <c r="C76" s="78"/>
      <c r="D76" s="114"/>
      <c r="E76" s="78"/>
      <c r="F76" s="78"/>
      <c r="G76" s="78"/>
      <c r="H76" s="78"/>
      <c r="I76" s="78"/>
      <c r="J76" s="90"/>
      <c r="K76" s="118"/>
      <c r="L76" s="90"/>
      <c r="M76" s="118"/>
      <c r="N76" s="110" t="str">
        <f>IF(OR($J76="",$L76=""),"",IF($L76&gt;$J76,"はい","いいえ"))</f>
      </c>
      <c r="O76" s="122" t="str">
        <f>IF(OR($J76="",$K76="",$L76="",$M76=""),"",MAX(0,($L76+$M76-$J76-$K76)*24))</f>
      </c>
      <c r="P76" s="126"/>
      <c r="Q76" s="122" t="str">
        <f>IF($O76="","",ROUND(MAX(0,$O76-$P76)/'設定'!$B$15,0)*'設定'!$B$15)</f>
      </c>
      <c r="R76" s="78"/>
      <c r="S76" s="114"/>
      <c r="T76" s="110" t="str">
        <f>IF($Q76="","",IF(OR($Q76&gt;='設定'!$B$26,AND('設定'!$B$27="はい",ISNUMBER(SEARCH("法定",$G76)))),"三次承認",IF($Q76&gt;='設定'!$B$25,"二次承認","一次承認")))</f>
      </c>
      <c r="U76" s="78"/>
      <c r="V76" s="78"/>
      <c r="W76" s="90"/>
      <c r="X76" s="78"/>
      <c r="Y76" s="78"/>
      <c r="Z76" s="90"/>
      <c r="AA76" s="78"/>
      <c r="AB76" s="78"/>
      <c r="AC76" s="90"/>
      <c r="AD76" s="134" t="str">
        <f>IF($C76="","",IF((IF($Q76&gt;'設定'!$B$17,1,0)+IF(AND($S76="承認済み",$W76=""),1,0)+IF(AND(ISNUMBER(SEARCH("法定",$G76)),$AC76=""),1,0)+IF(AND($Q76&gt;0,$AL76=""),1,0))=0,"无",IF($Q76&gt;'設定'!$B$17,"1回上限超過。","")&amp;IF(AND($S76="承認済み",$W76=""),"上司承認日未入力。","")&amp;IF(AND(ISNUMBER(SEARCH("法定",$G76)),$AC76=""),"法定休日の上位承認漏れ。","")&amp;IF(AND($Q76&gt;0,$AL76=""),"証憑不足。","")))</f>
      </c>
      <c r="AE76" s="110" t="str">
        <f>IF($J76="","",TEXT($J76,"yyyy-mm"))</f>
      </c>
      <c r="AF76" s="122" t="str">
        <f>IF($G76="","",IF(ISNUMBER(SEARCH("法定",$G76)),'設定'!$B$14,IF(ISNUMBER(SEARCH("休日",$G76)),'設定'!$B$13,'設定'!$B$12)))</f>
      </c>
      <c r="AG76" s="122" t="str">
        <f>IF($Q76="","",$Q76*$AF76)</f>
      </c>
      <c r="AH76" s="130" t="str">
        <f>IF($Q76="","",IF($Q76&gt;='設定'!$B$19,'設定'!$B$20,0))</f>
      </c>
      <c r="AI76" s="130" t="str">
        <f>IF($Q76="","",IF($Q76&gt;='設定'!$B$21,'設定'!$B$22,0))</f>
      </c>
      <c r="AJ76" s="78"/>
      <c r="AK76" s="78"/>
      <c r="AL76" s="36"/>
      <c r="AM76" s="36"/>
      <c r="AN76" s="36"/>
    </row>
    <row r="77" ht="20" customHeight="true">
      <c r="A77" s="110" t="str">
        <f>IF($C77="","",IF($B77="","OT-"&amp;TEXT(ROW()-5,"0000"),"OT-"&amp;TEXT($B77,"yyyymmdd")&amp;"-"&amp;TEXT(ROW()-5,"0000")))</f>
      </c>
      <c r="B77" s="90"/>
      <c r="C77" s="78"/>
      <c r="D77" s="114"/>
      <c r="E77" s="78"/>
      <c r="F77" s="78"/>
      <c r="G77" s="78"/>
      <c r="H77" s="78"/>
      <c r="I77" s="78"/>
      <c r="J77" s="90"/>
      <c r="K77" s="118"/>
      <c r="L77" s="90"/>
      <c r="M77" s="118"/>
      <c r="N77" s="110" t="str">
        <f>IF(OR($J77="",$L77=""),"",IF($L77&gt;$J77,"はい","いいえ"))</f>
      </c>
      <c r="O77" s="122" t="str">
        <f>IF(OR($J77="",$K77="",$L77="",$M77=""),"",MAX(0,($L77+$M77-$J77-$K77)*24))</f>
      </c>
      <c r="P77" s="126"/>
      <c r="Q77" s="122" t="str">
        <f>IF($O77="","",ROUND(MAX(0,$O77-$P77)/'設定'!$B$15,0)*'設定'!$B$15)</f>
      </c>
      <c r="R77" s="78"/>
      <c r="S77" s="114"/>
      <c r="T77" s="110" t="str">
        <f>IF($Q77="","",IF(OR($Q77&gt;='設定'!$B$26,AND('設定'!$B$27="はい",ISNUMBER(SEARCH("法定",$G77)))),"三次承認",IF($Q77&gt;='設定'!$B$25,"二次承認","一次承認")))</f>
      </c>
      <c r="U77" s="78"/>
      <c r="V77" s="78"/>
      <c r="W77" s="90"/>
      <c r="X77" s="78"/>
      <c r="Y77" s="78"/>
      <c r="Z77" s="90"/>
      <c r="AA77" s="78"/>
      <c r="AB77" s="78"/>
      <c r="AC77" s="90"/>
      <c r="AD77" s="134" t="str">
        <f>IF($C77="","",IF((IF($Q77&gt;'設定'!$B$17,1,0)+IF(AND($S77="承認済み",$W77=""),1,0)+IF(AND(ISNUMBER(SEARCH("法定",$G77)),$AC77=""),1,0)+IF(AND($Q77&gt;0,$AL77=""),1,0))=0,"无",IF($Q77&gt;'設定'!$B$17,"1回上限超過。","")&amp;IF(AND($S77="承認済み",$W77=""),"上司承認日未入力。","")&amp;IF(AND(ISNUMBER(SEARCH("法定",$G77)),$AC77=""),"法定休日の上位承認漏れ。","")&amp;IF(AND($Q77&gt;0,$AL77=""),"証憑不足。","")))</f>
      </c>
      <c r="AE77" s="110" t="str">
        <f>IF($J77="","",TEXT($J77,"yyyy-mm"))</f>
      </c>
      <c r="AF77" s="122" t="str">
        <f>IF($G77="","",IF(ISNUMBER(SEARCH("法定",$G77)),'設定'!$B$14,IF(ISNUMBER(SEARCH("休日",$G77)),'設定'!$B$13,'設定'!$B$12)))</f>
      </c>
      <c r="AG77" s="122" t="str">
        <f>IF($Q77="","",$Q77*$AF77)</f>
      </c>
      <c r="AH77" s="130" t="str">
        <f>IF($Q77="","",IF($Q77&gt;='設定'!$B$19,'設定'!$B$20,0))</f>
      </c>
      <c r="AI77" s="130" t="str">
        <f>IF($Q77="","",IF($Q77&gt;='設定'!$B$21,'設定'!$B$22,0))</f>
      </c>
      <c r="AJ77" s="78"/>
      <c r="AK77" s="78"/>
      <c r="AL77" s="36"/>
      <c r="AM77" s="36"/>
      <c r="AN77" s="36"/>
    </row>
    <row r="78" ht="20" customHeight="true">
      <c r="A78" s="110" t="str">
        <f>IF($C78="","",IF($B78="","OT-"&amp;TEXT(ROW()-5,"0000"),"OT-"&amp;TEXT($B78,"yyyymmdd")&amp;"-"&amp;TEXT(ROW()-5,"0000")))</f>
      </c>
      <c r="B78" s="90"/>
      <c r="C78" s="78"/>
      <c r="D78" s="114"/>
      <c r="E78" s="78"/>
      <c r="F78" s="78"/>
      <c r="G78" s="78"/>
      <c r="H78" s="78"/>
      <c r="I78" s="78"/>
      <c r="J78" s="90"/>
      <c r="K78" s="118"/>
      <c r="L78" s="90"/>
      <c r="M78" s="118"/>
      <c r="N78" s="110" t="str">
        <f>IF(OR($J78="",$L78=""),"",IF($L78&gt;$J78,"はい","いいえ"))</f>
      </c>
      <c r="O78" s="122" t="str">
        <f>IF(OR($J78="",$K78="",$L78="",$M78=""),"",MAX(0,($L78+$M78-$J78-$K78)*24))</f>
      </c>
      <c r="P78" s="126"/>
      <c r="Q78" s="122" t="str">
        <f>IF($O78="","",ROUND(MAX(0,$O78-$P78)/'設定'!$B$15,0)*'設定'!$B$15)</f>
      </c>
      <c r="R78" s="78"/>
      <c r="S78" s="114"/>
      <c r="T78" s="110" t="str">
        <f>IF($Q78="","",IF(OR($Q78&gt;='設定'!$B$26,AND('設定'!$B$27="はい",ISNUMBER(SEARCH("法定",$G78)))),"三次承認",IF($Q78&gt;='設定'!$B$25,"二次承認","一次承認")))</f>
      </c>
      <c r="U78" s="78"/>
      <c r="V78" s="78"/>
      <c r="W78" s="90"/>
      <c r="X78" s="78"/>
      <c r="Y78" s="78"/>
      <c r="Z78" s="90"/>
      <c r="AA78" s="78"/>
      <c r="AB78" s="78"/>
      <c r="AC78" s="90"/>
      <c r="AD78" s="134" t="str">
        <f>IF($C78="","",IF((IF($Q78&gt;'設定'!$B$17,1,0)+IF(AND($S78="承認済み",$W78=""),1,0)+IF(AND(ISNUMBER(SEARCH("法定",$G78)),$AC78=""),1,0)+IF(AND($Q78&gt;0,$AL78=""),1,0))=0,"无",IF($Q78&gt;'設定'!$B$17,"1回上限超過。","")&amp;IF(AND($S78="承認済み",$W78=""),"上司承認日未入力。","")&amp;IF(AND(ISNUMBER(SEARCH("法定",$G78)),$AC78=""),"法定休日の上位承認漏れ。","")&amp;IF(AND($Q78&gt;0,$AL78=""),"証憑不足。","")))</f>
      </c>
      <c r="AE78" s="110" t="str">
        <f>IF($J78="","",TEXT($J78,"yyyy-mm"))</f>
      </c>
      <c r="AF78" s="122" t="str">
        <f>IF($G78="","",IF(ISNUMBER(SEARCH("法定",$G78)),'設定'!$B$14,IF(ISNUMBER(SEARCH("休日",$G78)),'設定'!$B$13,'設定'!$B$12)))</f>
      </c>
      <c r="AG78" s="122" t="str">
        <f>IF($Q78="","",$Q78*$AF78)</f>
      </c>
      <c r="AH78" s="130" t="str">
        <f>IF($Q78="","",IF($Q78&gt;='設定'!$B$19,'設定'!$B$20,0))</f>
      </c>
      <c r="AI78" s="130" t="str">
        <f>IF($Q78="","",IF($Q78&gt;='設定'!$B$21,'設定'!$B$22,0))</f>
      </c>
      <c r="AJ78" s="78"/>
      <c r="AK78" s="78"/>
      <c r="AL78" s="36"/>
      <c r="AM78" s="36"/>
      <c r="AN78" s="36"/>
    </row>
    <row r="79" ht="20" customHeight="true">
      <c r="A79" s="110" t="str">
        <f>IF($C79="","",IF($B79="","OT-"&amp;TEXT(ROW()-5,"0000"),"OT-"&amp;TEXT($B79,"yyyymmdd")&amp;"-"&amp;TEXT(ROW()-5,"0000")))</f>
      </c>
      <c r="B79" s="90"/>
      <c r="C79" s="78"/>
      <c r="D79" s="114"/>
      <c r="E79" s="78"/>
      <c r="F79" s="78"/>
      <c r="G79" s="78"/>
      <c r="H79" s="78"/>
      <c r="I79" s="78"/>
      <c r="J79" s="90"/>
      <c r="K79" s="118"/>
      <c r="L79" s="90"/>
      <c r="M79" s="118"/>
      <c r="N79" s="110" t="str">
        <f>IF(OR($J79="",$L79=""),"",IF($L79&gt;$J79,"はい","いいえ"))</f>
      </c>
      <c r="O79" s="122" t="str">
        <f>IF(OR($J79="",$K79="",$L79="",$M79=""),"",MAX(0,($L79+$M79-$J79-$K79)*24))</f>
      </c>
      <c r="P79" s="126"/>
      <c r="Q79" s="122" t="str">
        <f>IF($O79="","",ROUND(MAX(0,$O79-$P79)/'設定'!$B$15,0)*'設定'!$B$15)</f>
      </c>
      <c r="R79" s="78"/>
      <c r="S79" s="114"/>
      <c r="T79" s="110" t="str">
        <f>IF($Q79="","",IF(OR($Q79&gt;='設定'!$B$26,AND('設定'!$B$27="はい",ISNUMBER(SEARCH("法定",$G79)))),"三次承認",IF($Q79&gt;='設定'!$B$25,"二次承認","一次承認")))</f>
      </c>
      <c r="U79" s="78"/>
      <c r="V79" s="78"/>
      <c r="W79" s="90"/>
      <c r="X79" s="78"/>
      <c r="Y79" s="78"/>
      <c r="Z79" s="90"/>
      <c r="AA79" s="78"/>
      <c r="AB79" s="78"/>
      <c r="AC79" s="90"/>
      <c r="AD79" s="134" t="str">
        <f>IF($C79="","",IF((IF($Q79&gt;'設定'!$B$17,1,0)+IF(AND($S79="承認済み",$W79=""),1,0)+IF(AND(ISNUMBER(SEARCH("法定",$G79)),$AC79=""),1,0)+IF(AND($Q79&gt;0,$AL79=""),1,0))=0,"无",IF($Q79&gt;'設定'!$B$17,"1回上限超過。","")&amp;IF(AND($S79="承認済み",$W79=""),"上司承認日未入力。","")&amp;IF(AND(ISNUMBER(SEARCH("法定",$G79)),$AC79=""),"法定休日の上位承認漏れ。","")&amp;IF(AND($Q79&gt;0,$AL79=""),"証憑不足。","")))</f>
      </c>
      <c r="AE79" s="110" t="str">
        <f>IF($J79="","",TEXT($J79,"yyyy-mm"))</f>
      </c>
      <c r="AF79" s="122" t="str">
        <f>IF($G79="","",IF(ISNUMBER(SEARCH("法定",$G79)),'設定'!$B$14,IF(ISNUMBER(SEARCH("休日",$G79)),'設定'!$B$13,'設定'!$B$12)))</f>
      </c>
      <c r="AG79" s="122" t="str">
        <f>IF($Q79="","",$Q79*$AF79)</f>
      </c>
      <c r="AH79" s="130" t="str">
        <f>IF($Q79="","",IF($Q79&gt;='設定'!$B$19,'設定'!$B$20,0))</f>
      </c>
      <c r="AI79" s="130" t="str">
        <f>IF($Q79="","",IF($Q79&gt;='設定'!$B$21,'設定'!$B$22,0))</f>
      </c>
      <c r="AJ79" s="78"/>
      <c r="AK79" s="78"/>
      <c r="AL79" s="36"/>
      <c r="AM79" s="36"/>
      <c r="AN79" s="36"/>
    </row>
    <row r="80" ht="20" customHeight="true">
      <c r="A80" s="110" t="str">
        <f>IF($C80="","",IF($B80="","OT-"&amp;TEXT(ROW()-5,"0000"),"OT-"&amp;TEXT($B80,"yyyymmdd")&amp;"-"&amp;TEXT(ROW()-5,"0000")))</f>
      </c>
      <c r="B80" s="90"/>
      <c r="C80" s="78"/>
      <c r="D80" s="114"/>
      <c r="E80" s="78"/>
      <c r="F80" s="78"/>
      <c r="G80" s="78"/>
      <c r="H80" s="78"/>
      <c r="I80" s="78"/>
      <c r="J80" s="90"/>
      <c r="K80" s="118"/>
      <c r="L80" s="90"/>
      <c r="M80" s="118"/>
      <c r="N80" s="110" t="str">
        <f>IF(OR($J80="",$L80=""),"",IF($L80&gt;$J80,"はい","いいえ"))</f>
      </c>
      <c r="O80" s="122" t="str">
        <f>IF(OR($J80="",$K80="",$L80="",$M80=""),"",MAX(0,($L80+$M80-$J80-$K80)*24))</f>
      </c>
      <c r="P80" s="126"/>
      <c r="Q80" s="122" t="str">
        <f>IF($O80="","",ROUND(MAX(0,$O80-$P80)/'設定'!$B$15,0)*'設定'!$B$15)</f>
      </c>
      <c r="R80" s="78"/>
      <c r="S80" s="114"/>
      <c r="T80" s="110" t="str">
        <f>IF($Q80="","",IF(OR($Q80&gt;='設定'!$B$26,AND('設定'!$B$27="はい",ISNUMBER(SEARCH("法定",$G80)))),"三次承認",IF($Q80&gt;='設定'!$B$25,"二次承認","一次承認")))</f>
      </c>
      <c r="U80" s="78"/>
      <c r="V80" s="78"/>
      <c r="W80" s="90"/>
      <c r="X80" s="78"/>
      <c r="Y80" s="78"/>
      <c r="Z80" s="90"/>
      <c r="AA80" s="78"/>
      <c r="AB80" s="78"/>
      <c r="AC80" s="90"/>
      <c r="AD80" s="134" t="str">
        <f>IF($C80="","",IF((IF($Q80&gt;'設定'!$B$17,1,0)+IF(AND($S80="承認済み",$W80=""),1,0)+IF(AND(ISNUMBER(SEARCH("法定",$G80)),$AC80=""),1,0)+IF(AND($Q80&gt;0,$AL80=""),1,0))=0,"无",IF($Q80&gt;'設定'!$B$17,"1回上限超過。","")&amp;IF(AND($S80="承認済み",$W80=""),"上司承認日未入力。","")&amp;IF(AND(ISNUMBER(SEARCH("法定",$G80)),$AC80=""),"法定休日の上位承認漏れ。","")&amp;IF(AND($Q80&gt;0,$AL80=""),"証憑不足。","")))</f>
      </c>
      <c r="AE80" s="110" t="str">
        <f>IF($J80="","",TEXT($J80,"yyyy-mm"))</f>
      </c>
      <c r="AF80" s="122" t="str">
        <f>IF($G80="","",IF(ISNUMBER(SEARCH("法定",$G80)),'設定'!$B$14,IF(ISNUMBER(SEARCH("休日",$G80)),'設定'!$B$13,'設定'!$B$12)))</f>
      </c>
      <c r="AG80" s="122" t="str">
        <f>IF($Q80="","",$Q80*$AF80)</f>
      </c>
      <c r="AH80" s="130" t="str">
        <f>IF($Q80="","",IF($Q80&gt;='設定'!$B$19,'設定'!$B$20,0))</f>
      </c>
      <c r="AI80" s="130" t="str">
        <f>IF($Q80="","",IF($Q80&gt;='設定'!$B$21,'設定'!$B$22,0))</f>
      </c>
      <c r="AJ80" s="78"/>
      <c r="AK80" s="78"/>
      <c r="AL80" s="36"/>
      <c r="AM80" s="36"/>
      <c r="AN80" s="36"/>
    </row>
    <row r="81" ht="20" customHeight="true">
      <c r="A81" s="110" t="str">
        <f>IF($C81="","",IF($B81="","OT-"&amp;TEXT(ROW()-5,"0000"),"OT-"&amp;TEXT($B81,"yyyymmdd")&amp;"-"&amp;TEXT(ROW()-5,"0000")))</f>
      </c>
      <c r="B81" s="90"/>
      <c r="C81" s="78"/>
      <c r="D81" s="114"/>
      <c r="E81" s="78"/>
      <c r="F81" s="78"/>
      <c r="G81" s="78"/>
      <c r="H81" s="78"/>
      <c r="I81" s="78"/>
      <c r="J81" s="90"/>
      <c r="K81" s="118"/>
      <c r="L81" s="90"/>
      <c r="M81" s="118"/>
      <c r="N81" s="110" t="str">
        <f>IF(OR($J81="",$L81=""),"",IF($L81&gt;$J81,"はい","いいえ"))</f>
      </c>
      <c r="O81" s="122" t="str">
        <f>IF(OR($J81="",$K81="",$L81="",$M81=""),"",MAX(0,($L81+$M81-$J81-$K81)*24))</f>
      </c>
      <c r="P81" s="126"/>
      <c r="Q81" s="122" t="str">
        <f>IF($O81="","",ROUND(MAX(0,$O81-$P81)/'設定'!$B$15,0)*'設定'!$B$15)</f>
      </c>
      <c r="R81" s="78"/>
      <c r="S81" s="114"/>
      <c r="T81" s="110" t="str">
        <f>IF($Q81="","",IF(OR($Q81&gt;='設定'!$B$26,AND('設定'!$B$27="はい",ISNUMBER(SEARCH("法定",$G81)))),"三次承認",IF($Q81&gt;='設定'!$B$25,"二次承認","一次承認")))</f>
      </c>
      <c r="U81" s="78"/>
      <c r="V81" s="78"/>
      <c r="W81" s="90"/>
      <c r="X81" s="78"/>
      <c r="Y81" s="78"/>
      <c r="Z81" s="90"/>
      <c r="AA81" s="78"/>
      <c r="AB81" s="78"/>
      <c r="AC81" s="90"/>
      <c r="AD81" s="134" t="str">
        <f>IF($C81="","",IF((IF($Q81&gt;'設定'!$B$17,1,0)+IF(AND($S81="承認済み",$W81=""),1,0)+IF(AND(ISNUMBER(SEARCH("法定",$G81)),$AC81=""),1,0)+IF(AND($Q81&gt;0,$AL81=""),1,0))=0,"无",IF($Q81&gt;'設定'!$B$17,"1回上限超過。","")&amp;IF(AND($S81="承認済み",$W81=""),"上司承認日未入力。","")&amp;IF(AND(ISNUMBER(SEARCH("法定",$G81)),$AC81=""),"法定休日の上位承認漏れ。","")&amp;IF(AND($Q81&gt;0,$AL81=""),"証憑不足。","")))</f>
      </c>
      <c r="AE81" s="110" t="str">
        <f>IF($J81="","",TEXT($J81,"yyyy-mm"))</f>
      </c>
      <c r="AF81" s="122" t="str">
        <f>IF($G81="","",IF(ISNUMBER(SEARCH("法定",$G81)),'設定'!$B$14,IF(ISNUMBER(SEARCH("休日",$G81)),'設定'!$B$13,'設定'!$B$12)))</f>
      </c>
      <c r="AG81" s="122" t="str">
        <f>IF($Q81="","",$Q81*$AF81)</f>
      </c>
      <c r="AH81" s="130" t="str">
        <f>IF($Q81="","",IF($Q81&gt;='設定'!$B$19,'設定'!$B$20,0))</f>
      </c>
      <c r="AI81" s="130" t="str">
        <f>IF($Q81="","",IF($Q81&gt;='設定'!$B$21,'設定'!$B$22,0))</f>
      </c>
      <c r="AJ81" s="78"/>
      <c r="AK81" s="78"/>
      <c r="AL81" s="36"/>
      <c r="AM81" s="36"/>
      <c r="AN81" s="36"/>
    </row>
    <row r="82" ht="20" customHeight="true">
      <c r="A82" s="110" t="str">
        <f>IF($C82="","",IF($B82="","OT-"&amp;TEXT(ROW()-5,"0000"),"OT-"&amp;TEXT($B82,"yyyymmdd")&amp;"-"&amp;TEXT(ROW()-5,"0000")))</f>
      </c>
      <c r="B82" s="90"/>
      <c r="C82" s="78"/>
      <c r="D82" s="114"/>
      <c r="E82" s="78"/>
      <c r="F82" s="78"/>
      <c r="G82" s="78"/>
      <c r="H82" s="78"/>
      <c r="I82" s="78"/>
      <c r="J82" s="90"/>
      <c r="K82" s="118"/>
      <c r="L82" s="90"/>
      <c r="M82" s="118"/>
      <c r="N82" s="110" t="str">
        <f>IF(OR($J82="",$L82=""),"",IF($L82&gt;$J82,"はい","いいえ"))</f>
      </c>
      <c r="O82" s="122" t="str">
        <f>IF(OR($J82="",$K82="",$L82="",$M82=""),"",MAX(0,($L82+$M82-$J82-$K82)*24))</f>
      </c>
      <c r="P82" s="126"/>
      <c r="Q82" s="122" t="str">
        <f>IF($O82="","",ROUND(MAX(0,$O82-$P82)/'設定'!$B$15,0)*'設定'!$B$15)</f>
      </c>
      <c r="R82" s="78"/>
      <c r="S82" s="114"/>
      <c r="T82" s="110" t="str">
        <f>IF($Q82="","",IF(OR($Q82&gt;='設定'!$B$26,AND('設定'!$B$27="はい",ISNUMBER(SEARCH("法定",$G82)))),"三次承認",IF($Q82&gt;='設定'!$B$25,"二次承認","一次承認")))</f>
      </c>
      <c r="U82" s="78"/>
      <c r="V82" s="78"/>
      <c r="W82" s="90"/>
      <c r="X82" s="78"/>
      <c r="Y82" s="78"/>
      <c r="Z82" s="90"/>
      <c r="AA82" s="78"/>
      <c r="AB82" s="78"/>
      <c r="AC82" s="90"/>
      <c r="AD82" s="134" t="str">
        <f>IF($C82="","",IF((IF($Q82&gt;'設定'!$B$17,1,0)+IF(AND($S82="承認済み",$W82=""),1,0)+IF(AND(ISNUMBER(SEARCH("法定",$G82)),$AC82=""),1,0)+IF(AND($Q82&gt;0,$AL82=""),1,0))=0,"无",IF($Q82&gt;'設定'!$B$17,"1回上限超過。","")&amp;IF(AND($S82="承認済み",$W82=""),"上司承認日未入力。","")&amp;IF(AND(ISNUMBER(SEARCH("法定",$G82)),$AC82=""),"法定休日の上位承認漏れ。","")&amp;IF(AND($Q82&gt;0,$AL82=""),"証憑不足。","")))</f>
      </c>
      <c r="AE82" s="110" t="str">
        <f>IF($J82="","",TEXT($J82,"yyyy-mm"))</f>
      </c>
      <c r="AF82" s="122" t="str">
        <f>IF($G82="","",IF(ISNUMBER(SEARCH("法定",$G82)),'設定'!$B$14,IF(ISNUMBER(SEARCH("休日",$G82)),'設定'!$B$13,'設定'!$B$12)))</f>
      </c>
      <c r="AG82" s="122" t="str">
        <f>IF($Q82="","",$Q82*$AF82)</f>
      </c>
      <c r="AH82" s="130" t="str">
        <f>IF($Q82="","",IF($Q82&gt;='設定'!$B$19,'設定'!$B$20,0))</f>
      </c>
      <c r="AI82" s="130" t="str">
        <f>IF($Q82="","",IF($Q82&gt;='設定'!$B$21,'設定'!$B$22,0))</f>
      </c>
      <c r="AJ82" s="78"/>
      <c r="AK82" s="78"/>
      <c r="AL82" s="36"/>
      <c r="AM82" s="36"/>
      <c r="AN82" s="36"/>
    </row>
    <row r="83" ht="20" customHeight="true">
      <c r="A83" s="110" t="str">
        <f>IF($C83="","",IF($B83="","OT-"&amp;TEXT(ROW()-5,"0000"),"OT-"&amp;TEXT($B83,"yyyymmdd")&amp;"-"&amp;TEXT(ROW()-5,"0000")))</f>
      </c>
      <c r="B83" s="90"/>
      <c r="C83" s="78"/>
      <c r="D83" s="114"/>
      <c r="E83" s="78"/>
      <c r="F83" s="78"/>
      <c r="G83" s="78"/>
      <c r="H83" s="78"/>
      <c r="I83" s="78"/>
      <c r="J83" s="90"/>
      <c r="K83" s="118"/>
      <c r="L83" s="90"/>
      <c r="M83" s="118"/>
      <c r="N83" s="110" t="str">
        <f>IF(OR($J83="",$L83=""),"",IF($L83&gt;$J83,"はい","いいえ"))</f>
      </c>
      <c r="O83" s="122" t="str">
        <f>IF(OR($J83="",$K83="",$L83="",$M83=""),"",MAX(0,($L83+$M83-$J83-$K83)*24))</f>
      </c>
      <c r="P83" s="126"/>
      <c r="Q83" s="122" t="str">
        <f>IF($O83="","",ROUND(MAX(0,$O83-$P83)/'設定'!$B$15,0)*'設定'!$B$15)</f>
      </c>
      <c r="R83" s="78"/>
      <c r="S83" s="114"/>
      <c r="T83" s="110" t="str">
        <f>IF($Q83="","",IF(OR($Q83&gt;='設定'!$B$26,AND('設定'!$B$27="はい",ISNUMBER(SEARCH("法定",$G83)))),"三次承認",IF($Q83&gt;='設定'!$B$25,"二次承認","一次承認")))</f>
      </c>
      <c r="U83" s="78"/>
      <c r="V83" s="78"/>
      <c r="W83" s="90"/>
      <c r="X83" s="78"/>
      <c r="Y83" s="78"/>
      <c r="Z83" s="90"/>
      <c r="AA83" s="78"/>
      <c r="AB83" s="78"/>
      <c r="AC83" s="90"/>
      <c r="AD83" s="134" t="str">
        <f>IF($C83="","",IF((IF($Q83&gt;'設定'!$B$17,1,0)+IF(AND($S83="承認済み",$W83=""),1,0)+IF(AND(ISNUMBER(SEARCH("法定",$G83)),$AC83=""),1,0)+IF(AND($Q83&gt;0,$AL83=""),1,0))=0,"无",IF($Q83&gt;'設定'!$B$17,"1回上限超過。","")&amp;IF(AND($S83="承認済み",$W83=""),"上司承認日未入力。","")&amp;IF(AND(ISNUMBER(SEARCH("法定",$G83)),$AC83=""),"法定休日の上位承認漏れ。","")&amp;IF(AND($Q83&gt;0,$AL83=""),"証憑不足。","")))</f>
      </c>
      <c r="AE83" s="110" t="str">
        <f>IF($J83="","",TEXT($J83,"yyyy-mm"))</f>
      </c>
      <c r="AF83" s="122" t="str">
        <f>IF($G83="","",IF(ISNUMBER(SEARCH("法定",$G83)),'設定'!$B$14,IF(ISNUMBER(SEARCH("休日",$G83)),'設定'!$B$13,'設定'!$B$12)))</f>
      </c>
      <c r="AG83" s="122" t="str">
        <f>IF($Q83="","",$Q83*$AF83)</f>
      </c>
      <c r="AH83" s="130" t="str">
        <f>IF($Q83="","",IF($Q83&gt;='設定'!$B$19,'設定'!$B$20,0))</f>
      </c>
      <c r="AI83" s="130" t="str">
        <f>IF($Q83="","",IF($Q83&gt;='設定'!$B$21,'設定'!$B$22,0))</f>
      </c>
      <c r="AJ83" s="78"/>
      <c r="AK83" s="78"/>
      <c r="AL83" s="36"/>
      <c r="AM83" s="36"/>
      <c r="AN83" s="36"/>
    </row>
    <row r="84" ht="20" customHeight="true">
      <c r="A84" s="110" t="str">
        <f>IF($C84="","",IF($B84="","OT-"&amp;TEXT(ROW()-5,"0000"),"OT-"&amp;TEXT($B84,"yyyymmdd")&amp;"-"&amp;TEXT(ROW()-5,"0000")))</f>
      </c>
      <c r="B84" s="90"/>
      <c r="C84" s="78"/>
      <c r="D84" s="114"/>
      <c r="E84" s="78"/>
      <c r="F84" s="78"/>
      <c r="G84" s="78"/>
      <c r="H84" s="78"/>
      <c r="I84" s="78"/>
      <c r="J84" s="90"/>
      <c r="K84" s="118"/>
      <c r="L84" s="90"/>
      <c r="M84" s="118"/>
      <c r="N84" s="110" t="str">
        <f>IF(OR($J84="",$L84=""),"",IF($L84&gt;$J84,"はい","いいえ"))</f>
      </c>
      <c r="O84" s="122" t="str">
        <f>IF(OR($J84="",$K84="",$L84="",$M84=""),"",MAX(0,($L84+$M84-$J84-$K84)*24))</f>
      </c>
      <c r="P84" s="126"/>
      <c r="Q84" s="122" t="str">
        <f>IF($O84="","",ROUND(MAX(0,$O84-$P84)/'設定'!$B$15,0)*'設定'!$B$15)</f>
      </c>
      <c r="R84" s="78"/>
      <c r="S84" s="114"/>
      <c r="T84" s="110" t="str">
        <f>IF($Q84="","",IF(OR($Q84&gt;='設定'!$B$26,AND('設定'!$B$27="はい",ISNUMBER(SEARCH("法定",$G84)))),"三次承認",IF($Q84&gt;='設定'!$B$25,"二次承認","一次承認")))</f>
      </c>
      <c r="U84" s="78"/>
      <c r="V84" s="78"/>
      <c r="W84" s="90"/>
      <c r="X84" s="78"/>
      <c r="Y84" s="78"/>
      <c r="Z84" s="90"/>
      <c r="AA84" s="78"/>
      <c r="AB84" s="78"/>
      <c r="AC84" s="90"/>
      <c r="AD84" s="134" t="str">
        <f>IF($C84="","",IF((IF($Q84&gt;'設定'!$B$17,1,0)+IF(AND($S84="承認済み",$W84=""),1,0)+IF(AND(ISNUMBER(SEARCH("法定",$G84)),$AC84=""),1,0)+IF(AND($Q84&gt;0,$AL84=""),1,0))=0,"无",IF($Q84&gt;'設定'!$B$17,"1回上限超過。","")&amp;IF(AND($S84="承認済み",$W84=""),"上司承認日未入力。","")&amp;IF(AND(ISNUMBER(SEARCH("法定",$G84)),$AC84=""),"法定休日の上位承認漏れ。","")&amp;IF(AND($Q84&gt;0,$AL84=""),"証憑不足。","")))</f>
      </c>
      <c r="AE84" s="110" t="str">
        <f>IF($J84="","",TEXT($J84,"yyyy-mm"))</f>
      </c>
      <c r="AF84" s="122" t="str">
        <f>IF($G84="","",IF(ISNUMBER(SEARCH("法定",$G84)),'設定'!$B$14,IF(ISNUMBER(SEARCH("休日",$G84)),'設定'!$B$13,'設定'!$B$12)))</f>
      </c>
      <c r="AG84" s="122" t="str">
        <f>IF($Q84="","",$Q84*$AF84)</f>
      </c>
      <c r="AH84" s="130" t="str">
        <f>IF($Q84="","",IF($Q84&gt;='設定'!$B$19,'設定'!$B$20,0))</f>
      </c>
      <c r="AI84" s="130" t="str">
        <f>IF($Q84="","",IF($Q84&gt;='設定'!$B$21,'設定'!$B$22,0))</f>
      </c>
      <c r="AJ84" s="78"/>
      <c r="AK84" s="78"/>
      <c r="AL84" s="36"/>
      <c r="AM84" s="36"/>
      <c r="AN84" s="36"/>
    </row>
    <row r="85" ht="20" customHeight="true">
      <c r="A85" s="110" t="str">
        <f>IF($C85="","",IF($B85="","OT-"&amp;TEXT(ROW()-5,"0000"),"OT-"&amp;TEXT($B85,"yyyymmdd")&amp;"-"&amp;TEXT(ROW()-5,"0000")))</f>
      </c>
      <c r="B85" s="90"/>
      <c r="C85" s="78"/>
      <c r="D85" s="114"/>
      <c r="E85" s="78"/>
      <c r="F85" s="78"/>
      <c r="G85" s="78"/>
      <c r="H85" s="78"/>
      <c r="I85" s="78"/>
      <c r="J85" s="90"/>
      <c r="K85" s="118"/>
      <c r="L85" s="90"/>
      <c r="M85" s="118"/>
      <c r="N85" s="110" t="str">
        <f>IF(OR($J85="",$L85=""),"",IF($L85&gt;$J85,"はい","いいえ"))</f>
      </c>
      <c r="O85" s="122" t="str">
        <f>IF(OR($J85="",$K85="",$L85="",$M85=""),"",MAX(0,($L85+$M85-$J85-$K85)*24))</f>
      </c>
      <c r="P85" s="126"/>
      <c r="Q85" s="122" t="str">
        <f>IF($O85="","",ROUND(MAX(0,$O85-$P85)/'設定'!$B$15,0)*'設定'!$B$15)</f>
      </c>
      <c r="R85" s="78"/>
      <c r="S85" s="114"/>
      <c r="T85" s="110" t="str">
        <f>IF($Q85="","",IF(OR($Q85&gt;='設定'!$B$26,AND('設定'!$B$27="はい",ISNUMBER(SEARCH("法定",$G85)))),"三次承認",IF($Q85&gt;='設定'!$B$25,"二次承認","一次承認")))</f>
      </c>
      <c r="U85" s="78"/>
      <c r="V85" s="78"/>
      <c r="W85" s="90"/>
      <c r="X85" s="78"/>
      <c r="Y85" s="78"/>
      <c r="Z85" s="90"/>
      <c r="AA85" s="78"/>
      <c r="AB85" s="78"/>
      <c r="AC85" s="90"/>
      <c r="AD85" s="134" t="str">
        <f>IF($C85="","",IF((IF($Q85&gt;'設定'!$B$17,1,0)+IF(AND($S85="承認済み",$W85=""),1,0)+IF(AND(ISNUMBER(SEARCH("法定",$G85)),$AC85=""),1,0)+IF(AND($Q85&gt;0,$AL85=""),1,0))=0,"无",IF($Q85&gt;'設定'!$B$17,"1回上限超過。","")&amp;IF(AND($S85="承認済み",$W85=""),"上司承認日未入力。","")&amp;IF(AND(ISNUMBER(SEARCH("法定",$G85)),$AC85=""),"法定休日の上位承認漏れ。","")&amp;IF(AND($Q85&gt;0,$AL85=""),"証憑不足。","")))</f>
      </c>
      <c r="AE85" s="110" t="str">
        <f>IF($J85="","",TEXT($J85,"yyyy-mm"))</f>
      </c>
      <c r="AF85" s="122" t="str">
        <f>IF($G85="","",IF(ISNUMBER(SEARCH("法定",$G85)),'設定'!$B$14,IF(ISNUMBER(SEARCH("休日",$G85)),'設定'!$B$13,'設定'!$B$12)))</f>
      </c>
      <c r="AG85" s="122" t="str">
        <f>IF($Q85="","",$Q85*$AF85)</f>
      </c>
      <c r="AH85" s="130" t="str">
        <f>IF($Q85="","",IF($Q85&gt;='設定'!$B$19,'設定'!$B$20,0))</f>
      </c>
      <c r="AI85" s="130" t="str">
        <f>IF($Q85="","",IF($Q85&gt;='設定'!$B$21,'設定'!$B$22,0))</f>
      </c>
      <c r="AJ85" s="78"/>
      <c r="AK85" s="78"/>
      <c r="AL85" s="36"/>
      <c r="AM85" s="36"/>
      <c r="AN85" s="36"/>
    </row>
    <row r="86" ht="20" customHeight="true">
      <c r="A86" s="110" t="str">
        <f>IF($C86="","",IF($B86="","OT-"&amp;TEXT(ROW()-5,"0000"),"OT-"&amp;TEXT($B86,"yyyymmdd")&amp;"-"&amp;TEXT(ROW()-5,"0000")))</f>
      </c>
      <c r="B86" s="90"/>
      <c r="C86" s="78"/>
      <c r="D86" s="114"/>
      <c r="E86" s="78"/>
      <c r="F86" s="78"/>
      <c r="G86" s="78"/>
      <c r="H86" s="78"/>
      <c r="I86" s="78"/>
      <c r="J86" s="90"/>
      <c r="K86" s="118"/>
      <c r="L86" s="90"/>
      <c r="M86" s="118"/>
      <c r="N86" s="110" t="str">
        <f>IF(OR($J86="",$L86=""),"",IF($L86&gt;$J86,"はい","いいえ"))</f>
      </c>
      <c r="O86" s="122" t="str">
        <f>IF(OR($J86="",$K86="",$L86="",$M86=""),"",MAX(0,($L86+$M86-$J86-$K86)*24))</f>
      </c>
      <c r="P86" s="126"/>
      <c r="Q86" s="122" t="str">
        <f>IF($O86="","",ROUND(MAX(0,$O86-$P86)/'設定'!$B$15,0)*'設定'!$B$15)</f>
      </c>
      <c r="R86" s="78"/>
      <c r="S86" s="114"/>
      <c r="T86" s="110" t="str">
        <f>IF($Q86="","",IF(OR($Q86&gt;='設定'!$B$26,AND('設定'!$B$27="はい",ISNUMBER(SEARCH("法定",$G86)))),"三次承認",IF($Q86&gt;='設定'!$B$25,"二次承認","一次承認")))</f>
      </c>
      <c r="U86" s="78"/>
      <c r="V86" s="78"/>
      <c r="W86" s="90"/>
      <c r="X86" s="78"/>
      <c r="Y86" s="78"/>
      <c r="Z86" s="90"/>
      <c r="AA86" s="78"/>
      <c r="AB86" s="78"/>
      <c r="AC86" s="90"/>
      <c r="AD86" s="134" t="str">
        <f>IF($C86="","",IF((IF($Q86&gt;'設定'!$B$17,1,0)+IF(AND($S86="承認済み",$W86=""),1,0)+IF(AND(ISNUMBER(SEARCH("法定",$G86)),$AC86=""),1,0)+IF(AND($Q86&gt;0,$AL86=""),1,0))=0,"无",IF($Q86&gt;'設定'!$B$17,"1回上限超過。","")&amp;IF(AND($S86="承認済み",$W86=""),"上司承認日未入力。","")&amp;IF(AND(ISNUMBER(SEARCH("法定",$G86)),$AC86=""),"法定休日の上位承認漏れ。","")&amp;IF(AND($Q86&gt;0,$AL86=""),"証憑不足。","")))</f>
      </c>
      <c r="AE86" s="110" t="str">
        <f>IF($J86="","",TEXT($J86,"yyyy-mm"))</f>
      </c>
      <c r="AF86" s="122" t="str">
        <f>IF($G86="","",IF(ISNUMBER(SEARCH("法定",$G86)),'設定'!$B$14,IF(ISNUMBER(SEARCH("休日",$G86)),'設定'!$B$13,'設定'!$B$12)))</f>
      </c>
      <c r="AG86" s="122" t="str">
        <f>IF($Q86="","",$Q86*$AF86)</f>
      </c>
      <c r="AH86" s="130" t="str">
        <f>IF($Q86="","",IF($Q86&gt;='設定'!$B$19,'設定'!$B$20,0))</f>
      </c>
      <c r="AI86" s="130" t="str">
        <f>IF($Q86="","",IF($Q86&gt;='設定'!$B$21,'設定'!$B$22,0))</f>
      </c>
      <c r="AJ86" s="78"/>
      <c r="AK86" s="78"/>
      <c r="AL86" s="36"/>
      <c r="AM86" s="36"/>
      <c r="AN86" s="36"/>
    </row>
    <row r="87" ht="20" customHeight="true">
      <c r="A87" s="110" t="str">
        <f>IF($C87="","",IF($B87="","OT-"&amp;TEXT(ROW()-5,"0000"),"OT-"&amp;TEXT($B87,"yyyymmdd")&amp;"-"&amp;TEXT(ROW()-5,"0000")))</f>
      </c>
      <c r="B87" s="90"/>
      <c r="C87" s="78"/>
      <c r="D87" s="114"/>
      <c r="E87" s="78"/>
      <c r="F87" s="78"/>
      <c r="G87" s="78"/>
      <c r="H87" s="78"/>
      <c r="I87" s="78"/>
      <c r="J87" s="90"/>
      <c r="K87" s="118"/>
      <c r="L87" s="90"/>
      <c r="M87" s="118"/>
      <c r="N87" s="110" t="str">
        <f>IF(OR($J87="",$L87=""),"",IF($L87&gt;$J87,"はい","いいえ"))</f>
      </c>
      <c r="O87" s="122" t="str">
        <f>IF(OR($J87="",$K87="",$L87="",$M87=""),"",MAX(0,($L87+$M87-$J87-$K87)*24))</f>
      </c>
      <c r="P87" s="126"/>
      <c r="Q87" s="122" t="str">
        <f>IF($O87="","",ROUND(MAX(0,$O87-$P87)/'設定'!$B$15,0)*'設定'!$B$15)</f>
      </c>
      <c r="R87" s="78"/>
      <c r="S87" s="114"/>
      <c r="T87" s="110" t="str">
        <f>IF($Q87="","",IF(OR($Q87&gt;='設定'!$B$26,AND('設定'!$B$27="はい",ISNUMBER(SEARCH("法定",$G87)))),"三次承認",IF($Q87&gt;='設定'!$B$25,"二次承認","一次承認")))</f>
      </c>
      <c r="U87" s="78"/>
      <c r="V87" s="78"/>
      <c r="W87" s="90"/>
      <c r="X87" s="78"/>
      <c r="Y87" s="78"/>
      <c r="Z87" s="90"/>
      <c r="AA87" s="78"/>
      <c r="AB87" s="78"/>
      <c r="AC87" s="90"/>
      <c r="AD87" s="134" t="str">
        <f>IF($C87="","",IF((IF($Q87&gt;'設定'!$B$17,1,0)+IF(AND($S87="承認済み",$W87=""),1,0)+IF(AND(ISNUMBER(SEARCH("法定",$G87)),$AC87=""),1,0)+IF(AND($Q87&gt;0,$AL87=""),1,0))=0,"无",IF($Q87&gt;'設定'!$B$17,"1回上限超過。","")&amp;IF(AND($S87="承認済み",$W87=""),"上司承認日未入力。","")&amp;IF(AND(ISNUMBER(SEARCH("法定",$G87)),$AC87=""),"法定休日の上位承認漏れ。","")&amp;IF(AND($Q87&gt;0,$AL87=""),"証憑不足。","")))</f>
      </c>
      <c r="AE87" s="110" t="str">
        <f>IF($J87="","",TEXT($J87,"yyyy-mm"))</f>
      </c>
      <c r="AF87" s="122" t="str">
        <f>IF($G87="","",IF(ISNUMBER(SEARCH("法定",$G87)),'設定'!$B$14,IF(ISNUMBER(SEARCH("休日",$G87)),'設定'!$B$13,'設定'!$B$12)))</f>
      </c>
      <c r="AG87" s="122" t="str">
        <f>IF($Q87="","",$Q87*$AF87)</f>
      </c>
      <c r="AH87" s="130" t="str">
        <f>IF($Q87="","",IF($Q87&gt;='設定'!$B$19,'設定'!$B$20,0))</f>
      </c>
      <c r="AI87" s="130" t="str">
        <f>IF($Q87="","",IF($Q87&gt;='設定'!$B$21,'設定'!$B$22,0))</f>
      </c>
      <c r="AJ87" s="78"/>
      <c r="AK87" s="78"/>
      <c r="AL87" s="36"/>
      <c r="AM87" s="36"/>
      <c r="AN87" s="36"/>
    </row>
    <row r="88" ht="20" customHeight="true">
      <c r="A88" s="110" t="str">
        <f>IF($C88="","",IF($B88="","OT-"&amp;TEXT(ROW()-5,"0000"),"OT-"&amp;TEXT($B88,"yyyymmdd")&amp;"-"&amp;TEXT(ROW()-5,"0000")))</f>
      </c>
      <c r="B88" s="90"/>
      <c r="C88" s="78"/>
      <c r="D88" s="114"/>
      <c r="E88" s="78"/>
      <c r="F88" s="78"/>
      <c r="G88" s="78"/>
      <c r="H88" s="78"/>
      <c r="I88" s="78"/>
      <c r="J88" s="90"/>
      <c r="K88" s="118"/>
      <c r="L88" s="90"/>
      <c r="M88" s="118"/>
      <c r="N88" s="110" t="str">
        <f>IF(OR($J88="",$L88=""),"",IF($L88&gt;$J88,"はい","いいえ"))</f>
      </c>
      <c r="O88" s="122" t="str">
        <f>IF(OR($J88="",$K88="",$L88="",$M88=""),"",MAX(0,($L88+$M88-$J88-$K88)*24))</f>
      </c>
      <c r="P88" s="126"/>
      <c r="Q88" s="122" t="str">
        <f>IF($O88="","",ROUND(MAX(0,$O88-$P88)/'設定'!$B$15,0)*'設定'!$B$15)</f>
      </c>
      <c r="R88" s="78"/>
      <c r="S88" s="114"/>
      <c r="T88" s="110" t="str">
        <f>IF($Q88="","",IF(OR($Q88&gt;='設定'!$B$26,AND('設定'!$B$27="はい",ISNUMBER(SEARCH("法定",$G88)))),"三次承認",IF($Q88&gt;='設定'!$B$25,"二次承認","一次承認")))</f>
      </c>
      <c r="U88" s="78"/>
      <c r="V88" s="78"/>
      <c r="W88" s="90"/>
      <c r="X88" s="78"/>
      <c r="Y88" s="78"/>
      <c r="Z88" s="90"/>
      <c r="AA88" s="78"/>
      <c r="AB88" s="78"/>
      <c r="AC88" s="90"/>
      <c r="AD88" s="134" t="str">
        <f>IF($C88="","",IF((IF($Q88&gt;'設定'!$B$17,1,0)+IF(AND($S88="承認済み",$W88=""),1,0)+IF(AND(ISNUMBER(SEARCH("法定",$G88)),$AC88=""),1,0)+IF(AND($Q88&gt;0,$AL88=""),1,0))=0,"无",IF($Q88&gt;'設定'!$B$17,"1回上限超過。","")&amp;IF(AND($S88="承認済み",$W88=""),"上司承認日未入力。","")&amp;IF(AND(ISNUMBER(SEARCH("法定",$G88)),$AC88=""),"法定休日の上位承認漏れ。","")&amp;IF(AND($Q88&gt;0,$AL88=""),"証憑不足。","")))</f>
      </c>
      <c r="AE88" s="110" t="str">
        <f>IF($J88="","",TEXT($J88,"yyyy-mm"))</f>
      </c>
      <c r="AF88" s="122" t="str">
        <f>IF($G88="","",IF(ISNUMBER(SEARCH("法定",$G88)),'設定'!$B$14,IF(ISNUMBER(SEARCH("休日",$G88)),'設定'!$B$13,'設定'!$B$12)))</f>
      </c>
      <c r="AG88" s="122" t="str">
        <f>IF($Q88="","",$Q88*$AF88)</f>
      </c>
      <c r="AH88" s="130" t="str">
        <f>IF($Q88="","",IF($Q88&gt;='設定'!$B$19,'設定'!$B$20,0))</f>
      </c>
      <c r="AI88" s="130" t="str">
        <f>IF($Q88="","",IF($Q88&gt;='設定'!$B$21,'設定'!$B$22,0))</f>
      </c>
      <c r="AJ88" s="78"/>
      <c r="AK88" s="78"/>
      <c r="AL88" s="36"/>
      <c r="AM88" s="36"/>
      <c r="AN88" s="36"/>
    </row>
    <row r="89" ht="20" customHeight="true">
      <c r="A89" s="110" t="str">
        <f>IF($C89="","",IF($B89="","OT-"&amp;TEXT(ROW()-5,"0000"),"OT-"&amp;TEXT($B89,"yyyymmdd")&amp;"-"&amp;TEXT(ROW()-5,"0000")))</f>
      </c>
      <c r="B89" s="90"/>
      <c r="C89" s="78"/>
      <c r="D89" s="114"/>
      <c r="E89" s="78"/>
      <c r="F89" s="78"/>
      <c r="G89" s="78"/>
      <c r="H89" s="78"/>
      <c r="I89" s="78"/>
      <c r="J89" s="90"/>
      <c r="K89" s="118"/>
      <c r="L89" s="90"/>
      <c r="M89" s="118"/>
      <c r="N89" s="110" t="str">
        <f>IF(OR($J89="",$L89=""),"",IF($L89&gt;$J89,"はい","いいえ"))</f>
      </c>
      <c r="O89" s="122" t="str">
        <f>IF(OR($J89="",$K89="",$L89="",$M89=""),"",MAX(0,($L89+$M89-$J89-$K89)*24))</f>
      </c>
      <c r="P89" s="126"/>
      <c r="Q89" s="122" t="str">
        <f>IF($O89="","",ROUND(MAX(0,$O89-$P89)/'設定'!$B$15,0)*'設定'!$B$15)</f>
      </c>
      <c r="R89" s="78"/>
      <c r="S89" s="114"/>
      <c r="T89" s="110" t="str">
        <f>IF($Q89="","",IF(OR($Q89&gt;='設定'!$B$26,AND('設定'!$B$27="はい",ISNUMBER(SEARCH("法定",$G89)))),"三次承認",IF($Q89&gt;='設定'!$B$25,"二次承認","一次承認")))</f>
      </c>
      <c r="U89" s="78"/>
      <c r="V89" s="78"/>
      <c r="W89" s="90"/>
      <c r="X89" s="78"/>
      <c r="Y89" s="78"/>
      <c r="Z89" s="90"/>
      <c r="AA89" s="78"/>
      <c r="AB89" s="78"/>
      <c r="AC89" s="90"/>
      <c r="AD89" s="134" t="str">
        <f>IF($C89="","",IF((IF($Q89&gt;'設定'!$B$17,1,0)+IF(AND($S89="承認済み",$W89=""),1,0)+IF(AND(ISNUMBER(SEARCH("法定",$G89)),$AC89=""),1,0)+IF(AND($Q89&gt;0,$AL89=""),1,0))=0,"无",IF($Q89&gt;'設定'!$B$17,"1回上限超過。","")&amp;IF(AND($S89="承認済み",$W89=""),"上司承認日未入力。","")&amp;IF(AND(ISNUMBER(SEARCH("法定",$G89)),$AC89=""),"法定休日の上位承認漏れ。","")&amp;IF(AND($Q89&gt;0,$AL89=""),"証憑不足。","")))</f>
      </c>
      <c r="AE89" s="110" t="str">
        <f>IF($J89="","",TEXT($J89,"yyyy-mm"))</f>
      </c>
      <c r="AF89" s="122" t="str">
        <f>IF($G89="","",IF(ISNUMBER(SEARCH("法定",$G89)),'設定'!$B$14,IF(ISNUMBER(SEARCH("休日",$G89)),'設定'!$B$13,'設定'!$B$12)))</f>
      </c>
      <c r="AG89" s="122" t="str">
        <f>IF($Q89="","",$Q89*$AF89)</f>
      </c>
      <c r="AH89" s="130" t="str">
        <f>IF($Q89="","",IF($Q89&gt;='設定'!$B$19,'設定'!$B$20,0))</f>
      </c>
      <c r="AI89" s="130" t="str">
        <f>IF($Q89="","",IF($Q89&gt;='設定'!$B$21,'設定'!$B$22,0))</f>
      </c>
      <c r="AJ89" s="78"/>
      <c r="AK89" s="78"/>
      <c r="AL89" s="36"/>
      <c r="AM89" s="36"/>
      <c r="AN89" s="36"/>
    </row>
    <row r="90" ht="20" customHeight="true">
      <c r="A90" s="110" t="str">
        <f>IF($C90="","",IF($B90="","OT-"&amp;TEXT(ROW()-5,"0000"),"OT-"&amp;TEXT($B90,"yyyymmdd")&amp;"-"&amp;TEXT(ROW()-5,"0000")))</f>
      </c>
      <c r="B90" s="90"/>
      <c r="C90" s="78"/>
      <c r="D90" s="114"/>
      <c r="E90" s="78"/>
      <c r="F90" s="78"/>
      <c r="G90" s="78"/>
      <c r="H90" s="78"/>
      <c r="I90" s="78"/>
      <c r="J90" s="90"/>
      <c r="K90" s="118"/>
      <c r="L90" s="90"/>
      <c r="M90" s="118"/>
      <c r="N90" s="110" t="str">
        <f>IF(OR($J90="",$L90=""),"",IF($L90&gt;$J90,"はい","いいえ"))</f>
      </c>
      <c r="O90" s="122" t="str">
        <f>IF(OR($J90="",$K90="",$L90="",$M90=""),"",MAX(0,($L90+$M90-$J90-$K90)*24))</f>
      </c>
      <c r="P90" s="126"/>
      <c r="Q90" s="122" t="str">
        <f>IF($O90="","",ROUND(MAX(0,$O90-$P90)/'設定'!$B$15,0)*'設定'!$B$15)</f>
      </c>
      <c r="R90" s="78"/>
      <c r="S90" s="114"/>
      <c r="T90" s="110" t="str">
        <f>IF($Q90="","",IF(OR($Q90&gt;='設定'!$B$26,AND('設定'!$B$27="はい",ISNUMBER(SEARCH("法定",$G90)))),"三次承認",IF($Q90&gt;='設定'!$B$25,"二次承認","一次承認")))</f>
      </c>
      <c r="U90" s="78"/>
      <c r="V90" s="78"/>
      <c r="W90" s="90"/>
      <c r="X90" s="78"/>
      <c r="Y90" s="78"/>
      <c r="Z90" s="90"/>
      <c r="AA90" s="78"/>
      <c r="AB90" s="78"/>
      <c r="AC90" s="90"/>
      <c r="AD90" s="134" t="str">
        <f>IF($C90="","",IF((IF($Q90&gt;'設定'!$B$17,1,0)+IF(AND($S90="承認済み",$W90=""),1,0)+IF(AND(ISNUMBER(SEARCH("法定",$G90)),$AC90=""),1,0)+IF(AND($Q90&gt;0,$AL90=""),1,0))=0,"无",IF($Q90&gt;'設定'!$B$17,"1回上限超過。","")&amp;IF(AND($S90="承認済み",$W90=""),"上司承認日未入力。","")&amp;IF(AND(ISNUMBER(SEARCH("法定",$G90)),$AC90=""),"法定休日の上位承認漏れ。","")&amp;IF(AND($Q90&gt;0,$AL90=""),"証憑不足。","")))</f>
      </c>
      <c r="AE90" s="110" t="str">
        <f>IF($J90="","",TEXT($J90,"yyyy-mm"))</f>
      </c>
      <c r="AF90" s="122" t="str">
        <f>IF($G90="","",IF(ISNUMBER(SEARCH("法定",$G90)),'設定'!$B$14,IF(ISNUMBER(SEARCH("休日",$G90)),'設定'!$B$13,'設定'!$B$12)))</f>
      </c>
      <c r="AG90" s="122" t="str">
        <f>IF($Q90="","",$Q90*$AF90)</f>
      </c>
      <c r="AH90" s="130" t="str">
        <f>IF($Q90="","",IF($Q90&gt;='設定'!$B$19,'設定'!$B$20,0))</f>
      </c>
      <c r="AI90" s="130" t="str">
        <f>IF($Q90="","",IF($Q90&gt;='設定'!$B$21,'設定'!$B$22,0))</f>
      </c>
      <c r="AJ90" s="78"/>
      <c r="AK90" s="78"/>
      <c r="AL90" s="36"/>
      <c r="AM90" s="36"/>
      <c r="AN90" s="36"/>
    </row>
    <row r="91" ht="20" customHeight="true">
      <c r="A91" s="110" t="str">
        <f>IF($C91="","",IF($B91="","OT-"&amp;TEXT(ROW()-5,"0000"),"OT-"&amp;TEXT($B91,"yyyymmdd")&amp;"-"&amp;TEXT(ROW()-5,"0000")))</f>
      </c>
      <c r="B91" s="90"/>
      <c r="C91" s="78"/>
      <c r="D91" s="114"/>
      <c r="E91" s="78"/>
      <c r="F91" s="78"/>
      <c r="G91" s="78"/>
      <c r="H91" s="78"/>
      <c r="I91" s="78"/>
      <c r="J91" s="90"/>
      <c r="K91" s="118"/>
      <c r="L91" s="90"/>
      <c r="M91" s="118"/>
      <c r="N91" s="110" t="str">
        <f>IF(OR($J91="",$L91=""),"",IF($L91&gt;$J91,"はい","いいえ"))</f>
      </c>
      <c r="O91" s="122" t="str">
        <f>IF(OR($J91="",$K91="",$L91="",$M91=""),"",MAX(0,($L91+$M91-$J91-$K91)*24))</f>
      </c>
      <c r="P91" s="126"/>
      <c r="Q91" s="122" t="str">
        <f>IF($O91="","",ROUND(MAX(0,$O91-$P91)/'設定'!$B$15,0)*'設定'!$B$15)</f>
      </c>
      <c r="R91" s="78"/>
      <c r="S91" s="114"/>
      <c r="T91" s="110" t="str">
        <f>IF($Q91="","",IF(OR($Q91&gt;='設定'!$B$26,AND('設定'!$B$27="はい",ISNUMBER(SEARCH("法定",$G91)))),"三次承認",IF($Q91&gt;='設定'!$B$25,"二次承認","一次承認")))</f>
      </c>
      <c r="U91" s="78"/>
      <c r="V91" s="78"/>
      <c r="W91" s="90"/>
      <c r="X91" s="78"/>
      <c r="Y91" s="78"/>
      <c r="Z91" s="90"/>
      <c r="AA91" s="78"/>
      <c r="AB91" s="78"/>
      <c r="AC91" s="90"/>
      <c r="AD91" s="134" t="str">
        <f>IF($C91="","",IF((IF($Q91&gt;'設定'!$B$17,1,0)+IF(AND($S91="承認済み",$W91=""),1,0)+IF(AND(ISNUMBER(SEARCH("法定",$G91)),$AC91=""),1,0)+IF(AND($Q91&gt;0,$AL91=""),1,0))=0,"无",IF($Q91&gt;'設定'!$B$17,"1回上限超過。","")&amp;IF(AND($S91="承認済み",$W91=""),"上司承認日未入力。","")&amp;IF(AND(ISNUMBER(SEARCH("法定",$G91)),$AC91=""),"法定休日の上位承認漏れ。","")&amp;IF(AND($Q91&gt;0,$AL91=""),"証憑不足。","")))</f>
      </c>
      <c r="AE91" s="110" t="str">
        <f>IF($J91="","",TEXT($J91,"yyyy-mm"))</f>
      </c>
      <c r="AF91" s="122" t="str">
        <f>IF($G91="","",IF(ISNUMBER(SEARCH("法定",$G91)),'設定'!$B$14,IF(ISNUMBER(SEARCH("休日",$G91)),'設定'!$B$13,'設定'!$B$12)))</f>
      </c>
      <c r="AG91" s="122" t="str">
        <f>IF($Q91="","",$Q91*$AF91)</f>
      </c>
      <c r="AH91" s="130" t="str">
        <f>IF($Q91="","",IF($Q91&gt;='設定'!$B$19,'設定'!$B$20,0))</f>
      </c>
      <c r="AI91" s="130" t="str">
        <f>IF($Q91="","",IF($Q91&gt;='設定'!$B$21,'設定'!$B$22,0))</f>
      </c>
      <c r="AJ91" s="78"/>
      <c r="AK91" s="78"/>
      <c r="AL91" s="36"/>
      <c r="AM91" s="36"/>
      <c r="AN91" s="36"/>
    </row>
    <row r="92" ht="20" customHeight="true">
      <c r="A92" s="110" t="str">
        <f>IF($C92="","",IF($B92="","OT-"&amp;TEXT(ROW()-5,"0000"),"OT-"&amp;TEXT($B92,"yyyymmdd")&amp;"-"&amp;TEXT(ROW()-5,"0000")))</f>
      </c>
      <c r="B92" s="90"/>
      <c r="C92" s="78"/>
      <c r="D92" s="114"/>
      <c r="E92" s="78"/>
      <c r="F92" s="78"/>
      <c r="G92" s="78"/>
      <c r="H92" s="78"/>
      <c r="I92" s="78"/>
      <c r="J92" s="90"/>
      <c r="K92" s="118"/>
      <c r="L92" s="90"/>
      <c r="M92" s="118"/>
      <c r="N92" s="110" t="str">
        <f>IF(OR($J92="",$L92=""),"",IF($L92&gt;$J92,"はい","いいえ"))</f>
      </c>
      <c r="O92" s="122" t="str">
        <f>IF(OR($J92="",$K92="",$L92="",$M92=""),"",MAX(0,($L92+$M92-$J92-$K92)*24))</f>
      </c>
      <c r="P92" s="126"/>
      <c r="Q92" s="122" t="str">
        <f>IF($O92="","",ROUND(MAX(0,$O92-$P92)/'設定'!$B$15,0)*'設定'!$B$15)</f>
      </c>
      <c r="R92" s="78"/>
      <c r="S92" s="114"/>
      <c r="T92" s="110" t="str">
        <f>IF($Q92="","",IF(OR($Q92&gt;='設定'!$B$26,AND('設定'!$B$27="はい",ISNUMBER(SEARCH("法定",$G92)))),"三次承認",IF($Q92&gt;='設定'!$B$25,"二次承認","一次承認")))</f>
      </c>
      <c r="U92" s="78"/>
      <c r="V92" s="78"/>
      <c r="W92" s="90"/>
      <c r="X92" s="78"/>
      <c r="Y92" s="78"/>
      <c r="Z92" s="90"/>
      <c r="AA92" s="78"/>
      <c r="AB92" s="78"/>
      <c r="AC92" s="90"/>
      <c r="AD92" s="134" t="str">
        <f>IF($C92="","",IF((IF($Q92&gt;'設定'!$B$17,1,0)+IF(AND($S92="承認済み",$W92=""),1,0)+IF(AND(ISNUMBER(SEARCH("法定",$G92)),$AC92=""),1,0)+IF(AND($Q92&gt;0,$AL92=""),1,0))=0,"无",IF($Q92&gt;'設定'!$B$17,"1回上限超過。","")&amp;IF(AND($S92="承認済み",$W92=""),"上司承認日未入力。","")&amp;IF(AND(ISNUMBER(SEARCH("法定",$G92)),$AC92=""),"法定休日の上位承認漏れ。","")&amp;IF(AND($Q92&gt;0,$AL92=""),"証憑不足。","")))</f>
      </c>
      <c r="AE92" s="110" t="str">
        <f>IF($J92="","",TEXT($J92,"yyyy-mm"))</f>
      </c>
      <c r="AF92" s="122" t="str">
        <f>IF($G92="","",IF(ISNUMBER(SEARCH("法定",$G92)),'設定'!$B$14,IF(ISNUMBER(SEARCH("休日",$G92)),'設定'!$B$13,'設定'!$B$12)))</f>
      </c>
      <c r="AG92" s="122" t="str">
        <f>IF($Q92="","",$Q92*$AF92)</f>
      </c>
      <c r="AH92" s="130" t="str">
        <f>IF($Q92="","",IF($Q92&gt;='設定'!$B$19,'設定'!$B$20,0))</f>
      </c>
      <c r="AI92" s="130" t="str">
        <f>IF($Q92="","",IF($Q92&gt;='設定'!$B$21,'設定'!$B$22,0))</f>
      </c>
      <c r="AJ92" s="78"/>
      <c r="AK92" s="78"/>
      <c r="AL92" s="36"/>
      <c r="AM92" s="36"/>
      <c r="AN92" s="36"/>
    </row>
    <row r="93" ht="20" customHeight="true">
      <c r="A93" s="110" t="str">
        <f>IF($C93="","",IF($B93="","OT-"&amp;TEXT(ROW()-5,"0000"),"OT-"&amp;TEXT($B93,"yyyymmdd")&amp;"-"&amp;TEXT(ROW()-5,"0000")))</f>
      </c>
      <c r="B93" s="90"/>
      <c r="C93" s="78"/>
      <c r="D93" s="114"/>
      <c r="E93" s="78"/>
      <c r="F93" s="78"/>
      <c r="G93" s="78"/>
      <c r="H93" s="78"/>
      <c r="I93" s="78"/>
      <c r="J93" s="90"/>
      <c r="K93" s="118"/>
      <c r="L93" s="90"/>
      <c r="M93" s="118"/>
      <c r="N93" s="110" t="str">
        <f>IF(OR($J93="",$L93=""),"",IF($L93&gt;$J93,"はい","いいえ"))</f>
      </c>
      <c r="O93" s="122" t="str">
        <f>IF(OR($J93="",$K93="",$L93="",$M93=""),"",MAX(0,($L93+$M93-$J93-$K93)*24))</f>
      </c>
      <c r="P93" s="126"/>
      <c r="Q93" s="122" t="str">
        <f>IF($O93="","",ROUND(MAX(0,$O93-$P93)/'設定'!$B$15,0)*'設定'!$B$15)</f>
      </c>
      <c r="R93" s="78"/>
      <c r="S93" s="114"/>
      <c r="T93" s="110" t="str">
        <f>IF($Q93="","",IF(OR($Q93&gt;='設定'!$B$26,AND('設定'!$B$27="はい",ISNUMBER(SEARCH("法定",$G93)))),"三次承認",IF($Q93&gt;='設定'!$B$25,"二次承認","一次承認")))</f>
      </c>
      <c r="U93" s="78"/>
      <c r="V93" s="78"/>
      <c r="W93" s="90"/>
      <c r="X93" s="78"/>
      <c r="Y93" s="78"/>
      <c r="Z93" s="90"/>
      <c r="AA93" s="78"/>
      <c r="AB93" s="78"/>
      <c r="AC93" s="90"/>
      <c r="AD93" s="134" t="str">
        <f>IF($C93="","",IF((IF($Q93&gt;'設定'!$B$17,1,0)+IF(AND($S93="承認済み",$W93=""),1,0)+IF(AND(ISNUMBER(SEARCH("法定",$G93)),$AC93=""),1,0)+IF(AND($Q93&gt;0,$AL93=""),1,0))=0,"无",IF($Q93&gt;'設定'!$B$17,"1回上限超過。","")&amp;IF(AND($S93="承認済み",$W93=""),"上司承認日未入力。","")&amp;IF(AND(ISNUMBER(SEARCH("法定",$G93)),$AC93=""),"法定休日の上位承認漏れ。","")&amp;IF(AND($Q93&gt;0,$AL93=""),"証憑不足。","")))</f>
      </c>
      <c r="AE93" s="110" t="str">
        <f>IF($J93="","",TEXT($J93,"yyyy-mm"))</f>
      </c>
      <c r="AF93" s="122" t="str">
        <f>IF($G93="","",IF(ISNUMBER(SEARCH("法定",$G93)),'設定'!$B$14,IF(ISNUMBER(SEARCH("休日",$G93)),'設定'!$B$13,'設定'!$B$12)))</f>
      </c>
      <c r="AG93" s="122" t="str">
        <f>IF($Q93="","",$Q93*$AF93)</f>
      </c>
      <c r="AH93" s="130" t="str">
        <f>IF($Q93="","",IF($Q93&gt;='設定'!$B$19,'設定'!$B$20,0))</f>
      </c>
      <c r="AI93" s="130" t="str">
        <f>IF($Q93="","",IF($Q93&gt;='設定'!$B$21,'設定'!$B$22,0))</f>
      </c>
      <c r="AJ93" s="78"/>
      <c r="AK93" s="78"/>
      <c r="AL93" s="36"/>
      <c r="AM93" s="36"/>
      <c r="AN93" s="36"/>
    </row>
    <row r="94" ht="20" customHeight="true">
      <c r="A94" s="110" t="str">
        <f>IF($C94="","",IF($B94="","OT-"&amp;TEXT(ROW()-5,"0000"),"OT-"&amp;TEXT($B94,"yyyymmdd")&amp;"-"&amp;TEXT(ROW()-5,"0000")))</f>
      </c>
      <c r="B94" s="90"/>
      <c r="C94" s="78"/>
      <c r="D94" s="114"/>
      <c r="E94" s="78"/>
      <c r="F94" s="78"/>
      <c r="G94" s="78"/>
      <c r="H94" s="78"/>
      <c r="I94" s="78"/>
      <c r="J94" s="90"/>
      <c r="K94" s="118"/>
      <c r="L94" s="90"/>
      <c r="M94" s="118"/>
      <c r="N94" s="110" t="str">
        <f>IF(OR($J94="",$L94=""),"",IF($L94&gt;$J94,"はい","いいえ"))</f>
      </c>
      <c r="O94" s="122" t="str">
        <f>IF(OR($J94="",$K94="",$L94="",$M94=""),"",MAX(0,($L94+$M94-$J94-$K94)*24))</f>
      </c>
      <c r="P94" s="126"/>
      <c r="Q94" s="122" t="str">
        <f>IF($O94="","",ROUND(MAX(0,$O94-$P94)/'設定'!$B$15,0)*'設定'!$B$15)</f>
      </c>
      <c r="R94" s="78"/>
      <c r="S94" s="114"/>
      <c r="T94" s="110" t="str">
        <f>IF($Q94="","",IF(OR($Q94&gt;='設定'!$B$26,AND('設定'!$B$27="はい",ISNUMBER(SEARCH("法定",$G94)))),"三次承認",IF($Q94&gt;='設定'!$B$25,"二次承認","一次承認")))</f>
      </c>
      <c r="U94" s="78"/>
      <c r="V94" s="78"/>
      <c r="W94" s="90"/>
      <c r="X94" s="78"/>
      <c r="Y94" s="78"/>
      <c r="Z94" s="90"/>
      <c r="AA94" s="78"/>
      <c r="AB94" s="78"/>
      <c r="AC94" s="90"/>
      <c r="AD94" s="134" t="str">
        <f>IF($C94="","",IF((IF($Q94&gt;'設定'!$B$17,1,0)+IF(AND($S94="承認済み",$W94=""),1,0)+IF(AND(ISNUMBER(SEARCH("法定",$G94)),$AC94=""),1,0)+IF(AND($Q94&gt;0,$AL94=""),1,0))=0,"无",IF($Q94&gt;'設定'!$B$17,"1回上限超過。","")&amp;IF(AND($S94="承認済み",$W94=""),"上司承認日未入力。","")&amp;IF(AND(ISNUMBER(SEARCH("法定",$G94)),$AC94=""),"法定休日の上位承認漏れ。","")&amp;IF(AND($Q94&gt;0,$AL94=""),"証憑不足。","")))</f>
      </c>
      <c r="AE94" s="110" t="str">
        <f>IF($J94="","",TEXT($J94,"yyyy-mm"))</f>
      </c>
      <c r="AF94" s="122" t="str">
        <f>IF($G94="","",IF(ISNUMBER(SEARCH("法定",$G94)),'設定'!$B$14,IF(ISNUMBER(SEARCH("休日",$G94)),'設定'!$B$13,'設定'!$B$12)))</f>
      </c>
      <c r="AG94" s="122" t="str">
        <f>IF($Q94="","",$Q94*$AF94)</f>
      </c>
      <c r="AH94" s="130" t="str">
        <f>IF($Q94="","",IF($Q94&gt;='設定'!$B$19,'設定'!$B$20,0))</f>
      </c>
      <c r="AI94" s="130" t="str">
        <f>IF($Q94="","",IF($Q94&gt;='設定'!$B$21,'設定'!$B$22,0))</f>
      </c>
      <c r="AJ94" s="78"/>
      <c r="AK94" s="78"/>
      <c r="AL94" s="36"/>
      <c r="AM94" s="36"/>
      <c r="AN94" s="36"/>
    </row>
    <row r="95" ht="20" customHeight="true">
      <c r="A95" s="110" t="str">
        <f>IF($C95="","",IF($B95="","OT-"&amp;TEXT(ROW()-5,"0000"),"OT-"&amp;TEXT($B95,"yyyymmdd")&amp;"-"&amp;TEXT(ROW()-5,"0000")))</f>
      </c>
      <c r="B95" s="90"/>
      <c r="C95" s="78"/>
      <c r="D95" s="114"/>
      <c r="E95" s="78"/>
      <c r="F95" s="78"/>
      <c r="G95" s="78"/>
      <c r="H95" s="78"/>
      <c r="I95" s="78"/>
      <c r="J95" s="90"/>
      <c r="K95" s="118"/>
      <c r="L95" s="90"/>
      <c r="M95" s="118"/>
      <c r="N95" s="110" t="str">
        <f>IF(OR($J95="",$L95=""),"",IF($L95&gt;$J95,"はい","いいえ"))</f>
      </c>
      <c r="O95" s="122" t="str">
        <f>IF(OR($J95="",$K95="",$L95="",$M95=""),"",MAX(0,($L95+$M95-$J95-$K95)*24))</f>
      </c>
      <c r="P95" s="126"/>
      <c r="Q95" s="122" t="str">
        <f>IF($O95="","",ROUND(MAX(0,$O95-$P95)/'設定'!$B$15,0)*'設定'!$B$15)</f>
      </c>
      <c r="R95" s="78"/>
      <c r="S95" s="114"/>
      <c r="T95" s="110" t="str">
        <f>IF($Q95="","",IF(OR($Q95&gt;='設定'!$B$26,AND('設定'!$B$27="はい",ISNUMBER(SEARCH("法定",$G95)))),"三次承認",IF($Q95&gt;='設定'!$B$25,"二次承認","一次承認")))</f>
      </c>
      <c r="U95" s="78"/>
      <c r="V95" s="78"/>
      <c r="W95" s="90"/>
      <c r="X95" s="78"/>
      <c r="Y95" s="78"/>
      <c r="Z95" s="90"/>
      <c r="AA95" s="78"/>
      <c r="AB95" s="78"/>
      <c r="AC95" s="90"/>
      <c r="AD95" s="134" t="str">
        <f>IF($C95="","",IF((IF($Q95&gt;'設定'!$B$17,1,0)+IF(AND($S95="承認済み",$W95=""),1,0)+IF(AND(ISNUMBER(SEARCH("法定",$G95)),$AC95=""),1,0)+IF(AND($Q95&gt;0,$AL95=""),1,0))=0,"无",IF($Q95&gt;'設定'!$B$17,"1回上限超過。","")&amp;IF(AND($S95="承認済み",$W95=""),"上司承認日未入力。","")&amp;IF(AND(ISNUMBER(SEARCH("法定",$G95)),$AC95=""),"法定休日の上位承認漏れ。","")&amp;IF(AND($Q95&gt;0,$AL95=""),"証憑不足。","")))</f>
      </c>
      <c r="AE95" s="110" t="str">
        <f>IF($J95="","",TEXT($J95,"yyyy-mm"))</f>
      </c>
      <c r="AF95" s="122" t="str">
        <f>IF($G95="","",IF(ISNUMBER(SEARCH("法定",$G95)),'設定'!$B$14,IF(ISNUMBER(SEARCH("休日",$G95)),'設定'!$B$13,'設定'!$B$12)))</f>
      </c>
      <c r="AG95" s="122" t="str">
        <f>IF($Q95="","",$Q95*$AF95)</f>
      </c>
      <c r="AH95" s="130" t="str">
        <f>IF($Q95="","",IF($Q95&gt;='設定'!$B$19,'設定'!$B$20,0))</f>
      </c>
      <c r="AI95" s="130" t="str">
        <f>IF($Q95="","",IF($Q95&gt;='設定'!$B$21,'設定'!$B$22,0))</f>
      </c>
      <c r="AJ95" s="78"/>
      <c r="AK95" s="78"/>
      <c r="AL95" s="36"/>
      <c r="AM95" s="36"/>
      <c r="AN95" s="36"/>
    </row>
    <row r="96" ht="20" customHeight="true">
      <c r="A96" s="110" t="str">
        <f>IF($C96="","",IF($B96="","OT-"&amp;TEXT(ROW()-5,"0000"),"OT-"&amp;TEXT($B96,"yyyymmdd")&amp;"-"&amp;TEXT(ROW()-5,"0000")))</f>
      </c>
      <c r="B96" s="90"/>
      <c r="C96" s="78"/>
      <c r="D96" s="114"/>
      <c r="E96" s="78"/>
      <c r="F96" s="78"/>
      <c r="G96" s="78"/>
      <c r="H96" s="78"/>
      <c r="I96" s="78"/>
      <c r="J96" s="90"/>
      <c r="K96" s="118"/>
      <c r="L96" s="90"/>
      <c r="M96" s="118"/>
      <c r="N96" s="110" t="str">
        <f>IF(OR($J96="",$L96=""),"",IF($L96&gt;$J96,"はい","いいえ"))</f>
      </c>
      <c r="O96" s="122" t="str">
        <f>IF(OR($J96="",$K96="",$L96="",$M96=""),"",MAX(0,($L96+$M96-$J96-$K96)*24))</f>
      </c>
      <c r="P96" s="126"/>
      <c r="Q96" s="122" t="str">
        <f>IF($O96="","",ROUND(MAX(0,$O96-$P96)/'設定'!$B$15,0)*'設定'!$B$15)</f>
      </c>
      <c r="R96" s="78"/>
      <c r="S96" s="114"/>
      <c r="T96" s="110" t="str">
        <f>IF($Q96="","",IF(OR($Q96&gt;='設定'!$B$26,AND('設定'!$B$27="はい",ISNUMBER(SEARCH("法定",$G96)))),"三次承認",IF($Q96&gt;='設定'!$B$25,"二次承認","一次承認")))</f>
      </c>
      <c r="U96" s="78"/>
      <c r="V96" s="78"/>
      <c r="W96" s="90"/>
      <c r="X96" s="78"/>
      <c r="Y96" s="78"/>
      <c r="Z96" s="90"/>
      <c r="AA96" s="78"/>
      <c r="AB96" s="78"/>
      <c r="AC96" s="90"/>
      <c r="AD96" s="134" t="str">
        <f>IF($C96="","",IF((IF($Q96&gt;'設定'!$B$17,1,0)+IF(AND($S96="承認済み",$W96=""),1,0)+IF(AND(ISNUMBER(SEARCH("法定",$G96)),$AC96=""),1,0)+IF(AND($Q96&gt;0,$AL96=""),1,0))=0,"无",IF($Q96&gt;'設定'!$B$17,"1回上限超過。","")&amp;IF(AND($S96="承認済み",$W96=""),"上司承認日未入力。","")&amp;IF(AND(ISNUMBER(SEARCH("法定",$G96)),$AC96=""),"法定休日の上位承認漏れ。","")&amp;IF(AND($Q96&gt;0,$AL96=""),"証憑不足。","")))</f>
      </c>
      <c r="AE96" s="110" t="str">
        <f>IF($J96="","",TEXT($J96,"yyyy-mm"))</f>
      </c>
      <c r="AF96" s="122" t="str">
        <f>IF($G96="","",IF(ISNUMBER(SEARCH("法定",$G96)),'設定'!$B$14,IF(ISNUMBER(SEARCH("休日",$G96)),'設定'!$B$13,'設定'!$B$12)))</f>
      </c>
      <c r="AG96" s="122" t="str">
        <f>IF($Q96="","",$Q96*$AF96)</f>
      </c>
      <c r="AH96" s="130" t="str">
        <f>IF($Q96="","",IF($Q96&gt;='設定'!$B$19,'設定'!$B$20,0))</f>
      </c>
      <c r="AI96" s="130" t="str">
        <f>IF($Q96="","",IF($Q96&gt;='設定'!$B$21,'設定'!$B$22,0))</f>
      </c>
      <c r="AJ96" s="78"/>
      <c r="AK96" s="78"/>
      <c r="AL96" s="36"/>
      <c r="AM96" s="36"/>
      <c r="AN96" s="36"/>
    </row>
    <row r="97" ht="20" customHeight="true">
      <c r="A97" s="110" t="str">
        <f>IF($C97="","",IF($B97="","OT-"&amp;TEXT(ROW()-5,"0000"),"OT-"&amp;TEXT($B97,"yyyymmdd")&amp;"-"&amp;TEXT(ROW()-5,"0000")))</f>
      </c>
      <c r="B97" s="90"/>
      <c r="C97" s="78"/>
      <c r="D97" s="114"/>
      <c r="E97" s="78"/>
      <c r="F97" s="78"/>
      <c r="G97" s="78"/>
      <c r="H97" s="78"/>
      <c r="I97" s="78"/>
      <c r="J97" s="90"/>
      <c r="K97" s="118"/>
      <c r="L97" s="90"/>
      <c r="M97" s="118"/>
      <c r="N97" s="110" t="str">
        <f>IF(OR($J97="",$L97=""),"",IF($L97&gt;$J97,"はい","いいえ"))</f>
      </c>
      <c r="O97" s="122" t="str">
        <f>IF(OR($J97="",$K97="",$L97="",$M97=""),"",MAX(0,($L97+$M97-$J97-$K97)*24))</f>
      </c>
      <c r="P97" s="126"/>
      <c r="Q97" s="122" t="str">
        <f>IF($O97="","",ROUND(MAX(0,$O97-$P97)/'設定'!$B$15,0)*'設定'!$B$15)</f>
      </c>
      <c r="R97" s="78"/>
      <c r="S97" s="114"/>
      <c r="T97" s="110" t="str">
        <f>IF($Q97="","",IF(OR($Q97&gt;='設定'!$B$26,AND('設定'!$B$27="はい",ISNUMBER(SEARCH("法定",$G97)))),"三次承認",IF($Q97&gt;='設定'!$B$25,"二次承認","一次承認")))</f>
      </c>
      <c r="U97" s="78"/>
      <c r="V97" s="78"/>
      <c r="W97" s="90"/>
      <c r="X97" s="78"/>
      <c r="Y97" s="78"/>
      <c r="Z97" s="90"/>
      <c r="AA97" s="78"/>
      <c r="AB97" s="78"/>
      <c r="AC97" s="90"/>
      <c r="AD97" s="134" t="str">
        <f>IF($C97="","",IF((IF($Q97&gt;'設定'!$B$17,1,0)+IF(AND($S97="承認済み",$W97=""),1,0)+IF(AND(ISNUMBER(SEARCH("法定",$G97)),$AC97=""),1,0)+IF(AND($Q97&gt;0,$AL97=""),1,0))=0,"无",IF($Q97&gt;'設定'!$B$17,"1回上限超過。","")&amp;IF(AND($S97="承認済み",$W97=""),"上司承認日未入力。","")&amp;IF(AND(ISNUMBER(SEARCH("法定",$G97)),$AC97=""),"法定休日の上位承認漏れ。","")&amp;IF(AND($Q97&gt;0,$AL97=""),"証憑不足。","")))</f>
      </c>
      <c r="AE97" s="110" t="str">
        <f>IF($J97="","",TEXT($J97,"yyyy-mm"))</f>
      </c>
      <c r="AF97" s="122" t="str">
        <f>IF($G97="","",IF(ISNUMBER(SEARCH("法定",$G97)),'設定'!$B$14,IF(ISNUMBER(SEARCH("休日",$G97)),'設定'!$B$13,'設定'!$B$12)))</f>
      </c>
      <c r="AG97" s="122" t="str">
        <f>IF($Q97="","",$Q97*$AF97)</f>
      </c>
      <c r="AH97" s="130" t="str">
        <f>IF($Q97="","",IF($Q97&gt;='設定'!$B$19,'設定'!$B$20,0))</f>
      </c>
      <c r="AI97" s="130" t="str">
        <f>IF($Q97="","",IF($Q97&gt;='設定'!$B$21,'設定'!$B$22,0))</f>
      </c>
      <c r="AJ97" s="78"/>
      <c r="AK97" s="78"/>
      <c r="AL97" s="36"/>
      <c r="AM97" s="36"/>
      <c r="AN97" s="36"/>
    </row>
    <row r="98" ht="20" customHeight="true">
      <c r="A98" s="110" t="str">
        <f>IF($C98="","",IF($B98="","OT-"&amp;TEXT(ROW()-5,"0000"),"OT-"&amp;TEXT($B98,"yyyymmdd")&amp;"-"&amp;TEXT(ROW()-5,"0000")))</f>
      </c>
      <c r="B98" s="90"/>
      <c r="C98" s="78"/>
      <c r="D98" s="114"/>
      <c r="E98" s="78"/>
      <c r="F98" s="78"/>
      <c r="G98" s="78"/>
      <c r="H98" s="78"/>
      <c r="I98" s="78"/>
      <c r="J98" s="90"/>
      <c r="K98" s="118"/>
      <c r="L98" s="90"/>
      <c r="M98" s="118"/>
      <c r="N98" s="110" t="str">
        <f>IF(OR($J98="",$L98=""),"",IF($L98&gt;$J98,"はい","いいえ"))</f>
      </c>
      <c r="O98" s="122" t="str">
        <f>IF(OR($J98="",$K98="",$L98="",$M98=""),"",MAX(0,($L98+$M98-$J98-$K98)*24))</f>
      </c>
      <c r="P98" s="126"/>
      <c r="Q98" s="122" t="str">
        <f>IF($O98="","",ROUND(MAX(0,$O98-$P98)/'設定'!$B$15,0)*'設定'!$B$15)</f>
      </c>
      <c r="R98" s="78"/>
      <c r="S98" s="114"/>
      <c r="T98" s="110" t="str">
        <f>IF($Q98="","",IF(OR($Q98&gt;='設定'!$B$26,AND('設定'!$B$27="はい",ISNUMBER(SEARCH("法定",$G98)))),"三次承認",IF($Q98&gt;='設定'!$B$25,"二次承認","一次承認")))</f>
      </c>
      <c r="U98" s="78"/>
      <c r="V98" s="78"/>
      <c r="W98" s="90"/>
      <c r="X98" s="78"/>
      <c r="Y98" s="78"/>
      <c r="Z98" s="90"/>
      <c r="AA98" s="78"/>
      <c r="AB98" s="78"/>
      <c r="AC98" s="90"/>
      <c r="AD98" s="134" t="str">
        <f>IF($C98="","",IF((IF($Q98&gt;'設定'!$B$17,1,0)+IF(AND($S98="承認済み",$W98=""),1,0)+IF(AND(ISNUMBER(SEARCH("法定",$G98)),$AC98=""),1,0)+IF(AND($Q98&gt;0,$AL98=""),1,0))=0,"无",IF($Q98&gt;'設定'!$B$17,"1回上限超過。","")&amp;IF(AND($S98="承認済み",$W98=""),"上司承認日未入力。","")&amp;IF(AND(ISNUMBER(SEARCH("法定",$G98)),$AC98=""),"法定休日の上位承認漏れ。","")&amp;IF(AND($Q98&gt;0,$AL98=""),"証憑不足。","")))</f>
      </c>
      <c r="AE98" s="110" t="str">
        <f>IF($J98="","",TEXT($J98,"yyyy-mm"))</f>
      </c>
      <c r="AF98" s="122" t="str">
        <f>IF($G98="","",IF(ISNUMBER(SEARCH("法定",$G98)),'設定'!$B$14,IF(ISNUMBER(SEARCH("休日",$G98)),'設定'!$B$13,'設定'!$B$12)))</f>
      </c>
      <c r="AG98" s="122" t="str">
        <f>IF($Q98="","",$Q98*$AF98)</f>
      </c>
      <c r="AH98" s="130" t="str">
        <f>IF($Q98="","",IF($Q98&gt;='設定'!$B$19,'設定'!$B$20,0))</f>
      </c>
      <c r="AI98" s="130" t="str">
        <f>IF($Q98="","",IF($Q98&gt;='設定'!$B$21,'設定'!$B$22,0))</f>
      </c>
      <c r="AJ98" s="78"/>
      <c r="AK98" s="78"/>
      <c r="AL98" s="36"/>
      <c r="AM98" s="36"/>
      <c r="AN98" s="36"/>
    </row>
    <row r="99" ht="20" customHeight="true">
      <c r="A99" s="110" t="str">
        <f>IF($C99="","",IF($B99="","OT-"&amp;TEXT(ROW()-5,"0000"),"OT-"&amp;TEXT($B99,"yyyymmdd")&amp;"-"&amp;TEXT(ROW()-5,"0000")))</f>
      </c>
      <c r="B99" s="90"/>
      <c r="C99" s="78"/>
      <c r="D99" s="114"/>
      <c r="E99" s="78"/>
      <c r="F99" s="78"/>
      <c r="G99" s="78"/>
      <c r="H99" s="78"/>
      <c r="I99" s="78"/>
      <c r="J99" s="90"/>
      <c r="K99" s="118"/>
      <c r="L99" s="90"/>
      <c r="M99" s="118"/>
      <c r="N99" s="110" t="str">
        <f>IF(OR($J99="",$L99=""),"",IF($L99&gt;$J99,"はい","いいえ"))</f>
      </c>
      <c r="O99" s="122" t="str">
        <f>IF(OR($J99="",$K99="",$L99="",$M99=""),"",MAX(0,($L99+$M99-$J99-$K99)*24))</f>
      </c>
      <c r="P99" s="126"/>
      <c r="Q99" s="122" t="str">
        <f>IF($O99="","",ROUND(MAX(0,$O99-$P99)/'設定'!$B$15,0)*'設定'!$B$15)</f>
      </c>
      <c r="R99" s="78"/>
      <c r="S99" s="114"/>
      <c r="T99" s="110" t="str">
        <f>IF($Q99="","",IF(OR($Q99&gt;='設定'!$B$26,AND('設定'!$B$27="はい",ISNUMBER(SEARCH("法定",$G99)))),"三次承認",IF($Q99&gt;='設定'!$B$25,"二次承認","一次承認")))</f>
      </c>
      <c r="U99" s="78"/>
      <c r="V99" s="78"/>
      <c r="W99" s="90"/>
      <c r="X99" s="78"/>
      <c r="Y99" s="78"/>
      <c r="Z99" s="90"/>
      <c r="AA99" s="78"/>
      <c r="AB99" s="78"/>
      <c r="AC99" s="90"/>
      <c r="AD99" s="134" t="str">
        <f>IF($C99="","",IF((IF($Q99&gt;'設定'!$B$17,1,0)+IF(AND($S99="承認済み",$W99=""),1,0)+IF(AND(ISNUMBER(SEARCH("法定",$G99)),$AC99=""),1,0)+IF(AND($Q99&gt;0,$AL99=""),1,0))=0,"无",IF($Q99&gt;'設定'!$B$17,"1回上限超過。","")&amp;IF(AND($S99="承認済み",$W99=""),"上司承認日未入力。","")&amp;IF(AND(ISNUMBER(SEARCH("法定",$G99)),$AC99=""),"法定休日の上位承認漏れ。","")&amp;IF(AND($Q99&gt;0,$AL99=""),"証憑不足。","")))</f>
      </c>
      <c r="AE99" s="110" t="str">
        <f>IF($J99="","",TEXT($J99,"yyyy-mm"))</f>
      </c>
      <c r="AF99" s="122" t="str">
        <f>IF($G99="","",IF(ISNUMBER(SEARCH("法定",$G99)),'設定'!$B$14,IF(ISNUMBER(SEARCH("休日",$G99)),'設定'!$B$13,'設定'!$B$12)))</f>
      </c>
      <c r="AG99" s="122" t="str">
        <f>IF($Q99="","",$Q99*$AF99)</f>
      </c>
      <c r="AH99" s="130" t="str">
        <f>IF($Q99="","",IF($Q99&gt;='設定'!$B$19,'設定'!$B$20,0))</f>
      </c>
      <c r="AI99" s="130" t="str">
        <f>IF($Q99="","",IF($Q99&gt;='設定'!$B$21,'設定'!$B$22,0))</f>
      </c>
      <c r="AJ99" s="78"/>
      <c r="AK99" s="78"/>
      <c r="AL99" s="36"/>
      <c r="AM99" s="36"/>
      <c r="AN99" s="36"/>
    </row>
    <row r="100" ht="20" customHeight="true">
      <c r="A100" s="110" t="str">
        <f>IF($C100="","",IF($B100="","OT-"&amp;TEXT(ROW()-5,"0000"),"OT-"&amp;TEXT($B100,"yyyymmdd")&amp;"-"&amp;TEXT(ROW()-5,"0000")))</f>
      </c>
      <c r="B100" s="90"/>
      <c r="C100" s="78"/>
      <c r="D100" s="114"/>
      <c r="E100" s="78"/>
      <c r="F100" s="78"/>
      <c r="G100" s="78"/>
      <c r="H100" s="78"/>
      <c r="I100" s="78"/>
      <c r="J100" s="90"/>
      <c r="K100" s="118"/>
      <c r="L100" s="90"/>
      <c r="M100" s="118"/>
      <c r="N100" s="110" t="str">
        <f>IF(OR($J100="",$L100=""),"",IF($L100&gt;$J100,"はい","いいえ"))</f>
      </c>
      <c r="O100" s="122" t="str">
        <f>IF(OR($J100="",$K100="",$L100="",$M100=""),"",MAX(0,($L100+$M100-$J100-$K100)*24))</f>
      </c>
      <c r="P100" s="126"/>
      <c r="Q100" s="122" t="str">
        <f>IF($O100="","",ROUND(MAX(0,$O100-$P100)/'設定'!$B$15,0)*'設定'!$B$15)</f>
      </c>
      <c r="R100" s="78"/>
      <c r="S100" s="114"/>
      <c r="T100" s="110" t="str">
        <f>IF($Q100="","",IF(OR($Q100&gt;='設定'!$B$26,AND('設定'!$B$27="はい",ISNUMBER(SEARCH("法定",$G100)))),"三次承認",IF($Q100&gt;='設定'!$B$25,"二次承認","一次承認")))</f>
      </c>
      <c r="U100" s="78"/>
      <c r="V100" s="78"/>
      <c r="W100" s="90"/>
      <c r="X100" s="78"/>
      <c r="Y100" s="78"/>
      <c r="Z100" s="90"/>
      <c r="AA100" s="78"/>
      <c r="AB100" s="78"/>
      <c r="AC100" s="90"/>
      <c r="AD100" s="134" t="str">
        <f>IF($C100="","",IF((IF($Q100&gt;'設定'!$B$17,1,0)+IF(AND($S100="承認済み",$W100=""),1,0)+IF(AND(ISNUMBER(SEARCH("法定",$G100)),$AC100=""),1,0)+IF(AND($Q100&gt;0,$AL100=""),1,0))=0,"无",IF($Q100&gt;'設定'!$B$17,"1回上限超過。","")&amp;IF(AND($S100="承認済み",$W100=""),"上司承認日未入力。","")&amp;IF(AND(ISNUMBER(SEARCH("法定",$G100)),$AC100=""),"法定休日の上位承認漏れ。","")&amp;IF(AND($Q100&gt;0,$AL100=""),"証憑不足。","")))</f>
      </c>
      <c r="AE100" s="110" t="str">
        <f>IF($J100="","",TEXT($J100,"yyyy-mm"))</f>
      </c>
      <c r="AF100" s="122" t="str">
        <f>IF($G100="","",IF(ISNUMBER(SEARCH("法定",$G100)),'設定'!$B$14,IF(ISNUMBER(SEARCH("休日",$G100)),'設定'!$B$13,'設定'!$B$12)))</f>
      </c>
      <c r="AG100" s="122" t="str">
        <f>IF($Q100="","",$Q100*$AF100)</f>
      </c>
      <c r="AH100" s="130" t="str">
        <f>IF($Q100="","",IF($Q100&gt;='設定'!$B$19,'設定'!$B$20,0))</f>
      </c>
      <c r="AI100" s="130" t="str">
        <f>IF($Q100="","",IF($Q100&gt;='設定'!$B$21,'設定'!$B$22,0))</f>
      </c>
      <c r="AJ100" s="78"/>
      <c r="AK100" s="78"/>
      <c r="AL100" s="36"/>
      <c r="AM100" s="36"/>
      <c r="AN100" s="36"/>
    </row>
    <row r="101" ht="20" customHeight="true">
      <c r="A101" s="110" t="str">
        <f>IF($C101="","",IF($B101="","OT-"&amp;TEXT(ROW()-5,"0000"),"OT-"&amp;TEXT($B101,"yyyymmdd")&amp;"-"&amp;TEXT(ROW()-5,"0000")))</f>
      </c>
      <c r="B101" s="90"/>
      <c r="C101" s="78"/>
      <c r="D101" s="114"/>
      <c r="E101" s="78"/>
      <c r="F101" s="78"/>
      <c r="G101" s="78"/>
      <c r="H101" s="78"/>
      <c r="I101" s="78"/>
      <c r="J101" s="90"/>
      <c r="K101" s="118"/>
      <c r="L101" s="90"/>
      <c r="M101" s="118"/>
      <c r="N101" s="110" t="str">
        <f>IF(OR($J101="",$L101=""),"",IF($L101&gt;$J101,"はい","いいえ"))</f>
      </c>
      <c r="O101" s="122" t="str">
        <f>IF(OR($J101="",$K101="",$L101="",$M101=""),"",MAX(0,($L101+$M101-$J101-$K101)*24))</f>
      </c>
      <c r="P101" s="126"/>
      <c r="Q101" s="122" t="str">
        <f>IF($O101="","",ROUND(MAX(0,$O101-$P101)/'設定'!$B$15,0)*'設定'!$B$15)</f>
      </c>
      <c r="R101" s="78"/>
      <c r="S101" s="114"/>
      <c r="T101" s="110" t="str">
        <f>IF($Q101="","",IF(OR($Q101&gt;='設定'!$B$26,AND('設定'!$B$27="はい",ISNUMBER(SEARCH("法定",$G101)))),"三次承認",IF($Q101&gt;='設定'!$B$25,"二次承認","一次承認")))</f>
      </c>
      <c r="U101" s="78"/>
      <c r="V101" s="78"/>
      <c r="W101" s="90"/>
      <c r="X101" s="78"/>
      <c r="Y101" s="78"/>
      <c r="Z101" s="90"/>
      <c r="AA101" s="78"/>
      <c r="AB101" s="78"/>
      <c r="AC101" s="90"/>
      <c r="AD101" s="134" t="str">
        <f>IF($C101="","",IF((IF($Q101&gt;'設定'!$B$17,1,0)+IF(AND($S101="承認済み",$W101=""),1,0)+IF(AND(ISNUMBER(SEARCH("法定",$G101)),$AC101=""),1,0)+IF(AND($Q101&gt;0,$AL101=""),1,0))=0,"无",IF($Q101&gt;'設定'!$B$17,"1回上限超過。","")&amp;IF(AND($S101="承認済み",$W101=""),"上司承認日未入力。","")&amp;IF(AND(ISNUMBER(SEARCH("法定",$G101)),$AC101=""),"法定休日の上位承認漏れ。","")&amp;IF(AND($Q101&gt;0,$AL101=""),"証憑不足。","")))</f>
      </c>
      <c r="AE101" s="110" t="str">
        <f>IF($J101="","",TEXT($J101,"yyyy-mm"))</f>
      </c>
      <c r="AF101" s="122" t="str">
        <f>IF($G101="","",IF(ISNUMBER(SEARCH("法定",$G101)),'設定'!$B$14,IF(ISNUMBER(SEARCH("休日",$G101)),'設定'!$B$13,'設定'!$B$12)))</f>
      </c>
      <c r="AG101" s="122" t="str">
        <f>IF($Q101="","",$Q101*$AF101)</f>
      </c>
      <c r="AH101" s="130" t="str">
        <f>IF($Q101="","",IF($Q101&gt;='設定'!$B$19,'設定'!$B$20,0))</f>
      </c>
      <c r="AI101" s="130" t="str">
        <f>IF($Q101="","",IF($Q101&gt;='設定'!$B$21,'設定'!$B$22,0))</f>
      </c>
      <c r="AJ101" s="78"/>
      <c r="AK101" s="78"/>
      <c r="AL101" s="36"/>
      <c r="AM101" s="36"/>
      <c r="AN101" s="36"/>
    </row>
    <row r="102" ht="20" customHeight="true">
      <c r="A102" s="110" t="str">
        <f>IF($C102="","",IF($B102="","OT-"&amp;TEXT(ROW()-5,"0000"),"OT-"&amp;TEXT($B102,"yyyymmdd")&amp;"-"&amp;TEXT(ROW()-5,"0000")))</f>
      </c>
      <c r="B102" s="90"/>
      <c r="C102" s="78"/>
      <c r="D102" s="114"/>
      <c r="E102" s="78"/>
      <c r="F102" s="78"/>
      <c r="G102" s="78"/>
      <c r="H102" s="78"/>
      <c r="I102" s="78"/>
      <c r="J102" s="90"/>
      <c r="K102" s="118"/>
      <c r="L102" s="90"/>
      <c r="M102" s="118"/>
      <c r="N102" s="110" t="str">
        <f>IF(OR($J102="",$L102=""),"",IF($L102&gt;$J102,"はい","いいえ"))</f>
      </c>
      <c r="O102" s="122" t="str">
        <f>IF(OR($J102="",$K102="",$L102="",$M102=""),"",MAX(0,($L102+$M102-$J102-$K102)*24))</f>
      </c>
      <c r="P102" s="126"/>
      <c r="Q102" s="122" t="str">
        <f>IF($O102="","",ROUND(MAX(0,$O102-$P102)/'設定'!$B$15,0)*'設定'!$B$15)</f>
      </c>
      <c r="R102" s="78"/>
      <c r="S102" s="114"/>
      <c r="T102" s="110" t="str">
        <f>IF($Q102="","",IF(OR($Q102&gt;='設定'!$B$26,AND('設定'!$B$27="はい",ISNUMBER(SEARCH("法定",$G102)))),"三次承認",IF($Q102&gt;='設定'!$B$25,"二次承認","一次承認")))</f>
      </c>
      <c r="U102" s="78"/>
      <c r="V102" s="78"/>
      <c r="W102" s="90"/>
      <c r="X102" s="78"/>
      <c r="Y102" s="78"/>
      <c r="Z102" s="90"/>
      <c r="AA102" s="78"/>
      <c r="AB102" s="78"/>
      <c r="AC102" s="90"/>
      <c r="AD102" s="134" t="str">
        <f>IF($C102="","",IF((IF($Q102&gt;'設定'!$B$17,1,0)+IF(AND($S102="承認済み",$W102=""),1,0)+IF(AND(ISNUMBER(SEARCH("法定",$G102)),$AC102=""),1,0)+IF(AND($Q102&gt;0,$AL102=""),1,0))=0,"无",IF($Q102&gt;'設定'!$B$17,"1回上限超過。","")&amp;IF(AND($S102="承認済み",$W102=""),"上司承認日未入力。","")&amp;IF(AND(ISNUMBER(SEARCH("法定",$G102)),$AC102=""),"法定休日の上位承認漏れ。","")&amp;IF(AND($Q102&gt;0,$AL102=""),"証憑不足。","")))</f>
      </c>
      <c r="AE102" s="110" t="str">
        <f>IF($J102="","",TEXT($J102,"yyyy-mm"))</f>
      </c>
      <c r="AF102" s="122" t="str">
        <f>IF($G102="","",IF(ISNUMBER(SEARCH("法定",$G102)),'設定'!$B$14,IF(ISNUMBER(SEARCH("休日",$G102)),'設定'!$B$13,'設定'!$B$12)))</f>
      </c>
      <c r="AG102" s="122" t="str">
        <f>IF($Q102="","",$Q102*$AF102)</f>
      </c>
      <c r="AH102" s="130" t="str">
        <f>IF($Q102="","",IF($Q102&gt;='設定'!$B$19,'設定'!$B$20,0))</f>
      </c>
      <c r="AI102" s="130" t="str">
        <f>IF($Q102="","",IF($Q102&gt;='設定'!$B$21,'設定'!$B$22,0))</f>
      </c>
      <c r="AJ102" s="78"/>
      <c r="AK102" s="78"/>
      <c r="AL102" s="36"/>
      <c r="AM102" s="36"/>
      <c r="AN102" s="36"/>
    </row>
    <row r="103" ht="20" customHeight="true">
      <c r="A103" s="110" t="str">
        <f>IF($C103="","",IF($B103="","OT-"&amp;TEXT(ROW()-5,"0000"),"OT-"&amp;TEXT($B103,"yyyymmdd")&amp;"-"&amp;TEXT(ROW()-5,"0000")))</f>
      </c>
      <c r="B103" s="90"/>
      <c r="C103" s="78"/>
      <c r="D103" s="114"/>
      <c r="E103" s="78"/>
      <c r="F103" s="78"/>
      <c r="G103" s="78"/>
      <c r="H103" s="78"/>
      <c r="I103" s="78"/>
      <c r="J103" s="90"/>
      <c r="K103" s="118"/>
      <c r="L103" s="90"/>
      <c r="M103" s="118"/>
      <c r="N103" s="110" t="str">
        <f>IF(OR($J103="",$L103=""),"",IF($L103&gt;$J103,"はい","いいえ"))</f>
      </c>
      <c r="O103" s="122" t="str">
        <f>IF(OR($J103="",$K103="",$L103="",$M103=""),"",MAX(0,($L103+$M103-$J103-$K103)*24))</f>
      </c>
      <c r="P103" s="126"/>
      <c r="Q103" s="122" t="str">
        <f>IF($O103="","",ROUND(MAX(0,$O103-$P103)/'設定'!$B$15,0)*'設定'!$B$15)</f>
      </c>
      <c r="R103" s="78"/>
      <c r="S103" s="114"/>
      <c r="T103" s="110" t="str">
        <f>IF($Q103="","",IF(OR($Q103&gt;='設定'!$B$26,AND('設定'!$B$27="はい",ISNUMBER(SEARCH("法定",$G103)))),"三次承認",IF($Q103&gt;='設定'!$B$25,"二次承認","一次承認")))</f>
      </c>
      <c r="U103" s="78"/>
      <c r="V103" s="78"/>
      <c r="W103" s="90"/>
      <c r="X103" s="78"/>
      <c r="Y103" s="78"/>
      <c r="Z103" s="90"/>
      <c r="AA103" s="78"/>
      <c r="AB103" s="78"/>
      <c r="AC103" s="90"/>
      <c r="AD103" s="134" t="str">
        <f>IF($C103="","",IF((IF($Q103&gt;'設定'!$B$17,1,0)+IF(AND($S103="承認済み",$W103=""),1,0)+IF(AND(ISNUMBER(SEARCH("法定",$G103)),$AC103=""),1,0)+IF(AND($Q103&gt;0,$AL103=""),1,0))=0,"无",IF($Q103&gt;'設定'!$B$17,"1回上限超過。","")&amp;IF(AND($S103="承認済み",$W103=""),"上司承認日未入力。","")&amp;IF(AND(ISNUMBER(SEARCH("法定",$G103)),$AC103=""),"法定休日の上位承認漏れ。","")&amp;IF(AND($Q103&gt;0,$AL103=""),"証憑不足。","")))</f>
      </c>
      <c r="AE103" s="110" t="str">
        <f>IF($J103="","",TEXT($J103,"yyyy-mm"))</f>
      </c>
      <c r="AF103" s="122" t="str">
        <f>IF($G103="","",IF(ISNUMBER(SEARCH("法定",$G103)),'設定'!$B$14,IF(ISNUMBER(SEARCH("休日",$G103)),'設定'!$B$13,'設定'!$B$12)))</f>
      </c>
      <c r="AG103" s="122" t="str">
        <f>IF($Q103="","",$Q103*$AF103)</f>
      </c>
      <c r="AH103" s="130" t="str">
        <f>IF($Q103="","",IF($Q103&gt;='設定'!$B$19,'設定'!$B$20,0))</f>
      </c>
      <c r="AI103" s="130" t="str">
        <f>IF($Q103="","",IF($Q103&gt;='設定'!$B$21,'設定'!$B$22,0))</f>
      </c>
      <c r="AJ103" s="78"/>
      <c r="AK103" s="78"/>
      <c r="AL103" s="36"/>
      <c r="AM103" s="36"/>
      <c r="AN103" s="36"/>
    </row>
    <row r="104" ht="20" customHeight="true">
      <c r="A104" s="110" t="str">
        <f>IF($C104="","",IF($B104="","OT-"&amp;TEXT(ROW()-5,"0000"),"OT-"&amp;TEXT($B104,"yyyymmdd")&amp;"-"&amp;TEXT(ROW()-5,"0000")))</f>
      </c>
      <c r="B104" s="90"/>
      <c r="C104" s="78"/>
      <c r="D104" s="114"/>
      <c r="E104" s="78"/>
      <c r="F104" s="78"/>
      <c r="G104" s="78"/>
      <c r="H104" s="78"/>
      <c r="I104" s="78"/>
      <c r="J104" s="90"/>
      <c r="K104" s="118"/>
      <c r="L104" s="90"/>
      <c r="M104" s="118"/>
      <c r="N104" s="110" t="str">
        <f>IF(OR($J104="",$L104=""),"",IF($L104&gt;$J104,"はい","いいえ"))</f>
      </c>
      <c r="O104" s="122" t="str">
        <f>IF(OR($J104="",$K104="",$L104="",$M104=""),"",MAX(0,($L104+$M104-$J104-$K104)*24))</f>
      </c>
      <c r="P104" s="126"/>
      <c r="Q104" s="122" t="str">
        <f>IF($O104="","",ROUND(MAX(0,$O104-$P104)/'設定'!$B$15,0)*'設定'!$B$15)</f>
      </c>
      <c r="R104" s="78"/>
      <c r="S104" s="114"/>
      <c r="T104" s="110" t="str">
        <f>IF($Q104="","",IF(OR($Q104&gt;='設定'!$B$26,AND('設定'!$B$27="はい",ISNUMBER(SEARCH("法定",$G104)))),"三次承認",IF($Q104&gt;='設定'!$B$25,"二次承認","一次承認")))</f>
      </c>
      <c r="U104" s="78"/>
      <c r="V104" s="78"/>
      <c r="W104" s="90"/>
      <c r="X104" s="78"/>
      <c r="Y104" s="78"/>
      <c r="Z104" s="90"/>
      <c r="AA104" s="78"/>
      <c r="AB104" s="78"/>
      <c r="AC104" s="90"/>
      <c r="AD104" s="134" t="str">
        <f>IF($C104="","",IF((IF($Q104&gt;'設定'!$B$17,1,0)+IF(AND($S104="承認済み",$W104=""),1,0)+IF(AND(ISNUMBER(SEARCH("法定",$G104)),$AC104=""),1,0)+IF(AND($Q104&gt;0,$AL104=""),1,0))=0,"无",IF($Q104&gt;'設定'!$B$17,"1回上限超過。","")&amp;IF(AND($S104="承認済み",$W104=""),"上司承認日未入力。","")&amp;IF(AND(ISNUMBER(SEARCH("法定",$G104)),$AC104=""),"法定休日の上位承認漏れ。","")&amp;IF(AND($Q104&gt;0,$AL104=""),"証憑不足。","")))</f>
      </c>
      <c r="AE104" s="110" t="str">
        <f>IF($J104="","",TEXT($J104,"yyyy-mm"))</f>
      </c>
      <c r="AF104" s="122" t="str">
        <f>IF($G104="","",IF(ISNUMBER(SEARCH("法定",$G104)),'設定'!$B$14,IF(ISNUMBER(SEARCH("休日",$G104)),'設定'!$B$13,'設定'!$B$12)))</f>
      </c>
      <c r="AG104" s="122" t="str">
        <f>IF($Q104="","",$Q104*$AF104)</f>
      </c>
      <c r="AH104" s="130" t="str">
        <f>IF($Q104="","",IF($Q104&gt;='設定'!$B$19,'設定'!$B$20,0))</f>
      </c>
      <c r="AI104" s="130" t="str">
        <f>IF($Q104="","",IF($Q104&gt;='設定'!$B$21,'設定'!$B$22,0))</f>
      </c>
      <c r="AJ104" s="78"/>
      <c r="AK104" s="78"/>
      <c r="AL104" s="36"/>
      <c r="AM104" s="36"/>
      <c r="AN104" s="36"/>
    </row>
    <row r="105" ht="20" customHeight="true">
      <c r="A105" s="110" t="str">
        <f>IF($C105="","",IF($B105="","OT-"&amp;TEXT(ROW()-5,"0000"),"OT-"&amp;TEXT($B105,"yyyymmdd")&amp;"-"&amp;TEXT(ROW()-5,"0000")))</f>
      </c>
      <c r="B105" s="90"/>
      <c r="C105" s="78"/>
      <c r="D105" s="114"/>
      <c r="E105" s="78"/>
      <c r="F105" s="78"/>
      <c r="G105" s="78"/>
      <c r="H105" s="78"/>
      <c r="I105" s="78"/>
      <c r="J105" s="90"/>
      <c r="K105" s="118"/>
      <c r="L105" s="90"/>
      <c r="M105" s="118"/>
      <c r="N105" s="110" t="str">
        <f>IF(OR($J105="",$L105=""),"",IF($L105&gt;$J105,"はい","いいえ"))</f>
      </c>
      <c r="O105" s="122" t="str">
        <f>IF(OR($J105="",$K105="",$L105="",$M105=""),"",MAX(0,($L105+$M105-$J105-$K105)*24))</f>
      </c>
      <c r="P105" s="126"/>
      <c r="Q105" s="122" t="str">
        <f>IF($O105="","",ROUND(MAX(0,$O105-$P105)/'設定'!$B$15,0)*'設定'!$B$15)</f>
      </c>
      <c r="R105" s="78"/>
      <c r="S105" s="114"/>
      <c r="T105" s="110" t="str">
        <f>IF($Q105="","",IF(OR($Q105&gt;='設定'!$B$26,AND('設定'!$B$27="はい",ISNUMBER(SEARCH("法定",$G105)))),"三次承認",IF($Q105&gt;='設定'!$B$25,"二次承認","一次承認")))</f>
      </c>
      <c r="U105" s="78"/>
      <c r="V105" s="78"/>
      <c r="W105" s="90"/>
      <c r="X105" s="78"/>
      <c r="Y105" s="78"/>
      <c r="Z105" s="90"/>
      <c r="AA105" s="78"/>
      <c r="AB105" s="78"/>
      <c r="AC105" s="90"/>
      <c r="AD105" s="134" t="str">
        <f>IF($C105="","",IF((IF($Q105&gt;'設定'!$B$17,1,0)+IF(AND($S105="承認済み",$W105=""),1,0)+IF(AND(ISNUMBER(SEARCH("法定",$G105)),$AC105=""),1,0)+IF(AND($Q105&gt;0,$AL105=""),1,0))=0,"无",IF($Q105&gt;'設定'!$B$17,"1回上限超過。","")&amp;IF(AND($S105="承認済み",$W105=""),"上司承認日未入力。","")&amp;IF(AND(ISNUMBER(SEARCH("法定",$G105)),$AC105=""),"法定休日の上位承認漏れ。","")&amp;IF(AND($Q105&gt;0,$AL105=""),"証憑不足。","")))</f>
      </c>
      <c r="AE105" s="110" t="str">
        <f>IF($J105="","",TEXT($J105,"yyyy-mm"))</f>
      </c>
      <c r="AF105" s="122" t="str">
        <f>IF($G105="","",IF(ISNUMBER(SEARCH("法定",$G105)),'設定'!$B$14,IF(ISNUMBER(SEARCH("休日",$G105)),'設定'!$B$13,'設定'!$B$12)))</f>
      </c>
      <c r="AG105" s="122" t="str">
        <f>IF($Q105="","",$Q105*$AF105)</f>
      </c>
      <c r="AH105" s="130" t="str">
        <f>IF($Q105="","",IF($Q105&gt;='設定'!$B$19,'設定'!$B$20,0))</f>
      </c>
      <c r="AI105" s="130" t="str">
        <f>IF($Q105="","",IF($Q105&gt;='設定'!$B$21,'設定'!$B$22,0))</f>
      </c>
      <c r="AJ105" s="78"/>
      <c r="AK105" s="78"/>
      <c r="AL105" s="36"/>
      <c r="AM105" s="36"/>
      <c r="AN105" s="36"/>
    </row>
    <row r="106" ht="20" customHeight="true">
      <c r="A106" s="110" t="str">
        <f>IF($C106="","",IF($B106="","OT-"&amp;TEXT(ROW()-5,"0000"),"OT-"&amp;TEXT($B106,"yyyymmdd")&amp;"-"&amp;TEXT(ROW()-5,"0000")))</f>
      </c>
      <c r="B106" s="90"/>
      <c r="C106" s="78"/>
      <c r="D106" s="114"/>
      <c r="E106" s="78"/>
      <c r="F106" s="78"/>
      <c r="G106" s="78"/>
      <c r="H106" s="78"/>
      <c r="I106" s="78"/>
      <c r="J106" s="90"/>
      <c r="K106" s="118"/>
      <c r="L106" s="90"/>
      <c r="M106" s="118"/>
      <c r="N106" s="110" t="str">
        <f>IF(OR($J106="",$L106=""),"",IF($L106&gt;$J106,"はい","いいえ"))</f>
      </c>
      <c r="O106" s="122" t="str">
        <f>IF(OR($J106="",$K106="",$L106="",$M106=""),"",MAX(0,($L106+$M106-$J106-$K106)*24))</f>
      </c>
      <c r="P106" s="126"/>
      <c r="Q106" s="122" t="str">
        <f>IF($O106="","",ROUND(MAX(0,$O106-$P106)/'設定'!$B$15,0)*'設定'!$B$15)</f>
      </c>
      <c r="R106" s="78"/>
      <c r="S106" s="114"/>
      <c r="T106" s="110" t="str">
        <f>IF($Q106="","",IF(OR($Q106&gt;='設定'!$B$26,AND('設定'!$B$27="はい",ISNUMBER(SEARCH("法定",$G106)))),"三次承認",IF($Q106&gt;='設定'!$B$25,"二次承認","一次承認")))</f>
      </c>
      <c r="U106" s="78"/>
      <c r="V106" s="78"/>
      <c r="W106" s="90"/>
      <c r="X106" s="78"/>
      <c r="Y106" s="78"/>
      <c r="Z106" s="90"/>
      <c r="AA106" s="78"/>
      <c r="AB106" s="78"/>
      <c r="AC106" s="90"/>
      <c r="AD106" s="134" t="str">
        <f>IF($C106="","",IF((IF($Q106&gt;'設定'!$B$17,1,0)+IF(AND($S106="承認済み",$W106=""),1,0)+IF(AND(ISNUMBER(SEARCH("法定",$G106)),$AC106=""),1,0)+IF(AND($Q106&gt;0,$AL106=""),1,0))=0,"无",IF($Q106&gt;'設定'!$B$17,"1回上限超過。","")&amp;IF(AND($S106="承認済み",$W106=""),"上司承認日未入力。","")&amp;IF(AND(ISNUMBER(SEARCH("法定",$G106)),$AC106=""),"法定休日の上位承認漏れ。","")&amp;IF(AND($Q106&gt;0,$AL106=""),"証憑不足。","")))</f>
      </c>
      <c r="AE106" s="110" t="str">
        <f>IF($J106="","",TEXT($J106,"yyyy-mm"))</f>
      </c>
      <c r="AF106" s="122" t="str">
        <f>IF($G106="","",IF(ISNUMBER(SEARCH("法定",$G106)),'設定'!$B$14,IF(ISNUMBER(SEARCH("休日",$G106)),'設定'!$B$13,'設定'!$B$12)))</f>
      </c>
      <c r="AG106" s="122" t="str">
        <f>IF($Q106="","",$Q106*$AF106)</f>
      </c>
      <c r="AH106" s="130" t="str">
        <f>IF($Q106="","",IF($Q106&gt;='設定'!$B$19,'設定'!$B$20,0))</f>
      </c>
      <c r="AI106" s="130" t="str">
        <f>IF($Q106="","",IF($Q106&gt;='設定'!$B$21,'設定'!$B$22,0))</f>
      </c>
      <c r="AJ106" s="78"/>
      <c r="AK106" s="78"/>
      <c r="AL106" s="36"/>
      <c r="AM106" s="36"/>
      <c r="AN106" s="36"/>
    </row>
    <row r="107" ht="20" customHeight="true">
      <c r="A107" s="110" t="str">
        <f>IF($C107="","",IF($B107="","OT-"&amp;TEXT(ROW()-5,"0000"),"OT-"&amp;TEXT($B107,"yyyymmdd")&amp;"-"&amp;TEXT(ROW()-5,"0000")))</f>
      </c>
      <c r="B107" s="90"/>
      <c r="C107" s="78"/>
      <c r="D107" s="114"/>
      <c r="E107" s="78"/>
      <c r="F107" s="78"/>
      <c r="G107" s="78"/>
      <c r="H107" s="78"/>
      <c r="I107" s="78"/>
      <c r="J107" s="90"/>
      <c r="K107" s="118"/>
      <c r="L107" s="90"/>
      <c r="M107" s="118"/>
      <c r="N107" s="110" t="str">
        <f>IF(OR($J107="",$L107=""),"",IF($L107&gt;$J107,"はい","いいえ"))</f>
      </c>
      <c r="O107" s="122" t="str">
        <f>IF(OR($J107="",$K107="",$L107="",$M107=""),"",MAX(0,($L107+$M107-$J107-$K107)*24))</f>
      </c>
      <c r="P107" s="126"/>
      <c r="Q107" s="122" t="str">
        <f>IF($O107="","",ROUND(MAX(0,$O107-$P107)/'設定'!$B$15,0)*'設定'!$B$15)</f>
      </c>
      <c r="R107" s="78"/>
      <c r="S107" s="114"/>
      <c r="T107" s="110" t="str">
        <f>IF($Q107="","",IF(OR($Q107&gt;='設定'!$B$26,AND('設定'!$B$27="はい",ISNUMBER(SEARCH("法定",$G107)))),"三次承認",IF($Q107&gt;='設定'!$B$25,"二次承認","一次承認")))</f>
      </c>
      <c r="U107" s="78"/>
      <c r="V107" s="78"/>
      <c r="W107" s="90"/>
      <c r="X107" s="78"/>
      <c r="Y107" s="78"/>
      <c r="Z107" s="90"/>
      <c r="AA107" s="78"/>
      <c r="AB107" s="78"/>
      <c r="AC107" s="90"/>
      <c r="AD107" s="134" t="str">
        <f>IF($C107="","",IF((IF($Q107&gt;'設定'!$B$17,1,0)+IF(AND($S107="承認済み",$W107=""),1,0)+IF(AND(ISNUMBER(SEARCH("法定",$G107)),$AC107=""),1,0)+IF(AND($Q107&gt;0,$AL107=""),1,0))=0,"无",IF($Q107&gt;'設定'!$B$17,"1回上限超過。","")&amp;IF(AND($S107="承認済み",$W107=""),"上司承認日未入力。","")&amp;IF(AND(ISNUMBER(SEARCH("法定",$G107)),$AC107=""),"法定休日の上位承認漏れ。","")&amp;IF(AND($Q107&gt;0,$AL107=""),"証憑不足。","")))</f>
      </c>
      <c r="AE107" s="110" t="str">
        <f>IF($J107="","",TEXT($J107,"yyyy-mm"))</f>
      </c>
      <c r="AF107" s="122" t="str">
        <f>IF($G107="","",IF(ISNUMBER(SEARCH("法定",$G107)),'設定'!$B$14,IF(ISNUMBER(SEARCH("休日",$G107)),'設定'!$B$13,'設定'!$B$12)))</f>
      </c>
      <c r="AG107" s="122" t="str">
        <f>IF($Q107="","",$Q107*$AF107)</f>
      </c>
      <c r="AH107" s="130" t="str">
        <f>IF($Q107="","",IF($Q107&gt;='設定'!$B$19,'設定'!$B$20,0))</f>
      </c>
      <c r="AI107" s="130" t="str">
        <f>IF($Q107="","",IF($Q107&gt;='設定'!$B$21,'設定'!$B$22,0))</f>
      </c>
      <c r="AJ107" s="78"/>
      <c r="AK107" s="78"/>
      <c r="AL107" s="36"/>
      <c r="AM107" s="36"/>
      <c r="AN107" s="36"/>
    </row>
    <row r="108" ht="20" customHeight="true">
      <c r="A108" s="110" t="str">
        <f>IF($C108="","",IF($B108="","OT-"&amp;TEXT(ROW()-5,"0000"),"OT-"&amp;TEXT($B108,"yyyymmdd")&amp;"-"&amp;TEXT(ROW()-5,"0000")))</f>
      </c>
      <c r="B108" s="90"/>
      <c r="C108" s="78"/>
      <c r="D108" s="114"/>
      <c r="E108" s="78"/>
      <c r="F108" s="78"/>
      <c r="G108" s="78"/>
      <c r="H108" s="78"/>
      <c r="I108" s="78"/>
      <c r="J108" s="90"/>
      <c r="K108" s="118"/>
      <c r="L108" s="90"/>
      <c r="M108" s="118"/>
      <c r="N108" s="110" t="str">
        <f>IF(OR($J108="",$L108=""),"",IF($L108&gt;$J108,"はい","いいえ"))</f>
      </c>
      <c r="O108" s="122" t="str">
        <f>IF(OR($J108="",$K108="",$L108="",$M108=""),"",MAX(0,($L108+$M108-$J108-$K108)*24))</f>
      </c>
      <c r="P108" s="126"/>
      <c r="Q108" s="122" t="str">
        <f>IF($O108="","",ROUND(MAX(0,$O108-$P108)/'設定'!$B$15,0)*'設定'!$B$15)</f>
      </c>
      <c r="R108" s="78"/>
      <c r="S108" s="114"/>
      <c r="T108" s="110" t="str">
        <f>IF($Q108="","",IF(OR($Q108&gt;='設定'!$B$26,AND('設定'!$B$27="はい",ISNUMBER(SEARCH("法定",$G108)))),"三次承認",IF($Q108&gt;='設定'!$B$25,"二次承認","一次承認")))</f>
      </c>
      <c r="U108" s="78"/>
      <c r="V108" s="78"/>
      <c r="W108" s="90"/>
      <c r="X108" s="78"/>
      <c r="Y108" s="78"/>
      <c r="Z108" s="90"/>
      <c r="AA108" s="78"/>
      <c r="AB108" s="78"/>
      <c r="AC108" s="90"/>
      <c r="AD108" s="134" t="str">
        <f>IF($C108="","",IF((IF($Q108&gt;'設定'!$B$17,1,0)+IF(AND($S108="承認済み",$W108=""),1,0)+IF(AND(ISNUMBER(SEARCH("法定",$G108)),$AC108=""),1,0)+IF(AND($Q108&gt;0,$AL108=""),1,0))=0,"无",IF($Q108&gt;'設定'!$B$17,"1回上限超過。","")&amp;IF(AND($S108="承認済み",$W108=""),"上司承認日未入力。","")&amp;IF(AND(ISNUMBER(SEARCH("法定",$G108)),$AC108=""),"法定休日の上位承認漏れ。","")&amp;IF(AND($Q108&gt;0,$AL108=""),"証憑不足。","")))</f>
      </c>
      <c r="AE108" s="110" t="str">
        <f>IF($J108="","",TEXT($J108,"yyyy-mm"))</f>
      </c>
      <c r="AF108" s="122" t="str">
        <f>IF($G108="","",IF(ISNUMBER(SEARCH("法定",$G108)),'設定'!$B$14,IF(ISNUMBER(SEARCH("休日",$G108)),'設定'!$B$13,'設定'!$B$12)))</f>
      </c>
      <c r="AG108" s="122" t="str">
        <f>IF($Q108="","",$Q108*$AF108)</f>
      </c>
      <c r="AH108" s="130" t="str">
        <f>IF($Q108="","",IF($Q108&gt;='設定'!$B$19,'設定'!$B$20,0))</f>
      </c>
      <c r="AI108" s="130" t="str">
        <f>IF($Q108="","",IF($Q108&gt;='設定'!$B$21,'設定'!$B$22,0))</f>
      </c>
      <c r="AJ108" s="78"/>
      <c r="AK108" s="78"/>
      <c r="AL108" s="36"/>
      <c r="AM108" s="36"/>
      <c r="AN108" s="36"/>
    </row>
    <row r="109" ht="20" customHeight="true">
      <c r="A109" s="110" t="str">
        <f>IF($C109="","",IF($B109="","OT-"&amp;TEXT(ROW()-5,"0000"),"OT-"&amp;TEXT($B109,"yyyymmdd")&amp;"-"&amp;TEXT(ROW()-5,"0000")))</f>
      </c>
      <c r="B109" s="90"/>
      <c r="C109" s="78"/>
      <c r="D109" s="114"/>
      <c r="E109" s="78"/>
      <c r="F109" s="78"/>
      <c r="G109" s="78"/>
      <c r="H109" s="78"/>
      <c r="I109" s="78"/>
      <c r="J109" s="90"/>
      <c r="K109" s="118"/>
      <c r="L109" s="90"/>
      <c r="M109" s="118"/>
      <c r="N109" s="110" t="str">
        <f>IF(OR($J109="",$L109=""),"",IF($L109&gt;$J109,"はい","いいえ"))</f>
      </c>
      <c r="O109" s="122" t="str">
        <f>IF(OR($J109="",$K109="",$L109="",$M109=""),"",MAX(0,($L109+$M109-$J109-$K109)*24))</f>
      </c>
      <c r="P109" s="126"/>
      <c r="Q109" s="122" t="str">
        <f>IF($O109="","",ROUND(MAX(0,$O109-$P109)/'設定'!$B$15,0)*'設定'!$B$15)</f>
      </c>
      <c r="R109" s="78"/>
      <c r="S109" s="114"/>
      <c r="T109" s="110" t="str">
        <f>IF($Q109="","",IF(OR($Q109&gt;='設定'!$B$26,AND('設定'!$B$27="はい",ISNUMBER(SEARCH("法定",$G109)))),"三次承認",IF($Q109&gt;='設定'!$B$25,"二次承認","一次承認")))</f>
      </c>
      <c r="U109" s="78"/>
      <c r="V109" s="78"/>
      <c r="W109" s="90"/>
      <c r="X109" s="78"/>
      <c r="Y109" s="78"/>
      <c r="Z109" s="90"/>
      <c r="AA109" s="78"/>
      <c r="AB109" s="78"/>
      <c r="AC109" s="90"/>
      <c r="AD109" s="134" t="str">
        <f>IF($C109="","",IF((IF($Q109&gt;'設定'!$B$17,1,0)+IF(AND($S109="承認済み",$W109=""),1,0)+IF(AND(ISNUMBER(SEARCH("法定",$G109)),$AC109=""),1,0)+IF(AND($Q109&gt;0,$AL109=""),1,0))=0,"无",IF($Q109&gt;'設定'!$B$17,"1回上限超過。","")&amp;IF(AND($S109="承認済み",$W109=""),"上司承認日未入力。","")&amp;IF(AND(ISNUMBER(SEARCH("法定",$G109)),$AC109=""),"法定休日の上位承認漏れ。","")&amp;IF(AND($Q109&gt;0,$AL109=""),"証憑不足。","")))</f>
      </c>
      <c r="AE109" s="110" t="str">
        <f>IF($J109="","",TEXT($J109,"yyyy-mm"))</f>
      </c>
      <c r="AF109" s="122" t="str">
        <f>IF($G109="","",IF(ISNUMBER(SEARCH("法定",$G109)),'設定'!$B$14,IF(ISNUMBER(SEARCH("休日",$G109)),'設定'!$B$13,'設定'!$B$12)))</f>
      </c>
      <c r="AG109" s="122" t="str">
        <f>IF($Q109="","",$Q109*$AF109)</f>
      </c>
      <c r="AH109" s="130" t="str">
        <f>IF($Q109="","",IF($Q109&gt;='設定'!$B$19,'設定'!$B$20,0))</f>
      </c>
      <c r="AI109" s="130" t="str">
        <f>IF($Q109="","",IF($Q109&gt;='設定'!$B$21,'設定'!$B$22,0))</f>
      </c>
      <c r="AJ109" s="78"/>
      <c r="AK109" s="78"/>
      <c r="AL109" s="36"/>
      <c r="AM109" s="36"/>
      <c r="AN109" s="36"/>
    </row>
    <row r="110" ht="20" customHeight="true">
      <c r="A110" s="110" t="str">
        <f>IF($C110="","",IF($B110="","OT-"&amp;TEXT(ROW()-5,"0000"),"OT-"&amp;TEXT($B110,"yyyymmdd")&amp;"-"&amp;TEXT(ROW()-5,"0000")))</f>
      </c>
      <c r="B110" s="90"/>
      <c r="C110" s="78"/>
      <c r="D110" s="114"/>
      <c r="E110" s="78"/>
      <c r="F110" s="78"/>
      <c r="G110" s="78"/>
      <c r="H110" s="78"/>
      <c r="I110" s="78"/>
      <c r="J110" s="90"/>
      <c r="K110" s="118"/>
      <c r="L110" s="90"/>
      <c r="M110" s="118"/>
      <c r="N110" s="110" t="str">
        <f>IF(OR($J110="",$L110=""),"",IF($L110&gt;$J110,"はい","いいえ"))</f>
      </c>
      <c r="O110" s="122" t="str">
        <f>IF(OR($J110="",$K110="",$L110="",$M110=""),"",MAX(0,($L110+$M110-$J110-$K110)*24))</f>
      </c>
      <c r="P110" s="126"/>
      <c r="Q110" s="122" t="str">
        <f>IF($O110="","",ROUND(MAX(0,$O110-$P110)/'設定'!$B$15,0)*'設定'!$B$15)</f>
      </c>
      <c r="R110" s="78"/>
      <c r="S110" s="114"/>
      <c r="T110" s="110" t="str">
        <f>IF($Q110="","",IF(OR($Q110&gt;='設定'!$B$26,AND('設定'!$B$27="はい",ISNUMBER(SEARCH("法定",$G110)))),"三次承認",IF($Q110&gt;='設定'!$B$25,"二次承認","一次承認")))</f>
      </c>
      <c r="U110" s="78"/>
      <c r="V110" s="78"/>
      <c r="W110" s="90"/>
      <c r="X110" s="78"/>
      <c r="Y110" s="78"/>
      <c r="Z110" s="90"/>
      <c r="AA110" s="78"/>
      <c r="AB110" s="78"/>
      <c r="AC110" s="90"/>
      <c r="AD110" s="134" t="str">
        <f>IF($C110="","",IF((IF($Q110&gt;'設定'!$B$17,1,0)+IF(AND($S110="承認済み",$W110=""),1,0)+IF(AND(ISNUMBER(SEARCH("法定",$G110)),$AC110=""),1,0)+IF(AND($Q110&gt;0,$AL110=""),1,0))=0,"无",IF($Q110&gt;'設定'!$B$17,"1回上限超過。","")&amp;IF(AND($S110="承認済み",$W110=""),"上司承認日未入力。","")&amp;IF(AND(ISNUMBER(SEARCH("法定",$G110)),$AC110=""),"法定休日の上位承認漏れ。","")&amp;IF(AND($Q110&gt;0,$AL110=""),"証憑不足。","")))</f>
      </c>
      <c r="AE110" s="110" t="str">
        <f>IF($J110="","",TEXT($J110,"yyyy-mm"))</f>
      </c>
      <c r="AF110" s="122" t="str">
        <f>IF($G110="","",IF(ISNUMBER(SEARCH("法定",$G110)),'設定'!$B$14,IF(ISNUMBER(SEARCH("休日",$G110)),'設定'!$B$13,'設定'!$B$12)))</f>
      </c>
      <c r="AG110" s="122" t="str">
        <f>IF($Q110="","",$Q110*$AF110)</f>
      </c>
      <c r="AH110" s="130" t="str">
        <f>IF($Q110="","",IF($Q110&gt;='設定'!$B$19,'設定'!$B$20,0))</f>
      </c>
      <c r="AI110" s="130" t="str">
        <f>IF($Q110="","",IF($Q110&gt;='設定'!$B$21,'設定'!$B$22,0))</f>
      </c>
      <c r="AJ110" s="78"/>
      <c r="AK110" s="78"/>
      <c r="AL110" s="36"/>
      <c r="AM110" s="36"/>
      <c r="AN110" s="36"/>
    </row>
    <row r="111" ht="20" customHeight="true">
      <c r="A111" s="110" t="str">
        <f>IF($C111="","",IF($B111="","OT-"&amp;TEXT(ROW()-5,"0000"),"OT-"&amp;TEXT($B111,"yyyymmdd")&amp;"-"&amp;TEXT(ROW()-5,"0000")))</f>
      </c>
      <c r="B111" s="90"/>
      <c r="C111" s="78"/>
      <c r="D111" s="114"/>
      <c r="E111" s="78"/>
      <c r="F111" s="78"/>
      <c r="G111" s="78"/>
      <c r="H111" s="78"/>
      <c r="I111" s="78"/>
      <c r="J111" s="90"/>
      <c r="K111" s="118"/>
      <c r="L111" s="90"/>
      <c r="M111" s="118"/>
      <c r="N111" s="110" t="str">
        <f>IF(OR($J111="",$L111=""),"",IF($L111&gt;$J111,"はい","いいえ"))</f>
      </c>
      <c r="O111" s="122" t="str">
        <f>IF(OR($J111="",$K111="",$L111="",$M111=""),"",MAX(0,($L111+$M111-$J111-$K111)*24))</f>
      </c>
      <c r="P111" s="126"/>
      <c r="Q111" s="122" t="str">
        <f>IF($O111="","",ROUND(MAX(0,$O111-$P111)/'設定'!$B$15,0)*'設定'!$B$15)</f>
      </c>
      <c r="R111" s="78"/>
      <c r="S111" s="114"/>
      <c r="T111" s="110" t="str">
        <f>IF($Q111="","",IF(OR($Q111&gt;='設定'!$B$26,AND('設定'!$B$27="はい",ISNUMBER(SEARCH("法定",$G111)))),"三次承認",IF($Q111&gt;='設定'!$B$25,"二次承認","一次承認")))</f>
      </c>
      <c r="U111" s="78"/>
      <c r="V111" s="78"/>
      <c r="W111" s="90"/>
      <c r="X111" s="78"/>
      <c r="Y111" s="78"/>
      <c r="Z111" s="90"/>
      <c r="AA111" s="78"/>
      <c r="AB111" s="78"/>
      <c r="AC111" s="90"/>
      <c r="AD111" s="134" t="str">
        <f>IF($C111="","",IF((IF($Q111&gt;'設定'!$B$17,1,0)+IF(AND($S111="承認済み",$W111=""),1,0)+IF(AND(ISNUMBER(SEARCH("法定",$G111)),$AC111=""),1,0)+IF(AND($Q111&gt;0,$AL111=""),1,0))=0,"无",IF($Q111&gt;'設定'!$B$17,"1回上限超過。","")&amp;IF(AND($S111="承認済み",$W111=""),"上司承認日未入力。","")&amp;IF(AND(ISNUMBER(SEARCH("法定",$G111)),$AC111=""),"法定休日の上位承認漏れ。","")&amp;IF(AND($Q111&gt;0,$AL111=""),"証憑不足。","")))</f>
      </c>
      <c r="AE111" s="110" t="str">
        <f>IF($J111="","",TEXT($J111,"yyyy-mm"))</f>
      </c>
      <c r="AF111" s="122" t="str">
        <f>IF($G111="","",IF(ISNUMBER(SEARCH("法定",$G111)),'設定'!$B$14,IF(ISNUMBER(SEARCH("休日",$G111)),'設定'!$B$13,'設定'!$B$12)))</f>
      </c>
      <c r="AG111" s="122" t="str">
        <f>IF($Q111="","",$Q111*$AF111)</f>
      </c>
      <c r="AH111" s="130" t="str">
        <f>IF($Q111="","",IF($Q111&gt;='設定'!$B$19,'設定'!$B$20,0))</f>
      </c>
      <c r="AI111" s="130" t="str">
        <f>IF($Q111="","",IF($Q111&gt;='設定'!$B$21,'設定'!$B$22,0))</f>
      </c>
      <c r="AJ111" s="78"/>
      <c r="AK111" s="78"/>
      <c r="AL111" s="36"/>
      <c r="AM111" s="36"/>
      <c r="AN111" s="36"/>
    </row>
    <row r="112" ht="20" customHeight="true">
      <c r="A112" s="110" t="str">
        <f>IF($C112="","",IF($B112="","OT-"&amp;TEXT(ROW()-5,"0000"),"OT-"&amp;TEXT($B112,"yyyymmdd")&amp;"-"&amp;TEXT(ROW()-5,"0000")))</f>
      </c>
      <c r="B112" s="90"/>
      <c r="C112" s="78"/>
      <c r="D112" s="114"/>
      <c r="E112" s="78"/>
      <c r="F112" s="78"/>
      <c r="G112" s="78"/>
      <c r="H112" s="78"/>
      <c r="I112" s="78"/>
      <c r="J112" s="90"/>
      <c r="K112" s="118"/>
      <c r="L112" s="90"/>
      <c r="M112" s="118"/>
      <c r="N112" s="110" t="str">
        <f>IF(OR($J112="",$L112=""),"",IF($L112&gt;$J112,"はい","いいえ"))</f>
      </c>
      <c r="O112" s="122" t="str">
        <f>IF(OR($J112="",$K112="",$L112="",$M112=""),"",MAX(0,($L112+$M112-$J112-$K112)*24))</f>
      </c>
      <c r="P112" s="126"/>
      <c r="Q112" s="122" t="str">
        <f>IF($O112="","",ROUND(MAX(0,$O112-$P112)/'設定'!$B$15,0)*'設定'!$B$15)</f>
      </c>
      <c r="R112" s="78"/>
      <c r="S112" s="114"/>
      <c r="T112" s="110" t="str">
        <f>IF($Q112="","",IF(OR($Q112&gt;='設定'!$B$26,AND('設定'!$B$27="はい",ISNUMBER(SEARCH("法定",$G112)))),"三次承認",IF($Q112&gt;='設定'!$B$25,"二次承認","一次承認")))</f>
      </c>
      <c r="U112" s="78"/>
      <c r="V112" s="78"/>
      <c r="W112" s="90"/>
      <c r="X112" s="78"/>
      <c r="Y112" s="78"/>
      <c r="Z112" s="90"/>
      <c r="AA112" s="78"/>
      <c r="AB112" s="78"/>
      <c r="AC112" s="90"/>
      <c r="AD112" s="134" t="str">
        <f>IF($C112="","",IF((IF($Q112&gt;'設定'!$B$17,1,0)+IF(AND($S112="承認済み",$W112=""),1,0)+IF(AND(ISNUMBER(SEARCH("法定",$G112)),$AC112=""),1,0)+IF(AND($Q112&gt;0,$AL112=""),1,0))=0,"无",IF($Q112&gt;'設定'!$B$17,"1回上限超過。","")&amp;IF(AND($S112="承認済み",$W112=""),"上司承認日未入力。","")&amp;IF(AND(ISNUMBER(SEARCH("法定",$G112)),$AC112=""),"法定休日の上位承認漏れ。","")&amp;IF(AND($Q112&gt;0,$AL112=""),"証憑不足。","")))</f>
      </c>
      <c r="AE112" s="110" t="str">
        <f>IF($J112="","",TEXT($J112,"yyyy-mm"))</f>
      </c>
      <c r="AF112" s="122" t="str">
        <f>IF($G112="","",IF(ISNUMBER(SEARCH("法定",$G112)),'設定'!$B$14,IF(ISNUMBER(SEARCH("休日",$G112)),'設定'!$B$13,'設定'!$B$12)))</f>
      </c>
      <c r="AG112" s="122" t="str">
        <f>IF($Q112="","",$Q112*$AF112)</f>
      </c>
      <c r="AH112" s="130" t="str">
        <f>IF($Q112="","",IF($Q112&gt;='設定'!$B$19,'設定'!$B$20,0))</f>
      </c>
      <c r="AI112" s="130" t="str">
        <f>IF($Q112="","",IF($Q112&gt;='設定'!$B$21,'設定'!$B$22,0))</f>
      </c>
      <c r="AJ112" s="78"/>
      <c r="AK112" s="78"/>
      <c r="AL112" s="36"/>
      <c r="AM112" s="36"/>
      <c r="AN112" s="36"/>
    </row>
    <row r="113" ht="20" customHeight="true">
      <c r="A113" s="110" t="str">
        <f>IF($C113="","",IF($B113="","OT-"&amp;TEXT(ROW()-5,"0000"),"OT-"&amp;TEXT($B113,"yyyymmdd")&amp;"-"&amp;TEXT(ROW()-5,"0000")))</f>
      </c>
      <c r="B113" s="90"/>
      <c r="C113" s="78"/>
      <c r="D113" s="114"/>
      <c r="E113" s="78"/>
      <c r="F113" s="78"/>
      <c r="G113" s="78"/>
      <c r="H113" s="78"/>
      <c r="I113" s="78"/>
      <c r="J113" s="90"/>
      <c r="K113" s="118"/>
      <c r="L113" s="90"/>
      <c r="M113" s="118"/>
      <c r="N113" s="110" t="str">
        <f>IF(OR($J113="",$L113=""),"",IF($L113&gt;$J113,"はい","いいえ"))</f>
      </c>
      <c r="O113" s="122" t="str">
        <f>IF(OR($J113="",$K113="",$L113="",$M113=""),"",MAX(0,($L113+$M113-$J113-$K113)*24))</f>
      </c>
      <c r="P113" s="126"/>
      <c r="Q113" s="122" t="str">
        <f>IF($O113="","",ROUND(MAX(0,$O113-$P113)/'設定'!$B$15,0)*'設定'!$B$15)</f>
      </c>
      <c r="R113" s="78"/>
      <c r="S113" s="114"/>
      <c r="T113" s="110" t="str">
        <f>IF($Q113="","",IF(OR($Q113&gt;='設定'!$B$26,AND('設定'!$B$27="はい",ISNUMBER(SEARCH("法定",$G113)))),"三次承認",IF($Q113&gt;='設定'!$B$25,"二次承認","一次承認")))</f>
      </c>
      <c r="U113" s="78"/>
      <c r="V113" s="78"/>
      <c r="W113" s="90"/>
      <c r="X113" s="78"/>
      <c r="Y113" s="78"/>
      <c r="Z113" s="90"/>
      <c r="AA113" s="78"/>
      <c r="AB113" s="78"/>
      <c r="AC113" s="90"/>
      <c r="AD113" s="134" t="str">
        <f>IF($C113="","",IF((IF($Q113&gt;'設定'!$B$17,1,0)+IF(AND($S113="承認済み",$W113=""),1,0)+IF(AND(ISNUMBER(SEARCH("法定",$G113)),$AC113=""),1,0)+IF(AND($Q113&gt;0,$AL113=""),1,0))=0,"无",IF($Q113&gt;'設定'!$B$17,"1回上限超過。","")&amp;IF(AND($S113="承認済み",$W113=""),"上司承認日未入力。","")&amp;IF(AND(ISNUMBER(SEARCH("法定",$G113)),$AC113=""),"法定休日の上位承認漏れ。","")&amp;IF(AND($Q113&gt;0,$AL113=""),"証憑不足。","")))</f>
      </c>
      <c r="AE113" s="110" t="str">
        <f>IF($J113="","",TEXT($J113,"yyyy-mm"))</f>
      </c>
      <c r="AF113" s="122" t="str">
        <f>IF($G113="","",IF(ISNUMBER(SEARCH("法定",$G113)),'設定'!$B$14,IF(ISNUMBER(SEARCH("休日",$G113)),'設定'!$B$13,'設定'!$B$12)))</f>
      </c>
      <c r="AG113" s="122" t="str">
        <f>IF($Q113="","",$Q113*$AF113)</f>
      </c>
      <c r="AH113" s="130" t="str">
        <f>IF($Q113="","",IF($Q113&gt;='設定'!$B$19,'設定'!$B$20,0))</f>
      </c>
      <c r="AI113" s="130" t="str">
        <f>IF($Q113="","",IF($Q113&gt;='設定'!$B$21,'設定'!$B$22,0))</f>
      </c>
      <c r="AJ113" s="78"/>
      <c r="AK113" s="78"/>
      <c r="AL113" s="36"/>
      <c r="AM113" s="36"/>
      <c r="AN113" s="36"/>
    </row>
    <row r="114" ht="20" customHeight="true">
      <c r="A114" s="110" t="str">
        <f>IF($C114="","",IF($B114="","OT-"&amp;TEXT(ROW()-5,"0000"),"OT-"&amp;TEXT($B114,"yyyymmdd")&amp;"-"&amp;TEXT(ROW()-5,"0000")))</f>
      </c>
      <c r="B114" s="90"/>
      <c r="C114" s="78"/>
      <c r="D114" s="114"/>
      <c r="E114" s="78"/>
      <c r="F114" s="78"/>
      <c r="G114" s="78"/>
      <c r="H114" s="78"/>
      <c r="I114" s="78"/>
      <c r="J114" s="90"/>
      <c r="K114" s="118"/>
      <c r="L114" s="90"/>
      <c r="M114" s="118"/>
      <c r="N114" s="110" t="str">
        <f>IF(OR($J114="",$L114=""),"",IF($L114&gt;$J114,"はい","いいえ"))</f>
      </c>
      <c r="O114" s="122" t="str">
        <f>IF(OR($J114="",$K114="",$L114="",$M114=""),"",MAX(0,($L114+$M114-$J114-$K114)*24))</f>
      </c>
      <c r="P114" s="126"/>
      <c r="Q114" s="122" t="str">
        <f>IF($O114="","",ROUND(MAX(0,$O114-$P114)/'設定'!$B$15,0)*'設定'!$B$15)</f>
      </c>
      <c r="R114" s="78"/>
      <c r="S114" s="114"/>
      <c r="T114" s="110" t="str">
        <f>IF($Q114="","",IF(OR($Q114&gt;='設定'!$B$26,AND('設定'!$B$27="はい",ISNUMBER(SEARCH("法定",$G114)))),"三次承認",IF($Q114&gt;='設定'!$B$25,"二次承認","一次承認")))</f>
      </c>
      <c r="U114" s="78"/>
      <c r="V114" s="78"/>
      <c r="W114" s="90"/>
      <c r="X114" s="78"/>
      <c r="Y114" s="78"/>
      <c r="Z114" s="90"/>
      <c r="AA114" s="78"/>
      <c r="AB114" s="78"/>
      <c r="AC114" s="90"/>
      <c r="AD114" s="134" t="str">
        <f>IF($C114="","",IF((IF($Q114&gt;'設定'!$B$17,1,0)+IF(AND($S114="承認済み",$W114=""),1,0)+IF(AND(ISNUMBER(SEARCH("法定",$G114)),$AC114=""),1,0)+IF(AND($Q114&gt;0,$AL114=""),1,0))=0,"无",IF($Q114&gt;'設定'!$B$17,"1回上限超過。","")&amp;IF(AND($S114="承認済み",$W114=""),"上司承認日未入力。","")&amp;IF(AND(ISNUMBER(SEARCH("法定",$G114)),$AC114=""),"法定休日の上位承認漏れ。","")&amp;IF(AND($Q114&gt;0,$AL114=""),"証憑不足。","")))</f>
      </c>
      <c r="AE114" s="110" t="str">
        <f>IF($J114="","",TEXT($J114,"yyyy-mm"))</f>
      </c>
      <c r="AF114" s="122" t="str">
        <f>IF($G114="","",IF(ISNUMBER(SEARCH("法定",$G114)),'設定'!$B$14,IF(ISNUMBER(SEARCH("休日",$G114)),'設定'!$B$13,'設定'!$B$12)))</f>
      </c>
      <c r="AG114" s="122" t="str">
        <f>IF($Q114="","",$Q114*$AF114)</f>
      </c>
      <c r="AH114" s="130" t="str">
        <f>IF($Q114="","",IF($Q114&gt;='設定'!$B$19,'設定'!$B$20,0))</f>
      </c>
      <c r="AI114" s="130" t="str">
        <f>IF($Q114="","",IF($Q114&gt;='設定'!$B$21,'設定'!$B$22,0))</f>
      </c>
      <c r="AJ114" s="78"/>
      <c r="AK114" s="78"/>
      <c r="AL114" s="36"/>
      <c r="AM114" s="36"/>
      <c r="AN114" s="36"/>
    </row>
    <row r="115" ht="20" customHeight="true">
      <c r="A115" s="110" t="str">
        <f>IF($C115="","",IF($B115="","OT-"&amp;TEXT(ROW()-5,"0000"),"OT-"&amp;TEXT($B115,"yyyymmdd")&amp;"-"&amp;TEXT(ROW()-5,"0000")))</f>
      </c>
      <c r="B115" s="90"/>
      <c r="C115" s="78"/>
      <c r="D115" s="114"/>
      <c r="E115" s="78"/>
      <c r="F115" s="78"/>
      <c r="G115" s="78"/>
      <c r="H115" s="78"/>
      <c r="I115" s="78"/>
      <c r="J115" s="90"/>
      <c r="K115" s="118"/>
      <c r="L115" s="90"/>
      <c r="M115" s="118"/>
      <c r="N115" s="110" t="str">
        <f>IF(OR($J115="",$L115=""),"",IF($L115&gt;$J115,"はい","いいえ"))</f>
      </c>
      <c r="O115" s="122" t="str">
        <f>IF(OR($J115="",$K115="",$L115="",$M115=""),"",MAX(0,($L115+$M115-$J115-$K115)*24))</f>
      </c>
      <c r="P115" s="126"/>
      <c r="Q115" s="122" t="str">
        <f>IF($O115="","",ROUND(MAX(0,$O115-$P115)/'設定'!$B$15,0)*'設定'!$B$15)</f>
      </c>
      <c r="R115" s="78"/>
      <c r="S115" s="114"/>
      <c r="T115" s="110" t="str">
        <f>IF($Q115="","",IF(OR($Q115&gt;='設定'!$B$26,AND('設定'!$B$27="はい",ISNUMBER(SEARCH("法定",$G115)))),"三次承認",IF($Q115&gt;='設定'!$B$25,"二次承認","一次承認")))</f>
      </c>
      <c r="U115" s="78"/>
      <c r="V115" s="78"/>
      <c r="W115" s="90"/>
      <c r="X115" s="78"/>
      <c r="Y115" s="78"/>
      <c r="Z115" s="90"/>
      <c r="AA115" s="78"/>
      <c r="AB115" s="78"/>
      <c r="AC115" s="90"/>
      <c r="AD115" s="134" t="str">
        <f>IF($C115="","",IF((IF($Q115&gt;'設定'!$B$17,1,0)+IF(AND($S115="承認済み",$W115=""),1,0)+IF(AND(ISNUMBER(SEARCH("法定",$G115)),$AC115=""),1,0)+IF(AND($Q115&gt;0,$AL115=""),1,0))=0,"无",IF($Q115&gt;'設定'!$B$17,"1回上限超過。","")&amp;IF(AND($S115="承認済み",$W115=""),"上司承認日未入力。","")&amp;IF(AND(ISNUMBER(SEARCH("法定",$G115)),$AC115=""),"法定休日の上位承認漏れ。","")&amp;IF(AND($Q115&gt;0,$AL115=""),"証憑不足。","")))</f>
      </c>
      <c r="AE115" s="110" t="str">
        <f>IF($J115="","",TEXT($J115,"yyyy-mm"))</f>
      </c>
      <c r="AF115" s="122" t="str">
        <f>IF($G115="","",IF(ISNUMBER(SEARCH("法定",$G115)),'設定'!$B$14,IF(ISNUMBER(SEARCH("休日",$G115)),'設定'!$B$13,'設定'!$B$12)))</f>
      </c>
      <c r="AG115" s="122" t="str">
        <f>IF($Q115="","",$Q115*$AF115)</f>
      </c>
      <c r="AH115" s="130" t="str">
        <f>IF($Q115="","",IF($Q115&gt;='設定'!$B$19,'設定'!$B$20,0))</f>
      </c>
      <c r="AI115" s="130" t="str">
        <f>IF($Q115="","",IF($Q115&gt;='設定'!$B$21,'設定'!$B$22,0))</f>
      </c>
      <c r="AJ115" s="78"/>
      <c r="AK115" s="78"/>
      <c r="AL115" s="36"/>
      <c r="AM115" s="36"/>
      <c r="AN115" s="36"/>
    </row>
    <row r="116" ht="20" customHeight="true">
      <c r="A116" s="110" t="str">
        <f>IF($C116="","",IF($B116="","OT-"&amp;TEXT(ROW()-5,"0000"),"OT-"&amp;TEXT($B116,"yyyymmdd")&amp;"-"&amp;TEXT(ROW()-5,"0000")))</f>
      </c>
      <c r="B116" s="90"/>
      <c r="C116" s="78"/>
      <c r="D116" s="114"/>
      <c r="E116" s="78"/>
      <c r="F116" s="78"/>
      <c r="G116" s="78"/>
      <c r="H116" s="78"/>
      <c r="I116" s="78"/>
      <c r="J116" s="90"/>
      <c r="K116" s="118"/>
      <c r="L116" s="90"/>
      <c r="M116" s="118"/>
      <c r="N116" s="110" t="str">
        <f>IF(OR($J116="",$L116=""),"",IF($L116&gt;$J116,"はい","いいえ"))</f>
      </c>
      <c r="O116" s="122" t="str">
        <f>IF(OR($J116="",$K116="",$L116="",$M116=""),"",MAX(0,($L116+$M116-$J116-$K116)*24))</f>
      </c>
      <c r="P116" s="126"/>
      <c r="Q116" s="122" t="str">
        <f>IF($O116="","",ROUND(MAX(0,$O116-$P116)/'設定'!$B$15,0)*'設定'!$B$15)</f>
      </c>
      <c r="R116" s="78"/>
      <c r="S116" s="114"/>
      <c r="T116" s="110" t="str">
        <f>IF($Q116="","",IF(OR($Q116&gt;='設定'!$B$26,AND('設定'!$B$27="はい",ISNUMBER(SEARCH("法定",$G116)))),"三次承認",IF($Q116&gt;='設定'!$B$25,"二次承認","一次承認")))</f>
      </c>
      <c r="U116" s="78"/>
      <c r="V116" s="78"/>
      <c r="W116" s="90"/>
      <c r="X116" s="78"/>
      <c r="Y116" s="78"/>
      <c r="Z116" s="90"/>
      <c r="AA116" s="78"/>
      <c r="AB116" s="78"/>
      <c r="AC116" s="90"/>
      <c r="AD116" s="134" t="str">
        <f>IF($C116="","",IF((IF($Q116&gt;'設定'!$B$17,1,0)+IF(AND($S116="承認済み",$W116=""),1,0)+IF(AND(ISNUMBER(SEARCH("法定",$G116)),$AC116=""),1,0)+IF(AND($Q116&gt;0,$AL116=""),1,0))=0,"无",IF($Q116&gt;'設定'!$B$17,"1回上限超過。","")&amp;IF(AND($S116="承認済み",$W116=""),"上司承認日未入力。","")&amp;IF(AND(ISNUMBER(SEARCH("法定",$G116)),$AC116=""),"法定休日の上位承認漏れ。","")&amp;IF(AND($Q116&gt;0,$AL116=""),"証憑不足。","")))</f>
      </c>
      <c r="AE116" s="110" t="str">
        <f>IF($J116="","",TEXT($J116,"yyyy-mm"))</f>
      </c>
      <c r="AF116" s="122" t="str">
        <f>IF($G116="","",IF(ISNUMBER(SEARCH("法定",$G116)),'設定'!$B$14,IF(ISNUMBER(SEARCH("休日",$G116)),'設定'!$B$13,'設定'!$B$12)))</f>
      </c>
      <c r="AG116" s="122" t="str">
        <f>IF($Q116="","",$Q116*$AF116)</f>
      </c>
      <c r="AH116" s="130" t="str">
        <f>IF($Q116="","",IF($Q116&gt;='設定'!$B$19,'設定'!$B$20,0))</f>
      </c>
      <c r="AI116" s="130" t="str">
        <f>IF($Q116="","",IF($Q116&gt;='設定'!$B$21,'設定'!$B$22,0))</f>
      </c>
      <c r="AJ116" s="78"/>
      <c r="AK116" s="78"/>
      <c r="AL116" s="36"/>
      <c r="AM116" s="36"/>
      <c r="AN116" s="36"/>
    </row>
    <row r="117" ht="20" customHeight="true">
      <c r="A117" s="110" t="str">
        <f>IF($C117="","",IF($B117="","OT-"&amp;TEXT(ROW()-5,"0000"),"OT-"&amp;TEXT($B117,"yyyymmdd")&amp;"-"&amp;TEXT(ROW()-5,"0000")))</f>
      </c>
      <c r="B117" s="90"/>
      <c r="C117" s="78"/>
      <c r="D117" s="114"/>
      <c r="E117" s="78"/>
      <c r="F117" s="78"/>
      <c r="G117" s="78"/>
      <c r="H117" s="78"/>
      <c r="I117" s="78"/>
      <c r="J117" s="90"/>
      <c r="K117" s="118"/>
      <c r="L117" s="90"/>
      <c r="M117" s="118"/>
      <c r="N117" s="110" t="str">
        <f>IF(OR($J117="",$L117=""),"",IF($L117&gt;$J117,"はい","いいえ"))</f>
      </c>
      <c r="O117" s="122" t="str">
        <f>IF(OR($J117="",$K117="",$L117="",$M117=""),"",MAX(0,($L117+$M117-$J117-$K117)*24))</f>
      </c>
      <c r="P117" s="126"/>
      <c r="Q117" s="122" t="str">
        <f>IF($O117="","",ROUND(MAX(0,$O117-$P117)/'設定'!$B$15,0)*'設定'!$B$15)</f>
      </c>
      <c r="R117" s="78"/>
      <c r="S117" s="114"/>
      <c r="T117" s="110" t="str">
        <f>IF($Q117="","",IF(OR($Q117&gt;='設定'!$B$26,AND('設定'!$B$27="はい",ISNUMBER(SEARCH("法定",$G117)))),"三次承認",IF($Q117&gt;='設定'!$B$25,"二次承認","一次承認")))</f>
      </c>
      <c r="U117" s="78"/>
      <c r="V117" s="78"/>
      <c r="W117" s="90"/>
      <c r="X117" s="78"/>
      <c r="Y117" s="78"/>
      <c r="Z117" s="90"/>
      <c r="AA117" s="78"/>
      <c r="AB117" s="78"/>
      <c r="AC117" s="90"/>
      <c r="AD117" s="134" t="str">
        <f>IF($C117="","",IF((IF($Q117&gt;'設定'!$B$17,1,0)+IF(AND($S117="承認済み",$W117=""),1,0)+IF(AND(ISNUMBER(SEARCH("法定",$G117)),$AC117=""),1,0)+IF(AND($Q117&gt;0,$AL117=""),1,0))=0,"无",IF($Q117&gt;'設定'!$B$17,"1回上限超過。","")&amp;IF(AND($S117="承認済み",$W117=""),"上司承認日未入力。","")&amp;IF(AND(ISNUMBER(SEARCH("法定",$G117)),$AC117=""),"法定休日の上位承認漏れ。","")&amp;IF(AND($Q117&gt;0,$AL117=""),"証憑不足。","")))</f>
      </c>
      <c r="AE117" s="110" t="str">
        <f>IF($J117="","",TEXT($J117,"yyyy-mm"))</f>
      </c>
      <c r="AF117" s="122" t="str">
        <f>IF($G117="","",IF(ISNUMBER(SEARCH("法定",$G117)),'設定'!$B$14,IF(ISNUMBER(SEARCH("休日",$G117)),'設定'!$B$13,'設定'!$B$12)))</f>
      </c>
      <c r="AG117" s="122" t="str">
        <f>IF($Q117="","",$Q117*$AF117)</f>
      </c>
      <c r="AH117" s="130" t="str">
        <f>IF($Q117="","",IF($Q117&gt;='設定'!$B$19,'設定'!$B$20,0))</f>
      </c>
      <c r="AI117" s="130" t="str">
        <f>IF($Q117="","",IF($Q117&gt;='設定'!$B$21,'設定'!$B$22,0))</f>
      </c>
      <c r="AJ117" s="78"/>
      <c r="AK117" s="78"/>
      <c r="AL117" s="36"/>
      <c r="AM117" s="36"/>
      <c r="AN117" s="36"/>
    </row>
    <row r="118" ht="20" customHeight="true">
      <c r="A118" s="110" t="str">
        <f>IF($C118="","",IF($B118="","OT-"&amp;TEXT(ROW()-5,"0000"),"OT-"&amp;TEXT($B118,"yyyymmdd")&amp;"-"&amp;TEXT(ROW()-5,"0000")))</f>
      </c>
      <c r="B118" s="90"/>
      <c r="C118" s="78"/>
      <c r="D118" s="114"/>
      <c r="E118" s="78"/>
      <c r="F118" s="78"/>
      <c r="G118" s="78"/>
      <c r="H118" s="78"/>
      <c r="I118" s="78"/>
      <c r="J118" s="90"/>
      <c r="K118" s="118"/>
      <c r="L118" s="90"/>
      <c r="M118" s="118"/>
      <c r="N118" s="110" t="str">
        <f>IF(OR($J118="",$L118=""),"",IF($L118&gt;$J118,"はい","いいえ"))</f>
      </c>
      <c r="O118" s="122" t="str">
        <f>IF(OR($J118="",$K118="",$L118="",$M118=""),"",MAX(0,($L118+$M118-$J118-$K118)*24))</f>
      </c>
      <c r="P118" s="126"/>
      <c r="Q118" s="122" t="str">
        <f>IF($O118="","",ROUND(MAX(0,$O118-$P118)/'設定'!$B$15,0)*'設定'!$B$15)</f>
      </c>
      <c r="R118" s="78"/>
      <c r="S118" s="114"/>
      <c r="T118" s="110" t="str">
        <f>IF($Q118="","",IF(OR($Q118&gt;='設定'!$B$26,AND('設定'!$B$27="はい",ISNUMBER(SEARCH("法定",$G118)))),"三次承認",IF($Q118&gt;='設定'!$B$25,"二次承認","一次承認")))</f>
      </c>
      <c r="U118" s="78"/>
      <c r="V118" s="78"/>
      <c r="W118" s="90"/>
      <c r="X118" s="78"/>
      <c r="Y118" s="78"/>
      <c r="Z118" s="90"/>
      <c r="AA118" s="78"/>
      <c r="AB118" s="78"/>
      <c r="AC118" s="90"/>
      <c r="AD118" s="134" t="str">
        <f>IF($C118="","",IF((IF($Q118&gt;'設定'!$B$17,1,0)+IF(AND($S118="承認済み",$W118=""),1,0)+IF(AND(ISNUMBER(SEARCH("法定",$G118)),$AC118=""),1,0)+IF(AND($Q118&gt;0,$AL118=""),1,0))=0,"无",IF($Q118&gt;'設定'!$B$17,"1回上限超過。","")&amp;IF(AND($S118="承認済み",$W118=""),"上司承認日未入力。","")&amp;IF(AND(ISNUMBER(SEARCH("法定",$G118)),$AC118=""),"法定休日の上位承認漏れ。","")&amp;IF(AND($Q118&gt;0,$AL118=""),"証憑不足。","")))</f>
      </c>
      <c r="AE118" s="110" t="str">
        <f>IF($J118="","",TEXT($J118,"yyyy-mm"))</f>
      </c>
      <c r="AF118" s="122" t="str">
        <f>IF($G118="","",IF(ISNUMBER(SEARCH("法定",$G118)),'設定'!$B$14,IF(ISNUMBER(SEARCH("休日",$G118)),'設定'!$B$13,'設定'!$B$12)))</f>
      </c>
      <c r="AG118" s="122" t="str">
        <f>IF($Q118="","",$Q118*$AF118)</f>
      </c>
      <c r="AH118" s="130" t="str">
        <f>IF($Q118="","",IF($Q118&gt;='設定'!$B$19,'設定'!$B$20,0))</f>
      </c>
      <c r="AI118" s="130" t="str">
        <f>IF($Q118="","",IF($Q118&gt;='設定'!$B$21,'設定'!$B$22,0))</f>
      </c>
      <c r="AJ118" s="78"/>
      <c r="AK118" s="78"/>
      <c r="AL118" s="36"/>
      <c r="AM118" s="36"/>
      <c r="AN118" s="36"/>
    </row>
    <row r="119" ht="20" customHeight="true">
      <c r="A119" s="110" t="str">
        <f>IF($C119="","",IF($B119="","OT-"&amp;TEXT(ROW()-5,"0000"),"OT-"&amp;TEXT($B119,"yyyymmdd")&amp;"-"&amp;TEXT(ROW()-5,"0000")))</f>
      </c>
      <c r="B119" s="90"/>
      <c r="C119" s="78"/>
      <c r="D119" s="114"/>
      <c r="E119" s="78"/>
      <c r="F119" s="78"/>
      <c r="G119" s="78"/>
      <c r="H119" s="78"/>
      <c r="I119" s="78"/>
      <c r="J119" s="90"/>
      <c r="K119" s="118"/>
      <c r="L119" s="90"/>
      <c r="M119" s="118"/>
      <c r="N119" s="110" t="str">
        <f>IF(OR($J119="",$L119=""),"",IF($L119&gt;$J119,"はい","いいえ"))</f>
      </c>
      <c r="O119" s="122" t="str">
        <f>IF(OR($J119="",$K119="",$L119="",$M119=""),"",MAX(0,($L119+$M119-$J119-$K119)*24))</f>
      </c>
      <c r="P119" s="126"/>
      <c r="Q119" s="122" t="str">
        <f>IF($O119="","",ROUND(MAX(0,$O119-$P119)/'設定'!$B$15,0)*'設定'!$B$15)</f>
      </c>
      <c r="R119" s="78"/>
      <c r="S119" s="114"/>
      <c r="T119" s="110" t="str">
        <f>IF($Q119="","",IF(OR($Q119&gt;='設定'!$B$26,AND('設定'!$B$27="はい",ISNUMBER(SEARCH("法定",$G119)))),"三次承認",IF($Q119&gt;='設定'!$B$25,"二次承認","一次承認")))</f>
      </c>
      <c r="U119" s="78"/>
      <c r="V119" s="78"/>
      <c r="W119" s="90"/>
      <c r="X119" s="78"/>
      <c r="Y119" s="78"/>
      <c r="Z119" s="90"/>
      <c r="AA119" s="78"/>
      <c r="AB119" s="78"/>
      <c r="AC119" s="90"/>
      <c r="AD119" s="134" t="str">
        <f>IF($C119="","",IF((IF($Q119&gt;'設定'!$B$17,1,0)+IF(AND($S119="承認済み",$W119=""),1,0)+IF(AND(ISNUMBER(SEARCH("法定",$G119)),$AC119=""),1,0)+IF(AND($Q119&gt;0,$AL119=""),1,0))=0,"无",IF($Q119&gt;'設定'!$B$17,"1回上限超過。","")&amp;IF(AND($S119="承認済み",$W119=""),"上司承認日未入力。","")&amp;IF(AND(ISNUMBER(SEARCH("法定",$G119)),$AC119=""),"法定休日の上位承認漏れ。","")&amp;IF(AND($Q119&gt;0,$AL119=""),"証憑不足。","")))</f>
      </c>
      <c r="AE119" s="110" t="str">
        <f>IF($J119="","",TEXT($J119,"yyyy-mm"))</f>
      </c>
      <c r="AF119" s="122" t="str">
        <f>IF($G119="","",IF(ISNUMBER(SEARCH("法定",$G119)),'設定'!$B$14,IF(ISNUMBER(SEARCH("休日",$G119)),'設定'!$B$13,'設定'!$B$12)))</f>
      </c>
      <c r="AG119" s="122" t="str">
        <f>IF($Q119="","",$Q119*$AF119)</f>
      </c>
      <c r="AH119" s="130" t="str">
        <f>IF($Q119="","",IF($Q119&gt;='設定'!$B$19,'設定'!$B$20,0))</f>
      </c>
      <c r="AI119" s="130" t="str">
        <f>IF($Q119="","",IF($Q119&gt;='設定'!$B$21,'設定'!$B$22,0))</f>
      </c>
      <c r="AJ119" s="78"/>
      <c r="AK119" s="78"/>
      <c r="AL119" s="36"/>
      <c r="AM119" s="36"/>
      <c r="AN119" s="36"/>
    </row>
    <row r="120" ht="20" customHeight="true">
      <c r="A120" s="110" t="str">
        <f>IF($C120="","",IF($B120="","OT-"&amp;TEXT(ROW()-5,"0000"),"OT-"&amp;TEXT($B120,"yyyymmdd")&amp;"-"&amp;TEXT(ROW()-5,"0000")))</f>
      </c>
      <c r="B120" s="90"/>
      <c r="C120" s="78"/>
      <c r="D120" s="114"/>
      <c r="E120" s="78"/>
      <c r="F120" s="78"/>
      <c r="G120" s="78"/>
      <c r="H120" s="78"/>
      <c r="I120" s="78"/>
      <c r="J120" s="90"/>
      <c r="K120" s="118"/>
      <c r="L120" s="90"/>
      <c r="M120" s="118"/>
      <c r="N120" s="110" t="str">
        <f>IF(OR($J120="",$L120=""),"",IF($L120&gt;$J120,"はい","いいえ"))</f>
      </c>
      <c r="O120" s="122" t="str">
        <f>IF(OR($J120="",$K120="",$L120="",$M120=""),"",MAX(0,($L120+$M120-$J120-$K120)*24))</f>
      </c>
      <c r="P120" s="126"/>
      <c r="Q120" s="122" t="str">
        <f>IF($O120="","",ROUND(MAX(0,$O120-$P120)/'設定'!$B$15,0)*'設定'!$B$15)</f>
      </c>
      <c r="R120" s="78"/>
      <c r="S120" s="114"/>
      <c r="T120" s="110" t="str">
        <f>IF($Q120="","",IF(OR($Q120&gt;='設定'!$B$26,AND('設定'!$B$27="はい",ISNUMBER(SEARCH("法定",$G120)))),"三次承認",IF($Q120&gt;='設定'!$B$25,"二次承認","一次承認")))</f>
      </c>
      <c r="U120" s="78"/>
      <c r="V120" s="78"/>
      <c r="W120" s="90"/>
      <c r="X120" s="78"/>
      <c r="Y120" s="78"/>
      <c r="Z120" s="90"/>
      <c r="AA120" s="78"/>
      <c r="AB120" s="78"/>
      <c r="AC120" s="90"/>
      <c r="AD120" s="134" t="str">
        <f>IF($C120="","",IF((IF($Q120&gt;'設定'!$B$17,1,0)+IF(AND($S120="承認済み",$W120=""),1,0)+IF(AND(ISNUMBER(SEARCH("法定",$G120)),$AC120=""),1,0)+IF(AND($Q120&gt;0,$AL120=""),1,0))=0,"无",IF($Q120&gt;'設定'!$B$17,"1回上限超過。","")&amp;IF(AND($S120="承認済み",$W120=""),"上司承認日未入力。","")&amp;IF(AND(ISNUMBER(SEARCH("法定",$G120)),$AC120=""),"法定休日の上位承認漏れ。","")&amp;IF(AND($Q120&gt;0,$AL120=""),"証憑不足。","")))</f>
      </c>
      <c r="AE120" s="110" t="str">
        <f>IF($J120="","",TEXT($J120,"yyyy-mm"))</f>
      </c>
      <c r="AF120" s="122" t="str">
        <f>IF($G120="","",IF(ISNUMBER(SEARCH("法定",$G120)),'設定'!$B$14,IF(ISNUMBER(SEARCH("休日",$G120)),'設定'!$B$13,'設定'!$B$12)))</f>
      </c>
      <c r="AG120" s="122" t="str">
        <f>IF($Q120="","",$Q120*$AF120)</f>
      </c>
      <c r="AH120" s="130" t="str">
        <f>IF($Q120="","",IF($Q120&gt;='設定'!$B$19,'設定'!$B$20,0))</f>
      </c>
      <c r="AI120" s="130" t="str">
        <f>IF($Q120="","",IF($Q120&gt;='設定'!$B$21,'設定'!$B$22,0))</f>
      </c>
      <c r="AJ120" s="78"/>
      <c r="AK120" s="78"/>
      <c r="AL120" s="36"/>
      <c r="AM120" s="36"/>
      <c r="AN120" s="36"/>
    </row>
    <row r="121" ht="20" customHeight="true">
      <c r="A121" s="110" t="str">
        <f>IF($C121="","",IF($B121="","OT-"&amp;TEXT(ROW()-5,"0000"),"OT-"&amp;TEXT($B121,"yyyymmdd")&amp;"-"&amp;TEXT(ROW()-5,"0000")))</f>
      </c>
      <c r="B121" s="90"/>
      <c r="C121" s="78"/>
      <c r="D121" s="114"/>
      <c r="E121" s="78"/>
      <c r="F121" s="78"/>
      <c r="G121" s="78"/>
      <c r="H121" s="78"/>
      <c r="I121" s="78"/>
      <c r="J121" s="90"/>
      <c r="K121" s="118"/>
      <c r="L121" s="90"/>
      <c r="M121" s="118"/>
      <c r="N121" s="110" t="str">
        <f>IF(OR($J121="",$L121=""),"",IF($L121&gt;$J121,"はい","いいえ"))</f>
      </c>
      <c r="O121" s="122" t="str">
        <f>IF(OR($J121="",$K121="",$L121="",$M121=""),"",MAX(0,($L121+$M121-$J121-$K121)*24))</f>
      </c>
      <c r="P121" s="126"/>
      <c r="Q121" s="122" t="str">
        <f>IF($O121="","",ROUND(MAX(0,$O121-$P121)/'設定'!$B$15,0)*'設定'!$B$15)</f>
      </c>
      <c r="R121" s="78"/>
      <c r="S121" s="114"/>
      <c r="T121" s="110" t="str">
        <f>IF($Q121="","",IF(OR($Q121&gt;='設定'!$B$26,AND('設定'!$B$27="はい",ISNUMBER(SEARCH("法定",$G121)))),"三次承認",IF($Q121&gt;='設定'!$B$25,"二次承認","一次承認")))</f>
      </c>
      <c r="U121" s="78"/>
      <c r="V121" s="78"/>
      <c r="W121" s="90"/>
      <c r="X121" s="78"/>
      <c r="Y121" s="78"/>
      <c r="Z121" s="90"/>
      <c r="AA121" s="78"/>
      <c r="AB121" s="78"/>
      <c r="AC121" s="90"/>
      <c r="AD121" s="134" t="str">
        <f>IF($C121="","",IF((IF($Q121&gt;'設定'!$B$17,1,0)+IF(AND($S121="承認済み",$W121=""),1,0)+IF(AND(ISNUMBER(SEARCH("法定",$G121)),$AC121=""),1,0)+IF(AND($Q121&gt;0,$AL121=""),1,0))=0,"无",IF($Q121&gt;'設定'!$B$17,"1回上限超過。","")&amp;IF(AND($S121="承認済み",$W121=""),"上司承認日未入力。","")&amp;IF(AND(ISNUMBER(SEARCH("法定",$G121)),$AC121=""),"法定休日の上位承認漏れ。","")&amp;IF(AND($Q121&gt;0,$AL121=""),"証憑不足。","")))</f>
      </c>
      <c r="AE121" s="110" t="str">
        <f>IF($J121="","",TEXT($J121,"yyyy-mm"))</f>
      </c>
      <c r="AF121" s="122" t="str">
        <f>IF($G121="","",IF(ISNUMBER(SEARCH("法定",$G121)),'設定'!$B$14,IF(ISNUMBER(SEARCH("休日",$G121)),'設定'!$B$13,'設定'!$B$12)))</f>
      </c>
      <c r="AG121" s="122" t="str">
        <f>IF($Q121="","",$Q121*$AF121)</f>
      </c>
      <c r="AH121" s="130" t="str">
        <f>IF($Q121="","",IF($Q121&gt;='設定'!$B$19,'設定'!$B$20,0))</f>
      </c>
      <c r="AI121" s="130" t="str">
        <f>IF($Q121="","",IF($Q121&gt;='設定'!$B$21,'設定'!$B$22,0))</f>
      </c>
      <c r="AJ121" s="78"/>
      <c r="AK121" s="78"/>
      <c r="AL121" s="36"/>
      <c r="AM121" s="36"/>
      <c r="AN121" s="36"/>
    </row>
    <row r="122" ht="20" customHeight="true">
      <c r="A122" s="110" t="str">
        <f>IF($C122="","",IF($B122="","OT-"&amp;TEXT(ROW()-5,"0000"),"OT-"&amp;TEXT($B122,"yyyymmdd")&amp;"-"&amp;TEXT(ROW()-5,"0000")))</f>
      </c>
      <c r="B122" s="90"/>
      <c r="C122" s="78"/>
      <c r="D122" s="114"/>
      <c r="E122" s="78"/>
      <c r="F122" s="78"/>
      <c r="G122" s="78"/>
      <c r="H122" s="78"/>
      <c r="I122" s="78"/>
      <c r="J122" s="90"/>
      <c r="K122" s="118"/>
      <c r="L122" s="90"/>
      <c r="M122" s="118"/>
      <c r="N122" s="110" t="str">
        <f>IF(OR($J122="",$L122=""),"",IF($L122&gt;$J122,"はい","いいえ"))</f>
      </c>
      <c r="O122" s="122" t="str">
        <f>IF(OR($J122="",$K122="",$L122="",$M122=""),"",MAX(0,($L122+$M122-$J122-$K122)*24))</f>
      </c>
      <c r="P122" s="126"/>
      <c r="Q122" s="122" t="str">
        <f>IF($O122="","",ROUND(MAX(0,$O122-$P122)/'設定'!$B$15,0)*'設定'!$B$15)</f>
      </c>
      <c r="R122" s="78"/>
      <c r="S122" s="114"/>
      <c r="T122" s="110" t="str">
        <f>IF($Q122="","",IF(OR($Q122&gt;='設定'!$B$26,AND('設定'!$B$27="はい",ISNUMBER(SEARCH("法定",$G122)))),"三次承認",IF($Q122&gt;='設定'!$B$25,"二次承認","一次承認")))</f>
      </c>
      <c r="U122" s="78"/>
      <c r="V122" s="78"/>
      <c r="W122" s="90"/>
      <c r="X122" s="78"/>
      <c r="Y122" s="78"/>
      <c r="Z122" s="90"/>
      <c r="AA122" s="78"/>
      <c r="AB122" s="78"/>
      <c r="AC122" s="90"/>
      <c r="AD122" s="134" t="str">
        <f>IF($C122="","",IF((IF($Q122&gt;'設定'!$B$17,1,0)+IF(AND($S122="承認済み",$W122=""),1,0)+IF(AND(ISNUMBER(SEARCH("法定",$G122)),$AC122=""),1,0)+IF(AND($Q122&gt;0,$AL122=""),1,0))=0,"无",IF($Q122&gt;'設定'!$B$17,"1回上限超過。","")&amp;IF(AND($S122="承認済み",$W122=""),"上司承認日未入力。","")&amp;IF(AND(ISNUMBER(SEARCH("法定",$G122)),$AC122=""),"法定休日の上位承認漏れ。","")&amp;IF(AND($Q122&gt;0,$AL122=""),"証憑不足。","")))</f>
      </c>
      <c r="AE122" s="110" t="str">
        <f>IF($J122="","",TEXT($J122,"yyyy-mm"))</f>
      </c>
      <c r="AF122" s="122" t="str">
        <f>IF($G122="","",IF(ISNUMBER(SEARCH("法定",$G122)),'設定'!$B$14,IF(ISNUMBER(SEARCH("休日",$G122)),'設定'!$B$13,'設定'!$B$12)))</f>
      </c>
      <c r="AG122" s="122" t="str">
        <f>IF($Q122="","",$Q122*$AF122)</f>
      </c>
      <c r="AH122" s="130" t="str">
        <f>IF($Q122="","",IF($Q122&gt;='設定'!$B$19,'設定'!$B$20,0))</f>
      </c>
      <c r="AI122" s="130" t="str">
        <f>IF($Q122="","",IF($Q122&gt;='設定'!$B$21,'設定'!$B$22,0))</f>
      </c>
      <c r="AJ122" s="78"/>
      <c r="AK122" s="78"/>
      <c r="AL122" s="36"/>
      <c r="AM122" s="36"/>
      <c r="AN122" s="36"/>
    </row>
    <row r="123" ht="20" customHeight="true">
      <c r="A123" s="110" t="str">
        <f>IF($C123="","",IF($B123="","OT-"&amp;TEXT(ROW()-5,"0000"),"OT-"&amp;TEXT($B123,"yyyymmdd")&amp;"-"&amp;TEXT(ROW()-5,"0000")))</f>
      </c>
      <c r="B123" s="90"/>
      <c r="C123" s="78"/>
      <c r="D123" s="114"/>
      <c r="E123" s="78"/>
      <c r="F123" s="78"/>
      <c r="G123" s="78"/>
      <c r="H123" s="78"/>
      <c r="I123" s="78"/>
      <c r="J123" s="90"/>
      <c r="K123" s="118"/>
      <c r="L123" s="90"/>
      <c r="M123" s="118"/>
      <c r="N123" s="110" t="str">
        <f>IF(OR($J123="",$L123=""),"",IF($L123&gt;$J123,"はい","いいえ"))</f>
      </c>
      <c r="O123" s="122" t="str">
        <f>IF(OR($J123="",$K123="",$L123="",$M123=""),"",MAX(0,($L123+$M123-$J123-$K123)*24))</f>
      </c>
      <c r="P123" s="126"/>
      <c r="Q123" s="122" t="str">
        <f>IF($O123="","",ROUND(MAX(0,$O123-$P123)/'設定'!$B$15,0)*'設定'!$B$15)</f>
      </c>
      <c r="R123" s="78"/>
      <c r="S123" s="114"/>
      <c r="T123" s="110" t="str">
        <f>IF($Q123="","",IF(OR($Q123&gt;='設定'!$B$26,AND('設定'!$B$27="はい",ISNUMBER(SEARCH("法定",$G123)))),"三次承認",IF($Q123&gt;='設定'!$B$25,"二次承認","一次承認")))</f>
      </c>
      <c r="U123" s="78"/>
      <c r="V123" s="78"/>
      <c r="W123" s="90"/>
      <c r="X123" s="78"/>
      <c r="Y123" s="78"/>
      <c r="Z123" s="90"/>
      <c r="AA123" s="78"/>
      <c r="AB123" s="78"/>
      <c r="AC123" s="90"/>
      <c r="AD123" s="134" t="str">
        <f>IF($C123="","",IF((IF($Q123&gt;'設定'!$B$17,1,0)+IF(AND($S123="承認済み",$W123=""),1,0)+IF(AND(ISNUMBER(SEARCH("法定",$G123)),$AC123=""),1,0)+IF(AND($Q123&gt;0,$AL123=""),1,0))=0,"无",IF($Q123&gt;'設定'!$B$17,"1回上限超過。","")&amp;IF(AND($S123="承認済み",$W123=""),"上司承認日未入力。","")&amp;IF(AND(ISNUMBER(SEARCH("法定",$G123)),$AC123=""),"法定休日の上位承認漏れ。","")&amp;IF(AND($Q123&gt;0,$AL123=""),"証憑不足。","")))</f>
      </c>
      <c r="AE123" s="110" t="str">
        <f>IF($J123="","",TEXT($J123,"yyyy-mm"))</f>
      </c>
      <c r="AF123" s="122" t="str">
        <f>IF($G123="","",IF(ISNUMBER(SEARCH("法定",$G123)),'設定'!$B$14,IF(ISNUMBER(SEARCH("休日",$G123)),'設定'!$B$13,'設定'!$B$12)))</f>
      </c>
      <c r="AG123" s="122" t="str">
        <f>IF($Q123="","",$Q123*$AF123)</f>
      </c>
      <c r="AH123" s="130" t="str">
        <f>IF($Q123="","",IF($Q123&gt;='設定'!$B$19,'設定'!$B$20,0))</f>
      </c>
      <c r="AI123" s="130" t="str">
        <f>IF($Q123="","",IF($Q123&gt;='設定'!$B$21,'設定'!$B$22,0))</f>
      </c>
      <c r="AJ123" s="78"/>
      <c r="AK123" s="78"/>
      <c r="AL123" s="36"/>
      <c r="AM123" s="36"/>
      <c r="AN123" s="36"/>
    </row>
    <row r="124" ht="20" customHeight="true">
      <c r="A124" s="110" t="str">
        <f>IF($C124="","",IF($B124="","OT-"&amp;TEXT(ROW()-5,"0000"),"OT-"&amp;TEXT($B124,"yyyymmdd")&amp;"-"&amp;TEXT(ROW()-5,"0000")))</f>
      </c>
      <c r="B124" s="90"/>
      <c r="C124" s="78"/>
      <c r="D124" s="114"/>
      <c r="E124" s="78"/>
      <c r="F124" s="78"/>
      <c r="G124" s="78"/>
      <c r="H124" s="78"/>
      <c r="I124" s="78"/>
      <c r="J124" s="90"/>
      <c r="K124" s="118"/>
      <c r="L124" s="90"/>
      <c r="M124" s="118"/>
      <c r="N124" s="110" t="str">
        <f>IF(OR($J124="",$L124=""),"",IF($L124&gt;$J124,"はい","いいえ"))</f>
      </c>
      <c r="O124" s="122" t="str">
        <f>IF(OR($J124="",$K124="",$L124="",$M124=""),"",MAX(0,($L124+$M124-$J124-$K124)*24))</f>
      </c>
      <c r="P124" s="126"/>
      <c r="Q124" s="122" t="str">
        <f>IF($O124="","",ROUND(MAX(0,$O124-$P124)/'設定'!$B$15,0)*'設定'!$B$15)</f>
      </c>
      <c r="R124" s="78"/>
      <c r="S124" s="114"/>
      <c r="T124" s="110" t="str">
        <f>IF($Q124="","",IF(OR($Q124&gt;='設定'!$B$26,AND('設定'!$B$27="はい",ISNUMBER(SEARCH("法定",$G124)))),"三次承認",IF($Q124&gt;='設定'!$B$25,"二次承認","一次承認")))</f>
      </c>
      <c r="U124" s="78"/>
      <c r="V124" s="78"/>
      <c r="W124" s="90"/>
      <c r="X124" s="78"/>
      <c r="Y124" s="78"/>
      <c r="Z124" s="90"/>
      <c r="AA124" s="78"/>
      <c r="AB124" s="78"/>
      <c r="AC124" s="90"/>
      <c r="AD124" s="134" t="str">
        <f>IF($C124="","",IF((IF($Q124&gt;'設定'!$B$17,1,0)+IF(AND($S124="承認済み",$W124=""),1,0)+IF(AND(ISNUMBER(SEARCH("法定",$G124)),$AC124=""),1,0)+IF(AND($Q124&gt;0,$AL124=""),1,0))=0,"无",IF($Q124&gt;'設定'!$B$17,"1回上限超過。","")&amp;IF(AND($S124="承認済み",$W124=""),"上司承認日未入力。","")&amp;IF(AND(ISNUMBER(SEARCH("法定",$G124)),$AC124=""),"法定休日の上位承認漏れ。","")&amp;IF(AND($Q124&gt;0,$AL124=""),"証憑不足。","")))</f>
      </c>
      <c r="AE124" s="110" t="str">
        <f>IF($J124="","",TEXT($J124,"yyyy-mm"))</f>
      </c>
      <c r="AF124" s="122" t="str">
        <f>IF($G124="","",IF(ISNUMBER(SEARCH("法定",$G124)),'設定'!$B$14,IF(ISNUMBER(SEARCH("休日",$G124)),'設定'!$B$13,'設定'!$B$12)))</f>
      </c>
      <c r="AG124" s="122" t="str">
        <f>IF($Q124="","",$Q124*$AF124)</f>
      </c>
      <c r="AH124" s="130" t="str">
        <f>IF($Q124="","",IF($Q124&gt;='設定'!$B$19,'設定'!$B$20,0))</f>
      </c>
      <c r="AI124" s="130" t="str">
        <f>IF($Q124="","",IF($Q124&gt;='設定'!$B$21,'設定'!$B$22,0))</f>
      </c>
      <c r="AJ124" s="78"/>
      <c r="AK124" s="78"/>
      <c r="AL124" s="36"/>
      <c r="AM124" s="36"/>
      <c r="AN124" s="36"/>
    </row>
    <row r="125" ht="20" customHeight="true">
      <c r="A125" s="110" t="str">
        <f>IF($C125="","",IF($B125="","OT-"&amp;TEXT(ROW()-5,"0000"),"OT-"&amp;TEXT($B125,"yyyymmdd")&amp;"-"&amp;TEXT(ROW()-5,"0000")))</f>
      </c>
      <c r="B125" s="90"/>
      <c r="C125" s="78"/>
      <c r="D125" s="114"/>
      <c r="E125" s="78"/>
      <c r="F125" s="78"/>
      <c r="G125" s="78"/>
      <c r="H125" s="78"/>
      <c r="I125" s="78"/>
      <c r="J125" s="90"/>
      <c r="K125" s="118"/>
      <c r="L125" s="90"/>
      <c r="M125" s="118"/>
      <c r="N125" s="110" t="str">
        <f>IF(OR($J125="",$L125=""),"",IF($L125&gt;$J125,"はい","いいえ"))</f>
      </c>
      <c r="O125" s="122" t="str">
        <f>IF(OR($J125="",$K125="",$L125="",$M125=""),"",MAX(0,($L125+$M125-$J125-$K125)*24))</f>
      </c>
      <c r="P125" s="126"/>
      <c r="Q125" s="122" t="str">
        <f>IF($O125="","",ROUND(MAX(0,$O125-$P125)/'設定'!$B$15,0)*'設定'!$B$15)</f>
      </c>
      <c r="R125" s="78"/>
      <c r="S125" s="114"/>
      <c r="T125" s="110" t="str">
        <f>IF($Q125="","",IF(OR($Q125&gt;='設定'!$B$26,AND('設定'!$B$27="はい",ISNUMBER(SEARCH("法定",$G125)))),"三次承認",IF($Q125&gt;='設定'!$B$25,"二次承認","一次承認")))</f>
      </c>
      <c r="U125" s="78"/>
      <c r="V125" s="78"/>
      <c r="W125" s="90"/>
      <c r="X125" s="78"/>
      <c r="Y125" s="78"/>
      <c r="Z125" s="90"/>
      <c r="AA125" s="78"/>
      <c r="AB125" s="78"/>
      <c r="AC125" s="90"/>
      <c r="AD125" s="134" t="str">
        <f>IF($C125="","",IF((IF($Q125&gt;'設定'!$B$17,1,0)+IF(AND($S125="承認済み",$W125=""),1,0)+IF(AND(ISNUMBER(SEARCH("法定",$G125)),$AC125=""),1,0)+IF(AND($Q125&gt;0,$AL125=""),1,0))=0,"无",IF($Q125&gt;'設定'!$B$17,"1回上限超過。","")&amp;IF(AND($S125="承認済み",$W125=""),"上司承認日未入力。","")&amp;IF(AND(ISNUMBER(SEARCH("法定",$G125)),$AC125=""),"法定休日の上位承認漏れ。","")&amp;IF(AND($Q125&gt;0,$AL125=""),"証憑不足。","")))</f>
      </c>
      <c r="AE125" s="110" t="str">
        <f>IF($J125="","",TEXT($J125,"yyyy-mm"))</f>
      </c>
      <c r="AF125" s="122" t="str">
        <f>IF($G125="","",IF(ISNUMBER(SEARCH("法定",$G125)),'設定'!$B$14,IF(ISNUMBER(SEARCH("休日",$G125)),'設定'!$B$13,'設定'!$B$12)))</f>
      </c>
      <c r="AG125" s="122" t="str">
        <f>IF($Q125="","",$Q125*$AF125)</f>
      </c>
      <c r="AH125" s="130" t="str">
        <f>IF($Q125="","",IF($Q125&gt;='設定'!$B$19,'設定'!$B$20,0))</f>
      </c>
      <c r="AI125" s="130" t="str">
        <f>IF($Q125="","",IF($Q125&gt;='設定'!$B$21,'設定'!$B$22,0))</f>
      </c>
      <c r="AJ125" s="78"/>
      <c r="AK125" s="78"/>
      <c r="AL125" s="36"/>
      <c r="AM125" s="36"/>
      <c r="AN125" s="36"/>
    </row>
    <row r="126" ht="20" customHeight="true">
      <c r="A126" s="110" t="str">
        <f>IF($C126="","",IF($B126="","OT-"&amp;TEXT(ROW()-5,"0000"),"OT-"&amp;TEXT($B126,"yyyymmdd")&amp;"-"&amp;TEXT(ROW()-5,"0000")))</f>
      </c>
      <c r="B126" s="90"/>
      <c r="C126" s="78"/>
      <c r="D126" s="114"/>
      <c r="E126" s="78"/>
      <c r="F126" s="78"/>
      <c r="G126" s="78"/>
      <c r="H126" s="78"/>
      <c r="I126" s="78"/>
      <c r="J126" s="90"/>
      <c r="K126" s="118"/>
      <c r="L126" s="90"/>
      <c r="M126" s="118"/>
      <c r="N126" s="110" t="str">
        <f>IF(OR($J126="",$L126=""),"",IF($L126&gt;$J126,"はい","いいえ"))</f>
      </c>
      <c r="O126" s="122" t="str">
        <f>IF(OR($J126="",$K126="",$L126="",$M126=""),"",MAX(0,($L126+$M126-$J126-$K126)*24))</f>
      </c>
      <c r="P126" s="126"/>
      <c r="Q126" s="122" t="str">
        <f>IF($O126="","",ROUND(MAX(0,$O126-$P126)/'設定'!$B$15,0)*'設定'!$B$15)</f>
      </c>
      <c r="R126" s="78"/>
      <c r="S126" s="114"/>
      <c r="T126" s="110" t="str">
        <f>IF($Q126="","",IF(OR($Q126&gt;='設定'!$B$26,AND('設定'!$B$27="はい",ISNUMBER(SEARCH("法定",$G126)))),"三次承認",IF($Q126&gt;='設定'!$B$25,"二次承認","一次承認")))</f>
      </c>
      <c r="U126" s="78"/>
      <c r="V126" s="78"/>
      <c r="W126" s="90"/>
      <c r="X126" s="78"/>
      <c r="Y126" s="78"/>
      <c r="Z126" s="90"/>
      <c r="AA126" s="78"/>
      <c r="AB126" s="78"/>
      <c r="AC126" s="90"/>
      <c r="AD126" s="134" t="str">
        <f>IF($C126="","",IF((IF($Q126&gt;'設定'!$B$17,1,0)+IF(AND($S126="承認済み",$W126=""),1,0)+IF(AND(ISNUMBER(SEARCH("法定",$G126)),$AC126=""),1,0)+IF(AND($Q126&gt;0,$AL126=""),1,0))=0,"无",IF($Q126&gt;'設定'!$B$17,"1回上限超過。","")&amp;IF(AND($S126="承認済み",$W126=""),"上司承認日未入力。","")&amp;IF(AND(ISNUMBER(SEARCH("法定",$G126)),$AC126=""),"法定休日の上位承認漏れ。","")&amp;IF(AND($Q126&gt;0,$AL126=""),"証憑不足。","")))</f>
      </c>
      <c r="AE126" s="110" t="str">
        <f>IF($J126="","",TEXT($J126,"yyyy-mm"))</f>
      </c>
      <c r="AF126" s="122" t="str">
        <f>IF($G126="","",IF(ISNUMBER(SEARCH("法定",$G126)),'設定'!$B$14,IF(ISNUMBER(SEARCH("休日",$G126)),'設定'!$B$13,'設定'!$B$12)))</f>
      </c>
      <c r="AG126" s="122" t="str">
        <f>IF($Q126="","",$Q126*$AF126)</f>
      </c>
      <c r="AH126" s="130" t="str">
        <f>IF($Q126="","",IF($Q126&gt;='設定'!$B$19,'設定'!$B$20,0))</f>
      </c>
      <c r="AI126" s="130" t="str">
        <f>IF($Q126="","",IF($Q126&gt;='設定'!$B$21,'設定'!$B$22,0))</f>
      </c>
      <c r="AJ126" s="78"/>
      <c r="AK126" s="78"/>
      <c r="AL126" s="36"/>
      <c r="AM126" s="36"/>
      <c r="AN126" s="36"/>
    </row>
    <row r="127" ht="20" customHeight="true">
      <c r="A127" s="110" t="str">
        <f>IF($C127="","",IF($B127="","OT-"&amp;TEXT(ROW()-5,"0000"),"OT-"&amp;TEXT($B127,"yyyymmdd")&amp;"-"&amp;TEXT(ROW()-5,"0000")))</f>
      </c>
      <c r="B127" s="90"/>
      <c r="C127" s="78"/>
      <c r="D127" s="114"/>
      <c r="E127" s="78"/>
      <c r="F127" s="78"/>
      <c r="G127" s="78"/>
      <c r="H127" s="78"/>
      <c r="I127" s="78"/>
      <c r="J127" s="90"/>
      <c r="K127" s="118"/>
      <c r="L127" s="90"/>
      <c r="M127" s="118"/>
      <c r="N127" s="110" t="str">
        <f>IF(OR($J127="",$L127=""),"",IF($L127&gt;$J127,"はい","いいえ"))</f>
      </c>
      <c r="O127" s="122" t="str">
        <f>IF(OR($J127="",$K127="",$L127="",$M127=""),"",MAX(0,($L127+$M127-$J127-$K127)*24))</f>
      </c>
      <c r="P127" s="126"/>
      <c r="Q127" s="122" t="str">
        <f>IF($O127="","",ROUND(MAX(0,$O127-$P127)/'設定'!$B$15,0)*'設定'!$B$15)</f>
      </c>
      <c r="R127" s="78"/>
      <c r="S127" s="114"/>
      <c r="T127" s="110" t="str">
        <f>IF($Q127="","",IF(OR($Q127&gt;='設定'!$B$26,AND('設定'!$B$27="はい",ISNUMBER(SEARCH("法定",$G127)))),"三次承認",IF($Q127&gt;='設定'!$B$25,"二次承認","一次承認")))</f>
      </c>
      <c r="U127" s="78"/>
      <c r="V127" s="78"/>
      <c r="W127" s="90"/>
      <c r="X127" s="78"/>
      <c r="Y127" s="78"/>
      <c r="Z127" s="90"/>
      <c r="AA127" s="78"/>
      <c r="AB127" s="78"/>
      <c r="AC127" s="90"/>
      <c r="AD127" s="134" t="str">
        <f>IF($C127="","",IF((IF($Q127&gt;'設定'!$B$17,1,0)+IF(AND($S127="承認済み",$W127=""),1,0)+IF(AND(ISNUMBER(SEARCH("法定",$G127)),$AC127=""),1,0)+IF(AND($Q127&gt;0,$AL127=""),1,0))=0,"无",IF($Q127&gt;'設定'!$B$17,"1回上限超過。","")&amp;IF(AND($S127="承認済み",$W127=""),"上司承認日未入力。","")&amp;IF(AND(ISNUMBER(SEARCH("法定",$G127)),$AC127=""),"法定休日の上位承認漏れ。","")&amp;IF(AND($Q127&gt;0,$AL127=""),"証憑不足。","")))</f>
      </c>
      <c r="AE127" s="110" t="str">
        <f>IF($J127="","",TEXT($J127,"yyyy-mm"))</f>
      </c>
      <c r="AF127" s="122" t="str">
        <f>IF($G127="","",IF(ISNUMBER(SEARCH("法定",$G127)),'設定'!$B$14,IF(ISNUMBER(SEARCH("休日",$G127)),'設定'!$B$13,'設定'!$B$12)))</f>
      </c>
      <c r="AG127" s="122" t="str">
        <f>IF($Q127="","",$Q127*$AF127)</f>
      </c>
      <c r="AH127" s="130" t="str">
        <f>IF($Q127="","",IF($Q127&gt;='設定'!$B$19,'設定'!$B$20,0))</f>
      </c>
      <c r="AI127" s="130" t="str">
        <f>IF($Q127="","",IF($Q127&gt;='設定'!$B$21,'設定'!$B$22,0))</f>
      </c>
      <c r="AJ127" s="78"/>
      <c r="AK127" s="78"/>
      <c r="AL127" s="36"/>
      <c r="AM127" s="36"/>
      <c r="AN127" s="36"/>
    </row>
    <row r="128" ht="20" customHeight="true">
      <c r="A128" s="110" t="str">
        <f>IF($C128="","",IF($B128="","OT-"&amp;TEXT(ROW()-5,"0000"),"OT-"&amp;TEXT($B128,"yyyymmdd")&amp;"-"&amp;TEXT(ROW()-5,"0000")))</f>
      </c>
      <c r="B128" s="90"/>
      <c r="C128" s="78"/>
      <c r="D128" s="114"/>
      <c r="E128" s="78"/>
      <c r="F128" s="78"/>
      <c r="G128" s="78"/>
      <c r="H128" s="78"/>
      <c r="I128" s="78"/>
      <c r="J128" s="90"/>
      <c r="K128" s="118"/>
      <c r="L128" s="90"/>
      <c r="M128" s="118"/>
      <c r="N128" s="110" t="str">
        <f>IF(OR($J128="",$L128=""),"",IF($L128&gt;$J128,"はい","いいえ"))</f>
      </c>
      <c r="O128" s="122" t="str">
        <f>IF(OR($J128="",$K128="",$L128="",$M128=""),"",MAX(0,($L128+$M128-$J128-$K128)*24))</f>
      </c>
      <c r="P128" s="126"/>
      <c r="Q128" s="122" t="str">
        <f>IF($O128="","",ROUND(MAX(0,$O128-$P128)/'設定'!$B$15,0)*'設定'!$B$15)</f>
      </c>
      <c r="R128" s="78"/>
      <c r="S128" s="114"/>
      <c r="T128" s="110" t="str">
        <f>IF($Q128="","",IF(OR($Q128&gt;='設定'!$B$26,AND('設定'!$B$27="はい",ISNUMBER(SEARCH("法定",$G128)))),"三次承認",IF($Q128&gt;='設定'!$B$25,"二次承認","一次承認")))</f>
      </c>
      <c r="U128" s="78"/>
      <c r="V128" s="78"/>
      <c r="W128" s="90"/>
      <c r="X128" s="78"/>
      <c r="Y128" s="78"/>
      <c r="Z128" s="90"/>
      <c r="AA128" s="78"/>
      <c r="AB128" s="78"/>
      <c r="AC128" s="90"/>
      <c r="AD128" s="134" t="str">
        <f>IF($C128="","",IF((IF($Q128&gt;'設定'!$B$17,1,0)+IF(AND($S128="承認済み",$W128=""),1,0)+IF(AND(ISNUMBER(SEARCH("法定",$G128)),$AC128=""),1,0)+IF(AND($Q128&gt;0,$AL128=""),1,0))=0,"无",IF($Q128&gt;'設定'!$B$17,"1回上限超過。","")&amp;IF(AND($S128="承認済み",$W128=""),"上司承認日未入力。","")&amp;IF(AND(ISNUMBER(SEARCH("法定",$G128)),$AC128=""),"法定休日の上位承認漏れ。","")&amp;IF(AND($Q128&gt;0,$AL128=""),"証憑不足。","")))</f>
      </c>
      <c r="AE128" s="110" t="str">
        <f>IF($J128="","",TEXT($J128,"yyyy-mm"))</f>
      </c>
      <c r="AF128" s="122" t="str">
        <f>IF($G128="","",IF(ISNUMBER(SEARCH("法定",$G128)),'設定'!$B$14,IF(ISNUMBER(SEARCH("休日",$G128)),'設定'!$B$13,'設定'!$B$12)))</f>
      </c>
      <c r="AG128" s="122" t="str">
        <f>IF($Q128="","",$Q128*$AF128)</f>
      </c>
      <c r="AH128" s="130" t="str">
        <f>IF($Q128="","",IF($Q128&gt;='設定'!$B$19,'設定'!$B$20,0))</f>
      </c>
      <c r="AI128" s="130" t="str">
        <f>IF($Q128="","",IF($Q128&gt;='設定'!$B$21,'設定'!$B$22,0))</f>
      </c>
      <c r="AJ128" s="78"/>
      <c r="AK128" s="78"/>
      <c r="AL128" s="36"/>
      <c r="AM128" s="36"/>
      <c r="AN128" s="36"/>
    </row>
    <row r="129" ht="20" customHeight="true">
      <c r="A129" s="110" t="str">
        <f>IF($C129="","",IF($B129="","OT-"&amp;TEXT(ROW()-5,"0000"),"OT-"&amp;TEXT($B129,"yyyymmdd")&amp;"-"&amp;TEXT(ROW()-5,"0000")))</f>
      </c>
      <c r="B129" s="90"/>
      <c r="C129" s="78"/>
      <c r="D129" s="114"/>
      <c r="E129" s="78"/>
      <c r="F129" s="78"/>
      <c r="G129" s="78"/>
      <c r="H129" s="78"/>
      <c r="I129" s="78"/>
      <c r="J129" s="90"/>
      <c r="K129" s="118"/>
      <c r="L129" s="90"/>
      <c r="M129" s="118"/>
      <c r="N129" s="110" t="str">
        <f>IF(OR($J129="",$L129=""),"",IF($L129&gt;$J129,"はい","いいえ"))</f>
      </c>
      <c r="O129" s="122" t="str">
        <f>IF(OR($J129="",$K129="",$L129="",$M129=""),"",MAX(0,($L129+$M129-$J129-$K129)*24))</f>
      </c>
      <c r="P129" s="126"/>
      <c r="Q129" s="122" t="str">
        <f>IF($O129="","",ROUND(MAX(0,$O129-$P129)/'設定'!$B$15,0)*'設定'!$B$15)</f>
      </c>
      <c r="R129" s="78"/>
      <c r="S129" s="114"/>
      <c r="T129" s="110" t="str">
        <f>IF($Q129="","",IF(OR($Q129&gt;='設定'!$B$26,AND('設定'!$B$27="はい",ISNUMBER(SEARCH("法定",$G129)))),"三次承認",IF($Q129&gt;='設定'!$B$25,"二次承認","一次承認")))</f>
      </c>
      <c r="U129" s="78"/>
      <c r="V129" s="78"/>
      <c r="W129" s="90"/>
      <c r="X129" s="78"/>
      <c r="Y129" s="78"/>
      <c r="Z129" s="90"/>
      <c r="AA129" s="78"/>
      <c r="AB129" s="78"/>
      <c r="AC129" s="90"/>
      <c r="AD129" s="134" t="str">
        <f>IF($C129="","",IF((IF($Q129&gt;'設定'!$B$17,1,0)+IF(AND($S129="承認済み",$W129=""),1,0)+IF(AND(ISNUMBER(SEARCH("法定",$G129)),$AC129=""),1,0)+IF(AND($Q129&gt;0,$AL129=""),1,0))=0,"无",IF($Q129&gt;'設定'!$B$17,"1回上限超過。","")&amp;IF(AND($S129="承認済み",$W129=""),"上司承認日未入力。","")&amp;IF(AND(ISNUMBER(SEARCH("法定",$G129)),$AC129=""),"法定休日の上位承認漏れ。","")&amp;IF(AND($Q129&gt;0,$AL129=""),"証憑不足。","")))</f>
      </c>
      <c r="AE129" s="110" t="str">
        <f>IF($J129="","",TEXT($J129,"yyyy-mm"))</f>
      </c>
      <c r="AF129" s="122" t="str">
        <f>IF($G129="","",IF(ISNUMBER(SEARCH("法定",$G129)),'設定'!$B$14,IF(ISNUMBER(SEARCH("休日",$G129)),'設定'!$B$13,'設定'!$B$12)))</f>
      </c>
      <c r="AG129" s="122" t="str">
        <f>IF($Q129="","",$Q129*$AF129)</f>
      </c>
      <c r="AH129" s="130" t="str">
        <f>IF($Q129="","",IF($Q129&gt;='設定'!$B$19,'設定'!$B$20,0))</f>
      </c>
      <c r="AI129" s="130" t="str">
        <f>IF($Q129="","",IF($Q129&gt;='設定'!$B$21,'設定'!$B$22,0))</f>
      </c>
      <c r="AJ129" s="78"/>
      <c r="AK129" s="78"/>
      <c r="AL129" s="36"/>
      <c r="AM129" s="36"/>
      <c r="AN129" s="36"/>
    </row>
    <row r="130" ht="20" customHeight="true">
      <c r="A130" s="110" t="str">
        <f>IF($C130="","",IF($B130="","OT-"&amp;TEXT(ROW()-5,"0000"),"OT-"&amp;TEXT($B130,"yyyymmdd")&amp;"-"&amp;TEXT(ROW()-5,"0000")))</f>
      </c>
      <c r="B130" s="90"/>
      <c r="C130" s="78"/>
      <c r="D130" s="114"/>
      <c r="E130" s="78"/>
      <c r="F130" s="78"/>
      <c r="G130" s="78"/>
      <c r="H130" s="78"/>
      <c r="I130" s="78"/>
      <c r="J130" s="90"/>
      <c r="K130" s="118"/>
      <c r="L130" s="90"/>
      <c r="M130" s="118"/>
      <c r="N130" s="110" t="str">
        <f>IF(OR($J130="",$L130=""),"",IF($L130&gt;$J130,"はい","いいえ"))</f>
      </c>
      <c r="O130" s="122" t="str">
        <f>IF(OR($J130="",$K130="",$L130="",$M130=""),"",MAX(0,($L130+$M130-$J130-$K130)*24))</f>
      </c>
      <c r="P130" s="126"/>
      <c r="Q130" s="122" t="str">
        <f>IF($O130="","",ROUND(MAX(0,$O130-$P130)/'設定'!$B$15,0)*'設定'!$B$15)</f>
      </c>
      <c r="R130" s="78"/>
      <c r="S130" s="114"/>
      <c r="T130" s="110" t="str">
        <f>IF($Q130="","",IF(OR($Q130&gt;='設定'!$B$26,AND('設定'!$B$27="はい",ISNUMBER(SEARCH("法定",$G130)))),"三次承認",IF($Q130&gt;='設定'!$B$25,"二次承認","一次承認")))</f>
      </c>
      <c r="U130" s="78"/>
      <c r="V130" s="78"/>
      <c r="W130" s="90"/>
      <c r="X130" s="78"/>
      <c r="Y130" s="78"/>
      <c r="Z130" s="90"/>
      <c r="AA130" s="78"/>
      <c r="AB130" s="78"/>
      <c r="AC130" s="90"/>
      <c r="AD130" s="134" t="str">
        <f>IF($C130="","",IF((IF($Q130&gt;'設定'!$B$17,1,0)+IF(AND($S130="承認済み",$W130=""),1,0)+IF(AND(ISNUMBER(SEARCH("法定",$G130)),$AC130=""),1,0)+IF(AND($Q130&gt;0,$AL130=""),1,0))=0,"无",IF($Q130&gt;'設定'!$B$17,"1回上限超過。","")&amp;IF(AND($S130="承認済み",$W130=""),"上司承認日未入力。","")&amp;IF(AND(ISNUMBER(SEARCH("法定",$G130)),$AC130=""),"法定休日の上位承認漏れ。","")&amp;IF(AND($Q130&gt;0,$AL130=""),"証憑不足。","")))</f>
      </c>
      <c r="AE130" s="110" t="str">
        <f>IF($J130="","",TEXT($J130,"yyyy-mm"))</f>
      </c>
      <c r="AF130" s="122" t="str">
        <f>IF($G130="","",IF(ISNUMBER(SEARCH("法定",$G130)),'設定'!$B$14,IF(ISNUMBER(SEARCH("休日",$G130)),'設定'!$B$13,'設定'!$B$12)))</f>
      </c>
      <c r="AG130" s="122" t="str">
        <f>IF($Q130="","",$Q130*$AF130)</f>
      </c>
      <c r="AH130" s="130" t="str">
        <f>IF($Q130="","",IF($Q130&gt;='設定'!$B$19,'設定'!$B$20,0))</f>
      </c>
      <c r="AI130" s="130" t="str">
        <f>IF($Q130="","",IF($Q130&gt;='設定'!$B$21,'設定'!$B$22,0))</f>
      </c>
      <c r="AJ130" s="78"/>
      <c r="AK130" s="78"/>
      <c r="AL130" s="36"/>
      <c r="AM130" s="36"/>
      <c r="AN130" s="36"/>
    </row>
    <row r="131" ht="20" customHeight="true">
      <c r="A131" s="110" t="str">
        <f>IF($C131="","",IF($B131="","OT-"&amp;TEXT(ROW()-5,"0000"),"OT-"&amp;TEXT($B131,"yyyymmdd")&amp;"-"&amp;TEXT(ROW()-5,"0000")))</f>
      </c>
      <c r="B131" s="90"/>
      <c r="C131" s="78"/>
      <c r="D131" s="114"/>
      <c r="E131" s="78"/>
      <c r="F131" s="78"/>
      <c r="G131" s="78"/>
      <c r="H131" s="78"/>
      <c r="I131" s="78"/>
      <c r="J131" s="90"/>
      <c r="K131" s="118"/>
      <c r="L131" s="90"/>
      <c r="M131" s="118"/>
      <c r="N131" s="110" t="str">
        <f>IF(OR($J131="",$L131=""),"",IF($L131&gt;$J131,"はい","いいえ"))</f>
      </c>
      <c r="O131" s="122" t="str">
        <f>IF(OR($J131="",$K131="",$L131="",$M131=""),"",MAX(0,($L131+$M131-$J131-$K131)*24))</f>
      </c>
      <c r="P131" s="126"/>
      <c r="Q131" s="122" t="str">
        <f>IF($O131="","",ROUND(MAX(0,$O131-$P131)/'設定'!$B$15,0)*'設定'!$B$15)</f>
      </c>
      <c r="R131" s="78"/>
      <c r="S131" s="114"/>
      <c r="T131" s="110" t="str">
        <f>IF($Q131="","",IF(OR($Q131&gt;='設定'!$B$26,AND('設定'!$B$27="はい",ISNUMBER(SEARCH("法定",$G131)))),"三次承認",IF($Q131&gt;='設定'!$B$25,"二次承認","一次承認")))</f>
      </c>
      <c r="U131" s="78"/>
      <c r="V131" s="78"/>
      <c r="W131" s="90"/>
      <c r="X131" s="78"/>
      <c r="Y131" s="78"/>
      <c r="Z131" s="90"/>
      <c r="AA131" s="78"/>
      <c r="AB131" s="78"/>
      <c r="AC131" s="90"/>
      <c r="AD131" s="134" t="str">
        <f>IF($C131="","",IF((IF($Q131&gt;'設定'!$B$17,1,0)+IF(AND($S131="承認済み",$W131=""),1,0)+IF(AND(ISNUMBER(SEARCH("法定",$G131)),$AC131=""),1,0)+IF(AND($Q131&gt;0,$AL131=""),1,0))=0,"无",IF($Q131&gt;'設定'!$B$17,"1回上限超過。","")&amp;IF(AND($S131="承認済み",$W131=""),"上司承認日未入力。","")&amp;IF(AND(ISNUMBER(SEARCH("法定",$G131)),$AC131=""),"法定休日の上位承認漏れ。","")&amp;IF(AND($Q131&gt;0,$AL131=""),"証憑不足。","")))</f>
      </c>
      <c r="AE131" s="110" t="str">
        <f>IF($J131="","",TEXT($J131,"yyyy-mm"))</f>
      </c>
      <c r="AF131" s="122" t="str">
        <f>IF($G131="","",IF(ISNUMBER(SEARCH("法定",$G131)),'設定'!$B$14,IF(ISNUMBER(SEARCH("休日",$G131)),'設定'!$B$13,'設定'!$B$12)))</f>
      </c>
      <c r="AG131" s="122" t="str">
        <f>IF($Q131="","",$Q131*$AF131)</f>
      </c>
      <c r="AH131" s="130" t="str">
        <f>IF($Q131="","",IF($Q131&gt;='設定'!$B$19,'設定'!$B$20,0))</f>
      </c>
      <c r="AI131" s="130" t="str">
        <f>IF($Q131="","",IF($Q131&gt;='設定'!$B$21,'設定'!$B$22,0))</f>
      </c>
      <c r="AJ131" s="78"/>
      <c r="AK131" s="78"/>
      <c r="AL131" s="36"/>
      <c r="AM131" s="36"/>
      <c r="AN131" s="36"/>
    </row>
    <row r="132" ht="20" customHeight="true">
      <c r="A132" s="110" t="str">
        <f>IF($C132="","",IF($B132="","OT-"&amp;TEXT(ROW()-5,"0000"),"OT-"&amp;TEXT($B132,"yyyymmdd")&amp;"-"&amp;TEXT(ROW()-5,"0000")))</f>
      </c>
      <c r="B132" s="90"/>
      <c r="C132" s="78"/>
      <c r="D132" s="114"/>
      <c r="E132" s="78"/>
      <c r="F132" s="78"/>
      <c r="G132" s="78"/>
      <c r="H132" s="78"/>
      <c r="I132" s="78"/>
      <c r="J132" s="90"/>
      <c r="K132" s="118"/>
      <c r="L132" s="90"/>
      <c r="M132" s="118"/>
      <c r="N132" s="110" t="str">
        <f>IF(OR($J132="",$L132=""),"",IF($L132&gt;$J132,"はい","いいえ"))</f>
      </c>
      <c r="O132" s="122" t="str">
        <f>IF(OR($J132="",$K132="",$L132="",$M132=""),"",MAX(0,($L132+$M132-$J132-$K132)*24))</f>
      </c>
      <c r="P132" s="126"/>
      <c r="Q132" s="122" t="str">
        <f>IF($O132="","",ROUND(MAX(0,$O132-$P132)/'設定'!$B$15,0)*'設定'!$B$15)</f>
      </c>
      <c r="R132" s="78"/>
      <c r="S132" s="114"/>
      <c r="T132" s="110" t="str">
        <f>IF($Q132="","",IF(OR($Q132&gt;='設定'!$B$26,AND('設定'!$B$27="はい",ISNUMBER(SEARCH("法定",$G132)))),"三次承認",IF($Q132&gt;='設定'!$B$25,"二次承認","一次承認")))</f>
      </c>
      <c r="U132" s="78"/>
      <c r="V132" s="78"/>
      <c r="W132" s="90"/>
      <c r="X132" s="78"/>
      <c r="Y132" s="78"/>
      <c r="Z132" s="90"/>
      <c r="AA132" s="78"/>
      <c r="AB132" s="78"/>
      <c r="AC132" s="90"/>
      <c r="AD132" s="134" t="str">
        <f>IF($C132="","",IF((IF($Q132&gt;'設定'!$B$17,1,0)+IF(AND($S132="承認済み",$W132=""),1,0)+IF(AND(ISNUMBER(SEARCH("法定",$G132)),$AC132=""),1,0)+IF(AND($Q132&gt;0,$AL132=""),1,0))=0,"无",IF($Q132&gt;'設定'!$B$17,"1回上限超過。","")&amp;IF(AND($S132="承認済み",$W132=""),"上司承認日未入力。","")&amp;IF(AND(ISNUMBER(SEARCH("法定",$G132)),$AC132=""),"法定休日の上位承認漏れ。","")&amp;IF(AND($Q132&gt;0,$AL132=""),"証憑不足。","")))</f>
      </c>
      <c r="AE132" s="110" t="str">
        <f>IF($J132="","",TEXT($J132,"yyyy-mm"))</f>
      </c>
      <c r="AF132" s="122" t="str">
        <f>IF($G132="","",IF(ISNUMBER(SEARCH("法定",$G132)),'設定'!$B$14,IF(ISNUMBER(SEARCH("休日",$G132)),'設定'!$B$13,'設定'!$B$12)))</f>
      </c>
      <c r="AG132" s="122" t="str">
        <f>IF($Q132="","",$Q132*$AF132)</f>
      </c>
      <c r="AH132" s="130" t="str">
        <f>IF($Q132="","",IF($Q132&gt;='設定'!$B$19,'設定'!$B$20,0))</f>
      </c>
      <c r="AI132" s="130" t="str">
        <f>IF($Q132="","",IF($Q132&gt;='設定'!$B$21,'設定'!$B$22,0))</f>
      </c>
      <c r="AJ132" s="78"/>
      <c r="AK132" s="78"/>
      <c r="AL132" s="36"/>
      <c r="AM132" s="36"/>
      <c r="AN132" s="36"/>
    </row>
    <row r="133" ht="20" customHeight="true">
      <c r="A133" s="110" t="str">
        <f>IF($C133="","",IF($B133="","OT-"&amp;TEXT(ROW()-5,"0000"),"OT-"&amp;TEXT($B133,"yyyymmdd")&amp;"-"&amp;TEXT(ROW()-5,"0000")))</f>
      </c>
      <c r="B133" s="90"/>
      <c r="C133" s="78"/>
      <c r="D133" s="114"/>
      <c r="E133" s="78"/>
      <c r="F133" s="78"/>
      <c r="G133" s="78"/>
      <c r="H133" s="78"/>
      <c r="I133" s="78"/>
      <c r="J133" s="90"/>
      <c r="K133" s="118"/>
      <c r="L133" s="90"/>
      <c r="M133" s="118"/>
      <c r="N133" s="110" t="str">
        <f>IF(OR($J133="",$L133=""),"",IF($L133&gt;$J133,"はい","いいえ"))</f>
      </c>
      <c r="O133" s="122" t="str">
        <f>IF(OR($J133="",$K133="",$L133="",$M133=""),"",MAX(0,($L133+$M133-$J133-$K133)*24))</f>
      </c>
      <c r="P133" s="126"/>
      <c r="Q133" s="122" t="str">
        <f>IF($O133="","",ROUND(MAX(0,$O133-$P133)/'設定'!$B$15,0)*'設定'!$B$15)</f>
      </c>
      <c r="R133" s="78"/>
      <c r="S133" s="114"/>
      <c r="T133" s="110" t="str">
        <f>IF($Q133="","",IF(OR($Q133&gt;='設定'!$B$26,AND('設定'!$B$27="はい",ISNUMBER(SEARCH("法定",$G133)))),"三次承認",IF($Q133&gt;='設定'!$B$25,"二次承認","一次承認")))</f>
      </c>
      <c r="U133" s="78"/>
      <c r="V133" s="78"/>
      <c r="W133" s="90"/>
      <c r="X133" s="78"/>
      <c r="Y133" s="78"/>
      <c r="Z133" s="90"/>
      <c r="AA133" s="78"/>
      <c r="AB133" s="78"/>
      <c r="AC133" s="90"/>
      <c r="AD133" s="134" t="str">
        <f>IF($C133="","",IF((IF($Q133&gt;'設定'!$B$17,1,0)+IF(AND($S133="承認済み",$W133=""),1,0)+IF(AND(ISNUMBER(SEARCH("法定",$G133)),$AC133=""),1,0)+IF(AND($Q133&gt;0,$AL133=""),1,0))=0,"无",IF($Q133&gt;'設定'!$B$17,"1回上限超過。","")&amp;IF(AND($S133="承認済み",$W133=""),"上司承認日未入力。","")&amp;IF(AND(ISNUMBER(SEARCH("法定",$G133)),$AC133=""),"法定休日の上位承認漏れ。","")&amp;IF(AND($Q133&gt;0,$AL133=""),"証憑不足。","")))</f>
      </c>
      <c r="AE133" s="110" t="str">
        <f>IF($J133="","",TEXT($J133,"yyyy-mm"))</f>
      </c>
      <c r="AF133" s="122" t="str">
        <f>IF($G133="","",IF(ISNUMBER(SEARCH("法定",$G133)),'設定'!$B$14,IF(ISNUMBER(SEARCH("休日",$G133)),'設定'!$B$13,'設定'!$B$12)))</f>
      </c>
      <c r="AG133" s="122" t="str">
        <f>IF($Q133="","",$Q133*$AF133)</f>
      </c>
      <c r="AH133" s="130" t="str">
        <f>IF($Q133="","",IF($Q133&gt;='設定'!$B$19,'設定'!$B$20,0))</f>
      </c>
      <c r="AI133" s="130" t="str">
        <f>IF($Q133="","",IF($Q133&gt;='設定'!$B$21,'設定'!$B$22,0))</f>
      </c>
      <c r="AJ133" s="78"/>
      <c r="AK133" s="78"/>
      <c r="AL133" s="36"/>
      <c r="AM133" s="36"/>
      <c r="AN133" s="36"/>
    </row>
    <row r="134" ht="20" customHeight="true">
      <c r="A134" s="110" t="str">
        <f>IF($C134="","",IF($B134="","OT-"&amp;TEXT(ROW()-5,"0000"),"OT-"&amp;TEXT($B134,"yyyymmdd")&amp;"-"&amp;TEXT(ROW()-5,"0000")))</f>
      </c>
      <c r="B134" s="90"/>
      <c r="C134" s="78"/>
      <c r="D134" s="114"/>
      <c r="E134" s="78"/>
      <c r="F134" s="78"/>
      <c r="G134" s="78"/>
      <c r="H134" s="78"/>
      <c r="I134" s="78"/>
      <c r="J134" s="90"/>
      <c r="K134" s="118"/>
      <c r="L134" s="90"/>
      <c r="M134" s="118"/>
      <c r="N134" s="110" t="str">
        <f>IF(OR($J134="",$L134=""),"",IF($L134&gt;$J134,"はい","いいえ"))</f>
      </c>
      <c r="O134" s="122" t="str">
        <f>IF(OR($J134="",$K134="",$L134="",$M134=""),"",MAX(0,($L134+$M134-$J134-$K134)*24))</f>
      </c>
      <c r="P134" s="126"/>
      <c r="Q134" s="122" t="str">
        <f>IF($O134="","",ROUND(MAX(0,$O134-$P134)/'設定'!$B$15,0)*'設定'!$B$15)</f>
      </c>
      <c r="R134" s="78"/>
      <c r="S134" s="114"/>
      <c r="T134" s="110" t="str">
        <f>IF($Q134="","",IF(OR($Q134&gt;='設定'!$B$26,AND('設定'!$B$27="はい",ISNUMBER(SEARCH("法定",$G134)))),"三次承認",IF($Q134&gt;='設定'!$B$25,"二次承認","一次承認")))</f>
      </c>
      <c r="U134" s="78"/>
      <c r="V134" s="78"/>
      <c r="W134" s="90"/>
      <c r="X134" s="78"/>
      <c r="Y134" s="78"/>
      <c r="Z134" s="90"/>
      <c r="AA134" s="78"/>
      <c r="AB134" s="78"/>
      <c r="AC134" s="90"/>
      <c r="AD134" s="134" t="str">
        <f>IF($C134="","",IF((IF($Q134&gt;'設定'!$B$17,1,0)+IF(AND($S134="承認済み",$W134=""),1,0)+IF(AND(ISNUMBER(SEARCH("法定",$G134)),$AC134=""),1,0)+IF(AND($Q134&gt;0,$AL134=""),1,0))=0,"无",IF($Q134&gt;'設定'!$B$17,"1回上限超過。","")&amp;IF(AND($S134="承認済み",$W134=""),"上司承認日未入力。","")&amp;IF(AND(ISNUMBER(SEARCH("法定",$G134)),$AC134=""),"法定休日の上位承認漏れ。","")&amp;IF(AND($Q134&gt;0,$AL134=""),"証憑不足。","")))</f>
      </c>
      <c r="AE134" s="110" t="str">
        <f>IF($J134="","",TEXT($J134,"yyyy-mm"))</f>
      </c>
      <c r="AF134" s="122" t="str">
        <f>IF($G134="","",IF(ISNUMBER(SEARCH("法定",$G134)),'設定'!$B$14,IF(ISNUMBER(SEARCH("休日",$G134)),'設定'!$B$13,'設定'!$B$12)))</f>
      </c>
      <c r="AG134" s="122" t="str">
        <f>IF($Q134="","",$Q134*$AF134)</f>
      </c>
      <c r="AH134" s="130" t="str">
        <f>IF($Q134="","",IF($Q134&gt;='設定'!$B$19,'設定'!$B$20,0))</f>
      </c>
      <c r="AI134" s="130" t="str">
        <f>IF($Q134="","",IF($Q134&gt;='設定'!$B$21,'設定'!$B$22,0))</f>
      </c>
      <c r="AJ134" s="78"/>
      <c r="AK134" s="78"/>
      <c r="AL134" s="36"/>
      <c r="AM134" s="36"/>
      <c r="AN134" s="36"/>
    </row>
    <row r="135" ht="20" customHeight="true">
      <c r="A135" s="110" t="str">
        <f>IF($C135="","",IF($B135="","OT-"&amp;TEXT(ROW()-5,"0000"),"OT-"&amp;TEXT($B135,"yyyymmdd")&amp;"-"&amp;TEXT(ROW()-5,"0000")))</f>
      </c>
      <c r="B135" s="90"/>
      <c r="C135" s="78"/>
      <c r="D135" s="114"/>
      <c r="E135" s="78"/>
      <c r="F135" s="78"/>
      <c r="G135" s="78"/>
      <c r="H135" s="78"/>
      <c r="I135" s="78"/>
      <c r="J135" s="90"/>
      <c r="K135" s="118"/>
      <c r="L135" s="90"/>
      <c r="M135" s="118"/>
      <c r="N135" s="110" t="str">
        <f>IF(OR($J135="",$L135=""),"",IF($L135&gt;$J135,"はい","いいえ"))</f>
      </c>
      <c r="O135" s="122" t="str">
        <f>IF(OR($J135="",$K135="",$L135="",$M135=""),"",MAX(0,($L135+$M135-$J135-$K135)*24))</f>
      </c>
      <c r="P135" s="126"/>
      <c r="Q135" s="122" t="str">
        <f>IF($O135="","",ROUND(MAX(0,$O135-$P135)/'設定'!$B$15,0)*'設定'!$B$15)</f>
      </c>
      <c r="R135" s="78"/>
      <c r="S135" s="114"/>
      <c r="T135" s="110" t="str">
        <f>IF($Q135="","",IF(OR($Q135&gt;='設定'!$B$26,AND('設定'!$B$27="はい",ISNUMBER(SEARCH("法定",$G135)))),"三次承認",IF($Q135&gt;='設定'!$B$25,"二次承認","一次承認")))</f>
      </c>
      <c r="U135" s="78"/>
      <c r="V135" s="78"/>
      <c r="W135" s="90"/>
      <c r="X135" s="78"/>
      <c r="Y135" s="78"/>
      <c r="Z135" s="90"/>
      <c r="AA135" s="78"/>
      <c r="AB135" s="78"/>
      <c r="AC135" s="90"/>
      <c r="AD135" s="134" t="str">
        <f>IF($C135="","",IF((IF($Q135&gt;'設定'!$B$17,1,0)+IF(AND($S135="承認済み",$W135=""),1,0)+IF(AND(ISNUMBER(SEARCH("法定",$G135)),$AC135=""),1,0)+IF(AND($Q135&gt;0,$AL135=""),1,0))=0,"无",IF($Q135&gt;'設定'!$B$17,"1回上限超過。","")&amp;IF(AND($S135="承認済み",$W135=""),"上司承認日未入力。","")&amp;IF(AND(ISNUMBER(SEARCH("法定",$G135)),$AC135=""),"法定休日の上位承認漏れ。","")&amp;IF(AND($Q135&gt;0,$AL135=""),"証憑不足。","")))</f>
      </c>
      <c r="AE135" s="110" t="str">
        <f>IF($J135="","",TEXT($J135,"yyyy-mm"))</f>
      </c>
      <c r="AF135" s="122" t="str">
        <f>IF($G135="","",IF(ISNUMBER(SEARCH("法定",$G135)),'設定'!$B$14,IF(ISNUMBER(SEARCH("休日",$G135)),'設定'!$B$13,'設定'!$B$12)))</f>
      </c>
      <c r="AG135" s="122" t="str">
        <f>IF($Q135="","",$Q135*$AF135)</f>
      </c>
      <c r="AH135" s="130" t="str">
        <f>IF($Q135="","",IF($Q135&gt;='設定'!$B$19,'設定'!$B$20,0))</f>
      </c>
      <c r="AI135" s="130" t="str">
        <f>IF($Q135="","",IF($Q135&gt;='設定'!$B$21,'設定'!$B$22,0))</f>
      </c>
      <c r="AJ135" s="78"/>
      <c r="AK135" s="78"/>
      <c r="AL135" s="36"/>
      <c r="AM135" s="36"/>
      <c r="AN135" s="36"/>
    </row>
    <row r="136" ht="20" customHeight="true">
      <c r="A136" s="110" t="str">
        <f>IF($C136="","",IF($B136="","OT-"&amp;TEXT(ROW()-5,"0000"),"OT-"&amp;TEXT($B136,"yyyymmdd")&amp;"-"&amp;TEXT(ROW()-5,"0000")))</f>
      </c>
      <c r="B136" s="90"/>
      <c r="C136" s="78"/>
      <c r="D136" s="114"/>
      <c r="E136" s="78"/>
      <c r="F136" s="78"/>
      <c r="G136" s="78"/>
      <c r="H136" s="78"/>
      <c r="I136" s="78"/>
      <c r="J136" s="90"/>
      <c r="K136" s="118"/>
      <c r="L136" s="90"/>
      <c r="M136" s="118"/>
      <c r="N136" s="110" t="str">
        <f>IF(OR($J136="",$L136=""),"",IF($L136&gt;$J136,"はい","いいえ"))</f>
      </c>
      <c r="O136" s="122" t="str">
        <f>IF(OR($J136="",$K136="",$L136="",$M136=""),"",MAX(0,($L136+$M136-$J136-$K136)*24))</f>
      </c>
      <c r="P136" s="126"/>
      <c r="Q136" s="122" t="str">
        <f>IF($O136="","",ROUND(MAX(0,$O136-$P136)/'設定'!$B$15,0)*'設定'!$B$15)</f>
      </c>
      <c r="R136" s="78"/>
      <c r="S136" s="114"/>
      <c r="T136" s="110" t="str">
        <f>IF($Q136="","",IF(OR($Q136&gt;='設定'!$B$26,AND('設定'!$B$27="はい",ISNUMBER(SEARCH("法定",$G136)))),"三次承認",IF($Q136&gt;='設定'!$B$25,"二次承認","一次承認")))</f>
      </c>
      <c r="U136" s="78"/>
      <c r="V136" s="78"/>
      <c r="W136" s="90"/>
      <c r="X136" s="78"/>
      <c r="Y136" s="78"/>
      <c r="Z136" s="90"/>
      <c r="AA136" s="78"/>
      <c r="AB136" s="78"/>
      <c r="AC136" s="90"/>
      <c r="AD136" s="134" t="str">
        <f>IF($C136="","",IF((IF($Q136&gt;'設定'!$B$17,1,0)+IF(AND($S136="承認済み",$W136=""),1,0)+IF(AND(ISNUMBER(SEARCH("法定",$G136)),$AC136=""),1,0)+IF(AND($Q136&gt;0,$AL136=""),1,0))=0,"无",IF($Q136&gt;'設定'!$B$17,"1回上限超過。","")&amp;IF(AND($S136="承認済み",$W136=""),"上司承認日未入力。","")&amp;IF(AND(ISNUMBER(SEARCH("法定",$G136)),$AC136=""),"法定休日の上位承認漏れ。","")&amp;IF(AND($Q136&gt;0,$AL136=""),"証憑不足。","")))</f>
      </c>
      <c r="AE136" s="110" t="str">
        <f>IF($J136="","",TEXT($J136,"yyyy-mm"))</f>
      </c>
      <c r="AF136" s="122" t="str">
        <f>IF($G136="","",IF(ISNUMBER(SEARCH("法定",$G136)),'設定'!$B$14,IF(ISNUMBER(SEARCH("休日",$G136)),'設定'!$B$13,'設定'!$B$12)))</f>
      </c>
      <c r="AG136" s="122" t="str">
        <f>IF($Q136="","",$Q136*$AF136)</f>
      </c>
      <c r="AH136" s="130" t="str">
        <f>IF($Q136="","",IF($Q136&gt;='設定'!$B$19,'設定'!$B$20,0))</f>
      </c>
      <c r="AI136" s="130" t="str">
        <f>IF($Q136="","",IF($Q136&gt;='設定'!$B$21,'設定'!$B$22,0))</f>
      </c>
      <c r="AJ136" s="78"/>
      <c r="AK136" s="78"/>
      <c r="AL136" s="36"/>
      <c r="AM136" s="36"/>
      <c r="AN136" s="36"/>
    </row>
    <row r="137" ht="20" customHeight="true">
      <c r="A137" s="110" t="str">
        <f>IF($C137="","",IF($B137="","OT-"&amp;TEXT(ROW()-5,"0000"),"OT-"&amp;TEXT($B137,"yyyymmdd")&amp;"-"&amp;TEXT(ROW()-5,"0000")))</f>
      </c>
      <c r="B137" s="90"/>
      <c r="C137" s="78"/>
      <c r="D137" s="114"/>
      <c r="E137" s="78"/>
      <c r="F137" s="78"/>
      <c r="G137" s="78"/>
      <c r="H137" s="78"/>
      <c r="I137" s="78"/>
      <c r="J137" s="90"/>
      <c r="K137" s="118"/>
      <c r="L137" s="90"/>
      <c r="M137" s="118"/>
      <c r="N137" s="110" t="str">
        <f>IF(OR($J137="",$L137=""),"",IF($L137&gt;$J137,"はい","いいえ"))</f>
      </c>
      <c r="O137" s="122" t="str">
        <f>IF(OR($J137="",$K137="",$L137="",$M137=""),"",MAX(0,($L137+$M137-$J137-$K137)*24))</f>
      </c>
      <c r="P137" s="126"/>
      <c r="Q137" s="122" t="str">
        <f>IF($O137="","",ROUND(MAX(0,$O137-$P137)/'設定'!$B$15,0)*'設定'!$B$15)</f>
      </c>
      <c r="R137" s="78"/>
      <c r="S137" s="114"/>
      <c r="T137" s="110" t="str">
        <f>IF($Q137="","",IF(OR($Q137&gt;='設定'!$B$26,AND('設定'!$B$27="はい",ISNUMBER(SEARCH("法定",$G137)))),"三次承認",IF($Q137&gt;='設定'!$B$25,"二次承認","一次承認")))</f>
      </c>
      <c r="U137" s="78"/>
      <c r="V137" s="78"/>
      <c r="W137" s="90"/>
      <c r="X137" s="78"/>
      <c r="Y137" s="78"/>
      <c r="Z137" s="90"/>
      <c r="AA137" s="78"/>
      <c r="AB137" s="78"/>
      <c r="AC137" s="90"/>
      <c r="AD137" s="134" t="str">
        <f>IF($C137="","",IF((IF($Q137&gt;'設定'!$B$17,1,0)+IF(AND($S137="承認済み",$W137=""),1,0)+IF(AND(ISNUMBER(SEARCH("法定",$G137)),$AC137=""),1,0)+IF(AND($Q137&gt;0,$AL137=""),1,0))=0,"无",IF($Q137&gt;'設定'!$B$17,"1回上限超過。","")&amp;IF(AND($S137="承認済み",$W137=""),"上司承認日未入力。","")&amp;IF(AND(ISNUMBER(SEARCH("法定",$G137)),$AC137=""),"法定休日の上位承認漏れ。","")&amp;IF(AND($Q137&gt;0,$AL137=""),"証憑不足。","")))</f>
      </c>
      <c r="AE137" s="110" t="str">
        <f>IF($J137="","",TEXT($J137,"yyyy-mm"))</f>
      </c>
      <c r="AF137" s="122" t="str">
        <f>IF($G137="","",IF(ISNUMBER(SEARCH("法定",$G137)),'設定'!$B$14,IF(ISNUMBER(SEARCH("休日",$G137)),'設定'!$B$13,'設定'!$B$12)))</f>
      </c>
      <c r="AG137" s="122" t="str">
        <f>IF($Q137="","",$Q137*$AF137)</f>
      </c>
      <c r="AH137" s="130" t="str">
        <f>IF($Q137="","",IF($Q137&gt;='設定'!$B$19,'設定'!$B$20,0))</f>
      </c>
      <c r="AI137" s="130" t="str">
        <f>IF($Q137="","",IF($Q137&gt;='設定'!$B$21,'設定'!$B$22,0))</f>
      </c>
      <c r="AJ137" s="78"/>
      <c r="AK137" s="78"/>
      <c r="AL137" s="36"/>
      <c r="AM137" s="36"/>
      <c r="AN137" s="36"/>
    </row>
    <row r="138" ht="20" customHeight="true">
      <c r="A138" s="110" t="str">
        <f>IF($C138="","",IF($B138="","OT-"&amp;TEXT(ROW()-5,"0000"),"OT-"&amp;TEXT($B138,"yyyymmdd")&amp;"-"&amp;TEXT(ROW()-5,"0000")))</f>
      </c>
      <c r="B138" s="90"/>
      <c r="C138" s="78"/>
      <c r="D138" s="114"/>
      <c r="E138" s="78"/>
      <c r="F138" s="78"/>
      <c r="G138" s="78"/>
      <c r="H138" s="78"/>
      <c r="I138" s="78"/>
      <c r="J138" s="90"/>
      <c r="K138" s="118"/>
      <c r="L138" s="90"/>
      <c r="M138" s="118"/>
      <c r="N138" s="110" t="str">
        <f>IF(OR($J138="",$L138=""),"",IF($L138&gt;$J138,"はい","いいえ"))</f>
      </c>
      <c r="O138" s="122" t="str">
        <f>IF(OR($J138="",$K138="",$L138="",$M138=""),"",MAX(0,($L138+$M138-$J138-$K138)*24))</f>
      </c>
      <c r="P138" s="126"/>
      <c r="Q138" s="122" t="str">
        <f>IF($O138="","",ROUND(MAX(0,$O138-$P138)/'設定'!$B$15,0)*'設定'!$B$15)</f>
      </c>
      <c r="R138" s="78"/>
      <c r="S138" s="114"/>
      <c r="T138" s="110" t="str">
        <f>IF($Q138="","",IF(OR($Q138&gt;='設定'!$B$26,AND('設定'!$B$27="はい",ISNUMBER(SEARCH("法定",$G138)))),"三次承認",IF($Q138&gt;='設定'!$B$25,"二次承認","一次承認")))</f>
      </c>
      <c r="U138" s="78"/>
      <c r="V138" s="78"/>
      <c r="W138" s="90"/>
      <c r="X138" s="78"/>
      <c r="Y138" s="78"/>
      <c r="Z138" s="90"/>
      <c r="AA138" s="78"/>
      <c r="AB138" s="78"/>
      <c r="AC138" s="90"/>
      <c r="AD138" s="134" t="str">
        <f>IF($C138="","",IF((IF($Q138&gt;'設定'!$B$17,1,0)+IF(AND($S138="承認済み",$W138=""),1,0)+IF(AND(ISNUMBER(SEARCH("法定",$G138)),$AC138=""),1,0)+IF(AND($Q138&gt;0,$AL138=""),1,0))=0,"无",IF($Q138&gt;'設定'!$B$17,"1回上限超過。","")&amp;IF(AND($S138="承認済み",$W138=""),"上司承認日未入力。","")&amp;IF(AND(ISNUMBER(SEARCH("法定",$G138)),$AC138=""),"法定休日の上位承認漏れ。","")&amp;IF(AND($Q138&gt;0,$AL138=""),"証憑不足。","")))</f>
      </c>
      <c r="AE138" s="110" t="str">
        <f>IF($J138="","",TEXT($J138,"yyyy-mm"))</f>
      </c>
      <c r="AF138" s="122" t="str">
        <f>IF($G138="","",IF(ISNUMBER(SEARCH("法定",$G138)),'設定'!$B$14,IF(ISNUMBER(SEARCH("休日",$G138)),'設定'!$B$13,'設定'!$B$12)))</f>
      </c>
      <c r="AG138" s="122" t="str">
        <f>IF($Q138="","",$Q138*$AF138)</f>
      </c>
      <c r="AH138" s="130" t="str">
        <f>IF($Q138="","",IF($Q138&gt;='設定'!$B$19,'設定'!$B$20,0))</f>
      </c>
      <c r="AI138" s="130" t="str">
        <f>IF($Q138="","",IF($Q138&gt;='設定'!$B$21,'設定'!$B$22,0))</f>
      </c>
      <c r="AJ138" s="78"/>
      <c r="AK138" s="78"/>
      <c r="AL138" s="36"/>
      <c r="AM138" s="36"/>
      <c r="AN138" s="36"/>
    </row>
    <row r="139" ht="20" customHeight="true">
      <c r="A139" s="110" t="str">
        <f>IF($C139="","",IF($B139="","OT-"&amp;TEXT(ROW()-5,"0000"),"OT-"&amp;TEXT($B139,"yyyymmdd")&amp;"-"&amp;TEXT(ROW()-5,"0000")))</f>
      </c>
      <c r="B139" s="90"/>
      <c r="C139" s="78"/>
      <c r="D139" s="114"/>
      <c r="E139" s="78"/>
      <c r="F139" s="78"/>
      <c r="G139" s="78"/>
      <c r="H139" s="78"/>
      <c r="I139" s="78"/>
      <c r="J139" s="90"/>
      <c r="K139" s="118"/>
      <c r="L139" s="90"/>
      <c r="M139" s="118"/>
      <c r="N139" s="110" t="str">
        <f>IF(OR($J139="",$L139=""),"",IF($L139&gt;$J139,"はい","いいえ"))</f>
      </c>
      <c r="O139" s="122" t="str">
        <f>IF(OR($J139="",$K139="",$L139="",$M139=""),"",MAX(0,($L139+$M139-$J139-$K139)*24))</f>
      </c>
      <c r="P139" s="126"/>
      <c r="Q139" s="122" t="str">
        <f>IF($O139="","",ROUND(MAX(0,$O139-$P139)/'設定'!$B$15,0)*'設定'!$B$15)</f>
      </c>
      <c r="R139" s="78"/>
      <c r="S139" s="114"/>
      <c r="T139" s="110" t="str">
        <f>IF($Q139="","",IF(OR($Q139&gt;='設定'!$B$26,AND('設定'!$B$27="はい",ISNUMBER(SEARCH("法定",$G139)))),"三次承認",IF($Q139&gt;='設定'!$B$25,"二次承認","一次承認")))</f>
      </c>
      <c r="U139" s="78"/>
      <c r="V139" s="78"/>
      <c r="W139" s="90"/>
      <c r="X139" s="78"/>
      <c r="Y139" s="78"/>
      <c r="Z139" s="90"/>
      <c r="AA139" s="78"/>
      <c r="AB139" s="78"/>
      <c r="AC139" s="90"/>
      <c r="AD139" s="134" t="str">
        <f>IF($C139="","",IF((IF($Q139&gt;'設定'!$B$17,1,0)+IF(AND($S139="承認済み",$W139=""),1,0)+IF(AND(ISNUMBER(SEARCH("法定",$G139)),$AC139=""),1,0)+IF(AND($Q139&gt;0,$AL139=""),1,0))=0,"无",IF($Q139&gt;'設定'!$B$17,"1回上限超過。","")&amp;IF(AND($S139="承認済み",$W139=""),"上司承認日未入力。","")&amp;IF(AND(ISNUMBER(SEARCH("法定",$G139)),$AC139=""),"法定休日の上位承認漏れ。","")&amp;IF(AND($Q139&gt;0,$AL139=""),"証憑不足。","")))</f>
      </c>
      <c r="AE139" s="110" t="str">
        <f>IF($J139="","",TEXT($J139,"yyyy-mm"))</f>
      </c>
      <c r="AF139" s="122" t="str">
        <f>IF($G139="","",IF(ISNUMBER(SEARCH("法定",$G139)),'設定'!$B$14,IF(ISNUMBER(SEARCH("休日",$G139)),'設定'!$B$13,'設定'!$B$12)))</f>
      </c>
      <c r="AG139" s="122" t="str">
        <f>IF($Q139="","",$Q139*$AF139)</f>
      </c>
      <c r="AH139" s="130" t="str">
        <f>IF($Q139="","",IF($Q139&gt;='設定'!$B$19,'設定'!$B$20,0))</f>
      </c>
      <c r="AI139" s="130" t="str">
        <f>IF($Q139="","",IF($Q139&gt;='設定'!$B$21,'設定'!$B$22,0))</f>
      </c>
      <c r="AJ139" s="78"/>
      <c r="AK139" s="78"/>
      <c r="AL139" s="36"/>
      <c r="AM139" s="36"/>
      <c r="AN139" s="36"/>
    </row>
    <row r="140" ht="20" customHeight="true">
      <c r="A140" s="110" t="str">
        <f>IF($C140="","",IF($B140="","OT-"&amp;TEXT(ROW()-5,"0000"),"OT-"&amp;TEXT($B140,"yyyymmdd")&amp;"-"&amp;TEXT(ROW()-5,"0000")))</f>
      </c>
      <c r="B140" s="90"/>
      <c r="C140" s="78"/>
      <c r="D140" s="114"/>
      <c r="E140" s="78"/>
      <c r="F140" s="78"/>
      <c r="G140" s="78"/>
      <c r="H140" s="78"/>
      <c r="I140" s="78"/>
      <c r="J140" s="90"/>
      <c r="K140" s="118"/>
      <c r="L140" s="90"/>
      <c r="M140" s="118"/>
      <c r="N140" s="110" t="str">
        <f>IF(OR($J140="",$L140=""),"",IF($L140&gt;$J140,"はい","いいえ"))</f>
      </c>
      <c r="O140" s="122" t="str">
        <f>IF(OR($J140="",$K140="",$L140="",$M140=""),"",MAX(0,($L140+$M140-$J140-$K140)*24))</f>
      </c>
      <c r="P140" s="126"/>
      <c r="Q140" s="122" t="str">
        <f>IF($O140="","",ROUND(MAX(0,$O140-$P140)/'設定'!$B$15,0)*'設定'!$B$15)</f>
      </c>
      <c r="R140" s="78"/>
      <c r="S140" s="114"/>
      <c r="T140" s="110" t="str">
        <f>IF($Q140="","",IF(OR($Q140&gt;='設定'!$B$26,AND('設定'!$B$27="はい",ISNUMBER(SEARCH("法定",$G140)))),"三次承認",IF($Q140&gt;='設定'!$B$25,"二次承認","一次承認")))</f>
      </c>
      <c r="U140" s="78"/>
      <c r="V140" s="78"/>
      <c r="W140" s="90"/>
      <c r="X140" s="78"/>
      <c r="Y140" s="78"/>
      <c r="Z140" s="90"/>
      <c r="AA140" s="78"/>
      <c r="AB140" s="78"/>
      <c r="AC140" s="90"/>
      <c r="AD140" s="134" t="str">
        <f>IF($C140="","",IF((IF($Q140&gt;'設定'!$B$17,1,0)+IF(AND($S140="承認済み",$W140=""),1,0)+IF(AND(ISNUMBER(SEARCH("法定",$G140)),$AC140=""),1,0)+IF(AND($Q140&gt;0,$AL140=""),1,0))=0,"无",IF($Q140&gt;'設定'!$B$17,"1回上限超過。","")&amp;IF(AND($S140="承認済み",$W140=""),"上司承認日未入力。","")&amp;IF(AND(ISNUMBER(SEARCH("法定",$G140)),$AC140=""),"法定休日の上位承認漏れ。","")&amp;IF(AND($Q140&gt;0,$AL140=""),"証憑不足。","")))</f>
      </c>
      <c r="AE140" s="110" t="str">
        <f>IF($J140="","",TEXT($J140,"yyyy-mm"))</f>
      </c>
      <c r="AF140" s="122" t="str">
        <f>IF($G140="","",IF(ISNUMBER(SEARCH("法定",$G140)),'設定'!$B$14,IF(ISNUMBER(SEARCH("休日",$G140)),'設定'!$B$13,'設定'!$B$12)))</f>
      </c>
      <c r="AG140" s="122" t="str">
        <f>IF($Q140="","",$Q140*$AF140)</f>
      </c>
      <c r="AH140" s="130" t="str">
        <f>IF($Q140="","",IF($Q140&gt;='設定'!$B$19,'設定'!$B$20,0))</f>
      </c>
      <c r="AI140" s="130" t="str">
        <f>IF($Q140="","",IF($Q140&gt;='設定'!$B$21,'設定'!$B$22,0))</f>
      </c>
      <c r="AJ140" s="78"/>
      <c r="AK140" s="78"/>
      <c r="AL140" s="36"/>
      <c r="AM140" s="36"/>
      <c r="AN140" s="36"/>
    </row>
    <row r="141" ht="20" customHeight="true">
      <c r="A141" s="110" t="str">
        <f>IF($C141="","",IF($B141="","OT-"&amp;TEXT(ROW()-5,"0000"),"OT-"&amp;TEXT($B141,"yyyymmdd")&amp;"-"&amp;TEXT(ROW()-5,"0000")))</f>
      </c>
      <c r="B141" s="90"/>
      <c r="C141" s="78"/>
      <c r="D141" s="114"/>
      <c r="E141" s="78"/>
      <c r="F141" s="78"/>
      <c r="G141" s="78"/>
      <c r="H141" s="78"/>
      <c r="I141" s="78"/>
      <c r="J141" s="90"/>
      <c r="K141" s="118"/>
      <c r="L141" s="90"/>
      <c r="M141" s="118"/>
      <c r="N141" s="110" t="str">
        <f>IF(OR($J141="",$L141=""),"",IF($L141&gt;$J141,"はい","いいえ"))</f>
      </c>
      <c r="O141" s="122" t="str">
        <f>IF(OR($J141="",$K141="",$L141="",$M141=""),"",MAX(0,($L141+$M141-$J141-$K141)*24))</f>
      </c>
      <c r="P141" s="126"/>
      <c r="Q141" s="122" t="str">
        <f>IF($O141="","",ROUND(MAX(0,$O141-$P141)/'設定'!$B$15,0)*'設定'!$B$15)</f>
      </c>
      <c r="R141" s="78"/>
      <c r="S141" s="114"/>
      <c r="T141" s="110" t="str">
        <f>IF($Q141="","",IF(OR($Q141&gt;='設定'!$B$26,AND('設定'!$B$27="はい",ISNUMBER(SEARCH("法定",$G141)))),"三次承認",IF($Q141&gt;='設定'!$B$25,"二次承認","一次承認")))</f>
      </c>
      <c r="U141" s="78"/>
      <c r="V141" s="78"/>
      <c r="W141" s="90"/>
      <c r="X141" s="78"/>
      <c r="Y141" s="78"/>
      <c r="Z141" s="90"/>
      <c r="AA141" s="78"/>
      <c r="AB141" s="78"/>
      <c r="AC141" s="90"/>
      <c r="AD141" s="134" t="str">
        <f>IF($C141="","",IF((IF($Q141&gt;'設定'!$B$17,1,0)+IF(AND($S141="承認済み",$W141=""),1,0)+IF(AND(ISNUMBER(SEARCH("法定",$G141)),$AC141=""),1,0)+IF(AND($Q141&gt;0,$AL141=""),1,0))=0,"无",IF($Q141&gt;'設定'!$B$17,"1回上限超過。","")&amp;IF(AND($S141="承認済み",$W141=""),"上司承認日未入力。","")&amp;IF(AND(ISNUMBER(SEARCH("法定",$G141)),$AC141=""),"法定休日の上位承認漏れ。","")&amp;IF(AND($Q141&gt;0,$AL141=""),"証憑不足。","")))</f>
      </c>
      <c r="AE141" s="110" t="str">
        <f>IF($J141="","",TEXT($J141,"yyyy-mm"))</f>
      </c>
      <c r="AF141" s="122" t="str">
        <f>IF($G141="","",IF(ISNUMBER(SEARCH("法定",$G141)),'設定'!$B$14,IF(ISNUMBER(SEARCH("休日",$G141)),'設定'!$B$13,'設定'!$B$12)))</f>
      </c>
      <c r="AG141" s="122" t="str">
        <f>IF($Q141="","",$Q141*$AF141)</f>
      </c>
      <c r="AH141" s="130" t="str">
        <f>IF($Q141="","",IF($Q141&gt;='設定'!$B$19,'設定'!$B$20,0))</f>
      </c>
      <c r="AI141" s="130" t="str">
        <f>IF($Q141="","",IF($Q141&gt;='設定'!$B$21,'設定'!$B$22,0))</f>
      </c>
      <c r="AJ141" s="78"/>
      <c r="AK141" s="78"/>
      <c r="AL141" s="36"/>
      <c r="AM141" s="36"/>
      <c r="AN141" s="36"/>
    </row>
    <row r="142" ht="20" customHeight="true">
      <c r="A142" s="110" t="str">
        <f>IF($C142="","",IF($B142="","OT-"&amp;TEXT(ROW()-5,"0000"),"OT-"&amp;TEXT($B142,"yyyymmdd")&amp;"-"&amp;TEXT(ROW()-5,"0000")))</f>
      </c>
      <c r="B142" s="90"/>
      <c r="C142" s="78"/>
      <c r="D142" s="114"/>
      <c r="E142" s="78"/>
      <c r="F142" s="78"/>
      <c r="G142" s="78"/>
      <c r="H142" s="78"/>
      <c r="I142" s="78"/>
      <c r="J142" s="90"/>
      <c r="K142" s="118"/>
      <c r="L142" s="90"/>
      <c r="M142" s="118"/>
      <c r="N142" s="110" t="str">
        <f>IF(OR($J142="",$L142=""),"",IF($L142&gt;$J142,"はい","いいえ"))</f>
      </c>
      <c r="O142" s="122" t="str">
        <f>IF(OR($J142="",$K142="",$L142="",$M142=""),"",MAX(0,($L142+$M142-$J142-$K142)*24))</f>
      </c>
      <c r="P142" s="126"/>
      <c r="Q142" s="122" t="str">
        <f>IF($O142="","",ROUND(MAX(0,$O142-$P142)/'設定'!$B$15,0)*'設定'!$B$15)</f>
      </c>
      <c r="R142" s="78"/>
      <c r="S142" s="114"/>
      <c r="T142" s="110" t="str">
        <f>IF($Q142="","",IF(OR($Q142&gt;='設定'!$B$26,AND('設定'!$B$27="はい",ISNUMBER(SEARCH("法定",$G142)))),"三次承認",IF($Q142&gt;='設定'!$B$25,"二次承認","一次承認")))</f>
      </c>
      <c r="U142" s="78"/>
      <c r="V142" s="78"/>
      <c r="W142" s="90"/>
      <c r="X142" s="78"/>
      <c r="Y142" s="78"/>
      <c r="Z142" s="90"/>
      <c r="AA142" s="78"/>
      <c r="AB142" s="78"/>
      <c r="AC142" s="90"/>
      <c r="AD142" s="134" t="str">
        <f>IF($C142="","",IF((IF($Q142&gt;'設定'!$B$17,1,0)+IF(AND($S142="承認済み",$W142=""),1,0)+IF(AND(ISNUMBER(SEARCH("法定",$G142)),$AC142=""),1,0)+IF(AND($Q142&gt;0,$AL142=""),1,0))=0,"无",IF($Q142&gt;'設定'!$B$17,"1回上限超過。","")&amp;IF(AND($S142="承認済み",$W142=""),"上司承認日未入力。","")&amp;IF(AND(ISNUMBER(SEARCH("法定",$G142)),$AC142=""),"法定休日の上位承認漏れ。","")&amp;IF(AND($Q142&gt;0,$AL142=""),"証憑不足。","")))</f>
      </c>
      <c r="AE142" s="110" t="str">
        <f>IF($J142="","",TEXT($J142,"yyyy-mm"))</f>
      </c>
      <c r="AF142" s="122" t="str">
        <f>IF($G142="","",IF(ISNUMBER(SEARCH("法定",$G142)),'設定'!$B$14,IF(ISNUMBER(SEARCH("休日",$G142)),'設定'!$B$13,'設定'!$B$12)))</f>
      </c>
      <c r="AG142" s="122" t="str">
        <f>IF($Q142="","",$Q142*$AF142)</f>
      </c>
      <c r="AH142" s="130" t="str">
        <f>IF($Q142="","",IF($Q142&gt;='設定'!$B$19,'設定'!$B$20,0))</f>
      </c>
      <c r="AI142" s="130" t="str">
        <f>IF($Q142="","",IF($Q142&gt;='設定'!$B$21,'設定'!$B$22,0))</f>
      </c>
      <c r="AJ142" s="78"/>
      <c r="AK142" s="78"/>
      <c r="AL142" s="36"/>
      <c r="AM142" s="36"/>
      <c r="AN142" s="36"/>
    </row>
    <row r="143" ht="20" customHeight="true">
      <c r="A143" s="110" t="str">
        <f>IF($C143="","",IF($B143="","OT-"&amp;TEXT(ROW()-5,"0000"),"OT-"&amp;TEXT($B143,"yyyymmdd")&amp;"-"&amp;TEXT(ROW()-5,"0000")))</f>
      </c>
      <c r="B143" s="90"/>
      <c r="C143" s="78"/>
      <c r="D143" s="114"/>
      <c r="E143" s="78"/>
      <c r="F143" s="78"/>
      <c r="G143" s="78"/>
      <c r="H143" s="78"/>
      <c r="I143" s="78"/>
      <c r="J143" s="90"/>
      <c r="K143" s="118"/>
      <c r="L143" s="90"/>
      <c r="M143" s="118"/>
      <c r="N143" s="110" t="str">
        <f>IF(OR($J143="",$L143=""),"",IF($L143&gt;$J143,"はい","いいえ"))</f>
      </c>
      <c r="O143" s="122" t="str">
        <f>IF(OR($J143="",$K143="",$L143="",$M143=""),"",MAX(0,($L143+$M143-$J143-$K143)*24))</f>
      </c>
      <c r="P143" s="126"/>
      <c r="Q143" s="122" t="str">
        <f>IF($O143="","",ROUND(MAX(0,$O143-$P143)/'設定'!$B$15,0)*'設定'!$B$15)</f>
      </c>
      <c r="R143" s="78"/>
      <c r="S143" s="114"/>
      <c r="T143" s="110" t="str">
        <f>IF($Q143="","",IF(OR($Q143&gt;='設定'!$B$26,AND('設定'!$B$27="はい",ISNUMBER(SEARCH("法定",$G143)))),"三次承認",IF($Q143&gt;='設定'!$B$25,"二次承認","一次承認")))</f>
      </c>
      <c r="U143" s="78"/>
      <c r="V143" s="78"/>
      <c r="W143" s="90"/>
      <c r="X143" s="78"/>
      <c r="Y143" s="78"/>
      <c r="Z143" s="90"/>
      <c r="AA143" s="78"/>
      <c r="AB143" s="78"/>
      <c r="AC143" s="90"/>
      <c r="AD143" s="134" t="str">
        <f>IF($C143="","",IF((IF($Q143&gt;'設定'!$B$17,1,0)+IF(AND($S143="承認済み",$W143=""),1,0)+IF(AND(ISNUMBER(SEARCH("法定",$G143)),$AC143=""),1,0)+IF(AND($Q143&gt;0,$AL143=""),1,0))=0,"无",IF($Q143&gt;'設定'!$B$17,"1回上限超過。","")&amp;IF(AND($S143="承認済み",$W143=""),"上司承認日未入力。","")&amp;IF(AND(ISNUMBER(SEARCH("法定",$G143)),$AC143=""),"法定休日の上位承認漏れ。","")&amp;IF(AND($Q143&gt;0,$AL143=""),"証憑不足。","")))</f>
      </c>
      <c r="AE143" s="110" t="str">
        <f>IF($J143="","",TEXT($J143,"yyyy-mm"))</f>
      </c>
      <c r="AF143" s="122" t="str">
        <f>IF($G143="","",IF(ISNUMBER(SEARCH("法定",$G143)),'設定'!$B$14,IF(ISNUMBER(SEARCH("休日",$G143)),'設定'!$B$13,'設定'!$B$12)))</f>
      </c>
      <c r="AG143" s="122" t="str">
        <f>IF($Q143="","",$Q143*$AF143)</f>
      </c>
      <c r="AH143" s="130" t="str">
        <f>IF($Q143="","",IF($Q143&gt;='設定'!$B$19,'設定'!$B$20,0))</f>
      </c>
      <c r="AI143" s="130" t="str">
        <f>IF($Q143="","",IF($Q143&gt;='設定'!$B$21,'設定'!$B$22,0))</f>
      </c>
      <c r="AJ143" s="78"/>
      <c r="AK143" s="78"/>
      <c r="AL143" s="36"/>
      <c r="AM143" s="36"/>
      <c r="AN143" s="36"/>
    </row>
    <row r="144" ht="20" customHeight="true">
      <c r="A144" s="110" t="str">
        <f>IF($C144="","",IF($B144="","OT-"&amp;TEXT(ROW()-5,"0000"),"OT-"&amp;TEXT($B144,"yyyymmdd")&amp;"-"&amp;TEXT(ROW()-5,"0000")))</f>
      </c>
      <c r="B144" s="90"/>
      <c r="C144" s="78"/>
      <c r="D144" s="114"/>
      <c r="E144" s="78"/>
      <c r="F144" s="78"/>
      <c r="G144" s="78"/>
      <c r="H144" s="78"/>
      <c r="I144" s="78"/>
      <c r="J144" s="90"/>
      <c r="K144" s="118"/>
      <c r="L144" s="90"/>
      <c r="M144" s="118"/>
      <c r="N144" s="110" t="str">
        <f>IF(OR($J144="",$L144=""),"",IF($L144&gt;$J144,"はい","いいえ"))</f>
      </c>
      <c r="O144" s="122" t="str">
        <f>IF(OR($J144="",$K144="",$L144="",$M144=""),"",MAX(0,($L144+$M144-$J144-$K144)*24))</f>
      </c>
      <c r="P144" s="126"/>
      <c r="Q144" s="122" t="str">
        <f>IF($O144="","",ROUND(MAX(0,$O144-$P144)/'設定'!$B$15,0)*'設定'!$B$15)</f>
      </c>
      <c r="R144" s="78"/>
      <c r="S144" s="114"/>
      <c r="T144" s="110" t="str">
        <f>IF($Q144="","",IF(OR($Q144&gt;='設定'!$B$26,AND('設定'!$B$27="はい",ISNUMBER(SEARCH("法定",$G144)))),"三次承認",IF($Q144&gt;='設定'!$B$25,"二次承認","一次承認")))</f>
      </c>
      <c r="U144" s="78"/>
      <c r="V144" s="78"/>
      <c r="W144" s="90"/>
      <c r="X144" s="78"/>
      <c r="Y144" s="78"/>
      <c r="Z144" s="90"/>
      <c r="AA144" s="78"/>
      <c r="AB144" s="78"/>
      <c r="AC144" s="90"/>
      <c r="AD144" s="134" t="str">
        <f>IF($C144="","",IF((IF($Q144&gt;'設定'!$B$17,1,0)+IF(AND($S144="承認済み",$W144=""),1,0)+IF(AND(ISNUMBER(SEARCH("法定",$G144)),$AC144=""),1,0)+IF(AND($Q144&gt;0,$AL144=""),1,0))=0,"无",IF($Q144&gt;'設定'!$B$17,"1回上限超過。","")&amp;IF(AND($S144="承認済み",$W144=""),"上司承認日未入力。","")&amp;IF(AND(ISNUMBER(SEARCH("法定",$G144)),$AC144=""),"法定休日の上位承認漏れ。","")&amp;IF(AND($Q144&gt;0,$AL144=""),"証憑不足。","")))</f>
      </c>
      <c r="AE144" s="110" t="str">
        <f>IF($J144="","",TEXT($J144,"yyyy-mm"))</f>
      </c>
      <c r="AF144" s="122" t="str">
        <f>IF($G144="","",IF(ISNUMBER(SEARCH("法定",$G144)),'設定'!$B$14,IF(ISNUMBER(SEARCH("休日",$G144)),'設定'!$B$13,'設定'!$B$12)))</f>
      </c>
      <c r="AG144" s="122" t="str">
        <f>IF($Q144="","",$Q144*$AF144)</f>
      </c>
      <c r="AH144" s="130" t="str">
        <f>IF($Q144="","",IF($Q144&gt;='設定'!$B$19,'設定'!$B$20,0))</f>
      </c>
      <c r="AI144" s="130" t="str">
        <f>IF($Q144="","",IF($Q144&gt;='設定'!$B$21,'設定'!$B$22,0))</f>
      </c>
      <c r="AJ144" s="78"/>
      <c r="AK144" s="78"/>
      <c r="AL144" s="36"/>
      <c r="AM144" s="36"/>
      <c r="AN144" s="36"/>
    </row>
    <row r="145" ht="20" customHeight="true">
      <c r="A145" s="110" t="str">
        <f>IF($C145="","",IF($B145="","OT-"&amp;TEXT(ROW()-5,"0000"),"OT-"&amp;TEXT($B145,"yyyymmdd")&amp;"-"&amp;TEXT(ROW()-5,"0000")))</f>
      </c>
      <c r="B145" s="90"/>
      <c r="C145" s="78"/>
      <c r="D145" s="114"/>
      <c r="E145" s="78"/>
      <c r="F145" s="78"/>
      <c r="G145" s="78"/>
      <c r="H145" s="78"/>
      <c r="I145" s="78"/>
      <c r="J145" s="90"/>
      <c r="K145" s="118"/>
      <c r="L145" s="90"/>
      <c r="M145" s="118"/>
      <c r="N145" s="110" t="str">
        <f>IF(OR($J145="",$L145=""),"",IF($L145&gt;$J145,"はい","いいえ"))</f>
      </c>
      <c r="O145" s="122" t="str">
        <f>IF(OR($J145="",$K145="",$L145="",$M145=""),"",MAX(0,($L145+$M145-$J145-$K145)*24))</f>
      </c>
      <c r="P145" s="126"/>
      <c r="Q145" s="122" t="str">
        <f>IF($O145="","",ROUND(MAX(0,$O145-$P145)/'設定'!$B$15,0)*'設定'!$B$15)</f>
      </c>
      <c r="R145" s="78"/>
      <c r="S145" s="114"/>
      <c r="T145" s="110" t="str">
        <f>IF($Q145="","",IF(OR($Q145&gt;='設定'!$B$26,AND('設定'!$B$27="はい",ISNUMBER(SEARCH("法定",$G145)))),"三次承認",IF($Q145&gt;='設定'!$B$25,"二次承認","一次承認")))</f>
      </c>
      <c r="U145" s="78"/>
      <c r="V145" s="78"/>
      <c r="W145" s="90"/>
      <c r="X145" s="78"/>
      <c r="Y145" s="78"/>
      <c r="Z145" s="90"/>
      <c r="AA145" s="78"/>
      <c r="AB145" s="78"/>
      <c r="AC145" s="90"/>
      <c r="AD145" s="134" t="str">
        <f>IF($C145="","",IF((IF($Q145&gt;'設定'!$B$17,1,0)+IF(AND($S145="承認済み",$W145=""),1,0)+IF(AND(ISNUMBER(SEARCH("法定",$G145)),$AC145=""),1,0)+IF(AND($Q145&gt;0,$AL145=""),1,0))=0,"无",IF($Q145&gt;'設定'!$B$17,"1回上限超過。","")&amp;IF(AND($S145="承認済み",$W145=""),"上司承認日未入力。","")&amp;IF(AND(ISNUMBER(SEARCH("法定",$G145)),$AC145=""),"法定休日の上位承認漏れ。","")&amp;IF(AND($Q145&gt;0,$AL145=""),"証憑不足。","")))</f>
      </c>
      <c r="AE145" s="110" t="str">
        <f>IF($J145="","",TEXT($J145,"yyyy-mm"))</f>
      </c>
      <c r="AF145" s="122" t="str">
        <f>IF($G145="","",IF(ISNUMBER(SEARCH("法定",$G145)),'設定'!$B$14,IF(ISNUMBER(SEARCH("休日",$G145)),'設定'!$B$13,'設定'!$B$12)))</f>
      </c>
      <c r="AG145" s="122" t="str">
        <f>IF($Q145="","",$Q145*$AF145)</f>
      </c>
      <c r="AH145" s="130" t="str">
        <f>IF($Q145="","",IF($Q145&gt;='設定'!$B$19,'設定'!$B$20,0))</f>
      </c>
      <c r="AI145" s="130" t="str">
        <f>IF($Q145="","",IF($Q145&gt;='設定'!$B$21,'設定'!$B$22,0))</f>
      </c>
      <c r="AJ145" s="78"/>
      <c r="AK145" s="78"/>
      <c r="AL145" s="36"/>
      <c r="AM145" s="36"/>
      <c r="AN145" s="36"/>
    </row>
    <row r="146" ht="20" customHeight="true">
      <c r="A146" s="110" t="str">
        <f>IF($C146="","",IF($B146="","OT-"&amp;TEXT(ROW()-5,"0000"),"OT-"&amp;TEXT($B146,"yyyymmdd")&amp;"-"&amp;TEXT(ROW()-5,"0000")))</f>
      </c>
      <c r="B146" s="90"/>
      <c r="C146" s="78"/>
      <c r="D146" s="114"/>
      <c r="E146" s="78"/>
      <c r="F146" s="78"/>
      <c r="G146" s="78"/>
      <c r="H146" s="78"/>
      <c r="I146" s="78"/>
      <c r="J146" s="90"/>
      <c r="K146" s="118"/>
      <c r="L146" s="90"/>
      <c r="M146" s="118"/>
      <c r="N146" s="110" t="str">
        <f>IF(OR($J146="",$L146=""),"",IF($L146&gt;$J146,"はい","いいえ"))</f>
      </c>
      <c r="O146" s="122" t="str">
        <f>IF(OR($J146="",$K146="",$L146="",$M146=""),"",MAX(0,($L146+$M146-$J146-$K146)*24))</f>
      </c>
      <c r="P146" s="126"/>
      <c r="Q146" s="122" t="str">
        <f>IF($O146="","",ROUND(MAX(0,$O146-$P146)/'設定'!$B$15,0)*'設定'!$B$15)</f>
      </c>
      <c r="R146" s="78"/>
      <c r="S146" s="114"/>
      <c r="T146" s="110" t="str">
        <f>IF($Q146="","",IF(OR($Q146&gt;='設定'!$B$26,AND('設定'!$B$27="はい",ISNUMBER(SEARCH("法定",$G146)))),"三次承認",IF($Q146&gt;='設定'!$B$25,"二次承認","一次承認")))</f>
      </c>
      <c r="U146" s="78"/>
      <c r="V146" s="78"/>
      <c r="W146" s="90"/>
      <c r="X146" s="78"/>
      <c r="Y146" s="78"/>
      <c r="Z146" s="90"/>
      <c r="AA146" s="78"/>
      <c r="AB146" s="78"/>
      <c r="AC146" s="90"/>
      <c r="AD146" s="134" t="str">
        <f>IF($C146="","",IF((IF($Q146&gt;'設定'!$B$17,1,0)+IF(AND($S146="承認済み",$W146=""),1,0)+IF(AND(ISNUMBER(SEARCH("法定",$G146)),$AC146=""),1,0)+IF(AND($Q146&gt;0,$AL146=""),1,0))=0,"无",IF($Q146&gt;'設定'!$B$17,"1回上限超過。","")&amp;IF(AND($S146="承認済み",$W146=""),"上司承認日未入力。","")&amp;IF(AND(ISNUMBER(SEARCH("法定",$G146)),$AC146=""),"法定休日の上位承認漏れ。","")&amp;IF(AND($Q146&gt;0,$AL146=""),"証憑不足。","")))</f>
      </c>
      <c r="AE146" s="110" t="str">
        <f>IF($J146="","",TEXT($J146,"yyyy-mm"))</f>
      </c>
      <c r="AF146" s="122" t="str">
        <f>IF($G146="","",IF(ISNUMBER(SEARCH("法定",$G146)),'設定'!$B$14,IF(ISNUMBER(SEARCH("休日",$G146)),'設定'!$B$13,'設定'!$B$12)))</f>
      </c>
      <c r="AG146" s="122" t="str">
        <f>IF($Q146="","",$Q146*$AF146)</f>
      </c>
      <c r="AH146" s="130" t="str">
        <f>IF($Q146="","",IF($Q146&gt;='設定'!$B$19,'設定'!$B$20,0))</f>
      </c>
      <c r="AI146" s="130" t="str">
        <f>IF($Q146="","",IF($Q146&gt;='設定'!$B$21,'設定'!$B$22,0))</f>
      </c>
      <c r="AJ146" s="78"/>
      <c r="AK146" s="78"/>
      <c r="AL146" s="36"/>
      <c r="AM146" s="36"/>
      <c r="AN146" s="36"/>
    </row>
    <row r="147" ht="20" customHeight="true">
      <c r="A147" s="110" t="str">
        <f>IF($C147="","",IF($B147="","OT-"&amp;TEXT(ROW()-5,"0000"),"OT-"&amp;TEXT($B147,"yyyymmdd")&amp;"-"&amp;TEXT(ROW()-5,"0000")))</f>
      </c>
      <c r="B147" s="90"/>
      <c r="C147" s="78"/>
      <c r="D147" s="114"/>
      <c r="E147" s="78"/>
      <c r="F147" s="78"/>
      <c r="G147" s="78"/>
      <c r="H147" s="78"/>
      <c r="I147" s="78"/>
      <c r="J147" s="90"/>
      <c r="K147" s="118"/>
      <c r="L147" s="90"/>
      <c r="M147" s="118"/>
      <c r="N147" s="110" t="str">
        <f>IF(OR($J147="",$L147=""),"",IF($L147&gt;$J147,"はい","いいえ"))</f>
      </c>
      <c r="O147" s="122" t="str">
        <f>IF(OR($J147="",$K147="",$L147="",$M147=""),"",MAX(0,($L147+$M147-$J147-$K147)*24))</f>
      </c>
      <c r="P147" s="126"/>
      <c r="Q147" s="122" t="str">
        <f>IF($O147="","",ROUND(MAX(0,$O147-$P147)/'設定'!$B$15,0)*'設定'!$B$15)</f>
      </c>
      <c r="R147" s="78"/>
      <c r="S147" s="114"/>
      <c r="T147" s="110" t="str">
        <f>IF($Q147="","",IF(OR($Q147&gt;='設定'!$B$26,AND('設定'!$B$27="はい",ISNUMBER(SEARCH("法定",$G147)))),"三次承認",IF($Q147&gt;='設定'!$B$25,"二次承認","一次承認")))</f>
      </c>
      <c r="U147" s="78"/>
      <c r="V147" s="78"/>
      <c r="W147" s="90"/>
      <c r="X147" s="78"/>
      <c r="Y147" s="78"/>
      <c r="Z147" s="90"/>
      <c r="AA147" s="78"/>
      <c r="AB147" s="78"/>
      <c r="AC147" s="90"/>
      <c r="AD147" s="134" t="str">
        <f>IF($C147="","",IF((IF($Q147&gt;'設定'!$B$17,1,0)+IF(AND($S147="承認済み",$W147=""),1,0)+IF(AND(ISNUMBER(SEARCH("法定",$G147)),$AC147=""),1,0)+IF(AND($Q147&gt;0,$AL147=""),1,0))=0,"无",IF($Q147&gt;'設定'!$B$17,"1回上限超過。","")&amp;IF(AND($S147="承認済み",$W147=""),"上司承認日未入力。","")&amp;IF(AND(ISNUMBER(SEARCH("法定",$G147)),$AC147=""),"法定休日の上位承認漏れ。","")&amp;IF(AND($Q147&gt;0,$AL147=""),"証憑不足。","")))</f>
      </c>
      <c r="AE147" s="110" t="str">
        <f>IF($J147="","",TEXT($J147,"yyyy-mm"))</f>
      </c>
      <c r="AF147" s="122" t="str">
        <f>IF($G147="","",IF(ISNUMBER(SEARCH("法定",$G147)),'設定'!$B$14,IF(ISNUMBER(SEARCH("休日",$G147)),'設定'!$B$13,'設定'!$B$12)))</f>
      </c>
      <c r="AG147" s="122" t="str">
        <f>IF($Q147="","",$Q147*$AF147)</f>
      </c>
      <c r="AH147" s="130" t="str">
        <f>IF($Q147="","",IF($Q147&gt;='設定'!$B$19,'設定'!$B$20,0))</f>
      </c>
      <c r="AI147" s="130" t="str">
        <f>IF($Q147="","",IF($Q147&gt;='設定'!$B$21,'設定'!$B$22,0))</f>
      </c>
      <c r="AJ147" s="78"/>
      <c r="AK147" s="78"/>
      <c r="AL147" s="36"/>
      <c r="AM147" s="36"/>
      <c r="AN147" s="36"/>
    </row>
    <row r="148" ht="20" customHeight="true">
      <c r="A148" s="110" t="str">
        <f>IF($C148="","",IF($B148="","OT-"&amp;TEXT(ROW()-5,"0000"),"OT-"&amp;TEXT($B148,"yyyymmdd")&amp;"-"&amp;TEXT(ROW()-5,"0000")))</f>
      </c>
      <c r="B148" s="90"/>
      <c r="C148" s="78"/>
      <c r="D148" s="114"/>
      <c r="E148" s="78"/>
      <c r="F148" s="78"/>
      <c r="G148" s="78"/>
      <c r="H148" s="78"/>
      <c r="I148" s="78"/>
      <c r="J148" s="90"/>
      <c r="K148" s="118"/>
      <c r="L148" s="90"/>
      <c r="M148" s="118"/>
      <c r="N148" s="110" t="str">
        <f>IF(OR($J148="",$L148=""),"",IF($L148&gt;$J148,"はい","いいえ"))</f>
      </c>
      <c r="O148" s="122" t="str">
        <f>IF(OR($J148="",$K148="",$L148="",$M148=""),"",MAX(0,($L148+$M148-$J148-$K148)*24))</f>
      </c>
      <c r="P148" s="126"/>
      <c r="Q148" s="122" t="str">
        <f>IF($O148="","",ROUND(MAX(0,$O148-$P148)/'設定'!$B$15,0)*'設定'!$B$15)</f>
      </c>
      <c r="R148" s="78"/>
      <c r="S148" s="114"/>
      <c r="T148" s="110" t="str">
        <f>IF($Q148="","",IF(OR($Q148&gt;='設定'!$B$26,AND('設定'!$B$27="はい",ISNUMBER(SEARCH("法定",$G148)))),"三次承認",IF($Q148&gt;='設定'!$B$25,"二次承認","一次承認")))</f>
      </c>
      <c r="U148" s="78"/>
      <c r="V148" s="78"/>
      <c r="W148" s="90"/>
      <c r="X148" s="78"/>
      <c r="Y148" s="78"/>
      <c r="Z148" s="90"/>
      <c r="AA148" s="78"/>
      <c r="AB148" s="78"/>
      <c r="AC148" s="90"/>
      <c r="AD148" s="134" t="str">
        <f>IF($C148="","",IF((IF($Q148&gt;'設定'!$B$17,1,0)+IF(AND($S148="承認済み",$W148=""),1,0)+IF(AND(ISNUMBER(SEARCH("法定",$G148)),$AC148=""),1,0)+IF(AND($Q148&gt;0,$AL148=""),1,0))=0,"无",IF($Q148&gt;'設定'!$B$17,"1回上限超過。","")&amp;IF(AND($S148="承認済み",$W148=""),"上司承認日未入力。","")&amp;IF(AND(ISNUMBER(SEARCH("法定",$G148)),$AC148=""),"法定休日の上位承認漏れ。","")&amp;IF(AND($Q148&gt;0,$AL148=""),"証憑不足。","")))</f>
      </c>
      <c r="AE148" s="110" t="str">
        <f>IF($J148="","",TEXT($J148,"yyyy-mm"))</f>
      </c>
      <c r="AF148" s="122" t="str">
        <f>IF($G148="","",IF(ISNUMBER(SEARCH("法定",$G148)),'設定'!$B$14,IF(ISNUMBER(SEARCH("休日",$G148)),'設定'!$B$13,'設定'!$B$12)))</f>
      </c>
      <c r="AG148" s="122" t="str">
        <f>IF($Q148="","",$Q148*$AF148)</f>
      </c>
      <c r="AH148" s="130" t="str">
        <f>IF($Q148="","",IF($Q148&gt;='設定'!$B$19,'設定'!$B$20,0))</f>
      </c>
      <c r="AI148" s="130" t="str">
        <f>IF($Q148="","",IF($Q148&gt;='設定'!$B$21,'設定'!$B$22,0))</f>
      </c>
      <c r="AJ148" s="78"/>
      <c r="AK148" s="78"/>
      <c r="AL148" s="36"/>
      <c r="AM148" s="36"/>
      <c r="AN148" s="36"/>
    </row>
    <row r="149" ht="20" customHeight="true">
      <c r="A149" s="110" t="str">
        <f>IF($C149="","",IF($B149="","OT-"&amp;TEXT(ROW()-5,"0000"),"OT-"&amp;TEXT($B149,"yyyymmdd")&amp;"-"&amp;TEXT(ROW()-5,"0000")))</f>
      </c>
      <c r="B149" s="90"/>
      <c r="C149" s="78"/>
      <c r="D149" s="114"/>
      <c r="E149" s="78"/>
      <c r="F149" s="78"/>
      <c r="G149" s="78"/>
      <c r="H149" s="78"/>
      <c r="I149" s="78"/>
      <c r="J149" s="90"/>
      <c r="K149" s="118"/>
      <c r="L149" s="90"/>
      <c r="M149" s="118"/>
      <c r="N149" s="110" t="str">
        <f>IF(OR($J149="",$L149=""),"",IF($L149&gt;$J149,"はい","いいえ"))</f>
      </c>
      <c r="O149" s="122" t="str">
        <f>IF(OR($J149="",$K149="",$L149="",$M149=""),"",MAX(0,($L149+$M149-$J149-$K149)*24))</f>
      </c>
      <c r="P149" s="126"/>
      <c r="Q149" s="122" t="str">
        <f>IF($O149="","",ROUND(MAX(0,$O149-$P149)/'設定'!$B$15,0)*'設定'!$B$15)</f>
      </c>
      <c r="R149" s="78"/>
      <c r="S149" s="114"/>
      <c r="T149" s="110" t="str">
        <f>IF($Q149="","",IF(OR($Q149&gt;='設定'!$B$26,AND('設定'!$B$27="はい",ISNUMBER(SEARCH("法定",$G149)))),"三次承認",IF($Q149&gt;='設定'!$B$25,"二次承認","一次承認")))</f>
      </c>
      <c r="U149" s="78"/>
      <c r="V149" s="78"/>
      <c r="W149" s="90"/>
      <c r="X149" s="78"/>
      <c r="Y149" s="78"/>
      <c r="Z149" s="90"/>
      <c r="AA149" s="78"/>
      <c r="AB149" s="78"/>
      <c r="AC149" s="90"/>
      <c r="AD149" s="134" t="str">
        <f>IF($C149="","",IF((IF($Q149&gt;'設定'!$B$17,1,0)+IF(AND($S149="承認済み",$W149=""),1,0)+IF(AND(ISNUMBER(SEARCH("法定",$G149)),$AC149=""),1,0)+IF(AND($Q149&gt;0,$AL149=""),1,0))=0,"无",IF($Q149&gt;'設定'!$B$17,"1回上限超過。","")&amp;IF(AND($S149="承認済み",$W149=""),"上司承認日未入力。","")&amp;IF(AND(ISNUMBER(SEARCH("法定",$G149)),$AC149=""),"法定休日の上位承認漏れ。","")&amp;IF(AND($Q149&gt;0,$AL149=""),"証憑不足。","")))</f>
      </c>
      <c r="AE149" s="110" t="str">
        <f>IF($J149="","",TEXT($J149,"yyyy-mm"))</f>
      </c>
      <c r="AF149" s="122" t="str">
        <f>IF($G149="","",IF(ISNUMBER(SEARCH("法定",$G149)),'設定'!$B$14,IF(ISNUMBER(SEARCH("休日",$G149)),'設定'!$B$13,'設定'!$B$12)))</f>
      </c>
      <c r="AG149" s="122" t="str">
        <f>IF($Q149="","",$Q149*$AF149)</f>
      </c>
      <c r="AH149" s="130" t="str">
        <f>IF($Q149="","",IF($Q149&gt;='設定'!$B$19,'設定'!$B$20,0))</f>
      </c>
      <c r="AI149" s="130" t="str">
        <f>IF($Q149="","",IF($Q149&gt;='設定'!$B$21,'設定'!$B$22,0))</f>
      </c>
      <c r="AJ149" s="78"/>
      <c r="AK149" s="78"/>
      <c r="AL149" s="36"/>
      <c r="AM149" s="36"/>
      <c r="AN149" s="36"/>
    </row>
    <row r="150" ht="20" customHeight="true">
      <c r="A150" s="110" t="str">
        <f>IF($C150="","",IF($B150="","OT-"&amp;TEXT(ROW()-5,"0000"),"OT-"&amp;TEXT($B150,"yyyymmdd")&amp;"-"&amp;TEXT(ROW()-5,"0000")))</f>
      </c>
      <c r="B150" s="90"/>
      <c r="C150" s="78"/>
      <c r="D150" s="114"/>
      <c r="E150" s="78"/>
      <c r="F150" s="78"/>
      <c r="G150" s="78"/>
      <c r="H150" s="78"/>
      <c r="I150" s="78"/>
      <c r="J150" s="90"/>
      <c r="K150" s="118"/>
      <c r="L150" s="90"/>
      <c r="M150" s="118"/>
      <c r="N150" s="110" t="str">
        <f>IF(OR($J150="",$L150=""),"",IF($L150&gt;$J150,"はい","いいえ"))</f>
      </c>
      <c r="O150" s="122" t="str">
        <f>IF(OR($J150="",$K150="",$L150="",$M150=""),"",MAX(0,($L150+$M150-$J150-$K150)*24))</f>
      </c>
      <c r="P150" s="126"/>
      <c r="Q150" s="122" t="str">
        <f>IF($O150="","",ROUND(MAX(0,$O150-$P150)/'設定'!$B$15,0)*'設定'!$B$15)</f>
      </c>
      <c r="R150" s="78"/>
      <c r="S150" s="114"/>
      <c r="T150" s="110" t="str">
        <f>IF($Q150="","",IF(OR($Q150&gt;='設定'!$B$26,AND('設定'!$B$27="はい",ISNUMBER(SEARCH("法定",$G150)))),"三次承認",IF($Q150&gt;='設定'!$B$25,"二次承認","一次承認")))</f>
      </c>
      <c r="U150" s="78"/>
      <c r="V150" s="78"/>
      <c r="W150" s="90"/>
      <c r="X150" s="78"/>
      <c r="Y150" s="78"/>
      <c r="Z150" s="90"/>
      <c r="AA150" s="78"/>
      <c r="AB150" s="78"/>
      <c r="AC150" s="90"/>
      <c r="AD150" s="134" t="str">
        <f>IF($C150="","",IF((IF($Q150&gt;'設定'!$B$17,1,0)+IF(AND($S150="承認済み",$W150=""),1,0)+IF(AND(ISNUMBER(SEARCH("法定",$G150)),$AC150=""),1,0)+IF(AND($Q150&gt;0,$AL150=""),1,0))=0,"无",IF($Q150&gt;'設定'!$B$17,"1回上限超過。","")&amp;IF(AND($S150="承認済み",$W150=""),"上司承認日未入力。","")&amp;IF(AND(ISNUMBER(SEARCH("法定",$G150)),$AC150=""),"法定休日の上位承認漏れ。","")&amp;IF(AND($Q150&gt;0,$AL150=""),"証憑不足。","")))</f>
      </c>
      <c r="AE150" s="110" t="str">
        <f>IF($J150="","",TEXT($J150,"yyyy-mm"))</f>
      </c>
      <c r="AF150" s="122" t="str">
        <f>IF($G150="","",IF(ISNUMBER(SEARCH("法定",$G150)),'設定'!$B$14,IF(ISNUMBER(SEARCH("休日",$G150)),'設定'!$B$13,'設定'!$B$12)))</f>
      </c>
      <c r="AG150" s="122" t="str">
        <f>IF($Q150="","",$Q150*$AF150)</f>
      </c>
      <c r="AH150" s="130" t="str">
        <f>IF($Q150="","",IF($Q150&gt;='設定'!$B$19,'設定'!$B$20,0))</f>
      </c>
      <c r="AI150" s="130" t="str">
        <f>IF($Q150="","",IF($Q150&gt;='設定'!$B$21,'設定'!$B$22,0))</f>
      </c>
      <c r="AJ150" s="78"/>
      <c r="AK150" s="78"/>
      <c r="AL150" s="36"/>
      <c r="AM150" s="36"/>
      <c r="AN150" s="36"/>
    </row>
    <row r="151" ht="20" customHeight="true">
      <c r="A151" s="110" t="str">
        <f>IF($C151="","",IF($B151="","OT-"&amp;TEXT(ROW()-5,"0000"),"OT-"&amp;TEXT($B151,"yyyymmdd")&amp;"-"&amp;TEXT(ROW()-5,"0000")))</f>
      </c>
      <c r="B151" s="90"/>
      <c r="C151" s="78"/>
      <c r="D151" s="114"/>
      <c r="E151" s="78"/>
      <c r="F151" s="78"/>
      <c r="G151" s="78"/>
      <c r="H151" s="78"/>
      <c r="I151" s="78"/>
      <c r="J151" s="90"/>
      <c r="K151" s="118"/>
      <c r="L151" s="90"/>
      <c r="M151" s="118"/>
      <c r="N151" s="110" t="str">
        <f>IF(OR($J151="",$L151=""),"",IF($L151&gt;$J151,"はい","いいえ"))</f>
      </c>
      <c r="O151" s="122" t="str">
        <f>IF(OR($J151="",$K151="",$L151="",$M151=""),"",MAX(0,($L151+$M151-$J151-$K151)*24))</f>
      </c>
      <c r="P151" s="126"/>
      <c r="Q151" s="122" t="str">
        <f>IF($O151="","",ROUND(MAX(0,$O151-$P151)/'設定'!$B$15,0)*'設定'!$B$15)</f>
      </c>
      <c r="R151" s="78"/>
      <c r="S151" s="114"/>
      <c r="T151" s="110" t="str">
        <f>IF($Q151="","",IF(OR($Q151&gt;='設定'!$B$26,AND('設定'!$B$27="はい",ISNUMBER(SEARCH("法定",$G151)))),"三次承認",IF($Q151&gt;='設定'!$B$25,"二次承認","一次承認")))</f>
      </c>
      <c r="U151" s="78"/>
      <c r="V151" s="78"/>
      <c r="W151" s="90"/>
      <c r="X151" s="78"/>
      <c r="Y151" s="78"/>
      <c r="Z151" s="90"/>
      <c r="AA151" s="78"/>
      <c r="AB151" s="78"/>
      <c r="AC151" s="90"/>
      <c r="AD151" s="134" t="str">
        <f>IF($C151="","",IF((IF($Q151&gt;'設定'!$B$17,1,0)+IF(AND($S151="承認済み",$W151=""),1,0)+IF(AND(ISNUMBER(SEARCH("法定",$G151)),$AC151=""),1,0)+IF(AND($Q151&gt;0,$AL151=""),1,0))=0,"无",IF($Q151&gt;'設定'!$B$17,"1回上限超過。","")&amp;IF(AND($S151="承認済み",$W151=""),"上司承認日未入力。","")&amp;IF(AND(ISNUMBER(SEARCH("法定",$G151)),$AC151=""),"法定休日の上位承認漏れ。","")&amp;IF(AND($Q151&gt;0,$AL151=""),"証憑不足。","")))</f>
      </c>
      <c r="AE151" s="110" t="str">
        <f>IF($J151="","",TEXT($J151,"yyyy-mm"))</f>
      </c>
      <c r="AF151" s="122" t="str">
        <f>IF($G151="","",IF(ISNUMBER(SEARCH("法定",$G151)),'設定'!$B$14,IF(ISNUMBER(SEARCH("休日",$G151)),'設定'!$B$13,'設定'!$B$12)))</f>
      </c>
      <c r="AG151" s="122" t="str">
        <f>IF($Q151="","",$Q151*$AF151)</f>
      </c>
      <c r="AH151" s="130" t="str">
        <f>IF($Q151="","",IF($Q151&gt;='設定'!$B$19,'設定'!$B$20,0))</f>
      </c>
      <c r="AI151" s="130" t="str">
        <f>IF($Q151="","",IF($Q151&gt;='設定'!$B$21,'設定'!$B$22,0))</f>
      </c>
      <c r="AJ151" s="78"/>
      <c r="AK151" s="78"/>
      <c r="AL151" s="36"/>
      <c r="AM151" s="36"/>
      <c r="AN151" s="36"/>
    </row>
    <row r="152" ht="20" customHeight="true">
      <c r="A152" s="110" t="str">
        <f>IF($C152="","",IF($B152="","OT-"&amp;TEXT(ROW()-5,"0000"),"OT-"&amp;TEXT($B152,"yyyymmdd")&amp;"-"&amp;TEXT(ROW()-5,"0000")))</f>
      </c>
      <c r="B152" s="90"/>
      <c r="C152" s="78"/>
      <c r="D152" s="114"/>
      <c r="E152" s="78"/>
      <c r="F152" s="78"/>
      <c r="G152" s="78"/>
      <c r="H152" s="78"/>
      <c r="I152" s="78"/>
      <c r="J152" s="90"/>
      <c r="K152" s="118"/>
      <c r="L152" s="90"/>
      <c r="M152" s="118"/>
      <c r="N152" s="110" t="str">
        <f>IF(OR($J152="",$L152=""),"",IF($L152&gt;$J152,"はい","いいえ"))</f>
      </c>
      <c r="O152" s="122" t="str">
        <f>IF(OR($J152="",$K152="",$L152="",$M152=""),"",MAX(0,($L152+$M152-$J152-$K152)*24))</f>
      </c>
      <c r="P152" s="126"/>
      <c r="Q152" s="122" t="str">
        <f>IF($O152="","",ROUND(MAX(0,$O152-$P152)/'設定'!$B$15,0)*'設定'!$B$15)</f>
      </c>
      <c r="R152" s="78"/>
      <c r="S152" s="114"/>
      <c r="T152" s="110" t="str">
        <f>IF($Q152="","",IF(OR($Q152&gt;='設定'!$B$26,AND('設定'!$B$27="はい",ISNUMBER(SEARCH("法定",$G152)))),"三次承認",IF($Q152&gt;='設定'!$B$25,"二次承認","一次承認")))</f>
      </c>
      <c r="U152" s="78"/>
      <c r="V152" s="78"/>
      <c r="W152" s="90"/>
      <c r="X152" s="78"/>
      <c r="Y152" s="78"/>
      <c r="Z152" s="90"/>
      <c r="AA152" s="78"/>
      <c r="AB152" s="78"/>
      <c r="AC152" s="90"/>
      <c r="AD152" s="134" t="str">
        <f>IF($C152="","",IF((IF($Q152&gt;'設定'!$B$17,1,0)+IF(AND($S152="承認済み",$W152=""),1,0)+IF(AND(ISNUMBER(SEARCH("法定",$G152)),$AC152=""),1,0)+IF(AND($Q152&gt;0,$AL152=""),1,0))=0,"无",IF($Q152&gt;'設定'!$B$17,"1回上限超過。","")&amp;IF(AND($S152="承認済み",$W152=""),"上司承認日未入力。","")&amp;IF(AND(ISNUMBER(SEARCH("法定",$G152)),$AC152=""),"法定休日の上位承認漏れ。","")&amp;IF(AND($Q152&gt;0,$AL152=""),"証憑不足。","")))</f>
      </c>
      <c r="AE152" s="110" t="str">
        <f>IF($J152="","",TEXT($J152,"yyyy-mm"))</f>
      </c>
      <c r="AF152" s="122" t="str">
        <f>IF($G152="","",IF(ISNUMBER(SEARCH("法定",$G152)),'設定'!$B$14,IF(ISNUMBER(SEARCH("休日",$G152)),'設定'!$B$13,'設定'!$B$12)))</f>
      </c>
      <c r="AG152" s="122" t="str">
        <f>IF($Q152="","",$Q152*$AF152)</f>
      </c>
      <c r="AH152" s="130" t="str">
        <f>IF($Q152="","",IF($Q152&gt;='設定'!$B$19,'設定'!$B$20,0))</f>
      </c>
      <c r="AI152" s="130" t="str">
        <f>IF($Q152="","",IF($Q152&gt;='設定'!$B$21,'設定'!$B$22,0))</f>
      </c>
      <c r="AJ152" s="78"/>
      <c r="AK152" s="78"/>
      <c r="AL152" s="36"/>
      <c r="AM152" s="36"/>
      <c r="AN152" s="36"/>
    </row>
    <row r="153" ht="20" customHeight="true">
      <c r="A153" s="110" t="str">
        <f>IF($C153="","",IF($B153="","OT-"&amp;TEXT(ROW()-5,"0000"),"OT-"&amp;TEXT($B153,"yyyymmdd")&amp;"-"&amp;TEXT(ROW()-5,"0000")))</f>
      </c>
      <c r="B153" s="90"/>
      <c r="C153" s="78"/>
      <c r="D153" s="114"/>
      <c r="E153" s="78"/>
      <c r="F153" s="78"/>
      <c r="G153" s="78"/>
      <c r="H153" s="78"/>
      <c r="I153" s="78"/>
      <c r="J153" s="90"/>
      <c r="K153" s="118"/>
      <c r="L153" s="90"/>
      <c r="M153" s="118"/>
      <c r="N153" s="110" t="str">
        <f>IF(OR($J153="",$L153=""),"",IF($L153&gt;$J153,"はい","いいえ"))</f>
      </c>
      <c r="O153" s="122" t="str">
        <f>IF(OR($J153="",$K153="",$L153="",$M153=""),"",MAX(0,($L153+$M153-$J153-$K153)*24))</f>
      </c>
      <c r="P153" s="126"/>
      <c r="Q153" s="122" t="str">
        <f>IF($O153="","",ROUND(MAX(0,$O153-$P153)/'設定'!$B$15,0)*'設定'!$B$15)</f>
      </c>
      <c r="R153" s="78"/>
      <c r="S153" s="114"/>
      <c r="T153" s="110" t="str">
        <f>IF($Q153="","",IF(OR($Q153&gt;='設定'!$B$26,AND('設定'!$B$27="はい",ISNUMBER(SEARCH("法定",$G153)))),"三次承認",IF($Q153&gt;='設定'!$B$25,"二次承認","一次承認")))</f>
      </c>
      <c r="U153" s="78"/>
      <c r="V153" s="78"/>
      <c r="W153" s="90"/>
      <c r="X153" s="78"/>
      <c r="Y153" s="78"/>
      <c r="Z153" s="90"/>
      <c r="AA153" s="78"/>
      <c r="AB153" s="78"/>
      <c r="AC153" s="90"/>
      <c r="AD153" s="134" t="str">
        <f>IF($C153="","",IF((IF($Q153&gt;'設定'!$B$17,1,0)+IF(AND($S153="承認済み",$W153=""),1,0)+IF(AND(ISNUMBER(SEARCH("法定",$G153)),$AC153=""),1,0)+IF(AND($Q153&gt;0,$AL153=""),1,0))=0,"无",IF($Q153&gt;'設定'!$B$17,"1回上限超過。","")&amp;IF(AND($S153="承認済み",$W153=""),"上司承認日未入力。","")&amp;IF(AND(ISNUMBER(SEARCH("法定",$G153)),$AC153=""),"法定休日の上位承認漏れ。","")&amp;IF(AND($Q153&gt;0,$AL153=""),"証憑不足。","")))</f>
      </c>
      <c r="AE153" s="110" t="str">
        <f>IF($J153="","",TEXT($J153,"yyyy-mm"))</f>
      </c>
      <c r="AF153" s="122" t="str">
        <f>IF($G153="","",IF(ISNUMBER(SEARCH("法定",$G153)),'設定'!$B$14,IF(ISNUMBER(SEARCH("休日",$G153)),'設定'!$B$13,'設定'!$B$12)))</f>
      </c>
      <c r="AG153" s="122" t="str">
        <f>IF($Q153="","",$Q153*$AF153)</f>
      </c>
      <c r="AH153" s="130" t="str">
        <f>IF($Q153="","",IF($Q153&gt;='設定'!$B$19,'設定'!$B$20,0))</f>
      </c>
      <c r="AI153" s="130" t="str">
        <f>IF($Q153="","",IF($Q153&gt;='設定'!$B$21,'設定'!$B$22,0))</f>
      </c>
      <c r="AJ153" s="78"/>
      <c r="AK153" s="78"/>
      <c r="AL153" s="36"/>
      <c r="AM153" s="36"/>
      <c r="AN153" s="36"/>
    </row>
    <row r="154" ht="20" customHeight="true">
      <c r="A154" s="110" t="str">
        <f>IF($C154="","",IF($B154="","OT-"&amp;TEXT(ROW()-5,"0000"),"OT-"&amp;TEXT($B154,"yyyymmdd")&amp;"-"&amp;TEXT(ROW()-5,"0000")))</f>
      </c>
      <c r="B154" s="90"/>
      <c r="C154" s="78"/>
      <c r="D154" s="114"/>
      <c r="E154" s="78"/>
      <c r="F154" s="78"/>
      <c r="G154" s="78"/>
      <c r="H154" s="78"/>
      <c r="I154" s="78"/>
      <c r="J154" s="90"/>
      <c r="K154" s="118"/>
      <c r="L154" s="90"/>
      <c r="M154" s="118"/>
      <c r="N154" s="110" t="str">
        <f>IF(OR($J154="",$L154=""),"",IF($L154&gt;$J154,"はい","いいえ"))</f>
      </c>
      <c r="O154" s="122" t="str">
        <f>IF(OR($J154="",$K154="",$L154="",$M154=""),"",MAX(0,($L154+$M154-$J154-$K154)*24))</f>
      </c>
      <c r="P154" s="126"/>
      <c r="Q154" s="122" t="str">
        <f>IF($O154="","",ROUND(MAX(0,$O154-$P154)/'設定'!$B$15,0)*'設定'!$B$15)</f>
      </c>
      <c r="R154" s="78"/>
      <c r="S154" s="114"/>
      <c r="T154" s="110" t="str">
        <f>IF($Q154="","",IF(OR($Q154&gt;='設定'!$B$26,AND('設定'!$B$27="はい",ISNUMBER(SEARCH("法定",$G154)))),"三次承認",IF($Q154&gt;='設定'!$B$25,"二次承認","一次承認")))</f>
      </c>
      <c r="U154" s="78"/>
      <c r="V154" s="78"/>
      <c r="W154" s="90"/>
      <c r="X154" s="78"/>
      <c r="Y154" s="78"/>
      <c r="Z154" s="90"/>
      <c r="AA154" s="78"/>
      <c r="AB154" s="78"/>
      <c r="AC154" s="90"/>
      <c r="AD154" s="134" t="str">
        <f>IF($C154="","",IF((IF($Q154&gt;'設定'!$B$17,1,0)+IF(AND($S154="承認済み",$W154=""),1,0)+IF(AND(ISNUMBER(SEARCH("法定",$G154)),$AC154=""),1,0)+IF(AND($Q154&gt;0,$AL154=""),1,0))=0,"无",IF($Q154&gt;'設定'!$B$17,"1回上限超過。","")&amp;IF(AND($S154="承認済み",$W154=""),"上司承認日未入力。","")&amp;IF(AND(ISNUMBER(SEARCH("法定",$G154)),$AC154=""),"法定休日の上位承認漏れ。","")&amp;IF(AND($Q154&gt;0,$AL154=""),"証憑不足。","")))</f>
      </c>
      <c r="AE154" s="110" t="str">
        <f>IF($J154="","",TEXT($J154,"yyyy-mm"))</f>
      </c>
      <c r="AF154" s="122" t="str">
        <f>IF($G154="","",IF(ISNUMBER(SEARCH("法定",$G154)),'設定'!$B$14,IF(ISNUMBER(SEARCH("休日",$G154)),'設定'!$B$13,'設定'!$B$12)))</f>
      </c>
      <c r="AG154" s="122" t="str">
        <f>IF($Q154="","",$Q154*$AF154)</f>
      </c>
      <c r="AH154" s="130" t="str">
        <f>IF($Q154="","",IF($Q154&gt;='設定'!$B$19,'設定'!$B$20,0))</f>
      </c>
      <c r="AI154" s="130" t="str">
        <f>IF($Q154="","",IF($Q154&gt;='設定'!$B$21,'設定'!$B$22,0))</f>
      </c>
      <c r="AJ154" s="78"/>
      <c r="AK154" s="78"/>
      <c r="AL154" s="36"/>
      <c r="AM154" s="36"/>
      <c r="AN154" s="36"/>
    </row>
    <row r="155" ht="20" customHeight="true">
      <c r="A155" s="110" t="str">
        <f>IF($C155="","",IF($B155="","OT-"&amp;TEXT(ROW()-5,"0000"),"OT-"&amp;TEXT($B155,"yyyymmdd")&amp;"-"&amp;TEXT(ROW()-5,"0000")))</f>
      </c>
      <c r="B155" s="90"/>
      <c r="C155" s="78"/>
      <c r="D155" s="114"/>
      <c r="E155" s="78"/>
      <c r="F155" s="78"/>
      <c r="G155" s="78"/>
      <c r="H155" s="78"/>
      <c r="I155" s="78"/>
      <c r="J155" s="90"/>
      <c r="K155" s="118"/>
      <c r="L155" s="90"/>
      <c r="M155" s="118"/>
      <c r="N155" s="110" t="str">
        <f>IF(OR($J155="",$L155=""),"",IF($L155&gt;$J155,"はい","いいえ"))</f>
      </c>
      <c r="O155" s="122" t="str">
        <f>IF(OR($J155="",$K155="",$L155="",$M155=""),"",MAX(0,($L155+$M155-$J155-$K155)*24))</f>
      </c>
      <c r="P155" s="126"/>
      <c r="Q155" s="122" t="str">
        <f>IF($O155="","",ROUND(MAX(0,$O155-$P155)/'設定'!$B$15,0)*'設定'!$B$15)</f>
      </c>
      <c r="R155" s="78"/>
      <c r="S155" s="114"/>
      <c r="T155" s="110" t="str">
        <f>IF($Q155="","",IF(OR($Q155&gt;='設定'!$B$26,AND('設定'!$B$27="はい",ISNUMBER(SEARCH("法定",$G155)))),"三次承認",IF($Q155&gt;='設定'!$B$25,"二次承認","一次承認")))</f>
      </c>
      <c r="U155" s="78"/>
      <c r="V155" s="78"/>
      <c r="W155" s="90"/>
      <c r="X155" s="78"/>
      <c r="Y155" s="78"/>
      <c r="Z155" s="90"/>
      <c r="AA155" s="78"/>
      <c r="AB155" s="78"/>
      <c r="AC155" s="90"/>
      <c r="AD155" s="134" t="str">
        <f>IF($C155="","",IF((IF($Q155&gt;'設定'!$B$17,1,0)+IF(AND($S155="承認済み",$W155=""),1,0)+IF(AND(ISNUMBER(SEARCH("法定",$G155)),$AC155=""),1,0)+IF(AND($Q155&gt;0,$AL155=""),1,0))=0,"无",IF($Q155&gt;'設定'!$B$17,"1回上限超過。","")&amp;IF(AND($S155="承認済み",$W155=""),"上司承認日未入力。","")&amp;IF(AND(ISNUMBER(SEARCH("法定",$G155)),$AC155=""),"法定休日の上位承認漏れ。","")&amp;IF(AND($Q155&gt;0,$AL155=""),"証憑不足。","")))</f>
      </c>
      <c r="AE155" s="110" t="str">
        <f>IF($J155="","",TEXT($J155,"yyyy-mm"))</f>
      </c>
      <c r="AF155" s="122" t="str">
        <f>IF($G155="","",IF(ISNUMBER(SEARCH("法定",$G155)),'設定'!$B$14,IF(ISNUMBER(SEARCH("休日",$G155)),'設定'!$B$13,'設定'!$B$12)))</f>
      </c>
      <c r="AG155" s="122" t="str">
        <f>IF($Q155="","",$Q155*$AF155)</f>
      </c>
      <c r="AH155" s="130" t="str">
        <f>IF($Q155="","",IF($Q155&gt;='設定'!$B$19,'設定'!$B$20,0))</f>
      </c>
      <c r="AI155" s="130" t="str">
        <f>IF($Q155="","",IF($Q155&gt;='設定'!$B$21,'設定'!$B$22,0))</f>
      </c>
      <c r="AJ155" s="78"/>
      <c r="AK155" s="78"/>
      <c r="AL155" s="36"/>
      <c r="AM155" s="36"/>
      <c r="AN155" s="36"/>
    </row>
    <row r="156" ht="20" customHeight="true">
      <c r="A156" s="110" t="str">
        <f>IF($C156="","",IF($B156="","OT-"&amp;TEXT(ROW()-5,"0000"),"OT-"&amp;TEXT($B156,"yyyymmdd")&amp;"-"&amp;TEXT(ROW()-5,"0000")))</f>
      </c>
      <c r="B156" s="90"/>
      <c r="C156" s="78"/>
      <c r="D156" s="114"/>
      <c r="E156" s="78"/>
      <c r="F156" s="78"/>
      <c r="G156" s="78"/>
      <c r="H156" s="78"/>
      <c r="I156" s="78"/>
      <c r="J156" s="90"/>
      <c r="K156" s="118"/>
      <c r="L156" s="90"/>
      <c r="M156" s="118"/>
      <c r="N156" s="110" t="str">
        <f>IF(OR($J156="",$L156=""),"",IF($L156&gt;$J156,"はい","いいえ"))</f>
      </c>
      <c r="O156" s="122" t="str">
        <f>IF(OR($J156="",$K156="",$L156="",$M156=""),"",MAX(0,($L156+$M156-$J156-$K156)*24))</f>
      </c>
      <c r="P156" s="126"/>
      <c r="Q156" s="122" t="str">
        <f>IF($O156="","",ROUND(MAX(0,$O156-$P156)/'設定'!$B$15,0)*'設定'!$B$15)</f>
      </c>
      <c r="R156" s="78"/>
      <c r="S156" s="114"/>
      <c r="T156" s="110" t="str">
        <f>IF($Q156="","",IF(OR($Q156&gt;='設定'!$B$26,AND('設定'!$B$27="はい",ISNUMBER(SEARCH("法定",$G156)))),"三次承認",IF($Q156&gt;='設定'!$B$25,"二次承認","一次承認")))</f>
      </c>
      <c r="U156" s="78"/>
      <c r="V156" s="78"/>
      <c r="W156" s="90"/>
      <c r="X156" s="78"/>
      <c r="Y156" s="78"/>
      <c r="Z156" s="90"/>
      <c r="AA156" s="78"/>
      <c r="AB156" s="78"/>
      <c r="AC156" s="90"/>
      <c r="AD156" s="134" t="str">
        <f>IF($C156="","",IF((IF($Q156&gt;'設定'!$B$17,1,0)+IF(AND($S156="承認済み",$W156=""),1,0)+IF(AND(ISNUMBER(SEARCH("法定",$G156)),$AC156=""),1,0)+IF(AND($Q156&gt;0,$AL156=""),1,0))=0,"无",IF($Q156&gt;'設定'!$B$17,"1回上限超過。","")&amp;IF(AND($S156="承認済み",$W156=""),"上司承認日未入力。","")&amp;IF(AND(ISNUMBER(SEARCH("法定",$G156)),$AC156=""),"法定休日の上位承認漏れ。","")&amp;IF(AND($Q156&gt;0,$AL156=""),"証憑不足。","")))</f>
      </c>
      <c r="AE156" s="110" t="str">
        <f>IF($J156="","",TEXT($J156,"yyyy-mm"))</f>
      </c>
      <c r="AF156" s="122" t="str">
        <f>IF($G156="","",IF(ISNUMBER(SEARCH("法定",$G156)),'設定'!$B$14,IF(ISNUMBER(SEARCH("休日",$G156)),'設定'!$B$13,'設定'!$B$12)))</f>
      </c>
      <c r="AG156" s="122" t="str">
        <f>IF($Q156="","",$Q156*$AF156)</f>
      </c>
      <c r="AH156" s="130" t="str">
        <f>IF($Q156="","",IF($Q156&gt;='設定'!$B$19,'設定'!$B$20,0))</f>
      </c>
      <c r="AI156" s="130" t="str">
        <f>IF($Q156="","",IF($Q156&gt;='設定'!$B$21,'設定'!$B$22,0))</f>
      </c>
      <c r="AJ156" s="78"/>
      <c r="AK156" s="78"/>
      <c r="AL156" s="36"/>
      <c r="AM156" s="36"/>
      <c r="AN156" s="36"/>
    </row>
    <row r="157" ht="20" customHeight="true">
      <c r="A157" s="110" t="str">
        <f>IF($C157="","",IF($B157="","OT-"&amp;TEXT(ROW()-5,"0000"),"OT-"&amp;TEXT($B157,"yyyymmdd")&amp;"-"&amp;TEXT(ROW()-5,"0000")))</f>
      </c>
      <c r="B157" s="90"/>
      <c r="C157" s="78"/>
      <c r="D157" s="114"/>
      <c r="E157" s="78"/>
      <c r="F157" s="78"/>
      <c r="G157" s="78"/>
      <c r="H157" s="78"/>
      <c r="I157" s="78"/>
      <c r="J157" s="90"/>
      <c r="K157" s="118"/>
      <c r="L157" s="90"/>
      <c r="M157" s="118"/>
      <c r="N157" s="110" t="str">
        <f>IF(OR($J157="",$L157=""),"",IF($L157&gt;$J157,"はい","いいえ"))</f>
      </c>
      <c r="O157" s="122" t="str">
        <f>IF(OR($J157="",$K157="",$L157="",$M157=""),"",MAX(0,($L157+$M157-$J157-$K157)*24))</f>
      </c>
      <c r="P157" s="126"/>
      <c r="Q157" s="122" t="str">
        <f>IF($O157="","",ROUND(MAX(0,$O157-$P157)/'設定'!$B$15,0)*'設定'!$B$15)</f>
      </c>
      <c r="R157" s="78"/>
      <c r="S157" s="114"/>
      <c r="T157" s="110" t="str">
        <f>IF($Q157="","",IF(OR($Q157&gt;='設定'!$B$26,AND('設定'!$B$27="はい",ISNUMBER(SEARCH("法定",$G157)))),"三次承認",IF($Q157&gt;='設定'!$B$25,"二次承認","一次承認")))</f>
      </c>
      <c r="U157" s="78"/>
      <c r="V157" s="78"/>
      <c r="W157" s="90"/>
      <c r="X157" s="78"/>
      <c r="Y157" s="78"/>
      <c r="Z157" s="90"/>
      <c r="AA157" s="78"/>
      <c r="AB157" s="78"/>
      <c r="AC157" s="90"/>
      <c r="AD157" s="134" t="str">
        <f>IF($C157="","",IF((IF($Q157&gt;'設定'!$B$17,1,0)+IF(AND($S157="承認済み",$W157=""),1,0)+IF(AND(ISNUMBER(SEARCH("法定",$G157)),$AC157=""),1,0)+IF(AND($Q157&gt;0,$AL157=""),1,0))=0,"无",IF($Q157&gt;'設定'!$B$17,"1回上限超過。","")&amp;IF(AND($S157="承認済み",$W157=""),"上司承認日未入力。","")&amp;IF(AND(ISNUMBER(SEARCH("法定",$G157)),$AC157=""),"法定休日の上位承認漏れ。","")&amp;IF(AND($Q157&gt;0,$AL157=""),"証憑不足。","")))</f>
      </c>
      <c r="AE157" s="110" t="str">
        <f>IF($J157="","",TEXT($J157,"yyyy-mm"))</f>
      </c>
      <c r="AF157" s="122" t="str">
        <f>IF($G157="","",IF(ISNUMBER(SEARCH("法定",$G157)),'設定'!$B$14,IF(ISNUMBER(SEARCH("休日",$G157)),'設定'!$B$13,'設定'!$B$12)))</f>
      </c>
      <c r="AG157" s="122" t="str">
        <f>IF($Q157="","",$Q157*$AF157)</f>
      </c>
      <c r="AH157" s="130" t="str">
        <f>IF($Q157="","",IF($Q157&gt;='設定'!$B$19,'設定'!$B$20,0))</f>
      </c>
      <c r="AI157" s="130" t="str">
        <f>IF($Q157="","",IF($Q157&gt;='設定'!$B$21,'設定'!$B$22,0))</f>
      </c>
      <c r="AJ157" s="78"/>
      <c r="AK157" s="78"/>
      <c r="AL157" s="36"/>
      <c r="AM157" s="36"/>
      <c r="AN157" s="36"/>
    </row>
    <row r="158" ht="20" customHeight="true">
      <c r="A158" s="110" t="str">
        <f>IF($C158="","",IF($B158="","OT-"&amp;TEXT(ROW()-5,"0000"),"OT-"&amp;TEXT($B158,"yyyymmdd")&amp;"-"&amp;TEXT(ROW()-5,"0000")))</f>
      </c>
      <c r="B158" s="90"/>
      <c r="C158" s="78"/>
      <c r="D158" s="114"/>
      <c r="E158" s="78"/>
      <c r="F158" s="78"/>
      <c r="G158" s="78"/>
      <c r="H158" s="78"/>
      <c r="I158" s="78"/>
      <c r="J158" s="90"/>
      <c r="K158" s="118"/>
      <c r="L158" s="90"/>
      <c r="M158" s="118"/>
      <c r="N158" s="110" t="str">
        <f>IF(OR($J158="",$L158=""),"",IF($L158&gt;$J158,"はい","いいえ"))</f>
      </c>
      <c r="O158" s="122" t="str">
        <f>IF(OR($J158="",$K158="",$L158="",$M158=""),"",MAX(0,($L158+$M158-$J158-$K158)*24))</f>
      </c>
      <c r="P158" s="126"/>
      <c r="Q158" s="122" t="str">
        <f>IF($O158="","",ROUND(MAX(0,$O158-$P158)/'設定'!$B$15,0)*'設定'!$B$15)</f>
      </c>
      <c r="R158" s="78"/>
      <c r="S158" s="114"/>
      <c r="T158" s="110" t="str">
        <f>IF($Q158="","",IF(OR($Q158&gt;='設定'!$B$26,AND('設定'!$B$27="はい",ISNUMBER(SEARCH("法定",$G158)))),"三次承認",IF($Q158&gt;='設定'!$B$25,"二次承認","一次承認")))</f>
      </c>
      <c r="U158" s="78"/>
      <c r="V158" s="78"/>
      <c r="W158" s="90"/>
      <c r="X158" s="78"/>
      <c r="Y158" s="78"/>
      <c r="Z158" s="90"/>
      <c r="AA158" s="78"/>
      <c r="AB158" s="78"/>
      <c r="AC158" s="90"/>
      <c r="AD158" s="134" t="str">
        <f>IF($C158="","",IF((IF($Q158&gt;'設定'!$B$17,1,0)+IF(AND($S158="承認済み",$W158=""),1,0)+IF(AND(ISNUMBER(SEARCH("法定",$G158)),$AC158=""),1,0)+IF(AND($Q158&gt;0,$AL158=""),1,0))=0,"无",IF($Q158&gt;'設定'!$B$17,"1回上限超過。","")&amp;IF(AND($S158="承認済み",$W158=""),"上司承認日未入力。","")&amp;IF(AND(ISNUMBER(SEARCH("法定",$G158)),$AC158=""),"法定休日の上位承認漏れ。","")&amp;IF(AND($Q158&gt;0,$AL158=""),"証憑不足。","")))</f>
      </c>
      <c r="AE158" s="110" t="str">
        <f>IF($J158="","",TEXT($J158,"yyyy-mm"))</f>
      </c>
      <c r="AF158" s="122" t="str">
        <f>IF($G158="","",IF(ISNUMBER(SEARCH("法定",$G158)),'設定'!$B$14,IF(ISNUMBER(SEARCH("休日",$G158)),'設定'!$B$13,'設定'!$B$12)))</f>
      </c>
      <c r="AG158" s="122" t="str">
        <f>IF($Q158="","",$Q158*$AF158)</f>
      </c>
      <c r="AH158" s="130" t="str">
        <f>IF($Q158="","",IF($Q158&gt;='設定'!$B$19,'設定'!$B$20,0))</f>
      </c>
      <c r="AI158" s="130" t="str">
        <f>IF($Q158="","",IF($Q158&gt;='設定'!$B$21,'設定'!$B$22,0))</f>
      </c>
      <c r="AJ158" s="78"/>
      <c r="AK158" s="78"/>
      <c r="AL158" s="36"/>
      <c r="AM158" s="36"/>
      <c r="AN158" s="36"/>
    </row>
    <row r="159" ht="20" customHeight="true">
      <c r="A159" s="110" t="str">
        <f>IF($C159="","",IF($B159="","OT-"&amp;TEXT(ROW()-5,"0000"),"OT-"&amp;TEXT($B159,"yyyymmdd")&amp;"-"&amp;TEXT(ROW()-5,"0000")))</f>
      </c>
      <c r="B159" s="90"/>
      <c r="C159" s="78"/>
      <c r="D159" s="114"/>
      <c r="E159" s="78"/>
      <c r="F159" s="78"/>
      <c r="G159" s="78"/>
      <c r="H159" s="78"/>
      <c r="I159" s="78"/>
      <c r="J159" s="90"/>
      <c r="K159" s="118"/>
      <c r="L159" s="90"/>
      <c r="M159" s="118"/>
      <c r="N159" s="110" t="str">
        <f>IF(OR($J159="",$L159=""),"",IF($L159&gt;$J159,"はい","いいえ"))</f>
      </c>
      <c r="O159" s="122" t="str">
        <f>IF(OR($J159="",$K159="",$L159="",$M159=""),"",MAX(0,($L159+$M159-$J159-$K159)*24))</f>
      </c>
      <c r="P159" s="126"/>
      <c r="Q159" s="122" t="str">
        <f>IF($O159="","",ROUND(MAX(0,$O159-$P159)/'設定'!$B$15,0)*'設定'!$B$15)</f>
      </c>
      <c r="R159" s="78"/>
      <c r="S159" s="114"/>
      <c r="T159" s="110" t="str">
        <f>IF($Q159="","",IF(OR($Q159&gt;='設定'!$B$26,AND('設定'!$B$27="はい",ISNUMBER(SEARCH("法定",$G159)))),"三次承認",IF($Q159&gt;='設定'!$B$25,"二次承認","一次承認")))</f>
      </c>
      <c r="U159" s="78"/>
      <c r="V159" s="78"/>
      <c r="W159" s="90"/>
      <c r="X159" s="78"/>
      <c r="Y159" s="78"/>
      <c r="Z159" s="90"/>
      <c r="AA159" s="78"/>
      <c r="AB159" s="78"/>
      <c r="AC159" s="90"/>
      <c r="AD159" s="134" t="str">
        <f>IF($C159="","",IF((IF($Q159&gt;'設定'!$B$17,1,0)+IF(AND($S159="承認済み",$W159=""),1,0)+IF(AND(ISNUMBER(SEARCH("法定",$G159)),$AC159=""),1,0)+IF(AND($Q159&gt;0,$AL159=""),1,0))=0,"无",IF($Q159&gt;'設定'!$B$17,"1回上限超過。","")&amp;IF(AND($S159="承認済み",$W159=""),"上司承認日未入力。","")&amp;IF(AND(ISNUMBER(SEARCH("法定",$G159)),$AC159=""),"法定休日の上位承認漏れ。","")&amp;IF(AND($Q159&gt;0,$AL159=""),"証憑不足。","")))</f>
      </c>
      <c r="AE159" s="110" t="str">
        <f>IF($J159="","",TEXT($J159,"yyyy-mm"))</f>
      </c>
      <c r="AF159" s="122" t="str">
        <f>IF($G159="","",IF(ISNUMBER(SEARCH("法定",$G159)),'設定'!$B$14,IF(ISNUMBER(SEARCH("休日",$G159)),'設定'!$B$13,'設定'!$B$12)))</f>
      </c>
      <c r="AG159" s="122" t="str">
        <f>IF($Q159="","",$Q159*$AF159)</f>
      </c>
      <c r="AH159" s="130" t="str">
        <f>IF($Q159="","",IF($Q159&gt;='設定'!$B$19,'設定'!$B$20,0))</f>
      </c>
      <c r="AI159" s="130" t="str">
        <f>IF($Q159="","",IF($Q159&gt;='設定'!$B$21,'設定'!$B$22,0))</f>
      </c>
      <c r="AJ159" s="78"/>
      <c r="AK159" s="78"/>
      <c r="AL159" s="36"/>
      <c r="AM159" s="36"/>
      <c r="AN159" s="36"/>
    </row>
    <row r="160" ht="20" customHeight="true">
      <c r="A160" s="110" t="str">
        <f>IF($C160="","",IF($B160="","OT-"&amp;TEXT(ROW()-5,"0000"),"OT-"&amp;TEXT($B160,"yyyymmdd")&amp;"-"&amp;TEXT(ROW()-5,"0000")))</f>
      </c>
      <c r="B160" s="90"/>
      <c r="C160" s="78"/>
      <c r="D160" s="114"/>
      <c r="E160" s="78"/>
      <c r="F160" s="78"/>
      <c r="G160" s="78"/>
      <c r="H160" s="78"/>
      <c r="I160" s="78"/>
      <c r="J160" s="90"/>
      <c r="K160" s="118"/>
      <c r="L160" s="90"/>
      <c r="M160" s="118"/>
      <c r="N160" s="110" t="str">
        <f>IF(OR($J160="",$L160=""),"",IF($L160&gt;$J160,"はい","いいえ"))</f>
      </c>
      <c r="O160" s="122" t="str">
        <f>IF(OR($J160="",$K160="",$L160="",$M160=""),"",MAX(0,($L160+$M160-$J160-$K160)*24))</f>
      </c>
      <c r="P160" s="126"/>
      <c r="Q160" s="122" t="str">
        <f>IF($O160="","",ROUND(MAX(0,$O160-$P160)/'設定'!$B$15,0)*'設定'!$B$15)</f>
      </c>
      <c r="R160" s="78"/>
      <c r="S160" s="114"/>
      <c r="T160" s="110" t="str">
        <f>IF($Q160="","",IF(OR($Q160&gt;='設定'!$B$26,AND('設定'!$B$27="はい",ISNUMBER(SEARCH("法定",$G160)))),"三次承認",IF($Q160&gt;='設定'!$B$25,"二次承認","一次承認")))</f>
      </c>
      <c r="U160" s="78"/>
      <c r="V160" s="78"/>
      <c r="W160" s="90"/>
      <c r="X160" s="78"/>
      <c r="Y160" s="78"/>
      <c r="Z160" s="90"/>
      <c r="AA160" s="78"/>
      <c r="AB160" s="78"/>
      <c r="AC160" s="90"/>
      <c r="AD160" s="134" t="str">
        <f>IF($C160="","",IF((IF($Q160&gt;'設定'!$B$17,1,0)+IF(AND($S160="承認済み",$W160=""),1,0)+IF(AND(ISNUMBER(SEARCH("法定",$G160)),$AC160=""),1,0)+IF(AND($Q160&gt;0,$AL160=""),1,0))=0,"无",IF($Q160&gt;'設定'!$B$17,"1回上限超過。","")&amp;IF(AND($S160="承認済み",$W160=""),"上司承認日未入力。","")&amp;IF(AND(ISNUMBER(SEARCH("法定",$G160)),$AC160=""),"法定休日の上位承認漏れ。","")&amp;IF(AND($Q160&gt;0,$AL160=""),"証憑不足。","")))</f>
      </c>
      <c r="AE160" s="110" t="str">
        <f>IF($J160="","",TEXT($J160,"yyyy-mm"))</f>
      </c>
      <c r="AF160" s="122" t="str">
        <f>IF($G160="","",IF(ISNUMBER(SEARCH("法定",$G160)),'設定'!$B$14,IF(ISNUMBER(SEARCH("休日",$G160)),'設定'!$B$13,'設定'!$B$12)))</f>
      </c>
      <c r="AG160" s="122" t="str">
        <f>IF($Q160="","",$Q160*$AF160)</f>
      </c>
      <c r="AH160" s="130" t="str">
        <f>IF($Q160="","",IF($Q160&gt;='設定'!$B$19,'設定'!$B$20,0))</f>
      </c>
      <c r="AI160" s="130" t="str">
        <f>IF($Q160="","",IF($Q160&gt;='設定'!$B$21,'設定'!$B$22,0))</f>
      </c>
      <c r="AJ160" s="78"/>
      <c r="AK160" s="78"/>
      <c r="AL160" s="36"/>
      <c r="AM160" s="36"/>
      <c r="AN160" s="36"/>
    </row>
    <row r="161" ht="20" customHeight="true">
      <c r="A161" s="110" t="str">
        <f>IF($C161="","",IF($B161="","OT-"&amp;TEXT(ROW()-5,"0000"),"OT-"&amp;TEXT($B161,"yyyymmdd")&amp;"-"&amp;TEXT(ROW()-5,"0000")))</f>
      </c>
      <c r="B161" s="90"/>
      <c r="C161" s="78"/>
      <c r="D161" s="114"/>
      <c r="E161" s="78"/>
      <c r="F161" s="78"/>
      <c r="G161" s="78"/>
      <c r="H161" s="78"/>
      <c r="I161" s="78"/>
      <c r="J161" s="90"/>
      <c r="K161" s="118"/>
      <c r="L161" s="90"/>
      <c r="M161" s="118"/>
      <c r="N161" s="110" t="str">
        <f>IF(OR($J161="",$L161=""),"",IF($L161&gt;$J161,"はい","いいえ"))</f>
      </c>
      <c r="O161" s="122" t="str">
        <f>IF(OR($J161="",$K161="",$L161="",$M161=""),"",MAX(0,($L161+$M161-$J161-$K161)*24))</f>
      </c>
      <c r="P161" s="126"/>
      <c r="Q161" s="122" t="str">
        <f>IF($O161="","",ROUND(MAX(0,$O161-$P161)/'設定'!$B$15,0)*'設定'!$B$15)</f>
      </c>
      <c r="R161" s="78"/>
      <c r="S161" s="114"/>
      <c r="T161" s="110" t="str">
        <f>IF($Q161="","",IF(OR($Q161&gt;='設定'!$B$26,AND('設定'!$B$27="はい",ISNUMBER(SEARCH("法定",$G161)))),"三次承認",IF($Q161&gt;='設定'!$B$25,"二次承認","一次承認")))</f>
      </c>
      <c r="U161" s="78"/>
      <c r="V161" s="78"/>
      <c r="W161" s="90"/>
      <c r="X161" s="78"/>
      <c r="Y161" s="78"/>
      <c r="Z161" s="90"/>
      <c r="AA161" s="78"/>
      <c r="AB161" s="78"/>
      <c r="AC161" s="90"/>
      <c r="AD161" s="134" t="str">
        <f>IF($C161="","",IF((IF($Q161&gt;'設定'!$B$17,1,0)+IF(AND($S161="承認済み",$W161=""),1,0)+IF(AND(ISNUMBER(SEARCH("法定",$G161)),$AC161=""),1,0)+IF(AND($Q161&gt;0,$AL161=""),1,0))=0,"无",IF($Q161&gt;'設定'!$B$17,"1回上限超過。","")&amp;IF(AND($S161="承認済み",$W161=""),"上司承認日未入力。","")&amp;IF(AND(ISNUMBER(SEARCH("法定",$G161)),$AC161=""),"法定休日の上位承認漏れ。","")&amp;IF(AND($Q161&gt;0,$AL161=""),"証憑不足。","")))</f>
      </c>
      <c r="AE161" s="110" t="str">
        <f>IF($J161="","",TEXT($J161,"yyyy-mm"))</f>
      </c>
      <c r="AF161" s="122" t="str">
        <f>IF($G161="","",IF(ISNUMBER(SEARCH("法定",$G161)),'設定'!$B$14,IF(ISNUMBER(SEARCH("休日",$G161)),'設定'!$B$13,'設定'!$B$12)))</f>
      </c>
      <c r="AG161" s="122" t="str">
        <f>IF($Q161="","",$Q161*$AF161)</f>
      </c>
      <c r="AH161" s="130" t="str">
        <f>IF($Q161="","",IF($Q161&gt;='設定'!$B$19,'設定'!$B$20,0))</f>
      </c>
      <c r="AI161" s="130" t="str">
        <f>IF($Q161="","",IF($Q161&gt;='設定'!$B$21,'設定'!$B$22,0))</f>
      </c>
      <c r="AJ161" s="78"/>
      <c r="AK161" s="78"/>
      <c r="AL161" s="36"/>
      <c r="AM161" s="36"/>
      <c r="AN161" s="36"/>
    </row>
    <row r="162" ht="20" customHeight="true">
      <c r="A162" s="110" t="str">
        <f>IF($C162="","",IF($B162="","OT-"&amp;TEXT(ROW()-5,"0000"),"OT-"&amp;TEXT($B162,"yyyymmdd")&amp;"-"&amp;TEXT(ROW()-5,"0000")))</f>
      </c>
      <c r="B162" s="90"/>
      <c r="C162" s="78"/>
      <c r="D162" s="114"/>
      <c r="E162" s="78"/>
      <c r="F162" s="78"/>
      <c r="G162" s="78"/>
      <c r="H162" s="78"/>
      <c r="I162" s="78"/>
      <c r="J162" s="90"/>
      <c r="K162" s="118"/>
      <c r="L162" s="90"/>
      <c r="M162" s="118"/>
      <c r="N162" s="110" t="str">
        <f>IF(OR($J162="",$L162=""),"",IF($L162&gt;$J162,"はい","いいえ"))</f>
      </c>
      <c r="O162" s="122" t="str">
        <f>IF(OR($J162="",$K162="",$L162="",$M162=""),"",MAX(0,($L162+$M162-$J162-$K162)*24))</f>
      </c>
      <c r="P162" s="126"/>
      <c r="Q162" s="122" t="str">
        <f>IF($O162="","",ROUND(MAX(0,$O162-$P162)/'設定'!$B$15,0)*'設定'!$B$15)</f>
      </c>
      <c r="R162" s="78"/>
      <c r="S162" s="114"/>
      <c r="T162" s="110" t="str">
        <f>IF($Q162="","",IF(OR($Q162&gt;='設定'!$B$26,AND('設定'!$B$27="はい",ISNUMBER(SEARCH("法定",$G162)))),"三次承認",IF($Q162&gt;='設定'!$B$25,"二次承認","一次承認")))</f>
      </c>
      <c r="U162" s="78"/>
      <c r="V162" s="78"/>
      <c r="W162" s="90"/>
      <c r="X162" s="78"/>
      <c r="Y162" s="78"/>
      <c r="Z162" s="90"/>
      <c r="AA162" s="78"/>
      <c r="AB162" s="78"/>
      <c r="AC162" s="90"/>
      <c r="AD162" s="134" t="str">
        <f>IF($C162="","",IF((IF($Q162&gt;'設定'!$B$17,1,0)+IF(AND($S162="承認済み",$W162=""),1,0)+IF(AND(ISNUMBER(SEARCH("法定",$G162)),$AC162=""),1,0)+IF(AND($Q162&gt;0,$AL162=""),1,0))=0,"无",IF($Q162&gt;'設定'!$B$17,"1回上限超過。","")&amp;IF(AND($S162="承認済み",$W162=""),"上司承認日未入力。","")&amp;IF(AND(ISNUMBER(SEARCH("法定",$G162)),$AC162=""),"法定休日の上位承認漏れ。","")&amp;IF(AND($Q162&gt;0,$AL162=""),"証憑不足。","")))</f>
      </c>
      <c r="AE162" s="110" t="str">
        <f>IF($J162="","",TEXT($J162,"yyyy-mm"))</f>
      </c>
      <c r="AF162" s="122" t="str">
        <f>IF($G162="","",IF(ISNUMBER(SEARCH("法定",$G162)),'設定'!$B$14,IF(ISNUMBER(SEARCH("休日",$G162)),'設定'!$B$13,'設定'!$B$12)))</f>
      </c>
      <c r="AG162" s="122" t="str">
        <f>IF($Q162="","",$Q162*$AF162)</f>
      </c>
      <c r="AH162" s="130" t="str">
        <f>IF($Q162="","",IF($Q162&gt;='設定'!$B$19,'設定'!$B$20,0))</f>
      </c>
      <c r="AI162" s="130" t="str">
        <f>IF($Q162="","",IF($Q162&gt;='設定'!$B$21,'設定'!$B$22,0))</f>
      </c>
      <c r="AJ162" s="78"/>
      <c r="AK162" s="78"/>
      <c r="AL162" s="36"/>
      <c r="AM162" s="36"/>
      <c r="AN162" s="36"/>
    </row>
    <row r="163" ht="20" customHeight="true">
      <c r="A163" s="110" t="str">
        <f>IF($C163="","",IF($B163="","OT-"&amp;TEXT(ROW()-5,"0000"),"OT-"&amp;TEXT($B163,"yyyymmdd")&amp;"-"&amp;TEXT(ROW()-5,"0000")))</f>
      </c>
      <c r="B163" s="90"/>
      <c r="C163" s="78"/>
      <c r="D163" s="114"/>
      <c r="E163" s="78"/>
      <c r="F163" s="78"/>
      <c r="G163" s="78"/>
      <c r="H163" s="78"/>
      <c r="I163" s="78"/>
      <c r="J163" s="90"/>
      <c r="K163" s="118"/>
      <c r="L163" s="90"/>
      <c r="M163" s="118"/>
      <c r="N163" s="110" t="str">
        <f>IF(OR($J163="",$L163=""),"",IF($L163&gt;$J163,"はい","いいえ"))</f>
      </c>
      <c r="O163" s="122" t="str">
        <f>IF(OR($J163="",$K163="",$L163="",$M163=""),"",MAX(0,($L163+$M163-$J163-$K163)*24))</f>
      </c>
      <c r="P163" s="126"/>
      <c r="Q163" s="122" t="str">
        <f>IF($O163="","",ROUND(MAX(0,$O163-$P163)/'設定'!$B$15,0)*'設定'!$B$15)</f>
      </c>
      <c r="R163" s="78"/>
      <c r="S163" s="114"/>
      <c r="T163" s="110" t="str">
        <f>IF($Q163="","",IF(OR($Q163&gt;='設定'!$B$26,AND('設定'!$B$27="はい",ISNUMBER(SEARCH("法定",$G163)))),"三次承認",IF($Q163&gt;='設定'!$B$25,"二次承認","一次承認")))</f>
      </c>
      <c r="U163" s="78"/>
      <c r="V163" s="78"/>
      <c r="W163" s="90"/>
      <c r="X163" s="78"/>
      <c r="Y163" s="78"/>
      <c r="Z163" s="90"/>
      <c r="AA163" s="78"/>
      <c r="AB163" s="78"/>
      <c r="AC163" s="90"/>
      <c r="AD163" s="134" t="str">
        <f>IF($C163="","",IF((IF($Q163&gt;'設定'!$B$17,1,0)+IF(AND($S163="承認済み",$W163=""),1,0)+IF(AND(ISNUMBER(SEARCH("法定",$G163)),$AC163=""),1,0)+IF(AND($Q163&gt;0,$AL163=""),1,0))=0,"无",IF($Q163&gt;'設定'!$B$17,"1回上限超過。","")&amp;IF(AND($S163="承認済み",$W163=""),"上司承認日未入力。","")&amp;IF(AND(ISNUMBER(SEARCH("法定",$G163)),$AC163=""),"法定休日の上位承認漏れ。","")&amp;IF(AND($Q163&gt;0,$AL163=""),"証憑不足。","")))</f>
      </c>
      <c r="AE163" s="110" t="str">
        <f>IF($J163="","",TEXT($J163,"yyyy-mm"))</f>
      </c>
      <c r="AF163" s="122" t="str">
        <f>IF($G163="","",IF(ISNUMBER(SEARCH("法定",$G163)),'設定'!$B$14,IF(ISNUMBER(SEARCH("休日",$G163)),'設定'!$B$13,'設定'!$B$12)))</f>
      </c>
      <c r="AG163" s="122" t="str">
        <f>IF($Q163="","",$Q163*$AF163)</f>
      </c>
      <c r="AH163" s="130" t="str">
        <f>IF($Q163="","",IF($Q163&gt;='設定'!$B$19,'設定'!$B$20,0))</f>
      </c>
      <c r="AI163" s="130" t="str">
        <f>IF($Q163="","",IF($Q163&gt;='設定'!$B$21,'設定'!$B$22,0))</f>
      </c>
      <c r="AJ163" s="78"/>
      <c r="AK163" s="78"/>
      <c r="AL163" s="36"/>
      <c r="AM163" s="36"/>
      <c r="AN163" s="36"/>
    </row>
    <row r="164" ht="20" customHeight="true">
      <c r="A164" s="110" t="str">
        <f>IF($C164="","",IF($B164="","OT-"&amp;TEXT(ROW()-5,"0000"),"OT-"&amp;TEXT($B164,"yyyymmdd")&amp;"-"&amp;TEXT(ROW()-5,"0000")))</f>
      </c>
      <c r="B164" s="90"/>
      <c r="C164" s="78"/>
      <c r="D164" s="114"/>
      <c r="E164" s="78"/>
      <c r="F164" s="78"/>
      <c r="G164" s="78"/>
      <c r="H164" s="78"/>
      <c r="I164" s="78"/>
      <c r="J164" s="90"/>
      <c r="K164" s="118"/>
      <c r="L164" s="90"/>
      <c r="M164" s="118"/>
      <c r="N164" s="110" t="str">
        <f>IF(OR($J164="",$L164=""),"",IF($L164&gt;$J164,"はい","いいえ"))</f>
      </c>
      <c r="O164" s="122" t="str">
        <f>IF(OR($J164="",$K164="",$L164="",$M164=""),"",MAX(0,($L164+$M164-$J164-$K164)*24))</f>
      </c>
      <c r="P164" s="126"/>
      <c r="Q164" s="122" t="str">
        <f>IF($O164="","",ROUND(MAX(0,$O164-$P164)/'設定'!$B$15,0)*'設定'!$B$15)</f>
      </c>
      <c r="R164" s="78"/>
      <c r="S164" s="114"/>
      <c r="T164" s="110" t="str">
        <f>IF($Q164="","",IF(OR($Q164&gt;='設定'!$B$26,AND('設定'!$B$27="はい",ISNUMBER(SEARCH("法定",$G164)))),"三次承認",IF($Q164&gt;='設定'!$B$25,"二次承認","一次承認")))</f>
      </c>
      <c r="U164" s="78"/>
      <c r="V164" s="78"/>
      <c r="W164" s="90"/>
      <c r="X164" s="78"/>
      <c r="Y164" s="78"/>
      <c r="Z164" s="90"/>
      <c r="AA164" s="78"/>
      <c r="AB164" s="78"/>
      <c r="AC164" s="90"/>
      <c r="AD164" s="134" t="str">
        <f>IF($C164="","",IF((IF($Q164&gt;'設定'!$B$17,1,0)+IF(AND($S164="承認済み",$W164=""),1,0)+IF(AND(ISNUMBER(SEARCH("法定",$G164)),$AC164=""),1,0)+IF(AND($Q164&gt;0,$AL164=""),1,0))=0,"无",IF($Q164&gt;'設定'!$B$17,"1回上限超過。","")&amp;IF(AND($S164="承認済み",$W164=""),"上司承認日未入力。","")&amp;IF(AND(ISNUMBER(SEARCH("法定",$G164)),$AC164=""),"法定休日の上位承認漏れ。","")&amp;IF(AND($Q164&gt;0,$AL164=""),"証憑不足。","")))</f>
      </c>
      <c r="AE164" s="110" t="str">
        <f>IF($J164="","",TEXT($J164,"yyyy-mm"))</f>
      </c>
      <c r="AF164" s="122" t="str">
        <f>IF($G164="","",IF(ISNUMBER(SEARCH("法定",$G164)),'設定'!$B$14,IF(ISNUMBER(SEARCH("休日",$G164)),'設定'!$B$13,'設定'!$B$12)))</f>
      </c>
      <c r="AG164" s="122" t="str">
        <f>IF($Q164="","",$Q164*$AF164)</f>
      </c>
      <c r="AH164" s="130" t="str">
        <f>IF($Q164="","",IF($Q164&gt;='設定'!$B$19,'設定'!$B$20,0))</f>
      </c>
      <c r="AI164" s="130" t="str">
        <f>IF($Q164="","",IF($Q164&gt;='設定'!$B$21,'設定'!$B$22,0))</f>
      </c>
      <c r="AJ164" s="78"/>
      <c r="AK164" s="78"/>
      <c r="AL164" s="36"/>
      <c r="AM164" s="36"/>
      <c r="AN164" s="36"/>
    </row>
    <row r="165" ht="20" customHeight="true">
      <c r="A165" s="110" t="str">
        <f>IF($C165="","",IF($B165="","OT-"&amp;TEXT(ROW()-5,"0000"),"OT-"&amp;TEXT($B165,"yyyymmdd")&amp;"-"&amp;TEXT(ROW()-5,"0000")))</f>
      </c>
      <c r="B165" s="90"/>
      <c r="C165" s="78"/>
      <c r="D165" s="114"/>
      <c r="E165" s="78"/>
      <c r="F165" s="78"/>
      <c r="G165" s="78"/>
      <c r="H165" s="78"/>
      <c r="I165" s="78"/>
      <c r="J165" s="90"/>
      <c r="K165" s="118"/>
      <c r="L165" s="90"/>
      <c r="M165" s="118"/>
      <c r="N165" s="110" t="str">
        <f>IF(OR($J165="",$L165=""),"",IF($L165&gt;$J165,"はい","いいえ"))</f>
      </c>
      <c r="O165" s="122" t="str">
        <f>IF(OR($J165="",$K165="",$L165="",$M165=""),"",MAX(0,($L165+$M165-$J165-$K165)*24))</f>
      </c>
      <c r="P165" s="126"/>
      <c r="Q165" s="122" t="str">
        <f>IF($O165="","",ROUND(MAX(0,$O165-$P165)/'設定'!$B$15,0)*'設定'!$B$15)</f>
      </c>
      <c r="R165" s="78"/>
      <c r="S165" s="114"/>
      <c r="T165" s="110" t="str">
        <f>IF($Q165="","",IF(OR($Q165&gt;='設定'!$B$26,AND('設定'!$B$27="はい",ISNUMBER(SEARCH("法定",$G165)))),"三次承認",IF($Q165&gt;='設定'!$B$25,"二次承認","一次承認")))</f>
      </c>
      <c r="U165" s="78"/>
      <c r="V165" s="78"/>
      <c r="W165" s="90"/>
      <c r="X165" s="78"/>
      <c r="Y165" s="78"/>
      <c r="Z165" s="90"/>
      <c r="AA165" s="78"/>
      <c r="AB165" s="78"/>
      <c r="AC165" s="90"/>
      <c r="AD165" s="134" t="str">
        <f>IF($C165="","",IF((IF($Q165&gt;'設定'!$B$17,1,0)+IF(AND($S165="承認済み",$W165=""),1,0)+IF(AND(ISNUMBER(SEARCH("法定",$G165)),$AC165=""),1,0)+IF(AND($Q165&gt;0,$AL165=""),1,0))=0,"无",IF($Q165&gt;'設定'!$B$17,"1回上限超過。","")&amp;IF(AND($S165="承認済み",$W165=""),"上司承認日未入力。","")&amp;IF(AND(ISNUMBER(SEARCH("法定",$G165)),$AC165=""),"法定休日の上位承認漏れ。","")&amp;IF(AND($Q165&gt;0,$AL165=""),"証憑不足。","")))</f>
      </c>
      <c r="AE165" s="110" t="str">
        <f>IF($J165="","",TEXT($J165,"yyyy-mm"))</f>
      </c>
      <c r="AF165" s="122" t="str">
        <f>IF($G165="","",IF(ISNUMBER(SEARCH("法定",$G165)),'設定'!$B$14,IF(ISNUMBER(SEARCH("休日",$G165)),'設定'!$B$13,'設定'!$B$12)))</f>
      </c>
      <c r="AG165" s="122" t="str">
        <f>IF($Q165="","",$Q165*$AF165)</f>
      </c>
      <c r="AH165" s="130" t="str">
        <f>IF($Q165="","",IF($Q165&gt;='設定'!$B$19,'設定'!$B$20,0))</f>
      </c>
      <c r="AI165" s="130" t="str">
        <f>IF($Q165="","",IF($Q165&gt;='設定'!$B$21,'設定'!$B$22,0))</f>
      </c>
      <c r="AJ165" s="78"/>
      <c r="AK165" s="78"/>
      <c r="AL165" s="36"/>
      <c r="AM165" s="36"/>
      <c r="AN165" s="36"/>
    </row>
    <row r="166" ht="20" customHeight="true">
      <c r="A166" s="110" t="str">
        <f>IF($C166="","",IF($B166="","OT-"&amp;TEXT(ROW()-5,"0000"),"OT-"&amp;TEXT($B166,"yyyymmdd")&amp;"-"&amp;TEXT(ROW()-5,"0000")))</f>
      </c>
      <c r="B166" s="90"/>
      <c r="C166" s="78"/>
      <c r="D166" s="114"/>
      <c r="E166" s="78"/>
      <c r="F166" s="78"/>
      <c r="G166" s="78"/>
      <c r="H166" s="78"/>
      <c r="I166" s="78"/>
      <c r="J166" s="90"/>
      <c r="K166" s="118"/>
      <c r="L166" s="90"/>
      <c r="M166" s="118"/>
      <c r="N166" s="110" t="str">
        <f>IF(OR($J166="",$L166=""),"",IF($L166&gt;$J166,"はい","いいえ"))</f>
      </c>
      <c r="O166" s="122" t="str">
        <f>IF(OR($J166="",$K166="",$L166="",$M166=""),"",MAX(0,($L166+$M166-$J166-$K166)*24))</f>
      </c>
      <c r="P166" s="126"/>
      <c r="Q166" s="122" t="str">
        <f>IF($O166="","",ROUND(MAX(0,$O166-$P166)/'設定'!$B$15,0)*'設定'!$B$15)</f>
      </c>
      <c r="R166" s="78"/>
      <c r="S166" s="114"/>
      <c r="T166" s="110" t="str">
        <f>IF($Q166="","",IF(OR($Q166&gt;='設定'!$B$26,AND('設定'!$B$27="はい",ISNUMBER(SEARCH("法定",$G166)))),"三次承認",IF($Q166&gt;='設定'!$B$25,"二次承認","一次承認")))</f>
      </c>
      <c r="U166" s="78"/>
      <c r="V166" s="78"/>
      <c r="W166" s="90"/>
      <c r="X166" s="78"/>
      <c r="Y166" s="78"/>
      <c r="Z166" s="90"/>
      <c r="AA166" s="78"/>
      <c r="AB166" s="78"/>
      <c r="AC166" s="90"/>
      <c r="AD166" s="134" t="str">
        <f>IF($C166="","",IF((IF($Q166&gt;'設定'!$B$17,1,0)+IF(AND($S166="承認済み",$W166=""),1,0)+IF(AND(ISNUMBER(SEARCH("法定",$G166)),$AC166=""),1,0)+IF(AND($Q166&gt;0,$AL166=""),1,0))=0,"无",IF($Q166&gt;'設定'!$B$17,"1回上限超過。","")&amp;IF(AND($S166="承認済み",$W166=""),"上司承認日未入力。","")&amp;IF(AND(ISNUMBER(SEARCH("法定",$G166)),$AC166=""),"法定休日の上位承認漏れ。","")&amp;IF(AND($Q166&gt;0,$AL166=""),"証憑不足。","")))</f>
      </c>
      <c r="AE166" s="110" t="str">
        <f>IF($J166="","",TEXT($J166,"yyyy-mm"))</f>
      </c>
      <c r="AF166" s="122" t="str">
        <f>IF($G166="","",IF(ISNUMBER(SEARCH("法定",$G166)),'設定'!$B$14,IF(ISNUMBER(SEARCH("休日",$G166)),'設定'!$B$13,'設定'!$B$12)))</f>
      </c>
      <c r="AG166" s="122" t="str">
        <f>IF($Q166="","",$Q166*$AF166)</f>
      </c>
      <c r="AH166" s="130" t="str">
        <f>IF($Q166="","",IF($Q166&gt;='設定'!$B$19,'設定'!$B$20,0))</f>
      </c>
      <c r="AI166" s="130" t="str">
        <f>IF($Q166="","",IF($Q166&gt;='設定'!$B$21,'設定'!$B$22,0))</f>
      </c>
      <c r="AJ166" s="78"/>
      <c r="AK166" s="78"/>
      <c r="AL166" s="36"/>
      <c r="AM166" s="36"/>
      <c r="AN166" s="36"/>
    </row>
    <row r="167" ht="20" customHeight="true">
      <c r="A167" s="110" t="str">
        <f>IF($C167="","",IF($B167="","OT-"&amp;TEXT(ROW()-5,"0000"),"OT-"&amp;TEXT($B167,"yyyymmdd")&amp;"-"&amp;TEXT(ROW()-5,"0000")))</f>
      </c>
      <c r="B167" s="90"/>
      <c r="C167" s="78"/>
      <c r="D167" s="114"/>
      <c r="E167" s="78"/>
      <c r="F167" s="78"/>
      <c r="G167" s="78"/>
      <c r="H167" s="78"/>
      <c r="I167" s="78"/>
      <c r="J167" s="90"/>
      <c r="K167" s="118"/>
      <c r="L167" s="90"/>
      <c r="M167" s="118"/>
      <c r="N167" s="110" t="str">
        <f>IF(OR($J167="",$L167=""),"",IF($L167&gt;$J167,"はい","いいえ"))</f>
      </c>
      <c r="O167" s="122" t="str">
        <f>IF(OR($J167="",$K167="",$L167="",$M167=""),"",MAX(0,($L167+$M167-$J167-$K167)*24))</f>
      </c>
      <c r="P167" s="126"/>
      <c r="Q167" s="122" t="str">
        <f>IF($O167="","",ROUND(MAX(0,$O167-$P167)/'設定'!$B$15,0)*'設定'!$B$15)</f>
      </c>
      <c r="R167" s="78"/>
      <c r="S167" s="114"/>
      <c r="T167" s="110" t="str">
        <f>IF($Q167="","",IF(OR($Q167&gt;='設定'!$B$26,AND('設定'!$B$27="はい",ISNUMBER(SEARCH("法定",$G167)))),"三次承認",IF($Q167&gt;='設定'!$B$25,"二次承認","一次承認")))</f>
      </c>
      <c r="U167" s="78"/>
      <c r="V167" s="78"/>
      <c r="W167" s="90"/>
      <c r="X167" s="78"/>
      <c r="Y167" s="78"/>
      <c r="Z167" s="90"/>
      <c r="AA167" s="78"/>
      <c r="AB167" s="78"/>
      <c r="AC167" s="90"/>
      <c r="AD167" s="134" t="str">
        <f>IF($C167="","",IF((IF($Q167&gt;'設定'!$B$17,1,0)+IF(AND($S167="承認済み",$W167=""),1,0)+IF(AND(ISNUMBER(SEARCH("法定",$G167)),$AC167=""),1,0)+IF(AND($Q167&gt;0,$AL167=""),1,0))=0,"无",IF($Q167&gt;'設定'!$B$17,"1回上限超過。","")&amp;IF(AND($S167="承認済み",$W167=""),"上司承認日未入力。","")&amp;IF(AND(ISNUMBER(SEARCH("法定",$G167)),$AC167=""),"法定休日の上位承認漏れ。","")&amp;IF(AND($Q167&gt;0,$AL167=""),"証憑不足。","")))</f>
      </c>
      <c r="AE167" s="110" t="str">
        <f>IF($J167="","",TEXT($J167,"yyyy-mm"))</f>
      </c>
      <c r="AF167" s="122" t="str">
        <f>IF($G167="","",IF(ISNUMBER(SEARCH("法定",$G167)),'設定'!$B$14,IF(ISNUMBER(SEARCH("休日",$G167)),'設定'!$B$13,'設定'!$B$12)))</f>
      </c>
      <c r="AG167" s="122" t="str">
        <f>IF($Q167="","",$Q167*$AF167)</f>
      </c>
      <c r="AH167" s="130" t="str">
        <f>IF($Q167="","",IF($Q167&gt;='設定'!$B$19,'設定'!$B$20,0))</f>
      </c>
      <c r="AI167" s="130" t="str">
        <f>IF($Q167="","",IF($Q167&gt;='設定'!$B$21,'設定'!$B$22,0))</f>
      </c>
      <c r="AJ167" s="78"/>
      <c r="AK167" s="78"/>
      <c r="AL167" s="36"/>
      <c r="AM167" s="36"/>
      <c r="AN167" s="36"/>
    </row>
    <row r="168" ht="20" customHeight="true">
      <c r="A168" s="110" t="str">
        <f>IF($C168="","",IF($B168="","OT-"&amp;TEXT(ROW()-5,"0000"),"OT-"&amp;TEXT($B168,"yyyymmdd")&amp;"-"&amp;TEXT(ROW()-5,"0000")))</f>
      </c>
      <c r="B168" s="90"/>
      <c r="C168" s="78"/>
      <c r="D168" s="114"/>
      <c r="E168" s="78"/>
      <c r="F168" s="78"/>
      <c r="G168" s="78"/>
      <c r="H168" s="78"/>
      <c r="I168" s="78"/>
      <c r="J168" s="90"/>
      <c r="K168" s="118"/>
      <c r="L168" s="90"/>
      <c r="M168" s="118"/>
      <c r="N168" s="110" t="str">
        <f>IF(OR($J168="",$L168=""),"",IF($L168&gt;$J168,"はい","いいえ"))</f>
      </c>
      <c r="O168" s="122" t="str">
        <f>IF(OR($J168="",$K168="",$L168="",$M168=""),"",MAX(0,($L168+$M168-$J168-$K168)*24))</f>
      </c>
      <c r="P168" s="126"/>
      <c r="Q168" s="122" t="str">
        <f>IF($O168="","",ROUND(MAX(0,$O168-$P168)/'設定'!$B$15,0)*'設定'!$B$15)</f>
      </c>
      <c r="R168" s="78"/>
      <c r="S168" s="114"/>
      <c r="T168" s="110" t="str">
        <f>IF($Q168="","",IF(OR($Q168&gt;='設定'!$B$26,AND('設定'!$B$27="はい",ISNUMBER(SEARCH("法定",$G168)))),"三次承認",IF($Q168&gt;='設定'!$B$25,"二次承認","一次承認")))</f>
      </c>
      <c r="U168" s="78"/>
      <c r="V168" s="78"/>
      <c r="W168" s="90"/>
      <c r="X168" s="78"/>
      <c r="Y168" s="78"/>
      <c r="Z168" s="90"/>
      <c r="AA168" s="78"/>
      <c r="AB168" s="78"/>
      <c r="AC168" s="90"/>
      <c r="AD168" s="134" t="str">
        <f>IF($C168="","",IF((IF($Q168&gt;'設定'!$B$17,1,0)+IF(AND($S168="承認済み",$W168=""),1,0)+IF(AND(ISNUMBER(SEARCH("法定",$G168)),$AC168=""),1,0)+IF(AND($Q168&gt;0,$AL168=""),1,0))=0,"无",IF($Q168&gt;'設定'!$B$17,"1回上限超過。","")&amp;IF(AND($S168="承認済み",$W168=""),"上司承認日未入力。","")&amp;IF(AND(ISNUMBER(SEARCH("法定",$G168)),$AC168=""),"法定休日の上位承認漏れ。","")&amp;IF(AND($Q168&gt;0,$AL168=""),"証憑不足。","")))</f>
      </c>
      <c r="AE168" s="110" t="str">
        <f>IF($J168="","",TEXT($J168,"yyyy-mm"))</f>
      </c>
      <c r="AF168" s="122" t="str">
        <f>IF($G168="","",IF(ISNUMBER(SEARCH("法定",$G168)),'設定'!$B$14,IF(ISNUMBER(SEARCH("休日",$G168)),'設定'!$B$13,'設定'!$B$12)))</f>
      </c>
      <c r="AG168" s="122" t="str">
        <f>IF($Q168="","",$Q168*$AF168)</f>
      </c>
      <c r="AH168" s="130" t="str">
        <f>IF($Q168="","",IF($Q168&gt;='設定'!$B$19,'設定'!$B$20,0))</f>
      </c>
      <c r="AI168" s="130" t="str">
        <f>IF($Q168="","",IF($Q168&gt;='設定'!$B$21,'設定'!$B$22,0))</f>
      </c>
      <c r="AJ168" s="78"/>
      <c r="AK168" s="78"/>
      <c r="AL168" s="36"/>
      <c r="AM168" s="36"/>
      <c r="AN168" s="36"/>
    </row>
    <row r="169" ht="20" customHeight="true">
      <c r="A169" s="110" t="str">
        <f>IF($C169="","",IF($B169="","OT-"&amp;TEXT(ROW()-5,"0000"),"OT-"&amp;TEXT($B169,"yyyymmdd")&amp;"-"&amp;TEXT(ROW()-5,"0000")))</f>
      </c>
      <c r="B169" s="90"/>
      <c r="C169" s="78"/>
      <c r="D169" s="114"/>
      <c r="E169" s="78"/>
      <c r="F169" s="78"/>
      <c r="G169" s="78"/>
      <c r="H169" s="78"/>
      <c r="I169" s="78"/>
      <c r="J169" s="90"/>
      <c r="K169" s="118"/>
      <c r="L169" s="90"/>
      <c r="M169" s="118"/>
      <c r="N169" s="110" t="str">
        <f>IF(OR($J169="",$L169=""),"",IF($L169&gt;$J169,"はい","いいえ"))</f>
      </c>
      <c r="O169" s="122" t="str">
        <f>IF(OR($J169="",$K169="",$L169="",$M169=""),"",MAX(0,($L169+$M169-$J169-$K169)*24))</f>
      </c>
      <c r="P169" s="126"/>
      <c r="Q169" s="122" t="str">
        <f>IF($O169="","",ROUND(MAX(0,$O169-$P169)/'設定'!$B$15,0)*'設定'!$B$15)</f>
      </c>
      <c r="R169" s="78"/>
      <c r="S169" s="114"/>
      <c r="T169" s="110" t="str">
        <f>IF($Q169="","",IF(OR($Q169&gt;='設定'!$B$26,AND('設定'!$B$27="はい",ISNUMBER(SEARCH("法定",$G169)))),"三次承認",IF($Q169&gt;='設定'!$B$25,"二次承認","一次承認")))</f>
      </c>
      <c r="U169" s="78"/>
      <c r="V169" s="78"/>
      <c r="W169" s="90"/>
      <c r="X169" s="78"/>
      <c r="Y169" s="78"/>
      <c r="Z169" s="90"/>
      <c r="AA169" s="78"/>
      <c r="AB169" s="78"/>
      <c r="AC169" s="90"/>
      <c r="AD169" s="134" t="str">
        <f>IF($C169="","",IF((IF($Q169&gt;'設定'!$B$17,1,0)+IF(AND($S169="承認済み",$W169=""),1,0)+IF(AND(ISNUMBER(SEARCH("法定",$G169)),$AC169=""),1,0)+IF(AND($Q169&gt;0,$AL169=""),1,0))=0,"无",IF($Q169&gt;'設定'!$B$17,"1回上限超過。","")&amp;IF(AND($S169="承認済み",$W169=""),"上司承認日未入力。","")&amp;IF(AND(ISNUMBER(SEARCH("法定",$G169)),$AC169=""),"法定休日の上位承認漏れ。","")&amp;IF(AND($Q169&gt;0,$AL169=""),"証憑不足。","")))</f>
      </c>
      <c r="AE169" s="110" t="str">
        <f>IF($J169="","",TEXT($J169,"yyyy-mm"))</f>
      </c>
      <c r="AF169" s="122" t="str">
        <f>IF($G169="","",IF(ISNUMBER(SEARCH("法定",$G169)),'設定'!$B$14,IF(ISNUMBER(SEARCH("休日",$G169)),'設定'!$B$13,'設定'!$B$12)))</f>
      </c>
      <c r="AG169" s="122" t="str">
        <f>IF($Q169="","",$Q169*$AF169)</f>
      </c>
      <c r="AH169" s="130" t="str">
        <f>IF($Q169="","",IF($Q169&gt;='設定'!$B$19,'設定'!$B$20,0))</f>
      </c>
      <c r="AI169" s="130" t="str">
        <f>IF($Q169="","",IF($Q169&gt;='設定'!$B$21,'設定'!$B$22,0))</f>
      </c>
      <c r="AJ169" s="78"/>
      <c r="AK169" s="78"/>
      <c r="AL169" s="36"/>
      <c r="AM169" s="36"/>
      <c r="AN169" s="36"/>
    </row>
    <row r="170" ht="20" customHeight="true">
      <c r="A170" s="110" t="str">
        <f>IF($C170="","",IF($B170="","OT-"&amp;TEXT(ROW()-5,"0000"),"OT-"&amp;TEXT($B170,"yyyymmdd")&amp;"-"&amp;TEXT(ROW()-5,"0000")))</f>
      </c>
      <c r="B170" s="90"/>
      <c r="C170" s="78"/>
      <c r="D170" s="114"/>
      <c r="E170" s="78"/>
      <c r="F170" s="78"/>
      <c r="G170" s="78"/>
      <c r="H170" s="78"/>
      <c r="I170" s="78"/>
      <c r="J170" s="90"/>
      <c r="K170" s="118"/>
      <c r="L170" s="90"/>
      <c r="M170" s="118"/>
      <c r="N170" s="110" t="str">
        <f>IF(OR($J170="",$L170=""),"",IF($L170&gt;$J170,"はい","いいえ"))</f>
      </c>
      <c r="O170" s="122" t="str">
        <f>IF(OR($J170="",$K170="",$L170="",$M170=""),"",MAX(0,($L170+$M170-$J170-$K170)*24))</f>
      </c>
      <c r="P170" s="126"/>
      <c r="Q170" s="122" t="str">
        <f>IF($O170="","",ROUND(MAX(0,$O170-$P170)/'設定'!$B$15,0)*'設定'!$B$15)</f>
      </c>
      <c r="R170" s="78"/>
      <c r="S170" s="114"/>
      <c r="T170" s="110" t="str">
        <f>IF($Q170="","",IF(OR($Q170&gt;='設定'!$B$26,AND('設定'!$B$27="はい",ISNUMBER(SEARCH("法定",$G170)))),"三次承認",IF($Q170&gt;='設定'!$B$25,"二次承認","一次承認")))</f>
      </c>
      <c r="U170" s="78"/>
      <c r="V170" s="78"/>
      <c r="W170" s="90"/>
      <c r="X170" s="78"/>
      <c r="Y170" s="78"/>
      <c r="Z170" s="90"/>
      <c r="AA170" s="78"/>
      <c r="AB170" s="78"/>
      <c r="AC170" s="90"/>
      <c r="AD170" s="134" t="str">
        <f>IF($C170="","",IF((IF($Q170&gt;'設定'!$B$17,1,0)+IF(AND($S170="承認済み",$W170=""),1,0)+IF(AND(ISNUMBER(SEARCH("法定",$G170)),$AC170=""),1,0)+IF(AND($Q170&gt;0,$AL170=""),1,0))=0,"无",IF($Q170&gt;'設定'!$B$17,"1回上限超過。","")&amp;IF(AND($S170="承認済み",$W170=""),"上司承認日未入力。","")&amp;IF(AND(ISNUMBER(SEARCH("法定",$G170)),$AC170=""),"法定休日の上位承認漏れ。","")&amp;IF(AND($Q170&gt;0,$AL170=""),"証憑不足。","")))</f>
      </c>
      <c r="AE170" s="110" t="str">
        <f>IF($J170="","",TEXT($J170,"yyyy-mm"))</f>
      </c>
      <c r="AF170" s="122" t="str">
        <f>IF($G170="","",IF(ISNUMBER(SEARCH("法定",$G170)),'設定'!$B$14,IF(ISNUMBER(SEARCH("休日",$G170)),'設定'!$B$13,'設定'!$B$12)))</f>
      </c>
      <c r="AG170" s="122" t="str">
        <f>IF($Q170="","",$Q170*$AF170)</f>
      </c>
      <c r="AH170" s="130" t="str">
        <f>IF($Q170="","",IF($Q170&gt;='設定'!$B$19,'設定'!$B$20,0))</f>
      </c>
      <c r="AI170" s="130" t="str">
        <f>IF($Q170="","",IF($Q170&gt;='設定'!$B$21,'設定'!$B$22,0))</f>
      </c>
      <c r="AJ170" s="78"/>
      <c r="AK170" s="78"/>
      <c r="AL170" s="36"/>
      <c r="AM170" s="36"/>
      <c r="AN170" s="36"/>
    </row>
    <row r="171" ht="20" customHeight="true">
      <c r="A171" s="110" t="str">
        <f>IF($C171="","",IF($B171="","OT-"&amp;TEXT(ROW()-5,"0000"),"OT-"&amp;TEXT($B171,"yyyymmdd")&amp;"-"&amp;TEXT(ROW()-5,"0000")))</f>
      </c>
      <c r="B171" s="90"/>
      <c r="C171" s="78"/>
      <c r="D171" s="114"/>
      <c r="E171" s="78"/>
      <c r="F171" s="78"/>
      <c r="G171" s="78"/>
      <c r="H171" s="78"/>
      <c r="I171" s="78"/>
      <c r="J171" s="90"/>
      <c r="K171" s="118"/>
      <c r="L171" s="90"/>
      <c r="M171" s="118"/>
      <c r="N171" s="110" t="str">
        <f>IF(OR($J171="",$L171=""),"",IF($L171&gt;$J171,"はい","いいえ"))</f>
      </c>
      <c r="O171" s="122" t="str">
        <f>IF(OR($J171="",$K171="",$L171="",$M171=""),"",MAX(0,($L171+$M171-$J171-$K171)*24))</f>
      </c>
      <c r="P171" s="126"/>
      <c r="Q171" s="122" t="str">
        <f>IF($O171="","",ROUND(MAX(0,$O171-$P171)/'設定'!$B$15,0)*'設定'!$B$15)</f>
      </c>
      <c r="R171" s="78"/>
      <c r="S171" s="114"/>
      <c r="T171" s="110" t="str">
        <f>IF($Q171="","",IF(OR($Q171&gt;='設定'!$B$26,AND('設定'!$B$27="はい",ISNUMBER(SEARCH("法定",$G171)))),"三次承認",IF($Q171&gt;='設定'!$B$25,"二次承認","一次承認")))</f>
      </c>
      <c r="U171" s="78"/>
      <c r="V171" s="78"/>
      <c r="W171" s="90"/>
      <c r="X171" s="78"/>
      <c r="Y171" s="78"/>
      <c r="Z171" s="90"/>
      <c r="AA171" s="78"/>
      <c r="AB171" s="78"/>
      <c r="AC171" s="90"/>
      <c r="AD171" s="134" t="str">
        <f>IF($C171="","",IF((IF($Q171&gt;'設定'!$B$17,1,0)+IF(AND($S171="承認済み",$W171=""),1,0)+IF(AND(ISNUMBER(SEARCH("法定",$G171)),$AC171=""),1,0)+IF(AND($Q171&gt;0,$AL171=""),1,0))=0,"无",IF($Q171&gt;'設定'!$B$17,"1回上限超過。","")&amp;IF(AND($S171="承認済み",$W171=""),"上司承認日未入力。","")&amp;IF(AND(ISNUMBER(SEARCH("法定",$G171)),$AC171=""),"法定休日の上位承認漏れ。","")&amp;IF(AND($Q171&gt;0,$AL171=""),"証憑不足。","")))</f>
      </c>
      <c r="AE171" s="110" t="str">
        <f>IF($J171="","",TEXT($J171,"yyyy-mm"))</f>
      </c>
      <c r="AF171" s="122" t="str">
        <f>IF($G171="","",IF(ISNUMBER(SEARCH("法定",$G171)),'設定'!$B$14,IF(ISNUMBER(SEARCH("休日",$G171)),'設定'!$B$13,'設定'!$B$12)))</f>
      </c>
      <c r="AG171" s="122" t="str">
        <f>IF($Q171="","",$Q171*$AF171)</f>
      </c>
      <c r="AH171" s="130" t="str">
        <f>IF($Q171="","",IF($Q171&gt;='設定'!$B$19,'設定'!$B$20,0))</f>
      </c>
      <c r="AI171" s="130" t="str">
        <f>IF($Q171="","",IF($Q171&gt;='設定'!$B$21,'設定'!$B$22,0))</f>
      </c>
      <c r="AJ171" s="78"/>
      <c r="AK171" s="78"/>
      <c r="AL171" s="36"/>
      <c r="AM171" s="36"/>
      <c r="AN171" s="36"/>
    </row>
    <row r="172" ht="20" customHeight="true">
      <c r="A172" s="110" t="str">
        <f>IF($C172="","",IF($B172="","OT-"&amp;TEXT(ROW()-5,"0000"),"OT-"&amp;TEXT($B172,"yyyymmdd")&amp;"-"&amp;TEXT(ROW()-5,"0000")))</f>
      </c>
      <c r="B172" s="90"/>
      <c r="C172" s="78"/>
      <c r="D172" s="114"/>
      <c r="E172" s="78"/>
      <c r="F172" s="78"/>
      <c r="G172" s="78"/>
      <c r="H172" s="78"/>
      <c r="I172" s="78"/>
      <c r="J172" s="90"/>
      <c r="K172" s="118"/>
      <c r="L172" s="90"/>
      <c r="M172" s="118"/>
      <c r="N172" s="110" t="str">
        <f>IF(OR($J172="",$L172=""),"",IF($L172&gt;$J172,"はい","いいえ"))</f>
      </c>
      <c r="O172" s="122" t="str">
        <f>IF(OR($J172="",$K172="",$L172="",$M172=""),"",MAX(0,($L172+$M172-$J172-$K172)*24))</f>
      </c>
      <c r="P172" s="126"/>
      <c r="Q172" s="122" t="str">
        <f>IF($O172="","",ROUND(MAX(0,$O172-$P172)/'設定'!$B$15,0)*'設定'!$B$15)</f>
      </c>
      <c r="R172" s="78"/>
      <c r="S172" s="114"/>
      <c r="T172" s="110" t="str">
        <f>IF($Q172="","",IF(OR($Q172&gt;='設定'!$B$26,AND('設定'!$B$27="はい",ISNUMBER(SEARCH("法定",$G172)))),"三次承認",IF($Q172&gt;='設定'!$B$25,"二次承認","一次承認")))</f>
      </c>
      <c r="U172" s="78"/>
      <c r="V172" s="78"/>
      <c r="W172" s="90"/>
      <c r="X172" s="78"/>
      <c r="Y172" s="78"/>
      <c r="Z172" s="90"/>
      <c r="AA172" s="78"/>
      <c r="AB172" s="78"/>
      <c r="AC172" s="90"/>
      <c r="AD172" s="134" t="str">
        <f>IF($C172="","",IF((IF($Q172&gt;'設定'!$B$17,1,0)+IF(AND($S172="承認済み",$W172=""),1,0)+IF(AND(ISNUMBER(SEARCH("法定",$G172)),$AC172=""),1,0)+IF(AND($Q172&gt;0,$AL172=""),1,0))=0,"无",IF($Q172&gt;'設定'!$B$17,"1回上限超過。","")&amp;IF(AND($S172="承認済み",$W172=""),"上司承認日未入力。","")&amp;IF(AND(ISNUMBER(SEARCH("法定",$G172)),$AC172=""),"法定休日の上位承認漏れ。","")&amp;IF(AND($Q172&gt;0,$AL172=""),"証憑不足。","")))</f>
      </c>
      <c r="AE172" s="110" t="str">
        <f>IF($J172="","",TEXT($J172,"yyyy-mm"))</f>
      </c>
      <c r="AF172" s="122" t="str">
        <f>IF($G172="","",IF(ISNUMBER(SEARCH("法定",$G172)),'設定'!$B$14,IF(ISNUMBER(SEARCH("休日",$G172)),'設定'!$B$13,'設定'!$B$12)))</f>
      </c>
      <c r="AG172" s="122" t="str">
        <f>IF($Q172="","",$Q172*$AF172)</f>
      </c>
      <c r="AH172" s="130" t="str">
        <f>IF($Q172="","",IF($Q172&gt;='設定'!$B$19,'設定'!$B$20,0))</f>
      </c>
      <c r="AI172" s="130" t="str">
        <f>IF($Q172="","",IF($Q172&gt;='設定'!$B$21,'設定'!$B$22,0))</f>
      </c>
      <c r="AJ172" s="78"/>
      <c r="AK172" s="78"/>
      <c r="AL172" s="36"/>
      <c r="AM172" s="36"/>
      <c r="AN172" s="36"/>
    </row>
    <row r="173" ht="20" customHeight="true">
      <c r="A173" s="110" t="str">
        <f>IF($C173="","",IF($B173="","OT-"&amp;TEXT(ROW()-5,"0000"),"OT-"&amp;TEXT($B173,"yyyymmdd")&amp;"-"&amp;TEXT(ROW()-5,"0000")))</f>
      </c>
      <c r="B173" s="90"/>
      <c r="C173" s="78"/>
      <c r="D173" s="114"/>
      <c r="E173" s="78"/>
      <c r="F173" s="78"/>
      <c r="G173" s="78"/>
      <c r="H173" s="78"/>
      <c r="I173" s="78"/>
      <c r="J173" s="90"/>
      <c r="K173" s="118"/>
      <c r="L173" s="90"/>
      <c r="M173" s="118"/>
      <c r="N173" s="110" t="str">
        <f>IF(OR($J173="",$L173=""),"",IF($L173&gt;$J173,"はい","いいえ"))</f>
      </c>
      <c r="O173" s="122" t="str">
        <f>IF(OR($J173="",$K173="",$L173="",$M173=""),"",MAX(0,($L173+$M173-$J173-$K173)*24))</f>
      </c>
      <c r="P173" s="126"/>
      <c r="Q173" s="122" t="str">
        <f>IF($O173="","",ROUND(MAX(0,$O173-$P173)/'設定'!$B$15,0)*'設定'!$B$15)</f>
      </c>
      <c r="R173" s="78"/>
      <c r="S173" s="114"/>
      <c r="T173" s="110" t="str">
        <f>IF($Q173="","",IF(OR($Q173&gt;='設定'!$B$26,AND('設定'!$B$27="はい",ISNUMBER(SEARCH("法定",$G173)))),"三次承認",IF($Q173&gt;='設定'!$B$25,"二次承認","一次承認")))</f>
      </c>
      <c r="U173" s="78"/>
      <c r="V173" s="78"/>
      <c r="W173" s="90"/>
      <c r="X173" s="78"/>
      <c r="Y173" s="78"/>
      <c r="Z173" s="90"/>
      <c r="AA173" s="78"/>
      <c r="AB173" s="78"/>
      <c r="AC173" s="90"/>
      <c r="AD173" s="134" t="str">
        <f>IF($C173="","",IF((IF($Q173&gt;'設定'!$B$17,1,0)+IF(AND($S173="承認済み",$W173=""),1,0)+IF(AND(ISNUMBER(SEARCH("法定",$G173)),$AC173=""),1,0)+IF(AND($Q173&gt;0,$AL173=""),1,0))=0,"无",IF($Q173&gt;'設定'!$B$17,"1回上限超過。","")&amp;IF(AND($S173="承認済み",$W173=""),"上司承認日未入力。","")&amp;IF(AND(ISNUMBER(SEARCH("法定",$G173)),$AC173=""),"法定休日の上位承認漏れ。","")&amp;IF(AND($Q173&gt;0,$AL173=""),"証憑不足。","")))</f>
      </c>
      <c r="AE173" s="110" t="str">
        <f>IF($J173="","",TEXT($J173,"yyyy-mm"))</f>
      </c>
      <c r="AF173" s="122" t="str">
        <f>IF($G173="","",IF(ISNUMBER(SEARCH("法定",$G173)),'設定'!$B$14,IF(ISNUMBER(SEARCH("休日",$G173)),'設定'!$B$13,'設定'!$B$12)))</f>
      </c>
      <c r="AG173" s="122" t="str">
        <f>IF($Q173="","",$Q173*$AF173)</f>
      </c>
      <c r="AH173" s="130" t="str">
        <f>IF($Q173="","",IF($Q173&gt;='設定'!$B$19,'設定'!$B$20,0))</f>
      </c>
      <c r="AI173" s="130" t="str">
        <f>IF($Q173="","",IF($Q173&gt;='設定'!$B$21,'設定'!$B$22,0))</f>
      </c>
      <c r="AJ173" s="78"/>
      <c r="AK173" s="78"/>
      <c r="AL173" s="36"/>
      <c r="AM173" s="36"/>
      <c r="AN173" s="36"/>
    </row>
    <row r="174" ht="20" customHeight="true">
      <c r="A174" s="110" t="str">
        <f>IF($C174="","",IF($B174="","OT-"&amp;TEXT(ROW()-5,"0000"),"OT-"&amp;TEXT($B174,"yyyymmdd")&amp;"-"&amp;TEXT(ROW()-5,"0000")))</f>
      </c>
      <c r="B174" s="90"/>
      <c r="C174" s="78"/>
      <c r="D174" s="114"/>
      <c r="E174" s="78"/>
      <c r="F174" s="78"/>
      <c r="G174" s="78"/>
      <c r="H174" s="78"/>
      <c r="I174" s="78"/>
      <c r="J174" s="90"/>
      <c r="K174" s="118"/>
      <c r="L174" s="90"/>
      <c r="M174" s="118"/>
      <c r="N174" s="110" t="str">
        <f>IF(OR($J174="",$L174=""),"",IF($L174&gt;$J174,"はい","いいえ"))</f>
      </c>
      <c r="O174" s="122" t="str">
        <f>IF(OR($J174="",$K174="",$L174="",$M174=""),"",MAX(0,($L174+$M174-$J174-$K174)*24))</f>
      </c>
      <c r="P174" s="126"/>
      <c r="Q174" s="122" t="str">
        <f>IF($O174="","",ROUND(MAX(0,$O174-$P174)/'設定'!$B$15,0)*'設定'!$B$15)</f>
      </c>
      <c r="R174" s="78"/>
      <c r="S174" s="114"/>
      <c r="T174" s="110" t="str">
        <f>IF($Q174="","",IF(OR($Q174&gt;='設定'!$B$26,AND('設定'!$B$27="はい",ISNUMBER(SEARCH("法定",$G174)))),"三次承認",IF($Q174&gt;='設定'!$B$25,"二次承認","一次承認")))</f>
      </c>
      <c r="U174" s="78"/>
      <c r="V174" s="78"/>
      <c r="W174" s="90"/>
      <c r="X174" s="78"/>
      <c r="Y174" s="78"/>
      <c r="Z174" s="90"/>
      <c r="AA174" s="78"/>
      <c r="AB174" s="78"/>
      <c r="AC174" s="90"/>
      <c r="AD174" s="134" t="str">
        <f>IF($C174="","",IF((IF($Q174&gt;'設定'!$B$17,1,0)+IF(AND($S174="承認済み",$W174=""),1,0)+IF(AND(ISNUMBER(SEARCH("法定",$G174)),$AC174=""),1,0)+IF(AND($Q174&gt;0,$AL174=""),1,0))=0,"无",IF($Q174&gt;'設定'!$B$17,"1回上限超過。","")&amp;IF(AND($S174="承認済み",$W174=""),"上司承認日未入力。","")&amp;IF(AND(ISNUMBER(SEARCH("法定",$G174)),$AC174=""),"法定休日の上位承認漏れ。","")&amp;IF(AND($Q174&gt;0,$AL174=""),"証憑不足。","")))</f>
      </c>
      <c r="AE174" s="110" t="str">
        <f>IF($J174="","",TEXT($J174,"yyyy-mm"))</f>
      </c>
      <c r="AF174" s="122" t="str">
        <f>IF($G174="","",IF(ISNUMBER(SEARCH("法定",$G174)),'設定'!$B$14,IF(ISNUMBER(SEARCH("休日",$G174)),'設定'!$B$13,'設定'!$B$12)))</f>
      </c>
      <c r="AG174" s="122" t="str">
        <f>IF($Q174="","",$Q174*$AF174)</f>
      </c>
      <c r="AH174" s="130" t="str">
        <f>IF($Q174="","",IF($Q174&gt;='設定'!$B$19,'設定'!$B$20,0))</f>
      </c>
      <c r="AI174" s="130" t="str">
        <f>IF($Q174="","",IF($Q174&gt;='設定'!$B$21,'設定'!$B$22,0))</f>
      </c>
      <c r="AJ174" s="78"/>
      <c r="AK174" s="78"/>
      <c r="AL174" s="36"/>
      <c r="AM174" s="36"/>
      <c r="AN174" s="36"/>
    </row>
    <row r="175" ht="20" customHeight="true">
      <c r="A175" s="110" t="str">
        <f>IF($C175="","",IF($B175="","OT-"&amp;TEXT(ROW()-5,"0000"),"OT-"&amp;TEXT($B175,"yyyymmdd")&amp;"-"&amp;TEXT(ROW()-5,"0000")))</f>
      </c>
      <c r="B175" s="90"/>
      <c r="C175" s="78"/>
      <c r="D175" s="114"/>
      <c r="E175" s="78"/>
      <c r="F175" s="78"/>
      <c r="G175" s="78"/>
      <c r="H175" s="78"/>
      <c r="I175" s="78"/>
      <c r="J175" s="90"/>
      <c r="K175" s="118"/>
      <c r="L175" s="90"/>
      <c r="M175" s="118"/>
      <c r="N175" s="110" t="str">
        <f>IF(OR($J175="",$L175=""),"",IF($L175&gt;$J175,"はい","いいえ"))</f>
      </c>
      <c r="O175" s="122" t="str">
        <f>IF(OR($J175="",$K175="",$L175="",$M175=""),"",MAX(0,($L175+$M175-$J175-$K175)*24))</f>
      </c>
      <c r="P175" s="126"/>
      <c r="Q175" s="122" t="str">
        <f>IF($O175="","",ROUND(MAX(0,$O175-$P175)/'設定'!$B$15,0)*'設定'!$B$15)</f>
      </c>
      <c r="R175" s="78"/>
      <c r="S175" s="114"/>
      <c r="T175" s="110" t="str">
        <f>IF($Q175="","",IF(OR($Q175&gt;='設定'!$B$26,AND('設定'!$B$27="はい",ISNUMBER(SEARCH("法定",$G175)))),"三次承認",IF($Q175&gt;='設定'!$B$25,"二次承認","一次承認")))</f>
      </c>
      <c r="U175" s="78"/>
      <c r="V175" s="78"/>
      <c r="W175" s="90"/>
      <c r="X175" s="78"/>
      <c r="Y175" s="78"/>
      <c r="Z175" s="90"/>
      <c r="AA175" s="78"/>
      <c r="AB175" s="78"/>
      <c r="AC175" s="90"/>
      <c r="AD175" s="134" t="str">
        <f>IF($C175="","",IF((IF($Q175&gt;'設定'!$B$17,1,0)+IF(AND($S175="承認済み",$W175=""),1,0)+IF(AND(ISNUMBER(SEARCH("法定",$G175)),$AC175=""),1,0)+IF(AND($Q175&gt;0,$AL175=""),1,0))=0,"无",IF($Q175&gt;'設定'!$B$17,"1回上限超過。","")&amp;IF(AND($S175="承認済み",$W175=""),"上司承認日未入力。","")&amp;IF(AND(ISNUMBER(SEARCH("法定",$G175)),$AC175=""),"法定休日の上位承認漏れ。","")&amp;IF(AND($Q175&gt;0,$AL175=""),"証憑不足。","")))</f>
      </c>
      <c r="AE175" s="110" t="str">
        <f>IF($J175="","",TEXT($J175,"yyyy-mm"))</f>
      </c>
      <c r="AF175" s="122" t="str">
        <f>IF($G175="","",IF(ISNUMBER(SEARCH("法定",$G175)),'設定'!$B$14,IF(ISNUMBER(SEARCH("休日",$G175)),'設定'!$B$13,'設定'!$B$12)))</f>
      </c>
      <c r="AG175" s="122" t="str">
        <f>IF($Q175="","",$Q175*$AF175)</f>
      </c>
      <c r="AH175" s="130" t="str">
        <f>IF($Q175="","",IF($Q175&gt;='設定'!$B$19,'設定'!$B$20,0))</f>
      </c>
      <c r="AI175" s="130" t="str">
        <f>IF($Q175="","",IF($Q175&gt;='設定'!$B$21,'設定'!$B$22,0))</f>
      </c>
      <c r="AJ175" s="78"/>
      <c r="AK175" s="78"/>
      <c r="AL175" s="36"/>
      <c r="AM175" s="36"/>
      <c r="AN175" s="36"/>
    </row>
    <row r="176" ht="20" customHeight="true">
      <c r="A176" s="110" t="str">
        <f>IF($C176="","",IF($B176="","OT-"&amp;TEXT(ROW()-5,"0000"),"OT-"&amp;TEXT($B176,"yyyymmdd")&amp;"-"&amp;TEXT(ROW()-5,"0000")))</f>
      </c>
      <c r="B176" s="90"/>
      <c r="C176" s="78"/>
      <c r="D176" s="114"/>
      <c r="E176" s="78"/>
      <c r="F176" s="78"/>
      <c r="G176" s="78"/>
      <c r="H176" s="78"/>
      <c r="I176" s="78"/>
      <c r="J176" s="90"/>
      <c r="K176" s="118"/>
      <c r="L176" s="90"/>
      <c r="M176" s="118"/>
      <c r="N176" s="110" t="str">
        <f>IF(OR($J176="",$L176=""),"",IF($L176&gt;$J176,"はい","いいえ"))</f>
      </c>
      <c r="O176" s="122" t="str">
        <f>IF(OR($J176="",$K176="",$L176="",$M176=""),"",MAX(0,($L176+$M176-$J176-$K176)*24))</f>
      </c>
      <c r="P176" s="126"/>
      <c r="Q176" s="122" t="str">
        <f>IF($O176="","",ROUND(MAX(0,$O176-$P176)/'設定'!$B$15,0)*'設定'!$B$15)</f>
      </c>
      <c r="R176" s="78"/>
      <c r="S176" s="114"/>
      <c r="T176" s="110" t="str">
        <f>IF($Q176="","",IF(OR($Q176&gt;='設定'!$B$26,AND('設定'!$B$27="はい",ISNUMBER(SEARCH("法定",$G176)))),"三次承認",IF($Q176&gt;='設定'!$B$25,"二次承認","一次承認")))</f>
      </c>
      <c r="U176" s="78"/>
      <c r="V176" s="78"/>
      <c r="W176" s="90"/>
      <c r="X176" s="78"/>
      <c r="Y176" s="78"/>
      <c r="Z176" s="90"/>
      <c r="AA176" s="78"/>
      <c r="AB176" s="78"/>
      <c r="AC176" s="90"/>
      <c r="AD176" s="134" t="str">
        <f>IF($C176="","",IF((IF($Q176&gt;'設定'!$B$17,1,0)+IF(AND($S176="承認済み",$W176=""),1,0)+IF(AND(ISNUMBER(SEARCH("法定",$G176)),$AC176=""),1,0)+IF(AND($Q176&gt;0,$AL176=""),1,0))=0,"无",IF($Q176&gt;'設定'!$B$17,"1回上限超過。","")&amp;IF(AND($S176="承認済み",$W176=""),"上司承認日未入力。","")&amp;IF(AND(ISNUMBER(SEARCH("法定",$G176)),$AC176=""),"法定休日の上位承認漏れ。","")&amp;IF(AND($Q176&gt;0,$AL176=""),"証憑不足。","")))</f>
      </c>
      <c r="AE176" s="110" t="str">
        <f>IF($J176="","",TEXT($J176,"yyyy-mm"))</f>
      </c>
      <c r="AF176" s="122" t="str">
        <f>IF($G176="","",IF(ISNUMBER(SEARCH("法定",$G176)),'設定'!$B$14,IF(ISNUMBER(SEARCH("休日",$G176)),'設定'!$B$13,'設定'!$B$12)))</f>
      </c>
      <c r="AG176" s="122" t="str">
        <f>IF($Q176="","",$Q176*$AF176)</f>
      </c>
      <c r="AH176" s="130" t="str">
        <f>IF($Q176="","",IF($Q176&gt;='設定'!$B$19,'設定'!$B$20,0))</f>
      </c>
      <c r="AI176" s="130" t="str">
        <f>IF($Q176="","",IF($Q176&gt;='設定'!$B$21,'設定'!$B$22,0))</f>
      </c>
      <c r="AJ176" s="78"/>
      <c r="AK176" s="78"/>
      <c r="AL176" s="36"/>
      <c r="AM176" s="36"/>
      <c r="AN176" s="36"/>
    </row>
    <row r="177" ht="20" customHeight="true">
      <c r="A177" s="110" t="str">
        <f>IF($C177="","",IF($B177="","OT-"&amp;TEXT(ROW()-5,"0000"),"OT-"&amp;TEXT($B177,"yyyymmdd")&amp;"-"&amp;TEXT(ROW()-5,"0000")))</f>
      </c>
      <c r="B177" s="90"/>
      <c r="C177" s="78"/>
      <c r="D177" s="114"/>
      <c r="E177" s="78"/>
      <c r="F177" s="78"/>
      <c r="G177" s="78"/>
      <c r="H177" s="78"/>
      <c r="I177" s="78"/>
      <c r="J177" s="90"/>
      <c r="K177" s="118"/>
      <c r="L177" s="90"/>
      <c r="M177" s="118"/>
      <c r="N177" s="110" t="str">
        <f>IF(OR($J177="",$L177=""),"",IF($L177&gt;$J177,"はい","いいえ"))</f>
      </c>
      <c r="O177" s="122" t="str">
        <f>IF(OR($J177="",$K177="",$L177="",$M177=""),"",MAX(0,($L177+$M177-$J177-$K177)*24))</f>
      </c>
      <c r="P177" s="126"/>
      <c r="Q177" s="122" t="str">
        <f>IF($O177="","",ROUND(MAX(0,$O177-$P177)/'設定'!$B$15,0)*'設定'!$B$15)</f>
      </c>
      <c r="R177" s="78"/>
      <c r="S177" s="114"/>
      <c r="T177" s="110" t="str">
        <f>IF($Q177="","",IF(OR($Q177&gt;='設定'!$B$26,AND('設定'!$B$27="はい",ISNUMBER(SEARCH("法定",$G177)))),"三次承認",IF($Q177&gt;='設定'!$B$25,"二次承認","一次承認")))</f>
      </c>
      <c r="U177" s="78"/>
      <c r="V177" s="78"/>
      <c r="W177" s="90"/>
      <c r="X177" s="78"/>
      <c r="Y177" s="78"/>
      <c r="Z177" s="90"/>
      <c r="AA177" s="78"/>
      <c r="AB177" s="78"/>
      <c r="AC177" s="90"/>
      <c r="AD177" s="134" t="str">
        <f>IF($C177="","",IF((IF($Q177&gt;'設定'!$B$17,1,0)+IF(AND($S177="承認済み",$W177=""),1,0)+IF(AND(ISNUMBER(SEARCH("法定",$G177)),$AC177=""),1,0)+IF(AND($Q177&gt;0,$AL177=""),1,0))=0,"无",IF($Q177&gt;'設定'!$B$17,"1回上限超過。","")&amp;IF(AND($S177="承認済み",$W177=""),"上司承認日未入力。","")&amp;IF(AND(ISNUMBER(SEARCH("法定",$G177)),$AC177=""),"法定休日の上位承認漏れ。","")&amp;IF(AND($Q177&gt;0,$AL177=""),"証憑不足。","")))</f>
      </c>
      <c r="AE177" s="110" t="str">
        <f>IF($J177="","",TEXT($J177,"yyyy-mm"))</f>
      </c>
      <c r="AF177" s="122" t="str">
        <f>IF($G177="","",IF(ISNUMBER(SEARCH("法定",$G177)),'設定'!$B$14,IF(ISNUMBER(SEARCH("休日",$G177)),'設定'!$B$13,'設定'!$B$12)))</f>
      </c>
      <c r="AG177" s="122" t="str">
        <f>IF($Q177="","",$Q177*$AF177)</f>
      </c>
      <c r="AH177" s="130" t="str">
        <f>IF($Q177="","",IF($Q177&gt;='設定'!$B$19,'設定'!$B$20,0))</f>
      </c>
      <c r="AI177" s="130" t="str">
        <f>IF($Q177="","",IF($Q177&gt;='設定'!$B$21,'設定'!$B$22,0))</f>
      </c>
      <c r="AJ177" s="78"/>
      <c r="AK177" s="78"/>
      <c r="AL177" s="36"/>
      <c r="AM177" s="36"/>
      <c r="AN177" s="36"/>
    </row>
    <row r="178" ht="20" customHeight="true">
      <c r="A178" s="110" t="str">
        <f>IF($C178="","",IF($B178="","OT-"&amp;TEXT(ROW()-5,"0000"),"OT-"&amp;TEXT($B178,"yyyymmdd")&amp;"-"&amp;TEXT(ROW()-5,"0000")))</f>
      </c>
      <c r="B178" s="90"/>
      <c r="C178" s="78"/>
      <c r="D178" s="114"/>
      <c r="E178" s="78"/>
      <c r="F178" s="78"/>
      <c r="G178" s="78"/>
      <c r="H178" s="78"/>
      <c r="I178" s="78"/>
      <c r="J178" s="90"/>
      <c r="K178" s="118"/>
      <c r="L178" s="90"/>
      <c r="M178" s="118"/>
      <c r="N178" s="110" t="str">
        <f>IF(OR($J178="",$L178=""),"",IF($L178&gt;$J178,"はい","いいえ"))</f>
      </c>
      <c r="O178" s="122" t="str">
        <f>IF(OR($J178="",$K178="",$L178="",$M178=""),"",MAX(0,($L178+$M178-$J178-$K178)*24))</f>
      </c>
      <c r="P178" s="126"/>
      <c r="Q178" s="122" t="str">
        <f>IF($O178="","",ROUND(MAX(0,$O178-$P178)/'設定'!$B$15,0)*'設定'!$B$15)</f>
      </c>
      <c r="R178" s="78"/>
      <c r="S178" s="114"/>
      <c r="T178" s="110" t="str">
        <f>IF($Q178="","",IF(OR($Q178&gt;='設定'!$B$26,AND('設定'!$B$27="はい",ISNUMBER(SEARCH("法定",$G178)))),"三次承認",IF($Q178&gt;='設定'!$B$25,"二次承認","一次承認")))</f>
      </c>
      <c r="U178" s="78"/>
      <c r="V178" s="78"/>
      <c r="W178" s="90"/>
      <c r="X178" s="78"/>
      <c r="Y178" s="78"/>
      <c r="Z178" s="90"/>
      <c r="AA178" s="78"/>
      <c r="AB178" s="78"/>
      <c r="AC178" s="90"/>
      <c r="AD178" s="134" t="str">
        <f>IF($C178="","",IF((IF($Q178&gt;'設定'!$B$17,1,0)+IF(AND($S178="承認済み",$W178=""),1,0)+IF(AND(ISNUMBER(SEARCH("法定",$G178)),$AC178=""),1,0)+IF(AND($Q178&gt;0,$AL178=""),1,0))=0,"无",IF($Q178&gt;'設定'!$B$17,"1回上限超過。","")&amp;IF(AND($S178="承認済み",$W178=""),"上司承認日未入力。","")&amp;IF(AND(ISNUMBER(SEARCH("法定",$G178)),$AC178=""),"法定休日の上位承認漏れ。","")&amp;IF(AND($Q178&gt;0,$AL178=""),"証憑不足。","")))</f>
      </c>
      <c r="AE178" s="110" t="str">
        <f>IF($J178="","",TEXT($J178,"yyyy-mm"))</f>
      </c>
      <c r="AF178" s="122" t="str">
        <f>IF($G178="","",IF(ISNUMBER(SEARCH("法定",$G178)),'設定'!$B$14,IF(ISNUMBER(SEARCH("休日",$G178)),'設定'!$B$13,'設定'!$B$12)))</f>
      </c>
      <c r="AG178" s="122" t="str">
        <f>IF($Q178="","",$Q178*$AF178)</f>
      </c>
      <c r="AH178" s="130" t="str">
        <f>IF($Q178="","",IF($Q178&gt;='設定'!$B$19,'設定'!$B$20,0))</f>
      </c>
      <c r="AI178" s="130" t="str">
        <f>IF($Q178="","",IF($Q178&gt;='設定'!$B$21,'設定'!$B$22,0))</f>
      </c>
      <c r="AJ178" s="78"/>
      <c r="AK178" s="78"/>
      <c r="AL178" s="36"/>
      <c r="AM178" s="36"/>
      <c r="AN178" s="36"/>
    </row>
    <row r="179" ht="20" customHeight="true">
      <c r="A179" s="110" t="str">
        <f>IF($C179="","",IF($B179="","OT-"&amp;TEXT(ROW()-5,"0000"),"OT-"&amp;TEXT($B179,"yyyymmdd")&amp;"-"&amp;TEXT(ROW()-5,"0000")))</f>
      </c>
      <c r="B179" s="90"/>
      <c r="C179" s="78"/>
      <c r="D179" s="114"/>
      <c r="E179" s="78"/>
      <c r="F179" s="78"/>
      <c r="G179" s="78"/>
      <c r="H179" s="78"/>
      <c r="I179" s="78"/>
      <c r="J179" s="90"/>
      <c r="K179" s="118"/>
      <c r="L179" s="90"/>
      <c r="M179" s="118"/>
      <c r="N179" s="110" t="str">
        <f>IF(OR($J179="",$L179=""),"",IF($L179&gt;$J179,"はい","いいえ"))</f>
      </c>
      <c r="O179" s="122" t="str">
        <f>IF(OR($J179="",$K179="",$L179="",$M179=""),"",MAX(0,($L179+$M179-$J179-$K179)*24))</f>
      </c>
      <c r="P179" s="126"/>
      <c r="Q179" s="122" t="str">
        <f>IF($O179="","",ROUND(MAX(0,$O179-$P179)/'設定'!$B$15,0)*'設定'!$B$15)</f>
      </c>
      <c r="R179" s="78"/>
      <c r="S179" s="114"/>
      <c r="T179" s="110" t="str">
        <f>IF($Q179="","",IF(OR($Q179&gt;='設定'!$B$26,AND('設定'!$B$27="はい",ISNUMBER(SEARCH("法定",$G179)))),"三次承認",IF($Q179&gt;='設定'!$B$25,"二次承認","一次承認")))</f>
      </c>
      <c r="U179" s="78"/>
      <c r="V179" s="78"/>
      <c r="W179" s="90"/>
      <c r="X179" s="78"/>
      <c r="Y179" s="78"/>
      <c r="Z179" s="90"/>
      <c r="AA179" s="78"/>
      <c r="AB179" s="78"/>
      <c r="AC179" s="90"/>
      <c r="AD179" s="134" t="str">
        <f>IF($C179="","",IF((IF($Q179&gt;'設定'!$B$17,1,0)+IF(AND($S179="承認済み",$W179=""),1,0)+IF(AND(ISNUMBER(SEARCH("法定",$G179)),$AC179=""),1,0)+IF(AND($Q179&gt;0,$AL179=""),1,0))=0,"无",IF($Q179&gt;'設定'!$B$17,"1回上限超過。","")&amp;IF(AND($S179="承認済み",$W179=""),"上司承認日未入力。","")&amp;IF(AND(ISNUMBER(SEARCH("法定",$G179)),$AC179=""),"法定休日の上位承認漏れ。","")&amp;IF(AND($Q179&gt;0,$AL179=""),"証憑不足。","")))</f>
      </c>
      <c r="AE179" s="110" t="str">
        <f>IF($J179="","",TEXT($J179,"yyyy-mm"))</f>
      </c>
      <c r="AF179" s="122" t="str">
        <f>IF($G179="","",IF(ISNUMBER(SEARCH("法定",$G179)),'設定'!$B$14,IF(ISNUMBER(SEARCH("休日",$G179)),'設定'!$B$13,'設定'!$B$12)))</f>
      </c>
      <c r="AG179" s="122" t="str">
        <f>IF($Q179="","",$Q179*$AF179)</f>
      </c>
      <c r="AH179" s="130" t="str">
        <f>IF($Q179="","",IF($Q179&gt;='設定'!$B$19,'設定'!$B$20,0))</f>
      </c>
      <c r="AI179" s="130" t="str">
        <f>IF($Q179="","",IF($Q179&gt;='設定'!$B$21,'設定'!$B$22,0))</f>
      </c>
      <c r="AJ179" s="78"/>
      <c r="AK179" s="78"/>
      <c r="AL179" s="36"/>
      <c r="AM179" s="36"/>
      <c r="AN179" s="36"/>
    </row>
    <row r="180" ht="20" customHeight="true">
      <c r="A180" s="110" t="str">
        <f>IF($C180="","",IF($B180="","OT-"&amp;TEXT(ROW()-5,"0000"),"OT-"&amp;TEXT($B180,"yyyymmdd")&amp;"-"&amp;TEXT(ROW()-5,"0000")))</f>
      </c>
      <c r="B180" s="90"/>
      <c r="C180" s="78"/>
      <c r="D180" s="114"/>
      <c r="E180" s="78"/>
      <c r="F180" s="78"/>
      <c r="G180" s="78"/>
      <c r="H180" s="78"/>
      <c r="I180" s="78"/>
      <c r="J180" s="90"/>
      <c r="K180" s="118"/>
      <c r="L180" s="90"/>
      <c r="M180" s="118"/>
      <c r="N180" s="110" t="str">
        <f>IF(OR($J180="",$L180=""),"",IF($L180&gt;$J180,"はい","いいえ"))</f>
      </c>
      <c r="O180" s="122" t="str">
        <f>IF(OR($J180="",$K180="",$L180="",$M180=""),"",MAX(0,($L180+$M180-$J180-$K180)*24))</f>
      </c>
      <c r="P180" s="126"/>
      <c r="Q180" s="122" t="str">
        <f>IF($O180="","",ROUND(MAX(0,$O180-$P180)/'設定'!$B$15,0)*'設定'!$B$15)</f>
      </c>
      <c r="R180" s="78"/>
      <c r="S180" s="114"/>
      <c r="T180" s="110" t="str">
        <f>IF($Q180="","",IF(OR($Q180&gt;='設定'!$B$26,AND('設定'!$B$27="はい",ISNUMBER(SEARCH("法定",$G180)))),"三次承認",IF($Q180&gt;='設定'!$B$25,"二次承認","一次承認")))</f>
      </c>
      <c r="U180" s="78"/>
      <c r="V180" s="78"/>
      <c r="W180" s="90"/>
      <c r="X180" s="78"/>
      <c r="Y180" s="78"/>
      <c r="Z180" s="90"/>
      <c r="AA180" s="78"/>
      <c r="AB180" s="78"/>
      <c r="AC180" s="90"/>
      <c r="AD180" s="134" t="str">
        <f>IF($C180="","",IF((IF($Q180&gt;'設定'!$B$17,1,0)+IF(AND($S180="承認済み",$W180=""),1,0)+IF(AND(ISNUMBER(SEARCH("法定",$G180)),$AC180=""),1,0)+IF(AND($Q180&gt;0,$AL180=""),1,0))=0,"无",IF($Q180&gt;'設定'!$B$17,"1回上限超過。","")&amp;IF(AND($S180="承認済み",$W180=""),"上司承認日未入力。","")&amp;IF(AND(ISNUMBER(SEARCH("法定",$G180)),$AC180=""),"法定休日の上位承認漏れ。","")&amp;IF(AND($Q180&gt;0,$AL180=""),"証憑不足。","")))</f>
      </c>
      <c r="AE180" s="110" t="str">
        <f>IF($J180="","",TEXT($J180,"yyyy-mm"))</f>
      </c>
      <c r="AF180" s="122" t="str">
        <f>IF($G180="","",IF(ISNUMBER(SEARCH("法定",$G180)),'設定'!$B$14,IF(ISNUMBER(SEARCH("休日",$G180)),'設定'!$B$13,'設定'!$B$12)))</f>
      </c>
      <c r="AG180" s="122" t="str">
        <f>IF($Q180="","",$Q180*$AF180)</f>
      </c>
      <c r="AH180" s="130" t="str">
        <f>IF($Q180="","",IF($Q180&gt;='設定'!$B$19,'設定'!$B$20,0))</f>
      </c>
      <c r="AI180" s="130" t="str">
        <f>IF($Q180="","",IF($Q180&gt;='設定'!$B$21,'設定'!$B$22,0))</f>
      </c>
      <c r="AJ180" s="78"/>
      <c r="AK180" s="78"/>
      <c r="AL180" s="36"/>
      <c r="AM180" s="36"/>
      <c r="AN180" s="36"/>
    </row>
    <row r="181" ht="20" customHeight="true">
      <c r="A181" s="110" t="str">
        <f>IF($C181="","",IF($B181="","OT-"&amp;TEXT(ROW()-5,"0000"),"OT-"&amp;TEXT($B181,"yyyymmdd")&amp;"-"&amp;TEXT(ROW()-5,"0000")))</f>
      </c>
      <c r="B181" s="90"/>
      <c r="C181" s="78"/>
      <c r="D181" s="114"/>
      <c r="E181" s="78"/>
      <c r="F181" s="78"/>
      <c r="G181" s="78"/>
      <c r="H181" s="78"/>
      <c r="I181" s="78"/>
      <c r="J181" s="90"/>
      <c r="K181" s="118"/>
      <c r="L181" s="90"/>
      <c r="M181" s="118"/>
      <c r="N181" s="110" t="str">
        <f>IF(OR($J181="",$L181=""),"",IF($L181&gt;$J181,"はい","いいえ"))</f>
      </c>
      <c r="O181" s="122" t="str">
        <f>IF(OR($J181="",$K181="",$L181="",$M181=""),"",MAX(0,($L181+$M181-$J181-$K181)*24))</f>
      </c>
      <c r="P181" s="126"/>
      <c r="Q181" s="122" t="str">
        <f>IF($O181="","",ROUND(MAX(0,$O181-$P181)/'設定'!$B$15,0)*'設定'!$B$15)</f>
      </c>
      <c r="R181" s="78"/>
      <c r="S181" s="114"/>
      <c r="T181" s="110" t="str">
        <f>IF($Q181="","",IF(OR($Q181&gt;='設定'!$B$26,AND('設定'!$B$27="はい",ISNUMBER(SEARCH("法定",$G181)))),"三次承認",IF($Q181&gt;='設定'!$B$25,"二次承認","一次承認")))</f>
      </c>
      <c r="U181" s="78"/>
      <c r="V181" s="78"/>
      <c r="W181" s="90"/>
      <c r="X181" s="78"/>
      <c r="Y181" s="78"/>
      <c r="Z181" s="90"/>
      <c r="AA181" s="78"/>
      <c r="AB181" s="78"/>
      <c r="AC181" s="90"/>
      <c r="AD181" s="134" t="str">
        <f>IF($C181="","",IF((IF($Q181&gt;'設定'!$B$17,1,0)+IF(AND($S181="承認済み",$W181=""),1,0)+IF(AND(ISNUMBER(SEARCH("法定",$G181)),$AC181=""),1,0)+IF(AND($Q181&gt;0,$AL181=""),1,0))=0,"无",IF($Q181&gt;'設定'!$B$17,"1回上限超過。","")&amp;IF(AND($S181="承認済み",$W181=""),"上司承認日未入力。","")&amp;IF(AND(ISNUMBER(SEARCH("法定",$G181)),$AC181=""),"法定休日の上位承認漏れ。","")&amp;IF(AND($Q181&gt;0,$AL181=""),"証憑不足。","")))</f>
      </c>
      <c r="AE181" s="110" t="str">
        <f>IF($J181="","",TEXT($J181,"yyyy-mm"))</f>
      </c>
      <c r="AF181" s="122" t="str">
        <f>IF($G181="","",IF(ISNUMBER(SEARCH("法定",$G181)),'設定'!$B$14,IF(ISNUMBER(SEARCH("休日",$G181)),'設定'!$B$13,'設定'!$B$12)))</f>
      </c>
      <c r="AG181" s="122" t="str">
        <f>IF($Q181="","",$Q181*$AF181)</f>
      </c>
      <c r="AH181" s="130" t="str">
        <f>IF($Q181="","",IF($Q181&gt;='設定'!$B$19,'設定'!$B$20,0))</f>
      </c>
      <c r="AI181" s="130" t="str">
        <f>IF($Q181="","",IF($Q181&gt;='設定'!$B$21,'設定'!$B$22,0))</f>
      </c>
      <c r="AJ181" s="78"/>
      <c r="AK181" s="78"/>
      <c r="AL181" s="36"/>
      <c r="AM181" s="36"/>
      <c r="AN181" s="36"/>
    </row>
    <row r="182" ht="20" customHeight="true">
      <c r="A182" s="110" t="str">
        <f>IF($C182="","",IF($B182="","OT-"&amp;TEXT(ROW()-5,"0000"),"OT-"&amp;TEXT($B182,"yyyymmdd")&amp;"-"&amp;TEXT(ROW()-5,"0000")))</f>
      </c>
      <c r="B182" s="90"/>
      <c r="C182" s="78"/>
      <c r="D182" s="114"/>
      <c r="E182" s="78"/>
      <c r="F182" s="78"/>
      <c r="G182" s="78"/>
      <c r="H182" s="78"/>
      <c r="I182" s="78"/>
      <c r="J182" s="90"/>
      <c r="K182" s="118"/>
      <c r="L182" s="90"/>
      <c r="M182" s="118"/>
      <c r="N182" s="110" t="str">
        <f>IF(OR($J182="",$L182=""),"",IF($L182&gt;$J182,"はい","いいえ"))</f>
      </c>
      <c r="O182" s="122" t="str">
        <f>IF(OR($J182="",$K182="",$L182="",$M182=""),"",MAX(0,($L182+$M182-$J182-$K182)*24))</f>
      </c>
      <c r="P182" s="126"/>
      <c r="Q182" s="122" t="str">
        <f>IF($O182="","",ROUND(MAX(0,$O182-$P182)/'設定'!$B$15,0)*'設定'!$B$15)</f>
      </c>
      <c r="R182" s="78"/>
      <c r="S182" s="114"/>
      <c r="T182" s="110" t="str">
        <f>IF($Q182="","",IF(OR($Q182&gt;='設定'!$B$26,AND('設定'!$B$27="はい",ISNUMBER(SEARCH("法定",$G182)))),"三次承認",IF($Q182&gt;='設定'!$B$25,"二次承認","一次承認")))</f>
      </c>
      <c r="U182" s="78"/>
      <c r="V182" s="78"/>
      <c r="W182" s="90"/>
      <c r="X182" s="78"/>
      <c r="Y182" s="78"/>
      <c r="Z182" s="90"/>
      <c r="AA182" s="78"/>
      <c r="AB182" s="78"/>
      <c r="AC182" s="90"/>
      <c r="AD182" s="134" t="str">
        <f>IF($C182="","",IF((IF($Q182&gt;'設定'!$B$17,1,0)+IF(AND($S182="承認済み",$W182=""),1,0)+IF(AND(ISNUMBER(SEARCH("法定",$G182)),$AC182=""),1,0)+IF(AND($Q182&gt;0,$AL182=""),1,0))=0,"无",IF($Q182&gt;'設定'!$B$17,"1回上限超過。","")&amp;IF(AND($S182="承認済み",$W182=""),"上司承認日未入力。","")&amp;IF(AND(ISNUMBER(SEARCH("法定",$G182)),$AC182=""),"法定休日の上位承認漏れ。","")&amp;IF(AND($Q182&gt;0,$AL182=""),"証憑不足。","")))</f>
      </c>
      <c r="AE182" s="110" t="str">
        <f>IF($J182="","",TEXT($J182,"yyyy-mm"))</f>
      </c>
      <c r="AF182" s="122" t="str">
        <f>IF($G182="","",IF(ISNUMBER(SEARCH("法定",$G182)),'設定'!$B$14,IF(ISNUMBER(SEARCH("休日",$G182)),'設定'!$B$13,'設定'!$B$12)))</f>
      </c>
      <c r="AG182" s="122" t="str">
        <f>IF($Q182="","",$Q182*$AF182)</f>
      </c>
      <c r="AH182" s="130" t="str">
        <f>IF($Q182="","",IF($Q182&gt;='設定'!$B$19,'設定'!$B$20,0))</f>
      </c>
      <c r="AI182" s="130" t="str">
        <f>IF($Q182="","",IF($Q182&gt;='設定'!$B$21,'設定'!$B$22,0))</f>
      </c>
      <c r="AJ182" s="78"/>
      <c r="AK182" s="78"/>
      <c r="AL182" s="36"/>
      <c r="AM182" s="36"/>
      <c r="AN182" s="36"/>
    </row>
    <row r="183" ht="20" customHeight="true">
      <c r="A183" s="110" t="str">
        <f>IF($C183="","",IF($B183="","OT-"&amp;TEXT(ROW()-5,"0000"),"OT-"&amp;TEXT($B183,"yyyymmdd")&amp;"-"&amp;TEXT(ROW()-5,"0000")))</f>
      </c>
      <c r="B183" s="90"/>
      <c r="C183" s="78"/>
      <c r="D183" s="114"/>
      <c r="E183" s="78"/>
      <c r="F183" s="78"/>
      <c r="G183" s="78"/>
      <c r="H183" s="78"/>
      <c r="I183" s="78"/>
      <c r="J183" s="90"/>
      <c r="K183" s="118"/>
      <c r="L183" s="90"/>
      <c r="M183" s="118"/>
      <c r="N183" s="110" t="str">
        <f>IF(OR($J183="",$L183=""),"",IF($L183&gt;$J183,"はい","いいえ"))</f>
      </c>
      <c r="O183" s="122" t="str">
        <f>IF(OR($J183="",$K183="",$L183="",$M183=""),"",MAX(0,($L183+$M183-$J183-$K183)*24))</f>
      </c>
      <c r="P183" s="126"/>
      <c r="Q183" s="122" t="str">
        <f>IF($O183="","",ROUND(MAX(0,$O183-$P183)/'設定'!$B$15,0)*'設定'!$B$15)</f>
      </c>
      <c r="R183" s="78"/>
      <c r="S183" s="114"/>
      <c r="T183" s="110" t="str">
        <f>IF($Q183="","",IF(OR($Q183&gt;='設定'!$B$26,AND('設定'!$B$27="はい",ISNUMBER(SEARCH("法定",$G183)))),"三次承認",IF($Q183&gt;='設定'!$B$25,"二次承認","一次承認")))</f>
      </c>
      <c r="U183" s="78"/>
      <c r="V183" s="78"/>
      <c r="W183" s="90"/>
      <c r="X183" s="78"/>
      <c r="Y183" s="78"/>
      <c r="Z183" s="90"/>
      <c r="AA183" s="78"/>
      <c r="AB183" s="78"/>
      <c r="AC183" s="90"/>
      <c r="AD183" s="134" t="str">
        <f>IF($C183="","",IF((IF($Q183&gt;'設定'!$B$17,1,0)+IF(AND($S183="承認済み",$W183=""),1,0)+IF(AND(ISNUMBER(SEARCH("法定",$G183)),$AC183=""),1,0)+IF(AND($Q183&gt;0,$AL183=""),1,0))=0,"无",IF($Q183&gt;'設定'!$B$17,"1回上限超過。","")&amp;IF(AND($S183="承認済み",$W183=""),"上司承認日未入力。","")&amp;IF(AND(ISNUMBER(SEARCH("法定",$G183)),$AC183=""),"法定休日の上位承認漏れ。","")&amp;IF(AND($Q183&gt;0,$AL183=""),"証憑不足。","")))</f>
      </c>
      <c r="AE183" s="110" t="str">
        <f>IF($J183="","",TEXT($J183,"yyyy-mm"))</f>
      </c>
      <c r="AF183" s="122" t="str">
        <f>IF($G183="","",IF(ISNUMBER(SEARCH("法定",$G183)),'設定'!$B$14,IF(ISNUMBER(SEARCH("休日",$G183)),'設定'!$B$13,'設定'!$B$12)))</f>
      </c>
      <c r="AG183" s="122" t="str">
        <f>IF($Q183="","",$Q183*$AF183)</f>
      </c>
      <c r="AH183" s="130" t="str">
        <f>IF($Q183="","",IF($Q183&gt;='設定'!$B$19,'設定'!$B$20,0))</f>
      </c>
      <c r="AI183" s="130" t="str">
        <f>IF($Q183="","",IF($Q183&gt;='設定'!$B$21,'設定'!$B$22,0))</f>
      </c>
      <c r="AJ183" s="78"/>
      <c r="AK183" s="78"/>
      <c r="AL183" s="36"/>
      <c r="AM183" s="36"/>
      <c r="AN183" s="36"/>
    </row>
    <row r="184" ht="20" customHeight="true">
      <c r="A184" s="110" t="str">
        <f>IF($C184="","",IF($B184="","OT-"&amp;TEXT(ROW()-5,"0000"),"OT-"&amp;TEXT($B184,"yyyymmdd")&amp;"-"&amp;TEXT(ROW()-5,"0000")))</f>
      </c>
      <c r="B184" s="90"/>
      <c r="C184" s="78"/>
      <c r="D184" s="114"/>
      <c r="E184" s="78"/>
      <c r="F184" s="78"/>
      <c r="G184" s="78"/>
      <c r="H184" s="78"/>
      <c r="I184" s="78"/>
      <c r="J184" s="90"/>
      <c r="K184" s="118"/>
      <c r="L184" s="90"/>
      <c r="M184" s="118"/>
      <c r="N184" s="110" t="str">
        <f>IF(OR($J184="",$L184=""),"",IF($L184&gt;$J184,"はい","いいえ"))</f>
      </c>
      <c r="O184" s="122" t="str">
        <f>IF(OR($J184="",$K184="",$L184="",$M184=""),"",MAX(0,($L184+$M184-$J184-$K184)*24))</f>
      </c>
      <c r="P184" s="126"/>
      <c r="Q184" s="122" t="str">
        <f>IF($O184="","",ROUND(MAX(0,$O184-$P184)/'設定'!$B$15,0)*'設定'!$B$15)</f>
      </c>
      <c r="R184" s="78"/>
      <c r="S184" s="114"/>
      <c r="T184" s="110" t="str">
        <f>IF($Q184="","",IF(OR($Q184&gt;='設定'!$B$26,AND('設定'!$B$27="はい",ISNUMBER(SEARCH("法定",$G184)))),"三次承認",IF($Q184&gt;='設定'!$B$25,"二次承認","一次承認")))</f>
      </c>
      <c r="U184" s="78"/>
      <c r="V184" s="78"/>
      <c r="W184" s="90"/>
      <c r="X184" s="78"/>
      <c r="Y184" s="78"/>
      <c r="Z184" s="90"/>
      <c r="AA184" s="78"/>
      <c r="AB184" s="78"/>
      <c r="AC184" s="90"/>
      <c r="AD184" s="134" t="str">
        <f>IF($C184="","",IF((IF($Q184&gt;'設定'!$B$17,1,0)+IF(AND($S184="承認済み",$W184=""),1,0)+IF(AND(ISNUMBER(SEARCH("法定",$G184)),$AC184=""),1,0)+IF(AND($Q184&gt;0,$AL184=""),1,0))=0,"无",IF($Q184&gt;'設定'!$B$17,"1回上限超過。","")&amp;IF(AND($S184="承認済み",$W184=""),"上司承認日未入力。","")&amp;IF(AND(ISNUMBER(SEARCH("法定",$G184)),$AC184=""),"法定休日の上位承認漏れ。","")&amp;IF(AND($Q184&gt;0,$AL184=""),"証憑不足。","")))</f>
      </c>
      <c r="AE184" s="110" t="str">
        <f>IF($J184="","",TEXT($J184,"yyyy-mm"))</f>
      </c>
      <c r="AF184" s="122" t="str">
        <f>IF($G184="","",IF(ISNUMBER(SEARCH("法定",$G184)),'設定'!$B$14,IF(ISNUMBER(SEARCH("休日",$G184)),'設定'!$B$13,'設定'!$B$12)))</f>
      </c>
      <c r="AG184" s="122" t="str">
        <f>IF($Q184="","",$Q184*$AF184)</f>
      </c>
      <c r="AH184" s="130" t="str">
        <f>IF($Q184="","",IF($Q184&gt;='設定'!$B$19,'設定'!$B$20,0))</f>
      </c>
      <c r="AI184" s="130" t="str">
        <f>IF($Q184="","",IF($Q184&gt;='設定'!$B$21,'設定'!$B$22,0))</f>
      </c>
      <c r="AJ184" s="78"/>
      <c r="AK184" s="78"/>
      <c r="AL184" s="36"/>
      <c r="AM184" s="36"/>
      <c r="AN184" s="36"/>
    </row>
    <row r="185" ht="20" customHeight="true">
      <c r="A185" s="110" t="str">
        <f>IF($C185="","",IF($B185="","OT-"&amp;TEXT(ROW()-5,"0000"),"OT-"&amp;TEXT($B185,"yyyymmdd")&amp;"-"&amp;TEXT(ROW()-5,"0000")))</f>
      </c>
      <c r="B185" s="90"/>
      <c r="C185" s="78"/>
      <c r="D185" s="114"/>
      <c r="E185" s="78"/>
      <c r="F185" s="78"/>
      <c r="G185" s="78"/>
      <c r="H185" s="78"/>
      <c r="I185" s="78"/>
      <c r="J185" s="90"/>
      <c r="K185" s="118"/>
      <c r="L185" s="90"/>
      <c r="M185" s="118"/>
      <c r="N185" s="110" t="str">
        <f>IF(OR($J185="",$L185=""),"",IF($L185&gt;$J185,"はい","いいえ"))</f>
      </c>
      <c r="O185" s="122" t="str">
        <f>IF(OR($J185="",$K185="",$L185="",$M185=""),"",MAX(0,($L185+$M185-$J185-$K185)*24))</f>
      </c>
      <c r="P185" s="126"/>
      <c r="Q185" s="122" t="str">
        <f>IF($O185="","",ROUND(MAX(0,$O185-$P185)/'設定'!$B$15,0)*'設定'!$B$15)</f>
      </c>
      <c r="R185" s="78"/>
      <c r="S185" s="114"/>
      <c r="T185" s="110" t="str">
        <f>IF($Q185="","",IF(OR($Q185&gt;='設定'!$B$26,AND('設定'!$B$27="はい",ISNUMBER(SEARCH("法定",$G185)))),"三次承認",IF($Q185&gt;='設定'!$B$25,"二次承認","一次承認")))</f>
      </c>
      <c r="U185" s="78"/>
      <c r="V185" s="78"/>
      <c r="W185" s="90"/>
      <c r="X185" s="78"/>
      <c r="Y185" s="78"/>
      <c r="Z185" s="90"/>
      <c r="AA185" s="78"/>
      <c r="AB185" s="78"/>
      <c r="AC185" s="90"/>
      <c r="AD185" s="134" t="str">
        <f>IF($C185="","",IF((IF($Q185&gt;'設定'!$B$17,1,0)+IF(AND($S185="承認済み",$W185=""),1,0)+IF(AND(ISNUMBER(SEARCH("法定",$G185)),$AC185=""),1,0)+IF(AND($Q185&gt;0,$AL185=""),1,0))=0,"无",IF($Q185&gt;'設定'!$B$17,"1回上限超過。","")&amp;IF(AND($S185="承認済み",$W185=""),"上司承認日未入力。","")&amp;IF(AND(ISNUMBER(SEARCH("法定",$G185)),$AC185=""),"法定休日の上位承認漏れ。","")&amp;IF(AND($Q185&gt;0,$AL185=""),"証憑不足。","")))</f>
      </c>
      <c r="AE185" s="110" t="str">
        <f>IF($J185="","",TEXT($J185,"yyyy-mm"))</f>
      </c>
      <c r="AF185" s="122" t="str">
        <f>IF($G185="","",IF(ISNUMBER(SEARCH("法定",$G185)),'設定'!$B$14,IF(ISNUMBER(SEARCH("休日",$G185)),'設定'!$B$13,'設定'!$B$12)))</f>
      </c>
      <c r="AG185" s="122" t="str">
        <f>IF($Q185="","",$Q185*$AF185)</f>
      </c>
      <c r="AH185" s="130" t="str">
        <f>IF($Q185="","",IF($Q185&gt;='設定'!$B$19,'設定'!$B$20,0))</f>
      </c>
      <c r="AI185" s="130" t="str">
        <f>IF($Q185="","",IF($Q185&gt;='設定'!$B$21,'設定'!$B$22,0))</f>
      </c>
      <c r="AJ185" s="78"/>
      <c r="AK185" s="78"/>
      <c r="AL185" s="36"/>
      <c r="AM185" s="36"/>
      <c r="AN185" s="36"/>
    </row>
    <row r="186" ht="20" customHeight="true">
      <c r="A186" s="110" t="str">
        <f>IF($C186="","",IF($B186="","OT-"&amp;TEXT(ROW()-5,"0000"),"OT-"&amp;TEXT($B186,"yyyymmdd")&amp;"-"&amp;TEXT(ROW()-5,"0000")))</f>
      </c>
      <c r="B186" s="90"/>
      <c r="C186" s="78"/>
      <c r="D186" s="114"/>
      <c r="E186" s="78"/>
      <c r="F186" s="78"/>
      <c r="G186" s="78"/>
      <c r="H186" s="78"/>
      <c r="I186" s="78"/>
      <c r="J186" s="90"/>
      <c r="K186" s="118"/>
      <c r="L186" s="90"/>
      <c r="M186" s="118"/>
      <c r="N186" s="110" t="str">
        <f>IF(OR($J186="",$L186=""),"",IF($L186&gt;$J186,"はい","いいえ"))</f>
      </c>
      <c r="O186" s="122" t="str">
        <f>IF(OR($J186="",$K186="",$L186="",$M186=""),"",MAX(0,($L186+$M186-$J186-$K186)*24))</f>
      </c>
      <c r="P186" s="126"/>
      <c r="Q186" s="122" t="str">
        <f>IF($O186="","",ROUND(MAX(0,$O186-$P186)/'設定'!$B$15,0)*'設定'!$B$15)</f>
      </c>
      <c r="R186" s="78"/>
      <c r="S186" s="114"/>
      <c r="T186" s="110" t="str">
        <f>IF($Q186="","",IF(OR($Q186&gt;='設定'!$B$26,AND('設定'!$B$27="はい",ISNUMBER(SEARCH("法定",$G186)))),"三次承認",IF($Q186&gt;='設定'!$B$25,"二次承認","一次承認")))</f>
      </c>
      <c r="U186" s="78"/>
      <c r="V186" s="78"/>
      <c r="W186" s="90"/>
      <c r="X186" s="78"/>
      <c r="Y186" s="78"/>
      <c r="Z186" s="90"/>
      <c r="AA186" s="78"/>
      <c r="AB186" s="78"/>
      <c r="AC186" s="90"/>
      <c r="AD186" s="134" t="str">
        <f>IF($C186="","",IF((IF($Q186&gt;'設定'!$B$17,1,0)+IF(AND($S186="承認済み",$W186=""),1,0)+IF(AND(ISNUMBER(SEARCH("法定",$G186)),$AC186=""),1,0)+IF(AND($Q186&gt;0,$AL186=""),1,0))=0,"无",IF($Q186&gt;'設定'!$B$17,"1回上限超過。","")&amp;IF(AND($S186="承認済み",$W186=""),"上司承認日未入力。","")&amp;IF(AND(ISNUMBER(SEARCH("法定",$G186)),$AC186=""),"法定休日の上位承認漏れ。","")&amp;IF(AND($Q186&gt;0,$AL186=""),"証憑不足。","")))</f>
      </c>
      <c r="AE186" s="110" t="str">
        <f>IF($J186="","",TEXT($J186,"yyyy-mm"))</f>
      </c>
      <c r="AF186" s="122" t="str">
        <f>IF($G186="","",IF(ISNUMBER(SEARCH("法定",$G186)),'設定'!$B$14,IF(ISNUMBER(SEARCH("休日",$G186)),'設定'!$B$13,'設定'!$B$12)))</f>
      </c>
      <c r="AG186" s="122" t="str">
        <f>IF($Q186="","",$Q186*$AF186)</f>
      </c>
      <c r="AH186" s="130" t="str">
        <f>IF($Q186="","",IF($Q186&gt;='設定'!$B$19,'設定'!$B$20,0))</f>
      </c>
      <c r="AI186" s="130" t="str">
        <f>IF($Q186="","",IF($Q186&gt;='設定'!$B$21,'設定'!$B$22,0))</f>
      </c>
      <c r="AJ186" s="78"/>
      <c r="AK186" s="78"/>
      <c r="AL186" s="36"/>
      <c r="AM186" s="36"/>
      <c r="AN186" s="36"/>
    </row>
    <row r="187" ht="20" customHeight="true">
      <c r="A187" s="110" t="str">
        <f>IF($C187="","",IF($B187="","OT-"&amp;TEXT(ROW()-5,"0000"),"OT-"&amp;TEXT($B187,"yyyymmdd")&amp;"-"&amp;TEXT(ROW()-5,"0000")))</f>
      </c>
      <c r="B187" s="90"/>
      <c r="C187" s="78"/>
      <c r="D187" s="114"/>
      <c r="E187" s="78"/>
      <c r="F187" s="78"/>
      <c r="G187" s="78"/>
      <c r="H187" s="78"/>
      <c r="I187" s="78"/>
      <c r="J187" s="90"/>
      <c r="K187" s="118"/>
      <c r="L187" s="90"/>
      <c r="M187" s="118"/>
      <c r="N187" s="110" t="str">
        <f>IF(OR($J187="",$L187=""),"",IF($L187&gt;$J187,"はい","いいえ"))</f>
      </c>
      <c r="O187" s="122" t="str">
        <f>IF(OR($J187="",$K187="",$L187="",$M187=""),"",MAX(0,($L187+$M187-$J187-$K187)*24))</f>
      </c>
      <c r="P187" s="126"/>
      <c r="Q187" s="122" t="str">
        <f>IF($O187="","",ROUND(MAX(0,$O187-$P187)/'設定'!$B$15,0)*'設定'!$B$15)</f>
      </c>
      <c r="R187" s="78"/>
      <c r="S187" s="114"/>
      <c r="T187" s="110" t="str">
        <f>IF($Q187="","",IF(OR($Q187&gt;='設定'!$B$26,AND('設定'!$B$27="はい",ISNUMBER(SEARCH("法定",$G187)))),"三次承認",IF($Q187&gt;='設定'!$B$25,"二次承認","一次承認")))</f>
      </c>
      <c r="U187" s="78"/>
      <c r="V187" s="78"/>
      <c r="W187" s="90"/>
      <c r="X187" s="78"/>
      <c r="Y187" s="78"/>
      <c r="Z187" s="90"/>
      <c r="AA187" s="78"/>
      <c r="AB187" s="78"/>
      <c r="AC187" s="90"/>
      <c r="AD187" s="134" t="str">
        <f>IF($C187="","",IF((IF($Q187&gt;'設定'!$B$17,1,0)+IF(AND($S187="承認済み",$W187=""),1,0)+IF(AND(ISNUMBER(SEARCH("法定",$G187)),$AC187=""),1,0)+IF(AND($Q187&gt;0,$AL187=""),1,0))=0,"无",IF($Q187&gt;'設定'!$B$17,"1回上限超過。","")&amp;IF(AND($S187="承認済み",$W187=""),"上司承認日未入力。","")&amp;IF(AND(ISNUMBER(SEARCH("法定",$G187)),$AC187=""),"法定休日の上位承認漏れ。","")&amp;IF(AND($Q187&gt;0,$AL187=""),"証憑不足。","")))</f>
      </c>
      <c r="AE187" s="110" t="str">
        <f>IF($J187="","",TEXT($J187,"yyyy-mm"))</f>
      </c>
      <c r="AF187" s="122" t="str">
        <f>IF($G187="","",IF(ISNUMBER(SEARCH("法定",$G187)),'設定'!$B$14,IF(ISNUMBER(SEARCH("休日",$G187)),'設定'!$B$13,'設定'!$B$12)))</f>
      </c>
      <c r="AG187" s="122" t="str">
        <f>IF($Q187="","",$Q187*$AF187)</f>
      </c>
      <c r="AH187" s="130" t="str">
        <f>IF($Q187="","",IF($Q187&gt;='設定'!$B$19,'設定'!$B$20,0))</f>
      </c>
      <c r="AI187" s="130" t="str">
        <f>IF($Q187="","",IF($Q187&gt;='設定'!$B$21,'設定'!$B$22,0))</f>
      </c>
      <c r="AJ187" s="78"/>
      <c r="AK187" s="78"/>
      <c r="AL187" s="36"/>
      <c r="AM187" s="36"/>
      <c r="AN187" s="36"/>
    </row>
    <row r="188" ht="20" customHeight="true">
      <c r="A188" s="110" t="str">
        <f>IF($C188="","",IF($B188="","OT-"&amp;TEXT(ROW()-5,"0000"),"OT-"&amp;TEXT($B188,"yyyymmdd")&amp;"-"&amp;TEXT(ROW()-5,"0000")))</f>
      </c>
      <c r="B188" s="90"/>
      <c r="C188" s="78"/>
      <c r="D188" s="114"/>
      <c r="E188" s="78"/>
      <c r="F188" s="78"/>
      <c r="G188" s="78"/>
      <c r="H188" s="78"/>
      <c r="I188" s="78"/>
      <c r="J188" s="90"/>
      <c r="K188" s="118"/>
      <c r="L188" s="90"/>
      <c r="M188" s="118"/>
      <c r="N188" s="110" t="str">
        <f>IF(OR($J188="",$L188=""),"",IF($L188&gt;$J188,"はい","いいえ"))</f>
      </c>
      <c r="O188" s="122" t="str">
        <f>IF(OR($J188="",$K188="",$L188="",$M188=""),"",MAX(0,($L188+$M188-$J188-$K188)*24))</f>
      </c>
      <c r="P188" s="126"/>
      <c r="Q188" s="122" t="str">
        <f>IF($O188="","",ROUND(MAX(0,$O188-$P188)/'設定'!$B$15,0)*'設定'!$B$15)</f>
      </c>
      <c r="R188" s="78"/>
      <c r="S188" s="114"/>
      <c r="T188" s="110" t="str">
        <f>IF($Q188="","",IF(OR($Q188&gt;='設定'!$B$26,AND('設定'!$B$27="はい",ISNUMBER(SEARCH("法定",$G188)))),"三次承認",IF($Q188&gt;='設定'!$B$25,"二次承認","一次承認")))</f>
      </c>
      <c r="U188" s="78"/>
      <c r="V188" s="78"/>
      <c r="W188" s="90"/>
      <c r="X188" s="78"/>
      <c r="Y188" s="78"/>
      <c r="Z188" s="90"/>
      <c r="AA188" s="78"/>
      <c r="AB188" s="78"/>
      <c r="AC188" s="90"/>
      <c r="AD188" s="134" t="str">
        <f>IF($C188="","",IF((IF($Q188&gt;'設定'!$B$17,1,0)+IF(AND($S188="承認済み",$W188=""),1,0)+IF(AND(ISNUMBER(SEARCH("法定",$G188)),$AC188=""),1,0)+IF(AND($Q188&gt;0,$AL188=""),1,0))=0,"无",IF($Q188&gt;'設定'!$B$17,"1回上限超過。","")&amp;IF(AND($S188="承認済み",$W188=""),"上司承認日未入力。","")&amp;IF(AND(ISNUMBER(SEARCH("法定",$G188)),$AC188=""),"法定休日の上位承認漏れ。","")&amp;IF(AND($Q188&gt;0,$AL188=""),"証憑不足。","")))</f>
      </c>
      <c r="AE188" s="110" t="str">
        <f>IF($J188="","",TEXT($J188,"yyyy-mm"))</f>
      </c>
      <c r="AF188" s="122" t="str">
        <f>IF($G188="","",IF(ISNUMBER(SEARCH("法定",$G188)),'設定'!$B$14,IF(ISNUMBER(SEARCH("休日",$G188)),'設定'!$B$13,'設定'!$B$12)))</f>
      </c>
      <c r="AG188" s="122" t="str">
        <f>IF($Q188="","",$Q188*$AF188)</f>
      </c>
      <c r="AH188" s="130" t="str">
        <f>IF($Q188="","",IF($Q188&gt;='設定'!$B$19,'設定'!$B$20,0))</f>
      </c>
      <c r="AI188" s="130" t="str">
        <f>IF($Q188="","",IF($Q188&gt;='設定'!$B$21,'設定'!$B$22,0))</f>
      </c>
      <c r="AJ188" s="78"/>
      <c r="AK188" s="78"/>
      <c r="AL188" s="36"/>
      <c r="AM188" s="36"/>
      <c r="AN188" s="36"/>
    </row>
    <row r="189" ht="20" customHeight="true">
      <c r="A189" s="110" t="str">
        <f>IF($C189="","",IF($B189="","OT-"&amp;TEXT(ROW()-5,"0000"),"OT-"&amp;TEXT($B189,"yyyymmdd")&amp;"-"&amp;TEXT(ROW()-5,"0000")))</f>
      </c>
      <c r="B189" s="90"/>
      <c r="C189" s="78"/>
      <c r="D189" s="114"/>
      <c r="E189" s="78"/>
      <c r="F189" s="78"/>
      <c r="G189" s="78"/>
      <c r="H189" s="78"/>
      <c r="I189" s="78"/>
      <c r="J189" s="90"/>
      <c r="K189" s="118"/>
      <c r="L189" s="90"/>
      <c r="M189" s="118"/>
      <c r="N189" s="110" t="str">
        <f>IF(OR($J189="",$L189=""),"",IF($L189&gt;$J189,"はい","いいえ"))</f>
      </c>
      <c r="O189" s="122" t="str">
        <f>IF(OR($J189="",$K189="",$L189="",$M189=""),"",MAX(0,($L189+$M189-$J189-$K189)*24))</f>
      </c>
      <c r="P189" s="126"/>
      <c r="Q189" s="122" t="str">
        <f>IF($O189="","",ROUND(MAX(0,$O189-$P189)/'設定'!$B$15,0)*'設定'!$B$15)</f>
      </c>
      <c r="R189" s="78"/>
      <c r="S189" s="114"/>
      <c r="T189" s="110" t="str">
        <f>IF($Q189="","",IF(OR($Q189&gt;='設定'!$B$26,AND('設定'!$B$27="はい",ISNUMBER(SEARCH("法定",$G189)))),"三次承認",IF($Q189&gt;='設定'!$B$25,"二次承認","一次承認")))</f>
      </c>
      <c r="U189" s="78"/>
      <c r="V189" s="78"/>
      <c r="W189" s="90"/>
      <c r="X189" s="78"/>
      <c r="Y189" s="78"/>
      <c r="Z189" s="90"/>
      <c r="AA189" s="78"/>
      <c r="AB189" s="78"/>
      <c r="AC189" s="90"/>
      <c r="AD189" s="134" t="str">
        <f>IF($C189="","",IF((IF($Q189&gt;'設定'!$B$17,1,0)+IF(AND($S189="承認済み",$W189=""),1,0)+IF(AND(ISNUMBER(SEARCH("法定",$G189)),$AC189=""),1,0)+IF(AND($Q189&gt;0,$AL189=""),1,0))=0,"无",IF($Q189&gt;'設定'!$B$17,"1回上限超過。","")&amp;IF(AND($S189="承認済み",$W189=""),"上司承認日未入力。","")&amp;IF(AND(ISNUMBER(SEARCH("法定",$G189)),$AC189=""),"法定休日の上位承認漏れ。","")&amp;IF(AND($Q189&gt;0,$AL189=""),"証憑不足。","")))</f>
      </c>
      <c r="AE189" s="110" t="str">
        <f>IF($J189="","",TEXT($J189,"yyyy-mm"))</f>
      </c>
      <c r="AF189" s="122" t="str">
        <f>IF($G189="","",IF(ISNUMBER(SEARCH("法定",$G189)),'設定'!$B$14,IF(ISNUMBER(SEARCH("休日",$G189)),'設定'!$B$13,'設定'!$B$12)))</f>
      </c>
      <c r="AG189" s="122" t="str">
        <f>IF($Q189="","",$Q189*$AF189)</f>
      </c>
      <c r="AH189" s="130" t="str">
        <f>IF($Q189="","",IF($Q189&gt;='設定'!$B$19,'設定'!$B$20,0))</f>
      </c>
      <c r="AI189" s="130" t="str">
        <f>IF($Q189="","",IF($Q189&gt;='設定'!$B$21,'設定'!$B$22,0))</f>
      </c>
      <c r="AJ189" s="78"/>
      <c r="AK189" s="78"/>
      <c r="AL189" s="36"/>
      <c r="AM189" s="36"/>
      <c r="AN189" s="36"/>
    </row>
    <row r="190" ht="20" customHeight="true">
      <c r="A190" s="110" t="str">
        <f>IF($C190="","",IF($B190="","OT-"&amp;TEXT(ROW()-5,"0000"),"OT-"&amp;TEXT($B190,"yyyymmdd")&amp;"-"&amp;TEXT(ROW()-5,"0000")))</f>
      </c>
      <c r="B190" s="90"/>
      <c r="C190" s="78"/>
      <c r="D190" s="114"/>
      <c r="E190" s="78"/>
      <c r="F190" s="78"/>
      <c r="G190" s="78"/>
      <c r="H190" s="78"/>
      <c r="I190" s="78"/>
      <c r="J190" s="90"/>
      <c r="K190" s="118"/>
      <c r="L190" s="90"/>
      <c r="M190" s="118"/>
      <c r="N190" s="110" t="str">
        <f>IF(OR($J190="",$L190=""),"",IF($L190&gt;$J190,"はい","いいえ"))</f>
      </c>
      <c r="O190" s="122" t="str">
        <f>IF(OR($J190="",$K190="",$L190="",$M190=""),"",MAX(0,($L190+$M190-$J190-$K190)*24))</f>
      </c>
      <c r="P190" s="126"/>
      <c r="Q190" s="122" t="str">
        <f>IF($O190="","",ROUND(MAX(0,$O190-$P190)/'設定'!$B$15,0)*'設定'!$B$15)</f>
      </c>
      <c r="R190" s="78"/>
      <c r="S190" s="114"/>
      <c r="T190" s="110" t="str">
        <f>IF($Q190="","",IF(OR($Q190&gt;='設定'!$B$26,AND('設定'!$B$27="はい",ISNUMBER(SEARCH("法定",$G190)))),"三次承認",IF($Q190&gt;='設定'!$B$25,"二次承認","一次承認")))</f>
      </c>
      <c r="U190" s="78"/>
      <c r="V190" s="78"/>
      <c r="W190" s="90"/>
      <c r="X190" s="78"/>
      <c r="Y190" s="78"/>
      <c r="Z190" s="90"/>
      <c r="AA190" s="78"/>
      <c r="AB190" s="78"/>
      <c r="AC190" s="90"/>
      <c r="AD190" s="134" t="str">
        <f>IF($C190="","",IF((IF($Q190&gt;'設定'!$B$17,1,0)+IF(AND($S190="承認済み",$W190=""),1,0)+IF(AND(ISNUMBER(SEARCH("法定",$G190)),$AC190=""),1,0)+IF(AND($Q190&gt;0,$AL190=""),1,0))=0,"无",IF($Q190&gt;'設定'!$B$17,"1回上限超過。","")&amp;IF(AND($S190="承認済み",$W190=""),"上司承認日未入力。","")&amp;IF(AND(ISNUMBER(SEARCH("法定",$G190)),$AC190=""),"法定休日の上位承認漏れ。","")&amp;IF(AND($Q190&gt;0,$AL190=""),"証憑不足。","")))</f>
      </c>
      <c r="AE190" s="110" t="str">
        <f>IF($J190="","",TEXT($J190,"yyyy-mm"))</f>
      </c>
      <c r="AF190" s="122" t="str">
        <f>IF($G190="","",IF(ISNUMBER(SEARCH("法定",$G190)),'設定'!$B$14,IF(ISNUMBER(SEARCH("休日",$G190)),'設定'!$B$13,'設定'!$B$12)))</f>
      </c>
      <c r="AG190" s="122" t="str">
        <f>IF($Q190="","",$Q190*$AF190)</f>
      </c>
      <c r="AH190" s="130" t="str">
        <f>IF($Q190="","",IF($Q190&gt;='設定'!$B$19,'設定'!$B$20,0))</f>
      </c>
      <c r="AI190" s="130" t="str">
        <f>IF($Q190="","",IF($Q190&gt;='設定'!$B$21,'設定'!$B$22,0))</f>
      </c>
      <c r="AJ190" s="78"/>
      <c r="AK190" s="78"/>
      <c r="AL190" s="36"/>
      <c r="AM190" s="36"/>
      <c r="AN190" s="36"/>
    </row>
    <row r="191" ht="20" customHeight="true">
      <c r="A191" s="110" t="str">
        <f>IF($C191="","",IF($B191="","OT-"&amp;TEXT(ROW()-5,"0000"),"OT-"&amp;TEXT($B191,"yyyymmdd")&amp;"-"&amp;TEXT(ROW()-5,"0000")))</f>
      </c>
      <c r="B191" s="90"/>
      <c r="C191" s="78"/>
      <c r="D191" s="114"/>
      <c r="E191" s="78"/>
      <c r="F191" s="78"/>
      <c r="G191" s="78"/>
      <c r="H191" s="78"/>
      <c r="I191" s="78"/>
      <c r="J191" s="90"/>
      <c r="K191" s="118"/>
      <c r="L191" s="90"/>
      <c r="M191" s="118"/>
      <c r="N191" s="110" t="str">
        <f>IF(OR($J191="",$L191=""),"",IF($L191&gt;$J191,"はい","いいえ"))</f>
      </c>
      <c r="O191" s="122" t="str">
        <f>IF(OR($J191="",$K191="",$L191="",$M191=""),"",MAX(0,($L191+$M191-$J191-$K191)*24))</f>
      </c>
      <c r="P191" s="126"/>
      <c r="Q191" s="122" t="str">
        <f>IF($O191="","",ROUND(MAX(0,$O191-$P191)/'設定'!$B$15,0)*'設定'!$B$15)</f>
      </c>
      <c r="R191" s="78"/>
      <c r="S191" s="114"/>
      <c r="T191" s="110" t="str">
        <f>IF($Q191="","",IF(OR($Q191&gt;='設定'!$B$26,AND('設定'!$B$27="はい",ISNUMBER(SEARCH("法定",$G191)))),"三次承認",IF($Q191&gt;='設定'!$B$25,"二次承認","一次承認")))</f>
      </c>
      <c r="U191" s="78"/>
      <c r="V191" s="78"/>
      <c r="W191" s="90"/>
      <c r="X191" s="78"/>
      <c r="Y191" s="78"/>
      <c r="Z191" s="90"/>
      <c r="AA191" s="78"/>
      <c r="AB191" s="78"/>
      <c r="AC191" s="90"/>
      <c r="AD191" s="134" t="str">
        <f>IF($C191="","",IF((IF($Q191&gt;'設定'!$B$17,1,0)+IF(AND($S191="承認済み",$W191=""),1,0)+IF(AND(ISNUMBER(SEARCH("法定",$G191)),$AC191=""),1,0)+IF(AND($Q191&gt;0,$AL191=""),1,0))=0,"无",IF($Q191&gt;'設定'!$B$17,"1回上限超過。","")&amp;IF(AND($S191="承認済み",$W191=""),"上司承認日未入力。","")&amp;IF(AND(ISNUMBER(SEARCH("法定",$G191)),$AC191=""),"法定休日の上位承認漏れ。","")&amp;IF(AND($Q191&gt;0,$AL191=""),"証憑不足。","")))</f>
      </c>
      <c r="AE191" s="110" t="str">
        <f>IF($J191="","",TEXT($J191,"yyyy-mm"))</f>
      </c>
      <c r="AF191" s="122" t="str">
        <f>IF($G191="","",IF(ISNUMBER(SEARCH("法定",$G191)),'設定'!$B$14,IF(ISNUMBER(SEARCH("休日",$G191)),'設定'!$B$13,'設定'!$B$12)))</f>
      </c>
      <c r="AG191" s="122" t="str">
        <f>IF($Q191="","",$Q191*$AF191)</f>
      </c>
      <c r="AH191" s="130" t="str">
        <f>IF($Q191="","",IF($Q191&gt;='設定'!$B$19,'設定'!$B$20,0))</f>
      </c>
      <c r="AI191" s="130" t="str">
        <f>IF($Q191="","",IF($Q191&gt;='設定'!$B$21,'設定'!$B$22,0))</f>
      </c>
      <c r="AJ191" s="78"/>
      <c r="AK191" s="78"/>
      <c r="AL191" s="36"/>
      <c r="AM191" s="36"/>
      <c r="AN191" s="36"/>
    </row>
    <row r="192" ht="20" customHeight="true">
      <c r="A192" s="110" t="str">
        <f>IF($C192="","",IF($B192="","OT-"&amp;TEXT(ROW()-5,"0000"),"OT-"&amp;TEXT($B192,"yyyymmdd")&amp;"-"&amp;TEXT(ROW()-5,"0000")))</f>
      </c>
      <c r="B192" s="90"/>
      <c r="C192" s="78"/>
      <c r="D192" s="114"/>
      <c r="E192" s="78"/>
      <c r="F192" s="78"/>
      <c r="G192" s="78"/>
      <c r="H192" s="78"/>
      <c r="I192" s="78"/>
      <c r="J192" s="90"/>
      <c r="K192" s="118"/>
      <c r="L192" s="90"/>
      <c r="M192" s="118"/>
      <c r="N192" s="110" t="str">
        <f>IF(OR($J192="",$L192=""),"",IF($L192&gt;$J192,"はい","いいえ"))</f>
      </c>
      <c r="O192" s="122" t="str">
        <f>IF(OR($J192="",$K192="",$L192="",$M192=""),"",MAX(0,($L192+$M192-$J192-$K192)*24))</f>
      </c>
      <c r="P192" s="126"/>
      <c r="Q192" s="122" t="str">
        <f>IF($O192="","",ROUND(MAX(0,$O192-$P192)/'設定'!$B$15,0)*'設定'!$B$15)</f>
      </c>
      <c r="R192" s="78"/>
      <c r="S192" s="114"/>
      <c r="T192" s="110" t="str">
        <f>IF($Q192="","",IF(OR($Q192&gt;='設定'!$B$26,AND('設定'!$B$27="はい",ISNUMBER(SEARCH("法定",$G192)))),"三次承認",IF($Q192&gt;='設定'!$B$25,"二次承認","一次承認")))</f>
      </c>
      <c r="U192" s="78"/>
      <c r="V192" s="78"/>
      <c r="W192" s="90"/>
      <c r="X192" s="78"/>
      <c r="Y192" s="78"/>
      <c r="Z192" s="90"/>
      <c r="AA192" s="78"/>
      <c r="AB192" s="78"/>
      <c r="AC192" s="90"/>
      <c r="AD192" s="134" t="str">
        <f>IF($C192="","",IF((IF($Q192&gt;'設定'!$B$17,1,0)+IF(AND($S192="承認済み",$W192=""),1,0)+IF(AND(ISNUMBER(SEARCH("法定",$G192)),$AC192=""),1,0)+IF(AND($Q192&gt;0,$AL192=""),1,0))=0,"无",IF($Q192&gt;'設定'!$B$17,"1回上限超過。","")&amp;IF(AND($S192="承認済み",$W192=""),"上司承認日未入力。","")&amp;IF(AND(ISNUMBER(SEARCH("法定",$G192)),$AC192=""),"法定休日の上位承認漏れ。","")&amp;IF(AND($Q192&gt;0,$AL192=""),"証憑不足。","")))</f>
      </c>
      <c r="AE192" s="110" t="str">
        <f>IF($J192="","",TEXT($J192,"yyyy-mm"))</f>
      </c>
      <c r="AF192" s="122" t="str">
        <f>IF($G192="","",IF(ISNUMBER(SEARCH("法定",$G192)),'設定'!$B$14,IF(ISNUMBER(SEARCH("休日",$G192)),'設定'!$B$13,'設定'!$B$12)))</f>
      </c>
      <c r="AG192" s="122" t="str">
        <f>IF($Q192="","",$Q192*$AF192)</f>
      </c>
      <c r="AH192" s="130" t="str">
        <f>IF($Q192="","",IF($Q192&gt;='設定'!$B$19,'設定'!$B$20,0))</f>
      </c>
      <c r="AI192" s="130" t="str">
        <f>IF($Q192="","",IF($Q192&gt;='設定'!$B$21,'設定'!$B$22,0))</f>
      </c>
      <c r="AJ192" s="78"/>
      <c r="AK192" s="78"/>
      <c r="AL192" s="36"/>
      <c r="AM192" s="36"/>
      <c r="AN192" s="36"/>
    </row>
    <row r="193" ht="20" customHeight="true">
      <c r="A193" s="110" t="str">
        <f>IF($C193="","",IF($B193="","OT-"&amp;TEXT(ROW()-5,"0000"),"OT-"&amp;TEXT($B193,"yyyymmdd")&amp;"-"&amp;TEXT(ROW()-5,"0000")))</f>
      </c>
      <c r="B193" s="90"/>
      <c r="C193" s="78"/>
      <c r="D193" s="114"/>
      <c r="E193" s="78"/>
      <c r="F193" s="78"/>
      <c r="G193" s="78"/>
      <c r="H193" s="78"/>
      <c r="I193" s="78"/>
      <c r="J193" s="90"/>
      <c r="K193" s="118"/>
      <c r="L193" s="90"/>
      <c r="M193" s="118"/>
      <c r="N193" s="110" t="str">
        <f>IF(OR($J193="",$L193=""),"",IF($L193&gt;$J193,"はい","いいえ"))</f>
      </c>
      <c r="O193" s="122" t="str">
        <f>IF(OR($J193="",$K193="",$L193="",$M193=""),"",MAX(0,($L193+$M193-$J193-$K193)*24))</f>
      </c>
      <c r="P193" s="126"/>
      <c r="Q193" s="122" t="str">
        <f>IF($O193="","",ROUND(MAX(0,$O193-$P193)/'設定'!$B$15,0)*'設定'!$B$15)</f>
      </c>
      <c r="R193" s="78"/>
      <c r="S193" s="114"/>
      <c r="T193" s="110" t="str">
        <f>IF($Q193="","",IF(OR($Q193&gt;='設定'!$B$26,AND('設定'!$B$27="はい",ISNUMBER(SEARCH("法定",$G193)))),"三次承認",IF($Q193&gt;='設定'!$B$25,"二次承認","一次承認")))</f>
      </c>
      <c r="U193" s="78"/>
      <c r="V193" s="78"/>
      <c r="W193" s="90"/>
      <c r="X193" s="78"/>
      <c r="Y193" s="78"/>
      <c r="Z193" s="90"/>
      <c r="AA193" s="78"/>
      <c r="AB193" s="78"/>
      <c r="AC193" s="90"/>
      <c r="AD193" s="134" t="str">
        <f>IF($C193="","",IF((IF($Q193&gt;'設定'!$B$17,1,0)+IF(AND($S193="承認済み",$W193=""),1,0)+IF(AND(ISNUMBER(SEARCH("法定",$G193)),$AC193=""),1,0)+IF(AND($Q193&gt;0,$AL193=""),1,0))=0,"无",IF($Q193&gt;'設定'!$B$17,"1回上限超過。","")&amp;IF(AND($S193="承認済み",$W193=""),"上司承認日未入力。","")&amp;IF(AND(ISNUMBER(SEARCH("法定",$G193)),$AC193=""),"法定休日の上位承認漏れ。","")&amp;IF(AND($Q193&gt;0,$AL193=""),"証憑不足。","")))</f>
      </c>
      <c r="AE193" s="110" t="str">
        <f>IF($J193="","",TEXT($J193,"yyyy-mm"))</f>
      </c>
      <c r="AF193" s="122" t="str">
        <f>IF($G193="","",IF(ISNUMBER(SEARCH("法定",$G193)),'設定'!$B$14,IF(ISNUMBER(SEARCH("休日",$G193)),'設定'!$B$13,'設定'!$B$12)))</f>
      </c>
      <c r="AG193" s="122" t="str">
        <f>IF($Q193="","",$Q193*$AF193)</f>
      </c>
      <c r="AH193" s="130" t="str">
        <f>IF($Q193="","",IF($Q193&gt;='設定'!$B$19,'設定'!$B$20,0))</f>
      </c>
      <c r="AI193" s="130" t="str">
        <f>IF($Q193="","",IF($Q193&gt;='設定'!$B$21,'設定'!$B$22,0))</f>
      </c>
      <c r="AJ193" s="78"/>
      <c r="AK193" s="78"/>
      <c r="AL193" s="36"/>
      <c r="AM193" s="36"/>
      <c r="AN193" s="36"/>
    </row>
    <row r="194" ht="20" customHeight="true">
      <c r="A194" s="110" t="str">
        <f>IF($C194="","",IF($B194="","OT-"&amp;TEXT(ROW()-5,"0000"),"OT-"&amp;TEXT($B194,"yyyymmdd")&amp;"-"&amp;TEXT(ROW()-5,"0000")))</f>
      </c>
      <c r="B194" s="90"/>
      <c r="C194" s="78"/>
      <c r="D194" s="114"/>
      <c r="E194" s="78"/>
      <c r="F194" s="78"/>
      <c r="G194" s="78"/>
      <c r="H194" s="78"/>
      <c r="I194" s="78"/>
      <c r="J194" s="90"/>
      <c r="K194" s="118"/>
      <c r="L194" s="90"/>
      <c r="M194" s="118"/>
      <c r="N194" s="110" t="str">
        <f>IF(OR($J194="",$L194=""),"",IF($L194&gt;$J194,"はい","いいえ"))</f>
      </c>
      <c r="O194" s="122" t="str">
        <f>IF(OR($J194="",$K194="",$L194="",$M194=""),"",MAX(0,($L194+$M194-$J194-$K194)*24))</f>
      </c>
      <c r="P194" s="126"/>
      <c r="Q194" s="122" t="str">
        <f>IF($O194="","",ROUND(MAX(0,$O194-$P194)/'設定'!$B$15,0)*'設定'!$B$15)</f>
      </c>
      <c r="R194" s="78"/>
      <c r="S194" s="114"/>
      <c r="T194" s="110" t="str">
        <f>IF($Q194="","",IF(OR($Q194&gt;='設定'!$B$26,AND('設定'!$B$27="はい",ISNUMBER(SEARCH("法定",$G194)))),"三次承認",IF($Q194&gt;='設定'!$B$25,"二次承認","一次承認")))</f>
      </c>
      <c r="U194" s="78"/>
      <c r="V194" s="78"/>
      <c r="W194" s="90"/>
      <c r="X194" s="78"/>
      <c r="Y194" s="78"/>
      <c r="Z194" s="90"/>
      <c r="AA194" s="78"/>
      <c r="AB194" s="78"/>
      <c r="AC194" s="90"/>
      <c r="AD194" s="134" t="str">
        <f>IF($C194="","",IF((IF($Q194&gt;'設定'!$B$17,1,0)+IF(AND($S194="承認済み",$W194=""),1,0)+IF(AND(ISNUMBER(SEARCH("法定",$G194)),$AC194=""),1,0)+IF(AND($Q194&gt;0,$AL194=""),1,0))=0,"无",IF($Q194&gt;'設定'!$B$17,"1回上限超過。","")&amp;IF(AND($S194="承認済み",$W194=""),"上司承認日未入力。","")&amp;IF(AND(ISNUMBER(SEARCH("法定",$G194)),$AC194=""),"法定休日の上位承認漏れ。","")&amp;IF(AND($Q194&gt;0,$AL194=""),"証憑不足。","")))</f>
      </c>
      <c r="AE194" s="110" t="str">
        <f>IF($J194="","",TEXT($J194,"yyyy-mm"))</f>
      </c>
      <c r="AF194" s="122" t="str">
        <f>IF($G194="","",IF(ISNUMBER(SEARCH("法定",$G194)),'設定'!$B$14,IF(ISNUMBER(SEARCH("休日",$G194)),'設定'!$B$13,'設定'!$B$12)))</f>
      </c>
      <c r="AG194" s="122" t="str">
        <f>IF($Q194="","",$Q194*$AF194)</f>
      </c>
      <c r="AH194" s="130" t="str">
        <f>IF($Q194="","",IF($Q194&gt;='設定'!$B$19,'設定'!$B$20,0))</f>
      </c>
      <c r="AI194" s="130" t="str">
        <f>IF($Q194="","",IF($Q194&gt;='設定'!$B$21,'設定'!$B$22,0))</f>
      </c>
      <c r="AJ194" s="78"/>
      <c r="AK194" s="78"/>
      <c r="AL194" s="36"/>
      <c r="AM194" s="36"/>
      <c r="AN194" s="36"/>
    </row>
    <row r="195" ht="20" customHeight="true">
      <c r="A195" s="110" t="str">
        <f>IF($C195="","",IF($B195="","OT-"&amp;TEXT(ROW()-5,"0000"),"OT-"&amp;TEXT($B195,"yyyymmdd")&amp;"-"&amp;TEXT(ROW()-5,"0000")))</f>
      </c>
      <c r="B195" s="90"/>
      <c r="C195" s="78"/>
      <c r="D195" s="114"/>
      <c r="E195" s="78"/>
      <c r="F195" s="78"/>
      <c r="G195" s="78"/>
      <c r="H195" s="78"/>
      <c r="I195" s="78"/>
      <c r="J195" s="90"/>
      <c r="K195" s="118"/>
      <c r="L195" s="90"/>
      <c r="M195" s="118"/>
      <c r="N195" s="110" t="str">
        <f>IF(OR($J195="",$L195=""),"",IF($L195&gt;$J195,"はい","いいえ"))</f>
      </c>
      <c r="O195" s="122" t="str">
        <f>IF(OR($J195="",$K195="",$L195="",$M195=""),"",MAX(0,($L195+$M195-$J195-$K195)*24))</f>
      </c>
      <c r="P195" s="126"/>
      <c r="Q195" s="122" t="str">
        <f>IF($O195="","",ROUND(MAX(0,$O195-$P195)/'設定'!$B$15,0)*'設定'!$B$15)</f>
      </c>
      <c r="R195" s="78"/>
      <c r="S195" s="114"/>
      <c r="T195" s="110" t="str">
        <f>IF($Q195="","",IF(OR($Q195&gt;='設定'!$B$26,AND('設定'!$B$27="はい",ISNUMBER(SEARCH("法定",$G195)))),"三次承認",IF($Q195&gt;='設定'!$B$25,"二次承認","一次承認")))</f>
      </c>
      <c r="U195" s="78"/>
      <c r="V195" s="78"/>
      <c r="W195" s="90"/>
      <c r="X195" s="78"/>
      <c r="Y195" s="78"/>
      <c r="Z195" s="90"/>
      <c r="AA195" s="78"/>
      <c r="AB195" s="78"/>
      <c r="AC195" s="90"/>
      <c r="AD195" s="134" t="str">
        <f>IF($C195="","",IF((IF($Q195&gt;'設定'!$B$17,1,0)+IF(AND($S195="承認済み",$W195=""),1,0)+IF(AND(ISNUMBER(SEARCH("法定",$G195)),$AC195=""),1,0)+IF(AND($Q195&gt;0,$AL195=""),1,0))=0,"无",IF($Q195&gt;'設定'!$B$17,"1回上限超過。","")&amp;IF(AND($S195="承認済み",$W195=""),"上司承認日未入力。","")&amp;IF(AND(ISNUMBER(SEARCH("法定",$G195)),$AC195=""),"法定休日の上位承認漏れ。","")&amp;IF(AND($Q195&gt;0,$AL195=""),"証憑不足。","")))</f>
      </c>
      <c r="AE195" s="110" t="str">
        <f>IF($J195="","",TEXT($J195,"yyyy-mm"))</f>
      </c>
      <c r="AF195" s="122" t="str">
        <f>IF($G195="","",IF(ISNUMBER(SEARCH("法定",$G195)),'設定'!$B$14,IF(ISNUMBER(SEARCH("休日",$G195)),'設定'!$B$13,'設定'!$B$12)))</f>
      </c>
      <c r="AG195" s="122" t="str">
        <f>IF($Q195="","",$Q195*$AF195)</f>
      </c>
      <c r="AH195" s="130" t="str">
        <f>IF($Q195="","",IF($Q195&gt;='設定'!$B$19,'設定'!$B$20,0))</f>
      </c>
      <c r="AI195" s="130" t="str">
        <f>IF($Q195="","",IF($Q195&gt;='設定'!$B$21,'設定'!$B$22,0))</f>
      </c>
      <c r="AJ195" s="78"/>
      <c r="AK195" s="78"/>
      <c r="AL195" s="36"/>
      <c r="AM195" s="36"/>
      <c r="AN195" s="36"/>
    </row>
    <row r="196" ht="20" customHeight="true">
      <c r="A196" s="110" t="str">
        <f>IF($C196="","",IF($B196="","OT-"&amp;TEXT(ROW()-5,"0000"),"OT-"&amp;TEXT($B196,"yyyymmdd")&amp;"-"&amp;TEXT(ROW()-5,"0000")))</f>
      </c>
      <c r="B196" s="90"/>
      <c r="C196" s="78"/>
      <c r="D196" s="114"/>
      <c r="E196" s="78"/>
      <c r="F196" s="78"/>
      <c r="G196" s="78"/>
      <c r="H196" s="78"/>
      <c r="I196" s="78"/>
      <c r="J196" s="90"/>
      <c r="K196" s="118"/>
      <c r="L196" s="90"/>
      <c r="M196" s="118"/>
      <c r="N196" s="110" t="str">
        <f>IF(OR($J196="",$L196=""),"",IF($L196&gt;$J196,"はい","いいえ"))</f>
      </c>
      <c r="O196" s="122" t="str">
        <f>IF(OR($J196="",$K196="",$L196="",$M196=""),"",MAX(0,($L196+$M196-$J196-$K196)*24))</f>
      </c>
      <c r="P196" s="126"/>
      <c r="Q196" s="122" t="str">
        <f>IF($O196="","",ROUND(MAX(0,$O196-$P196)/'設定'!$B$15,0)*'設定'!$B$15)</f>
      </c>
      <c r="R196" s="78"/>
      <c r="S196" s="114"/>
      <c r="T196" s="110" t="str">
        <f>IF($Q196="","",IF(OR($Q196&gt;='設定'!$B$26,AND('設定'!$B$27="はい",ISNUMBER(SEARCH("法定",$G196)))),"三次承認",IF($Q196&gt;='設定'!$B$25,"二次承認","一次承認")))</f>
      </c>
      <c r="U196" s="78"/>
      <c r="V196" s="78"/>
      <c r="W196" s="90"/>
      <c r="X196" s="78"/>
      <c r="Y196" s="78"/>
      <c r="Z196" s="90"/>
      <c r="AA196" s="78"/>
      <c r="AB196" s="78"/>
      <c r="AC196" s="90"/>
      <c r="AD196" s="134" t="str">
        <f>IF($C196="","",IF((IF($Q196&gt;'設定'!$B$17,1,0)+IF(AND($S196="承認済み",$W196=""),1,0)+IF(AND(ISNUMBER(SEARCH("法定",$G196)),$AC196=""),1,0)+IF(AND($Q196&gt;0,$AL196=""),1,0))=0,"无",IF($Q196&gt;'設定'!$B$17,"1回上限超過。","")&amp;IF(AND($S196="承認済み",$W196=""),"上司承認日未入力。","")&amp;IF(AND(ISNUMBER(SEARCH("法定",$G196)),$AC196=""),"法定休日の上位承認漏れ。","")&amp;IF(AND($Q196&gt;0,$AL196=""),"証憑不足。","")))</f>
      </c>
      <c r="AE196" s="110" t="str">
        <f>IF($J196="","",TEXT($J196,"yyyy-mm"))</f>
      </c>
      <c r="AF196" s="122" t="str">
        <f>IF($G196="","",IF(ISNUMBER(SEARCH("法定",$G196)),'設定'!$B$14,IF(ISNUMBER(SEARCH("休日",$G196)),'設定'!$B$13,'設定'!$B$12)))</f>
      </c>
      <c r="AG196" s="122" t="str">
        <f>IF($Q196="","",$Q196*$AF196)</f>
      </c>
      <c r="AH196" s="130" t="str">
        <f>IF($Q196="","",IF($Q196&gt;='設定'!$B$19,'設定'!$B$20,0))</f>
      </c>
      <c r="AI196" s="130" t="str">
        <f>IF($Q196="","",IF($Q196&gt;='設定'!$B$21,'設定'!$B$22,0))</f>
      </c>
      <c r="AJ196" s="78"/>
      <c r="AK196" s="78"/>
      <c r="AL196" s="36"/>
      <c r="AM196" s="36"/>
      <c r="AN196" s="36"/>
    </row>
    <row r="197" ht="20" customHeight="true">
      <c r="A197" s="110" t="str">
        <f>IF($C197="","",IF($B197="","OT-"&amp;TEXT(ROW()-5,"0000"),"OT-"&amp;TEXT($B197,"yyyymmdd")&amp;"-"&amp;TEXT(ROW()-5,"0000")))</f>
      </c>
      <c r="B197" s="90"/>
      <c r="C197" s="78"/>
      <c r="D197" s="114"/>
      <c r="E197" s="78"/>
      <c r="F197" s="78"/>
      <c r="G197" s="78"/>
      <c r="H197" s="78"/>
      <c r="I197" s="78"/>
      <c r="J197" s="90"/>
      <c r="K197" s="118"/>
      <c r="L197" s="90"/>
      <c r="M197" s="118"/>
      <c r="N197" s="110" t="str">
        <f>IF(OR($J197="",$L197=""),"",IF($L197&gt;$J197,"はい","いいえ"))</f>
      </c>
      <c r="O197" s="122" t="str">
        <f>IF(OR($J197="",$K197="",$L197="",$M197=""),"",MAX(0,($L197+$M197-$J197-$K197)*24))</f>
      </c>
      <c r="P197" s="126"/>
      <c r="Q197" s="122" t="str">
        <f>IF($O197="","",ROUND(MAX(0,$O197-$P197)/'設定'!$B$15,0)*'設定'!$B$15)</f>
      </c>
      <c r="R197" s="78"/>
      <c r="S197" s="114"/>
      <c r="T197" s="110" t="str">
        <f>IF($Q197="","",IF(OR($Q197&gt;='設定'!$B$26,AND('設定'!$B$27="はい",ISNUMBER(SEARCH("法定",$G197)))),"三次承認",IF($Q197&gt;='設定'!$B$25,"二次承認","一次承認")))</f>
      </c>
      <c r="U197" s="78"/>
      <c r="V197" s="78"/>
      <c r="W197" s="90"/>
      <c r="X197" s="78"/>
      <c r="Y197" s="78"/>
      <c r="Z197" s="90"/>
      <c r="AA197" s="78"/>
      <c r="AB197" s="78"/>
      <c r="AC197" s="90"/>
      <c r="AD197" s="134" t="str">
        <f>IF($C197="","",IF((IF($Q197&gt;'設定'!$B$17,1,0)+IF(AND($S197="承認済み",$W197=""),1,0)+IF(AND(ISNUMBER(SEARCH("法定",$G197)),$AC197=""),1,0)+IF(AND($Q197&gt;0,$AL197=""),1,0))=0,"无",IF($Q197&gt;'設定'!$B$17,"1回上限超過。","")&amp;IF(AND($S197="承認済み",$W197=""),"上司承認日未入力。","")&amp;IF(AND(ISNUMBER(SEARCH("法定",$G197)),$AC197=""),"法定休日の上位承認漏れ。","")&amp;IF(AND($Q197&gt;0,$AL197=""),"証憑不足。","")))</f>
      </c>
      <c r="AE197" s="110" t="str">
        <f>IF($J197="","",TEXT($J197,"yyyy-mm"))</f>
      </c>
      <c r="AF197" s="122" t="str">
        <f>IF($G197="","",IF(ISNUMBER(SEARCH("法定",$G197)),'設定'!$B$14,IF(ISNUMBER(SEARCH("休日",$G197)),'設定'!$B$13,'設定'!$B$12)))</f>
      </c>
      <c r="AG197" s="122" t="str">
        <f>IF($Q197="","",$Q197*$AF197)</f>
      </c>
      <c r="AH197" s="130" t="str">
        <f>IF($Q197="","",IF($Q197&gt;='設定'!$B$19,'設定'!$B$20,0))</f>
      </c>
      <c r="AI197" s="130" t="str">
        <f>IF($Q197="","",IF($Q197&gt;='設定'!$B$21,'設定'!$B$22,0))</f>
      </c>
      <c r="AJ197" s="78"/>
      <c r="AK197" s="78"/>
      <c r="AL197" s="36"/>
      <c r="AM197" s="36"/>
      <c r="AN197" s="36"/>
    </row>
    <row r="198" ht="20" customHeight="true">
      <c r="A198" s="110" t="str">
        <f>IF($C198="","",IF($B198="","OT-"&amp;TEXT(ROW()-5,"0000"),"OT-"&amp;TEXT($B198,"yyyymmdd")&amp;"-"&amp;TEXT(ROW()-5,"0000")))</f>
      </c>
      <c r="B198" s="90"/>
      <c r="C198" s="78"/>
      <c r="D198" s="114"/>
      <c r="E198" s="78"/>
      <c r="F198" s="78"/>
      <c r="G198" s="78"/>
      <c r="H198" s="78"/>
      <c r="I198" s="78"/>
      <c r="J198" s="90"/>
      <c r="K198" s="118"/>
      <c r="L198" s="90"/>
      <c r="M198" s="118"/>
      <c r="N198" s="110" t="str">
        <f>IF(OR($J198="",$L198=""),"",IF($L198&gt;$J198,"はい","いいえ"))</f>
      </c>
      <c r="O198" s="122" t="str">
        <f>IF(OR($J198="",$K198="",$L198="",$M198=""),"",MAX(0,($L198+$M198-$J198-$K198)*24))</f>
      </c>
      <c r="P198" s="126"/>
      <c r="Q198" s="122" t="str">
        <f>IF($O198="","",ROUND(MAX(0,$O198-$P198)/'設定'!$B$15,0)*'設定'!$B$15)</f>
      </c>
      <c r="R198" s="78"/>
      <c r="S198" s="114"/>
      <c r="T198" s="110" t="str">
        <f>IF($Q198="","",IF(OR($Q198&gt;='設定'!$B$26,AND('設定'!$B$27="はい",ISNUMBER(SEARCH("法定",$G198)))),"三次承認",IF($Q198&gt;='設定'!$B$25,"二次承認","一次承認")))</f>
      </c>
      <c r="U198" s="78"/>
      <c r="V198" s="78"/>
      <c r="W198" s="90"/>
      <c r="X198" s="78"/>
      <c r="Y198" s="78"/>
      <c r="Z198" s="90"/>
      <c r="AA198" s="78"/>
      <c r="AB198" s="78"/>
      <c r="AC198" s="90"/>
      <c r="AD198" s="134" t="str">
        <f>IF($C198="","",IF((IF($Q198&gt;'設定'!$B$17,1,0)+IF(AND($S198="承認済み",$W198=""),1,0)+IF(AND(ISNUMBER(SEARCH("法定",$G198)),$AC198=""),1,0)+IF(AND($Q198&gt;0,$AL198=""),1,0))=0,"无",IF($Q198&gt;'設定'!$B$17,"1回上限超過。","")&amp;IF(AND($S198="承認済み",$W198=""),"上司承認日未入力。","")&amp;IF(AND(ISNUMBER(SEARCH("法定",$G198)),$AC198=""),"法定休日の上位承認漏れ。","")&amp;IF(AND($Q198&gt;0,$AL198=""),"証憑不足。","")))</f>
      </c>
      <c r="AE198" s="110" t="str">
        <f>IF($J198="","",TEXT($J198,"yyyy-mm"))</f>
      </c>
      <c r="AF198" s="122" t="str">
        <f>IF($G198="","",IF(ISNUMBER(SEARCH("法定",$G198)),'設定'!$B$14,IF(ISNUMBER(SEARCH("休日",$G198)),'設定'!$B$13,'設定'!$B$12)))</f>
      </c>
      <c r="AG198" s="122" t="str">
        <f>IF($Q198="","",$Q198*$AF198)</f>
      </c>
      <c r="AH198" s="130" t="str">
        <f>IF($Q198="","",IF($Q198&gt;='設定'!$B$19,'設定'!$B$20,0))</f>
      </c>
      <c r="AI198" s="130" t="str">
        <f>IF($Q198="","",IF($Q198&gt;='設定'!$B$21,'設定'!$B$22,0))</f>
      </c>
      <c r="AJ198" s="78"/>
      <c r="AK198" s="78"/>
      <c r="AL198" s="36"/>
      <c r="AM198" s="36"/>
      <c r="AN198" s="36"/>
    </row>
    <row r="199" ht="20" customHeight="true">
      <c r="A199" s="110" t="str">
        <f>IF($C199="","",IF($B199="","OT-"&amp;TEXT(ROW()-5,"0000"),"OT-"&amp;TEXT($B199,"yyyymmdd")&amp;"-"&amp;TEXT(ROW()-5,"0000")))</f>
      </c>
      <c r="B199" s="90"/>
      <c r="C199" s="78"/>
      <c r="D199" s="114"/>
      <c r="E199" s="78"/>
      <c r="F199" s="78"/>
      <c r="G199" s="78"/>
      <c r="H199" s="78"/>
      <c r="I199" s="78"/>
      <c r="J199" s="90"/>
      <c r="K199" s="118"/>
      <c r="L199" s="90"/>
      <c r="M199" s="118"/>
      <c r="N199" s="110" t="str">
        <f>IF(OR($J199="",$L199=""),"",IF($L199&gt;$J199,"はい","いいえ"))</f>
      </c>
      <c r="O199" s="122" t="str">
        <f>IF(OR($J199="",$K199="",$L199="",$M199=""),"",MAX(0,($L199+$M199-$J199-$K199)*24))</f>
      </c>
      <c r="P199" s="126"/>
      <c r="Q199" s="122" t="str">
        <f>IF($O199="","",ROUND(MAX(0,$O199-$P199)/'設定'!$B$15,0)*'設定'!$B$15)</f>
      </c>
      <c r="R199" s="78"/>
      <c r="S199" s="114"/>
      <c r="T199" s="110" t="str">
        <f>IF($Q199="","",IF(OR($Q199&gt;='設定'!$B$26,AND('設定'!$B$27="はい",ISNUMBER(SEARCH("法定",$G199)))),"三次承認",IF($Q199&gt;='設定'!$B$25,"二次承認","一次承認")))</f>
      </c>
      <c r="U199" s="78"/>
      <c r="V199" s="78"/>
      <c r="W199" s="90"/>
      <c r="X199" s="78"/>
      <c r="Y199" s="78"/>
      <c r="Z199" s="90"/>
      <c r="AA199" s="78"/>
      <c r="AB199" s="78"/>
      <c r="AC199" s="90"/>
      <c r="AD199" s="134" t="str">
        <f>IF($C199="","",IF((IF($Q199&gt;'設定'!$B$17,1,0)+IF(AND($S199="承認済み",$W199=""),1,0)+IF(AND(ISNUMBER(SEARCH("法定",$G199)),$AC199=""),1,0)+IF(AND($Q199&gt;0,$AL199=""),1,0))=0,"无",IF($Q199&gt;'設定'!$B$17,"1回上限超過。","")&amp;IF(AND($S199="承認済み",$W199=""),"上司承認日未入力。","")&amp;IF(AND(ISNUMBER(SEARCH("法定",$G199)),$AC199=""),"法定休日の上位承認漏れ。","")&amp;IF(AND($Q199&gt;0,$AL199=""),"証憑不足。","")))</f>
      </c>
      <c r="AE199" s="110" t="str">
        <f>IF($J199="","",TEXT($J199,"yyyy-mm"))</f>
      </c>
      <c r="AF199" s="122" t="str">
        <f>IF($G199="","",IF(ISNUMBER(SEARCH("法定",$G199)),'設定'!$B$14,IF(ISNUMBER(SEARCH("休日",$G199)),'設定'!$B$13,'設定'!$B$12)))</f>
      </c>
      <c r="AG199" s="122" t="str">
        <f>IF($Q199="","",$Q199*$AF199)</f>
      </c>
      <c r="AH199" s="130" t="str">
        <f>IF($Q199="","",IF($Q199&gt;='設定'!$B$19,'設定'!$B$20,0))</f>
      </c>
      <c r="AI199" s="130" t="str">
        <f>IF($Q199="","",IF($Q199&gt;='設定'!$B$21,'設定'!$B$22,0))</f>
      </c>
      <c r="AJ199" s="78"/>
      <c r="AK199" s="78"/>
      <c r="AL199" s="36"/>
      <c r="AM199" s="36"/>
      <c r="AN199" s="36"/>
    </row>
    <row r="200" ht="20" customHeight="true">
      <c r="A200" s="110" t="str">
        <f>IF($C200="","",IF($B200="","OT-"&amp;TEXT(ROW()-5,"0000"),"OT-"&amp;TEXT($B200,"yyyymmdd")&amp;"-"&amp;TEXT(ROW()-5,"0000")))</f>
      </c>
      <c r="B200" s="90"/>
      <c r="C200" s="78"/>
      <c r="D200" s="114"/>
      <c r="E200" s="78"/>
      <c r="F200" s="78"/>
      <c r="G200" s="78"/>
      <c r="H200" s="78"/>
      <c r="I200" s="78"/>
      <c r="J200" s="90"/>
      <c r="K200" s="118"/>
      <c r="L200" s="90"/>
      <c r="M200" s="118"/>
      <c r="N200" s="110" t="str">
        <f>IF(OR($J200="",$L200=""),"",IF($L200&gt;$J200,"はい","いいえ"))</f>
      </c>
      <c r="O200" s="122" t="str">
        <f>IF(OR($J200="",$K200="",$L200="",$M200=""),"",MAX(0,($L200+$M200-$J200-$K200)*24))</f>
      </c>
      <c r="P200" s="126"/>
      <c r="Q200" s="122" t="str">
        <f>IF($O200="","",ROUND(MAX(0,$O200-$P200)/'設定'!$B$15,0)*'設定'!$B$15)</f>
      </c>
      <c r="R200" s="78"/>
      <c r="S200" s="114"/>
      <c r="T200" s="110" t="str">
        <f>IF($Q200="","",IF(OR($Q200&gt;='設定'!$B$26,AND('設定'!$B$27="はい",ISNUMBER(SEARCH("法定",$G200)))),"三次承認",IF($Q200&gt;='設定'!$B$25,"二次承認","一次承認")))</f>
      </c>
      <c r="U200" s="78"/>
      <c r="V200" s="78"/>
      <c r="W200" s="90"/>
      <c r="X200" s="78"/>
      <c r="Y200" s="78"/>
      <c r="Z200" s="90"/>
      <c r="AA200" s="78"/>
      <c r="AB200" s="78"/>
      <c r="AC200" s="90"/>
      <c r="AD200" s="134" t="str">
        <f>IF($C200="","",IF((IF($Q200&gt;'設定'!$B$17,1,0)+IF(AND($S200="承認済み",$W200=""),1,0)+IF(AND(ISNUMBER(SEARCH("法定",$G200)),$AC200=""),1,0)+IF(AND($Q200&gt;0,$AL200=""),1,0))=0,"无",IF($Q200&gt;'設定'!$B$17,"1回上限超過。","")&amp;IF(AND($S200="承認済み",$W200=""),"上司承認日未入力。","")&amp;IF(AND(ISNUMBER(SEARCH("法定",$G200)),$AC200=""),"法定休日の上位承認漏れ。","")&amp;IF(AND($Q200&gt;0,$AL200=""),"証憑不足。","")))</f>
      </c>
      <c r="AE200" s="110" t="str">
        <f>IF($J200="","",TEXT($J200,"yyyy-mm"))</f>
      </c>
      <c r="AF200" s="122" t="str">
        <f>IF($G200="","",IF(ISNUMBER(SEARCH("法定",$G200)),'設定'!$B$14,IF(ISNUMBER(SEARCH("休日",$G200)),'設定'!$B$13,'設定'!$B$12)))</f>
      </c>
      <c r="AG200" s="122" t="str">
        <f>IF($Q200="","",$Q200*$AF200)</f>
      </c>
      <c r="AH200" s="130" t="str">
        <f>IF($Q200="","",IF($Q200&gt;='設定'!$B$19,'設定'!$B$20,0))</f>
      </c>
      <c r="AI200" s="130" t="str">
        <f>IF($Q200="","",IF($Q200&gt;='設定'!$B$21,'設定'!$B$22,0))</f>
      </c>
      <c r="AJ200" s="78"/>
      <c r="AK200" s="78"/>
      <c r="AL200" s="36"/>
      <c r="AM200" s="36"/>
      <c r="AN200" s="36"/>
    </row>
    <row r="201" ht="20" customHeight="true">
      <c r="A201" s="110" t="str">
        <f>IF($C201="","",IF($B201="","OT-"&amp;TEXT(ROW()-5,"0000"),"OT-"&amp;TEXT($B201,"yyyymmdd")&amp;"-"&amp;TEXT(ROW()-5,"0000")))</f>
      </c>
      <c r="B201" s="90"/>
      <c r="C201" s="78"/>
      <c r="D201" s="114"/>
      <c r="E201" s="78"/>
      <c r="F201" s="78"/>
      <c r="G201" s="78"/>
      <c r="H201" s="78"/>
      <c r="I201" s="78"/>
      <c r="J201" s="90"/>
      <c r="K201" s="118"/>
      <c r="L201" s="90"/>
      <c r="M201" s="118"/>
      <c r="N201" s="110" t="str">
        <f>IF(OR($J201="",$L201=""),"",IF($L201&gt;$J201,"はい","いいえ"))</f>
      </c>
      <c r="O201" s="122" t="str">
        <f>IF(OR($J201="",$K201="",$L201="",$M201=""),"",MAX(0,($L201+$M201-$J201-$K201)*24))</f>
      </c>
      <c r="P201" s="126"/>
      <c r="Q201" s="122" t="str">
        <f>IF($O201="","",ROUND(MAX(0,$O201-$P201)/'設定'!$B$15,0)*'設定'!$B$15)</f>
      </c>
      <c r="R201" s="78"/>
      <c r="S201" s="114"/>
      <c r="T201" s="110" t="str">
        <f>IF($Q201="","",IF(OR($Q201&gt;='設定'!$B$26,AND('設定'!$B$27="はい",ISNUMBER(SEARCH("法定",$G201)))),"三次承認",IF($Q201&gt;='設定'!$B$25,"二次承認","一次承認")))</f>
      </c>
      <c r="U201" s="78"/>
      <c r="V201" s="78"/>
      <c r="W201" s="90"/>
      <c r="X201" s="78"/>
      <c r="Y201" s="78"/>
      <c r="Z201" s="90"/>
      <c r="AA201" s="78"/>
      <c r="AB201" s="78"/>
      <c r="AC201" s="90"/>
      <c r="AD201" s="134" t="str">
        <f>IF($C201="","",IF((IF($Q201&gt;'設定'!$B$17,1,0)+IF(AND($S201="承認済み",$W201=""),1,0)+IF(AND(ISNUMBER(SEARCH("法定",$G201)),$AC201=""),1,0)+IF(AND($Q201&gt;0,$AL201=""),1,0))=0,"无",IF($Q201&gt;'設定'!$B$17,"1回上限超過。","")&amp;IF(AND($S201="承認済み",$W201=""),"上司承認日未入力。","")&amp;IF(AND(ISNUMBER(SEARCH("法定",$G201)),$AC201=""),"法定休日の上位承認漏れ。","")&amp;IF(AND($Q201&gt;0,$AL201=""),"証憑不足。","")))</f>
      </c>
      <c r="AE201" s="110" t="str">
        <f>IF($J201="","",TEXT($J201,"yyyy-mm"))</f>
      </c>
      <c r="AF201" s="122" t="str">
        <f>IF($G201="","",IF(ISNUMBER(SEARCH("法定",$G201)),'設定'!$B$14,IF(ISNUMBER(SEARCH("休日",$G201)),'設定'!$B$13,'設定'!$B$12)))</f>
      </c>
      <c r="AG201" s="122" t="str">
        <f>IF($Q201="","",$Q201*$AF201)</f>
      </c>
      <c r="AH201" s="130" t="str">
        <f>IF($Q201="","",IF($Q201&gt;='設定'!$B$19,'設定'!$B$20,0))</f>
      </c>
      <c r="AI201" s="130" t="str">
        <f>IF($Q201="","",IF($Q201&gt;='設定'!$B$21,'設定'!$B$22,0))</f>
      </c>
      <c r="AJ201" s="78"/>
      <c r="AK201" s="78"/>
      <c r="AL201" s="36"/>
      <c r="AM201" s="36"/>
      <c r="AN201" s="36"/>
    </row>
    <row r="202" ht="20" customHeight="true">
      <c r="A202" s="110" t="str">
        <f>IF($C202="","",IF($B202="","OT-"&amp;TEXT(ROW()-5,"0000"),"OT-"&amp;TEXT($B202,"yyyymmdd")&amp;"-"&amp;TEXT(ROW()-5,"0000")))</f>
      </c>
      <c r="B202" s="90"/>
      <c r="C202" s="78"/>
      <c r="D202" s="114"/>
      <c r="E202" s="78"/>
      <c r="F202" s="78"/>
      <c r="G202" s="78"/>
      <c r="H202" s="78"/>
      <c r="I202" s="78"/>
      <c r="J202" s="90"/>
      <c r="K202" s="118"/>
      <c r="L202" s="90"/>
      <c r="M202" s="118"/>
      <c r="N202" s="110" t="str">
        <f>IF(OR($J202="",$L202=""),"",IF($L202&gt;$J202,"はい","いいえ"))</f>
      </c>
      <c r="O202" s="122" t="str">
        <f>IF(OR($J202="",$K202="",$L202="",$M202=""),"",MAX(0,($L202+$M202-$J202-$K202)*24))</f>
      </c>
      <c r="P202" s="126"/>
      <c r="Q202" s="122" t="str">
        <f>IF($O202="","",ROUND(MAX(0,$O202-$P202)/'設定'!$B$15,0)*'設定'!$B$15)</f>
      </c>
      <c r="R202" s="78"/>
      <c r="S202" s="114"/>
      <c r="T202" s="110" t="str">
        <f>IF($Q202="","",IF(OR($Q202&gt;='設定'!$B$26,AND('設定'!$B$27="はい",ISNUMBER(SEARCH("法定",$G202)))),"三次承認",IF($Q202&gt;='設定'!$B$25,"二次承認","一次承認")))</f>
      </c>
      <c r="U202" s="78"/>
      <c r="V202" s="78"/>
      <c r="W202" s="90"/>
      <c r="X202" s="78"/>
      <c r="Y202" s="78"/>
      <c r="Z202" s="90"/>
      <c r="AA202" s="78"/>
      <c r="AB202" s="78"/>
      <c r="AC202" s="90"/>
      <c r="AD202" s="134" t="str">
        <f>IF($C202="","",IF((IF($Q202&gt;'設定'!$B$17,1,0)+IF(AND($S202="承認済み",$W202=""),1,0)+IF(AND(ISNUMBER(SEARCH("法定",$G202)),$AC202=""),1,0)+IF(AND($Q202&gt;0,$AL202=""),1,0))=0,"无",IF($Q202&gt;'設定'!$B$17,"1回上限超過。","")&amp;IF(AND($S202="承認済み",$W202=""),"上司承認日未入力。","")&amp;IF(AND(ISNUMBER(SEARCH("法定",$G202)),$AC202=""),"法定休日の上位承認漏れ。","")&amp;IF(AND($Q202&gt;0,$AL202=""),"証憑不足。","")))</f>
      </c>
      <c r="AE202" s="110" t="str">
        <f>IF($J202="","",TEXT($J202,"yyyy-mm"))</f>
      </c>
      <c r="AF202" s="122" t="str">
        <f>IF($G202="","",IF(ISNUMBER(SEARCH("法定",$G202)),'設定'!$B$14,IF(ISNUMBER(SEARCH("休日",$G202)),'設定'!$B$13,'設定'!$B$12)))</f>
      </c>
      <c r="AG202" s="122" t="str">
        <f>IF($Q202="","",$Q202*$AF202)</f>
      </c>
      <c r="AH202" s="130" t="str">
        <f>IF($Q202="","",IF($Q202&gt;='設定'!$B$19,'設定'!$B$20,0))</f>
      </c>
      <c r="AI202" s="130" t="str">
        <f>IF($Q202="","",IF($Q202&gt;='設定'!$B$21,'設定'!$B$22,0))</f>
      </c>
      <c r="AJ202" s="78"/>
      <c r="AK202" s="78"/>
      <c r="AL202" s="36"/>
      <c r="AM202" s="36"/>
      <c r="AN202" s="36"/>
    </row>
    <row r="203" ht="20" customHeight="true">
      <c r="A203" s="110" t="str">
        <f>IF($C203="","",IF($B203="","OT-"&amp;TEXT(ROW()-5,"0000"),"OT-"&amp;TEXT($B203,"yyyymmdd")&amp;"-"&amp;TEXT(ROW()-5,"0000")))</f>
      </c>
      <c r="B203" s="90"/>
      <c r="C203" s="78"/>
      <c r="D203" s="114"/>
      <c r="E203" s="78"/>
      <c r="F203" s="78"/>
      <c r="G203" s="78"/>
      <c r="H203" s="78"/>
      <c r="I203" s="78"/>
      <c r="J203" s="90"/>
      <c r="K203" s="118"/>
      <c r="L203" s="90"/>
      <c r="M203" s="118"/>
      <c r="N203" s="110" t="str">
        <f>IF(OR($J203="",$L203=""),"",IF($L203&gt;$J203,"はい","いいえ"))</f>
      </c>
      <c r="O203" s="122" t="str">
        <f>IF(OR($J203="",$K203="",$L203="",$M203=""),"",MAX(0,($L203+$M203-$J203-$K203)*24))</f>
      </c>
      <c r="P203" s="126"/>
      <c r="Q203" s="122" t="str">
        <f>IF($O203="","",ROUND(MAX(0,$O203-$P203)/'設定'!$B$15,0)*'設定'!$B$15)</f>
      </c>
      <c r="R203" s="78"/>
      <c r="S203" s="114"/>
      <c r="T203" s="110" t="str">
        <f>IF($Q203="","",IF(OR($Q203&gt;='設定'!$B$26,AND('設定'!$B$27="はい",ISNUMBER(SEARCH("法定",$G203)))),"三次承認",IF($Q203&gt;='設定'!$B$25,"二次承認","一次承認")))</f>
      </c>
      <c r="U203" s="78"/>
      <c r="V203" s="78"/>
      <c r="W203" s="90"/>
      <c r="X203" s="78"/>
      <c r="Y203" s="78"/>
      <c r="Z203" s="90"/>
      <c r="AA203" s="78"/>
      <c r="AB203" s="78"/>
      <c r="AC203" s="90"/>
      <c r="AD203" s="134" t="str">
        <f>IF($C203="","",IF((IF($Q203&gt;'設定'!$B$17,1,0)+IF(AND($S203="承認済み",$W203=""),1,0)+IF(AND(ISNUMBER(SEARCH("法定",$G203)),$AC203=""),1,0)+IF(AND($Q203&gt;0,$AL203=""),1,0))=0,"无",IF($Q203&gt;'設定'!$B$17,"1回上限超過。","")&amp;IF(AND($S203="承認済み",$W203=""),"上司承認日未入力。","")&amp;IF(AND(ISNUMBER(SEARCH("法定",$G203)),$AC203=""),"法定休日の上位承認漏れ。","")&amp;IF(AND($Q203&gt;0,$AL203=""),"証憑不足。","")))</f>
      </c>
      <c r="AE203" s="110" t="str">
        <f>IF($J203="","",TEXT($J203,"yyyy-mm"))</f>
      </c>
      <c r="AF203" s="122" t="str">
        <f>IF($G203="","",IF(ISNUMBER(SEARCH("法定",$G203)),'設定'!$B$14,IF(ISNUMBER(SEARCH("休日",$G203)),'設定'!$B$13,'設定'!$B$12)))</f>
      </c>
      <c r="AG203" s="122" t="str">
        <f>IF($Q203="","",$Q203*$AF203)</f>
      </c>
      <c r="AH203" s="130" t="str">
        <f>IF($Q203="","",IF($Q203&gt;='設定'!$B$19,'設定'!$B$20,0))</f>
      </c>
      <c r="AI203" s="130" t="str">
        <f>IF($Q203="","",IF($Q203&gt;='設定'!$B$21,'設定'!$B$22,0))</f>
      </c>
      <c r="AJ203" s="78"/>
      <c r="AK203" s="78"/>
      <c r="AL203" s="36"/>
      <c r="AM203" s="36"/>
      <c r="AN203" s="36"/>
    </row>
    <row r="204" ht="20" customHeight="true">
      <c r="A204" s="110" t="str">
        <f>IF($C204="","",IF($B204="","OT-"&amp;TEXT(ROW()-5,"0000"),"OT-"&amp;TEXT($B204,"yyyymmdd")&amp;"-"&amp;TEXT(ROW()-5,"0000")))</f>
      </c>
      <c r="B204" s="90"/>
      <c r="C204" s="78"/>
      <c r="D204" s="114"/>
      <c r="E204" s="78"/>
      <c r="F204" s="78"/>
      <c r="G204" s="78"/>
      <c r="H204" s="78"/>
      <c r="I204" s="78"/>
      <c r="J204" s="90"/>
      <c r="K204" s="118"/>
      <c r="L204" s="90"/>
      <c r="M204" s="118"/>
      <c r="N204" s="110" t="str">
        <f>IF(OR($J204="",$L204=""),"",IF($L204&gt;$J204,"はい","いいえ"))</f>
      </c>
      <c r="O204" s="122" t="str">
        <f>IF(OR($J204="",$K204="",$L204="",$M204=""),"",MAX(0,($L204+$M204-$J204-$K204)*24))</f>
      </c>
      <c r="P204" s="126"/>
      <c r="Q204" s="122" t="str">
        <f>IF($O204="","",ROUND(MAX(0,$O204-$P204)/'設定'!$B$15,0)*'設定'!$B$15)</f>
      </c>
      <c r="R204" s="78"/>
      <c r="S204" s="114"/>
      <c r="T204" s="110" t="str">
        <f>IF($Q204="","",IF(OR($Q204&gt;='設定'!$B$26,AND('設定'!$B$27="はい",ISNUMBER(SEARCH("法定",$G204)))),"三次承認",IF($Q204&gt;='設定'!$B$25,"二次承認","一次承認")))</f>
      </c>
      <c r="U204" s="78"/>
      <c r="V204" s="78"/>
      <c r="W204" s="90"/>
      <c r="X204" s="78"/>
      <c r="Y204" s="78"/>
      <c r="Z204" s="90"/>
      <c r="AA204" s="78"/>
      <c r="AB204" s="78"/>
      <c r="AC204" s="90"/>
      <c r="AD204" s="134" t="str">
        <f>IF($C204="","",IF((IF($Q204&gt;'設定'!$B$17,1,0)+IF(AND($S204="承認済み",$W204=""),1,0)+IF(AND(ISNUMBER(SEARCH("法定",$G204)),$AC204=""),1,0)+IF(AND($Q204&gt;0,$AL204=""),1,0))=0,"无",IF($Q204&gt;'設定'!$B$17,"1回上限超過。","")&amp;IF(AND($S204="承認済み",$W204=""),"上司承認日未入力。","")&amp;IF(AND(ISNUMBER(SEARCH("法定",$G204)),$AC204=""),"法定休日の上位承認漏れ。","")&amp;IF(AND($Q204&gt;0,$AL204=""),"証憑不足。","")))</f>
      </c>
      <c r="AE204" s="110" t="str">
        <f>IF($J204="","",TEXT($J204,"yyyy-mm"))</f>
      </c>
      <c r="AF204" s="122" t="str">
        <f>IF($G204="","",IF(ISNUMBER(SEARCH("法定",$G204)),'設定'!$B$14,IF(ISNUMBER(SEARCH("休日",$G204)),'設定'!$B$13,'設定'!$B$12)))</f>
      </c>
      <c r="AG204" s="122" t="str">
        <f>IF($Q204="","",$Q204*$AF204)</f>
      </c>
      <c r="AH204" s="130" t="str">
        <f>IF($Q204="","",IF($Q204&gt;='設定'!$B$19,'設定'!$B$20,0))</f>
      </c>
      <c r="AI204" s="130" t="str">
        <f>IF($Q204="","",IF($Q204&gt;='設定'!$B$21,'設定'!$B$22,0))</f>
      </c>
      <c r="AJ204" s="78"/>
      <c r="AK204" s="78"/>
      <c r="AL204" s="36"/>
      <c r="AM204" s="36"/>
      <c r="AN204" s="36"/>
    </row>
    <row r="205" ht="20" customHeight="true">
      <c r="A205" s="110" t="str">
        <f>IF($C205="","",IF($B205="","OT-"&amp;TEXT(ROW()-5,"0000"),"OT-"&amp;TEXT($B205,"yyyymmdd")&amp;"-"&amp;TEXT(ROW()-5,"0000")))</f>
      </c>
      <c r="B205" s="90"/>
      <c r="C205" s="78"/>
      <c r="D205" s="114"/>
      <c r="E205" s="78"/>
      <c r="F205" s="78"/>
      <c r="G205" s="78"/>
      <c r="H205" s="78"/>
      <c r="I205" s="78"/>
      <c r="J205" s="90"/>
      <c r="K205" s="118"/>
      <c r="L205" s="90"/>
      <c r="M205" s="118"/>
      <c r="N205" s="110" t="str">
        <f>IF(OR($J205="",$L205=""),"",IF($L205&gt;$J205,"はい","いいえ"))</f>
      </c>
      <c r="O205" s="122" t="str">
        <f>IF(OR($J205="",$K205="",$L205="",$M205=""),"",MAX(0,($L205+$M205-$J205-$K205)*24))</f>
      </c>
      <c r="P205" s="126"/>
      <c r="Q205" s="122" t="str">
        <f>IF($O205="","",ROUND(MAX(0,$O205-$P205)/'設定'!$B$15,0)*'設定'!$B$15)</f>
      </c>
      <c r="R205" s="78"/>
      <c r="S205" s="114"/>
      <c r="T205" s="110" t="str">
        <f>IF($Q205="","",IF(OR($Q205&gt;='設定'!$B$26,AND('設定'!$B$27="はい",ISNUMBER(SEARCH("法定",$G205)))),"三次承認",IF($Q205&gt;='設定'!$B$25,"二次承認","一次承認")))</f>
      </c>
      <c r="U205" s="78"/>
      <c r="V205" s="78"/>
      <c r="W205" s="90"/>
      <c r="X205" s="78"/>
      <c r="Y205" s="78"/>
      <c r="Z205" s="90"/>
      <c r="AA205" s="78"/>
      <c r="AB205" s="78"/>
      <c r="AC205" s="90"/>
      <c r="AD205" s="134" t="str">
        <f>IF($C205="","",IF((IF($Q205&gt;'設定'!$B$17,1,0)+IF(AND($S205="承認済み",$W205=""),1,0)+IF(AND(ISNUMBER(SEARCH("法定",$G205)),$AC205=""),1,0)+IF(AND($Q205&gt;0,$AL205=""),1,0))=0,"无",IF($Q205&gt;'設定'!$B$17,"1回上限超過。","")&amp;IF(AND($S205="承認済み",$W205=""),"上司承認日未入力。","")&amp;IF(AND(ISNUMBER(SEARCH("法定",$G205)),$AC205=""),"法定休日の上位承認漏れ。","")&amp;IF(AND($Q205&gt;0,$AL205=""),"証憑不足。","")))</f>
      </c>
      <c r="AE205" s="110" t="str">
        <f>IF($J205="","",TEXT($J205,"yyyy-mm"))</f>
      </c>
      <c r="AF205" s="122" t="str">
        <f>IF($G205="","",IF(ISNUMBER(SEARCH("法定",$G205)),'設定'!$B$14,IF(ISNUMBER(SEARCH("休日",$G205)),'設定'!$B$13,'設定'!$B$12)))</f>
      </c>
      <c r="AG205" s="122" t="str">
        <f>IF($Q205="","",$Q205*$AF205)</f>
      </c>
      <c r="AH205" s="130" t="str">
        <f>IF($Q205="","",IF($Q205&gt;='設定'!$B$19,'設定'!$B$20,0))</f>
      </c>
      <c r="AI205" s="130" t="str">
        <f>IF($Q205="","",IF($Q205&gt;='設定'!$B$21,'設定'!$B$22,0))</f>
      </c>
      <c r="AJ205" s="78"/>
      <c r="AK205" s="78"/>
      <c r="AL205" s="36"/>
      <c r="AM205" s="36"/>
      <c r="AN205" s="36"/>
    </row>
    <row r="206" ht="20" customHeight="true">
      <c r="A206" s="110" t="str">
        <f>IF($C206="","",IF($B206="","OT-"&amp;TEXT(ROW()-5,"0000"),"OT-"&amp;TEXT($B206,"yyyymmdd")&amp;"-"&amp;TEXT(ROW()-5,"0000")))</f>
      </c>
      <c r="B206" s="90"/>
      <c r="C206" s="78"/>
      <c r="D206" s="114"/>
      <c r="E206" s="78"/>
      <c r="F206" s="78"/>
      <c r="G206" s="78"/>
      <c r="H206" s="78"/>
      <c r="I206" s="78"/>
      <c r="J206" s="90"/>
      <c r="K206" s="118"/>
      <c r="L206" s="90"/>
      <c r="M206" s="118"/>
      <c r="N206" s="110" t="str">
        <f>IF(OR($J206="",$L206=""),"",IF($L206&gt;$J206,"はい","いいえ"))</f>
      </c>
      <c r="O206" s="122" t="str">
        <f>IF(OR($J206="",$K206="",$L206="",$M206=""),"",MAX(0,($L206+$M206-$J206-$K206)*24))</f>
      </c>
      <c r="P206" s="126"/>
      <c r="Q206" s="122" t="str">
        <f>IF($O206="","",ROUND(MAX(0,$O206-$P206)/'設定'!$B$15,0)*'設定'!$B$15)</f>
      </c>
      <c r="R206" s="78"/>
      <c r="S206" s="114"/>
      <c r="T206" s="110" t="str">
        <f>IF($Q206="","",IF(OR($Q206&gt;='設定'!$B$26,AND('設定'!$B$27="はい",ISNUMBER(SEARCH("法定",$G206)))),"三次承認",IF($Q206&gt;='設定'!$B$25,"二次承認","一次承認")))</f>
      </c>
      <c r="U206" s="78"/>
      <c r="V206" s="78"/>
      <c r="W206" s="90"/>
      <c r="X206" s="78"/>
      <c r="Y206" s="78"/>
      <c r="Z206" s="90"/>
      <c r="AA206" s="78"/>
      <c r="AB206" s="78"/>
      <c r="AC206" s="90"/>
      <c r="AD206" s="134" t="str">
        <f>IF($C206="","",IF((IF($Q206&gt;'設定'!$B$17,1,0)+IF(AND($S206="承認済み",$W206=""),1,0)+IF(AND(ISNUMBER(SEARCH("法定",$G206)),$AC206=""),1,0)+IF(AND($Q206&gt;0,$AL206=""),1,0))=0,"无",IF($Q206&gt;'設定'!$B$17,"1回上限超過。","")&amp;IF(AND($S206="承認済み",$W206=""),"上司承認日未入力。","")&amp;IF(AND(ISNUMBER(SEARCH("法定",$G206)),$AC206=""),"法定休日の上位承認漏れ。","")&amp;IF(AND($Q206&gt;0,$AL206=""),"証憑不足。","")))</f>
      </c>
      <c r="AE206" s="110" t="str">
        <f>IF($J206="","",TEXT($J206,"yyyy-mm"))</f>
      </c>
      <c r="AF206" s="122" t="str">
        <f>IF($G206="","",IF(ISNUMBER(SEARCH("法定",$G206)),'設定'!$B$14,IF(ISNUMBER(SEARCH("休日",$G206)),'設定'!$B$13,'設定'!$B$12)))</f>
      </c>
      <c r="AG206" s="122" t="str">
        <f>IF($Q206="","",$Q206*$AF206)</f>
      </c>
      <c r="AH206" s="130" t="str">
        <f>IF($Q206="","",IF($Q206&gt;='設定'!$B$19,'設定'!$B$20,0))</f>
      </c>
      <c r="AI206" s="130" t="str">
        <f>IF($Q206="","",IF($Q206&gt;='設定'!$B$21,'設定'!$B$22,0))</f>
      </c>
      <c r="AJ206" s="78"/>
      <c r="AK206" s="78"/>
      <c r="AL206" s="36"/>
      <c r="AM206" s="36"/>
      <c r="AN206" s="36"/>
    </row>
    <row r="207" ht="20" customHeight="true">
      <c r="A207" s="110" t="str">
        <f>IF($C207="","",IF($B207="","OT-"&amp;TEXT(ROW()-5,"0000"),"OT-"&amp;TEXT($B207,"yyyymmdd")&amp;"-"&amp;TEXT(ROW()-5,"0000")))</f>
      </c>
      <c r="B207" s="90"/>
      <c r="C207" s="78"/>
      <c r="D207" s="114"/>
      <c r="E207" s="78"/>
      <c r="F207" s="78"/>
      <c r="G207" s="78"/>
      <c r="H207" s="78"/>
      <c r="I207" s="78"/>
      <c r="J207" s="90"/>
      <c r="K207" s="118"/>
      <c r="L207" s="90"/>
      <c r="M207" s="118"/>
      <c r="N207" s="110" t="str">
        <f>IF(OR($J207="",$L207=""),"",IF($L207&gt;$J207,"はい","いいえ"))</f>
      </c>
      <c r="O207" s="122" t="str">
        <f>IF(OR($J207="",$K207="",$L207="",$M207=""),"",MAX(0,($L207+$M207-$J207-$K207)*24))</f>
      </c>
      <c r="P207" s="126"/>
      <c r="Q207" s="122" t="str">
        <f>IF($O207="","",ROUND(MAX(0,$O207-$P207)/'設定'!$B$15,0)*'設定'!$B$15)</f>
      </c>
      <c r="R207" s="78"/>
      <c r="S207" s="114"/>
      <c r="T207" s="110" t="str">
        <f>IF($Q207="","",IF(OR($Q207&gt;='設定'!$B$26,AND('設定'!$B$27="はい",ISNUMBER(SEARCH("法定",$G207)))),"三次承認",IF($Q207&gt;='設定'!$B$25,"二次承認","一次承認")))</f>
      </c>
      <c r="U207" s="78"/>
      <c r="V207" s="78"/>
      <c r="W207" s="90"/>
      <c r="X207" s="78"/>
      <c r="Y207" s="78"/>
      <c r="Z207" s="90"/>
      <c r="AA207" s="78"/>
      <c r="AB207" s="78"/>
      <c r="AC207" s="90"/>
      <c r="AD207" s="134" t="str">
        <f>IF($C207="","",IF((IF($Q207&gt;'設定'!$B$17,1,0)+IF(AND($S207="承認済み",$W207=""),1,0)+IF(AND(ISNUMBER(SEARCH("法定",$G207)),$AC207=""),1,0)+IF(AND($Q207&gt;0,$AL207=""),1,0))=0,"无",IF($Q207&gt;'設定'!$B$17,"1回上限超過。","")&amp;IF(AND($S207="承認済み",$W207=""),"上司承認日未入力。","")&amp;IF(AND(ISNUMBER(SEARCH("法定",$G207)),$AC207=""),"法定休日の上位承認漏れ。","")&amp;IF(AND($Q207&gt;0,$AL207=""),"証憑不足。","")))</f>
      </c>
      <c r="AE207" s="110" t="str">
        <f>IF($J207="","",TEXT($J207,"yyyy-mm"))</f>
      </c>
      <c r="AF207" s="122" t="str">
        <f>IF($G207="","",IF(ISNUMBER(SEARCH("法定",$G207)),'設定'!$B$14,IF(ISNUMBER(SEARCH("休日",$G207)),'設定'!$B$13,'設定'!$B$12)))</f>
      </c>
      <c r="AG207" s="122" t="str">
        <f>IF($Q207="","",$Q207*$AF207)</f>
      </c>
      <c r="AH207" s="130" t="str">
        <f>IF($Q207="","",IF($Q207&gt;='設定'!$B$19,'設定'!$B$20,0))</f>
      </c>
      <c r="AI207" s="130" t="str">
        <f>IF($Q207="","",IF($Q207&gt;='設定'!$B$21,'設定'!$B$22,0))</f>
      </c>
      <c r="AJ207" s="78"/>
      <c r="AK207" s="78"/>
      <c r="AL207" s="36"/>
      <c r="AM207" s="36"/>
      <c r="AN207" s="36"/>
    </row>
    <row r="208" ht="20" customHeight="true">
      <c r="A208" s="110" t="str">
        <f>IF($C208="","",IF($B208="","OT-"&amp;TEXT(ROW()-5,"0000"),"OT-"&amp;TEXT($B208,"yyyymmdd")&amp;"-"&amp;TEXT(ROW()-5,"0000")))</f>
      </c>
      <c r="B208" s="90"/>
      <c r="C208" s="78"/>
      <c r="D208" s="114"/>
      <c r="E208" s="78"/>
      <c r="F208" s="78"/>
      <c r="G208" s="78"/>
      <c r="H208" s="78"/>
      <c r="I208" s="78"/>
      <c r="J208" s="90"/>
      <c r="K208" s="118"/>
      <c r="L208" s="90"/>
      <c r="M208" s="118"/>
      <c r="N208" s="110" t="str">
        <f>IF(OR($J208="",$L208=""),"",IF($L208&gt;$J208,"はい","いいえ"))</f>
      </c>
      <c r="O208" s="122" t="str">
        <f>IF(OR($J208="",$K208="",$L208="",$M208=""),"",MAX(0,($L208+$M208-$J208-$K208)*24))</f>
      </c>
      <c r="P208" s="126"/>
      <c r="Q208" s="122" t="str">
        <f>IF($O208="","",ROUND(MAX(0,$O208-$P208)/'設定'!$B$15,0)*'設定'!$B$15)</f>
      </c>
      <c r="R208" s="78"/>
      <c r="S208" s="114"/>
      <c r="T208" s="110" t="str">
        <f>IF($Q208="","",IF(OR($Q208&gt;='設定'!$B$26,AND('設定'!$B$27="はい",ISNUMBER(SEARCH("法定",$G208)))),"三次承認",IF($Q208&gt;='設定'!$B$25,"二次承認","一次承認")))</f>
      </c>
      <c r="U208" s="78"/>
      <c r="V208" s="78"/>
      <c r="W208" s="90"/>
      <c r="X208" s="78"/>
      <c r="Y208" s="78"/>
      <c r="Z208" s="90"/>
      <c r="AA208" s="78"/>
      <c r="AB208" s="78"/>
      <c r="AC208" s="90"/>
      <c r="AD208" s="134" t="str">
        <f>IF($C208="","",IF((IF($Q208&gt;'設定'!$B$17,1,0)+IF(AND($S208="承認済み",$W208=""),1,0)+IF(AND(ISNUMBER(SEARCH("法定",$G208)),$AC208=""),1,0)+IF(AND($Q208&gt;0,$AL208=""),1,0))=0,"无",IF($Q208&gt;'設定'!$B$17,"1回上限超過。","")&amp;IF(AND($S208="承認済み",$W208=""),"上司承認日未入力。","")&amp;IF(AND(ISNUMBER(SEARCH("法定",$G208)),$AC208=""),"法定休日の上位承認漏れ。","")&amp;IF(AND($Q208&gt;0,$AL208=""),"証憑不足。","")))</f>
      </c>
      <c r="AE208" s="110" t="str">
        <f>IF($J208="","",TEXT($J208,"yyyy-mm"))</f>
      </c>
      <c r="AF208" s="122" t="str">
        <f>IF($G208="","",IF(ISNUMBER(SEARCH("法定",$G208)),'設定'!$B$14,IF(ISNUMBER(SEARCH("休日",$G208)),'設定'!$B$13,'設定'!$B$12)))</f>
      </c>
      <c r="AG208" s="122" t="str">
        <f>IF($Q208="","",$Q208*$AF208)</f>
      </c>
      <c r="AH208" s="130" t="str">
        <f>IF($Q208="","",IF($Q208&gt;='設定'!$B$19,'設定'!$B$20,0))</f>
      </c>
      <c r="AI208" s="130" t="str">
        <f>IF($Q208="","",IF($Q208&gt;='設定'!$B$21,'設定'!$B$22,0))</f>
      </c>
      <c r="AJ208" s="78"/>
      <c r="AK208" s="78"/>
      <c r="AL208" s="36"/>
      <c r="AM208" s="36"/>
      <c r="AN208" s="36"/>
    </row>
    <row r="209" ht="20" customHeight="true">
      <c r="A209" s="110" t="str">
        <f>IF($C209="","",IF($B209="","OT-"&amp;TEXT(ROW()-5,"0000"),"OT-"&amp;TEXT($B209,"yyyymmdd")&amp;"-"&amp;TEXT(ROW()-5,"0000")))</f>
      </c>
      <c r="B209" s="90"/>
      <c r="C209" s="78"/>
      <c r="D209" s="114"/>
      <c r="E209" s="78"/>
      <c r="F209" s="78"/>
      <c r="G209" s="78"/>
      <c r="H209" s="78"/>
      <c r="I209" s="78"/>
      <c r="J209" s="90"/>
      <c r="K209" s="118"/>
      <c r="L209" s="90"/>
      <c r="M209" s="118"/>
      <c r="N209" s="110" t="str">
        <f>IF(OR($J209="",$L209=""),"",IF($L209&gt;$J209,"はい","いいえ"))</f>
      </c>
      <c r="O209" s="122" t="str">
        <f>IF(OR($J209="",$K209="",$L209="",$M209=""),"",MAX(0,($L209+$M209-$J209-$K209)*24))</f>
      </c>
      <c r="P209" s="126"/>
      <c r="Q209" s="122" t="str">
        <f>IF($O209="","",ROUND(MAX(0,$O209-$P209)/'設定'!$B$15,0)*'設定'!$B$15)</f>
      </c>
      <c r="R209" s="78"/>
      <c r="S209" s="114"/>
      <c r="T209" s="110" t="str">
        <f>IF($Q209="","",IF(OR($Q209&gt;='設定'!$B$26,AND('設定'!$B$27="はい",ISNUMBER(SEARCH("法定",$G209)))),"三次承認",IF($Q209&gt;='設定'!$B$25,"二次承認","一次承認")))</f>
      </c>
      <c r="U209" s="78"/>
      <c r="V209" s="78"/>
      <c r="W209" s="90"/>
      <c r="X209" s="78"/>
      <c r="Y209" s="78"/>
      <c r="Z209" s="90"/>
      <c r="AA209" s="78"/>
      <c r="AB209" s="78"/>
      <c r="AC209" s="90"/>
      <c r="AD209" s="134" t="str">
        <f>IF($C209="","",IF((IF($Q209&gt;'設定'!$B$17,1,0)+IF(AND($S209="承認済み",$W209=""),1,0)+IF(AND(ISNUMBER(SEARCH("法定",$G209)),$AC209=""),1,0)+IF(AND($Q209&gt;0,$AL209=""),1,0))=0,"无",IF($Q209&gt;'設定'!$B$17,"1回上限超過。","")&amp;IF(AND($S209="承認済み",$W209=""),"上司承認日未入力。","")&amp;IF(AND(ISNUMBER(SEARCH("法定",$G209)),$AC209=""),"法定休日の上位承認漏れ。","")&amp;IF(AND($Q209&gt;0,$AL209=""),"証憑不足。","")))</f>
      </c>
      <c r="AE209" s="110" t="str">
        <f>IF($J209="","",TEXT($J209,"yyyy-mm"))</f>
      </c>
      <c r="AF209" s="122" t="str">
        <f>IF($G209="","",IF(ISNUMBER(SEARCH("法定",$G209)),'設定'!$B$14,IF(ISNUMBER(SEARCH("休日",$G209)),'設定'!$B$13,'設定'!$B$12)))</f>
      </c>
      <c r="AG209" s="122" t="str">
        <f>IF($Q209="","",$Q209*$AF209)</f>
      </c>
      <c r="AH209" s="130" t="str">
        <f>IF($Q209="","",IF($Q209&gt;='設定'!$B$19,'設定'!$B$20,0))</f>
      </c>
      <c r="AI209" s="130" t="str">
        <f>IF($Q209="","",IF($Q209&gt;='設定'!$B$21,'設定'!$B$22,0))</f>
      </c>
      <c r="AJ209" s="78"/>
      <c r="AK209" s="78"/>
      <c r="AL209" s="36"/>
      <c r="AM209" s="36"/>
      <c r="AN209" s="36"/>
    </row>
    <row r="210" ht="20" customHeight="true">
      <c r="A210" s="110" t="str">
        <f>IF($C210="","",IF($B210="","OT-"&amp;TEXT(ROW()-5,"0000"),"OT-"&amp;TEXT($B210,"yyyymmdd")&amp;"-"&amp;TEXT(ROW()-5,"0000")))</f>
      </c>
      <c r="B210" s="90"/>
      <c r="C210" s="78"/>
      <c r="D210" s="114"/>
      <c r="E210" s="78"/>
      <c r="F210" s="78"/>
      <c r="G210" s="78"/>
      <c r="H210" s="78"/>
      <c r="I210" s="78"/>
      <c r="J210" s="90"/>
      <c r="K210" s="118"/>
      <c r="L210" s="90"/>
      <c r="M210" s="118"/>
      <c r="N210" s="110" t="str">
        <f>IF(OR($J210="",$L210=""),"",IF($L210&gt;$J210,"はい","いいえ"))</f>
      </c>
      <c r="O210" s="122" t="str">
        <f>IF(OR($J210="",$K210="",$L210="",$M210=""),"",MAX(0,($L210+$M210-$J210-$K210)*24))</f>
      </c>
      <c r="P210" s="126"/>
      <c r="Q210" s="122" t="str">
        <f>IF($O210="","",ROUND(MAX(0,$O210-$P210)/'設定'!$B$15,0)*'設定'!$B$15)</f>
      </c>
      <c r="R210" s="78"/>
      <c r="S210" s="114"/>
      <c r="T210" s="110" t="str">
        <f>IF($Q210="","",IF(OR($Q210&gt;='設定'!$B$26,AND('設定'!$B$27="はい",ISNUMBER(SEARCH("法定",$G210)))),"三次承認",IF($Q210&gt;='設定'!$B$25,"二次承認","一次承認")))</f>
      </c>
      <c r="U210" s="78"/>
      <c r="V210" s="78"/>
      <c r="W210" s="90"/>
      <c r="X210" s="78"/>
      <c r="Y210" s="78"/>
      <c r="Z210" s="90"/>
      <c r="AA210" s="78"/>
      <c r="AB210" s="78"/>
      <c r="AC210" s="90"/>
      <c r="AD210" s="134" t="str">
        <f>IF($C210="","",IF((IF($Q210&gt;'設定'!$B$17,1,0)+IF(AND($S210="承認済み",$W210=""),1,0)+IF(AND(ISNUMBER(SEARCH("法定",$G210)),$AC210=""),1,0)+IF(AND($Q210&gt;0,$AL210=""),1,0))=0,"无",IF($Q210&gt;'設定'!$B$17,"1回上限超過。","")&amp;IF(AND($S210="承認済み",$W210=""),"上司承認日未入力。","")&amp;IF(AND(ISNUMBER(SEARCH("法定",$G210)),$AC210=""),"法定休日の上位承認漏れ。","")&amp;IF(AND($Q210&gt;0,$AL210=""),"証憑不足。","")))</f>
      </c>
      <c r="AE210" s="110" t="str">
        <f>IF($J210="","",TEXT($J210,"yyyy-mm"))</f>
      </c>
      <c r="AF210" s="122" t="str">
        <f>IF($G210="","",IF(ISNUMBER(SEARCH("法定",$G210)),'設定'!$B$14,IF(ISNUMBER(SEARCH("休日",$G210)),'設定'!$B$13,'設定'!$B$12)))</f>
      </c>
      <c r="AG210" s="122" t="str">
        <f>IF($Q210="","",$Q210*$AF210)</f>
      </c>
      <c r="AH210" s="130" t="str">
        <f>IF($Q210="","",IF($Q210&gt;='設定'!$B$19,'設定'!$B$20,0))</f>
      </c>
      <c r="AI210" s="130" t="str">
        <f>IF($Q210="","",IF($Q210&gt;='設定'!$B$21,'設定'!$B$22,0))</f>
      </c>
      <c r="AJ210" s="78"/>
      <c r="AK210" s="78"/>
      <c r="AL210" s="36"/>
      <c r="AM210" s="36"/>
      <c r="AN210" s="36"/>
    </row>
    <row r="211" ht="20" customHeight="true">
      <c r="A211" s="110" t="str">
        <f>IF($C211="","",IF($B211="","OT-"&amp;TEXT(ROW()-5,"0000"),"OT-"&amp;TEXT($B211,"yyyymmdd")&amp;"-"&amp;TEXT(ROW()-5,"0000")))</f>
      </c>
      <c r="B211" s="90"/>
      <c r="C211" s="78"/>
      <c r="D211" s="114"/>
      <c r="E211" s="78"/>
      <c r="F211" s="78"/>
      <c r="G211" s="78"/>
      <c r="H211" s="78"/>
      <c r="I211" s="78"/>
      <c r="J211" s="90"/>
      <c r="K211" s="118"/>
      <c r="L211" s="90"/>
      <c r="M211" s="118"/>
      <c r="N211" s="110" t="str">
        <f>IF(OR($J211="",$L211=""),"",IF($L211&gt;$J211,"はい","いいえ"))</f>
      </c>
      <c r="O211" s="122" t="str">
        <f>IF(OR($J211="",$K211="",$L211="",$M211=""),"",MAX(0,($L211+$M211-$J211-$K211)*24))</f>
      </c>
      <c r="P211" s="126"/>
      <c r="Q211" s="122" t="str">
        <f>IF($O211="","",ROUND(MAX(0,$O211-$P211)/'設定'!$B$15,0)*'設定'!$B$15)</f>
      </c>
      <c r="R211" s="78"/>
      <c r="S211" s="114"/>
      <c r="T211" s="110" t="str">
        <f>IF($Q211="","",IF(OR($Q211&gt;='設定'!$B$26,AND('設定'!$B$27="はい",ISNUMBER(SEARCH("法定",$G211)))),"三次承認",IF($Q211&gt;='設定'!$B$25,"二次承認","一次承認")))</f>
      </c>
      <c r="U211" s="78"/>
      <c r="V211" s="78"/>
      <c r="W211" s="90"/>
      <c r="X211" s="78"/>
      <c r="Y211" s="78"/>
      <c r="Z211" s="90"/>
      <c r="AA211" s="78"/>
      <c r="AB211" s="78"/>
      <c r="AC211" s="90"/>
      <c r="AD211" s="134" t="str">
        <f>IF($C211="","",IF((IF($Q211&gt;'設定'!$B$17,1,0)+IF(AND($S211="承認済み",$W211=""),1,0)+IF(AND(ISNUMBER(SEARCH("法定",$G211)),$AC211=""),1,0)+IF(AND($Q211&gt;0,$AL211=""),1,0))=0,"无",IF($Q211&gt;'設定'!$B$17,"1回上限超過。","")&amp;IF(AND($S211="承認済み",$W211=""),"上司承認日未入力。","")&amp;IF(AND(ISNUMBER(SEARCH("法定",$G211)),$AC211=""),"法定休日の上位承認漏れ。","")&amp;IF(AND($Q211&gt;0,$AL211=""),"証憑不足。","")))</f>
      </c>
      <c r="AE211" s="110" t="str">
        <f>IF($J211="","",TEXT($J211,"yyyy-mm"))</f>
      </c>
      <c r="AF211" s="122" t="str">
        <f>IF($G211="","",IF(ISNUMBER(SEARCH("法定",$G211)),'設定'!$B$14,IF(ISNUMBER(SEARCH("休日",$G211)),'設定'!$B$13,'設定'!$B$12)))</f>
      </c>
      <c r="AG211" s="122" t="str">
        <f>IF($Q211="","",$Q211*$AF211)</f>
      </c>
      <c r="AH211" s="130" t="str">
        <f>IF($Q211="","",IF($Q211&gt;='設定'!$B$19,'設定'!$B$20,0))</f>
      </c>
      <c r="AI211" s="130" t="str">
        <f>IF($Q211="","",IF($Q211&gt;='設定'!$B$21,'設定'!$B$22,0))</f>
      </c>
      <c r="AJ211" s="78"/>
      <c r="AK211" s="78"/>
      <c r="AL211" s="36"/>
      <c r="AM211" s="36"/>
      <c r="AN211" s="36"/>
    </row>
    <row r="212" ht="20" customHeight="true">
      <c r="A212" s="110" t="str">
        <f>IF($C212="","",IF($B212="","OT-"&amp;TEXT(ROW()-5,"0000"),"OT-"&amp;TEXT($B212,"yyyymmdd")&amp;"-"&amp;TEXT(ROW()-5,"0000")))</f>
      </c>
      <c r="B212" s="90"/>
      <c r="C212" s="78"/>
      <c r="D212" s="114"/>
      <c r="E212" s="78"/>
      <c r="F212" s="78"/>
      <c r="G212" s="78"/>
      <c r="H212" s="78"/>
      <c r="I212" s="78"/>
      <c r="J212" s="90"/>
      <c r="K212" s="118"/>
      <c r="L212" s="90"/>
      <c r="M212" s="118"/>
      <c r="N212" s="110" t="str">
        <f>IF(OR($J212="",$L212=""),"",IF($L212&gt;$J212,"はい","いいえ"))</f>
      </c>
      <c r="O212" s="122" t="str">
        <f>IF(OR($J212="",$K212="",$L212="",$M212=""),"",MAX(0,($L212+$M212-$J212-$K212)*24))</f>
      </c>
      <c r="P212" s="126"/>
      <c r="Q212" s="122" t="str">
        <f>IF($O212="","",ROUND(MAX(0,$O212-$P212)/'設定'!$B$15,0)*'設定'!$B$15)</f>
      </c>
      <c r="R212" s="78"/>
      <c r="S212" s="114"/>
      <c r="T212" s="110" t="str">
        <f>IF($Q212="","",IF(OR($Q212&gt;='設定'!$B$26,AND('設定'!$B$27="はい",ISNUMBER(SEARCH("法定",$G212)))),"三次承認",IF($Q212&gt;='設定'!$B$25,"二次承認","一次承認")))</f>
      </c>
      <c r="U212" s="78"/>
      <c r="V212" s="78"/>
      <c r="W212" s="90"/>
      <c r="X212" s="78"/>
      <c r="Y212" s="78"/>
      <c r="Z212" s="90"/>
      <c r="AA212" s="78"/>
      <c r="AB212" s="78"/>
      <c r="AC212" s="90"/>
      <c r="AD212" s="134" t="str">
        <f>IF($C212="","",IF((IF($Q212&gt;'設定'!$B$17,1,0)+IF(AND($S212="承認済み",$W212=""),1,0)+IF(AND(ISNUMBER(SEARCH("法定",$G212)),$AC212=""),1,0)+IF(AND($Q212&gt;0,$AL212=""),1,0))=0,"无",IF($Q212&gt;'設定'!$B$17,"1回上限超過。","")&amp;IF(AND($S212="承認済み",$W212=""),"上司承認日未入力。","")&amp;IF(AND(ISNUMBER(SEARCH("法定",$G212)),$AC212=""),"法定休日の上位承認漏れ。","")&amp;IF(AND($Q212&gt;0,$AL212=""),"証憑不足。","")))</f>
      </c>
      <c r="AE212" s="110" t="str">
        <f>IF($J212="","",TEXT($J212,"yyyy-mm"))</f>
      </c>
      <c r="AF212" s="122" t="str">
        <f>IF($G212="","",IF(ISNUMBER(SEARCH("法定",$G212)),'設定'!$B$14,IF(ISNUMBER(SEARCH("休日",$G212)),'設定'!$B$13,'設定'!$B$12)))</f>
      </c>
      <c r="AG212" s="122" t="str">
        <f>IF($Q212="","",$Q212*$AF212)</f>
      </c>
      <c r="AH212" s="130" t="str">
        <f>IF($Q212="","",IF($Q212&gt;='設定'!$B$19,'設定'!$B$20,0))</f>
      </c>
      <c r="AI212" s="130" t="str">
        <f>IF($Q212="","",IF($Q212&gt;='設定'!$B$21,'設定'!$B$22,0))</f>
      </c>
      <c r="AJ212" s="78"/>
      <c r="AK212" s="78"/>
      <c r="AL212" s="36"/>
      <c r="AM212" s="36"/>
      <c r="AN212" s="36"/>
    </row>
    <row r="213" ht="20" customHeight="true">
      <c r="A213" s="110" t="str">
        <f>IF($C213="","",IF($B213="","OT-"&amp;TEXT(ROW()-5,"0000"),"OT-"&amp;TEXT($B213,"yyyymmdd")&amp;"-"&amp;TEXT(ROW()-5,"0000")))</f>
      </c>
      <c r="B213" s="90"/>
      <c r="C213" s="78"/>
      <c r="D213" s="114"/>
      <c r="E213" s="78"/>
      <c r="F213" s="78"/>
      <c r="G213" s="78"/>
      <c r="H213" s="78"/>
      <c r="I213" s="78"/>
      <c r="J213" s="90"/>
      <c r="K213" s="118"/>
      <c r="L213" s="90"/>
      <c r="M213" s="118"/>
      <c r="N213" s="110" t="str">
        <f>IF(OR($J213="",$L213=""),"",IF($L213&gt;$J213,"はい","いいえ"))</f>
      </c>
      <c r="O213" s="122" t="str">
        <f>IF(OR($J213="",$K213="",$L213="",$M213=""),"",MAX(0,($L213+$M213-$J213-$K213)*24))</f>
      </c>
      <c r="P213" s="126"/>
      <c r="Q213" s="122" t="str">
        <f>IF($O213="","",ROUND(MAX(0,$O213-$P213)/'設定'!$B$15,0)*'設定'!$B$15)</f>
      </c>
      <c r="R213" s="78"/>
      <c r="S213" s="114"/>
      <c r="T213" s="110" t="str">
        <f>IF($Q213="","",IF(OR($Q213&gt;='設定'!$B$26,AND('設定'!$B$27="はい",ISNUMBER(SEARCH("法定",$G213)))),"三次承認",IF($Q213&gt;='設定'!$B$25,"二次承認","一次承認")))</f>
      </c>
      <c r="U213" s="78"/>
      <c r="V213" s="78"/>
      <c r="W213" s="90"/>
      <c r="X213" s="78"/>
      <c r="Y213" s="78"/>
      <c r="Z213" s="90"/>
      <c r="AA213" s="78"/>
      <c r="AB213" s="78"/>
      <c r="AC213" s="90"/>
      <c r="AD213" s="134" t="str">
        <f>IF($C213="","",IF((IF($Q213&gt;'設定'!$B$17,1,0)+IF(AND($S213="承認済み",$W213=""),1,0)+IF(AND(ISNUMBER(SEARCH("法定",$G213)),$AC213=""),1,0)+IF(AND($Q213&gt;0,$AL213=""),1,0))=0,"无",IF($Q213&gt;'設定'!$B$17,"1回上限超過。","")&amp;IF(AND($S213="承認済み",$W213=""),"上司承認日未入力。","")&amp;IF(AND(ISNUMBER(SEARCH("法定",$G213)),$AC213=""),"法定休日の上位承認漏れ。","")&amp;IF(AND($Q213&gt;0,$AL213=""),"証憑不足。","")))</f>
      </c>
      <c r="AE213" s="110" t="str">
        <f>IF($J213="","",TEXT($J213,"yyyy-mm"))</f>
      </c>
      <c r="AF213" s="122" t="str">
        <f>IF($G213="","",IF(ISNUMBER(SEARCH("法定",$G213)),'設定'!$B$14,IF(ISNUMBER(SEARCH("休日",$G213)),'設定'!$B$13,'設定'!$B$12)))</f>
      </c>
      <c r="AG213" s="122" t="str">
        <f>IF($Q213="","",$Q213*$AF213)</f>
      </c>
      <c r="AH213" s="130" t="str">
        <f>IF($Q213="","",IF($Q213&gt;='設定'!$B$19,'設定'!$B$20,0))</f>
      </c>
      <c r="AI213" s="130" t="str">
        <f>IF($Q213="","",IF($Q213&gt;='設定'!$B$21,'設定'!$B$22,0))</f>
      </c>
      <c r="AJ213" s="78"/>
      <c r="AK213" s="78"/>
      <c r="AL213" s="36"/>
      <c r="AM213" s="36"/>
      <c r="AN213" s="36"/>
    </row>
    <row r="214" ht="20" customHeight="true">
      <c r="A214" s="110" t="str">
        <f>IF($C214="","",IF($B214="","OT-"&amp;TEXT(ROW()-5,"0000"),"OT-"&amp;TEXT($B214,"yyyymmdd")&amp;"-"&amp;TEXT(ROW()-5,"0000")))</f>
      </c>
      <c r="B214" s="90"/>
      <c r="C214" s="78"/>
      <c r="D214" s="114"/>
      <c r="E214" s="78"/>
      <c r="F214" s="78"/>
      <c r="G214" s="78"/>
      <c r="H214" s="78"/>
      <c r="I214" s="78"/>
      <c r="J214" s="90"/>
      <c r="K214" s="118"/>
      <c r="L214" s="90"/>
      <c r="M214" s="118"/>
      <c r="N214" s="110" t="str">
        <f>IF(OR($J214="",$L214=""),"",IF($L214&gt;$J214,"はい","いいえ"))</f>
      </c>
      <c r="O214" s="122" t="str">
        <f>IF(OR($J214="",$K214="",$L214="",$M214=""),"",MAX(0,($L214+$M214-$J214-$K214)*24))</f>
      </c>
      <c r="P214" s="126"/>
      <c r="Q214" s="122" t="str">
        <f>IF($O214="","",ROUND(MAX(0,$O214-$P214)/'設定'!$B$15,0)*'設定'!$B$15)</f>
      </c>
      <c r="R214" s="78"/>
      <c r="S214" s="114"/>
      <c r="T214" s="110" t="str">
        <f>IF($Q214="","",IF(OR($Q214&gt;='設定'!$B$26,AND('設定'!$B$27="はい",ISNUMBER(SEARCH("法定",$G214)))),"三次承認",IF($Q214&gt;='設定'!$B$25,"二次承認","一次承認")))</f>
      </c>
      <c r="U214" s="78"/>
      <c r="V214" s="78"/>
      <c r="W214" s="90"/>
      <c r="X214" s="78"/>
      <c r="Y214" s="78"/>
      <c r="Z214" s="90"/>
      <c r="AA214" s="78"/>
      <c r="AB214" s="78"/>
      <c r="AC214" s="90"/>
      <c r="AD214" s="134" t="str">
        <f>IF($C214="","",IF((IF($Q214&gt;'設定'!$B$17,1,0)+IF(AND($S214="承認済み",$W214=""),1,0)+IF(AND(ISNUMBER(SEARCH("法定",$G214)),$AC214=""),1,0)+IF(AND($Q214&gt;0,$AL214=""),1,0))=0,"无",IF($Q214&gt;'設定'!$B$17,"1回上限超過。","")&amp;IF(AND($S214="承認済み",$W214=""),"上司承認日未入力。","")&amp;IF(AND(ISNUMBER(SEARCH("法定",$G214)),$AC214=""),"法定休日の上位承認漏れ。","")&amp;IF(AND($Q214&gt;0,$AL214=""),"証憑不足。","")))</f>
      </c>
      <c r="AE214" s="110" t="str">
        <f>IF($J214="","",TEXT($J214,"yyyy-mm"))</f>
      </c>
      <c r="AF214" s="122" t="str">
        <f>IF($G214="","",IF(ISNUMBER(SEARCH("法定",$G214)),'設定'!$B$14,IF(ISNUMBER(SEARCH("休日",$G214)),'設定'!$B$13,'設定'!$B$12)))</f>
      </c>
      <c r="AG214" s="122" t="str">
        <f>IF($Q214="","",$Q214*$AF214)</f>
      </c>
      <c r="AH214" s="130" t="str">
        <f>IF($Q214="","",IF($Q214&gt;='設定'!$B$19,'設定'!$B$20,0))</f>
      </c>
      <c r="AI214" s="130" t="str">
        <f>IF($Q214="","",IF($Q214&gt;='設定'!$B$21,'設定'!$B$22,0))</f>
      </c>
      <c r="AJ214" s="78"/>
      <c r="AK214" s="78"/>
      <c r="AL214" s="36"/>
      <c r="AM214" s="36"/>
      <c r="AN214" s="36"/>
    </row>
    <row r="215" ht="20" customHeight="true">
      <c r="A215" s="110" t="str">
        <f>IF($C215="","",IF($B215="","OT-"&amp;TEXT(ROW()-5,"0000"),"OT-"&amp;TEXT($B215,"yyyymmdd")&amp;"-"&amp;TEXT(ROW()-5,"0000")))</f>
      </c>
      <c r="B215" s="90"/>
      <c r="C215" s="78"/>
      <c r="D215" s="114"/>
      <c r="E215" s="78"/>
      <c r="F215" s="78"/>
      <c r="G215" s="78"/>
      <c r="H215" s="78"/>
      <c r="I215" s="78"/>
      <c r="J215" s="90"/>
      <c r="K215" s="118"/>
      <c r="L215" s="90"/>
      <c r="M215" s="118"/>
      <c r="N215" s="110" t="str">
        <f>IF(OR($J215="",$L215=""),"",IF($L215&gt;$J215,"はい","いいえ"))</f>
      </c>
      <c r="O215" s="122" t="str">
        <f>IF(OR($J215="",$K215="",$L215="",$M215=""),"",MAX(0,($L215+$M215-$J215-$K215)*24))</f>
      </c>
      <c r="P215" s="126"/>
      <c r="Q215" s="122" t="str">
        <f>IF($O215="","",ROUND(MAX(0,$O215-$P215)/'設定'!$B$15,0)*'設定'!$B$15)</f>
      </c>
      <c r="R215" s="78"/>
      <c r="S215" s="114"/>
      <c r="T215" s="110" t="str">
        <f>IF($Q215="","",IF(OR($Q215&gt;='設定'!$B$26,AND('設定'!$B$27="はい",ISNUMBER(SEARCH("法定",$G215)))),"三次承認",IF($Q215&gt;='設定'!$B$25,"二次承認","一次承認")))</f>
      </c>
      <c r="U215" s="78"/>
      <c r="V215" s="78"/>
      <c r="W215" s="90"/>
      <c r="X215" s="78"/>
      <c r="Y215" s="78"/>
      <c r="Z215" s="90"/>
      <c r="AA215" s="78"/>
      <c r="AB215" s="78"/>
      <c r="AC215" s="90"/>
      <c r="AD215" s="134" t="str">
        <f>IF($C215="","",IF((IF($Q215&gt;'設定'!$B$17,1,0)+IF(AND($S215="承認済み",$W215=""),1,0)+IF(AND(ISNUMBER(SEARCH("法定",$G215)),$AC215=""),1,0)+IF(AND($Q215&gt;0,$AL215=""),1,0))=0,"无",IF($Q215&gt;'設定'!$B$17,"1回上限超過。","")&amp;IF(AND($S215="承認済み",$W215=""),"上司承認日未入力。","")&amp;IF(AND(ISNUMBER(SEARCH("法定",$G215)),$AC215=""),"法定休日の上位承認漏れ。","")&amp;IF(AND($Q215&gt;0,$AL215=""),"証憑不足。","")))</f>
      </c>
      <c r="AE215" s="110" t="str">
        <f>IF($J215="","",TEXT($J215,"yyyy-mm"))</f>
      </c>
      <c r="AF215" s="122" t="str">
        <f>IF($G215="","",IF(ISNUMBER(SEARCH("法定",$G215)),'設定'!$B$14,IF(ISNUMBER(SEARCH("休日",$G215)),'設定'!$B$13,'設定'!$B$12)))</f>
      </c>
      <c r="AG215" s="122" t="str">
        <f>IF($Q215="","",$Q215*$AF215)</f>
      </c>
      <c r="AH215" s="130" t="str">
        <f>IF($Q215="","",IF($Q215&gt;='設定'!$B$19,'設定'!$B$20,0))</f>
      </c>
      <c r="AI215" s="130" t="str">
        <f>IF($Q215="","",IF($Q215&gt;='設定'!$B$21,'設定'!$B$22,0))</f>
      </c>
      <c r="AJ215" s="78"/>
      <c r="AK215" s="78"/>
      <c r="AL215" s="36"/>
      <c r="AM215" s="36"/>
      <c r="AN215" s="36"/>
    </row>
    <row r="216" ht="20" customHeight="true">
      <c r="A216" s="110" t="str">
        <f>IF($C216="","",IF($B216="","OT-"&amp;TEXT(ROW()-5,"0000"),"OT-"&amp;TEXT($B216,"yyyymmdd")&amp;"-"&amp;TEXT(ROW()-5,"0000")))</f>
      </c>
      <c r="B216" s="90"/>
      <c r="C216" s="78"/>
      <c r="D216" s="114"/>
      <c r="E216" s="78"/>
      <c r="F216" s="78"/>
      <c r="G216" s="78"/>
      <c r="H216" s="78"/>
      <c r="I216" s="78"/>
      <c r="J216" s="90"/>
      <c r="K216" s="118"/>
      <c r="L216" s="90"/>
      <c r="M216" s="118"/>
      <c r="N216" s="110" t="str">
        <f>IF(OR($J216="",$L216=""),"",IF($L216&gt;$J216,"はい","いいえ"))</f>
      </c>
      <c r="O216" s="122" t="str">
        <f>IF(OR($J216="",$K216="",$L216="",$M216=""),"",MAX(0,($L216+$M216-$J216-$K216)*24))</f>
      </c>
      <c r="P216" s="126"/>
      <c r="Q216" s="122" t="str">
        <f>IF($O216="","",ROUND(MAX(0,$O216-$P216)/'設定'!$B$15,0)*'設定'!$B$15)</f>
      </c>
      <c r="R216" s="78"/>
      <c r="S216" s="114"/>
      <c r="T216" s="110" t="str">
        <f>IF($Q216="","",IF(OR($Q216&gt;='設定'!$B$26,AND('設定'!$B$27="はい",ISNUMBER(SEARCH("法定",$G216)))),"三次承認",IF($Q216&gt;='設定'!$B$25,"二次承認","一次承認")))</f>
      </c>
      <c r="U216" s="78"/>
      <c r="V216" s="78"/>
      <c r="W216" s="90"/>
      <c r="X216" s="78"/>
      <c r="Y216" s="78"/>
      <c r="Z216" s="90"/>
      <c r="AA216" s="78"/>
      <c r="AB216" s="78"/>
      <c r="AC216" s="90"/>
      <c r="AD216" s="134" t="str">
        <f>IF($C216="","",IF((IF($Q216&gt;'設定'!$B$17,1,0)+IF(AND($S216="承認済み",$W216=""),1,0)+IF(AND(ISNUMBER(SEARCH("法定",$G216)),$AC216=""),1,0)+IF(AND($Q216&gt;0,$AL216=""),1,0))=0,"无",IF($Q216&gt;'設定'!$B$17,"1回上限超過。","")&amp;IF(AND($S216="承認済み",$W216=""),"上司承認日未入力。","")&amp;IF(AND(ISNUMBER(SEARCH("法定",$G216)),$AC216=""),"法定休日の上位承認漏れ。","")&amp;IF(AND($Q216&gt;0,$AL216=""),"証憑不足。","")))</f>
      </c>
      <c r="AE216" s="110" t="str">
        <f>IF($J216="","",TEXT($J216,"yyyy-mm"))</f>
      </c>
      <c r="AF216" s="122" t="str">
        <f>IF($G216="","",IF(ISNUMBER(SEARCH("法定",$G216)),'設定'!$B$14,IF(ISNUMBER(SEARCH("休日",$G216)),'設定'!$B$13,'設定'!$B$12)))</f>
      </c>
      <c r="AG216" s="122" t="str">
        <f>IF($Q216="","",$Q216*$AF216)</f>
      </c>
      <c r="AH216" s="130" t="str">
        <f>IF($Q216="","",IF($Q216&gt;='設定'!$B$19,'設定'!$B$20,0))</f>
      </c>
      <c r="AI216" s="130" t="str">
        <f>IF($Q216="","",IF($Q216&gt;='設定'!$B$21,'設定'!$B$22,0))</f>
      </c>
      <c r="AJ216" s="78"/>
      <c r="AK216" s="78"/>
      <c r="AL216" s="36"/>
      <c r="AM216" s="36"/>
      <c r="AN216" s="36"/>
    </row>
    <row r="217" ht="20" customHeight="true">
      <c r="A217" s="110" t="str">
        <f>IF($C217="","",IF($B217="","OT-"&amp;TEXT(ROW()-5,"0000"),"OT-"&amp;TEXT($B217,"yyyymmdd")&amp;"-"&amp;TEXT(ROW()-5,"0000")))</f>
      </c>
      <c r="B217" s="90"/>
      <c r="C217" s="78"/>
      <c r="D217" s="114"/>
      <c r="E217" s="78"/>
      <c r="F217" s="78"/>
      <c r="G217" s="78"/>
      <c r="H217" s="78"/>
      <c r="I217" s="78"/>
      <c r="J217" s="90"/>
      <c r="K217" s="118"/>
      <c r="L217" s="90"/>
      <c r="M217" s="118"/>
      <c r="N217" s="110" t="str">
        <f>IF(OR($J217="",$L217=""),"",IF($L217&gt;$J217,"はい","いいえ"))</f>
      </c>
      <c r="O217" s="122" t="str">
        <f>IF(OR($J217="",$K217="",$L217="",$M217=""),"",MAX(0,($L217+$M217-$J217-$K217)*24))</f>
      </c>
      <c r="P217" s="126"/>
      <c r="Q217" s="122" t="str">
        <f>IF($O217="","",ROUND(MAX(0,$O217-$P217)/'設定'!$B$15,0)*'設定'!$B$15)</f>
      </c>
      <c r="R217" s="78"/>
      <c r="S217" s="114"/>
      <c r="T217" s="110" t="str">
        <f>IF($Q217="","",IF(OR($Q217&gt;='設定'!$B$26,AND('設定'!$B$27="はい",ISNUMBER(SEARCH("法定",$G217)))),"三次承認",IF($Q217&gt;='設定'!$B$25,"二次承認","一次承認")))</f>
      </c>
      <c r="U217" s="78"/>
      <c r="V217" s="78"/>
      <c r="W217" s="90"/>
      <c r="X217" s="78"/>
      <c r="Y217" s="78"/>
      <c r="Z217" s="90"/>
      <c r="AA217" s="78"/>
      <c r="AB217" s="78"/>
      <c r="AC217" s="90"/>
      <c r="AD217" s="134" t="str">
        <f>IF($C217="","",IF((IF($Q217&gt;'設定'!$B$17,1,0)+IF(AND($S217="承認済み",$W217=""),1,0)+IF(AND(ISNUMBER(SEARCH("法定",$G217)),$AC217=""),1,0)+IF(AND($Q217&gt;0,$AL217=""),1,0))=0,"无",IF($Q217&gt;'設定'!$B$17,"1回上限超過。","")&amp;IF(AND($S217="承認済み",$W217=""),"上司承認日未入力。","")&amp;IF(AND(ISNUMBER(SEARCH("法定",$G217)),$AC217=""),"法定休日の上位承認漏れ。","")&amp;IF(AND($Q217&gt;0,$AL217=""),"証憑不足。","")))</f>
      </c>
      <c r="AE217" s="110" t="str">
        <f>IF($J217="","",TEXT($J217,"yyyy-mm"))</f>
      </c>
      <c r="AF217" s="122" t="str">
        <f>IF($G217="","",IF(ISNUMBER(SEARCH("法定",$G217)),'設定'!$B$14,IF(ISNUMBER(SEARCH("休日",$G217)),'設定'!$B$13,'設定'!$B$12)))</f>
      </c>
      <c r="AG217" s="122" t="str">
        <f>IF($Q217="","",$Q217*$AF217)</f>
      </c>
      <c r="AH217" s="130" t="str">
        <f>IF($Q217="","",IF($Q217&gt;='設定'!$B$19,'設定'!$B$20,0))</f>
      </c>
      <c r="AI217" s="130" t="str">
        <f>IF($Q217="","",IF($Q217&gt;='設定'!$B$21,'設定'!$B$22,0))</f>
      </c>
      <c r="AJ217" s="78"/>
      <c r="AK217" s="78"/>
      <c r="AL217" s="36"/>
      <c r="AM217" s="36"/>
      <c r="AN217" s="36"/>
    </row>
    <row r="218" ht="20" customHeight="true">
      <c r="A218" s="110" t="str">
        <f>IF($C218="","",IF($B218="","OT-"&amp;TEXT(ROW()-5,"0000"),"OT-"&amp;TEXT($B218,"yyyymmdd")&amp;"-"&amp;TEXT(ROW()-5,"0000")))</f>
      </c>
      <c r="B218" s="90"/>
      <c r="C218" s="78"/>
      <c r="D218" s="114"/>
      <c r="E218" s="78"/>
      <c r="F218" s="78"/>
      <c r="G218" s="78"/>
      <c r="H218" s="78"/>
      <c r="I218" s="78"/>
      <c r="J218" s="90"/>
      <c r="K218" s="118"/>
      <c r="L218" s="90"/>
      <c r="M218" s="118"/>
      <c r="N218" s="110" t="str">
        <f>IF(OR($J218="",$L218=""),"",IF($L218&gt;$J218,"はい","いいえ"))</f>
      </c>
      <c r="O218" s="122" t="str">
        <f>IF(OR($J218="",$K218="",$L218="",$M218=""),"",MAX(0,($L218+$M218-$J218-$K218)*24))</f>
      </c>
      <c r="P218" s="126"/>
      <c r="Q218" s="122" t="str">
        <f>IF($O218="","",ROUND(MAX(0,$O218-$P218)/'設定'!$B$15,0)*'設定'!$B$15)</f>
      </c>
      <c r="R218" s="78"/>
      <c r="S218" s="114"/>
      <c r="T218" s="110" t="str">
        <f>IF($Q218="","",IF(OR($Q218&gt;='設定'!$B$26,AND('設定'!$B$27="はい",ISNUMBER(SEARCH("法定",$G218)))),"三次承認",IF($Q218&gt;='設定'!$B$25,"二次承認","一次承認")))</f>
      </c>
      <c r="U218" s="78"/>
      <c r="V218" s="78"/>
      <c r="W218" s="90"/>
      <c r="X218" s="78"/>
      <c r="Y218" s="78"/>
      <c r="Z218" s="90"/>
      <c r="AA218" s="78"/>
      <c r="AB218" s="78"/>
      <c r="AC218" s="90"/>
      <c r="AD218" s="134" t="str">
        <f>IF($C218="","",IF((IF($Q218&gt;'設定'!$B$17,1,0)+IF(AND($S218="承認済み",$W218=""),1,0)+IF(AND(ISNUMBER(SEARCH("法定",$G218)),$AC218=""),1,0)+IF(AND($Q218&gt;0,$AL218=""),1,0))=0,"无",IF($Q218&gt;'設定'!$B$17,"1回上限超過。","")&amp;IF(AND($S218="承認済み",$W218=""),"上司承認日未入力。","")&amp;IF(AND(ISNUMBER(SEARCH("法定",$G218)),$AC218=""),"法定休日の上位承認漏れ。","")&amp;IF(AND($Q218&gt;0,$AL218=""),"証憑不足。","")))</f>
      </c>
      <c r="AE218" s="110" t="str">
        <f>IF($J218="","",TEXT($J218,"yyyy-mm"))</f>
      </c>
      <c r="AF218" s="122" t="str">
        <f>IF($G218="","",IF(ISNUMBER(SEARCH("法定",$G218)),'設定'!$B$14,IF(ISNUMBER(SEARCH("休日",$G218)),'設定'!$B$13,'設定'!$B$12)))</f>
      </c>
      <c r="AG218" s="122" t="str">
        <f>IF($Q218="","",$Q218*$AF218)</f>
      </c>
      <c r="AH218" s="130" t="str">
        <f>IF($Q218="","",IF($Q218&gt;='設定'!$B$19,'設定'!$B$20,0))</f>
      </c>
      <c r="AI218" s="130" t="str">
        <f>IF($Q218="","",IF($Q218&gt;='設定'!$B$21,'設定'!$B$22,0))</f>
      </c>
      <c r="AJ218" s="78"/>
      <c r="AK218" s="78"/>
      <c r="AL218" s="36"/>
      <c r="AM218" s="36"/>
      <c r="AN218" s="36"/>
    </row>
    <row r="219" ht="20" customHeight="true">
      <c r="A219" s="110" t="str">
        <f>IF($C219="","",IF($B219="","OT-"&amp;TEXT(ROW()-5,"0000"),"OT-"&amp;TEXT($B219,"yyyymmdd")&amp;"-"&amp;TEXT(ROW()-5,"0000")))</f>
      </c>
      <c r="B219" s="90"/>
      <c r="C219" s="78"/>
      <c r="D219" s="114"/>
      <c r="E219" s="78"/>
      <c r="F219" s="78"/>
      <c r="G219" s="78"/>
      <c r="H219" s="78"/>
      <c r="I219" s="78"/>
      <c r="J219" s="90"/>
      <c r="K219" s="118"/>
      <c r="L219" s="90"/>
      <c r="M219" s="118"/>
      <c r="N219" s="110" t="str">
        <f>IF(OR($J219="",$L219=""),"",IF($L219&gt;$J219,"はい","いいえ"))</f>
      </c>
      <c r="O219" s="122" t="str">
        <f>IF(OR($J219="",$K219="",$L219="",$M219=""),"",MAX(0,($L219+$M219-$J219-$K219)*24))</f>
      </c>
      <c r="P219" s="126"/>
      <c r="Q219" s="122" t="str">
        <f>IF($O219="","",ROUND(MAX(0,$O219-$P219)/'設定'!$B$15,0)*'設定'!$B$15)</f>
      </c>
      <c r="R219" s="78"/>
      <c r="S219" s="114"/>
      <c r="T219" s="110" t="str">
        <f>IF($Q219="","",IF(OR($Q219&gt;='設定'!$B$26,AND('設定'!$B$27="はい",ISNUMBER(SEARCH("法定",$G219)))),"三次承認",IF($Q219&gt;='設定'!$B$25,"二次承認","一次承認")))</f>
      </c>
      <c r="U219" s="78"/>
      <c r="V219" s="78"/>
      <c r="W219" s="90"/>
      <c r="X219" s="78"/>
      <c r="Y219" s="78"/>
      <c r="Z219" s="90"/>
      <c r="AA219" s="78"/>
      <c r="AB219" s="78"/>
      <c r="AC219" s="90"/>
      <c r="AD219" s="134" t="str">
        <f>IF($C219="","",IF((IF($Q219&gt;'設定'!$B$17,1,0)+IF(AND($S219="承認済み",$W219=""),1,0)+IF(AND(ISNUMBER(SEARCH("法定",$G219)),$AC219=""),1,0)+IF(AND($Q219&gt;0,$AL219=""),1,0))=0,"无",IF($Q219&gt;'設定'!$B$17,"1回上限超過。","")&amp;IF(AND($S219="承認済み",$W219=""),"上司承認日未入力。","")&amp;IF(AND(ISNUMBER(SEARCH("法定",$G219)),$AC219=""),"法定休日の上位承認漏れ。","")&amp;IF(AND($Q219&gt;0,$AL219=""),"証憑不足。","")))</f>
      </c>
      <c r="AE219" s="110" t="str">
        <f>IF($J219="","",TEXT($J219,"yyyy-mm"))</f>
      </c>
      <c r="AF219" s="122" t="str">
        <f>IF($G219="","",IF(ISNUMBER(SEARCH("法定",$G219)),'設定'!$B$14,IF(ISNUMBER(SEARCH("休日",$G219)),'設定'!$B$13,'設定'!$B$12)))</f>
      </c>
      <c r="AG219" s="122" t="str">
        <f>IF($Q219="","",$Q219*$AF219)</f>
      </c>
      <c r="AH219" s="130" t="str">
        <f>IF($Q219="","",IF($Q219&gt;='設定'!$B$19,'設定'!$B$20,0))</f>
      </c>
      <c r="AI219" s="130" t="str">
        <f>IF($Q219="","",IF($Q219&gt;='設定'!$B$21,'設定'!$B$22,0))</f>
      </c>
      <c r="AJ219" s="78"/>
      <c r="AK219" s="78"/>
      <c r="AL219" s="36"/>
      <c r="AM219" s="36"/>
      <c r="AN219" s="36"/>
    </row>
    <row r="220" ht="20" customHeight="true">
      <c r="A220" s="110" t="str">
        <f>IF($C220="","",IF($B220="","OT-"&amp;TEXT(ROW()-5,"0000"),"OT-"&amp;TEXT($B220,"yyyymmdd")&amp;"-"&amp;TEXT(ROW()-5,"0000")))</f>
      </c>
      <c r="B220" s="90"/>
      <c r="C220" s="78"/>
      <c r="D220" s="114"/>
      <c r="E220" s="78"/>
      <c r="F220" s="78"/>
      <c r="G220" s="78"/>
      <c r="H220" s="78"/>
      <c r="I220" s="78"/>
      <c r="J220" s="90"/>
      <c r="K220" s="118"/>
      <c r="L220" s="90"/>
      <c r="M220" s="118"/>
      <c r="N220" s="110" t="str">
        <f>IF(OR($J220="",$L220=""),"",IF($L220&gt;$J220,"はい","いいえ"))</f>
      </c>
      <c r="O220" s="122" t="str">
        <f>IF(OR($J220="",$K220="",$L220="",$M220=""),"",MAX(0,($L220+$M220-$J220-$K220)*24))</f>
      </c>
      <c r="P220" s="126"/>
      <c r="Q220" s="122" t="str">
        <f>IF($O220="","",ROUND(MAX(0,$O220-$P220)/'設定'!$B$15,0)*'設定'!$B$15)</f>
      </c>
      <c r="R220" s="78"/>
      <c r="S220" s="114"/>
      <c r="T220" s="110" t="str">
        <f>IF($Q220="","",IF(OR($Q220&gt;='設定'!$B$26,AND('設定'!$B$27="はい",ISNUMBER(SEARCH("法定",$G220)))),"三次承認",IF($Q220&gt;='設定'!$B$25,"二次承認","一次承認")))</f>
      </c>
      <c r="U220" s="78"/>
      <c r="V220" s="78"/>
      <c r="W220" s="90"/>
      <c r="X220" s="78"/>
      <c r="Y220" s="78"/>
      <c r="Z220" s="90"/>
      <c r="AA220" s="78"/>
      <c r="AB220" s="78"/>
      <c r="AC220" s="90"/>
      <c r="AD220" s="134" t="str">
        <f>IF($C220="","",IF((IF($Q220&gt;'設定'!$B$17,1,0)+IF(AND($S220="承認済み",$W220=""),1,0)+IF(AND(ISNUMBER(SEARCH("法定",$G220)),$AC220=""),1,0)+IF(AND($Q220&gt;0,$AL220=""),1,0))=0,"无",IF($Q220&gt;'設定'!$B$17,"1回上限超過。","")&amp;IF(AND($S220="承認済み",$W220=""),"上司承認日未入力。","")&amp;IF(AND(ISNUMBER(SEARCH("法定",$G220)),$AC220=""),"法定休日の上位承認漏れ。","")&amp;IF(AND($Q220&gt;0,$AL220=""),"証憑不足。","")))</f>
      </c>
      <c r="AE220" s="110" t="str">
        <f>IF($J220="","",TEXT($J220,"yyyy-mm"))</f>
      </c>
      <c r="AF220" s="122" t="str">
        <f>IF($G220="","",IF(ISNUMBER(SEARCH("法定",$G220)),'設定'!$B$14,IF(ISNUMBER(SEARCH("休日",$G220)),'設定'!$B$13,'設定'!$B$12)))</f>
      </c>
      <c r="AG220" s="122" t="str">
        <f>IF($Q220="","",$Q220*$AF220)</f>
      </c>
      <c r="AH220" s="130" t="str">
        <f>IF($Q220="","",IF($Q220&gt;='設定'!$B$19,'設定'!$B$20,0))</f>
      </c>
      <c r="AI220" s="130" t="str">
        <f>IF($Q220="","",IF($Q220&gt;='設定'!$B$21,'設定'!$B$22,0))</f>
      </c>
      <c r="AJ220" s="78"/>
      <c r="AK220" s="78"/>
      <c r="AL220" s="36"/>
      <c r="AM220" s="36"/>
      <c r="AN220" s="36"/>
    </row>
    <row r="221" ht="20" customHeight="true">
      <c r="A221" s="110" t="str">
        <f>IF($C221="","",IF($B221="","OT-"&amp;TEXT(ROW()-5,"0000"),"OT-"&amp;TEXT($B221,"yyyymmdd")&amp;"-"&amp;TEXT(ROW()-5,"0000")))</f>
      </c>
      <c r="B221" s="90"/>
      <c r="C221" s="78"/>
      <c r="D221" s="114"/>
      <c r="E221" s="78"/>
      <c r="F221" s="78"/>
      <c r="G221" s="78"/>
      <c r="H221" s="78"/>
      <c r="I221" s="78"/>
      <c r="J221" s="90"/>
      <c r="K221" s="118"/>
      <c r="L221" s="90"/>
      <c r="M221" s="118"/>
      <c r="N221" s="110" t="str">
        <f>IF(OR($J221="",$L221=""),"",IF($L221&gt;$J221,"はい","いいえ"))</f>
      </c>
      <c r="O221" s="122" t="str">
        <f>IF(OR($J221="",$K221="",$L221="",$M221=""),"",MAX(0,($L221+$M221-$J221-$K221)*24))</f>
      </c>
      <c r="P221" s="126"/>
      <c r="Q221" s="122" t="str">
        <f>IF($O221="","",ROUND(MAX(0,$O221-$P221)/'設定'!$B$15,0)*'設定'!$B$15)</f>
      </c>
      <c r="R221" s="78"/>
      <c r="S221" s="114"/>
      <c r="T221" s="110" t="str">
        <f>IF($Q221="","",IF(OR($Q221&gt;='設定'!$B$26,AND('設定'!$B$27="はい",ISNUMBER(SEARCH("法定",$G221)))),"三次承認",IF($Q221&gt;='設定'!$B$25,"二次承認","一次承認")))</f>
      </c>
      <c r="U221" s="78"/>
      <c r="V221" s="78"/>
      <c r="W221" s="90"/>
      <c r="X221" s="78"/>
      <c r="Y221" s="78"/>
      <c r="Z221" s="90"/>
      <c r="AA221" s="78"/>
      <c r="AB221" s="78"/>
      <c r="AC221" s="90"/>
      <c r="AD221" s="134" t="str">
        <f>IF($C221="","",IF((IF($Q221&gt;'設定'!$B$17,1,0)+IF(AND($S221="承認済み",$W221=""),1,0)+IF(AND(ISNUMBER(SEARCH("法定",$G221)),$AC221=""),1,0)+IF(AND($Q221&gt;0,$AL221=""),1,0))=0,"无",IF($Q221&gt;'設定'!$B$17,"1回上限超過。","")&amp;IF(AND($S221="承認済み",$W221=""),"上司承認日未入力。","")&amp;IF(AND(ISNUMBER(SEARCH("法定",$G221)),$AC221=""),"法定休日の上位承認漏れ。","")&amp;IF(AND($Q221&gt;0,$AL221=""),"証憑不足。","")))</f>
      </c>
      <c r="AE221" s="110" t="str">
        <f>IF($J221="","",TEXT($J221,"yyyy-mm"))</f>
      </c>
      <c r="AF221" s="122" t="str">
        <f>IF($G221="","",IF(ISNUMBER(SEARCH("法定",$G221)),'設定'!$B$14,IF(ISNUMBER(SEARCH("休日",$G221)),'設定'!$B$13,'設定'!$B$12)))</f>
      </c>
      <c r="AG221" s="122" t="str">
        <f>IF($Q221="","",$Q221*$AF221)</f>
      </c>
      <c r="AH221" s="130" t="str">
        <f>IF($Q221="","",IF($Q221&gt;='設定'!$B$19,'設定'!$B$20,0))</f>
      </c>
      <c r="AI221" s="130" t="str">
        <f>IF($Q221="","",IF($Q221&gt;='設定'!$B$21,'設定'!$B$22,0))</f>
      </c>
      <c r="AJ221" s="78"/>
      <c r="AK221" s="78"/>
      <c r="AL221" s="36"/>
      <c r="AM221" s="36"/>
      <c r="AN221" s="36"/>
    </row>
    <row r="222" ht="20" customHeight="true">
      <c r="A222" s="110" t="str">
        <f>IF($C222="","",IF($B222="","OT-"&amp;TEXT(ROW()-5,"0000"),"OT-"&amp;TEXT($B222,"yyyymmdd")&amp;"-"&amp;TEXT(ROW()-5,"0000")))</f>
      </c>
      <c r="B222" s="90"/>
      <c r="C222" s="78"/>
      <c r="D222" s="114"/>
      <c r="E222" s="78"/>
      <c r="F222" s="78"/>
      <c r="G222" s="78"/>
      <c r="H222" s="78"/>
      <c r="I222" s="78"/>
      <c r="J222" s="90"/>
      <c r="K222" s="118"/>
      <c r="L222" s="90"/>
      <c r="M222" s="118"/>
      <c r="N222" s="110" t="str">
        <f>IF(OR($J222="",$L222=""),"",IF($L222&gt;$J222,"はい","いいえ"))</f>
      </c>
      <c r="O222" s="122" t="str">
        <f>IF(OR($J222="",$K222="",$L222="",$M222=""),"",MAX(0,($L222+$M222-$J222-$K222)*24))</f>
      </c>
      <c r="P222" s="126"/>
      <c r="Q222" s="122" t="str">
        <f>IF($O222="","",ROUND(MAX(0,$O222-$P222)/'設定'!$B$15,0)*'設定'!$B$15)</f>
      </c>
      <c r="R222" s="78"/>
      <c r="S222" s="114"/>
      <c r="T222" s="110" t="str">
        <f>IF($Q222="","",IF(OR($Q222&gt;='設定'!$B$26,AND('設定'!$B$27="はい",ISNUMBER(SEARCH("法定",$G222)))),"三次承認",IF($Q222&gt;='設定'!$B$25,"二次承認","一次承認")))</f>
      </c>
      <c r="U222" s="78"/>
      <c r="V222" s="78"/>
      <c r="W222" s="90"/>
      <c r="X222" s="78"/>
      <c r="Y222" s="78"/>
      <c r="Z222" s="90"/>
      <c r="AA222" s="78"/>
      <c r="AB222" s="78"/>
      <c r="AC222" s="90"/>
      <c r="AD222" s="134" t="str">
        <f>IF($C222="","",IF((IF($Q222&gt;'設定'!$B$17,1,0)+IF(AND($S222="承認済み",$W222=""),1,0)+IF(AND(ISNUMBER(SEARCH("法定",$G222)),$AC222=""),1,0)+IF(AND($Q222&gt;0,$AL222=""),1,0))=0,"无",IF($Q222&gt;'設定'!$B$17,"1回上限超過。","")&amp;IF(AND($S222="承認済み",$W222=""),"上司承認日未入力。","")&amp;IF(AND(ISNUMBER(SEARCH("法定",$G222)),$AC222=""),"法定休日の上位承認漏れ。","")&amp;IF(AND($Q222&gt;0,$AL222=""),"証憑不足。","")))</f>
      </c>
      <c r="AE222" s="110" t="str">
        <f>IF($J222="","",TEXT($J222,"yyyy-mm"))</f>
      </c>
      <c r="AF222" s="122" t="str">
        <f>IF($G222="","",IF(ISNUMBER(SEARCH("法定",$G222)),'設定'!$B$14,IF(ISNUMBER(SEARCH("休日",$G222)),'設定'!$B$13,'設定'!$B$12)))</f>
      </c>
      <c r="AG222" s="122" t="str">
        <f>IF($Q222="","",$Q222*$AF222)</f>
      </c>
      <c r="AH222" s="130" t="str">
        <f>IF($Q222="","",IF($Q222&gt;='設定'!$B$19,'設定'!$B$20,0))</f>
      </c>
      <c r="AI222" s="130" t="str">
        <f>IF($Q222="","",IF($Q222&gt;='設定'!$B$21,'設定'!$B$22,0))</f>
      </c>
      <c r="AJ222" s="78"/>
      <c r="AK222" s="78"/>
      <c r="AL222" s="36"/>
      <c r="AM222" s="36"/>
      <c r="AN222" s="36"/>
    </row>
    <row r="223" ht="20" customHeight="true">
      <c r="A223" s="110" t="str">
        <f>IF($C223="","",IF($B223="","OT-"&amp;TEXT(ROW()-5,"0000"),"OT-"&amp;TEXT($B223,"yyyymmdd")&amp;"-"&amp;TEXT(ROW()-5,"0000")))</f>
      </c>
      <c r="B223" s="90"/>
      <c r="C223" s="78"/>
      <c r="D223" s="114"/>
      <c r="E223" s="78"/>
      <c r="F223" s="78"/>
      <c r="G223" s="78"/>
      <c r="H223" s="78"/>
      <c r="I223" s="78"/>
      <c r="J223" s="90"/>
      <c r="K223" s="118"/>
      <c r="L223" s="90"/>
      <c r="M223" s="118"/>
      <c r="N223" s="110" t="str">
        <f>IF(OR($J223="",$L223=""),"",IF($L223&gt;$J223,"はい","いいえ"))</f>
      </c>
      <c r="O223" s="122" t="str">
        <f>IF(OR($J223="",$K223="",$L223="",$M223=""),"",MAX(0,($L223+$M223-$J223-$K223)*24))</f>
      </c>
      <c r="P223" s="126"/>
      <c r="Q223" s="122" t="str">
        <f>IF($O223="","",ROUND(MAX(0,$O223-$P223)/'設定'!$B$15,0)*'設定'!$B$15)</f>
      </c>
      <c r="R223" s="78"/>
      <c r="S223" s="114"/>
      <c r="T223" s="110" t="str">
        <f>IF($Q223="","",IF(OR($Q223&gt;='設定'!$B$26,AND('設定'!$B$27="はい",ISNUMBER(SEARCH("法定",$G223)))),"三次承認",IF($Q223&gt;='設定'!$B$25,"二次承認","一次承認")))</f>
      </c>
      <c r="U223" s="78"/>
      <c r="V223" s="78"/>
      <c r="W223" s="90"/>
      <c r="X223" s="78"/>
      <c r="Y223" s="78"/>
      <c r="Z223" s="90"/>
      <c r="AA223" s="78"/>
      <c r="AB223" s="78"/>
      <c r="AC223" s="90"/>
      <c r="AD223" s="134" t="str">
        <f>IF($C223="","",IF((IF($Q223&gt;'設定'!$B$17,1,0)+IF(AND($S223="承認済み",$W223=""),1,0)+IF(AND(ISNUMBER(SEARCH("法定",$G223)),$AC223=""),1,0)+IF(AND($Q223&gt;0,$AL223=""),1,0))=0,"无",IF($Q223&gt;'設定'!$B$17,"1回上限超過。","")&amp;IF(AND($S223="承認済み",$W223=""),"上司承認日未入力。","")&amp;IF(AND(ISNUMBER(SEARCH("法定",$G223)),$AC223=""),"法定休日の上位承認漏れ。","")&amp;IF(AND($Q223&gt;0,$AL223=""),"証憑不足。","")))</f>
      </c>
      <c r="AE223" s="110" t="str">
        <f>IF($J223="","",TEXT($J223,"yyyy-mm"))</f>
      </c>
      <c r="AF223" s="122" t="str">
        <f>IF($G223="","",IF(ISNUMBER(SEARCH("法定",$G223)),'設定'!$B$14,IF(ISNUMBER(SEARCH("休日",$G223)),'設定'!$B$13,'設定'!$B$12)))</f>
      </c>
      <c r="AG223" s="122" t="str">
        <f>IF($Q223="","",$Q223*$AF223)</f>
      </c>
      <c r="AH223" s="130" t="str">
        <f>IF($Q223="","",IF($Q223&gt;='設定'!$B$19,'設定'!$B$20,0))</f>
      </c>
      <c r="AI223" s="130" t="str">
        <f>IF($Q223="","",IF($Q223&gt;='設定'!$B$21,'設定'!$B$22,0))</f>
      </c>
      <c r="AJ223" s="78"/>
      <c r="AK223" s="78"/>
      <c r="AL223" s="36"/>
      <c r="AM223" s="36"/>
      <c r="AN223" s="36"/>
    </row>
    <row r="224" ht="20" customHeight="true">
      <c r="A224" s="110" t="str">
        <f>IF($C224="","",IF($B224="","OT-"&amp;TEXT(ROW()-5,"0000"),"OT-"&amp;TEXT($B224,"yyyymmdd")&amp;"-"&amp;TEXT(ROW()-5,"0000")))</f>
      </c>
      <c r="B224" s="90"/>
      <c r="C224" s="78"/>
      <c r="D224" s="114"/>
      <c r="E224" s="78"/>
      <c r="F224" s="78"/>
      <c r="G224" s="78"/>
      <c r="H224" s="78"/>
      <c r="I224" s="78"/>
      <c r="J224" s="90"/>
      <c r="K224" s="118"/>
      <c r="L224" s="90"/>
      <c r="M224" s="118"/>
      <c r="N224" s="110" t="str">
        <f>IF(OR($J224="",$L224=""),"",IF($L224&gt;$J224,"はい","いいえ"))</f>
      </c>
      <c r="O224" s="122" t="str">
        <f>IF(OR($J224="",$K224="",$L224="",$M224=""),"",MAX(0,($L224+$M224-$J224-$K224)*24))</f>
      </c>
      <c r="P224" s="126"/>
      <c r="Q224" s="122" t="str">
        <f>IF($O224="","",ROUND(MAX(0,$O224-$P224)/'設定'!$B$15,0)*'設定'!$B$15)</f>
      </c>
      <c r="R224" s="78"/>
      <c r="S224" s="114"/>
      <c r="T224" s="110" t="str">
        <f>IF($Q224="","",IF(OR($Q224&gt;='設定'!$B$26,AND('設定'!$B$27="はい",ISNUMBER(SEARCH("法定",$G224)))),"三次承認",IF($Q224&gt;='設定'!$B$25,"二次承認","一次承認")))</f>
      </c>
      <c r="U224" s="78"/>
      <c r="V224" s="78"/>
      <c r="W224" s="90"/>
      <c r="X224" s="78"/>
      <c r="Y224" s="78"/>
      <c r="Z224" s="90"/>
      <c r="AA224" s="78"/>
      <c r="AB224" s="78"/>
      <c r="AC224" s="90"/>
      <c r="AD224" s="134" t="str">
        <f>IF($C224="","",IF((IF($Q224&gt;'設定'!$B$17,1,0)+IF(AND($S224="承認済み",$W224=""),1,0)+IF(AND(ISNUMBER(SEARCH("法定",$G224)),$AC224=""),1,0)+IF(AND($Q224&gt;0,$AL224=""),1,0))=0,"无",IF($Q224&gt;'設定'!$B$17,"1回上限超過。","")&amp;IF(AND($S224="承認済み",$W224=""),"上司承認日未入力。","")&amp;IF(AND(ISNUMBER(SEARCH("法定",$G224)),$AC224=""),"法定休日の上位承認漏れ。","")&amp;IF(AND($Q224&gt;0,$AL224=""),"証憑不足。","")))</f>
      </c>
      <c r="AE224" s="110" t="str">
        <f>IF($J224="","",TEXT($J224,"yyyy-mm"))</f>
      </c>
      <c r="AF224" s="122" t="str">
        <f>IF($G224="","",IF(ISNUMBER(SEARCH("法定",$G224)),'設定'!$B$14,IF(ISNUMBER(SEARCH("休日",$G224)),'設定'!$B$13,'設定'!$B$12)))</f>
      </c>
      <c r="AG224" s="122" t="str">
        <f>IF($Q224="","",$Q224*$AF224)</f>
      </c>
      <c r="AH224" s="130" t="str">
        <f>IF($Q224="","",IF($Q224&gt;='設定'!$B$19,'設定'!$B$20,0))</f>
      </c>
      <c r="AI224" s="130" t="str">
        <f>IF($Q224="","",IF($Q224&gt;='設定'!$B$21,'設定'!$B$22,0))</f>
      </c>
      <c r="AJ224" s="78"/>
      <c r="AK224" s="78"/>
      <c r="AL224" s="36"/>
      <c r="AM224" s="36"/>
      <c r="AN224" s="36"/>
    </row>
    <row r="225" ht="20" customHeight="true">
      <c r="A225" s="110" t="str">
        <f>IF($C225="","",IF($B225="","OT-"&amp;TEXT(ROW()-5,"0000"),"OT-"&amp;TEXT($B225,"yyyymmdd")&amp;"-"&amp;TEXT(ROW()-5,"0000")))</f>
      </c>
      <c r="B225" s="90"/>
      <c r="C225" s="78"/>
      <c r="D225" s="114"/>
      <c r="E225" s="78"/>
      <c r="F225" s="78"/>
      <c r="G225" s="78"/>
      <c r="H225" s="78"/>
      <c r="I225" s="78"/>
      <c r="J225" s="90"/>
      <c r="K225" s="118"/>
      <c r="L225" s="90"/>
      <c r="M225" s="118"/>
      <c r="N225" s="110" t="str">
        <f>IF(OR($J225="",$L225=""),"",IF($L225&gt;$J225,"はい","いいえ"))</f>
      </c>
      <c r="O225" s="122" t="str">
        <f>IF(OR($J225="",$K225="",$L225="",$M225=""),"",MAX(0,($L225+$M225-$J225-$K225)*24))</f>
      </c>
      <c r="P225" s="126"/>
      <c r="Q225" s="122" t="str">
        <f>IF($O225="","",ROUND(MAX(0,$O225-$P225)/'設定'!$B$15,0)*'設定'!$B$15)</f>
      </c>
      <c r="R225" s="78"/>
      <c r="S225" s="114"/>
      <c r="T225" s="110" t="str">
        <f>IF($Q225="","",IF(OR($Q225&gt;='設定'!$B$26,AND('設定'!$B$27="はい",ISNUMBER(SEARCH("法定",$G225)))),"三次承認",IF($Q225&gt;='設定'!$B$25,"二次承認","一次承認")))</f>
      </c>
      <c r="U225" s="78"/>
      <c r="V225" s="78"/>
      <c r="W225" s="90"/>
      <c r="X225" s="78"/>
      <c r="Y225" s="78"/>
      <c r="Z225" s="90"/>
      <c r="AA225" s="78"/>
      <c r="AB225" s="78"/>
      <c r="AC225" s="90"/>
      <c r="AD225" s="134" t="str">
        <f>IF($C225="","",IF((IF($Q225&gt;'設定'!$B$17,1,0)+IF(AND($S225="承認済み",$W225=""),1,0)+IF(AND(ISNUMBER(SEARCH("法定",$G225)),$AC225=""),1,0)+IF(AND($Q225&gt;0,$AL225=""),1,0))=0,"无",IF($Q225&gt;'設定'!$B$17,"1回上限超過。","")&amp;IF(AND($S225="承認済み",$W225=""),"上司承認日未入力。","")&amp;IF(AND(ISNUMBER(SEARCH("法定",$G225)),$AC225=""),"法定休日の上位承認漏れ。","")&amp;IF(AND($Q225&gt;0,$AL225=""),"証憑不足。","")))</f>
      </c>
      <c r="AE225" s="110" t="str">
        <f>IF($J225="","",TEXT($J225,"yyyy-mm"))</f>
      </c>
      <c r="AF225" s="122" t="str">
        <f>IF($G225="","",IF(ISNUMBER(SEARCH("法定",$G225)),'設定'!$B$14,IF(ISNUMBER(SEARCH("休日",$G225)),'設定'!$B$13,'設定'!$B$12)))</f>
      </c>
      <c r="AG225" s="122" t="str">
        <f>IF($Q225="","",$Q225*$AF225)</f>
      </c>
      <c r="AH225" s="130" t="str">
        <f>IF($Q225="","",IF($Q225&gt;='設定'!$B$19,'設定'!$B$20,0))</f>
      </c>
      <c r="AI225" s="130" t="str">
        <f>IF($Q225="","",IF($Q225&gt;='設定'!$B$21,'設定'!$B$22,0))</f>
      </c>
      <c r="AJ225" s="78"/>
      <c r="AK225" s="78"/>
      <c r="AL225" s="36"/>
      <c r="AM225" s="36"/>
      <c r="AN225" s="36"/>
    </row>
    <row r="226" ht="20" customHeight="true">
      <c r="A226" s="110" t="str">
        <f>IF($C226="","",IF($B226="","OT-"&amp;TEXT(ROW()-5,"0000"),"OT-"&amp;TEXT($B226,"yyyymmdd")&amp;"-"&amp;TEXT(ROW()-5,"0000")))</f>
      </c>
      <c r="B226" s="90"/>
      <c r="C226" s="78"/>
      <c r="D226" s="114"/>
      <c r="E226" s="78"/>
      <c r="F226" s="78"/>
      <c r="G226" s="78"/>
      <c r="H226" s="78"/>
      <c r="I226" s="78"/>
      <c r="J226" s="90"/>
      <c r="K226" s="118"/>
      <c r="L226" s="90"/>
      <c r="M226" s="118"/>
      <c r="N226" s="110" t="str">
        <f>IF(OR($J226="",$L226=""),"",IF($L226&gt;$J226,"はい","いいえ"))</f>
      </c>
      <c r="O226" s="122" t="str">
        <f>IF(OR($J226="",$K226="",$L226="",$M226=""),"",MAX(0,($L226+$M226-$J226-$K226)*24))</f>
      </c>
      <c r="P226" s="126"/>
      <c r="Q226" s="122" t="str">
        <f>IF($O226="","",ROUND(MAX(0,$O226-$P226)/'設定'!$B$15,0)*'設定'!$B$15)</f>
      </c>
      <c r="R226" s="78"/>
      <c r="S226" s="114"/>
      <c r="T226" s="110" t="str">
        <f>IF($Q226="","",IF(OR($Q226&gt;='設定'!$B$26,AND('設定'!$B$27="はい",ISNUMBER(SEARCH("法定",$G226)))),"三次承認",IF($Q226&gt;='設定'!$B$25,"二次承認","一次承認")))</f>
      </c>
      <c r="U226" s="78"/>
      <c r="V226" s="78"/>
      <c r="W226" s="90"/>
      <c r="X226" s="78"/>
      <c r="Y226" s="78"/>
      <c r="Z226" s="90"/>
      <c r="AA226" s="78"/>
      <c r="AB226" s="78"/>
      <c r="AC226" s="90"/>
      <c r="AD226" s="134" t="str">
        <f>IF($C226="","",IF((IF($Q226&gt;'設定'!$B$17,1,0)+IF(AND($S226="承認済み",$W226=""),1,0)+IF(AND(ISNUMBER(SEARCH("法定",$G226)),$AC226=""),1,0)+IF(AND($Q226&gt;0,$AL226=""),1,0))=0,"无",IF($Q226&gt;'設定'!$B$17,"1回上限超過。","")&amp;IF(AND($S226="承認済み",$W226=""),"上司承認日未入力。","")&amp;IF(AND(ISNUMBER(SEARCH("法定",$G226)),$AC226=""),"法定休日の上位承認漏れ。","")&amp;IF(AND($Q226&gt;0,$AL226=""),"証憑不足。","")))</f>
      </c>
      <c r="AE226" s="110" t="str">
        <f>IF($J226="","",TEXT($J226,"yyyy-mm"))</f>
      </c>
      <c r="AF226" s="122" t="str">
        <f>IF($G226="","",IF(ISNUMBER(SEARCH("法定",$G226)),'設定'!$B$14,IF(ISNUMBER(SEARCH("休日",$G226)),'設定'!$B$13,'設定'!$B$12)))</f>
      </c>
      <c r="AG226" s="122" t="str">
        <f>IF($Q226="","",$Q226*$AF226)</f>
      </c>
      <c r="AH226" s="130" t="str">
        <f>IF($Q226="","",IF($Q226&gt;='設定'!$B$19,'設定'!$B$20,0))</f>
      </c>
      <c r="AI226" s="130" t="str">
        <f>IF($Q226="","",IF($Q226&gt;='設定'!$B$21,'設定'!$B$22,0))</f>
      </c>
      <c r="AJ226" s="78"/>
      <c r="AK226" s="78"/>
      <c r="AL226" s="36"/>
      <c r="AM226" s="36"/>
      <c r="AN226" s="36"/>
    </row>
    <row r="227" ht="20" customHeight="true">
      <c r="A227" s="110" t="str">
        <f>IF($C227="","",IF($B227="","OT-"&amp;TEXT(ROW()-5,"0000"),"OT-"&amp;TEXT($B227,"yyyymmdd")&amp;"-"&amp;TEXT(ROW()-5,"0000")))</f>
      </c>
      <c r="B227" s="90"/>
      <c r="C227" s="78"/>
      <c r="D227" s="114"/>
      <c r="E227" s="78"/>
      <c r="F227" s="78"/>
      <c r="G227" s="78"/>
      <c r="H227" s="78"/>
      <c r="I227" s="78"/>
      <c r="J227" s="90"/>
      <c r="K227" s="118"/>
      <c r="L227" s="90"/>
      <c r="M227" s="118"/>
      <c r="N227" s="110" t="str">
        <f>IF(OR($J227="",$L227=""),"",IF($L227&gt;$J227,"はい","いいえ"))</f>
      </c>
      <c r="O227" s="122" t="str">
        <f>IF(OR($J227="",$K227="",$L227="",$M227=""),"",MAX(0,($L227+$M227-$J227-$K227)*24))</f>
      </c>
      <c r="P227" s="126"/>
      <c r="Q227" s="122" t="str">
        <f>IF($O227="","",ROUND(MAX(0,$O227-$P227)/'設定'!$B$15,0)*'設定'!$B$15)</f>
      </c>
      <c r="R227" s="78"/>
      <c r="S227" s="114"/>
      <c r="T227" s="110" t="str">
        <f>IF($Q227="","",IF(OR($Q227&gt;='設定'!$B$26,AND('設定'!$B$27="はい",ISNUMBER(SEARCH("法定",$G227)))),"三次承認",IF($Q227&gt;='設定'!$B$25,"二次承認","一次承認")))</f>
      </c>
      <c r="U227" s="78"/>
      <c r="V227" s="78"/>
      <c r="W227" s="90"/>
      <c r="X227" s="78"/>
      <c r="Y227" s="78"/>
      <c r="Z227" s="90"/>
      <c r="AA227" s="78"/>
      <c r="AB227" s="78"/>
      <c r="AC227" s="90"/>
      <c r="AD227" s="134" t="str">
        <f>IF($C227="","",IF((IF($Q227&gt;'設定'!$B$17,1,0)+IF(AND($S227="承認済み",$W227=""),1,0)+IF(AND(ISNUMBER(SEARCH("法定",$G227)),$AC227=""),1,0)+IF(AND($Q227&gt;0,$AL227=""),1,0))=0,"无",IF($Q227&gt;'設定'!$B$17,"1回上限超過。","")&amp;IF(AND($S227="承認済み",$W227=""),"上司承認日未入力。","")&amp;IF(AND(ISNUMBER(SEARCH("法定",$G227)),$AC227=""),"法定休日の上位承認漏れ。","")&amp;IF(AND($Q227&gt;0,$AL227=""),"証憑不足。","")))</f>
      </c>
      <c r="AE227" s="110" t="str">
        <f>IF($J227="","",TEXT($J227,"yyyy-mm"))</f>
      </c>
      <c r="AF227" s="122" t="str">
        <f>IF($G227="","",IF(ISNUMBER(SEARCH("法定",$G227)),'設定'!$B$14,IF(ISNUMBER(SEARCH("休日",$G227)),'設定'!$B$13,'設定'!$B$12)))</f>
      </c>
      <c r="AG227" s="122" t="str">
        <f>IF($Q227="","",$Q227*$AF227)</f>
      </c>
      <c r="AH227" s="130" t="str">
        <f>IF($Q227="","",IF($Q227&gt;='設定'!$B$19,'設定'!$B$20,0))</f>
      </c>
      <c r="AI227" s="130" t="str">
        <f>IF($Q227="","",IF($Q227&gt;='設定'!$B$21,'設定'!$B$22,0))</f>
      </c>
      <c r="AJ227" s="78"/>
      <c r="AK227" s="78"/>
      <c r="AL227" s="36"/>
      <c r="AM227" s="36"/>
      <c r="AN227" s="36"/>
    </row>
    <row r="228" ht="20" customHeight="true">
      <c r="A228" s="110" t="str">
        <f>IF($C228="","",IF($B228="","OT-"&amp;TEXT(ROW()-5,"0000"),"OT-"&amp;TEXT($B228,"yyyymmdd")&amp;"-"&amp;TEXT(ROW()-5,"0000")))</f>
      </c>
      <c r="B228" s="90"/>
      <c r="C228" s="78"/>
      <c r="D228" s="114"/>
      <c r="E228" s="78"/>
      <c r="F228" s="78"/>
      <c r="G228" s="78"/>
      <c r="H228" s="78"/>
      <c r="I228" s="78"/>
      <c r="J228" s="90"/>
      <c r="K228" s="118"/>
      <c r="L228" s="90"/>
      <c r="M228" s="118"/>
      <c r="N228" s="110" t="str">
        <f>IF(OR($J228="",$L228=""),"",IF($L228&gt;$J228,"はい","いいえ"))</f>
      </c>
      <c r="O228" s="122" t="str">
        <f>IF(OR($J228="",$K228="",$L228="",$M228=""),"",MAX(0,($L228+$M228-$J228-$K228)*24))</f>
      </c>
      <c r="P228" s="126"/>
      <c r="Q228" s="122" t="str">
        <f>IF($O228="","",ROUND(MAX(0,$O228-$P228)/'設定'!$B$15,0)*'設定'!$B$15)</f>
      </c>
      <c r="R228" s="78"/>
      <c r="S228" s="114"/>
      <c r="T228" s="110" t="str">
        <f>IF($Q228="","",IF(OR($Q228&gt;='設定'!$B$26,AND('設定'!$B$27="はい",ISNUMBER(SEARCH("法定",$G228)))),"三次承認",IF($Q228&gt;='設定'!$B$25,"二次承認","一次承認")))</f>
      </c>
      <c r="U228" s="78"/>
      <c r="V228" s="78"/>
      <c r="W228" s="90"/>
      <c r="X228" s="78"/>
      <c r="Y228" s="78"/>
      <c r="Z228" s="90"/>
      <c r="AA228" s="78"/>
      <c r="AB228" s="78"/>
      <c r="AC228" s="90"/>
      <c r="AD228" s="134" t="str">
        <f>IF($C228="","",IF((IF($Q228&gt;'設定'!$B$17,1,0)+IF(AND($S228="承認済み",$W228=""),1,0)+IF(AND(ISNUMBER(SEARCH("法定",$G228)),$AC228=""),1,0)+IF(AND($Q228&gt;0,$AL228=""),1,0))=0,"无",IF($Q228&gt;'設定'!$B$17,"1回上限超過。","")&amp;IF(AND($S228="承認済み",$W228=""),"上司承認日未入力。","")&amp;IF(AND(ISNUMBER(SEARCH("法定",$G228)),$AC228=""),"法定休日の上位承認漏れ。","")&amp;IF(AND($Q228&gt;0,$AL228=""),"証憑不足。","")))</f>
      </c>
      <c r="AE228" s="110" t="str">
        <f>IF($J228="","",TEXT($J228,"yyyy-mm"))</f>
      </c>
      <c r="AF228" s="122" t="str">
        <f>IF($G228="","",IF(ISNUMBER(SEARCH("法定",$G228)),'設定'!$B$14,IF(ISNUMBER(SEARCH("休日",$G228)),'設定'!$B$13,'設定'!$B$12)))</f>
      </c>
      <c r="AG228" s="122" t="str">
        <f>IF($Q228="","",$Q228*$AF228)</f>
      </c>
      <c r="AH228" s="130" t="str">
        <f>IF($Q228="","",IF($Q228&gt;='設定'!$B$19,'設定'!$B$20,0))</f>
      </c>
      <c r="AI228" s="130" t="str">
        <f>IF($Q228="","",IF($Q228&gt;='設定'!$B$21,'設定'!$B$22,0))</f>
      </c>
      <c r="AJ228" s="78"/>
      <c r="AK228" s="78"/>
      <c r="AL228" s="36"/>
      <c r="AM228" s="36"/>
      <c r="AN228" s="36"/>
    </row>
    <row r="229" ht="20" customHeight="true">
      <c r="A229" s="110" t="str">
        <f>IF($C229="","",IF($B229="","OT-"&amp;TEXT(ROW()-5,"0000"),"OT-"&amp;TEXT($B229,"yyyymmdd")&amp;"-"&amp;TEXT(ROW()-5,"0000")))</f>
      </c>
      <c r="B229" s="90"/>
      <c r="C229" s="78"/>
      <c r="D229" s="114"/>
      <c r="E229" s="78"/>
      <c r="F229" s="78"/>
      <c r="G229" s="78"/>
      <c r="H229" s="78"/>
      <c r="I229" s="78"/>
      <c r="J229" s="90"/>
      <c r="K229" s="118"/>
      <c r="L229" s="90"/>
      <c r="M229" s="118"/>
      <c r="N229" s="110" t="str">
        <f>IF(OR($J229="",$L229=""),"",IF($L229&gt;$J229,"はい","いいえ"))</f>
      </c>
      <c r="O229" s="122" t="str">
        <f>IF(OR($J229="",$K229="",$L229="",$M229=""),"",MAX(0,($L229+$M229-$J229-$K229)*24))</f>
      </c>
      <c r="P229" s="126"/>
      <c r="Q229" s="122" t="str">
        <f>IF($O229="","",ROUND(MAX(0,$O229-$P229)/'設定'!$B$15,0)*'設定'!$B$15)</f>
      </c>
      <c r="R229" s="78"/>
      <c r="S229" s="114"/>
      <c r="T229" s="110" t="str">
        <f>IF($Q229="","",IF(OR($Q229&gt;='設定'!$B$26,AND('設定'!$B$27="はい",ISNUMBER(SEARCH("法定",$G229)))),"三次承認",IF($Q229&gt;='設定'!$B$25,"二次承認","一次承認")))</f>
      </c>
      <c r="U229" s="78"/>
      <c r="V229" s="78"/>
      <c r="W229" s="90"/>
      <c r="X229" s="78"/>
      <c r="Y229" s="78"/>
      <c r="Z229" s="90"/>
      <c r="AA229" s="78"/>
      <c r="AB229" s="78"/>
      <c r="AC229" s="90"/>
      <c r="AD229" s="134" t="str">
        <f>IF($C229="","",IF((IF($Q229&gt;'設定'!$B$17,1,0)+IF(AND($S229="承認済み",$W229=""),1,0)+IF(AND(ISNUMBER(SEARCH("法定",$G229)),$AC229=""),1,0)+IF(AND($Q229&gt;0,$AL229=""),1,0))=0,"无",IF($Q229&gt;'設定'!$B$17,"1回上限超過。","")&amp;IF(AND($S229="承認済み",$W229=""),"上司承認日未入力。","")&amp;IF(AND(ISNUMBER(SEARCH("法定",$G229)),$AC229=""),"法定休日の上位承認漏れ。","")&amp;IF(AND($Q229&gt;0,$AL229=""),"証憑不足。","")))</f>
      </c>
      <c r="AE229" s="110" t="str">
        <f>IF($J229="","",TEXT($J229,"yyyy-mm"))</f>
      </c>
      <c r="AF229" s="122" t="str">
        <f>IF($G229="","",IF(ISNUMBER(SEARCH("法定",$G229)),'設定'!$B$14,IF(ISNUMBER(SEARCH("休日",$G229)),'設定'!$B$13,'設定'!$B$12)))</f>
      </c>
      <c r="AG229" s="122" t="str">
        <f>IF($Q229="","",$Q229*$AF229)</f>
      </c>
      <c r="AH229" s="130" t="str">
        <f>IF($Q229="","",IF($Q229&gt;='設定'!$B$19,'設定'!$B$20,0))</f>
      </c>
      <c r="AI229" s="130" t="str">
        <f>IF($Q229="","",IF($Q229&gt;='設定'!$B$21,'設定'!$B$22,0))</f>
      </c>
      <c r="AJ229" s="78"/>
      <c r="AK229" s="78"/>
      <c r="AL229" s="36"/>
      <c r="AM229" s="36"/>
      <c r="AN229" s="36"/>
    </row>
    <row r="230" ht="20" customHeight="true">
      <c r="A230" s="110" t="str">
        <f>IF($C230="","",IF($B230="","OT-"&amp;TEXT(ROW()-5,"0000"),"OT-"&amp;TEXT($B230,"yyyymmdd")&amp;"-"&amp;TEXT(ROW()-5,"0000")))</f>
      </c>
      <c r="B230" s="90"/>
      <c r="C230" s="78"/>
      <c r="D230" s="114"/>
      <c r="E230" s="78"/>
      <c r="F230" s="78"/>
      <c r="G230" s="78"/>
      <c r="H230" s="78"/>
      <c r="I230" s="78"/>
      <c r="J230" s="90"/>
      <c r="K230" s="118"/>
      <c r="L230" s="90"/>
      <c r="M230" s="118"/>
      <c r="N230" s="110" t="str">
        <f>IF(OR($J230="",$L230=""),"",IF($L230&gt;$J230,"はい","いいえ"))</f>
      </c>
      <c r="O230" s="122" t="str">
        <f>IF(OR($J230="",$K230="",$L230="",$M230=""),"",MAX(0,($L230+$M230-$J230-$K230)*24))</f>
      </c>
      <c r="P230" s="126"/>
      <c r="Q230" s="122" t="str">
        <f>IF($O230="","",ROUND(MAX(0,$O230-$P230)/'設定'!$B$15,0)*'設定'!$B$15)</f>
      </c>
      <c r="R230" s="78"/>
      <c r="S230" s="114"/>
      <c r="T230" s="110" t="str">
        <f>IF($Q230="","",IF(OR($Q230&gt;='設定'!$B$26,AND('設定'!$B$27="はい",ISNUMBER(SEARCH("法定",$G230)))),"三次承認",IF($Q230&gt;='設定'!$B$25,"二次承認","一次承認")))</f>
      </c>
      <c r="U230" s="78"/>
      <c r="V230" s="78"/>
      <c r="W230" s="90"/>
      <c r="X230" s="78"/>
      <c r="Y230" s="78"/>
      <c r="Z230" s="90"/>
      <c r="AA230" s="78"/>
      <c r="AB230" s="78"/>
      <c r="AC230" s="90"/>
      <c r="AD230" s="134" t="str">
        <f>IF($C230="","",IF((IF($Q230&gt;'設定'!$B$17,1,0)+IF(AND($S230="承認済み",$W230=""),1,0)+IF(AND(ISNUMBER(SEARCH("法定",$G230)),$AC230=""),1,0)+IF(AND($Q230&gt;0,$AL230=""),1,0))=0,"无",IF($Q230&gt;'設定'!$B$17,"1回上限超過。","")&amp;IF(AND($S230="承認済み",$W230=""),"上司承認日未入力。","")&amp;IF(AND(ISNUMBER(SEARCH("法定",$G230)),$AC230=""),"法定休日の上位承認漏れ。","")&amp;IF(AND($Q230&gt;0,$AL230=""),"証憑不足。","")))</f>
      </c>
      <c r="AE230" s="110" t="str">
        <f>IF($J230="","",TEXT($J230,"yyyy-mm"))</f>
      </c>
      <c r="AF230" s="122" t="str">
        <f>IF($G230="","",IF(ISNUMBER(SEARCH("法定",$G230)),'設定'!$B$14,IF(ISNUMBER(SEARCH("休日",$G230)),'設定'!$B$13,'設定'!$B$12)))</f>
      </c>
      <c r="AG230" s="122" t="str">
        <f>IF($Q230="","",$Q230*$AF230)</f>
      </c>
      <c r="AH230" s="130" t="str">
        <f>IF($Q230="","",IF($Q230&gt;='設定'!$B$19,'設定'!$B$20,0))</f>
      </c>
      <c r="AI230" s="130" t="str">
        <f>IF($Q230="","",IF($Q230&gt;='設定'!$B$21,'設定'!$B$22,0))</f>
      </c>
      <c r="AJ230" s="78"/>
      <c r="AK230" s="78"/>
      <c r="AL230" s="36"/>
      <c r="AM230" s="36"/>
      <c r="AN230" s="36"/>
    </row>
    <row r="231" ht="20" customHeight="true">
      <c r="A231" s="110" t="str">
        <f>IF($C231="","",IF($B231="","OT-"&amp;TEXT(ROW()-5,"0000"),"OT-"&amp;TEXT($B231,"yyyymmdd")&amp;"-"&amp;TEXT(ROW()-5,"0000")))</f>
      </c>
      <c r="B231" s="90"/>
      <c r="C231" s="78"/>
      <c r="D231" s="114"/>
      <c r="E231" s="78"/>
      <c r="F231" s="78"/>
      <c r="G231" s="78"/>
      <c r="H231" s="78"/>
      <c r="I231" s="78"/>
      <c r="J231" s="90"/>
      <c r="K231" s="118"/>
      <c r="L231" s="90"/>
      <c r="M231" s="118"/>
      <c r="N231" s="110" t="str">
        <f>IF(OR($J231="",$L231=""),"",IF($L231&gt;$J231,"はい","いいえ"))</f>
      </c>
      <c r="O231" s="122" t="str">
        <f>IF(OR($J231="",$K231="",$L231="",$M231=""),"",MAX(0,($L231+$M231-$J231-$K231)*24))</f>
      </c>
      <c r="P231" s="126"/>
      <c r="Q231" s="122" t="str">
        <f>IF($O231="","",ROUND(MAX(0,$O231-$P231)/'設定'!$B$15,0)*'設定'!$B$15)</f>
      </c>
      <c r="R231" s="78"/>
      <c r="S231" s="114"/>
      <c r="T231" s="110" t="str">
        <f>IF($Q231="","",IF(OR($Q231&gt;='設定'!$B$26,AND('設定'!$B$27="はい",ISNUMBER(SEARCH("法定",$G231)))),"三次承認",IF($Q231&gt;='設定'!$B$25,"二次承認","一次承認")))</f>
      </c>
      <c r="U231" s="78"/>
      <c r="V231" s="78"/>
      <c r="W231" s="90"/>
      <c r="X231" s="78"/>
      <c r="Y231" s="78"/>
      <c r="Z231" s="90"/>
      <c r="AA231" s="78"/>
      <c r="AB231" s="78"/>
      <c r="AC231" s="90"/>
      <c r="AD231" s="134" t="str">
        <f>IF($C231="","",IF((IF($Q231&gt;'設定'!$B$17,1,0)+IF(AND($S231="承認済み",$W231=""),1,0)+IF(AND(ISNUMBER(SEARCH("法定",$G231)),$AC231=""),1,0)+IF(AND($Q231&gt;0,$AL231=""),1,0))=0,"无",IF($Q231&gt;'設定'!$B$17,"1回上限超過。","")&amp;IF(AND($S231="承認済み",$W231=""),"上司承認日未入力。","")&amp;IF(AND(ISNUMBER(SEARCH("法定",$G231)),$AC231=""),"法定休日の上位承認漏れ。","")&amp;IF(AND($Q231&gt;0,$AL231=""),"証憑不足。","")))</f>
      </c>
      <c r="AE231" s="110" t="str">
        <f>IF($J231="","",TEXT($J231,"yyyy-mm"))</f>
      </c>
      <c r="AF231" s="122" t="str">
        <f>IF($G231="","",IF(ISNUMBER(SEARCH("法定",$G231)),'設定'!$B$14,IF(ISNUMBER(SEARCH("休日",$G231)),'設定'!$B$13,'設定'!$B$12)))</f>
      </c>
      <c r="AG231" s="122" t="str">
        <f>IF($Q231="","",$Q231*$AF231)</f>
      </c>
      <c r="AH231" s="130" t="str">
        <f>IF($Q231="","",IF($Q231&gt;='設定'!$B$19,'設定'!$B$20,0))</f>
      </c>
      <c r="AI231" s="130" t="str">
        <f>IF($Q231="","",IF($Q231&gt;='設定'!$B$21,'設定'!$B$22,0))</f>
      </c>
      <c r="AJ231" s="78"/>
      <c r="AK231" s="78"/>
      <c r="AL231" s="36"/>
      <c r="AM231" s="36"/>
      <c r="AN231" s="36"/>
    </row>
    <row r="232" ht="20" customHeight="true">
      <c r="A232" s="110" t="str">
        <f>IF($C232="","",IF($B232="","OT-"&amp;TEXT(ROW()-5,"0000"),"OT-"&amp;TEXT($B232,"yyyymmdd")&amp;"-"&amp;TEXT(ROW()-5,"0000")))</f>
      </c>
      <c r="B232" s="90"/>
      <c r="C232" s="78"/>
      <c r="D232" s="114"/>
      <c r="E232" s="78"/>
      <c r="F232" s="78"/>
      <c r="G232" s="78"/>
      <c r="H232" s="78"/>
      <c r="I232" s="78"/>
      <c r="J232" s="90"/>
      <c r="K232" s="118"/>
      <c r="L232" s="90"/>
      <c r="M232" s="118"/>
      <c r="N232" s="110" t="str">
        <f>IF(OR($J232="",$L232=""),"",IF($L232&gt;$J232,"はい","いいえ"))</f>
      </c>
      <c r="O232" s="122" t="str">
        <f>IF(OR($J232="",$K232="",$L232="",$M232=""),"",MAX(0,($L232+$M232-$J232-$K232)*24))</f>
      </c>
      <c r="P232" s="126"/>
      <c r="Q232" s="122" t="str">
        <f>IF($O232="","",ROUND(MAX(0,$O232-$P232)/'設定'!$B$15,0)*'設定'!$B$15)</f>
      </c>
      <c r="R232" s="78"/>
      <c r="S232" s="114"/>
      <c r="T232" s="110" t="str">
        <f>IF($Q232="","",IF(OR($Q232&gt;='設定'!$B$26,AND('設定'!$B$27="はい",ISNUMBER(SEARCH("法定",$G232)))),"三次承認",IF($Q232&gt;='設定'!$B$25,"二次承認","一次承認")))</f>
      </c>
      <c r="U232" s="78"/>
      <c r="V232" s="78"/>
      <c r="W232" s="90"/>
      <c r="X232" s="78"/>
      <c r="Y232" s="78"/>
      <c r="Z232" s="90"/>
      <c r="AA232" s="78"/>
      <c r="AB232" s="78"/>
      <c r="AC232" s="90"/>
      <c r="AD232" s="134" t="str">
        <f>IF($C232="","",IF((IF($Q232&gt;'設定'!$B$17,1,0)+IF(AND($S232="承認済み",$W232=""),1,0)+IF(AND(ISNUMBER(SEARCH("法定",$G232)),$AC232=""),1,0)+IF(AND($Q232&gt;0,$AL232=""),1,0))=0,"无",IF($Q232&gt;'設定'!$B$17,"1回上限超過。","")&amp;IF(AND($S232="承認済み",$W232=""),"上司承認日未入力。","")&amp;IF(AND(ISNUMBER(SEARCH("法定",$G232)),$AC232=""),"法定休日の上位承認漏れ。","")&amp;IF(AND($Q232&gt;0,$AL232=""),"証憑不足。","")))</f>
      </c>
      <c r="AE232" s="110" t="str">
        <f>IF($J232="","",TEXT($J232,"yyyy-mm"))</f>
      </c>
      <c r="AF232" s="122" t="str">
        <f>IF($G232="","",IF(ISNUMBER(SEARCH("法定",$G232)),'設定'!$B$14,IF(ISNUMBER(SEARCH("休日",$G232)),'設定'!$B$13,'設定'!$B$12)))</f>
      </c>
      <c r="AG232" s="122" t="str">
        <f>IF($Q232="","",$Q232*$AF232)</f>
      </c>
      <c r="AH232" s="130" t="str">
        <f>IF($Q232="","",IF($Q232&gt;='設定'!$B$19,'設定'!$B$20,0))</f>
      </c>
      <c r="AI232" s="130" t="str">
        <f>IF($Q232="","",IF($Q232&gt;='設定'!$B$21,'設定'!$B$22,0))</f>
      </c>
      <c r="AJ232" s="78"/>
      <c r="AK232" s="78"/>
      <c r="AL232" s="36"/>
      <c r="AM232" s="36"/>
      <c r="AN232" s="36"/>
    </row>
    <row r="233" ht="20" customHeight="true">
      <c r="A233" s="110" t="str">
        <f>IF($C233="","",IF($B233="","OT-"&amp;TEXT(ROW()-5,"0000"),"OT-"&amp;TEXT($B233,"yyyymmdd")&amp;"-"&amp;TEXT(ROW()-5,"0000")))</f>
      </c>
      <c r="B233" s="90"/>
      <c r="C233" s="78"/>
      <c r="D233" s="114"/>
      <c r="E233" s="78"/>
      <c r="F233" s="78"/>
      <c r="G233" s="78"/>
      <c r="H233" s="78"/>
      <c r="I233" s="78"/>
      <c r="J233" s="90"/>
      <c r="K233" s="118"/>
      <c r="L233" s="90"/>
      <c r="M233" s="118"/>
      <c r="N233" s="110" t="str">
        <f>IF(OR($J233="",$L233=""),"",IF($L233&gt;$J233,"はい","いいえ"))</f>
      </c>
      <c r="O233" s="122" t="str">
        <f>IF(OR($J233="",$K233="",$L233="",$M233=""),"",MAX(0,($L233+$M233-$J233-$K233)*24))</f>
      </c>
      <c r="P233" s="126"/>
      <c r="Q233" s="122" t="str">
        <f>IF($O233="","",ROUND(MAX(0,$O233-$P233)/'設定'!$B$15,0)*'設定'!$B$15)</f>
      </c>
      <c r="R233" s="78"/>
      <c r="S233" s="114"/>
      <c r="T233" s="110" t="str">
        <f>IF($Q233="","",IF(OR($Q233&gt;='設定'!$B$26,AND('設定'!$B$27="はい",ISNUMBER(SEARCH("法定",$G233)))),"三次承認",IF($Q233&gt;='設定'!$B$25,"二次承認","一次承認")))</f>
      </c>
      <c r="U233" s="78"/>
      <c r="V233" s="78"/>
      <c r="W233" s="90"/>
      <c r="X233" s="78"/>
      <c r="Y233" s="78"/>
      <c r="Z233" s="90"/>
      <c r="AA233" s="78"/>
      <c r="AB233" s="78"/>
      <c r="AC233" s="90"/>
      <c r="AD233" s="134" t="str">
        <f>IF($C233="","",IF((IF($Q233&gt;'設定'!$B$17,1,0)+IF(AND($S233="承認済み",$W233=""),1,0)+IF(AND(ISNUMBER(SEARCH("法定",$G233)),$AC233=""),1,0)+IF(AND($Q233&gt;0,$AL233=""),1,0))=0,"无",IF($Q233&gt;'設定'!$B$17,"1回上限超過。","")&amp;IF(AND($S233="承認済み",$W233=""),"上司承認日未入力。","")&amp;IF(AND(ISNUMBER(SEARCH("法定",$G233)),$AC233=""),"法定休日の上位承認漏れ。","")&amp;IF(AND($Q233&gt;0,$AL233=""),"証憑不足。","")))</f>
      </c>
      <c r="AE233" s="110" t="str">
        <f>IF($J233="","",TEXT($J233,"yyyy-mm"))</f>
      </c>
      <c r="AF233" s="122" t="str">
        <f>IF($G233="","",IF(ISNUMBER(SEARCH("法定",$G233)),'設定'!$B$14,IF(ISNUMBER(SEARCH("休日",$G233)),'設定'!$B$13,'設定'!$B$12)))</f>
      </c>
      <c r="AG233" s="122" t="str">
        <f>IF($Q233="","",$Q233*$AF233)</f>
      </c>
      <c r="AH233" s="130" t="str">
        <f>IF($Q233="","",IF($Q233&gt;='設定'!$B$19,'設定'!$B$20,0))</f>
      </c>
      <c r="AI233" s="130" t="str">
        <f>IF($Q233="","",IF($Q233&gt;='設定'!$B$21,'設定'!$B$22,0))</f>
      </c>
      <c r="AJ233" s="78"/>
      <c r="AK233" s="78"/>
      <c r="AL233" s="36"/>
      <c r="AM233" s="36"/>
      <c r="AN233" s="36"/>
    </row>
    <row r="234" ht="20" customHeight="true">
      <c r="A234" s="110" t="str">
        <f>IF($C234="","",IF($B234="","OT-"&amp;TEXT(ROW()-5,"0000"),"OT-"&amp;TEXT($B234,"yyyymmdd")&amp;"-"&amp;TEXT(ROW()-5,"0000")))</f>
      </c>
      <c r="B234" s="90"/>
      <c r="C234" s="78"/>
      <c r="D234" s="114"/>
      <c r="E234" s="78"/>
      <c r="F234" s="78"/>
      <c r="G234" s="78"/>
      <c r="H234" s="78"/>
      <c r="I234" s="78"/>
      <c r="J234" s="90"/>
      <c r="K234" s="118"/>
      <c r="L234" s="90"/>
      <c r="M234" s="118"/>
      <c r="N234" s="110" t="str">
        <f>IF(OR($J234="",$L234=""),"",IF($L234&gt;$J234,"はい","いいえ"))</f>
      </c>
      <c r="O234" s="122" t="str">
        <f>IF(OR($J234="",$K234="",$L234="",$M234=""),"",MAX(0,($L234+$M234-$J234-$K234)*24))</f>
      </c>
      <c r="P234" s="126"/>
      <c r="Q234" s="122" t="str">
        <f>IF($O234="","",ROUND(MAX(0,$O234-$P234)/'設定'!$B$15,0)*'設定'!$B$15)</f>
      </c>
      <c r="R234" s="78"/>
      <c r="S234" s="114"/>
      <c r="T234" s="110" t="str">
        <f>IF($Q234="","",IF(OR($Q234&gt;='設定'!$B$26,AND('設定'!$B$27="はい",ISNUMBER(SEARCH("法定",$G234)))),"三次承認",IF($Q234&gt;='設定'!$B$25,"二次承認","一次承認")))</f>
      </c>
      <c r="U234" s="78"/>
      <c r="V234" s="78"/>
      <c r="W234" s="90"/>
      <c r="X234" s="78"/>
      <c r="Y234" s="78"/>
      <c r="Z234" s="90"/>
      <c r="AA234" s="78"/>
      <c r="AB234" s="78"/>
      <c r="AC234" s="90"/>
      <c r="AD234" s="134" t="str">
        <f>IF($C234="","",IF((IF($Q234&gt;'設定'!$B$17,1,0)+IF(AND($S234="承認済み",$W234=""),1,0)+IF(AND(ISNUMBER(SEARCH("法定",$G234)),$AC234=""),1,0)+IF(AND($Q234&gt;0,$AL234=""),1,0))=0,"无",IF($Q234&gt;'設定'!$B$17,"1回上限超過。","")&amp;IF(AND($S234="承認済み",$W234=""),"上司承認日未入力。","")&amp;IF(AND(ISNUMBER(SEARCH("法定",$G234)),$AC234=""),"法定休日の上位承認漏れ。","")&amp;IF(AND($Q234&gt;0,$AL234=""),"証憑不足。","")))</f>
      </c>
      <c r="AE234" s="110" t="str">
        <f>IF($J234="","",TEXT($J234,"yyyy-mm"))</f>
      </c>
      <c r="AF234" s="122" t="str">
        <f>IF($G234="","",IF(ISNUMBER(SEARCH("法定",$G234)),'設定'!$B$14,IF(ISNUMBER(SEARCH("休日",$G234)),'設定'!$B$13,'設定'!$B$12)))</f>
      </c>
      <c r="AG234" s="122" t="str">
        <f>IF($Q234="","",$Q234*$AF234)</f>
      </c>
      <c r="AH234" s="130" t="str">
        <f>IF($Q234="","",IF($Q234&gt;='設定'!$B$19,'設定'!$B$20,0))</f>
      </c>
      <c r="AI234" s="130" t="str">
        <f>IF($Q234="","",IF($Q234&gt;='設定'!$B$21,'設定'!$B$22,0))</f>
      </c>
      <c r="AJ234" s="78"/>
      <c r="AK234" s="78"/>
      <c r="AL234" s="36"/>
      <c r="AM234" s="36"/>
      <c r="AN234" s="36"/>
    </row>
    <row r="235" ht="20" customHeight="true">
      <c r="A235" s="110" t="str">
        <f>IF($C235="","",IF($B235="","OT-"&amp;TEXT(ROW()-5,"0000"),"OT-"&amp;TEXT($B235,"yyyymmdd")&amp;"-"&amp;TEXT(ROW()-5,"0000")))</f>
      </c>
      <c r="B235" s="90"/>
      <c r="C235" s="78"/>
      <c r="D235" s="114"/>
      <c r="E235" s="78"/>
      <c r="F235" s="78"/>
      <c r="G235" s="78"/>
      <c r="H235" s="78"/>
      <c r="I235" s="78"/>
      <c r="J235" s="90"/>
      <c r="K235" s="118"/>
      <c r="L235" s="90"/>
      <c r="M235" s="118"/>
      <c r="N235" s="110" t="str">
        <f>IF(OR($J235="",$L235=""),"",IF($L235&gt;$J235,"はい","いいえ"))</f>
      </c>
      <c r="O235" s="122" t="str">
        <f>IF(OR($J235="",$K235="",$L235="",$M235=""),"",MAX(0,($L235+$M235-$J235-$K235)*24))</f>
      </c>
      <c r="P235" s="126"/>
      <c r="Q235" s="122" t="str">
        <f>IF($O235="","",ROUND(MAX(0,$O235-$P235)/'設定'!$B$15,0)*'設定'!$B$15)</f>
      </c>
      <c r="R235" s="78"/>
      <c r="S235" s="114"/>
      <c r="T235" s="110" t="str">
        <f>IF($Q235="","",IF(OR($Q235&gt;='設定'!$B$26,AND('設定'!$B$27="はい",ISNUMBER(SEARCH("法定",$G235)))),"三次承認",IF($Q235&gt;='設定'!$B$25,"二次承認","一次承認")))</f>
      </c>
      <c r="U235" s="78"/>
      <c r="V235" s="78"/>
      <c r="W235" s="90"/>
      <c r="X235" s="78"/>
      <c r="Y235" s="78"/>
      <c r="Z235" s="90"/>
      <c r="AA235" s="78"/>
      <c r="AB235" s="78"/>
      <c r="AC235" s="90"/>
      <c r="AD235" s="134" t="str">
        <f>IF($C235="","",IF((IF($Q235&gt;'設定'!$B$17,1,0)+IF(AND($S235="承認済み",$W235=""),1,0)+IF(AND(ISNUMBER(SEARCH("法定",$G235)),$AC235=""),1,0)+IF(AND($Q235&gt;0,$AL235=""),1,0))=0,"无",IF($Q235&gt;'設定'!$B$17,"1回上限超過。","")&amp;IF(AND($S235="承認済み",$W235=""),"上司承認日未入力。","")&amp;IF(AND(ISNUMBER(SEARCH("法定",$G235)),$AC235=""),"法定休日の上位承認漏れ。","")&amp;IF(AND($Q235&gt;0,$AL235=""),"証憑不足。","")))</f>
      </c>
      <c r="AE235" s="110" t="str">
        <f>IF($J235="","",TEXT($J235,"yyyy-mm"))</f>
      </c>
      <c r="AF235" s="122" t="str">
        <f>IF($G235="","",IF(ISNUMBER(SEARCH("法定",$G235)),'設定'!$B$14,IF(ISNUMBER(SEARCH("休日",$G235)),'設定'!$B$13,'設定'!$B$12)))</f>
      </c>
      <c r="AG235" s="122" t="str">
        <f>IF($Q235="","",$Q235*$AF235)</f>
      </c>
      <c r="AH235" s="130" t="str">
        <f>IF($Q235="","",IF($Q235&gt;='設定'!$B$19,'設定'!$B$20,0))</f>
      </c>
      <c r="AI235" s="130" t="str">
        <f>IF($Q235="","",IF($Q235&gt;='設定'!$B$21,'設定'!$B$22,0))</f>
      </c>
      <c r="AJ235" s="78"/>
      <c r="AK235" s="78"/>
      <c r="AL235" s="36"/>
      <c r="AM235" s="36"/>
      <c r="AN235" s="36"/>
    </row>
    <row r="236" ht="20" customHeight="true">
      <c r="A236" s="110" t="str">
        <f>IF($C236="","",IF($B236="","OT-"&amp;TEXT(ROW()-5,"0000"),"OT-"&amp;TEXT($B236,"yyyymmdd")&amp;"-"&amp;TEXT(ROW()-5,"0000")))</f>
      </c>
      <c r="B236" s="90"/>
      <c r="C236" s="78"/>
      <c r="D236" s="114"/>
      <c r="E236" s="78"/>
      <c r="F236" s="78"/>
      <c r="G236" s="78"/>
      <c r="H236" s="78"/>
      <c r="I236" s="78"/>
      <c r="J236" s="90"/>
      <c r="K236" s="118"/>
      <c r="L236" s="90"/>
      <c r="M236" s="118"/>
      <c r="N236" s="110" t="str">
        <f>IF(OR($J236="",$L236=""),"",IF($L236&gt;$J236,"はい","いいえ"))</f>
      </c>
      <c r="O236" s="122" t="str">
        <f>IF(OR($J236="",$K236="",$L236="",$M236=""),"",MAX(0,($L236+$M236-$J236-$K236)*24))</f>
      </c>
      <c r="P236" s="126"/>
      <c r="Q236" s="122" t="str">
        <f>IF($O236="","",ROUND(MAX(0,$O236-$P236)/'設定'!$B$15,0)*'設定'!$B$15)</f>
      </c>
      <c r="R236" s="78"/>
      <c r="S236" s="114"/>
      <c r="T236" s="110" t="str">
        <f>IF($Q236="","",IF(OR($Q236&gt;='設定'!$B$26,AND('設定'!$B$27="はい",ISNUMBER(SEARCH("法定",$G236)))),"三次承認",IF($Q236&gt;='設定'!$B$25,"二次承認","一次承認")))</f>
      </c>
      <c r="U236" s="78"/>
      <c r="V236" s="78"/>
      <c r="W236" s="90"/>
      <c r="X236" s="78"/>
      <c r="Y236" s="78"/>
      <c r="Z236" s="90"/>
      <c r="AA236" s="78"/>
      <c r="AB236" s="78"/>
      <c r="AC236" s="90"/>
      <c r="AD236" s="134" t="str">
        <f>IF($C236="","",IF((IF($Q236&gt;'設定'!$B$17,1,0)+IF(AND($S236="承認済み",$W236=""),1,0)+IF(AND(ISNUMBER(SEARCH("法定",$G236)),$AC236=""),1,0)+IF(AND($Q236&gt;0,$AL236=""),1,0))=0,"无",IF($Q236&gt;'設定'!$B$17,"1回上限超過。","")&amp;IF(AND($S236="承認済み",$W236=""),"上司承認日未入力。","")&amp;IF(AND(ISNUMBER(SEARCH("法定",$G236)),$AC236=""),"法定休日の上位承認漏れ。","")&amp;IF(AND($Q236&gt;0,$AL236=""),"証憑不足。","")))</f>
      </c>
      <c r="AE236" s="110" t="str">
        <f>IF($J236="","",TEXT($J236,"yyyy-mm"))</f>
      </c>
      <c r="AF236" s="122" t="str">
        <f>IF($G236="","",IF(ISNUMBER(SEARCH("法定",$G236)),'設定'!$B$14,IF(ISNUMBER(SEARCH("休日",$G236)),'設定'!$B$13,'設定'!$B$12)))</f>
      </c>
      <c r="AG236" s="122" t="str">
        <f>IF($Q236="","",$Q236*$AF236)</f>
      </c>
      <c r="AH236" s="130" t="str">
        <f>IF($Q236="","",IF($Q236&gt;='設定'!$B$19,'設定'!$B$20,0))</f>
      </c>
      <c r="AI236" s="130" t="str">
        <f>IF($Q236="","",IF($Q236&gt;='設定'!$B$21,'設定'!$B$22,0))</f>
      </c>
      <c r="AJ236" s="78"/>
      <c r="AK236" s="78"/>
      <c r="AL236" s="36"/>
      <c r="AM236" s="36"/>
      <c r="AN236" s="36"/>
    </row>
    <row r="237" ht="20" customHeight="true">
      <c r="A237" s="110" t="str">
        <f>IF($C237="","",IF($B237="","OT-"&amp;TEXT(ROW()-5,"0000"),"OT-"&amp;TEXT($B237,"yyyymmdd")&amp;"-"&amp;TEXT(ROW()-5,"0000")))</f>
      </c>
      <c r="B237" s="90"/>
      <c r="C237" s="78"/>
      <c r="D237" s="114"/>
      <c r="E237" s="78"/>
      <c r="F237" s="78"/>
      <c r="G237" s="78"/>
      <c r="H237" s="78"/>
      <c r="I237" s="78"/>
      <c r="J237" s="90"/>
      <c r="K237" s="118"/>
      <c r="L237" s="90"/>
      <c r="M237" s="118"/>
      <c r="N237" s="110" t="str">
        <f>IF(OR($J237="",$L237=""),"",IF($L237&gt;$J237,"はい","いいえ"))</f>
      </c>
      <c r="O237" s="122" t="str">
        <f>IF(OR($J237="",$K237="",$L237="",$M237=""),"",MAX(0,($L237+$M237-$J237-$K237)*24))</f>
      </c>
      <c r="P237" s="126"/>
      <c r="Q237" s="122" t="str">
        <f>IF($O237="","",ROUND(MAX(0,$O237-$P237)/'設定'!$B$15,0)*'設定'!$B$15)</f>
      </c>
      <c r="R237" s="78"/>
      <c r="S237" s="114"/>
      <c r="T237" s="110" t="str">
        <f>IF($Q237="","",IF(OR($Q237&gt;='設定'!$B$26,AND('設定'!$B$27="はい",ISNUMBER(SEARCH("法定",$G237)))),"三次承認",IF($Q237&gt;='設定'!$B$25,"二次承認","一次承認")))</f>
      </c>
      <c r="U237" s="78"/>
      <c r="V237" s="78"/>
      <c r="W237" s="90"/>
      <c r="X237" s="78"/>
      <c r="Y237" s="78"/>
      <c r="Z237" s="90"/>
      <c r="AA237" s="78"/>
      <c r="AB237" s="78"/>
      <c r="AC237" s="90"/>
      <c r="AD237" s="134" t="str">
        <f>IF($C237="","",IF((IF($Q237&gt;'設定'!$B$17,1,0)+IF(AND($S237="承認済み",$W237=""),1,0)+IF(AND(ISNUMBER(SEARCH("法定",$G237)),$AC237=""),1,0)+IF(AND($Q237&gt;0,$AL237=""),1,0))=0,"无",IF($Q237&gt;'設定'!$B$17,"1回上限超過。","")&amp;IF(AND($S237="承認済み",$W237=""),"上司承認日未入力。","")&amp;IF(AND(ISNUMBER(SEARCH("法定",$G237)),$AC237=""),"法定休日の上位承認漏れ。","")&amp;IF(AND($Q237&gt;0,$AL237=""),"証憑不足。","")))</f>
      </c>
      <c r="AE237" s="110" t="str">
        <f>IF($J237="","",TEXT($J237,"yyyy-mm"))</f>
      </c>
      <c r="AF237" s="122" t="str">
        <f>IF($G237="","",IF(ISNUMBER(SEARCH("法定",$G237)),'設定'!$B$14,IF(ISNUMBER(SEARCH("休日",$G237)),'設定'!$B$13,'設定'!$B$12)))</f>
      </c>
      <c r="AG237" s="122" t="str">
        <f>IF($Q237="","",$Q237*$AF237)</f>
      </c>
      <c r="AH237" s="130" t="str">
        <f>IF($Q237="","",IF($Q237&gt;='設定'!$B$19,'設定'!$B$20,0))</f>
      </c>
      <c r="AI237" s="130" t="str">
        <f>IF($Q237="","",IF($Q237&gt;='設定'!$B$21,'設定'!$B$22,0))</f>
      </c>
      <c r="AJ237" s="78"/>
      <c r="AK237" s="78"/>
      <c r="AL237" s="36"/>
      <c r="AM237" s="36"/>
      <c r="AN237" s="36"/>
    </row>
    <row r="238" ht="20" customHeight="true">
      <c r="A238" s="110" t="str">
        <f>IF($C238="","",IF($B238="","OT-"&amp;TEXT(ROW()-5,"0000"),"OT-"&amp;TEXT($B238,"yyyymmdd")&amp;"-"&amp;TEXT(ROW()-5,"0000")))</f>
      </c>
      <c r="B238" s="90"/>
      <c r="C238" s="78"/>
      <c r="D238" s="114"/>
      <c r="E238" s="78"/>
      <c r="F238" s="78"/>
      <c r="G238" s="78"/>
      <c r="H238" s="78"/>
      <c r="I238" s="78"/>
      <c r="J238" s="90"/>
      <c r="K238" s="118"/>
      <c r="L238" s="90"/>
      <c r="M238" s="118"/>
      <c r="N238" s="110" t="str">
        <f>IF(OR($J238="",$L238=""),"",IF($L238&gt;$J238,"はい","いいえ"))</f>
      </c>
      <c r="O238" s="122" t="str">
        <f>IF(OR($J238="",$K238="",$L238="",$M238=""),"",MAX(0,($L238+$M238-$J238-$K238)*24))</f>
      </c>
      <c r="P238" s="126"/>
      <c r="Q238" s="122" t="str">
        <f>IF($O238="","",ROUND(MAX(0,$O238-$P238)/'設定'!$B$15,0)*'設定'!$B$15)</f>
      </c>
      <c r="R238" s="78"/>
      <c r="S238" s="114"/>
      <c r="T238" s="110" t="str">
        <f>IF($Q238="","",IF(OR($Q238&gt;='設定'!$B$26,AND('設定'!$B$27="はい",ISNUMBER(SEARCH("法定",$G238)))),"三次承認",IF($Q238&gt;='設定'!$B$25,"二次承認","一次承認")))</f>
      </c>
      <c r="U238" s="78"/>
      <c r="V238" s="78"/>
      <c r="W238" s="90"/>
      <c r="X238" s="78"/>
      <c r="Y238" s="78"/>
      <c r="Z238" s="90"/>
      <c r="AA238" s="78"/>
      <c r="AB238" s="78"/>
      <c r="AC238" s="90"/>
      <c r="AD238" s="134" t="str">
        <f>IF($C238="","",IF((IF($Q238&gt;'設定'!$B$17,1,0)+IF(AND($S238="承認済み",$W238=""),1,0)+IF(AND(ISNUMBER(SEARCH("法定",$G238)),$AC238=""),1,0)+IF(AND($Q238&gt;0,$AL238=""),1,0))=0,"无",IF($Q238&gt;'設定'!$B$17,"1回上限超過。","")&amp;IF(AND($S238="承認済み",$W238=""),"上司承認日未入力。","")&amp;IF(AND(ISNUMBER(SEARCH("法定",$G238)),$AC238=""),"法定休日の上位承認漏れ。","")&amp;IF(AND($Q238&gt;0,$AL238=""),"証憑不足。","")))</f>
      </c>
      <c r="AE238" s="110" t="str">
        <f>IF($J238="","",TEXT($J238,"yyyy-mm"))</f>
      </c>
      <c r="AF238" s="122" t="str">
        <f>IF($G238="","",IF(ISNUMBER(SEARCH("法定",$G238)),'設定'!$B$14,IF(ISNUMBER(SEARCH("休日",$G238)),'設定'!$B$13,'設定'!$B$12)))</f>
      </c>
      <c r="AG238" s="122" t="str">
        <f>IF($Q238="","",$Q238*$AF238)</f>
      </c>
      <c r="AH238" s="130" t="str">
        <f>IF($Q238="","",IF($Q238&gt;='設定'!$B$19,'設定'!$B$20,0))</f>
      </c>
      <c r="AI238" s="130" t="str">
        <f>IF($Q238="","",IF($Q238&gt;='設定'!$B$21,'設定'!$B$22,0))</f>
      </c>
      <c r="AJ238" s="78"/>
      <c r="AK238" s="78"/>
      <c r="AL238" s="36"/>
      <c r="AM238" s="36"/>
      <c r="AN238" s="36"/>
    </row>
    <row r="239" ht="20" customHeight="true">
      <c r="A239" s="110" t="str">
        <f>IF($C239="","",IF($B239="","OT-"&amp;TEXT(ROW()-5,"0000"),"OT-"&amp;TEXT($B239,"yyyymmdd")&amp;"-"&amp;TEXT(ROW()-5,"0000")))</f>
      </c>
      <c r="B239" s="90"/>
      <c r="C239" s="78"/>
      <c r="D239" s="114"/>
      <c r="E239" s="78"/>
      <c r="F239" s="78"/>
      <c r="G239" s="78"/>
      <c r="H239" s="78"/>
      <c r="I239" s="78"/>
      <c r="J239" s="90"/>
      <c r="K239" s="118"/>
      <c r="L239" s="90"/>
      <c r="M239" s="118"/>
      <c r="N239" s="110" t="str">
        <f>IF(OR($J239="",$L239=""),"",IF($L239&gt;$J239,"はい","いいえ"))</f>
      </c>
      <c r="O239" s="122" t="str">
        <f>IF(OR($J239="",$K239="",$L239="",$M239=""),"",MAX(0,($L239+$M239-$J239-$K239)*24))</f>
      </c>
      <c r="P239" s="126"/>
      <c r="Q239" s="122" t="str">
        <f>IF($O239="","",ROUND(MAX(0,$O239-$P239)/'設定'!$B$15,0)*'設定'!$B$15)</f>
      </c>
      <c r="R239" s="78"/>
      <c r="S239" s="114"/>
      <c r="T239" s="110" t="str">
        <f>IF($Q239="","",IF(OR($Q239&gt;='設定'!$B$26,AND('設定'!$B$27="はい",ISNUMBER(SEARCH("法定",$G239)))),"三次承認",IF($Q239&gt;='設定'!$B$25,"二次承認","一次承認")))</f>
      </c>
      <c r="U239" s="78"/>
      <c r="V239" s="78"/>
      <c r="W239" s="90"/>
      <c r="X239" s="78"/>
      <c r="Y239" s="78"/>
      <c r="Z239" s="90"/>
      <c r="AA239" s="78"/>
      <c r="AB239" s="78"/>
      <c r="AC239" s="90"/>
      <c r="AD239" s="134" t="str">
        <f>IF($C239="","",IF((IF($Q239&gt;'設定'!$B$17,1,0)+IF(AND($S239="承認済み",$W239=""),1,0)+IF(AND(ISNUMBER(SEARCH("法定",$G239)),$AC239=""),1,0)+IF(AND($Q239&gt;0,$AL239=""),1,0))=0,"无",IF($Q239&gt;'設定'!$B$17,"1回上限超過。","")&amp;IF(AND($S239="承認済み",$W239=""),"上司承認日未入力。","")&amp;IF(AND(ISNUMBER(SEARCH("法定",$G239)),$AC239=""),"法定休日の上位承認漏れ。","")&amp;IF(AND($Q239&gt;0,$AL239=""),"証憑不足。","")))</f>
      </c>
      <c r="AE239" s="110" t="str">
        <f>IF($J239="","",TEXT($J239,"yyyy-mm"))</f>
      </c>
      <c r="AF239" s="122" t="str">
        <f>IF($G239="","",IF(ISNUMBER(SEARCH("法定",$G239)),'設定'!$B$14,IF(ISNUMBER(SEARCH("休日",$G239)),'設定'!$B$13,'設定'!$B$12)))</f>
      </c>
      <c r="AG239" s="122" t="str">
        <f>IF($Q239="","",$Q239*$AF239)</f>
      </c>
      <c r="AH239" s="130" t="str">
        <f>IF($Q239="","",IF($Q239&gt;='設定'!$B$19,'設定'!$B$20,0))</f>
      </c>
      <c r="AI239" s="130" t="str">
        <f>IF($Q239="","",IF($Q239&gt;='設定'!$B$21,'設定'!$B$22,0))</f>
      </c>
      <c r="AJ239" s="78"/>
      <c r="AK239" s="78"/>
      <c r="AL239" s="36"/>
      <c r="AM239" s="36"/>
      <c r="AN239" s="36"/>
    </row>
    <row r="240" ht="20" customHeight="true">
      <c r="A240" s="110" t="str">
        <f>IF($C240="","",IF($B240="","OT-"&amp;TEXT(ROW()-5,"0000"),"OT-"&amp;TEXT($B240,"yyyymmdd")&amp;"-"&amp;TEXT(ROW()-5,"0000")))</f>
      </c>
      <c r="B240" s="90"/>
      <c r="C240" s="78"/>
      <c r="D240" s="114"/>
      <c r="E240" s="78"/>
      <c r="F240" s="78"/>
      <c r="G240" s="78"/>
      <c r="H240" s="78"/>
      <c r="I240" s="78"/>
      <c r="J240" s="90"/>
      <c r="K240" s="118"/>
      <c r="L240" s="90"/>
      <c r="M240" s="118"/>
      <c r="N240" s="110" t="str">
        <f>IF(OR($J240="",$L240=""),"",IF($L240&gt;$J240,"はい","いいえ"))</f>
      </c>
      <c r="O240" s="122" t="str">
        <f>IF(OR($J240="",$K240="",$L240="",$M240=""),"",MAX(0,($L240+$M240-$J240-$K240)*24))</f>
      </c>
      <c r="P240" s="126"/>
      <c r="Q240" s="122" t="str">
        <f>IF($O240="","",ROUND(MAX(0,$O240-$P240)/'設定'!$B$15,0)*'設定'!$B$15)</f>
      </c>
      <c r="R240" s="78"/>
      <c r="S240" s="114"/>
      <c r="T240" s="110" t="str">
        <f>IF($Q240="","",IF(OR($Q240&gt;='設定'!$B$26,AND('設定'!$B$27="はい",ISNUMBER(SEARCH("法定",$G240)))),"三次承認",IF($Q240&gt;='設定'!$B$25,"二次承認","一次承認")))</f>
      </c>
      <c r="U240" s="78"/>
      <c r="V240" s="78"/>
      <c r="W240" s="90"/>
      <c r="X240" s="78"/>
      <c r="Y240" s="78"/>
      <c r="Z240" s="90"/>
      <c r="AA240" s="78"/>
      <c r="AB240" s="78"/>
      <c r="AC240" s="90"/>
      <c r="AD240" s="134" t="str">
        <f>IF($C240="","",IF((IF($Q240&gt;'設定'!$B$17,1,0)+IF(AND($S240="承認済み",$W240=""),1,0)+IF(AND(ISNUMBER(SEARCH("法定",$G240)),$AC240=""),1,0)+IF(AND($Q240&gt;0,$AL240=""),1,0))=0,"无",IF($Q240&gt;'設定'!$B$17,"1回上限超過。","")&amp;IF(AND($S240="承認済み",$W240=""),"上司承認日未入力。","")&amp;IF(AND(ISNUMBER(SEARCH("法定",$G240)),$AC240=""),"法定休日の上位承認漏れ。","")&amp;IF(AND($Q240&gt;0,$AL240=""),"証憑不足。","")))</f>
      </c>
      <c r="AE240" s="110" t="str">
        <f>IF($J240="","",TEXT($J240,"yyyy-mm"))</f>
      </c>
      <c r="AF240" s="122" t="str">
        <f>IF($G240="","",IF(ISNUMBER(SEARCH("法定",$G240)),'設定'!$B$14,IF(ISNUMBER(SEARCH("休日",$G240)),'設定'!$B$13,'設定'!$B$12)))</f>
      </c>
      <c r="AG240" s="122" t="str">
        <f>IF($Q240="","",$Q240*$AF240)</f>
      </c>
      <c r="AH240" s="130" t="str">
        <f>IF($Q240="","",IF($Q240&gt;='設定'!$B$19,'設定'!$B$20,0))</f>
      </c>
      <c r="AI240" s="130" t="str">
        <f>IF($Q240="","",IF($Q240&gt;='設定'!$B$21,'設定'!$B$22,0))</f>
      </c>
      <c r="AJ240" s="78"/>
      <c r="AK240" s="78"/>
      <c r="AL240" s="36"/>
      <c r="AM240" s="36"/>
      <c r="AN240" s="36"/>
    </row>
    <row r="241" ht="20" customHeight="true">
      <c r="A241" s="110" t="str">
        <f>IF($C241="","",IF($B241="","OT-"&amp;TEXT(ROW()-5,"0000"),"OT-"&amp;TEXT($B241,"yyyymmdd")&amp;"-"&amp;TEXT(ROW()-5,"0000")))</f>
      </c>
      <c r="B241" s="90"/>
      <c r="C241" s="78"/>
      <c r="D241" s="114"/>
      <c r="E241" s="78"/>
      <c r="F241" s="78"/>
      <c r="G241" s="78"/>
      <c r="H241" s="78"/>
      <c r="I241" s="78"/>
      <c r="J241" s="90"/>
      <c r="K241" s="118"/>
      <c r="L241" s="90"/>
      <c r="M241" s="118"/>
      <c r="N241" s="110" t="str">
        <f>IF(OR($J241="",$L241=""),"",IF($L241&gt;$J241,"はい","いいえ"))</f>
      </c>
      <c r="O241" s="122" t="str">
        <f>IF(OR($J241="",$K241="",$L241="",$M241=""),"",MAX(0,($L241+$M241-$J241-$K241)*24))</f>
      </c>
      <c r="P241" s="126"/>
      <c r="Q241" s="122" t="str">
        <f>IF($O241="","",ROUND(MAX(0,$O241-$P241)/'設定'!$B$15,0)*'設定'!$B$15)</f>
      </c>
      <c r="R241" s="78"/>
      <c r="S241" s="114"/>
      <c r="T241" s="110" t="str">
        <f>IF($Q241="","",IF(OR($Q241&gt;='設定'!$B$26,AND('設定'!$B$27="はい",ISNUMBER(SEARCH("法定",$G241)))),"三次承認",IF($Q241&gt;='設定'!$B$25,"二次承認","一次承認")))</f>
      </c>
      <c r="U241" s="78"/>
      <c r="V241" s="78"/>
      <c r="W241" s="90"/>
      <c r="X241" s="78"/>
      <c r="Y241" s="78"/>
      <c r="Z241" s="90"/>
      <c r="AA241" s="78"/>
      <c r="AB241" s="78"/>
      <c r="AC241" s="90"/>
      <c r="AD241" s="134" t="str">
        <f>IF($C241="","",IF((IF($Q241&gt;'設定'!$B$17,1,0)+IF(AND($S241="承認済み",$W241=""),1,0)+IF(AND(ISNUMBER(SEARCH("法定",$G241)),$AC241=""),1,0)+IF(AND($Q241&gt;0,$AL241=""),1,0))=0,"无",IF($Q241&gt;'設定'!$B$17,"1回上限超過。","")&amp;IF(AND($S241="承認済み",$W241=""),"上司承認日未入力。","")&amp;IF(AND(ISNUMBER(SEARCH("法定",$G241)),$AC241=""),"法定休日の上位承認漏れ。","")&amp;IF(AND($Q241&gt;0,$AL241=""),"証憑不足。","")))</f>
      </c>
      <c r="AE241" s="110" t="str">
        <f>IF($J241="","",TEXT($J241,"yyyy-mm"))</f>
      </c>
      <c r="AF241" s="122" t="str">
        <f>IF($G241="","",IF(ISNUMBER(SEARCH("法定",$G241)),'設定'!$B$14,IF(ISNUMBER(SEARCH("休日",$G241)),'設定'!$B$13,'設定'!$B$12)))</f>
      </c>
      <c r="AG241" s="122" t="str">
        <f>IF($Q241="","",$Q241*$AF241)</f>
      </c>
      <c r="AH241" s="130" t="str">
        <f>IF($Q241="","",IF($Q241&gt;='設定'!$B$19,'設定'!$B$20,0))</f>
      </c>
      <c r="AI241" s="130" t="str">
        <f>IF($Q241="","",IF($Q241&gt;='設定'!$B$21,'設定'!$B$22,0))</f>
      </c>
      <c r="AJ241" s="78"/>
      <c r="AK241" s="78"/>
      <c r="AL241" s="36"/>
      <c r="AM241" s="36"/>
      <c r="AN241" s="36"/>
    </row>
    <row r="242" ht="20" customHeight="true">
      <c r="A242" s="110" t="str">
        <f>IF($C242="","",IF($B242="","OT-"&amp;TEXT(ROW()-5,"0000"),"OT-"&amp;TEXT($B242,"yyyymmdd")&amp;"-"&amp;TEXT(ROW()-5,"0000")))</f>
      </c>
      <c r="B242" s="90"/>
      <c r="C242" s="78"/>
      <c r="D242" s="114"/>
      <c r="E242" s="78"/>
      <c r="F242" s="78"/>
      <c r="G242" s="78"/>
      <c r="H242" s="78"/>
      <c r="I242" s="78"/>
      <c r="J242" s="90"/>
      <c r="K242" s="118"/>
      <c r="L242" s="90"/>
      <c r="M242" s="118"/>
      <c r="N242" s="110" t="str">
        <f>IF(OR($J242="",$L242=""),"",IF($L242&gt;$J242,"はい","いいえ"))</f>
      </c>
      <c r="O242" s="122" t="str">
        <f>IF(OR($J242="",$K242="",$L242="",$M242=""),"",MAX(0,($L242+$M242-$J242-$K242)*24))</f>
      </c>
      <c r="P242" s="126"/>
      <c r="Q242" s="122" t="str">
        <f>IF($O242="","",ROUND(MAX(0,$O242-$P242)/'設定'!$B$15,0)*'設定'!$B$15)</f>
      </c>
      <c r="R242" s="78"/>
      <c r="S242" s="114"/>
      <c r="T242" s="110" t="str">
        <f>IF($Q242="","",IF(OR($Q242&gt;='設定'!$B$26,AND('設定'!$B$27="はい",ISNUMBER(SEARCH("法定",$G242)))),"三次承認",IF($Q242&gt;='設定'!$B$25,"二次承認","一次承認")))</f>
      </c>
      <c r="U242" s="78"/>
      <c r="V242" s="78"/>
      <c r="W242" s="90"/>
      <c r="X242" s="78"/>
      <c r="Y242" s="78"/>
      <c r="Z242" s="90"/>
      <c r="AA242" s="78"/>
      <c r="AB242" s="78"/>
      <c r="AC242" s="90"/>
      <c r="AD242" s="134" t="str">
        <f>IF($C242="","",IF((IF($Q242&gt;'設定'!$B$17,1,0)+IF(AND($S242="承認済み",$W242=""),1,0)+IF(AND(ISNUMBER(SEARCH("法定",$G242)),$AC242=""),1,0)+IF(AND($Q242&gt;0,$AL242=""),1,0))=0,"无",IF($Q242&gt;'設定'!$B$17,"1回上限超過。","")&amp;IF(AND($S242="承認済み",$W242=""),"上司承認日未入力。","")&amp;IF(AND(ISNUMBER(SEARCH("法定",$G242)),$AC242=""),"法定休日の上位承認漏れ。","")&amp;IF(AND($Q242&gt;0,$AL242=""),"証憑不足。","")))</f>
      </c>
      <c r="AE242" s="110" t="str">
        <f>IF($J242="","",TEXT($J242,"yyyy-mm"))</f>
      </c>
      <c r="AF242" s="122" t="str">
        <f>IF($G242="","",IF(ISNUMBER(SEARCH("法定",$G242)),'設定'!$B$14,IF(ISNUMBER(SEARCH("休日",$G242)),'設定'!$B$13,'設定'!$B$12)))</f>
      </c>
      <c r="AG242" s="122" t="str">
        <f>IF($Q242="","",$Q242*$AF242)</f>
      </c>
      <c r="AH242" s="130" t="str">
        <f>IF($Q242="","",IF($Q242&gt;='設定'!$B$19,'設定'!$B$20,0))</f>
      </c>
      <c r="AI242" s="130" t="str">
        <f>IF($Q242="","",IF($Q242&gt;='設定'!$B$21,'設定'!$B$22,0))</f>
      </c>
      <c r="AJ242" s="78"/>
      <c r="AK242" s="78"/>
      <c r="AL242" s="36"/>
      <c r="AM242" s="36"/>
      <c r="AN242" s="36"/>
    </row>
    <row r="243" ht="20" customHeight="true">
      <c r="A243" s="110" t="str">
        <f>IF($C243="","",IF($B243="","OT-"&amp;TEXT(ROW()-5,"0000"),"OT-"&amp;TEXT($B243,"yyyymmdd")&amp;"-"&amp;TEXT(ROW()-5,"0000")))</f>
      </c>
      <c r="B243" s="90"/>
      <c r="C243" s="78"/>
      <c r="D243" s="114"/>
      <c r="E243" s="78"/>
      <c r="F243" s="78"/>
      <c r="G243" s="78"/>
      <c r="H243" s="78"/>
      <c r="I243" s="78"/>
      <c r="J243" s="90"/>
      <c r="K243" s="118"/>
      <c r="L243" s="90"/>
      <c r="M243" s="118"/>
      <c r="N243" s="110" t="str">
        <f>IF(OR($J243="",$L243=""),"",IF($L243&gt;$J243,"はい","いいえ"))</f>
      </c>
      <c r="O243" s="122" t="str">
        <f>IF(OR($J243="",$K243="",$L243="",$M243=""),"",MAX(0,($L243+$M243-$J243-$K243)*24))</f>
      </c>
      <c r="P243" s="126"/>
      <c r="Q243" s="122" t="str">
        <f>IF($O243="","",ROUND(MAX(0,$O243-$P243)/'設定'!$B$15,0)*'設定'!$B$15)</f>
      </c>
      <c r="R243" s="78"/>
      <c r="S243" s="114"/>
      <c r="T243" s="110" t="str">
        <f>IF($Q243="","",IF(OR($Q243&gt;='設定'!$B$26,AND('設定'!$B$27="はい",ISNUMBER(SEARCH("法定",$G243)))),"三次承認",IF($Q243&gt;='設定'!$B$25,"二次承認","一次承認")))</f>
      </c>
      <c r="U243" s="78"/>
      <c r="V243" s="78"/>
      <c r="W243" s="90"/>
      <c r="X243" s="78"/>
      <c r="Y243" s="78"/>
      <c r="Z243" s="90"/>
      <c r="AA243" s="78"/>
      <c r="AB243" s="78"/>
      <c r="AC243" s="90"/>
      <c r="AD243" s="134" t="str">
        <f>IF($C243="","",IF((IF($Q243&gt;'設定'!$B$17,1,0)+IF(AND($S243="承認済み",$W243=""),1,0)+IF(AND(ISNUMBER(SEARCH("法定",$G243)),$AC243=""),1,0)+IF(AND($Q243&gt;0,$AL243=""),1,0))=0,"无",IF($Q243&gt;'設定'!$B$17,"1回上限超過。","")&amp;IF(AND($S243="承認済み",$W243=""),"上司承認日未入力。","")&amp;IF(AND(ISNUMBER(SEARCH("法定",$G243)),$AC243=""),"法定休日の上位承認漏れ。","")&amp;IF(AND($Q243&gt;0,$AL243=""),"証憑不足。","")))</f>
      </c>
      <c r="AE243" s="110" t="str">
        <f>IF($J243="","",TEXT($J243,"yyyy-mm"))</f>
      </c>
      <c r="AF243" s="122" t="str">
        <f>IF($G243="","",IF(ISNUMBER(SEARCH("法定",$G243)),'設定'!$B$14,IF(ISNUMBER(SEARCH("休日",$G243)),'設定'!$B$13,'設定'!$B$12)))</f>
      </c>
      <c r="AG243" s="122" t="str">
        <f>IF($Q243="","",$Q243*$AF243)</f>
      </c>
      <c r="AH243" s="130" t="str">
        <f>IF($Q243="","",IF($Q243&gt;='設定'!$B$19,'設定'!$B$20,0))</f>
      </c>
      <c r="AI243" s="130" t="str">
        <f>IF($Q243="","",IF($Q243&gt;='設定'!$B$21,'設定'!$B$22,0))</f>
      </c>
      <c r="AJ243" s="78"/>
      <c r="AK243" s="78"/>
      <c r="AL243" s="36"/>
      <c r="AM243" s="36"/>
      <c r="AN243" s="36"/>
    </row>
    <row r="244" ht="20" customHeight="true">
      <c r="A244" s="110" t="str">
        <f>IF($C244="","",IF($B244="","OT-"&amp;TEXT(ROW()-5,"0000"),"OT-"&amp;TEXT($B244,"yyyymmdd")&amp;"-"&amp;TEXT(ROW()-5,"0000")))</f>
      </c>
      <c r="B244" s="90"/>
      <c r="C244" s="78"/>
      <c r="D244" s="114"/>
      <c r="E244" s="78"/>
      <c r="F244" s="78"/>
      <c r="G244" s="78"/>
      <c r="H244" s="78"/>
      <c r="I244" s="78"/>
      <c r="J244" s="90"/>
      <c r="K244" s="118"/>
      <c r="L244" s="90"/>
      <c r="M244" s="118"/>
      <c r="N244" s="110" t="str">
        <f>IF(OR($J244="",$L244=""),"",IF($L244&gt;$J244,"はい","いいえ"))</f>
      </c>
      <c r="O244" s="122" t="str">
        <f>IF(OR($J244="",$K244="",$L244="",$M244=""),"",MAX(0,($L244+$M244-$J244-$K244)*24))</f>
      </c>
      <c r="P244" s="126"/>
      <c r="Q244" s="122" t="str">
        <f>IF($O244="","",ROUND(MAX(0,$O244-$P244)/'設定'!$B$15,0)*'設定'!$B$15)</f>
      </c>
      <c r="R244" s="78"/>
      <c r="S244" s="114"/>
      <c r="T244" s="110" t="str">
        <f>IF($Q244="","",IF(OR($Q244&gt;='設定'!$B$26,AND('設定'!$B$27="はい",ISNUMBER(SEARCH("法定",$G244)))),"三次承認",IF($Q244&gt;='設定'!$B$25,"二次承認","一次承認")))</f>
      </c>
      <c r="U244" s="78"/>
      <c r="V244" s="78"/>
      <c r="W244" s="90"/>
      <c r="X244" s="78"/>
      <c r="Y244" s="78"/>
      <c r="Z244" s="90"/>
      <c r="AA244" s="78"/>
      <c r="AB244" s="78"/>
      <c r="AC244" s="90"/>
      <c r="AD244" s="134" t="str">
        <f>IF($C244="","",IF((IF($Q244&gt;'設定'!$B$17,1,0)+IF(AND($S244="承認済み",$W244=""),1,0)+IF(AND(ISNUMBER(SEARCH("法定",$G244)),$AC244=""),1,0)+IF(AND($Q244&gt;0,$AL244=""),1,0))=0,"无",IF($Q244&gt;'設定'!$B$17,"1回上限超過。","")&amp;IF(AND($S244="承認済み",$W244=""),"上司承認日未入力。","")&amp;IF(AND(ISNUMBER(SEARCH("法定",$G244)),$AC244=""),"法定休日の上位承認漏れ。","")&amp;IF(AND($Q244&gt;0,$AL244=""),"証憑不足。","")))</f>
      </c>
      <c r="AE244" s="110" t="str">
        <f>IF($J244="","",TEXT($J244,"yyyy-mm"))</f>
      </c>
      <c r="AF244" s="122" t="str">
        <f>IF($G244="","",IF(ISNUMBER(SEARCH("法定",$G244)),'設定'!$B$14,IF(ISNUMBER(SEARCH("休日",$G244)),'設定'!$B$13,'設定'!$B$12)))</f>
      </c>
      <c r="AG244" s="122" t="str">
        <f>IF($Q244="","",$Q244*$AF244)</f>
      </c>
      <c r="AH244" s="130" t="str">
        <f>IF($Q244="","",IF($Q244&gt;='設定'!$B$19,'設定'!$B$20,0))</f>
      </c>
      <c r="AI244" s="130" t="str">
        <f>IF($Q244="","",IF($Q244&gt;='設定'!$B$21,'設定'!$B$22,0))</f>
      </c>
      <c r="AJ244" s="78"/>
      <c r="AK244" s="78"/>
      <c r="AL244" s="36"/>
      <c r="AM244" s="36"/>
      <c r="AN244" s="36"/>
    </row>
    <row r="245" ht="20" customHeight="true">
      <c r="A245" s="110" t="str">
        <f>IF($C245="","",IF($B245="","OT-"&amp;TEXT(ROW()-5,"0000"),"OT-"&amp;TEXT($B245,"yyyymmdd")&amp;"-"&amp;TEXT(ROW()-5,"0000")))</f>
      </c>
      <c r="B245" s="90"/>
      <c r="C245" s="78"/>
      <c r="D245" s="114"/>
      <c r="E245" s="78"/>
      <c r="F245" s="78"/>
      <c r="G245" s="78"/>
      <c r="H245" s="78"/>
      <c r="I245" s="78"/>
      <c r="J245" s="90"/>
      <c r="K245" s="118"/>
      <c r="L245" s="90"/>
      <c r="M245" s="118"/>
      <c r="N245" s="110" t="str">
        <f>IF(OR($J245="",$L245=""),"",IF($L245&gt;$J245,"はい","いいえ"))</f>
      </c>
      <c r="O245" s="122" t="str">
        <f>IF(OR($J245="",$K245="",$L245="",$M245=""),"",MAX(0,($L245+$M245-$J245-$K245)*24))</f>
      </c>
      <c r="P245" s="126"/>
      <c r="Q245" s="122" t="str">
        <f>IF($O245="","",ROUND(MAX(0,$O245-$P245)/'設定'!$B$15,0)*'設定'!$B$15)</f>
      </c>
      <c r="R245" s="78"/>
      <c r="S245" s="114"/>
      <c r="T245" s="110" t="str">
        <f>IF($Q245="","",IF(OR($Q245&gt;='設定'!$B$26,AND('設定'!$B$27="はい",ISNUMBER(SEARCH("法定",$G245)))),"三次承認",IF($Q245&gt;='設定'!$B$25,"二次承認","一次承認")))</f>
      </c>
      <c r="U245" s="78"/>
      <c r="V245" s="78"/>
      <c r="W245" s="90"/>
      <c r="X245" s="78"/>
      <c r="Y245" s="78"/>
      <c r="Z245" s="90"/>
      <c r="AA245" s="78"/>
      <c r="AB245" s="78"/>
      <c r="AC245" s="90"/>
      <c r="AD245" s="134" t="str">
        <f>IF($C245="","",IF((IF($Q245&gt;'設定'!$B$17,1,0)+IF(AND($S245="承認済み",$W245=""),1,0)+IF(AND(ISNUMBER(SEARCH("法定",$G245)),$AC245=""),1,0)+IF(AND($Q245&gt;0,$AL245=""),1,0))=0,"无",IF($Q245&gt;'設定'!$B$17,"1回上限超過。","")&amp;IF(AND($S245="承認済み",$W245=""),"上司承認日未入力。","")&amp;IF(AND(ISNUMBER(SEARCH("法定",$G245)),$AC245=""),"法定休日の上位承認漏れ。","")&amp;IF(AND($Q245&gt;0,$AL245=""),"証憑不足。","")))</f>
      </c>
      <c r="AE245" s="110" t="str">
        <f>IF($J245="","",TEXT($J245,"yyyy-mm"))</f>
      </c>
      <c r="AF245" s="122" t="str">
        <f>IF($G245="","",IF(ISNUMBER(SEARCH("法定",$G245)),'設定'!$B$14,IF(ISNUMBER(SEARCH("休日",$G245)),'設定'!$B$13,'設定'!$B$12)))</f>
      </c>
      <c r="AG245" s="122" t="str">
        <f>IF($Q245="","",$Q245*$AF245)</f>
      </c>
      <c r="AH245" s="130" t="str">
        <f>IF($Q245="","",IF($Q245&gt;='設定'!$B$19,'設定'!$B$20,0))</f>
      </c>
      <c r="AI245" s="130" t="str">
        <f>IF($Q245="","",IF($Q245&gt;='設定'!$B$21,'設定'!$B$22,0))</f>
      </c>
      <c r="AJ245" s="78"/>
      <c r="AK245" s="78"/>
      <c r="AL245" s="36"/>
      <c r="AM245" s="36"/>
      <c r="AN245" s="36"/>
    </row>
    <row r="246" ht="20" customHeight="true">
      <c r="A246" s="110" t="str">
        <f>IF($C246="","",IF($B246="","OT-"&amp;TEXT(ROW()-5,"0000"),"OT-"&amp;TEXT($B246,"yyyymmdd")&amp;"-"&amp;TEXT(ROW()-5,"0000")))</f>
      </c>
      <c r="B246" s="90"/>
      <c r="C246" s="78"/>
      <c r="D246" s="114"/>
      <c r="E246" s="78"/>
      <c r="F246" s="78"/>
      <c r="G246" s="78"/>
      <c r="H246" s="78"/>
      <c r="I246" s="78"/>
      <c r="J246" s="90"/>
      <c r="K246" s="118"/>
      <c r="L246" s="90"/>
      <c r="M246" s="118"/>
      <c r="N246" s="110" t="str">
        <f>IF(OR($J246="",$L246=""),"",IF($L246&gt;$J246,"はい","いいえ"))</f>
      </c>
      <c r="O246" s="122" t="str">
        <f>IF(OR($J246="",$K246="",$L246="",$M246=""),"",MAX(0,($L246+$M246-$J246-$K246)*24))</f>
      </c>
      <c r="P246" s="126"/>
      <c r="Q246" s="122" t="str">
        <f>IF($O246="","",ROUND(MAX(0,$O246-$P246)/'設定'!$B$15,0)*'設定'!$B$15)</f>
      </c>
      <c r="R246" s="78"/>
      <c r="S246" s="114"/>
      <c r="T246" s="110" t="str">
        <f>IF($Q246="","",IF(OR($Q246&gt;='設定'!$B$26,AND('設定'!$B$27="はい",ISNUMBER(SEARCH("法定",$G246)))),"三次承認",IF($Q246&gt;='設定'!$B$25,"二次承認","一次承認")))</f>
      </c>
      <c r="U246" s="78"/>
      <c r="V246" s="78"/>
      <c r="W246" s="90"/>
      <c r="X246" s="78"/>
      <c r="Y246" s="78"/>
      <c r="Z246" s="90"/>
      <c r="AA246" s="78"/>
      <c r="AB246" s="78"/>
      <c r="AC246" s="90"/>
      <c r="AD246" s="134" t="str">
        <f>IF($C246="","",IF((IF($Q246&gt;'設定'!$B$17,1,0)+IF(AND($S246="承認済み",$W246=""),1,0)+IF(AND(ISNUMBER(SEARCH("法定",$G246)),$AC246=""),1,0)+IF(AND($Q246&gt;0,$AL246=""),1,0))=0,"无",IF($Q246&gt;'設定'!$B$17,"1回上限超過。","")&amp;IF(AND($S246="承認済み",$W246=""),"上司承認日未入力。","")&amp;IF(AND(ISNUMBER(SEARCH("法定",$G246)),$AC246=""),"法定休日の上位承認漏れ。","")&amp;IF(AND($Q246&gt;0,$AL246=""),"証憑不足。","")))</f>
      </c>
      <c r="AE246" s="110" t="str">
        <f>IF($J246="","",TEXT($J246,"yyyy-mm"))</f>
      </c>
      <c r="AF246" s="122" t="str">
        <f>IF($G246="","",IF(ISNUMBER(SEARCH("法定",$G246)),'設定'!$B$14,IF(ISNUMBER(SEARCH("休日",$G246)),'設定'!$B$13,'設定'!$B$12)))</f>
      </c>
      <c r="AG246" s="122" t="str">
        <f>IF($Q246="","",$Q246*$AF246)</f>
      </c>
      <c r="AH246" s="130" t="str">
        <f>IF($Q246="","",IF($Q246&gt;='設定'!$B$19,'設定'!$B$20,0))</f>
      </c>
      <c r="AI246" s="130" t="str">
        <f>IF($Q246="","",IF($Q246&gt;='設定'!$B$21,'設定'!$B$22,0))</f>
      </c>
      <c r="AJ246" s="78"/>
      <c r="AK246" s="78"/>
      <c r="AL246" s="36"/>
      <c r="AM246" s="36"/>
      <c r="AN246" s="36"/>
    </row>
    <row r="247" ht="20" customHeight="true">
      <c r="A247" s="110" t="str">
        <f>IF($C247="","",IF($B247="","OT-"&amp;TEXT(ROW()-5,"0000"),"OT-"&amp;TEXT($B247,"yyyymmdd")&amp;"-"&amp;TEXT(ROW()-5,"0000")))</f>
      </c>
      <c r="B247" s="90"/>
      <c r="C247" s="78"/>
      <c r="D247" s="114"/>
      <c r="E247" s="78"/>
      <c r="F247" s="78"/>
      <c r="G247" s="78"/>
      <c r="H247" s="78"/>
      <c r="I247" s="78"/>
      <c r="J247" s="90"/>
      <c r="K247" s="118"/>
      <c r="L247" s="90"/>
      <c r="M247" s="118"/>
      <c r="N247" s="110" t="str">
        <f>IF(OR($J247="",$L247=""),"",IF($L247&gt;$J247,"はい","いいえ"))</f>
      </c>
      <c r="O247" s="122" t="str">
        <f>IF(OR($J247="",$K247="",$L247="",$M247=""),"",MAX(0,($L247+$M247-$J247-$K247)*24))</f>
      </c>
      <c r="P247" s="126"/>
      <c r="Q247" s="122" t="str">
        <f>IF($O247="","",ROUND(MAX(0,$O247-$P247)/'設定'!$B$15,0)*'設定'!$B$15)</f>
      </c>
      <c r="R247" s="78"/>
      <c r="S247" s="114"/>
      <c r="T247" s="110" t="str">
        <f>IF($Q247="","",IF(OR($Q247&gt;='設定'!$B$26,AND('設定'!$B$27="はい",ISNUMBER(SEARCH("法定",$G247)))),"三次承認",IF($Q247&gt;='設定'!$B$25,"二次承認","一次承認")))</f>
      </c>
      <c r="U247" s="78"/>
      <c r="V247" s="78"/>
      <c r="W247" s="90"/>
      <c r="X247" s="78"/>
      <c r="Y247" s="78"/>
      <c r="Z247" s="90"/>
      <c r="AA247" s="78"/>
      <c r="AB247" s="78"/>
      <c r="AC247" s="90"/>
      <c r="AD247" s="134" t="str">
        <f>IF($C247="","",IF((IF($Q247&gt;'設定'!$B$17,1,0)+IF(AND($S247="承認済み",$W247=""),1,0)+IF(AND(ISNUMBER(SEARCH("法定",$G247)),$AC247=""),1,0)+IF(AND($Q247&gt;0,$AL247=""),1,0))=0,"无",IF($Q247&gt;'設定'!$B$17,"1回上限超過。","")&amp;IF(AND($S247="承認済み",$W247=""),"上司承認日未入力。","")&amp;IF(AND(ISNUMBER(SEARCH("法定",$G247)),$AC247=""),"法定休日の上位承認漏れ。","")&amp;IF(AND($Q247&gt;0,$AL247=""),"証憑不足。","")))</f>
      </c>
      <c r="AE247" s="110" t="str">
        <f>IF($J247="","",TEXT($J247,"yyyy-mm"))</f>
      </c>
      <c r="AF247" s="122" t="str">
        <f>IF($G247="","",IF(ISNUMBER(SEARCH("法定",$G247)),'設定'!$B$14,IF(ISNUMBER(SEARCH("休日",$G247)),'設定'!$B$13,'設定'!$B$12)))</f>
      </c>
      <c r="AG247" s="122" t="str">
        <f>IF($Q247="","",$Q247*$AF247)</f>
      </c>
      <c r="AH247" s="130" t="str">
        <f>IF($Q247="","",IF($Q247&gt;='設定'!$B$19,'設定'!$B$20,0))</f>
      </c>
      <c r="AI247" s="130" t="str">
        <f>IF($Q247="","",IF($Q247&gt;='設定'!$B$21,'設定'!$B$22,0))</f>
      </c>
      <c r="AJ247" s="78"/>
      <c r="AK247" s="78"/>
      <c r="AL247" s="36"/>
      <c r="AM247" s="36"/>
      <c r="AN247" s="36"/>
    </row>
    <row r="248" ht="20" customHeight="true">
      <c r="A248" s="110" t="str">
        <f>IF($C248="","",IF($B248="","OT-"&amp;TEXT(ROW()-5,"0000"),"OT-"&amp;TEXT($B248,"yyyymmdd")&amp;"-"&amp;TEXT(ROW()-5,"0000")))</f>
      </c>
      <c r="B248" s="90"/>
      <c r="C248" s="78"/>
      <c r="D248" s="114"/>
      <c r="E248" s="78"/>
      <c r="F248" s="78"/>
      <c r="G248" s="78"/>
      <c r="H248" s="78"/>
      <c r="I248" s="78"/>
      <c r="J248" s="90"/>
      <c r="K248" s="118"/>
      <c r="L248" s="90"/>
      <c r="M248" s="118"/>
      <c r="N248" s="110" t="str">
        <f>IF(OR($J248="",$L248=""),"",IF($L248&gt;$J248,"はい","いいえ"))</f>
      </c>
      <c r="O248" s="122" t="str">
        <f>IF(OR($J248="",$K248="",$L248="",$M248=""),"",MAX(0,($L248+$M248-$J248-$K248)*24))</f>
      </c>
      <c r="P248" s="126"/>
      <c r="Q248" s="122" t="str">
        <f>IF($O248="","",ROUND(MAX(0,$O248-$P248)/'設定'!$B$15,0)*'設定'!$B$15)</f>
      </c>
      <c r="R248" s="78"/>
      <c r="S248" s="114"/>
      <c r="T248" s="110" t="str">
        <f>IF($Q248="","",IF(OR($Q248&gt;='設定'!$B$26,AND('設定'!$B$27="はい",ISNUMBER(SEARCH("法定",$G248)))),"三次承認",IF($Q248&gt;='設定'!$B$25,"二次承認","一次承認")))</f>
      </c>
      <c r="U248" s="78"/>
      <c r="V248" s="78"/>
      <c r="W248" s="90"/>
      <c r="X248" s="78"/>
      <c r="Y248" s="78"/>
      <c r="Z248" s="90"/>
      <c r="AA248" s="78"/>
      <c r="AB248" s="78"/>
      <c r="AC248" s="90"/>
      <c r="AD248" s="134" t="str">
        <f>IF($C248="","",IF((IF($Q248&gt;'設定'!$B$17,1,0)+IF(AND($S248="承認済み",$W248=""),1,0)+IF(AND(ISNUMBER(SEARCH("法定",$G248)),$AC248=""),1,0)+IF(AND($Q248&gt;0,$AL248=""),1,0))=0,"无",IF($Q248&gt;'設定'!$B$17,"1回上限超過。","")&amp;IF(AND($S248="承認済み",$W248=""),"上司承認日未入力。","")&amp;IF(AND(ISNUMBER(SEARCH("法定",$G248)),$AC248=""),"法定休日の上位承認漏れ。","")&amp;IF(AND($Q248&gt;0,$AL248=""),"証憑不足。","")))</f>
      </c>
      <c r="AE248" s="110" t="str">
        <f>IF($J248="","",TEXT($J248,"yyyy-mm"))</f>
      </c>
      <c r="AF248" s="122" t="str">
        <f>IF($G248="","",IF(ISNUMBER(SEARCH("法定",$G248)),'設定'!$B$14,IF(ISNUMBER(SEARCH("休日",$G248)),'設定'!$B$13,'設定'!$B$12)))</f>
      </c>
      <c r="AG248" s="122" t="str">
        <f>IF($Q248="","",$Q248*$AF248)</f>
      </c>
      <c r="AH248" s="130" t="str">
        <f>IF($Q248="","",IF($Q248&gt;='設定'!$B$19,'設定'!$B$20,0))</f>
      </c>
      <c r="AI248" s="130" t="str">
        <f>IF($Q248="","",IF($Q248&gt;='設定'!$B$21,'設定'!$B$22,0))</f>
      </c>
      <c r="AJ248" s="78"/>
      <c r="AK248" s="78"/>
      <c r="AL248" s="36"/>
      <c r="AM248" s="36"/>
      <c r="AN248" s="36"/>
    </row>
    <row r="249" ht="20" customHeight="true">
      <c r="A249" s="110" t="str">
        <f>IF($C249="","",IF($B249="","OT-"&amp;TEXT(ROW()-5,"0000"),"OT-"&amp;TEXT($B249,"yyyymmdd")&amp;"-"&amp;TEXT(ROW()-5,"0000")))</f>
      </c>
      <c r="B249" s="90"/>
      <c r="C249" s="78"/>
      <c r="D249" s="114"/>
      <c r="E249" s="78"/>
      <c r="F249" s="78"/>
      <c r="G249" s="78"/>
      <c r="H249" s="78"/>
      <c r="I249" s="78"/>
      <c r="J249" s="90"/>
      <c r="K249" s="118"/>
      <c r="L249" s="90"/>
      <c r="M249" s="118"/>
      <c r="N249" s="110" t="str">
        <f>IF(OR($J249="",$L249=""),"",IF($L249&gt;$J249,"はい","いいえ"))</f>
      </c>
      <c r="O249" s="122" t="str">
        <f>IF(OR($J249="",$K249="",$L249="",$M249=""),"",MAX(0,($L249+$M249-$J249-$K249)*24))</f>
      </c>
      <c r="P249" s="126"/>
      <c r="Q249" s="122" t="str">
        <f>IF($O249="","",ROUND(MAX(0,$O249-$P249)/'設定'!$B$15,0)*'設定'!$B$15)</f>
      </c>
      <c r="R249" s="78"/>
      <c r="S249" s="114"/>
      <c r="T249" s="110" t="str">
        <f>IF($Q249="","",IF(OR($Q249&gt;='設定'!$B$26,AND('設定'!$B$27="はい",ISNUMBER(SEARCH("法定",$G249)))),"三次承認",IF($Q249&gt;='設定'!$B$25,"二次承認","一次承認")))</f>
      </c>
      <c r="U249" s="78"/>
      <c r="V249" s="78"/>
      <c r="W249" s="90"/>
      <c r="X249" s="78"/>
      <c r="Y249" s="78"/>
      <c r="Z249" s="90"/>
      <c r="AA249" s="78"/>
      <c r="AB249" s="78"/>
      <c r="AC249" s="90"/>
      <c r="AD249" s="134" t="str">
        <f>IF($C249="","",IF((IF($Q249&gt;'設定'!$B$17,1,0)+IF(AND($S249="承認済み",$W249=""),1,0)+IF(AND(ISNUMBER(SEARCH("法定",$G249)),$AC249=""),1,0)+IF(AND($Q249&gt;0,$AL249=""),1,0))=0,"无",IF($Q249&gt;'設定'!$B$17,"1回上限超過。","")&amp;IF(AND($S249="承認済み",$W249=""),"上司承認日未入力。","")&amp;IF(AND(ISNUMBER(SEARCH("法定",$G249)),$AC249=""),"法定休日の上位承認漏れ。","")&amp;IF(AND($Q249&gt;0,$AL249=""),"証憑不足。","")))</f>
      </c>
      <c r="AE249" s="110" t="str">
        <f>IF($J249="","",TEXT($J249,"yyyy-mm"))</f>
      </c>
      <c r="AF249" s="122" t="str">
        <f>IF($G249="","",IF(ISNUMBER(SEARCH("法定",$G249)),'設定'!$B$14,IF(ISNUMBER(SEARCH("休日",$G249)),'設定'!$B$13,'設定'!$B$12)))</f>
      </c>
      <c r="AG249" s="122" t="str">
        <f>IF($Q249="","",$Q249*$AF249)</f>
      </c>
      <c r="AH249" s="130" t="str">
        <f>IF($Q249="","",IF($Q249&gt;='設定'!$B$19,'設定'!$B$20,0))</f>
      </c>
      <c r="AI249" s="130" t="str">
        <f>IF($Q249="","",IF($Q249&gt;='設定'!$B$21,'設定'!$B$22,0))</f>
      </c>
      <c r="AJ249" s="78"/>
      <c r="AK249" s="78"/>
      <c r="AL249" s="36"/>
      <c r="AM249" s="36"/>
      <c r="AN249" s="36"/>
    </row>
    <row r="250" ht="20" customHeight="true">
      <c r="A250" s="110" t="str">
        <f>IF($C250="","",IF($B250="","OT-"&amp;TEXT(ROW()-5,"0000"),"OT-"&amp;TEXT($B250,"yyyymmdd")&amp;"-"&amp;TEXT(ROW()-5,"0000")))</f>
      </c>
      <c r="B250" s="90"/>
      <c r="C250" s="78"/>
      <c r="D250" s="114"/>
      <c r="E250" s="78"/>
      <c r="F250" s="78"/>
      <c r="G250" s="78"/>
      <c r="H250" s="78"/>
      <c r="I250" s="78"/>
      <c r="J250" s="90"/>
      <c r="K250" s="118"/>
      <c r="L250" s="90"/>
      <c r="M250" s="118"/>
      <c r="N250" s="110" t="str">
        <f>IF(OR($J250="",$L250=""),"",IF($L250&gt;$J250,"はい","いいえ"))</f>
      </c>
      <c r="O250" s="122" t="str">
        <f>IF(OR($J250="",$K250="",$L250="",$M250=""),"",MAX(0,($L250+$M250-$J250-$K250)*24))</f>
      </c>
      <c r="P250" s="126"/>
      <c r="Q250" s="122" t="str">
        <f>IF($O250="","",ROUND(MAX(0,$O250-$P250)/'設定'!$B$15,0)*'設定'!$B$15)</f>
      </c>
      <c r="R250" s="78"/>
      <c r="S250" s="114"/>
      <c r="T250" s="110" t="str">
        <f>IF($Q250="","",IF(OR($Q250&gt;='設定'!$B$26,AND('設定'!$B$27="はい",ISNUMBER(SEARCH("法定",$G250)))),"三次承認",IF($Q250&gt;='設定'!$B$25,"二次承認","一次承認")))</f>
      </c>
      <c r="U250" s="78"/>
      <c r="V250" s="78"/>
      <c r="W250" s="90"/>
      <c r="X250" s="78"/>
      <c r="Y250" s="78"/>
      <c r="Z250" s="90"/>
      <c r="AA250" s="78"/>
      <c r="AB250" s="78"/>
      <c r="AC250" s="90"/>
      <c r="AD250" s="134" t="str">
        <f>IF($C250="","",IF((IF($Q250&gt;'設定'!$B$17,1,0)+IF(AND($S250="承認済み",$W250=""),1,0)+IF(AND(ISNUMBER(SEARCH("法定",$G250)),$AC250=""),1,0)+IF(AND($Q250&gt;0,$AL250=""),1,0))=0,"无",IF($Q250&gt;'設定'!$B$17,"1回上限超過。","")&amp;IF(AND($S250="承認済み",$W250=""),"上司承認日未入力。","")&amp;IF(AND(ISNUMBER(SEARCH("法定",$G250)),$AC250=""),"法定休日の上位承認漏れ。","")&amp;IF(AND($Q250&gt;0,$AL250=""),"証憑不足。","")))</f>
      </c>
      <c r="AE250" s="110" t="str">
        <f>IF($J250="","",TEXT($J250,"yyyy-mm"))</f>
      </c>
      <c r="AF250" s="122" t="str">
        <f>IF($G250="","",IF(ISNUMBER(SEARCH("法定",$G250)),'設定'!$B$14,IF(ISNUMBER(SEARCH("休日",$G250)),'設定'!$B$13,'設定'!$B$12)))</f>
      </c>
      <c r="AG250" s="122" t="str">
        <f>IF($Q250="","",$Q250*$AF250)</f>
      </c>
      <c r="AH250" s="130" t="str">
        <f>IF($Q250="","",IF($Q250&gt;='設定'!$B$19,'設定'!$B$20,0))</f>
      </c>
      <c r="AI250" s="130" t="str">
        <f>IF($Q250="","",IF($Q250&gt;='設定'!$B$21,'設定'!$B$22,0))</f>
      </c>
      <c r="AJ250" s="78"/>
      <c r="AK250" s="78"/>
      <c r="AL250" s="36"/>
      <c r="AM250" s="36"/>
      <c r="AN250" s="36"/>
    </row>
    <row r="251" ht="20" customHeight="true">
      <c r="A251" s="110" t="str">
        <f>IF($C251="","",IF($B251="","OT-"&amp;TEXT(ROW()-5,"0000"),"OT-"&amp;TEXT($B251,"yyyymmdd")&amp;"-"&amp;TEXT(ROW()-5,"0000")))</f>
      </c>
      <c r="B251" s="90"/>
      <c r="C251" s="78"/>
      <c r="D251" s="114"/>
      <c r="E251" s="78"/>
      <c r="F251" s="78"/>
      <c r="G251" s="78"/>
      <c r="H251" s="78"/>
      <c r="I251" s="78"/>
      <c r="J251" s="90"/>
      <c r="K251" s="118"/>
      <c r="L251" s="90"/>
      <c r="M251" s="118"/>
      <c r="N251" s="110" t="str">
        <f>IF(OR($J251="",$L251=""),"",IF($L251&gt;$J251,"はい","いいえ"))</f>
      </c>
      <c r="O251" s="122" t="str">
        <f>IF(OR($J251="",$K251="",$L251="",$M251=""),"",MAX(0,($L251+$M251-$J251-$K251)*24))</f>
      </c>
      <c r="P251" s="126"/>
      <c r="Q251" s="122" t="str">
        <f>IF($O251="","",ROUND(MAX(0,$O251-$P251)/'設定'!$B$15,0)*'設定'!$B$15)</f>
      </c>
      <c r="R251" s="78"/>
      <c r="S251" s="114"/>
      <c r="T251" s="110" t="str">
        <f>IF($Q251="","",IF(OR($Q251&gt;='設定'!$B$26,AND('設定'!$B$27="はい",ISNUMBER(SEARCH("法定",$G251)))),"三次承認",IF($Q251&gt;='設定'!$B$25,"二次承認","一次承認")))</f>
      </c>
      <c r="U251" s="78"/>
      <c r="V251" s="78"/>
      <c r="W251" s="90"/>
      <c r="X251" s="78"/>
      <c r="Y251" s="78"/>
      <c r="Z251" s="90"/>
      <c r="AA251" s="78"/>
      <c r="AB251" s="78"/>
      <c r="AC251" s="90"/>
      <c r="AD251" s="134" t="str">
        <f>IF($C251="","",IF((IF($Q251&gt;'設定'!$B$17,1,0)+IF(AND($S251="承認済み",$W251=""),1,0)+IF(AND(ISNUMBER(SEARCH("法定",$G251)),$AC251=""),1,0)+IF(AND($Q251&gt;0,$AL251=""),1,0))=0,"无",IF($Q251&gt;'設定'!$B$17,"1回上限超過。","")&amp;IF(AND($S251="承認済み",$W251=""),"上司承認日未入力。","")&amp;IF(AND(ISNUMBER(SEARCH("法定",$G251)),$AC251=""),"法定休日の上位承認漏れ。","")&amp;IF(AND($Q251&gt;0,$AL251=""),"証憑不足。","")))</f>
      </c>
      <c r="AE251" s="110" t="str">
        <f>IF($J251="","",TEXT($J251,"yyyy-mm"))</f>
      </c>
      <c r="AF251" s="122" t="str">
        <f>IF($G251="","",IF(ISNUMBER(SEARCH("法定",$G251)),'設定'!$B$14,IF(ISNUMBER(SEARCH("休日",$G251)),'設定'!$B$13,'設定'!$B$12)))</f>
      </c>
      <c r="AG251" s="122" t="str">
        <f>IF($Q251="","",$Q251*$AF251)</f>
      </c>
      <c r="AH251" s="130" t="str">
        <f>IF($Q251="","",IF($Q251&gt;='設定'!$B$19,'設定'!$B$20,0))</f>
      </c>
      <c r="AI251" s="130" t="str">
        <f>IF($Q251="","",IF($Q251&gt;='設定'!$B$21,'設定'!$B$22,0))</f>
      </c>
      <c r="AJ251" s="78"/>
      <c r="AK251" s="78"/>
      <c r="AL251" s="36"/>
      <c r="AM251" s="36"/>
      <c r="AN251" s="36"/>
    </row>
    <row r="252" ht="20" customHeight="true">
      <c r="A252" s="110" t="str">
        <f>IF($C252="","",IF($B252="","OT-"&amp;TEXT(ROW()-5,"0000"),"OT-"&amp;TEXT($B252,"yyyymmdd")&amp;"-"&amp;TEXT(ROW()-5,"0000")))</f>
      </c>
      <c r="B252" s="90"/>
      <c r="C252" s="78"/>
      <c r="D252" s="114"/>
      <c r="E252" s="78"/>
      <c r="F252" s="78"/>
      <c r="G252" s="78"/>
      <c r="H252" s="78"/>
      <c r="I252" s="78"/>
      <c r="J252" s="90"/>
      <c r="K252" s="118"/>
      <c r="L252" s="90"/>
      <c r="M252" s="118"/>
      <c r="N252" s="110" t="str">
        <f>IF(OR($J252="",$L252=""),"",IF($L252&gt;$J252,"はい","いいえ"))</f>
      </c>
      <c r="O252" s="122" t="str">
        <f>IF(OR($J252="",$K252="",$L252="",$M252=""),"",MAX(0,($L252+$M252-$J252-$K252)*24))</f>
      </c>
      <c r="P252" s="126"/>
      <c r="Q252" s="122" t="str">
        <f>IF($O252="","",ROUND(MAX(0,$O252-$P252)/'設定'!$B$15,0)*'設定'!$B$15)</f>
      </c>
      <c r="R252" s="78"/>
      <c r="S252" s="114"/>
      <c r="T252" s="110" t="str">
        <f>IF($Q252="","",IF(OR($Q252&gt;='設定'!$B$26,AND('設定'!$B$27="はい",ISNUMBER(SEARCH("法定",$G252)))),"三次承認",IF($Q252&gt;='設定'!$B$25,"二次承認","一次承認")))</f>
      </c>
      <c r="U252" s="78"/>
      <c r="V252" s="78"/>
      <c r="W252" s="90"/>
      <c r="X252" s="78"/>
      <c r="Y252" s="78"/>
      <c r="Z252" s="90"/>
      <c r="AA252" s="78"/>
      <c r="AB252" s="78"/>
      <c r="AC252" s="90"/>
      <c r="AD252" s="134" t="str">
        <f>IF($C252="","",IF((IF($Q252&gt;'設定'!$B$17,1,0)+IF(AND($S252="承認済み",$W252=""),1,0)+IF(AND(ISNUMBER(SEARCH("法定",$G252)),$AC252=""),1,0)+IF(AND($Q252&gt;0,$AL252=""),1,0))=0,"无",IF($Q252&gt;'設定'!$B$17,"1回上限超過。","")&amp;IF(AND($S252="承認済み",$W252=""),"上司承認日未入力。","")&amp;IF(AND(ISNUMBER(SEARCH("法定",$G252)),$AC252=""),"法定休日の上位承認漏れ。","")&amp;IF(AND($Q252&gt;0,$AL252=""),"証憑不足。","")))</f>
      </c>
      <c r="AE252" s="110" t="str">
        <f>IF($J252="","",TEXT($J252,"yyyy-mm"))</f>
      </c>
      <c r="AF252" s="122" t="str">
        <f>IF($G252="","",IF(ISNUMBER(SEARCH("法定",$G252)),'設定'!$B$14,IF(ISNUMBER(SEARCH("休日",$G252)),'設定'!$B$13,'設定'!$B$12)))</f>
      </c>
      <c r="AG252" s="122" t="str">
        <f>IF($Q252="","",$Q252*$AF252)</f>
      </c>
      <c r="AH252" s="130" t="str">
        <f>IF($Q252="","",IF($Q252&gt;='設定'!$B$19,'設定'!$B$20,0))</f>
      </c>
      <c r="AI252" s="130" t="str">
        <f>IF($Q252="","",IF($Q252&gt;='設定'!$B$21,'設定'!$B$22,0))</f>
      </c>
      <c r="AJ252" s="78"/>
      <c r="AK252" s="78"/>
      <c r="AL252" s="36"/>
      <c r="AM252" s="36"/>
      <c r="AN252" s="36"/>
    </row>
    <row r="253" ht="20" customHeight="true">
      <c r="A253" s="110" t="str">
        <f>IF($C253="","",IF($B253="","OT-"&amp;TEXT(ROW()-5,"0000"),"OT-"&amp;TEXT($B253,"yyyymmdd")&amp;"-"&amp;TEXT(ROW()-5,"0000")))</f>
      </c>
      <c r="B253" s="90"/>
      <c r="C253" s="78"/>
      <c r="D253" s="114"/>
      <c r="E253" s="78"/>
      <c r="F253" s="78"/>
      <c r="G253" s="78"/>
      <c r="H253" s="78"/>
      <c r="I253" s="78"/>
      <c r="J253" s="90"/>
      <c r="K253" s="118"/>
      <c r="L253" s="90"/>
      <c r="M253" s="118"/>
      <c r="N253" s="110" t="str">
        <f>IF(OR($J253="",$L253=""),"",IF($L253&gt;$J253,"はい","いいえ"))</f>
      </c>
      <c r="O253" s="122" t="str">
        <f>IF(OR($J253="",$K253="",$L253="",$M253=""),"",MAX(0,($L253+$M253-$J253-$K253)*24))</f>
      </c>
      <c r="P253" s="126"/>
      <c r="Q253" s="122" t="str">
        <f>IF($O253="","",ROUND(MAX(0,$O253-$P253)/'設定'!$B$15,0)*'設定'!$B$15)</f>
      </c>
      <c r="R253" s="78"/>
      <c r="S253" s="114"/>
      <c r="T253" s="110" t="str">
        <f>IF($Q253="","",IF(OR($Q253&gt;='設定'!$B$26,AND('設定'!$B$27="はい",ISNUMBER(SEARCH("法定",$G253)))),"三次承認",IF($Q253&gt;='設定'!$B$25,"二次承認","一次承認")))</f>
      </c>
      <c r="U253" s="78"/>
      <c r="V253" s="78"/>
      <c r="W253" s="90"/>
      <c r="X253" s="78"/>
      <c r="Y253" s="78"/>
      <c r="Z253" s="90"/>
      <c r="AA253" s="78"/>
      <c r="AB253" s="78"/>
      <c r="AC253" s="90"/>
      <c r="AD253" s="134" t="str">
        <f>IF($C253="","",IF((IF($Q253&gt;'設定'!$B$17,1,0)+IF(AND($S253="承認済み",$W253=""),1,0)+IF(AND(ISNUMBER(SEARCH("法定",$G253)),$AC253=""),1,0)+IF(AND($Q253&gt;0,$AL253=""),1,0))=0,"无",IF($Q253&gt;'設定'!$B$17,"1回上限超過。","")&amp;IF(AND($S253="承認済み",$W253=""),"上司承認日未入力。","")&amp;IF(AND(ISNUMBER(SEARCH("法定",$G253)),$AC253=""),"法定休日の上位承認漏れ。","")&amp;IF(AND($Q253&gt;0,$AL253=""),"証憑不足。","")))</f>
      </c>
      <c r="AE253" s="110" t="str">
        <f>IF($J253="","",TEXT($J253,"yyyy-mm"))</f>
      </c>
      <c r="AF253" s="122" t="str">
        <f>IF($G253="","",IF(ISNUMBER(SEARCH("法定",$G253)),'設定'!$B$14,IF(ISNUMBER(SEARCH("休日",$G253)),'設定'!$B$13,'設定'!$B$12)))</f>
      </c>
      <c r="AG253" s="122" t="str">
        <f>IF($Q253="","",$Q253*$AF253)</f>
      </c>
      <c r="AH253" s="130" t="str">
        <f>IF($Q253="","",IF($Q253&gt;='設定'!$B$19,'設定'!$B$20,0))</f>
      </c>
      <c r="AI253" s="130" t="str">
        <f>IF($Q253="","",IF($Q253&gt;='設定'!$B$21,'設定'!$B$22,0))</f>
      </c>
      <c r="AJ253" s="78"/>
      <c r="AK253" s="78"/>
      <c r="AL253" s="36"/>
      <c r="AM253" s="36"/>
      <c r="AN253" s="36"/>
    </row>
    <row r="254" ht="20" customHeight="true">
      <c r="A254" s="110" t="str">
        <f>IF($C254="","",IF($B254="","OT-"&amp;TEXT(ROW()-5,"0000"),"OT-"&amp;TEXT($B254,"yyyymmdd")&amp;"-"&amp;TEXT(ROW()-5,"0000")))</f>
      </c>
      <c r="B254" s="90"/>
      <c r="C254" s="78"/>
      <c r="D254" s="114"/>
      <c r="E254" s="78"/>
      <c r="F254" s="78"/>
      <c r="G254" s="78"/>
      <c r="H254" s="78"/>
      <c r="I254" s="78"/>
      <c r="J254" s="90"/>
      <c r="K254" s="118"/>
      <c r="L254" s="90"/>
      <c r="M254" s="118"/>
      <c r="N254" s="110" t="str">
        <f>IF(OR($J254="",$L254=""),"",IF($L254&gt;$J254,"はい","いいえ"))</f>
      </c>
      <c r="O254" s="122" t="str">
        <f>IF(OR($J254="",$K254="",$L254="",$M254=""),"",MAX(0,($L254+$M254-$J254-$K254)*24))</f>
      </c>
      <c r="P254" s="126"/>
      <c r="Q254" s="122" t="str">
        <f>IF($O254="","",ROUND(MAX(0,$O254-$P254)/'設定'!$B$15,0)*'設定'!$B$15)</f>
      </c>
      <c r="R254" s="78"/>
      <c r="S254" s="114"/>
      <c r="T254" s="110" t="str">
        <f>IF($Q254="","",IF(OR($Q254&gt;='設定'!$B$26,AND('設定'!$B$27="はい",ISNUMBER(SEARCH("法定",$G254)))),"三次承認",IF($Q254&gt;='設定'!$B$25,"二次承認","一次承認")))</f>
      </c>
      <c r="U254" s="78"/>
      <c r="V254" s="78"/>
      <c r="W254" s="90"/>
      <c r="X254" s="78"/>
      <c r="Y254" s="78"/>
      <c r="Z254" s="90"/>
      <c r="AA254" s="78"/>
      <c r="AB254" s="78"/>
      <c r="AC254" s="90"/>
      <c r="AD254" s="134" t="str">
        <f>IF($C254="","",IF((IF($Q254&gt;'設定'!$B$17,1,0)+IF(AND($S254="承認済み",$W254=""),1,0)+IF(AND(ISNUMBER(SEARCH("法定",$G254)),$AC254=""),1,0)+IF(AND($Q254&gt;0,$AL254=""),1,0))=0,"无",IF($Q254&gt;'設定'!$B$17,"1回上限超過。","")&amp;IF(AND($S254="承認済み",$W254=""),"上司承認日未入力。","")&amp;IF(AND(ISNUMBER(SEARCH("法定",$G254)),$AC254=""),"法定休日の上位承認漏れ。","")&amp;IF(AND($Q254&gt;0,$AL254=""),"証憑不足。","")))</f>
      </c>
      <c r="AE254" s="110" t="str">
        <f>IF($J254="","",TEXT($J254,"yyyy-mm"))</f>
      </c>
      <c r="AF254" s="122" t="str">
        <f>IF($G254="","",IF(ISNUMBER(SEARCH("法定",$G254)),'設定'!$B$14,IF(ISNUMBER(SEARCH("休日",$G254)),'設定'!$B$13,'設定'!$B$12)))</f>
      </c>
      <c r="AG254" s="122" t="str">
        <f>IF($Q254="","",$Q254*$AF254)</f>
      </c>
      <c r="AH254" s="130" t="str">
        <f>IF($Q254="","",IF($Q254&gt;='設定'!$B$19,'設定'!$B$20,0))</f>
      </c>
      <c r="AI254" s="130" t="str">
        <f>IF($Q254="","",IF($Q254&gt;='設定'!$B$21,'設定'!$B$22,0))</f>
      </c>
      <c r="AJ254" s="78"/>
      <c r="AK254" s="78"/>
      <c r="AL254" s="36"/>
      <c r="AM254" s="36"/>
      <c r="AN254" s="36"/>
    </row>
    <row r="255" ht="20" customHeight="true">
      <c r="A255" s="110" t="str">
        <f>IF($C255="","",IF($B255="","OT-"&amp;TEXT(ROW()-5,"0000"),"OT-"&amp;TEXT($B255,"yyyymmdd")&amp;"-"&amp;TEXT(ROW()-5,"0000")))</f>
      </c>
      <c r="B255" s="90"/>
      <c r="C255" s="78"/>
      <c r="D255" s="114"/>
      <c r="E255" s="78"/>
      <c r="F255" s="78"/>
      <c r="G255" s="78"/>
      <c r="H255" s="78"/>
      <c r="I255" s="78"/>
      <c r="J255" s="90"/>
      <c r="K255" s="118"/>
      <c r="L255" s="90"/>
      <c r="M255" s="118"/>
      <c r="N255" s="110" t="str">
        <f>IF(OR($J255="",$L255=""),"",IF($L255&gt;$J255,"はい","いいえ"))</f>
      </c>
      <c r="O255" s="122" t="str">
        <f>IF(OR($J255="",$K255="",$L255="",$M255=""),"",MAX(0,($L255+$M255-$J255-$K255)*24))</f>
      </c>
      <c r="P255" s="126"/>
      <c r="Q255" s="122" t="str">
        <f>IF($O255="","",ROUND(MAX(0,$O255-$P255)/'設定'!$B$15,0)*'設定'!$B$15)</f>
      </c>
      <c r="R255" s="78"/>
      <c r="S255" s="114"/>
      <c r="T255" s="110" t="str">
        <f>IF($Q255="","",IF(OR($Q255&gt;='設定'!$B$26,AND('設定'!$B$27="はい",ISNUMBER(SEARCH("法定",$G255)))),"三次承認",IF($Q255&gt;='設定'!$B$25,"二次承認","一次承認")))</f>
      </c>
      <c r="U255" s="78"/>
      <c r="V255" s="78"/>
      <c r="W255" s="90"/>
      <c r="X255" s="78"/>
      <c r="Y255" s="78"/>
      <c r="Z255" s="90"/>
      <c r="AA255" s="78"/>
      <c r="AB255" s="78"/>
      <c r="AC255" s="90"/>
      <c r="AD255" s="134" t="str">
        <f>IF($C255="","",IF((IF($Q255&gt;'設定'!$B$17,1,0)+IF(AND($S255="承認済み",$W255=""),1,0)+IF(AND(ISNUMBER(SEARCH("法定",$G255)),$AC255=""),1,0)+IF(AND($Q255&gt;0,$AL255=""),1,0))=0,"无",IF($Q255&gt;'設定'!$B$17,"1回上限超過。","")&amp;IF(AND($S255="承認済み",$W255=""),"上司承認日未入力。","")&amp;IF(AND(ISNUMBER(SEARCH("法定",$G255)),$AC255=""),"法定休日の上位承認漏れ。","")&amp;IF(AND($Q255&gt;0,$AL255=""),"証憑不足。","")))</f>
      </c>
      <c r="AE255" s="110" t="str">
        <f>IF($J255="","",TEXT($J255,"yyyy-mm"))</f>
      </c>
      <c r="AF255" s="122" t="str">
        <f>IF($G255="","",IF(ISNUMBER(SEARCH("法定",$G255)),'設定'!$B$14,IF(ISNUMBER(SEARCH("休日",$G255)),'設定'!$B$13,'設定'!$B$12)))</f>
      </c>
      <c r="AG255" s="122" t="str">
        <f>IF($Q255="","",$Q255*$AF255)</f>
      </c>
      <c r="AH255" s="130" t="str">
        <f>IF($Q255="","",IF($Q255&gt;='設定'!$B$19,'設定'!$B$20,0))</f>
      </c>
      <c r="AI255" s="130" t="str">
        <f>IF($Q255="","",IF($Q255&gt;='設定'!$B$21,'設定'!$B$22,0))</f>
      </c>
      <c r="AJ255" s="78"/>
      <c r="AK255" s="78"/>
      <c r="AL255" s="36"/>
      <c r="AM255" s="36"/>
      <c r="AN255" s="36"/>
    </row>
    <row r="256" ht="20" customHeight="true">
      <c r="A256" s="110" t="str">
        <f>IF($C256="","",IF($B256="","OT-"&amp;TEXT(ROW()-5,"0000"),"OT-"&amp;TEXT($B256,"yyyymmdd")&amp;"-"&amp;TEXT(ROW()-5,"0000")))</f>
      </c>
      <c r="B256" s="90"/>
      <c r="C256" s="78"/>
      <c r="D256" s="114"/>
      <c r="E256" s="78"/>
      <c r="F256" s="78"/>
      <c r="G256" s="78"/>
      <c r="H256" s="78"/>
      <c r="I256" s="78"/>
      <c r="J256" s="90"/>
      <c r="K256" s="118"/>
      <c r="L256" s="90"/>
      <c r="M256" s="118"/>
      <c r="N256" s="110" t="str">
        <f>IF(OR($J256="",$L256=""),"",IF($L256&gt;$J256,"はい","いいえ"))</f>
      </c>
      <c r="O256" s="122" t="str">
        <f>IF(OR($J256="",$K256="",$L256="",$M256=""),"",MAX(0,($L256+$M256-$J256-$K256)*24))</f>
      </c>
      <c r="P256" s="126"/>
      <c r="Q256" s="122" t="str">
        <f>IF($O256="","",ROUND(MAX(0,$O256-$P256)/'設定'!$B$15,0)*'設定'!$B$15)</f>
      </c>
      <c r="R256" s="78"/>
      <c r="S256" s="114"/>
      <c r="T256" s="110" t="str">
        <f>IF($Q256="","",IF(OR($Q256&gt;='設定'!$B$26,AND('設定'!$B$27="はい",ISNUMBER(SEARCH("法定",$G256)))),"三次承認",IF($Q256&gt;='設定'!$B$25,"二次承認","一次承認")))</f>
      </c>
      <c r="U256" s="78"/>
      <c r="V256" s="78"/>
      <c r="W256" s="90"/>
      <c r="X256" s="78"/>
      <c r="Y256" s="78"/>
      <c r="Z256" s="90"/>
      <c r="AA256" s="78"/>
      <c r="AB256" s="78"/>
      <c r="AC256" s="90"/>
      <c r="AD256" s="134" t="str">
        <f>IF($C256="","",IF((IF($Q256&gt;'設定'!$B$17,1,0)+IF(AND($S256="承認済み",$W256=""),1,0)+IF(AND(ISNUMBER(SEARCH("法定",$G256)),$AC256=""),1,0)+IF(AND($Q256&gt;0,$AL256=""),1,0))=0,"无",IF($Q256&gt;'設定'!$B$17,"1回上限超過。","")&amp;IF(AND($S256="承認済み",$W256=""),"上司承認日未入力。","")&amp;IF(AND(ISNUMBER(SEARCH("法定",$G256)),$AC256=""),"法定休日の上位承認漏れ。","")&amp;IF(AND($Q256&gt;0,$AL256=""),"証憑不足。","")))</f>
      </c>
      <c r="AE256" s="110" t="str">
        <f>IF($J256="","",TEXT($J256,"yyyy-mm"))</f>
      </c>
      <c r="AF256" s="122" t="str">
        <f>IF($G256="","",IF(ISNUMBER(SEARCH("法定",$G256)),'設定'!$B$14,IF(ISNUMBER(SEARCH("休日",$G256)),'設定'!$B$13,'設定'!$B$12)))</f>
      </c>
      <c r="AG256" s="122" t="str">
        <f>IF($Q256="","",$Q256*$AF256)</f>
      </c>
      <c r="AH256" s="130" t="str">
        <f>IF($Q256="","",IF($Q256&gt;='設定'!$B$19,'設定'!$B$20,0))</f>
      </c>
      <c r="AI256" s="130" t="str">
        <f>IF($Q256="","",IF($Q256&gt;='設定'!$B$21,'設定'!$B$22,0))</f>
      </c>
      <c r="AJ256" s="78"/>
      <c r="AK256" s="78"/>
      <c r="AL256" s="36"/>
      <c r="AM256" s="36"/>
      <c r="AN256" s="36"/>
    </row>
    <row r="257" ht="20" customHeight="true">
      <c r="A257" s="110" t="str">
        <f>IF($C257="","",IF($B257="","OT-"&amp;TEXT(ROW()-5,"0000"),"OT-"&amp;TEXT($B257,"yyyymmdd")&amp;"-"&amp;TEXT(ROW()-5,"0000")))</f>
      </c>
      <c r="B257" s="90"/>
      <c r="C257" s="78"/>
      <c r="D257" s="114"/>
      <c r="E257" s="78"/>
      <c r="F257" s="78"/>
      <c r="G257" s="78"/>
      <c r="H257" s="78"/>
      <c r="I257" s="78"/>
      <c r="J257" s="90"/>
      <c r="K257" s="118"/>
      <c r="L257" s="90"/>
      <c r="M257" s="118"/>
      <c r="N257" s="110" t="str">
        <f>IF(OR($J257="",$L257=""),"",IF($L257&gt;$J257,"はい","いいえ"))</f>
      </c>
      <c r="O257" s="122" t="str">
        <f>IF(OR($J257="",$K257="",$L257="",$M257=""),"",MAX(0,($L257+$M257-$J257-$K257)*24))</f>
      </c>
      <c r="P257" s="126"/>
      <c r="Q257" s="122" t="str">
        <f>IF($O257="","",ROUND(MAX(0,$O257-$P257)/'設定'!$B$15,0)*'設定'!$B$15)</f>
      </c>
      <c r="R257" s="78"/>
      <c r="S257" s="114"/>
      <c r="T257" s="110" t="str">
        <f>IF($Q257="","",IF(OR($Q257&gt;='設定'!$B$26,AND('設定'!$B$27="はい",ISNUMBER(SEARCH("法定",$G257)))),"三次承認",IF($Q257&gt;='設定'!$B$25,"二次承認","一次承認")))</f>
      </c>
      <c r="U257" s="78"/>
      <c r="V257" s="78"/>
      <c r="W257" s="90"/>
      <c r="X257" s="78"/>
      <c r="Y257" s="78"/>
      <c r="Z257" s="90"/>
      <c r="AA257" s="78"/>
      <c r="AB257" s="78"/>
      <c r="AC257" s="90"/>
      <c r="AD257" s="134" t="str">
        <f>IF($C257="","",IF((IF($Q257&gt;'設定'!$B$17,1,0)+IF(AND($S257="承認済み",$W257=""),1,0)+IF(AND(ISNUMBER(SEARCH("法定",$G257)),$AC257=""),1,0)+IF(AND($Q257&gt;0,$AL257=""),1,0))=0,"无",IF($Q257&gt;'設定'!$B$17,"1回上限超過。","")&amp;IF(AND($S257="承認済み",$W257=""),"上司承認日未入力。","")&amp;IF(AND(ISNUMBER(SEARCH("法定",$G257)),$AC257=""),"法定休日の上位承認漏れ。","")&amp;IF(AND($Q257&gt;0,$AL257=""),"証憑不足。","")))</f>
      </c>
      <c r="AE257" s="110" t="str">
        <f>IF($J257="","",TEXT($J257,"yyyy-mm"))</f>
      </c>
      <c r="AF257" s="122" t="str">
        <f>IF($G257="","",IF(ISNUMBER(SEARCH("法定",$G257)),'設定'!$B$14,IF(ISNUMBER(SEARCH("休日",$G257)),'設定'!$B$13,'設定'!$B$12)))</f>
      </c>
      <c r="AG257" s="122" t="str">
        <f>IF($Q257="","",$Q257*$AF257)</f>
      </c>
      <c r="AH257" s="130" t="str">
        <f>IF($Q257="","",IF($Q257&gt;='設定'!$B$19,'設定'!$B$20,0))</f>
      </c>
      <c r="AI257" s="130" t="str">
        <f>IF($Q257="","",IF($Q257&gt;='設定'!$B$21,'設定'!$B$22,0))</f>
      </c>
      <c r="AJ257" s="78"/>
      <c r="AK257" s="78"/>
      <c r="AL257" s="36"/>
      <c r="AM257" s="36"/>
      <c r="AN257" s="36"/>
    </row>
    <row r="258" ht="20" customHeight="true">
      <c r="A258" s="110" t="str">
        <f>IF($C258="","",IF($B258="","OT-"&amp;TEXT(ROW()-5,"0000"),"OT-"&amp;TEXT($B258,"yyyymmdd")&amp;"-"&amp;TEXT(ROW()-5,"0000")))</f>
      </c>
      <c r="B258" s="90"/>
      <c r="C258" s="78"/>
      <c r="D258" s="114"/>
      <c r="E258" s="78"/>
      <c r="F258" s="78"/>
      <c r="G258" s="78"/>
      <c r="H258" s="78"/>
      <c r="I258" s="78"/>
      <c r="J258" s="90"/>
      <c r="K258" s="118"/>
      <c r="L258" s="90"/>
      <c r="M258" s="118"/>
      <c r="N258" s="110" t="str">
        <f>IF(OR($J258="",$L258=""),"",IF($L258&gt;$J258,"はい","いいえ"))</f>
      </c>
      <c r="O258" s="122" t="str">
        <f>IF(OR($J258="",$K258="",$L258="",$M258=""),"",MAX(0,($L258+$M258-$J258-$K258)*24))</f>
      </c>
      <c r="P258" s="126"/>
      <c r="Q258" s="122" t="str">
        <f>IF($O258="","",ROUND(MAX(0,$O258-$P258)/'設定'!$B$15,0)*'設定'!$B$15)</f>
      </c>
      <c r="R258" s="78"/>
      <c r="S258" s="114"/>
      <c r="T258" s="110" t="str">
        <f>IF($Q258="","",IF(OR($Q258&gt;='設定'!$B$26,AND('設定'!$B$27="はい",ISNUMBER(SEARCH("法定",$G258)))),"三次承認",IF($Q258&gt;='設定'!$B$25,"二次承認","一次承認")))</f>
      </c>
      <c r="U258" s="78"/>
      <c r="V258" s="78"/>
      <c r="W258" s="90"/>
      <c r="X258" s="78"/>
      <c r="Y258" s="78"/>
      <c r="Z258" s="90"/>
      <c r="AA258" s="78"/>
      <c r="AB258" s="78"/>
      <c r="AC258" s="90"/>
      <c r="AD258" s="134" t="str">
        <f>IF($C258="","",IF((IF($Q258&gt;'設定'!$B$17,1,0)+IF(AND($S258="承認済み",$W258=""),1,0)+IF(AND(ISNUMBER(SEARCH("法定",$G258)),$AC258=""),1,0)+IF(AND($Q258&gt;0,$AL258=""),1,0))=0,"无",IF($Q258&gt;'設定'!$B$17,"1回上限超過。","")&amp;IF(AND($S258="承認済み",$W258=""),"上司承認日未入力。","")&amp;IF(AND(ISNUMBER(SEARCH("法定",$G258)),$AC258=""),"法定休日の上位承認漏れ。","")&amp;IF(AND($Q258&gt;0,$AL258=""),"証憑不足。","")))</f>
      </c>
      <c r="AE258" s="110" t="str">
        <f>IF($J258="","",TEXT($J258,"yyyy-mm"))</f>
      </c>
      <c r="AF258" s="122" t="str">
        <f>IF($G258="","",IF(ISNUMBER(SEARCH("法定",$G258)),'設定'!$B$14,IF(ISNUMBER(SEARCH("休日",$G258)),'設定'!$B$13,'設定'!$B$12)))</f>
      </c>
      <c r="AG258" s="122" t="str">
        <f>IF($Q258="","",$Q258*$AF258)</f>
      </c>
      <c r="AH258" s="130" t="str">
        <f>IF($Q258="","",IF($Q258&gt;='設定'!$B$19,'設定'!$B$20,0))</f>
      </c>
      <c r="AI258" s="130" t="str">
        <f>IF($Q258="","",IF($Q258&gt;='設定'!$B$21,'設定'!$B$22,0))</f>
      </c>
      <c r="AJ258" s="78"/>
      <c r="AK258" s="78"/>
      <c r="AL258" s="36"/>
      <c r="AM258" s="36"/>
      <c r="AN258" s="36"/>
    </row>
    <row r="259" ht="20" customHeight="true">
      <c r="A259" s="110" t="str">
        <f>IF($C259="","",IF($B259="","OT-"&amp;TEXT(ROW()-5,"0000"),"OT-"&amp;TEXT($B259,"yyyymmdd")&amp;"-"&amp;TEXT(ROW()-5,"0000")))</f>
      </c>
      <c r="B259" s="90"/>
      <c r="C259" s="78"/>
      <c r="D259" s="114"/>
      <c r="E259" s="78"/>
      <c r="F259" s="78"/>
      <c r="G259" s="78"/>
      <c r="H259" s="78"/>
      <c r="I259" s="78"/>
      <c r="J259" s="90"/>
      <c r="K259" s="118"/>
      <c r="L259" s="90"/>
      <c r="M259" s="118"/>
      <c r="N259" s="110" t="str">
        <f>IF(OR($J259="",$L259=""),"",IF($L259&gt;$J259,"はい","いいえ"))</f>
      </c>
      <c r="O259" s="122" t="str">
        <f>IF(OR($J259="",$K259="",$L259="",$M259=""),"",MAX(0,($L259+$M259-$J259-$K259)*24))</f>
      </c>
      <c r="P259" s="126"/>
      <c r="Q259" s="122" t="str">
        <f>IF($O259="","",ROUND(MAX(0,$O259-$P259)/'設定'!$B$15,0)*'設定'!$B$15)</f>
      </c>
      <c r="R259" s="78"/>
      <c r="S259" s="114"/>
      <c r="T259" s="110" t="str">
        <f>IF($Q259="","",IF(OR($Q259&gt;='設定'!$B$26,AND('設定'!$B$27="はい",ISNUMBER(SEARCH("法定",$G259)))),"三次承認",IF($Q259&gt;='設定'!$B$25,"二次承認","一次承認")))</f>
      </c>
      <c r="U259" s="78"/>
      <c r="V259" s="78"/>
      <c r="W259" s="90"/>
      <c r="X259" s="78"/>
      <c r="Y259" s="78"/>
      <c r="Z259" s="90"/>
      <c r="AA259" s="78"/>
      <c r="AB259" s="78"/>
      <c r="AC259" s="90"/>
      <c r="AD259" s="134" t="str">
        <f>IF($C259="","",IF((IF($Q259&gt;'設定'!$B$17,1,0)+IF(AND($S259="承認済み",$W259=""),1,0)+IF(AND(ISNUMBER(SEARCH("法定",$G259)),$AC259=""),1,0)+IF(AND($Q259&gt;0,$AL259=""),1,0))=0,"无",IF($Q259&gt;'設定'!$B$17,"1回上限超過。","")&amp;IF(AND($S259="承認済み",$W259=""),"上司承認日未入力。","")&amp;IF(AND(ISNUMBER(SEARCH("法定",$G259)),$AC259=""),"法定休日の上位承認漏れ。","")&amp;IF(AND($Q259&gt;0,$AL259=""),"証憑不足。","")))</f>
      </c>
      <c r="AE259" s="110" t="str">
        <f>IF($J259="","",TEXT($J259,"yyyy-mm"))</f>
      </c>
      <c r="AF259" s="122" t="str">
        <f>IF($G259="","",IF(ISNUMBER(SEARCH("法定",$G259)),'設定'!$B$14,IF(ISNUMBER(SEARCH("休日",$G259)),'設定'!$B$13,'設定'!$B$12)))</f>
      </c>
      <c r="AG259" s="122" t="str">
        <f>IF($Q259="","",$Q259*$AF259)</f>
      </c>
      <c r="AH259" s="130" t="str">
        <f>IF($Q259="","",IF($Q259&gt;='設定'!$B$19,'設定'!$B$20,0))</f>
      </c>
      <c r="AI259" s="130" t="str">
        <f>IF($Q259="","",IF($Q259&gt;='設定'!$B$21,'設定'!$B$22,0))</f>
      </c>
      <c r="AJ259" s="78"/>
      <c r="AK259" s="78"/>
      <c r="AL259" s="36"/>
      <c r="AM259" s="36"/>
      <c r="AN259" s="36"/>
    </row>
    <row r="260" ht="20" customHeight="true">
      <c r="A260" s="110" t="str">
        <f>IF($C260="","",IF($B260="","OT-"&amp;TEXT(ROW()-5,"0000"),"OT-"&amp;TEXT($B260,"yyyymmdd")&amp;"-"&amp;TEXT(ROW()-5,"0000")))</f>
      </c>
      <c r="B260" s="90"/>
      <c r="C260" s="78"/>
      <c r="D260" s="114"/>
      <c r="E260" s="78"/>
      <c r="F260" s="78"/>
      <c r="G260" s="78"/>
      <c r="H260" s="78"/>
      <c r="I260" s="78"/>
      <c r="J260" s="90"/>
      <c r="K260" s="118"/>
      <c r="L260" s="90"/>
      <c r="M260" s="118"/>
      <c r="N260" s="110" t="str">
        <f>IF(OR($J260="",$L260=""),"",IF($L260&gt;$J260,"はい","いいえ"))</f>
      </c>
      <c r="O260" s="122" t="str">
        <f>IF(OR($J260="",$K260="",$L260="",$M260=""),"",MAX(0,($L260+$M260-$J260-$K260)*24))</f>
      </c>
      <c r="P260" s="126"/>
      <c r="Q260" s="122" t="str">
        <f>IF($O260="","",ROUND(MAX(0,$O260-$P260)/'設定'!$B$15,0)*'設定'!$B$15)</f>
      </c>
      <c r="R260" s="78"/>
      <c r="S260" s="114"/>
      <c r="T260" s="110" t="str">
        <f>IF($Q260="","",IF(OR($Q260&gt;='設定'!$B$26,AND('設定'!$B$27="はい",ISNUMBER(SEARCH("法定",$G260)))),"三次承認",IF($Q260&gt;='設定'!$B$25,"二次承認","一次承認")))</f>
      </c>
      <c r="U260" s="78"/>
      <c r="V260" s="78"/>
      <c r="W260" s="90"/>
      <c r="X260" s="78"/>
      <c r="Y260" s="78"/>
      <c r="Z260" s="90"/>
      <c r="AA260" s="78"/>
      <c r="AB260" s="78"/>
      <c r="AC260" s="90"/>
      <c r="AD260" s="134" t="str">
        <f>IF($C260="","",IF((IF($Q260&gt;'設定'!$B$17,1,0)+IF(AND($S260="承認済み",$W260=""),1,0)+IF(AND(ISNUMBER(SEARCH("法定",$G260)),$AC260=""),1,0)+IF(AND($Q260&gt;0,$AL260=""),1,0))=0,"无",IF($Q260&gt;'設定'!$B$17,"1回上限超過。","")&amp;IF(AND($S260="承認済み",$W260=""),"上司承認日未入力。","")&amp;IF(AND(ISNUMBER(SEARCH("法定",$G260)),$AC260=""),"法定休日の上位承認漏れ。","")&amp;IF(AND($Q260&gt;0,$AL260=""),"証憑不足。","")))</f>
      </c>
      <c r="AE260" s="110" t="str">
        <f>IF($J260="","",TEXT($J260,"yyyy-mm"))</f>
      </c>
      <c r="AF260" s="122" t="str">
        <f>IF($G260="","",IF(ISNUMBER(SEARCH("法定",$G260)),'設定'!$B$14,IF(ISNUMBER(SEARCH("休日",$G260)),'設定'!$B$13,'設定'!$B$12)))</f>
      </c>
      <c r="AG260" s="122" t="str">
        <f>IF($Q260="","",$Q260*$AF260)</f>
      </c>
      <c r="AH260" s="130" t="str">
        <f>IF($Q260="","",IF($Q260&gt;='設定'!$B$19,'設定'!$B$20,0))</f>
      </c>
      <c r="AI260" s="130" t="str">
        <f>IF($Q260="","",IF($Q260&gt;='設定'!$B$21,'設定'!$B$22,0))</f>
      </c>
      <c r="AJ260" s="78"/>
      <c r="AK260" s="78"/>
      <c r="AL260" s="36"/>
      <c r="AM260" s="36"/>
      <c r="AN260" s="36"/>
    </row>
    <row r="261" ht="20" customHeight="true">
      <c r="A261" s="110" t="str">
        <f>IF($C261="","",IF($B261="","OT-"&amp;TEXT(ROW()-5,"0000"),"OT-"&amp;TEXT($B261,"yyyymmdd")&amp;"-"&amp;TEXT(ROW()-5,"0000")))</f>
      </c>
      <c r="B261" s="90"/>
      <c r="C261" s="78"/>
      <c r="D261" s="114"/>
      <c r="E261" s="78"/>
      <c r="F261" s="78"/>
      <c r="G261" s="78"/>
      <c r="H261" s="78"/>
      <c r="I261" s="78"/>
      <c r="J261" s="90"/>
      <c r="K261" s="118"/>
      <c r="L261" s="90"/>
      <c r="M261" s="118"/>
      <c r="N261" s="110" t="str">
        <f>IF(OR($J261="",$L261=""),"",IF($L261&gt;$J261,"はい","いいえ"))</f>
      </c>
      <c r="O261" s="122" t="str">
        <f>IF(OR($J261="",$K261="",$L261="",$M261=""),"",MAX(0,($L261+$M261-$J261-$K261)*24))</f>
      </c>
      <c r="P261" s="126"/>
      <c r="Q261" s="122" t="str">
        <f>IF($O261="","",ROUND(MAX(0,$O261-$P261)/'設定'!$B$15,0)*'設定'!$B$15)</f>
      </c>
      <c r="R261" s="78"/>
      <c r="S261" s="114"/>
      <c r="T261" s="110" t="str">
        <f>IF($Q261="","",IF(OR($Q261&gt;='設定'!$B$26,AND('設定'!$B$27="はい",ISNUMBER(SEARCH("法定",$G261)))),"三次承認",IF($Q261&gt;='設定'!$B$25,"二次承認","一次承認")))</f>
      </c>
      <c r="U261" s="78"/>
      <c r="V261" s="78"/>
      <c r="W261" s="90"/>
      <c r="X261" s="78"/>
      <c r="Y261" s="78"/>
      <c r="Z261" s="90"/>
      <c r="AA261" s="78"/>
      <c r="AB261" s="78"/>
      <c r="AC261" s="90"/>
      <c r="AD261" s="134" t="str">
        <f>IF($C261="","",IF((IF($Q261&gt;'設定'!$B$17,1,0)+IF(AND($S261="承認済み",$W261=""),1,0)+IF(AND(ISNUMBER(SEARCH("法定",$G261)),$AC261=""),1,0)+IF(AND($Q261&gt;0,$AL261=""),1,0))=0,"无",IF($Q261&gt;'設定'!$B$17,"1回上限超過。","")&amp;IF(AND($S261="承認済み",$W261=""),"上司承認日未入力。","")&amp;IF(AND(ISNUMBER(SEARCH("法定",$G261)),$AC261=""),"法定休日の上位承認漏れ。","")&amp;IF(AND($Q261&gt;0,$AL261=""),"証憑不足。","")))</f>
      </c>
      <c r="AE261" s="110" t="str">
        <f>IF($J261="","",TEXT($J261,"yyyy-mm"))</f>
      </c>
      <c r="AF261" s="122" t="str">
        <f>IF($G261="","",IF(ISNUMBER(SEARCH("法定",$G261)),'設定'!$B$14,IF(ISNUMBER(SEARCH("休日",$G261)),'設定'!$B$13,'設定'!$B$12)))</f>
      </c>
      <c r="AG261" s="122" t="str">
        <f>IF($Q261="","",$Q261*$AF261)</f>
      </c>
      <c r="AH261" s="130" t="str">
        <f>IF($Q261="","",IF($Q261&gt;='設定'!$B$19,'設定'!$B$20,0))</f>
      </c>
      <c r="AI261" s="130" t="str">
        <f>IF($Q261="","",IF($Q261&gt;='設定'!$B$21,'設定'!$B$22,0))</f>
      </c>
      <c r="AJ261" s="78"/>
      <c r="AK261" s="78"/>
      <c r="AL261" s="36"/>
      <c r="AM261" s="36"/>
      <c r="AN261" s="36"/>
    </row>
    <row r="262" ht="20" customHeight="true">
      <c r="A262" s="110" t="str">
        <f>IF($C262="","",IF($B262="","OT-"&amp;TEXT(ROW()-5,"0000"),"OT-"&amp;TEXT($B262,"yyyymmdd")&amp;"-"&amp;TEXT(ROW()-5,"0000")))</f>
      </c>
      <c r="B262" s="90"/>
      <c r="C262" s="78"/>
      <c r="D262" s="114"/>
      <c r="E262" s="78"/>
      <c r="F262" s="78"/>
      <c r="G262" s="78"/>
      <c r="H262" s="78"/>
      <c r="I262" s="78"/>
      <c r="J262" s="90"/>
      <c r="K262" s="118"/>
      <c r="L262" s="90"/>
      <c r="M262" s="118"/>
      <c r="N262" s="110" t="str">
        <f>IF(OR($J262="",$L262=""),"",IF($L262&gt;$J262,"はい","いいえ"))</f>
      </c>
      <c r="O262" s="122" t="str">
        <f>IF(OR($J262="",$K262="",$L262="",$M262=""),"",MAX(0,($L262+$M262-$J262-$K262)*24))</f>
      </c>
      <c r="P262" s="126"/>
      <c r="Q262" s="122" t="str">
        <f>IF($O262="","",ROUND(MAX(0,$O262-$P262)/'設定'!$B$15,0)*'設定'!$B$15)</f>
      </c>
      <c r="R262" s="78"/>
      <c r="S262" s="114"/>
      <c r="T262" s="110" t="str">
        <f>IF($Q262="","",IF(OR($Q262&gt;='設定'!$B$26,AND('設定'!$B$27="はい",ISNUMBER(SEARCH("法定",$G262)))),"三次承認",IF($Q262&gt;='設定'!$B$25,"二次承認","一次承認")))</f>
      </c>
      <c r="U262" s="78"/>
      <c r="V262" s="78"/>
      <c r="W262" s="90"/>
      <c r="X262" s="78"/>
      <c r="Y262" s="78"/>
      <c r="Z262" s="90"/>
      <c r="AA262" s="78"/>
      <c r="AB262" s="78"/>
      <c r="AC262" s="90"/>
      <c r="AD262" s="134" t="str">
        <f>IF($C262="","",IF((IF($Q262&gt;'設定'!$B$17,1,0)+IF(AND($S262="承認済み",$W262=""),1,0)+IF(AND(ISNUMBER(SEARCH("法定",$G262)),$AC262=""),1,0)+IF(AND($Q262&gt;0,$AL262=""),1,0))=0,"无",IF($Q262&gt;'設定'!$B$17,"1回上限超過。","")&amp;IF(AND($S262="承認済み",$W262=""),"上司承認日未入力。","")&amp;IF(AND(ISNUMBER(SEARCH("法定",$G262)),$AC262=""),"法定休日の上位承認漏れ。","")&amp;IF(AND($Q262&gt;0,$AL262=""),"証憑不足。","")))</f>
      </c>
      <c r="AE262" s="110" t="str">
        <f>IF($J262="","",TEXT($J262,"yyyy-mm"))</f>
      </c>
      <c r="AF262" s="122" t="str">
        <f>IF($G262="","",IF(ISNUMBER(SEARCH("法定",$G262)),'設定'!$B$14,IF(ISNUMBER(SEARCH("休日",$G262)),'設定'!$B$13,'設定'!$B$12)))</f>
      </c>
      <c r="AG262" s="122" t="str">
        <f>IF($Q262="","",$Q262*$AF262)</f>
      </c>
      <c r="AH262" s="130" t="str">
        <f>IF($Q262="","",IF($Q262&gt;='設定'!$B$19,'設定'!$B$20,0))</f>
      </c>
      <c r="AI262" s="130" t="str">
        <f>IF($Q262="","",IF($Q262&gt;='設定'!$B$21,'設定'!$B$22,0))</f>
      </c>
      <c r="AJ262" s="78"/>
      <c r="AK262" s="78"/>
      <c r="AL262" s="36"/>
      <c r="AM262" s="36"/>
      <c r="AN262" s="36"/>
    </row>
    <row r="263" ht="20" customHeight="true">
      <c r="A263" s="110" t="str">
        <f>IF($C263="","",IF($B263="","OT-"&amp;TEXT(ROW()-5,"0000"),"OT-"&amp;TEXT($B263,"yyyymmdd")&amp;"-"&amp;TEXT(ROW()-5,"0000")))</f>
      </c>
      <c r="B263" s="90"/>
      <c r="C263" s="78"/>
      <c r="D263" s="114"/>
      <c r="E263" s="78"/>
      <c r="F263" s="78"/>
      <c r="G263" s="78"/>
      <c r="H263" s="78"/>
      <c r="I263" s="78"/>
      <c r="J263" s="90"/>
      <c r="K263" s="118"/>
      <c r="L263" s="90"/>
      <c r="M263" s="118"/>
      <c r="N263" s="110" t="str">
        <f>IF(OR($J263="",$L263=""),"",IF($L263&gt;$J263,"はい","いいえ"))</f>
      </c>
      <c r="O263" s="122" t="str">
        <f>IF(OR($J263="",$K263="",$L263="",$M263=""),"",MAX(0,($L263+$M263-$J263-$K263)*24))</f>
      </c>
      <c r="P263" s="126"/>
      <c r="Q263" s="122" t="str">
        <f>IF($O263="","",ROUND(MAX(0,$O263-$P263)/'設定'!$B$15,0)*'設定'!$B$15)</f>
      </c>
      <c r="R263" s="78"/>
      <c r="S263" s="114"/>
      <c r="T263" s="110" t="str">
        <f>IF($Q263="","",IF(OR($Q263&gt;='設定'!$B$26,AND('設定'!$B$27="はい",ISNUMBER(SEARCH("法定",$G263)))),"三次承認",IF($Q263&gt;='設定'!$B$25,"二次承認","一次承認")))</f>
      </c>
      <c r="U263" s="78"/>
      <c r="V263" s="78"/>
      <c r="W263" s="90"/>
      <c r="X263" s="78"/>
      <c r="Y263" s="78"/>
      <c r="Z263" s="90"/>
      <c r="AA263" s="78"/>
      <c r="AB263" s="78"/>
      <c r="AC263" s="90"/>
      <c r="AD263" s="134" t="str">
        <f>IF($C263="","",IF((IF($Q263&gt;'設定'!$B$17,1,0)+IF(AND($S263="承認済み",$W263=""),1,0)+IF(AND(ISNUMBER(SEARCH("法定",$G263)),$AC263=""),1,0)+IF(AND($Q263&gt;0,$AL263=""),1,0))=0,"无",IF($Q263&gt;'設定'!$B$17,"1回上限超過。","")&amp;IF(AND($S263="承認済み",$W263=""),"上司承認日未入力。","")&amp;IF(AND(ISNUMBER(SEARCH("法定",$G263)),$AC263=""),"法定休日の上位承認漏れ。","")&amp;IF(AND($Q263&gt;0,$AL263=""),"証憑不足。","")))</f>
      </c>
      <c r="AE263" s="110" t="str">
        <f>IF($J263="","",TEXT($J263,"yyyy-mm"))</f>
      </c>
      <c r="AF263" s="122" t="str">
        <f>IF($G263="","",IF(ISNUMBER(SEARCH("法定",$G263)),'設定'!$B$14,IF(ISNUMBER(SEARCH("休日",$G263)),'設定'!$B$13,'設定'!$B$12)))</f>
      </c>
      <c r="AG263" s="122" t="str">
        <f>IF($Q263="","",$Q263*$AF263)</f>
      </c>
      <c r="AH263" s="130" t="str">
        <f>IF($Q263="","",IF($Q263&gt;='設定'!$B$19,'設定'!$B$20,0))</f>
      </c>
      <c r="AI263" s="130" t="str">
        <f>IF($Q263="","",IF($Q263&gt;='設定'!$B$21,'設定'!$B$22,0))</f>
      </c>
      <c r="AJ263" s="78"/>
      <c r="AK263" s="78"/>
      <c r="AL263" s="36"/>
      <c r="AM263" s="36"/>
      <c r="AN263" s="36"/>
    </row>
    <row r="264" ht="20" customHeight="true">
      <c r="A264" s="110" t="str">
        <f>IF($C264="","",IF($B264="","OT-"&amp;TEXT(ROW()-5,"0000"),"OT-"&amp;TEXT($B264,"yyyymmdd")&amp;"-"&amp;TEXT(ROW()-5,"0000")))</f>
      </c>
      <c r="B264" s="90"/>
      <c r="C264" s="78"/>
      <c r="D264" s="114"/>
      <c r="E264" s="78"/>
      <c r="F264" s="78"/>
      <c r="G264" s="78"/>
      <c r="H264" s="78"/>
      <c r="I264" s="78"/>
      <c r="J264" s="90"/>
      <c r="K264" s="118"/>
      <c r="L264" s="90"/>
      <c r="M264" s="118"/>
      <c r="N264" s="110" t="str">
        <f>IF(OR($J264="",$L264=""),"",IF($L264&gt;$J264,"はい","いいえ"))</f>
      </c>
      <c r="O264" s="122" t="str">
        <f>IF(OR($J264="",$K264="",$L264="",$M264=""),"",MAX(0,($L264+$M264-$J264-$K264)*24))</f>
      </c>
      <c r="P264" s="126"/>
      <c r="Q264" s="122" t="str">
        <f>IF($O264="","",ROUND(MAX(0,$O264-$P264)/'設定'!$B$15,0)*'設定'!$B$15)</f>
      </c>
      <c r="R264" s="78"/>
      <c r="S264" s="114"/>
      <c r="T264" s="110" t="str">
        <f>IF($Q264="","",IF(OR($Q264&gt;='設定'!$B$26,AND('設定'!$B$27="はい",ISNUMBER(SEARCH("法定",$G264)))),"三次承認",IF($Q264&gt;='設定'!$B$25,"二次承認","一次承認")))</f>
      </c>
      <c r="U264" s="78"/>
      <c r="V264" s="78"/>
      <c r="W264" s="90"/>
      <c r="X264" s="78"/>
      <c r="Y264" s="78"/>
      <c r="Z264" s="90"/>
      <c r="AA264" s="78"/>
      <c r="AB264" s="78"/>
      <c r="AC264" s="90"/>
      <c r="AD264" s="134" t="str">
        <f>IF($C264="","",IF((IF($Q264&gt;'設定'!$B$17,1,0)+IF(AND($S264="承認済み",$W264=""),1,0)+IF(AND(ISNUMBER(SEARCH("法定",$G264)),$AC264=""),1,0)+IF(AND($Q264&gt;0,$AL264=""),1,0))=0,"无",IF($Q264&gt;'設定'!$B$17,"1回上限超過。","")&amp;IF(AND($S264="承認済み",$W264=""),"上司承認日未入力。","")&amp;IF(AND(ISNUMBER(SEARCH("法定",$G264)),$AC264=""),"法定休日の上位承認漏れ。","")&amp;IF(AND($Q264&gt;0,$AL264=""),"証憑不足。","")))</f>
      </c>
      <c r="AE264" s="110" t="str">
        <f>IF($J264="","",TEXT($J264,"yyyy-mm"))</f>
      </c>
      <c r="AF264" s="122" t="str">
        <f>IF($G264="","",IF(ISNUMBER(SEARCH("法定",$G264)),'設定'!$B$14,IF(ISNUMBER(SEARCH("休日",$G264)),'設定'!$B$13,'設定'!$B$12)))</f>
      </c>
      <c r="AG264" s="122" t="str">
        <f>IF($Q264="","",$Q264*$AF264)</f>
      </c>
      <c r="AH264" s="130" t="str">
        <f>IF($Q264="","",IF($Q264&gt;='設定'!$B$19,'設定'!$B$20,0))</f>
      </c>
      <c r="AI264" s="130" t="str">
        <f>IF($Q264="","",IF($Q264&gt;='設定'!$B$21,'設定'!$B$22,0))</f>
      </c>
      <c r="AJ264" s="78"/>
      <c r="AK264" s="78"/>
      <c r="AL264" s="36"/>
      <c r="AM264" s="36"/>
      <c r="AN264" s="36"/>
    </row>
    <row r="265" ht="20" customHeight="true">
      <c r="A265" s="110" t="str">
        <f>IF($C265="","",IF($B265="","OT-"&amp;TEXT(ROW()-5,"0000"),"OT-"&amp;TEXT($B265,"yyyymmdd")&amp;"-"&amp;TEXT(ROW()-5,"0000")))</f>
      </c>
      <c r="B265" s="90"/>
      <c r="C265" s="78"/>
      <c r="D265" s="114"/>
      <c r="E265" s="78"/>
      <c r="F265" s="78"/>
      <c r="G265" s="78"/>
      <c r="H265" s="78"/>
      <c r="I265" s="78"/>
      <c r="J265" s="90"/>
      <c r="K265" s="118"/>
      <c r="L265" s="90"/>
      <c r="M265" s="118"/>
      <c r="N265" s="110" t="str">
        <f>IF(OR($J265="",$L265=""),"",IF($L265&gt;$J265,"はい","いいえ"))</f>
      </c>
      <c r="O265" s="122" t="str">
        <f>IF(OR($J265="",$K265="",$L265="",$M265=""),"",MAX(0,($L265+$M265-$J265-$K265)*24))</f>
      </c>
      <c r="P265" s="126"/>
      <c r="Q265" s="122" t="str">
        <f>IF($O265="","",ROUND(MAX(0,$O265-$P265)/'設定'!$B$15,0)*'設定'!$B$15)</f>
      </c>
      <c r="R265" s="78"/>
      <c r="S265" s="114"/>
      <c r="T265" s="110" t="str">
        <f>IF($Q265="","",IF(OR($Q265&gt;='設定'!$B$26,AND('設定'!$B$27="はい",ISNUMBER(SEARCH("法定",$G265)))),"三次承認",IF($Q265&gt;='設定'!$B$25,"二次承認","一次承認")))</f>
      </c>
      <c r="U265" s="78"/>
      <c r="V265" s="78"/>
      <c r="W265" s="90"/>
      <c r="X265" s="78"/>
      <c r="Y265" s="78"/>
      <c r="Z265" s="90"/>
      <c r="AA265" s="78"/>
      <c r="AB265" s="78"/>
      <c r="AC265" s="90"/>
      <c r="AD265" s="134" t="str">
        <f>IF($C265="","",IF((IF($Q265&gt;'設定'!$B$17,1,0)+IF(AND($S265="承認済み",$W265=""),1,0)+IF(AND(ISNUMBER(SEARCH("法定",$G265)),$AC265=""),1,0)+IF(AND($Q265&gt;0,$AL265=""),1,0))=0,"无",IF($Q265&gt;'設定'!$B$17,"1回上限超過。","")&amp;IF(AND($S265="承認済み",$W265=""),"上司承認日未入力。","")&amp;IF(AND(ISNUMBER(SEARCH("法定",$G265)),$AC265=""),"法定休日の上位承認漏れ。","")&amp;IF(AND($Q265&gt;0,$AL265=""),"証憑不足。","")))</f>
      </c>
      <c r="AE265" s="110" t="str">
        <f>IF($J265="","",TEXT($J265,"yyyy-mm"))</f>
      </c>
      <c r="AF265" s="122" t="str">
        <f>IF($G265="","",IF(ISNUMBER(SEARCH("法定",$G265)),'設定'!$B$14,IF(ISNUMBER(SEARCH("休日",$G265)),'設定'!$B$13,'設定'!$B$12)))</f>
      </c>
      <c r="AG265" s="122" t="str">
        <f>IF($Q265="","",$Q265*$AF265)</f>
      </c>
      <c r="AH265" s="130" t="str">
        <f>IF($Q265="","",IF($Q265&gt;='設定'!$B$19,'設定'!$B$20,0))</f>
      </c>
      <c r="AI265" s="130" t="str">
        <f>IF($Q265="","",IF($Q265&gt;='設定'!$B$21,'設定'!$B$22,0))</f>
      </c>
      <c r="AJ265" s="78"/>
      <c r="AK265" s="78"/>
      <c r="AL265" s="36"/>
      <c r="AM265" s="36"/>
      <c r="AN265" s="36"/>
    </row>
    <row r="266" ht="20" customHeight="true">
      <c r="A266" s="110" t="str">
        <f>IF($C266="","",IF($B266="","OT-"&amp;TEXT(ROW()-5,"0000"),"OT-"&amp;TEXT($B266,"yyyymmdd")&amp;"-"&amp;TEXT(ROW()-5,"0000")))</f>
      </c>
      <c r="B266" s="90"/>
      <c r="C266" s="78"/>
      <c r="D266" s="114"/>
      <c r="E266" s="78"/>
      <c r="F266" s="78"/>
      <c r="G266" s="78"/>
      <c r="H266" s="78"/>
      <c r="I266" s="78"/>
      <c r="J266" s="90"/>
      <c r="K266" s="118"/>
      <c r="L266" s="90"/>
      <c r="M266" s="118"/>
      <c r="N266" s="110" t="str">
        <f>IF(OR($J266="",$L266=""),"",IF($L266&gt;$J266,"はい","いいえ"))</f>
      </c>
      <c r="O266" s="122" t="str">
        <f>IF(OR($J266="",$K266="",$L266="",$M266=""),"",MAX(0,($L266+$M266-$J266-$K266)*24))</f>
      </c>
      <c r="P266" s="126"/>
      <c r="Q266" s="122" t="str">
        <f>IF($O266="","",ROUND(MAX(0,$O266-$P266)/'設定'!$B$15,0)*'設定'!$B$15)</f>
      </c>
      <c r="R266" s="78"/>
      <c r="S266" s="114"/>
      <c r="T266" s="110" t="str">
        <f>IF($Q266="","",IF(OR($Q266&gt;='設定'!$B$26,AND('設定'!$B$27="はい",ISNUMBER(SEARCH("法定",$G266)))),"三次承認",IF($Q266&gt;='設定'!$B$25,"二次承認","一次承認")))</f>
      </c>
      <c r="U266" s="78"/>
      <c r="V266" s="78"/>
      <c r="W266" s="90"/>
      <c r="X266" s="78"/>
      <c r="Y266" s="78"/>
      <c r="Z266" s="90"/>
      <c r="AA266" s="78"/>
      <c r="AB266" s="78"/>
      <c r="AC266" s="90"/>
      <c r="AD266" s="134" t="str">
        <f>IF($C266="","",IF((IF($Q266&gt;'設定'!$B$17,1,0)+IF(AND($S266="承認済み",$W266=""),1,0)+IF(AND(ISNUMBER(SEARCH("法定",$G266)),$AC266=""),1,0)+IF(AND($Q266&gt;0,$AL266=""),1,0))=0,"无",IF($Q266&gt;'設定'!$B$17,"1回上限超過。","")&amp;IF(AND($S266="承認済み",$W266=""),"上司承認日未入力。","")&amp;IF(AND(ISNUMBER(SEARCH("法定",$G266)),$AC266=""),"法定休日の上位承認漏れ。","")&amp;IF(AND($Q266&gt;0,$AL266=""),"証憑不足。","")))</f>
      </c>
      <c r="AE266" s="110" t="str">
        <f>IF($J266="","",TEXT($J266,"yyyy-mm"))</f>
      </c>
      <c r="AF266" s="122" t="str">
        <f>IF($G266="","",IF(ISNUMBER(SEARCH("法定",$G266)),'設定'!$B$14,IF(ISNUMBER(SEARCH("休日",$G266)),'設定'!$B$13,'設定'!$B$12)))</f>
      </c>
      <c r="AG266" s="122" t="str">
        <f>IF($Q266="","",$Q266*$AF266)</f>
      </c>
      <c r="AH266" s="130" t="str">
        <f>IF($Q266="","",IF($Q266&gt;='設定'!$B$19,'設定'!$B$20,0))</f>
      </c>
      <c r="AI266" s="130" t="str">
        <f>IF($Q266="","",IF($Q266&gt;='設定'!$B$21,'設定'!$B$22,0))</f>
      </c>
      <c r="AJ266" s="78"/>
      <c r="AK266" s="78"/>
      <c r="AL266" s="36"/>
      <c r="AM266" s="36"/>
      <c r="AN266" s="36"/>
    </row>
    <row r="267" ht="20" customHeight="true">
      <c r="A267" s="110" t="str">
        <f>IF($C267="","",IF($B267="","OT-"&amp;TEXT(ROW()-5,"0000"),"OT-"&amp;TEXT($B267,"yyyymmdd")&amp;"-"&amp;TEXT(ROW()-5,"0000")))</f>
      </c>
      <c r="B267" s="90"/>
      <c r="C267" s="78"/>
      <c r="D267" s="114"/>
      <c r="E267" s="78"/>
      <c r="F267" s="78"/>
      <c r="G267" s="78"/>
      <c r="H267" s="78"/>
      <c r="I267" s="78"/>
      <c r="J267" s="90"/>
      <c r="K267" s="118"/>
      <c r="L267" s="90"/>
      <c r="M267" s="118"/>
      <c r="N267" s="110" t="str">
        <f>IF(OR($J267="",$L267=""),"",IF($L267&gt;$J267,"はい","いいえ"))</f>
      </c>
      <c r="O267" s="122" t="str">
        <f>IF(OR($J267="",$K267="",$L267="",$M267=""),"",MAX(0,($L267+$M267-$J267-$K267)*24))</f>
      </c>
      <c r="P267" s="126"/>
      <c r="Q267" s="122" t="str">
        <f>IF($O267="","",ROUND(MAX(0,$O267-$P267)/'設定'!$B$15,0)*'設定'!$B$15)</f>
      </c>
      <c r="R267" s="78"/>
      <c r="S267" s="114"/>
      <c r="T267" s="110" t="str">
        <f>IF($Q267="","",IF(OR($Q267&gt;='設定'!$B$26,AND('設定'!$B$27="はい",ISNUMBER(SEARCH("法定",$G267)))),"三次承認",IF($Q267&gt;='設定'!$B$25,"二次承認","一次承認")))</f>
      </c>
      <c r="U267" s="78"/>
      <c r="V267" s="78"/>
      <c r="W267" s="90"/>
      <c r="X267" s="78"/>
      <c r="Y267" s="78"/>
      <c r="Z267" s="90"/>
      <c r="AA267" s="78"/>
      <c r="AB267" s="78"/>
      <c r="AC267" s="90"/>
      <c r="AD267" s="134" t="str">
        <f>IF($C267="","",IF((IF($Q267&gt;'設定'!$B$17,1,0)+IF(AND($S267="承認済み",$W267=""),1,0)+IF(AND(ISNUMBER(SEARCH("法定",$G267)),$AC267=""),1,0)+IF(AND($Q267&gt;0,$AL267=""),1,0))=0,"无",IF($Q267&gt;'設定'!$B$17,"1回上限超過。","")&amp;IF(AND($S267="承認済み",$W267=""),"上司承認日未入力。","")&amp;IF(AND(ISNUMBER(SEARCH("法定",$G267)),$AC267=""),"法定休日の上位承認漏れ。","")&amp;IF(AND($Q267&gt;0,$AL267=""),"証憑不足。","")))</f>
      </c>
      <c r="AE267" s="110" t="str">
        <f>IF($J267="","",TEXT($J267,"yyyy-mm"))</f>
      </c>
      <c r="AF267" s="122" t="str">
        <f>IF($G267="","",IF(ISNUMBER(SEARCH("法定",$G267)),'設定'!$B$14,IF(ISNUMBER(SEARCH("休日",$G267)),'設定'!$B$13,'設定'!$B$12)))</f>
      </c>
      <c r="AG267" s="122" t="str">
        <f>IF($Q267="","",$Q267*$AF267)</f>
      </c>
      <c r="AH267" s="130" t="str">
        <f>IF($Q267="","",IF($Q267&gt;='設定'!$B$19,'設定'!$B$20,0))</f>
      </c>
      <c r="AI267" s="130" t="str">
        <f>IF($Q267="","",IF($Q267&gt;='設定'!$B$21,'設定'!$B$22,0))</f>
      </c>
      <c r="AJ267" s="78"/>
      <c r="AK267" s="78"/>
      <c r="AL267" s="36"/>
      <c r="AM267" s="36"/>
      <c r="AN267" s="36"/>
    </row>
    <row r="268" ht="20" customHeight="true">
      <c r="A268" s="110" t="str">
        <f>IF($C268="","",IF($B268="","OT-"&amp;TEXT(ROW()-5,"0000"),"OT-"&amp;TEXT($B268,"yyyymmdd")&amp;"-"&amp;TEXT(ROW()-5,"0000")))</f>
      </c>
      <c r="B268" s="90"/>
      <c r="C268" s="78"/>
      <c r="D268" s="114"/>
      <c r="E268" s="78"/>
      <c r="F268" s="78"/>
      <c r="G268" s="78"/>
      <c r="H268" s="78"/>
      <c r="I268" s="78"/>
      <c r="J268" s="90"/>
      <c r="K268" s="118"/>
      <c r="L268" s="90"/>
      <c r="M268" s="118"/>
      <c r="N268" s="110" t="str">
        <f>IF(OR($J268="",$L268=""),"",IF($L268&gt;$J268,"はい","いいえ"))</f>
      </c>
      <c r="O268" s="122" t="str">
        <f>IF(OR($J268="",$K268="",$L268="",$M268=""),"",MAX(0,($L268+$M268-$J268-$K268)*24))</f>
      </c>
      <c r="P268" s="126"/>
      <c r="Q268" s="122" t="str">
        <f>IF($O268="","",ROUND(MAX(0,$O268-$P268)/'設定'!$B$15,0)*'設定'!$B$15)</f>
      </c>
      <c r="R268" s="78"/>
      <c r="S268" s="114"/>
      <c r="T268" s="110" t="str">
        <f>IF($Q268="","",IF(OR($Q268&gt;='設定'!$B$26,AND('設定'!$B$27="はい",ISNUMBER(SEARCH("法定",$G268)))),"三次承認",IF($Q268&gt;='設定'!$B$25,"二次承認","一次承認")))</f>
      </c>
      <c r="U268" s="78"/>
      <c r="V268" s="78"/>
      <c r="W268" s="90"/>
      <c r="X268" s="78"/>
      <c r="Y268" s="78"/>
      <c r="Z268" s="90"/>
      <c r="AA268" s="78"/>
      <c r="AB268" s="78"/>
      <c r="AC268" s="90"/>
      <c r="AD268" s="134" t="str">
        <f>IF($C268="","",IF((IF($Q268&gt;'設定'!$B$17,1,0)+IF(AND($S268="承認済み",$W268=""),1,0)+IF(AND(ISNUMBER(SEARCH("法定",$G268)),$AC268=""),1,0)+IF(AND($Q268&gt;0,$AL268=""),1,0))=0,"无",IF($Q268&gt;'設定'!$B$17,"1回上限超過。","")&amp;IF(AND($S268="承認済み",$W268=""),"上司承認日未入力。","")&amp;IF(AND(ISNUMBER(SEARCH("法定",$G268)),$AC268=""),"法定休日の上位承認漏れ。","")&amp;IF(AND($Q268&gt;0,$AL268=""),"証憑不足。","")))</f>
      </c>
      <c r="AE268" s="110" t="str">
        <f>IF($J268="","",TEXT($J268,"yyyy-mm"))</f>
      </c>
      <c r="AF268" s="122" t="str">
        <f>IF($G268="","",IF(ISNUMBER(SEARCH("法定",$G268)),'設定'!$B$14,IF(ISNUMBER(SEARCH("休日",$G268)),'設定'!$B$13,'設定'!$B$12)))</f>
      </c>
      <c r="AG268" s="122" t="str">
        <f>IF($Q268="","",$Q268*$AF268)</f>
      </c>
      <c r="AH268" s="130" t="str">
        <f>IF($Q268="","",IF($Q268&gt;='設定'!$B$19,'設定'!$B$20,0))</f>
      </c>
      <c r="AI268" s="130" t="str">
        <f>IF($Q268="","",IF($Q268&gt;='設定'!$B$21,'設定'!$B$22,0))</f>
      </c>
      <c r="AJ268" s="78"/>
      <c r="AK268" s="78"/>
      <c r="AL268" s="36"/>
      <c r="AM268" s="36"/>
      <c r="AN268" s="36"/>
    </row>
    <row r="269" ht="20" customHeight="true">
      <c r="A269" s="110" t="str">
        <f>IF($C269="","",IF($B269="","OT-"&amp;TEXT(ROW()-5,"0000"),"OT-"&amp;TEXT($B269,"yyyymmdd")&amp;"-"&amp;TEXT(ROW()-5,"0000")))</f>
      </c>
      <c r="B269" s="90"/>
      <c r="C269" s="78"/>
      <c r="D269" s="114"/>
      <c r="E269" s="78"/>
      <c r="F269" s="78"/>
      <c r="G269" s="78"/>
      <c r="H269" s="78"/>
      <c r="I269" s="78"/>
      <c r="J269" s="90"/>
      <c r="K269" s="118"/>
      <c r="L269" s="90"/>
      <c r="M269" s="118"/>
      <c r="N269" s="110" t="str">
        <f>IF(OR($J269="",$L269=""),"",IF($L269&gt;$J269,"はい","いいえ"))</f>
      </c>
      <c r="O269" s="122" t="str">
        <f>IF(OR($J269="",$K269="",$L269="",$M269=""),"",MAX(0,($L269+$M269-$J269-$K269)*24))</f>
      </c>
      <c r="P269" s="126"/>
      <c r="Q269" s="122" t="str">
        <f>IF($O269="","",ROUND(MAX(0,$O269-$P269)/'設定'!$B$15,0)*'設定'!$B$15)</f>
      </c>
      <c r="R269" s="78"/>
      <c r="S269" s="114"/>
      <c r="T269" s="110" t="str">
        <f>IF($Q269="","",IF(OR($Q269&gt;='設定'!$B$26,AND('設定'!$B$27="はい",ISNUMBER(SEARCH("法定",$G269)))),"三次承認",IF($Q269&gt;='設定'!$B$25,"二次承認","一次承認")))</f>
      </c>
      <c r="U269" s="78"/>
      <c r="V269" s="78"/>
      <c r="W269" s="90"/>
      <c r="X269" s="78"/>
      <c r="Y269" s="78"/>
      <c r="Z269" s="90"/>
      <c r="AA269" s="78"/>
      <c r="AB269" s="78"/>
      <c r="AC269" s="90"/>
      <c r="AD269" s="134" t="str">
        <f>IF($C269="","",IF((IF($Q269&gt;'設定'!$B$17,1,0)+IF(AND($S269="承認済み",$W269=""),1,0)+IF(AND(ISNUMBER(SEARCH("法定",$G269)),$AC269=""),1,0)+IF(AND($Q269&gt;0,$AL269=""),1,0))=0,"无",IF($Q269&gt;'設定'!$B$17,"1回上限超過。","")&amp;IF(AND($S269="承認済み",$W269=""),"上司承認日未入力。","")&amp;IF(AND(ISNUMBER(SEARCH("法定",$G269)),$AC269=""),"法定休日の上位承認漏れ。","")&amp;IF(AND($Q269&gt;0,$AL269=""),"証憑不足。","")))</f>
      </c>
      <c r="AE269" s="110" t="str">
        <f>IF($J269="","",TEXT($J269,"yyyy-mm"))</f>
      </c>
      <c r="AF269" s="122" t="str">
        <f>IF($G269="","",IF(ISNUMBER(SEARCH("法定",$G269)),'設定'!$B$14,IF(ISNUMBER(SEARCH("休日",$G269)),'設定'!$B$13,'設定'!$B$12)))</f>
      </c>
      <c r="AG269" s="122" t="str">
        <f>IF($Q269="","",$Q269*$AF269)</f>
      </c>
      <c r="AH269" s="130" t="str">
        <f>IF($Q269="","",IF($Q269&gt;='設定'!$B$19,'設定'!$B$20,0))</f>
      </c>
      <c r="AI269" s="130" t="str">
        <f>IF($Q269="","",IF($Q269&gt;='設定'!$B$21,'設定'!$B$22,0))</f>
      </c>
      <c r="AJ269" s="78"/>
      <c r="AK269" s="78"/>
      <c r="AL269" s="36"/>
      <c r="AM269" s="36"/>
      <c r="AN269" s="36"/>
    </row>
    <row r="270" ht="20" customHeight="true">
      <c r="A270" s="110" t="str">
        <f>IF($C270="","",IF($B270="","OT-"&amp;TEXT(ROW()-5,"0000"),"OT-"&amp;TEXT($B270,"yyyymmdd")&amp;"-"&amp;TEXT(ROW()-5,"0000")))</f>
      </c>
      <c r="B270" s="90"/>
      <c r="C270" s="78"/>
      <c r="D270" s="114"/>
      <c r="E270" s="78"/>
      <c r="F270" s="78"/>
      <c r="G270" s="78"/>
      <c r="H270" s="78"/>
      <c r="I270" s="78"/>
      <c r="J270" s="90"/>
      <c r="K270" s="118"/>
      <c r="L270" s="90"/>
      <c r="M270" s="118"/>
      <c r="N270" s="110" t="str">
        <f>IF(OR($J270="",$L270=""),"",IF($L270&gt;$J270,"はい","いいえ"))</f>
      </c>
      <c r="O270" s="122" t="str">
        <f>IF(OR($J270="",$K270="",$L270="",$M270=""),"",MAX(0,($L270+$M270-$J270-$K270)*24))</f>
      </c>
      <c r="P270" s="126"/>
      <c r="Q270" s="122" t="str">
        <f>IF($O270="","",ROUND(MAX(0,$O270-$P270)/'設定'!$B$15,0)*'設定'!$B$15)</f>
      </c>
      <c r="R270" s="78"/>
      <c r="S270" s="114"/>
      <c r="T270" s="110" t="str">
        <f>IF($Q270="","",IF(OR($Q270&gt;='設定'!$B$26,AND('設定'!$B$27="はい",ISNUMBER(SEARCH("法定",$G270)))),"三次承認",IF($Q270&gt;='設定'!$B$25,"二次承認","一次承認")))</f>
      </c>
      <c r="U270" s="78"/>
      <c r="V270" s="78"/>
      <c r="W270" s="90"/>
      <c r="X270" s="78"/>
      <c r="Y270" s="78"/>
      <c r="Z270" s="90"/>
      <c r="AA270" s="78"/>
      <c r="AB270" s="78"/>
      <c r="AC270" s="90"/>
      <c r="AD270" s="134" t="str">
        <f>IF($C270="","",IF((IF($Q270&gt;'設定'!$B$17,1,0)+IF(AND($S270="承認済み",$W270=""),1,0)+IF(AND(ISNUMBER(SEARCH("法定",$G270)),$AC270=""),1,0)+IF(AND($Q270&gt;0,$AL270=""),1,0))=0,"无",IF($Q270&gt;'設定'!$B$17,"1回上限超過。","")&amp;IF(AND($S270="承認済み",$W270=""),"上司承認日未入力。","")&amp;IF(AND(ISNUMBER(SEARCH("法定",$G270)),$AC270=""),"法定休日の上位承認漏れ。","")&amp;IF(AND($Q270&gt;0,$AL270=""),"証憑不足。","")))</f>
      </c>
      <c r="AE270" s="110" t="str">
        <f>IF($J270="","",TEXT($J270,"yyyy-mm"))</f>
      </c>
      <c r="AF270" s="122" t="str">
        <f>IF($G270="","",IF(ISNUMBER(SEARCH("法定",$G270)),'設定'!$B$14,IF(ISNUMBER(SEARCH("休日",$G270)),'設定'!$B$13,'設定'!$B$12)))</f>
      </c>
      <c r="AG270" s="122" t="str">
        <f>IF($Q270="","",$Q270*$AF270)</f>
      </c>
      <c r="AH270" s="130" t="str">
        <f>IF($Q270="","",IF($Q270&gt;='設定'!$B$19,'設定'!$B$20,0))</f>
      </c>
      <c r="AI270" s="130" t="str">
        <f>IF($Q270="","",IF($Q270&gt;='設定'!$B$21,'設定'!$B$22,0))</f>
      </c>
      <c r="AJ270" s="78"/>
      <c r="AK270" s="78"/>
      <c r="AL270" s="36"/>
      <c r="AM270" s="36"/>
      <c r="AN270" s="36"/>
    </row>
    <row r="271" ht="20" customHeight="true">
      <c r="A271" s="110" t="str">
        <f>IF($C271="","",IF($B271="","OT-"&amp;TEXT(ROW()-5,"0000"),"OT-"&amp;TEXT($B271,"yyyymmdd")&amp;"-"&amp;TEXT(ROW()-5,"0000")))</f>
      </c>
      <c r="B271" s="90"/>
      <c r="C271" s="78"/>
      <c r="D271" s="114"/>
      <c r="E271" s="78"/>
      <c r="F271" s="78"/>
      <c r="G271" s="78"/>
      <c r="H271" s="78"/>
      <c r="I271" s="78"/>
      <c r="J271" s="90"/>
      <c r="K271" s="118"/>
      <c r="L271" s="90"/>
      <c r="M271" s="118"/>
      <c r="N271" s="110" t="str">
        <f>IF(OR($J271="",$L271=""),"",IF($L271&gt;$J271,"はい","いいえ"))</f>
      </c>
      <c r="O271" s="122" t="str">
        <f>IF(OR($J271="",$K271="",$L271="",$M271=""),"",MAX(0,($L271+$M271-$J271-$K271)*24))</f>
      </c>
      <c r="P271" s="126"/>
      <c r="Q271" s="122" t="str">
        <f>IF($O271="","",ROUND(MAX(0,$O271-$P271)/'設定'!$B$15,0)*'設定'!$B$15)</f>
      </c>
      <c r="R271" s="78"/>
      <c r="S271" s="114"/>
      <c r="T271" s="110" t="str">
        <f>IF($Q271="","",IF(OR($Q271&gt;='設定'!$B$26,AND('設定'!$B$27="はい",ISNUMBER(SEARCH("法定",$G271)))),"三次承認",IF($Q271&gt;='設定'!$B$25,"二次承認","一次承認")))</f>
      </c>
      <c r="U271" s="78"/>
      <c r="V271" s="78"/>
      <c r="W271" s="90"/>
      <c r="X271" s="78"/>
      <c r="Y271" s="78"/>
      <c r="Z271" s="90"/>
      <c r="AA271" s="78"/>
      <c r="AB271" s="78"/>
      <c r="AC271" s="90"/>
      <c r="AD271" s="134" t="str">
        <f>IF($C271="","",IF((IF($Q271&gt;'設定'!$B$17,1,0)+IF(AND($S271="承認済み",$W271=""),1,0)+IF(AND(ISNUMBER(SEARCH("法定",$G271)),$AC271=""),1,0)+IF(AND($Q271&gt;0,$AL271=""),1,0))=0,"无",IF($Q271&gt;'設定'!$B$17,"1回上限超過。","")&amp;IF(AND($S271="承認済み",$W271=""),"上司承認日未入力。","")&amp;IF(AND(ISNUMBER(SEARCH("法定",$G271)),$AC271=""),"法定休日の上位承認漏れ。","")&amp;IF(AND($Q271&gt;0,$AL271=""),"証憑不足。","")))</f>
      </c>
      <c r="AE271" s="110" t="str">
        <f>IF($J271="","",TEXT($J271,"yyyy-mm"))</f>
      </c>
      <c r="AF271" s="122" t="str">
        <f>IF($G271="","",IF(ISNUMBER(SEARCH("法定",$G271)),'設定'!$B$14,IF(ISNUMBER(SEARCH("休日",$G271)),'設定'!$B$13,'設定'!$B$12)))</f>
      </c>
      <c r="AG271" s="122" t="str">
        <f>IF($Q271="","",$Q271*$AF271)</f>
      </c>
      <c r="AH271" s="130" t="str">
        <f>IF($Q271="","",IF($Q271&gt;='設定'!$B$19,'設定'!$B$20,0))</f>
      </c>
      <c r="AI271" s="130" t="str">
        <f>IF($Q271="","",IF($Q271&gt;='設定'!$B$21,'設定'!$B$22,0))</f>
      </c>
      <c r="AJ271" s="78"/>
      <c r="AK271" s="78"/>
      <c r="AL271" s="36"/>
      <c r="AM271" s="36"/>
      <c r="AN271" s="36"/>
    </row>
    <row r="272" ht="20" customHeight="true">
      <c r="A272" s="110" t="str">
        <f>IF($C272="","",IF($B272="","OT-"&amp;TEXT(ROW()-5,"0000"),"OT-"&amp;TEXT($B272,"yyyymmdd")&amp;"-"&amp;TEXT(ROW()-5,"0000")))</f>
      </c>
      <c r="B272" s="90"/>
      <c r="C272" s="78"/>
      <c r="D272" s="114"/>
      <c r="E272" s="78"/>
      <c r="F272" s="78"/>
      <c r="G272" s="78"/>
      <c r="H272" s="78"/>
      <c r="I272" s="78"/>
      <c r="J272" s="90"/>
      <c r="K272" s="118"/>
      <c r="L272" s="90"/>
      <c r="M272" s="118"/>
      <c r="N272" s="110" t="str">
        <f>IF(OR($J272="",$L272=""),"",IF($L272&gt;$J272,"はい","いいえ"))</f>
      </c>
      <c r="O272" s="122" t="str">
        <f>IF(OR($J272="",$K272="",$L272="",$M272=""),"",MAX(0,($L272+$M272-$J272-$K272)*24))</f>
      </c>
      <c r="P272" s="126"/>
      <c r="Q272" s="122" t="str">
        <f>IF($O272="","",ROUND(MAX(0,$O272-$P272)/'設定'!$B$15,0)*'設定'!$B$15)</f>
      </c>
      <c r="R272" s="78"/>
      <c r="S272" s="114"/>
      <c r="T272" s="110" t="str">
        <f>IF($Q272="","",IF(OR($Q272&gt;='設定'!$B$26,AND('設定'!$B$27="はい",ISNUMBER(SEARCH("法定",$G272)))),"三次承認",IF($Q272&gt;='設定'!$B$25,"二次承認","一次承認")))</f>
      </c>
      <c r="U272" s="78"/>
      <c r="V272" s="78"/>
      <c r="W272" s="90"/>
      <c r="X272" s="78"/>
      <c r="Y272" s="78"/>
      <c r="Z272" s="90"/>
      <c r="AA272" s="78"/>
      <c r="AB272" s="78"/>
      <c r="AC272" s="90"/>
      <c r="AD272" s="134" t="str">
        <f>IF($C272="","",IF((IF($Q272&gt;'設定'!$B$17,1,0)+IF(AND($S272="承認済み",$W272=""),1,0)+IF(AND(ISNUMBER(SEARCH("法定",$G272)),$AC272=""),1,0)+IF(AND($Q272&gt;0,$AL272=""),1,0))=0,"无",IF($Q272&gt;'設定'!$B$17,"1回上限超過。","")&amp;IF(AND($S272="承認済み",$W272=""),"上司承認日未入力。","")&amp;IF(AND(ISNUMBER(SEARCH("法定",$G272)),$AC272=""),"法定休日の上位承認漏れ。","")&amp;IF(AND($Q272&gt;0,$AL272=""),"証憑不足。","")))</f>
      </c>
      <c r="AE272" s="110" t="str">
        <f>IF($J272="","",TEXT($J272,"yyyy-mm"))</f>
      </c>
      <c r="AF272" s="122" t="str">
        <f>IF($G272="","",IF(ISNUMBER(SEARCH("法定",$G272)),'設定'!$B$14,IF(ISNUMBER(SEARCH("休日",$G272)),'設定'!$B$13,'設定'!$B$12)))</f>
      </c>
      <c r="AG272" s="122" t="str">
        <f>IF($Q272="","",$Q272*$AF272)</f>
      </c>
      <c r="AH272" s="130" t="str">
        <f>IF($Q272="","",IF($Q272&gt;='設定'!$B$19,'設定'!$B$20,0))</f>
      </c>
      <c r="AI272" s="130" t="str">
        <f>IF($Q272="","",IF($Q272&gt;='設定'!$B$21,'設定'!$B$22,0))</f>
      </c>
      <c r="AJ272" s="78"/>
      <c r="AK272" s="78"/>
      <c r="AL272" s="36"/>
      <c r="AM272" s="36"/>
      <c r="AN272" s="36"/>
    </row>
    <row r="273" ht="20" customHeight="true">
      <c r="A273" s="110" t="str">
        <f>IF($C273="","",IF($B273="","OT-"&amp;TEXT(ROW()-5,"0000"),"OT-"&amp;TEXT($B273,"yyyymmdd")&amp;"-"&amp;TEXT(ROW()-5,"0000")))</f>
      </c>
      <c r="B273" s="90"/>
      <c r="C273" s="78"/>
      <c r="D273" s="114"/>
      <c r="E273" s="78"/>
      <c r="F273" s="78"/>
      <c r="G273" s="78"/>
      <c r="H273" s="78"/>
      <c r="I273" s="78"/>
      <c r="J273" s="90"/>
      <c r="K273" s="118"/>
      <c r="L273" s="90"/>
      <c r="M273" s="118"/>
      <c r="N273" s="110" t="str">
        <f>IF(OR($J273="",$L273=""),"",IF($L273&gt;$J273,"はい","いいえ"))</f>
      </c>
      <c r="O273" s="122" t="str">
        <f>IF(OR($J273="",$K273="",$L273="",$M273=""),"",MAX(0,($L273+$M273-$J273-$K273)*24))</f>
      </c>
      <c r="P273" s="126"/>
      <c r="Q273" s="122" t="str">
        <f>IF($O273="","",ROUND(MAX(0,$O273-$P273)/'設定'!$B$15,0)*'設定'!$B$15)</f>
      </c>
      <c r="R273" s="78"/>
      <c r="S273" s="114"/>
      <c r="T273" s="110" t="str">
        <f>IF($Q273="","",IF(OR($Q273&gt;='設定'!$B$26,AND('設定'!$B$27="はい",ISNUMBER(SEARCH("法定",$G273)))),"三次承認",IF($Q273&gt;='設定'!$B$25,"二次承認","一次承認")))</f>
      </c>
      <c r="U273" s="78"/>
      <c r="V273" s="78"/>
      <c r="W273" s="90"/>
      <c r="X273" s="78"/>
      <c r="Y273" s="78"/>
      <c r="Z273" s="90"/>
      <c r="AA273" s="78"/>
      <c r="AB273" s="78"/>
      <c r="AC273" s="90"/>
      <c r="AD273" s="134" t="str">
        <f>IF($C273="","",IF((IF($Q273&gt;'設定'!$B$17,1,0)+IF(AND($S273="承認済み",$W273=""),1,0)+IF(AND(ISNUMBER(SEARCH("法定",$G273)),$AC273=""),1,0)+IF(AND($Q273&gt;0,$AL273=""),1,0))=0,"无",IF($Q273&gt;'設定'!$B$17,"1回上限超過。","")&amp;IF(AND($S273="承認済み",$W273=""),"上司承認日未入力。","")&amp;IF(AND(ISNUMBER(SEARCH("法定",$G273)),$AC273=""),"法定休日の上位承認漏れ。","")&amp;IF(AND($Q273&gt;0,$AL273=""),"証憑不足。","")))</f>
      </c>
      <c r="AE273" s="110" t="str">
        <f>IF($J273="","",TEXT($J273,"yyyy-mm"))</f>
      </c>
      <c r="AF273" s="122" t="str">
        <f>IF($G273="","",IF(ISNUMBER(SEARCH("法定",$G273)),'設定'!$B$14,IF(ISNUMBER(SEARCH("休日",$G273)),'設定'!$B$13,'設定'!$B$12)))</f>
      </c>
      <c r="AG273" s="122" t="str">
        <f>IF($Q273="","",$Q273*$AF273)</f>
      </c>
      <c r="AH273" s="130" t="str">
        <f>IF($Q273="","",IF($Q273&gt;='設定'!$B$19,'設定'!$B$20,0))</f>
      </c>
      <c r="AI273" s="130" t="str">
        <f>IF($Q273="","",IF($Q273&gt;='設定'!$B$21,'設定'!$B$22,0))</f>
      </c>
      <c r="AJ273" s="78"/>
      <c r="AK273" s="78"/>
      <c r="AL273" s="36"/>
      <c r="AM273" s="36"/>
      <c r="AN273" s="36"/>
    </row>
    <row r="274" ht="20" customHeight="true">
      <c r="A274" s="110" t="str">
        <f>IF($C274="","",IF($B274="","OT-"&amp;TEXT(ROW()-5,"0000"),"OT-"&amp;TEXT($B274,"yyyymmdd")&amp;"-"&amp;TEXT(ROW()-5,"0000")))</f>
      </c>
      <c r="B274" s="90"/>
      <c r="C274" s="78"/>
      <c r="D274" s="114"/>
      <c r="E274" s="78"/>
      <c r="F274" s="78"/>
      <c r="G274" s="78"/>
      <c r="H274" s="78"/>
      <c r="I274" s="78"/>
      <c r="J274" s="90"/>
      <c r="K274" s="118"/>
      <c r="L274" s="90"/>
      <c r="M274" s="118"/>
      <c r="N274" s="110" t="str">
        <f>IF(OR($J274="",$L274=""),"",IF($L274&gt;$J274,"はい","いいえ"))</f>
      </c>
      <c r="O274" s="122" t="str">
        <f>IF(OR($J274="",$K274="",$L274="",$M274=""),"",MAX(0,($L274+$M274-$J274-$K274)*24))</f>
      </c>
      <c r="P274" s="126"/>
      <c r="Q274" s="122" t="str">
        <f>IF($O274="","",ROUND(MAX(0,$O274-$P274)/'設定'!$B$15,0)*'設定'!$B$15)</f>
      </c>
      <c r="R274" s="78"/>
      <c r="S274" s="114"/>
      <c r="T274" s="110" t="str">
        <f>IF($Q274="","",IF(OR($Q274&gt;='設定'!$B$26,AND('設定'!$B$27="はい",ISNUMBER(SEARCH("法定",$G274)))),"三次承認",IF($Q274&gt;='設定'!$B$25,"二次承認","一次承認")))</f>
      </c>
      <c r="U274" s="78"/>
      <c r="V274" s="78"/>
      <c r="W274" s="90"/>
      <c r="X274" s="78"/>
      <c r="Y274" s="78"/>
      <c r="Z274" s="90"/>
      <c r="AA274" s="78"/>
      <c r="AB274" s="78"/>
      <c r="AC274" s="90"/>
      <c r="AD274" s="134" t="str">
        <f>IF($C274="","",IF((IF($Q274&gt;'設定'!$B$17,1,0)+IF(AND($S274="承認済み",$W274=""),1,0)+IF(AND(ISNUMBER(SEARCH("法定",$G274)),$AC274=""),1,0)+IF(AND($Q274&gt;0,$AL274=""),1,0))=0,"无",IF($Q274&gt;'設定'!$B$17,"1回上限超過。","")&amp;IF(AND($S274="承認済み",$W274=""),"上司承認日未入力。","")&amp;IF(AND(ISNUMBER(SEARCH("法定",$G274)),$AC274=""),"法定休日の上位承認漏れ。","")&amp;IF(AND($Q274&gt;0,$AL274=""),"証憑不足。","")))</f>
      </c>
      <c r="AE274" s="110" t="str">
        <f>IF($J274="","",TEXT($J274,"yyyy-mm"))</f>
      </c>
      <c r="AF274" s="122" t="str">
        <f>IF($G274="","",IF(ISNUMBER(SEARCH("法定",$G274)),'設定'!$B$14,IF(ISNUMBER(SEARCH("休日",$G274)),'設定'!$B$13,'設定'!$B$12)))</f>
      </c>
      <c r="AG274" s="122" t="str">
        <f>IF($Q274="","",$Q274*$AF274)</f>
      </c>
      <c r="AH274" s="130" t="str">
        <f>IF($Q274="","",IF($Q274&gt;='設定'!$B$19,'設定'!$B$20,0))</f>
      </c>
      <c r="AI274" s="130" t="str">
        <f>IF($Q274="","",IF($Q274&gt;='設定'!$B$21,'設定'!$B$22,0))</f>
      </c>
      <c r="AJ274" s="78"/>
      <c r="AK274" s="78"/>
      <c r="AL274" s="36"/>
      <c r="AM274" s="36"/>
      <c r="AN274" s="36"/>
    </row>
    <row r="275" ht="20" customHeight="true">
      <c r="A275" s="110" t="str">
        <f>IF($C275="","",IF($B275="","OT-"&amp;TEXT(ROW()-5,"0000"),"OT-"&amp;TEXT($B275,"yyyymmdd")&amp;"-"&amp;TEXT(ROW()-5,"0000")))</f>
      </c>
      <c r="B275" s="90"/>
      <c r="C275" s="78"/>
      <c r="D275" s="114"/>
      <c r="E275" s="78"/>
      <c r="F275" s="78"/>
      <c r="G275" s="78"/>
      <c r="H275" s="78"/>
      <c r="I275" s="78"/>
      <c r="J275" s="90"/>
      <c r="K275" s="118"/>
      <c r="L275" s="90"/>
      <c r="M275" s="118"/>
      <c r="N275" s="110" t="str">
        <f>IF(OR($J275="",$L275=""),"",IF($L275&gt;$J275,"はい","いいえ"))</f>
      </c>
      <c r="O275" s="122" t="str">
        <f>IF(OR($J275="",$K275="",$L275="",$M275=""),"",MAX(0,($L275+$M275-$J275-$K275)*24))</f>
      </c>
      <c r="P275" s="126"/>
      <c r="Q275" s="122" t="str">
        <f>IF($O275="","",ROUND(MAX(0,$O275-$P275)/'設定'!$B$15,0)*'設定'!$B$15)</f>
      </c>
      <c r="R275" s="78"/>
      <c r="S275" s="114"/>
      <c r="T275" s="110" t="str">
        <f>IF($Q275="","",IF(OR($Q275&gt;='設定'!$B$26,AND('設定'!$B$27="はい",ISNUMBER(SEARCH("法定",$G275)))),"三次承認",IF($Q275&gt;='設定'!$B$25,"二次承認","一次承認")))</f>
      </c>
      <c r="U275" s="78"/>
      <c r="V275" s="78"/>
      <c r="W275" s="90"/>
      <c r="X275" s="78"/>
      <c r="Y275" s="78"/>
      <c r="Z275" s="90"/>
      <c r="AA275" s="78"/>
      <c r="AB275" s="78"/>
      <c r="AC275" s="90"/>
      <c r="AD275" s="134" t="str">
        <f>IF($C275="","",IF((IF($Q275&gt;'設定'!$B$17,1,0)+IF(AND($S275="承認済み",$W275=""),1,0)+IF(AND(ISNUMBER(SEARCH("法定",$G275)),$AC275=""),1,0)+IF(AND($Q275&gt;0,$AL275=""),1,0))=0,"无",IF($Q275&gt;'設定'!$B$17,"1回上限超過。","")&amp;IF(AND($S275="承認済み",$W275=""),"上司承認日未入力。","")&amp;IF(AND(ISNUMBER(SEARCH("法定",$G275)),$AC275=""),"法定休日の上位承認漏れ。","")&amp;IF(AND($Q275&gt;0,$AL275=""),"証憑不足。","")))</f>
      </c>
      <c r="AE275" s="110" t="str">
        <f>IF($J275="","",TEXT($J275,"yyyy-mm"))</f>
      </c>
      <c r="AF275" s="122" t="str">
        <f>IF($G275="","",IF(ISNUMBER(SEARCH("法定",$G275)),'設定'!$B$14,IF(ISNUMBER(SEARCH("休日",$G275)),'設定'!$B$13,'設定'!$B$12)))</f>
      </c>
      <c r="AG275" s="122" t="str">
        <f>IF($Q275="","",$Q275*$AF275)</f>
      </c>
      <c r="AH275" s="130" t="str">
        <f>IF($Q275="","",IF($Q275&gt;='設定'!$B$19,'設定'!$B$20,0))</f>
      </c>
      <c r="AI275" s="130" t="str">
        <f>IF($Q275="","",IF($Q275&gt;='設定'!$B$21,'設定'!$B$22,0))</f>
      </c>
      <c r="AJ275" s="78"/>
      <c r="AK275" s="78"/>
      <c r="AL275" s="36"/>
      <c r="AM275" s="36"/>
      <c r="AN275" s="36"/>
    </row>
    <row r="276" ht="20" customHeight="true">
      <c r="A276" s="110" t="str">
        <f>IF($C276="","",IF($B276="","OT-"&amp;TEXT(ROW()-5,"0000"),"OT-"&amp;TEXT($B276,"yyyymmdd")&amp;"-"&amp;TEXT(ROW()-5,"0000")))</f>
      </c>
      <c r="B276" s="90"/>
      <c r="C276" s="78"/>
      <c r="D276" s="114"/>
      <c r="E276" s="78"/>
      <c r="F276" s="78"/>
      <c r="G276" s="78"/>
      <c r="H276" s="78"/>
      <c r="I276" s="78"/>
      <c r="J276" s="90"/>
      <c r="K276" s="118"/>
      <c r="L276" s="90"/>
      <c r="M276" s="118"/>
      <c r="N276" s="110" t="str">
        <f>IF(OR($J276="",$L276=""),"",IF($L276&gt;$J276,"はい","いいえ"))</f>
      </c>
      <c r="O276" s="122" t="str">
        <f>IF(OR($J276="",$K276="",$L276="",$M276=""),"",MAX(0,($L276+$M276-$J276-$K276)*24))</f>
      </c>
      <c r="P276" s="126"/>
      <c r="Q276" s="122" t="str">
        <f>IF($O276="","",ROUND(MAX(0,$O276-$P276)/'設定'!$B$15,0)*'設定'!$B$15)</f>
      </c>
      <c r="R276" s="78"/>
      <c r="S276" s="114"/>
      <c r="T276" s="110" t="str">
        <f>IF($Q276="","",IF(OR($Q276&gt;='設定'!$B$26,AND('設定'!$B$27="はい",ISNUMBER(SEARCH("法定",$G276)))),"三次承認",IF($Q276&gt;='設定'!$B$25,"二次承認","一次承認")))</f>
      </c>
      <c r="U276" s="78"/>
      <c r="V276" s="78"/>
      <c r="W276" s="90"/>
      <c r="X276" s="78"/>
      <c r="Y276" s="78"/>
      <c r="Z276" s="90"/>
      <c r="AA276" s="78"/>
      <c r="AB276" s="78"/>
      <c r="AC276" s="90"/>
      <c r="AD276" s="134" t="str">
        <f>IF($C276="","",IF((IF($Q276&gt;'設定'!$B$17,1,0)+IF(AND($S276="承認済み",$W276=""),1,0)+IF(AND(ISNUMBER(SEARCH("法定",$G276)),$AC276=""),1,0)+IF(AND($Q276&gt;0,$AL276=""),1,0))=0,"无",IF($Q276&gt;'設定'!$B$17,"1回上限超過。","")&amp;IF(AND($S276="承認済み",$W276=""),"上司承認日未入力。","")&amp;IF(AND(ISNUMBER(SEARCH("法定",$G276)),$AC276=""),"法定休日の上位承認漏れ。","")&amp;IF(AND($Q276&gt;0,$AL276=""),"証憑不足。","")))</f>
      </c>
      <c r="AE276" s="110" t="str">
        <f>IF($J276="","",TEXT($J276,"yyyy-mm"))</f>
      </c>
      <c r="AF276" s="122" t="str">
        <f>IF($G276="","",IF(ISNUMBER(SEARCH("法定",$G276)),'設定'!$B$14,IF(ISNUMBER(SEARCH("休日",$G276)),'設定'!$B$13,'設定'!$B$12)))</f>
      </c>
      <c r="AG276" s="122" t="str">
        <f>IF($Q276="","",$Q276*$AF276)</f>
      </c>
      <c r="AH276" s="130" t="str">
        <f>IF($Q276="","",IF($Q276&gt;='設定'!$B$19,'設定'!$B$20,0))</f>
      </c>
      <c r="AI276" s="130" t="str">
        <f>IF($Q276="","",IF($Q276&gt;='設定'!$B$21,'設定'!$B$22,0))</f>
      </c>
      <c r="AJ276" s="78"/>
      <c r="AK276" s="78"/>
      <c r="AL276" s="36"/>
      <c r="AM276" s="36"/>
      <c r="AN276" s="36"/>
    </row>
    <row r="277" ht="20" customHeight="true">
      <c r="A277" s="110" t="str">
        <f>IF($C277="","",IF($B277="","OT-"&amp;TEXT(ROW()-5,"0000"),"OT-"&amp;TEXT($B277,"yyyymmdd")&amp;"-"&amp;TEXT(ROW()-5,"0000")))</f>
      </c>
      <c r="B277" s="90"/>
      <c r="C277" s="78"/>
      <c r="D277" s="114"/>
      <c r="E277" s="78"/>
      <c r="F277" s="78"/>
      <c r="G277" s="78"/>
      <c r="H277" s="78"/>
      <c r="I277" s="78"/>
      <c r="J277" s="90"/>
      <c r="K277" s="118"/>
      <c r="L277" s="90"/>
      <c r="M277" s="118"/>
      <c r="N277" s="110" t="str">
        <f>IF(OR($J277="",$L277=""),"",IF($L277&gt;$J277,"はい","いいえ"))</f>
      </c>
      <c r="O277" s="122" t="str">
        <f>IF(OR($J277="",$K277="",$L277="",$M277=""),"",MAX(0,($L277+$M277-$J277-$K277)*24))</f>
      </c>
      <c r="P277" s="126"/>
      <c r="Q277" s="122" t="str">
        <f>IF($O277="","",ROUND(MAX(0,$O277-$P277)/'設定'!$B$15,0)*'設定'!$B$15)</f>
      </c>
      <c r="R277" s="78"/>
      <c r="S277" s="114"/>
      <c r="T277" s="110" t="str">
        <f>IF($Q277="","",IF(OR($Q277&gt;='設定'!$B$26,AND('設定'!$B$27="はい",ISNUMBER(SEARCH("法定",$G277)))),"三次承認",IF($Q277&gt;='設定'!$B$25,"二次承認","一次承認")))</f>
      </c>
      <c r="U277" s="78"/>
      <c r="V277" s="78"/>
      <c r="W277" s="90"/>
      <c r="X277" s="78"/>
      <c r="Y277" s="78"/>
      <c r="Z277" s="90"/>
      <c r="AA277" s="78"/>
      <c r="AB277" s="78"/>
      <c r="AC277" s="90"/>
      <c r="AD277" s="134" t="str">
        <f>IF($C277="","",IF((IF($Q277&gt;'設定'!$B$17,1,0)+IF(AND($S277="承認済み",$W277=""),1,0)+IF(AND(ISNUMBER(SEARCH("法定",$G277)),$AC277=""),1,0)+IF(AND($Q277&gt;0,$AL277=""),1,0))=0,"无",IF($Q277&gt;'設定'!$B$17,"1回上限超過。","")&amp;IF(AND($S277="承認済み",$W277=""),"上司承認日未入力。","")&amp;IF(AND(ISNUMBER(SEARCH("法定",$G277)),$AC277=""),"法定休日の上位承認漏れ。","")&amp;IF(AND($Q277&gt;0,$AL277=""),"証憑不足。","")))</f>
      </c>
      <c r="AE277" s="110" t="str">
        <f>IF($J277="","",TEXT($J277,"yyyy-mm"))</f>
      </c>
      <c r="AF277" s="122" t="str">
        <f>IF($G277="","",IF(ISNUMBER(SEARCH("法定",$G277)),'設定'!$B$14,IF(ISNUMBER(SEARCH("休日",$G277)),'設定'!$B$13,'設定'!$B$12)))</f>
      </c>
      <c r="AG277" s="122" t="str">
        <f>IF($Q277="","",$Q277*$AF277)</f>
      </c>
      <c r="AH277" s="130" t="str">
        <f>IF($Q277="","",IF($Q277&gt;='設定'!$B$19,'設定'!$B$20,0))</f>
      </c>
      <c r="AI277" s="130" t="str">
        <f>IF($Q277="","",IF($Q277&gt;='設定'!$B$21,'設定'!$B$22,0))</f>
      </c>
      <c r="AJ277" s="78"/>
      <c r="AK277" s="78"/>
      <c r="AL277" s="36"/>
      <c r="AM277" s="36"/>
      <c r="AN277" s="36"/>
    </row>
    <row r="278" ht="20" customHeight="true">
      <c r="A278" s="110" t="str">
        <f>IF($C278="","",IF($B278="","OT-"&amp;TEXT(ROW()-5,"0000"),"OT-"&amp;TEXT($B278,"yyyymmdd")&amp;"-"&amp;TEXT(ROW()-5,"0000")))</f>
      </c>
      <c r="B278" s="90"/>
      <c r="C278" s="78"/>
      <c r="D278" s="114"/>
      <c r="E278" s="78"/>
      <c r="F278" s="78"/>
      <c r="G278" s="78"/>
      <c r="H278" s="78"/>
      <c r="I278" s="78"/>
      <c r="J278" s="90"/>
      <c r="K278" s="118"/>
      <c r="L278" s="90"/>
      <c r="M278" s="118"/>
      <c r="N278" s="110" t="str">
        <f>IF(OR($J278="",$L278=""),"",IF($L278&gt;$J278,"はい","いいえ"))</f>
      </c>
      <c r="O278" s="122" t="str">
        <f>IF(OR($J278="",$K278="",$L278="",$M278=""),"",MAX(0,($L278+$M278-$J278-$K278)*24))</f>
      </c>
      <c r="P278" s="126"/>
      <c r="Q278" s="122" t="str">
        <f>IF($O278="","",ROUND(MAX(0,$O278-$P278)/'設定'!$B$15,0)*'設定'!$B$15)</f>
      </c>
      <c r="R278" s="78"/>
      <c r="S278" s="114"/>
      <c r="T278" s="110" t="str">
        <f>IF($Q278="","",IF(OR($Q278&gt;='設定'!$B$26,AND('設定'!$B$27="はい",ISNUMBER(SEARCH("法定",$G278)))),"三次承認",IF($Q278&gt;='設定'!$B$25,"二次承認","一次承認")))</f>
      </c>
      <c r="U278" s="78"/>
      <c r="V278" s="78"/>
      <c r="W278" s="90"/>
      <c r="X278" s="78"/>
      <c r="Y278" s="78"/>
      <c r="Z278" s="90"/>
      <c r="AA278" s="78"/>
      <c r="AB278" s="78"/>
      <c r="AC278" s="90"/>
      <c r="AD278" s="134" t="str">
        <f>IF($C278="","",IF((IF($Q278&gt;'設定'!$B$17,1,0)+IF(AND($S278="承認済み",$W278=""),1,0)+IF(AND(ISNUMBER(SEARCH("法定",$G278)),$AC278=""),1,0)+IF(AND($Q278&gt;0,$AL278=""),1,0))=0,"无",IF($Q278&gt;'設定'!$B$17,"1回上限超過。","")&amp;IF(AND($S278="承認済み",$W278=""),"上司承認日未入力。","")&amp;IF(AND(ISNUMBER(SEARCH("法定",$G278)),$AC278=""),"法定休日の上位承認漏れ。","")&amp;IF(AND($Q278&gt;0,$AL278=""),"証憑不足。","")))</f>
      </c>
      <c r="AE278" s="110" t="str">
        <f>IF($J278="","",TEXT($J278,"yyyy-mm"))</f>
      </c>
      <c r="AF278" s="122" t="str">
        <f>IF($G278="","",IF(ISNUMBER(SEARCH("法定",$G278)),'設定'!$B$14,IF(ISNUMBER(SEARCH("休日",$G278)),'設定'!$B$13,'設定'!$B$12)))</f>
      </c>
      <c r="AG278" s="122" t="str">
        <f>IF($Q278="","",$Q278*$AF278)</f>
      </c>
      <c r="AH278" s="130" t="str">
        <f>IF($Q278="","",IF($Q278&gt;='設定'!$B$19,'設定'!$B$20,0))</f>
      </c>
      <c r="AI278" s="130" t="str">
        <f>IF($Q278="","",IF($Q278&gt;='設定'!$B$21,'設定'!$B$22,0))</f>
      </c>
      <c r="AJ278" s="78"/>
      <c r="AK278" s="78"/>
      <c r="AL278" s="36"/>
      <c r="AM278" s="36"/>
      <c r="AN278" s="36"/>
    </row>
    <row r="279" ht="20" customHeight="true">
      <c r="A279" s="110" t="str">
        <f>IF($C279="","",IF($B279="","OT-"&amp;TEXT(ROW()-5,"0000"),"OT-"&amp;TEXT($B279,"yyyymmdd")&amp;"-"&amp;TEXT(ROW()-5,"0000")))</f>
      </c>
      <c r="B279" s="90"/>
      <c r="C279" s="78"/>
      <c r="D279" s="114"/>
      <c r="E279" s="78"/>
      <c r="F279" s="78"/>
      <c r="G279" s="78"/>
      <c r="H279" s="78"/>
      <c r="I279" s="78"/>
      <c r="J279" s="90"/>
      <c r="K279" s="118"/>
      <c r="L279" s="90"/>
      <c r="M279" s="118"/>
      <c r="N279" s="110" t="str">
        <f>IF(OR($J279="",$L279=""),"",IF($L279&gt;$J279,"はい","いいえ"))</f>
      </c>
      <c r="O279" s="122" t="str">
        <f>IF(OR($J279="",$K279="",$L279="",$M279=""),"",MAX(0,($L279+$M279-$J279-$K279)*24))</f>
      </c>
      <c r="P279" s="126"/>
      <c r="Q279" s="122" t="str">
        <f>IF($O279="","",ROUND(MAX(0,$O279-$P279)/'設定'!$B$15,0)*'設定'!$B$15)</f>
      </c>
      <c r="R279" s="78"/>
      <c r="S279" s="114"/>
      <c r="T279" s="110" t="str">
        <f>IF($Q279="","",IF(OR($Q279&gt;='設定'!$B$26,AND('設定'!$B$27="はい",ISNUMBER(SEARCH("法定",$G279)))),"三次承認",IF($Q279&gt;='設定'!$B$25,"二次承認","一次承認")))</f>
      </c>
      <c r="U279" s="78"/>
      <c r="V279" s="78"/>
      <c r="W279" s="90"/>
      <c r="X279" s="78"/>
      <c r="Y279" s="78"/>
      <c r="Z279" s="90"/>
      <c r="AA279" s="78"/>
      <c r="AB279" s="78"/>
      <c r="AC279" s="90"/>
      <c r="AD279" s="134" t="str">
        <f>IF($C279="","",IF((IF($Q279&gt;'設定'!$B$17,1,0)+IF(AND($S279="承認済み",$W279=""),1,0)+IF(AND(ISNUMBER(SEARCH("法定",$G279)),$AC279=""),1,0)+IF(AND($Q279&gt;0,$AL279=""),1,0))=0,"无",IF($Q279&gt;'設定'!$B$17,"1回上限超過。","")&amp;IF(AND($S279="承認済み",$W279=""),"上司承認日未入力。","")&amp;IF(AND(ISNUMBER(SEARCH("法定",$G279)),$AC279=""),"法定休日の上位承認漏れ。","")&amp;IF(AND($Q279&gt;0,$AL279=""),"証憑不足。","")))</f>
      </c>
      <c r="AE279" s="110" t="str">
        <f>IF($J279="","",TEXT($J279,"yyyy-mm"))</f>
      </c>
      <c r="AF279" s="122" t="str">
        <f>IF($G279="","",IF(ISNUMBER(SEARCH("法定",$G279)),'設定'!$B$14,IF(ISNUMBER(SEARCH("休日",$G279)),'設定'!$B$13,'設定'!$B$12)))</f>
      </c>
      <c r="AG279" s="122" t="str">
        <f>IF($Q279="","",$Q279*$AF279)</f>
      </c>
      <c r="AH279" s="130" t="str">
        <f>IF($Q279="","",IF($Q279&gt;='設定'!$B$19,'設定'!$B$20,0))</f>
      </c>
      <c r="AI279" s="130" t="str">
        <f>IF($Q279="","",IF($Q279&gt;='設定'!$B$21,'設定'!$B$22,0))</f>
      </c>
      <c r="AJ279" s="78"/>
      <c r="AK279" s="78"/>
      <c r="AL279" s="36"/>
      <c r="AM279" s="36"/>
      <c r="AN279" s="36"/>
    </row>
    <row r="280" ht="20" customHeight="true">
      <c r="A280" s="110" t="str">
        <f>IF($C280="","",IF($B280="","OT-"&amp;TEXT(ROW()-5,"0000"),"OT-"&amp;TEXT($B280,"yyyymmdd")&amp;"-"&amp;TEXT(ROW()-5,"0000")))</f>
      </c>
      <c r="B280" s="90"/>
      <c r="C280" s="78"/>
      <c r="D280" s="114"/>
      <c r="E280" s="78"/>
      <c r="F280" s="78"/>
      <c r="G280" s="78"/>
      <c r="H280" s="78"/>
      <c r="I280" s="78"/>
      <c r="J280" s="90"/>
      <c r="K280" s="118"/>
      <c r="L280" s="90"/>
      <c r="M280" s="118"/>
      <c r="N280" s="110" t="str">
        <f>IF(OR($J280="",$L280=""),"",IF($L280&gt;$J280,"はい","いいえ"))</f>
      </c>
      <c r="O280" s="122" t="str">
        <f>IF(OR($J280="",$K280="",$L280="",$M280=""),"",MAX(0,($L280+$M280-$J280-$K280)*24))</f>
      </c>
      <c r="P280" s="126"/>
      <c r="Q280" s="122" t="str">
        <f>IF($O280="","",ROUND(MAX(0,$O280-$P280)/'設定'!$B$15,0)*'設定'!$B$15)</f>
      </c>
      <c r="R280" s="78"/>
      <c r="S280" s="114"/>
      <c r="T280" s="110" t="str">
        <f>IF($Q280="","",IF(OR($Q280&gt;='設定'!$B$26,AND('設定'!$B$27="はい",ISNUMBER(SEARCH("法定",$G280)))),"三次承認",IF($Q280&gt;='設定'!$B$25,"二次承認","一次承認")))</f>
      </c>
      <c r="U280" s="78"/>
      <c r="V280" s="78"/>
      <c r="W280" s="90"/>
      <c r="X280" s="78"/>
      <c r="Y280" s="78"/>
      <c r="Z280" s="90"/>
      <c r="AA280" s="78"/>
      <c r="AB280" s="78"/>
      <c r="AC280" s="90"/>
      <c r="AD280" s="134" t="str">
        <f>IF($C280="","",IF((IF($Q280&gt;'設定'!$B$17,1,0)+IF(AND($S280="承認済み",$W280=""),1,0)+IF(AND(ISNUMBER(SEARCH("法定",$G280)),$AC280=""),1,0)+IF(AND($Q280&gt;0,$AL280=""),1,0))=0,"无",IF($Q280&gt;'設定'!$B$17,"1回上限超過。","")&amp;IF(AND($S280="承認済み",$W280=""),"上司承認日未入力。","")&amp;IF(AND(ISNUMBER(SEARCH("法定",$G280)),$AC280=""),"法定休日の上位承認漏れ。","")&amp;IF(AND($Q280&gt;0,$AL280=""),"証憑不足。","")))</f>
      </c>
      <c r="AE280" s="110" t="str">
        <f>IF($J280="","",TEXT($J280,"yyyy-mm"))</f>
      </c>
      <c r="AF280" s="122" t="str">
        <f>IF($G280="","",IF(ISNUMBER(SEARCH("法定",$G280)),'設定'!$B$14,IF(ISNUMBER(SEARCH("休日",$G280)),'設定'!$B$13,'設定'!$B$12)))</f>
      </c>
      <c r="AG280" s="122" t="str">
        <f>IF($Q280="","",$Q280*$AF280)</f>
      </c>
      <c r="AH280" s="130" t="str">
        <f>IF($Q280="","",IF($Q280&gt;='設定'!$B$19,'設定'!$B$20,0))</f>
      </c>
      <c r="AI280" s="130" t="str">
        <f>IF($Q280="","",IF($Q280&gt;='設定'!$B$21,'設定'!$B$22,0))</f>
      </c>
      <c r="AJ280" s="78"/>
      <c r="AK280" s="78"/>
      <c r="AL280" s="36"/>
      <c r="AM280" s="36"/>
      <c r="AN280" s="36"/>
    </row>
    <row r="281" ht="20" customHeight="true">
      <c r="A281" s="110" t="str">
        <f>IF($C281="","",IF($B281="","OT-"&amp;TEXT(ROW()-5,"0000"),"OT-"&amp;TEXT($B281,"yyyymmdd")&amp;"-"&amp;TEXT(ROW()-5,"0000")))</f>
      </c>
      <c r="B281" s="90"/>
      <c r="C281" s="78"/>
      <c r="D281" s="114"/>
      <c r="E281" s="78"/>
      <c r="F281" s="78"/>
      <c r="G281" s="78"/>
      <c r="H281" s="78"/>
      <c r="I281" s="78"/>
      <c r="J281" s="90"/>
      <c r="K281" s="118"/>
      <c r="L281" s="90"/>
      <c r="M281" s="118"/>
      <c r="N281" s="110" t="str">
        <f>IF(OR($J281="",$L281=""),"",IF($L281&gt;$J281,"はい","いいえ"))</f>
      </c>
      <c r="O281" s="122" t="str">
        <f>IF(OR($J281="",$K281="",$L281="",$M281=""),"",MAX(0,($L281+$M281-$J281-$K281)*24))</f>
      </c>
      <c r="P281" s="126"/>
      <c r="Q281" s="122" t="str">
        <f>IF($O281="","",ROUND(MAX(0,$O281-$P281)/'設定'!$B$15,0)*'設定'!$B$15)</f>
      </c>
      <c r="R281" s="78"/>
      <c r="S281" s="114"/>
      <c r="T281" s="110" t="str">
        <f>IF($Q281="","",IF(OR($Q281&gt;='設定'!$B$26,AND('設定'!$B$27="はい",ISNUMBER(SEARCH("法定",$G281)))),"三次承認",IF($Q281&gt;='設定'!$B$25,"二次承認","一次承認")))</f>
      </c>
      <c r="U281" s="78"/>
      <c r="V281" s="78"/>
      <c r="W281" s="90"/>
      <c r="X281" s="78"/>
      <c r="Y281" s="78"/>
      <c r="Z281" s="90"/>
      <c r="AA281" s="78"/>
      <c r="AB281" s="78"/>
      <c r="AC281" s="90"/>
      <c r="AD281" s="134" t="str">
        <f>IF($C281="","",IF((IF($Q281&gt;'設定'!$B$17,1,0)+IF(AND($S281="承認済み",$W281=""),1,0)+IF(AND(ISNUMBER(SEARCH("法定",$G281)),$AC281=""),1,0)+IF(AND($Q281&gt;0,$AL281=""),1,0))=0,"无",IF($Q281&gt;'設定'!$B$17,"1回上限超過。","")&amp;IF(AND($S281="承認済み",$W281=""),"上司承認日未入力。","")&amp;IF(AND(ISNUMBER(SEARCH("法定",$G281)),$AC281=""),"法定休日の上位承認漏れ。","")&amp;IF(AND($Q281&gt;0,$AL281=""),"証憑不足。","")))</f>
      </c>
      <c r="AE281" s="110" t="str">
        <f>IF($J281="","",TEXT($J281,"yyyy-mm"))</f>
      </c>
      <c r="AF281" s="122" t="str">
        <f>IF($G281="","",IF(ISNUMBER(SEARCH("法定",$G281)),'設定'!$B$14,IF(ISNUMBER(SEARCH("休日",$G281)),'設定'!$B$13,'設定'!$B$12)))</f>
      </c>
      <c r="AG281" s="122" t="str">
        <f>IF($Q281="","",$Q281*$AF281)</f>
      </c>
      <c r="AH281" s="130" t="str">
        <f>IF($Q281="","",IF($Q281&gt;='設定'!$B$19,'設定'!$B$20,0))</f>
      </c>
      <c r="AI281" s="130" t="str">
        <f>IF($Q281="","",IF($Q281&gt;='設定'!$B$21,'設定'!$B$22,0))</f>
      </c>
      <c r="AJ281" s="78"/>
      <c r="AK281" s="78"/>
      <c r="AL281" s="36"/>
      <c r="AM281" s="36"/>
      <c r="AN281" s="36"/>
    </row>
    <row r="282" ht="20" customHeight="true">
      <c r="A282" s="110" t="str">
        <f>IF($C282="","",IF($B282="","OT-"&amp;TEXT(ROW()-5,"0000"),"OT-"&amp;TEXT($B282,"yyyymmdd")&amp;"-"&amp;TEXT(ROW()-5,"0000")))</f>
      </c>
      <c r="B282" s="90"/>
      <c r="C282" s="78"/>
      <c r="D282" s="114"/>
      <c r="E282" s="78"/>
      <c r="F282" s="78"/>
      <c r="G282" s="78"/>
      <c r="H282" s="78"/>
      <c r="I282" s="78"/>
      <c r="J282" s="90"/>
      <c r="K282" s="118"/>
      <c r="L282" s="90"/>
      <c r="M282" s="118"/>
      <c r="N282" s="110" t="str">
        <f>IF(OR($J282="",$L282=""),"",IF($L282&gt;$J282,"はい","いいえ"))</f>
      </c>
      <c r="O282" s="122" t="str">
        <f>IF(OR($J282="",$K282="",$L282="",$M282=""),"",MAX(0,($L282+$M282-$J282-$K282)*24))</f>
      </c>
      <c r="P282" s="126"/>
      <c r="Q282" s="122" t="str">
        <f>IF($O282="","",ROUND(MAX(0,$O282-$P282)/'設定'!$B$15,0)*'設定'!$B$15)</f>
      </c>
      <c r="R282" s="78"/>
      <c r="S282" s="114"/>
      <c r="T282" s="110" t="str">
        <f>IF($Q282="","",IF(OR($Q282&gt;='設定'!$B$26,AND('設定'!$B$27="はい",ISNUMBER(SEARCH("法定",$G282)))),"三次承認",IF($Q282&gt;='設定'!$B$25,"二次承認","一次承認")))</f>
      </c>
      <c r="U282" s="78"/>
      <c r="V282" s="78"/>
      <c r="W282" s="90"/>
      <c r="X282" s="78"/>
      <c r="Y282" s="78"/>
      <c r="Z282" s="90"/>
      <c r="AA282" s="78"/>
      <c r="AB282" s="78"/>
      <c r="AC282" s="90"/>
      <c r="AD282" s="134" t="str">
        <f>IF($C282="","",IF((IF($Q282&gt;'設定'!$B$17,1,0)+IF(AND($S282="承認済み",$W282=""),1,0)+IF(AND(ISNUMBER(SEARCH("法定",$G282)),$AC282=""),1,0)+IF(AND($Q282&gt;0,$AL282=""),1,0))=0,"无",IF($Q282&gt;'設定'!$B$17,"1回上限超過。","")&amp;IF(AND($S282="承認済み",$W282=""),"上司承認日未入力。","")&amp;IF(AND(ISNUMBER(SEARCH("法定",$G282)),$AC282=""),"法定休日の上位承認漏れ。","")&amp;IF(AND($Q282&gt;0,$AL282=""),"証憑不足。","")))</f>
      </c>
      <c r="AE282" s="110" t="str">
        <f>IF($J282="","",TEXT($J282,"yyyy-mm"))</f>
      </c>
      <c r="AF282" s="122" t="str">
        <f>IF($G282="","",IF(ISNUMBER(SEARCH("法定",$G282)),'設定'!$B$14,IF(ISNUMBER(SEARCH("休日",$G282)),'設定'!$B$13,'設定'!$B$12)))</f>
      </c>
      <c r="AG282" s="122" t="str">
        <f>IF($Q282="","",$Q282*$AF282)</f>
      </c>
      <c r="AH282" s="130" t="str">
        <f>IF($Q282="","",IF($Q282&gt;='設定'!$B$19,'設定'!$B$20,0))</f>
      </c>
      <c r="AI282" s="130" t="str">
        <f>IF($Q282="","",IF($Q282&gt;='設定'!$B$21,'設定'!$B$22,0))</f>
      </c>
      <c r="AJ282" s="78"/>
      <c r="AK282" s="78"/>
      <c r="AL282" s="36"/>
      <c r="AM282" s="36"/>
      <c r="AN282" s="36"/>
    </row>
    <row r="283" ht="20" customHeight="true">
      <c r="A283" s="110" t="str">
        <f>IF($C283="","",IF($B283="","OT-"&amp;TEXT(ROW()-5,"0000"),"OT-"&amp;TEXT($B283,"yyyymmdd")&amp;"-"&amp;TEXT(ROW()-5,"0000")))</f>
      </c>
      <c r="B283" s="90"/>
      <c r="C283" s="78"/>
      <c r="D283" s="114"/>
      <c r="E283" s="78"/>
      <c r="F283" s="78"/>
      <c r="G283" s="78"/>
      <c r="H283" s="78"/>
      <c r="I283" s="78"/>
      <c r="J283" s="90"/>
      <c r="K283" s="118"/>
      <c r="L283" s="90"/>
      <c r="M283" s="118"/>
      <c r="N283" s="110" t="str">
        <f>IF(OR($J283="",$L283=""),"",IF($L283&gt;$J283,"はい","いいえ"))</f>
      </c>
      <c r="O283" s="122" t="str">
        <f>IF(OR($J283="",$K283="",$L283="",$M283=""),"",MAX(0,($L283+$M283-$J283-$K283)*24))</f>
      </c>
      <c r="P283" s="126"/>
      <c r="Q283" s="122" t="str">
        <f>IF($O283="","",ROUND(MAX(0,$O283-$P283)/'設定'!$B$15,0)*'設定'!$B$15)</f>
      </c>
      <c r="R283" s="78"/>
      <c r="S283" s="114"/>
      <c r="T283" s="110" t="str">
        <f>IF($Q283="","",IF(OR($Q283&gt;='設定'!$B$26,AND('設定'!$B$27="はい",ISNUMBER(SEARCH("法定",$G283)))),"三次承認",IF($Q283&gt;='設定'!$B$25,"二次承認","一次承認")))</f>
      </c>
      <c r="U283" s="78"/>
      <c r="V283" s="78"/>
      <c r="W283" s="90"/>
      <c r="X283" s="78"/>
      <c r="Y283" s="78"/>
      <c r="Z283" s="90"/>
      <c r="AA283" s="78"/>
      <c r="AB283" s="78"/>
      <c r="AC283" s="90"/>
      <c r="AD283" s="134" t="str">
        <f>IF($C283="","",IF((IF($Q283&gt;'設定'!$B$17,1,0)+IF(AND($S283="承認済み",$W283=""),1,0)+IF(AND(ISNUMBER(SEARCH("法定",$G283)),$AC283=""),1,0)+IF(AND($Q283&gt;0,$AL283=""),1,0))=0,"无",IF($Q283&gt;'設定'!$B$17,"1回上限超過。","")&amp;IF(AND($S283="承認済み",$W283=""),"上司承認日未入力。","")&amp;IF(AND(ISNUMBER(SEARCH("法定",$G283)),$AC283=""),"法定休日の上位承認漏れ。","")&amp;IF(AND($Q283&gt;0,$AL283=""),"証憑不足。","")))</f>
      </c>
      <c r="AE283" s="110" t="str">
        <f>IF($J283="","",TEXT($J283,"yyyy-mm"))</f>
      </c>
      <c r="AF283" s="122" t="str">
        <f>IF($G283="","",IF(ISNUMBER(SEARCH("法定",$G283)),'設定'!$B$14,IF(ISNUMBER(SEARCH("休日",$G283)),'設定'!$B$13,'設定'!$B$12)))</f>
      </c>
      <c r="AG283" s="122" t="str">
        <f>IF($Q283="","",$Q283*$AF283)</f>
      </c>
      <c r="AH283" s="130" t="str">
        <f>IF($Q283="","",IF($Q283&gt;='設定'!$B$19,'設定'!$B$20,0))</f>
      </c>
      <c r="AI283" s="130" t="str">
        <f>IF($Q283="","",IF($Q283&gt;='設定'!$B$21,'設定'!$B$22,0))</f>
      </c>
      <c r="AJ283" s="78"/>
      <c r="AK283" s="78"/>
      <c r="AL283" s="36"/>
      <c r="AM283" s="36"/>
      <c r="AN283" s="36"/>
    </row>
    <row r="284" ht="20" customHeight="true">
      <c r="A284" s="110" t="str">
        <f>IF($C284="","",IF($B284="","OT-"&amp;TEXT(ROW()-5,"0000"),"OT-"&amp;TEXT($B284,"yyyymmdd")&amp;"-"&amp;TEXT(ROW()-5,"0000")))</f>
      </c>
      <c r="B284" s="90"/>
      <c r="C284" s="78"/>
      <c r="D284" s="114"/>
      <c r="E284" s="78"/>
      <c r="F284" s="78"/>
      <c r="G284" s="78"/>
      <c r="H284" s="78"/>
      <c r="I284" s="78"/>
      <c r="J284" s="90"/>
      <c r="K284" s="118"/>
      <c r="L284" s="90"/>
      <c r="M284" s="118"/>
      <c r="N284" s="110" t="str">
        <f>IF(OR($J284="",$L284=""),"",IF($L284&gt;$J284,"はい","いいえ"))</f>
      </c>
      <c r="O284" s="122" t="str">
        <f>IF(OR($J284="",$K284="",$L284="",$M284=""),"",MAX(0,($L284+$M284-$J284-$K284)*24))</f>
      </c>
      <c r="P284" s="126"/>
      <c r="Q284" s="122" t="str">
        <f>IF($O284="","",ROUND(MAX(0,$O284-$P284)/'設定'!$B$15,0)*'設定'!$B$15)</f>
      </c>
      <c r="R284" s="78"/>
      <c r="S284" s="114"/>
      <c r="T284" s="110" t="str">
        <f>IF($Q284="","",IF(OR($Q284&gt;='設定'!$B$26,AND('設定'!$B$27="はい",ISNUMBER(SEARCH("法定",$G284)))),"三次承認",IF($Q284&gt;='設定'!$B$25,"二次承認","一次承認")))</f>
      </c>
      <c r="U284" s="78"/>
      <c r="V284" s="78"/>
      <c r="W284" s="90"/>
      <c r="X284" s="78"/>
      <c r="Y284" s="78"/>
      <c r="Z284" s="90"/>
      <c r="AA284" s="78"/>
      <c r="AB284" s="78"/>
      <c r="AC284" s="90"/>
      <c r="AD284" s="134" t="str">
        <f>IF($C284="","",IF((IF($Q284&gt;'設定'!$B$17,1,0)+IF(AND($S284="承認済み",$W284=""),1,0)+IF(AND(ISNUMBER(SEARCH("法定",$G284)),$AC284=""),1,0)+IF(AND($Q284&gt;0,$AL284=""),1,0))=0,"无",IF($Q284&gt;'設定'!$B$17,"1回上限超過。","")&amp;IF(AND($S284="承認済み",$W284=""),"上司承認日未入力。","")&amp;IF(AND(ISNUMBER(SEARCH("法定",$G284)),$AC284=""),"法定休日の上位承認漏れ。","")&amp;IF(AND($Q284&gt;0,$AL284=""),"証憑不足。","")))</f>
      </c>
      <c r="AE284" s="110" t="str">
        <f>IF($J284="","",TEXT($J284,"yyyy-mm"))</f>
      </c>
      <c r="AF284" s="122" t="str">
        <f>IF($G284="","",IF(ISNUMBER(SEARCH("法定",$G284)),'設定'!$B$14,IF(ISNUMBER(SEARCH("休日",$G284)),'設定'!$B$13,'設定'!$B$12)))</f>
      </c>
      <c r="AG284" s="122" t="str">
        <f>IF($Q284="","",$Q284*$AF284)</f>
      </c>
      <c r="AH284" s="130" t="str">
        <f>IF($Q284="","",IF($Q284&gt;='設定'!$B$19,'設定'!$B$20,0))</f>
      </c>
      <c r="AI284" s="130" t="str">
        <f>IF($Q284="","",IF($Q284&gt;='設定'!$B$21,'設定'!$B$22,0))</f>
      </c>
      <c r="AJ284" s="78"/>
      <c r="AK284" s="78"/>
      <c r="AL284" s="36"/>
      <c r="AM284" s="36"/>
      <c r="AN284" s="36"/>
    </row>
    <row r="285" ht="20" customHeight="true">
      <c r="A285" s="110" t="str">
        <f>IF($C285="","",IF($B285="","OT-"&amp;TEXT(ROW()-5,"0000"),"OT-"&amp;TEXT($B285,"yyyymmdd")&amp;"-"&amp;TEXT(ROW()-5,"0000")))</f>
      </c>
      <c r="B285" s="90"/>
      <c r="C285" s="78"/>
      <c r="D285" s="114"/>
      <c r="E285" s="78"/>
      <c r="F285" s="78"/>
      <c r="G285" s="78"/>
      <c r="H285" s="78"/>
      <c r="I285" s="78"/>
      <c r="J285" s="90"/>
      <c r="K285" s="118"/>
      <c r="L285" s="90"/>
      <c r="M285" s="118"/>
      <c r="N285" s="110" t="str">
        <f>IF(OR($J285="",$L285=""),"",IF($L285&gt;$J285,"はい","いいえ"))</f>
      </c>
      <c r="O285" s="122" t="str">
        <f>IF(OR($J285="",$K285="",$L285="",$M285=""),"",MAX(0,($L285+$M285-$J285-$K285)*24))</f>
      </c>
      <c r="P285" s="126"/>
      <c r="Q285" s="122" t="str">
        <f>IF($O285="","",ROUND(MAX(0,$O285-$P285)/'設定'!$B$15,0)*'設定'!$B$15)</f>
      </c>
      <c r="R285" s="78"/>
      <c r="S285" s="114"/>
      <c r="T285" s="110" t="str">
        <f>IF($Q285="","",IF(OR($Q285&gt;='設定'!$B$26,AND('設定'!$B$27="はい",ISNUMBER(SEARCH("法定",$G285)))),"三次承認",IF($Q285&gt;='設定'!$B$25,"二次承認","一次承認")))</f>
      </c>
      <c r="U285" s="78"/>
      <c r="V285" s="78"/>
      <c r="W285" s="90"/>
      <c r="X285" s="78"/>
      <c r="Y285" s="78"/>
      <c r="Z285" s="90"/>
      <c r="AA285" s="78"/>
      <c r="AB285" s="78"/>
      <c r="AC285" s="90"/>
      <c r="AD285" s="134" t="str">
        <f>IF($C285="","",IF((IF($Q285&gt;'設定'!$B$17,1,0)+IF(AND($S285="承認済み",$W285=""),1,0)+IF(AND(ISNUMBER(SEARCH("法定",$G285)),$AC285=""),1,0)+IF(AND($Q285&gt;0,$AL285=""),1,0))=0,"无",IF($Q285&gt;'設定'!$B$17,"1回上限超過。","")&amp;IF(AND($S285="承認済み",$W285=""),"上司承認日未入力。","")&amp;IF(AND(ISNUMBER(SEARCH("法定",$G285)),$AC285=""),"法定休日の上位承認漏れ。","")&amp;IF(AND($Q285&gt;0,$AL285=""),"証憑不足。","")))</f>
      </c>
      <c r="AE285" s="110" t="str">
        <f>IF($J285="","",TEXT($J285,"yyyy-mm"))</f>
      </c>
      <c r="AF285" s="122" t="str">
        <f>IF($G285="","",IF(ISNUMBER(SEARCH("法定",$G285)),'設定'!$B$14,IF(ISNUMBER(SEARCH("休日",$G285)),'設定'!$B$13,'設定'!$B$12)))</f>
      </c>
      <c r="AG285" s="122" t="str">
        <f>IF($Q285="","",$Q285*$AF285)</f>
      </c>
      <c r="AH285" s="130" t="str">
        <f>IF($Q285="","",IF($Q285&gt;='設定'!$B$19,'設定'!$B$20,0))</f>
      </c>
      <c r="AI285" s="130" t="str">
        <f>IF($Q285="","",IF($Q285&gt;='設定'!$B$21,'設定'!$B$22,0))</f>
      </c>
      <c r="AJ285" s="78"/>
      <c r="AK285" s="78"/>
      <c r="AL285" s="36"/>
      <c r="AM285" s="36"/>
      <c r="AN285" s="36"/>
    </row>
    <row r="286" ht="20" customHeight="true">
      <c r="A286" s="110" t="str">
        <f>IF($C286="","",IF($B286="","OT-"&amp;TEXT(ROW()-5,"0000"),"OT-"&amp;TEXT($B286,"yyyymmdd")&amp;"-"&amp;TEXT(ROW()-5,"0000")))</f>
      </c>
      <c r="B286" s="90"/>
      <c r="C286" s="78"/>
      <c r="D286" s="114"/>
      <c r="E286" s="78"/>
      <c r="F286" s="78"/>
      <c r="G286" s="78"/>
      <c r="H286" s="78"/>
      <c r="I286" s="78"/>
      <c r="J286" s="90"/>
      <c r="K286" s="118"/>
      <c r="L286" s="90"/>
      <c r="M286" s="118"/>
      <c r="N286" s="110" t="str">
        <f>IF(OR($J286="",$L286=""),"",IF($L286&gt;$J286,"はい","いいえ"))</f>
      </c>
      <c r="O286" s="122" t="str">
        <f>IF(OR($J286="",$K286="",$L286="",$M286=""),"",MAX(0,($L286+$M286-$J286-$K286)*24))</f>
      </c>
      <c r="P286" s="126"/>
      <c r="Q286" s="122" t="str">
        <f>IF($O286="","",ROUND(MAX(0,$O286-$P286)/'設定'!$B$15,0)*'設定'!$B$15)</f>
      </c>
      <c r="R286" s="78"/>
      <c r="S286" s="114"/>
      <c r="T286" s="110" t="str">
        <f>IF($Q286="","",IF(OR($Q286&gt;='設定'!$B$26,AND('設定'!$B$27="はい",ISNUMBER(SEARCH("法定",$G286)))),"三次承認",IF($Q286&gt;='設定'!$B$25,"二次承認","一次承認")))</f>
      </c>
      <c r="U286" s="78"/>
      <c r="V286" s="78"/>
      <c r="W286" s="90"/>
      <c r="X286" s="78"/>
      <c r="Y286" s="78"/>
      <c r="Z286" s="90"/>
      <c r="AA286" s="78"/>
      <c r="AB286" s="78"/>
      <c r="AC286" s="90"/>
      <c r="AD286" s="134" t="str">
        <f>IF($C286="","",IF((IF($Q286&gt;'設定'!$B$17,1,0)+IF(AND($S286="承認済み",$W286=""),1,0)+IF(AND(ISNUMBER(SEARCH("法定",$G286)),$AC286=""),1,0)+IF(AND($Q286&gt;0,$AL286=""),1,0))=0,"无",IF($Q286&gt;'設定'!$B$17,"1回上限超過。","")&amp;IF(AND($S286="承認済み",$W286=""),"上司承認日未入力。","")&amp;IF(AND(ISNUMBER(SEARCH("法定",$G286)),$AC286=""),"法定休日の上位承認漏れ。","")&amp;IF(AND($Q286&gt;0,$AL286=""),"証憑不足。","")))</f>
      </c>
      <c r="AE286" s="110" t="str">
        <f>IF($J286="","",TEXT($J286,"yyyy-mm"))</f>
      </c>
      <c r="AF286" s="122" t="str">
        <f>IF($G286="","",IF(ISNUMBER(SEARCH("法定",$G286)),'設定'!$B$14,IF(ISNUMBER(SEARCH("休日",$G286)),'設定'!$B$13,'設定'!$B$12)))</f>
      </c>
      <c r="AG286" s="122" t="str">
        <f>IF($Q286="","",$Q286*$AF286)</f>
      </c>
      <c r="AH286" s="130" t="str">
        <f>IF($Q286="","",IF($Q286&gt;='設定'!$B$19,'設定'!$B$20,0))</f>
      </c>
      <c r="AI286" s="130" t="str">
        <f>IF($Q286="","",IF($Q286&gt;='設定'!$B$21,'設定'!$B$22,0))</f>
      </c>
      <c r="AJ286" s="78"/>
      <c r="AK286" s="78"/>
      <c r="AL286" s="36"/>
      <c r="AM286" s="36"/>
      <c r="AN286" s="36"/>
    </row>
    <row r="287" ht="20" customHeight="true">
      <c r="A287" s="110" t="str">
        <f>IF($C287="","",IF($B287="","OT-"&amp;TEXT(ROW()-5,"0000"),"OT-"&amp;TEXT($B287,"yyyymmdd")&amp;"-"&amp;TEXT(ROW()-5,"0000")))</f>
      </c>
      <c r="B287" s="90"/>
      <c r="C287" s="78"/>
      <c r="D287" s="114"/>
      <c r="E287" s="78"/>
      <c r="F287" s="78"/>
      <c r="G287" s="78"/>
      <c r="H287" s="78"/>
      <c r="I287" s="78"/>
      <c r="J287" s="90"/>
      <c r="K287" s="118"/>
      <c r="L287" s="90"/>
      <c r="M287" s="118"/>
      <c r="N287" s="110" t="str">
        <f>IF(OR($J287="",$L287=""),"",IF($L287&gt;$J287,"はい","いいえ"))</f>
      </c>
      <c r="O287" s="122" t="str">
        <f>IF(OR($J287="",$K287="",$L287="",$M287=""),"",MAX(0,($L287+$M287-$J287-$K287)*24))</f>
      </c>
      <c r="P287" s="126"/>
      <c r="Q287" s="122" t="str">
        <f>IF($O287="","",ROUND(MAX(0,$O287-$P287)/'設定'!$B$15,0)*'設定'!$B$15)</f>
      </c>
      <c r="R287" s="78"/>
      <c r="S287" s="114"/>
      <c r="T287" s="110" t="str">
        <f>IF($Q287="","",IF(OR($Q287&gt;='設定'!$B$26,AND('設定'!$B$27="はい",ISNUMBER(SEARCH("法定",$G287)))),"三次承認",IF($Q287&gt;='設定'!$B$25,"二次承認","一次承認")))</f>
      </c>
      <c r="U287" s="78"/>
      <c r="V287" s="78"/>
      <c r="W287" s="90"/>
      <c r="X287" s="78"/>
      <c r="Y287" s="78"/>
      <c r="Z287" s="90"/>
      <c r="AA287" s="78"/>
      <c r="AB287" s="78"/>
      <c r="AC287" s="90"/>
      <c r="AD287" s="134" t="str">
        <f>IF($C287="","",IF((IF($Q287&gt;'設定'!$B$17,1,0)+IF(AND($S287="承認済み",$W287=""),1,0)+IF(AND(ISNUMBER(SEARCH("法定",$G287)),$AC287=""),1,0)+IF(AND($Q287&gt;0,$AL287=""),1,0))=0,"无",IF($Q287&gt;'設定'!$B$17,"1回上限超過。","")&amp;IF(AND($S287="承認済み",$W287=""),"上司承認日未入力。","")&amp;IF(AND(ISNUMBER(SEARCH("法定",$G287)),$AC287=""),"法定休日の上位承認漏れ。","")&amp;IF(AND($Q287&gt;0,$AL287=""),"証憑不足。","")))</f>
      </c>
      <c r="AE287" s="110" t="str">
        <f>IF($J287="","",TEXT($J287,"yyyy-mm"))</f>
      </c>
      <c r="AF287" s="122" t="str">
        <f>IF($G287="","",IF(ISNUMBER(SEARCH("法定",$G287)),'設定'!$B$14,IF(ISNUMBER(SEARCH("休日",$G287)),'設定'!$B$13,'設定'!$B$12)))</f>
      </c>
      <c r="AG287" s="122" t="str">
        <f>IF($Q287="","",$Q287*$AF287)</f>
      </c>
      <c r="AH287" s="130" t="str">
        <f>IF($Q287="","",IF($Q287&gt;='設定'!$B$19,'設定'!$B$20,0))</f>
      </c>
      <c r="AI287" s="130" t="str">
        <f>IF($Q287="","",IF($Q287&gt;='設定'!$B$21,'設定'!$B$22,0))</f>
      </c>
      <c r="AJ287" s="78"/>
      <c r="AK287" s="78"/>
      <c r="AL287" s="36"/>
      <c r="AM287" s="36"/>
      <c r="AN287" s="36"/>
    </row>
    <row r="288" ht="20" customHeight="true">
      <c r="A288" s="110" t="str">
        <f>IF($C288="","",IF($B288="","OT-"&amp;TEXT(ROW()-5,"0000"),"OT-"&amp;TEXT($B288,"yyyymmdd")&amp;"-"&amp;TEXT(ROW()-5,"0000")))</f>
      </c>
      <c r="B288" s="90"/>
      <c r="C288" s="78"/>
      <c r="D288" s="114"/>
      <c r="E288" s="78"/>
      <c r="F288" s="78"/>
      <c r="G288" s="78"/>
      <c r="H288" s="78"/>
      <c r="I288" s="78"/>
      <c r="J288" s="90"/>
      <c r="K288" s="118"/>
      <c r="L288" s="90"/>
      <c r="M288" s="118"/>
      <c r="N288" s="110" t="str">
        <f>IF(OR($J288="",$L288=""),"",IF($L288&gt;$J288,"はい","いいえ"))</f>
      </c>
      <c r="O288" s="122" t="str">
        <f>IF(OR($J288="",$K288="",$L288="",$M288=""),"",MAX(0,($L288+$M288-$J288-$K288)*24))</f>
      </c>
      <c r="P288" s="126"/>
      <c r="Q288" s="122" t="str">
        <f>IF($O288="","",ROUND(MAX(0,$O288-$P288)/'設定'!$B$15,0)*'設定'!$B$15)</f>
      </c>
      <c r="R288" s="78"/>
      <c r="S288" s="114"/>
      <c r="T288" s="110" t="str">
        <f>IF($Q288="","",IF(OR($Q288&gt;='設定'!$B$26,AND('設定'!$B$27="はい",ISNUMBER(SEARCH("法定",$G288)))),"三次承認",IF($Q288&gt;='設定'!$B$25,"二次承認","一次承認")))</f>
      </c>
      <c r="U288" s="78"/>
      <c r="V288" s="78"/>
      <c r="W288" s="90"/>
      <c r="X288" s="78"/>
      <c r="Y288" s="78"/>
      <c r="Z288" s="90"/>
      <c r="AA288" s="78"/>
      <c r="AB288" s="78"/>
      <c r="AC288" s="90"/>
      <c r="AD288" s="134" t="str">
        <f>IF($C288="","",IF((IF($Q288&gt;'設定'!$B$17,1,0)+IF(AND($S288="承認済み",$W288=""),1,0)+IF(AND(ISNUMBER(SEARCH("法定",$G288)),$AC288=""),1,0)+IF(AND($Q288&gt;0,$AL288=""),1,0))=0,"无",IF($Q288&gt;'設定'!$B$17,"1回上限超過。","")&amp;IF(AND($S288="承認済み",$W288=""),"上司承認日未入力。","")&amp;IF(AND(ISNUMBER(SEARCH("法定",$G288)),$AC288=""),"法定休日の上位承認漏れ。","")&amp;IF(AND($Q288&gt;0,$AL288=""),"証憑不足。","")))</f>
      </c>
      <c r="AE288" s="110" t="str">
        <f>IF($J288="","",TEXT($J288,"yyyy-mm"))</f>
      </c>
      <c r="AF288" s="122" t="str">
        <f>IF($G288="","",IF(ISNUMBER(SEARCH("法定",$G288)),'設定'!$B$14,IF(ISNUMBER(SEARCH("休日",$G288)),'設定'!$B$13,'設定'!$B$12)))</f>
      </c>
      <c r="AG288" s="122" t="str">
        <f>IF($Q288="","",$Q288*$AF288)</f>
      </c>
      <c r="AH288" s="130" t="str">
        <f>IF($Q288="","",IF($Q288&gt;='設定'!$B$19,'設定'!$B$20,0))</f>
      </c>
      <c r="AI288" s="130" t="str">
        <f>IF($Q288="","",IF($Q288&gt;='設定'!$B$21,'設定'!$B$22,0))</f>
      </c>
      <c r="AJ288" s="78"/>
      <c r="AK288" s="78"/>
      <c r="AL288" s="36"/>
      <c r="AM288" s="36"/>
      <c r="AN288" s="36"/>
    </row>
    <row r="289" ht="20" customHeight="true">
      <c r="A289" s="110" t="str">
        <f>IF($C289="","",IF($B289="","OT-"&amp;TEXT(ROW()-5,"0000"),"OT-"&amp;TEXT($B289,"yyyymmdd")&amp;"-"&amp;TEXT(ROW()-5,"0000")))</f>
      </c>
      <c r="B289" s="90"/>
      <c r="C289" s="78"/>
      <c r="D289" s="114"/>
      <c r="E289" s="78"/>
      <c r="F289" s="78"/>
      <c r="G289" s="78"/>
      <c r="H289" s="78"/>
      <c r="I289" s="78"/>
      <c r="J289" s="90"/>
      <c r="K289" s="118"/>
      <c r="L289" s="90"/>
      <c r="M289" s="118"/>
      <c r="N289" s="110" t="str">
        <f>IF(OR($J289="",$L289=""),"",IF($L289&gt;$J289,"はい","いいえ"))</f>
      </c>
      <c r="O289" s="122" t="str">
        <f>IF(OR($J289="",$K289="",$L289="",$M289=""),"",MAX(0,($L289+$M289-$J289-$K289)*24))</f>
      </c>
      <c r="P289" s="126"/>
      <c r="Q289" s="122" t="str">
        <f>IF($O289="","",ROUND(MAX(0,$O289-$P289)/'設定'!$B$15,0)*'設定'!$B$15)</f>
      </c>
      <c r="R289" s="78"/>
      <c r="S289" s="114"/>
      <c r="T289" s="110" t="str">
        <f>IF($Q289="","",IF(OR($Q289&gt;='設定'!$B$26,AND('設定'!$B$27="はい",ISNUMBER(SEARCH("法定",$G289)))),"三次承認",IF($Q289&gt;='設定'!$B$25,"二次承認","一次承認")))</f>
      </c>
      <c r="U289" s="78"/>
      <c r="V289" s="78"/>
      <c r="W289" s="90"/>
      <c r="X289" s="78"/>
      <c r="Y289" s="78"/>
      <c r="Z289" s="90"/>
      <c r="AA289" s="78"/>
      <c r="AB289" s="78"/>
      <c r="AC289" s="90"/>
      <c r="AD289" s="134" t="str">
        <f>IF($C289="","",IF((IF($Q289&gt;'設定'!$B$17,1,0)+IF(AND($S289="承認済み",$W289=""),1,0)+IF(AND(ISNUMBER(SEARCH("法定",$G289)),$AC289=""),1,0)+IF(AND($Q289&gt;0,$AL289=""),1,0))=0,"无",IF($Q289&gt;'設定'!$B$17,"1回上限超過。","")&amp;IF(AND($S289="承認済み",$W289=""),"上司承認日未入力。","")&amp;IF(AND(ISNUMBER(SEARCH("法定",$G289)),$AC289=""),"法定休日の上位承認漏れ。","")&amp;IF(AND($Q289&gt;0,$AL289=""),"証憑不足。","")))</f>
      </c>
      <c r="AE289" s="110" t="str">
        <f>IF($J289="","",TEXT($J289,"yyyy-mm"))</f>
      </c>
      <c r="AF289" s="122" t="str">
        <f>IF($G289="","",IF(ISNUMBER(SEARCH("法定",$G289)),'設定'!$B$14,IF(ISNUMBER(SEARCH("休日",$G289)),'設定'!$B$13,'設定'!$B$12)))</f>
      </c>
      <c r="AG289" s="122" t="str">
        <f>IF($Q289="","",$Q289*$AF289)</f>
      </c>
      <c r="AH289" s="130" t="str">
        <f>IF($Q289="","",IF($Q289&gt;='設定'!$B$19,'設定'!$B$20,0))</f>
      </c>
      <c r="AI289" s="130" t="str">
        <f>IF($Q289="","",IF($Q289&gt;='設定'!$B$21,'設定'!$B$22,0))</f>
      </c>
      <c r="AJ289" s="78"/>
      <c r="AK289" s="78"/>
      <c r="AL289" s="36"/>
      <c r="AM289" s="36"/>
      <c r="AN289" s="36"/>
    </row>
    <row r="290" ht="20" customHeight="true">
      <c r="A290" s="110" t="str">
        <f>IF($C290="","",IF($B290="","OT-"&amp;TEXT(ROW()-5,"0000"),"OT-"&amp;TEXT($B290,"yyyymmdd")&amp;"-"&amp;TEXT(ROW()-5,"0000")))</f>
      </c>
      <c r="B290" s="90"/>
      <c r="C290" s="78"/>
      <c r="D290" s="114"/>
      <c r="E290" s="78"/>
      <c r="F290" s="78"/>
      <c r="G290" s="78"/>
      <c r="H290" s="78"/>
      <c r="I290" s="78"/>
      <c r="J290" s="90"/>
      <c r="K290" s="118"/>
      <c r="L290" s="90"/>
      <c r="M290" s="118"/>
      <c r="N290" s="110" t="str">
        <f>IF(OR($J290="",$L290=""),"",IF($L290&gt;$J290,"はい","いいえ"))</f>
      </c>
      <c r="O290" s="122" t="str">
        <f>IF(OR($J290="",$K290="",$L290="",$M290=""),"",MAX(0,($L290+$M290-$J290-$K290)*24))</f>
      </c>
      <c r="P290" s="126"/>
      <c r="Q290" s="122" t="str">
        <f>IF($O290="","",ROUND(MAX(0,$O290-$P290)/'設定'!$B$15,0)*'設定'!$B$15)</f>
      </c>
      <c r="R290" s="78"/>
      <c r="S290" s="114"/>
      <c r="T290" s="110" t="str">
        <f>IF($Q290="","",IF(OR($Q290&gt;='設定'!$B$26,AND('設定'!$B$27="はい",ISNUMBER(SEARCH("法定",$G290)))),"三次承認",IF($Q290&gt;='設定'!$B$25,"二次承認","一次承認")))</f>
      </c>
      <c r="U290" s="78"/>
      <c r="V290" s="78"/>
      <c r="W290" s="90"/>
      <c r="X290" s="78"/>
      <c r="Y290" s="78"/>
      <c r="Z290" s="90"/>
      <c r="AA290" s="78"/>
      <c r="AB290" s="78"/>
      <c r="AC290" s="90"/>
      <c r="AD290" s="134" t="str">
        <f>IF($C290="","",IF((IF($Q290&gt;'設定'!$B$17,1,0)+IF(AND($S290="承認済み",$W290=""),1,0)+IF(AND(ISNUMBER(SEARCH("法定",$G290)),$AC290=""),1,0)+IF(AND($Q290&gt;0,$AL290=""),1,0))=0,"无",IF($Q290&gt;'設定'!$B$17,"1回上限超過。","")&amp;IF(AND($S290="承認済み",$W290=""),"上司承認日未入力。","")&amp;IF(AND(ISNUMBER(SEARCH("法定",$G290)),$AC290=""),"法定休日の上位承認漏れ。","")&amp;IF(AND($Q290&gt;0,$AL290=""),"証憑不足。","")))</f>
      </c>
      <c r="AE290" s="110" t="str">
        <f>IF($J290="","",TEXT($J290,"yyyy-mm"))</f>
      </c>
      <c r="AF290" s="122" t="str">
        <f>IF($G290="","",IF(ISNUMBER(SEARCH("法定",$G290)),'設定'!$B$14,IF(ISNUMBER(SEARCH("休日",$G290)),'設定'!$B$13,'設定'!$B$12)))</f>
      </c>
      <c r="AG290" s="122" t="str">
        <f>IF($Q290="","",$Q290*$AF290)</f>
      </c>
      <c r="AH290" s="130" t="str">
        <f>IF($Q290="","",IF($Q290&gt;='設定'!$B$19,'設定'!$B$20,0))</f>
      </c>
      <c r="AI290" s="130" t="str">
        <f>IF($Q290="","",IF($Q290&gt;='設定'!$B$21,'設定'!$B$22,0))</f>
      </c>
      <c r="AJ290" s="78"/>
      <c r="AK290" s="78"/>
      <c r="AL290" s="36"/>
      <c r="AM290" s="36"/>
      <c r="AN290" s="36"/>
    </row>
    <row r="291" ht="20" customHeight="true">
      <c r="A291" s="110" t="str">
        <f>IF($C291="","",IF($B291="","OT-"&amp;TEXT(ROW()-5,"0000"),"OT-"&amp;TEXT($B291,"yyyymmdd")&amp;"-"&amp;TEXT(ROW()-5,"0000")))</f>
      </c>
      <c r="B291" s="90"/>
      <c r="C291" s="78"/>
      <c r="D291" s="114"/>
      <c r="E291" s="78"/>
      <c r="F291" s="78"/>
      <c r="G291" s="78"/>
      <c r="H291" s="78"/>
      <c r="I291" s="78"/>
      <c r="J291" s="90"/>
      <c r="K291" s="118"/>
      <c r="L291" s="90"/>
      <c r="M291" s="118"/>
      <c r="N291" s="110" t="str">
        <f>IF(OR($J291="",$L291=""),"",IF($L291&gt;$J291,"はい","いいえ"))</f>
      </c>
      <c r="O291" s="122" t="str">
        <f>IF(OR($J291="",$K291="",$L291="",$M291=""),"",MAX(0,($L291+$M291-$J291-$K291)*24))</f>
      </c>
      <c r="P291" s="126"/>
      <c r="Q291" s="122" t="str">
        <f>IF($O291="","",ROUND(MAX(0,$O291-$P291)/'設定'!$B$15,0)*'設定'!$B$15)</f>
      </c>
      <c r="R291" s="78"/>
      <c r="S291" s="114"/>
      <c r="T291" s="110" t="str">
        <f>IF($Q291="","",IF(OR($Q291&gt;='設定'!$B$26,AND('設定'!$B$27="はい",ISNUMBER(SEARCH("法定",$G291)))),"三次承認",IF($Q291&gt;='設定'!$B$25,"二次承認","一次承認")))</f>
      </c>
      <c r="U291" s="78"/>
      <c r="V291" s="78"/>
      <c r="W291" s="90"/>
      <c r="X291" s="78"/>
      <c r="Y291" s="78"/>
      <c r="Z291" s="90"/>
      <c r="AA291" s="78"/>
      <c r="AB291" s="78"/>
      <c r="AC291" s="90"/>
      <c r="AD291" s="134" t="str">
        <f>IF($C291="","",IF((IF($Q291&gt;'設定'!$B$17,1,0)+IF(AND($S291="承認済み",$W291=""),1,0)+IF(AND(ISNUMBER(SEARCH("法定",$G291)),$AC291=""),1,0)+IF(AND($Q291&gt;0,$AL291=""),1,0))=0,"无",IF($Q291&gt;'設定'!$B$17,"1回上限超過。","")&amp;IF(AND($S291="承認済み",$W291=""),"上司承認日未入力。","")&amp;IF(AND(ISNUMBER(SEARCH("法定",$G291)),$AC291=""),"法定休日の上位承認漏れ。","")&amp;IF(AND($Q291&gt;0,$AL291=""),"証憑不足。","")))</f>
      </c>
      <c r="AE291" s="110" t="str">
        <f>IF($J291="","",TEXT($J291,"yyyy-mm"))</f>
      </c>
      <c r="AF291" s="122" t="str">
        <f>IF($G291="","",IF(ISNUMBER(SEARCH("法定",$G291)),'設定'!$B$14,IF(ISNUMBER(SEARCH("休日",$G291)),'設定'!$B$13,'設定'!$B$12)))</f>
      </c>
      <c r="AG291" s="122" t="str">
        <f>IF($Q291="","",$Q291*$AF291)</f>
      </c>
      <c r="AH291" s="130" t="str">
        <f>IF($Q291="","",IF($Q291&gt;='設定'!$B$19,'設定'!$B$20,0))</f>
      </c>
      <c r="AI291" s="130" t="str">
        <f>IF($Q291="","",IF($Q291&gt;='設定'!$B$21,'設定'!$B$22,0))</f>
      </c>
      <c r="AJ291" s="78"/>
      <c r="AK291" s="78"/>
      <c r="AL291" s="36"/>
      <c r="AM291" s="36"/>
      <c r="AN291" s="36"/>
    </row>
    <row r="292" ht="20" customHeight="true">
      <c r="A292" s="110" t="str">
        <f>IF($C292="","",IF($B292="","OT-"&amp;TEXT(ROW()-5,"0000"),"OT-"&amp;TEXT($B292,"yyyymmdd")&amp;"-"&amp;TEXT(ROW()-5,"0000")))</f>
      </c>
      <c r="B292" s="90"/>
      <c r="C292" s="78"/>
      <c r="D292" s="114"/>
      <c r="E292" s="78"/>
      <c r="F292" s="78"/>
      <c r="G292" s="78"/>
      <c r="H292" s="78"/>
      <c r="I292" s="78"/>
      <c r="J292" s="90"/>
      <c r="K292" s="118"/>
      <c r="L292" s="90"/>
      <c r="M292" s="118"/>
      <c r="N292" s="110" t="str">
        <f>IF(OR($J292="",$L292=""),"",IF($L292&gt;$J292,"はい","いいえ"))</f>
      </c>
      <c r="O292" s="122" t="str">
        <f>IF(OR($J292="",$K292="",$L292="",$M292=""),"",MAX(0,($L292+$M292-$J292-$K292)*24))</f>
      </c>
      <c r="P292" s="126"/>
      <c r="Q292" s="122" t="str">
        <f>IF($O292="","",ROUND(MAX(0,$O292-$P292)/'設定'!$B$15,0)*'設定'!$B$15)</f>
      </c>
      <c r="R292" s="78"/>
      <c r="S292" s="114"/>
      <c r="T292" s="110" t="str">
        <f>IF($Q292="","",IF(OR($Q292&gt;='設定'!$B$26,AND('設定'!$B$27="はい",ISNUMBER(SEARCH("法定",$G292)))),"三次承認",IF($Q292&gt;='設定'!$B$25,"二次承認","一次承認")))</f>
      </c>
      <c r="U292" s="78"/>
      <c r="V292" s="78"/>
      <c r="W292" s="90"/>
      <c r="X292" s="78"/>
      <c r="Y292" s="78"/>
      <c r="Z292" s="90"/>
      <c r="AA292" s="78"/>
      <c r="AB292" s="78"/>
      <c r="AC292" s="90"/>
      <c r="AD292" s="134" t="str">
        <f>IF($C292="","",IF((IF($Q292&gt;'設定'!$B$17,1,0)+IF(AND($S292="承認済み",$W292=""),1,0)+IF(AND(ISNUMBER(SEARCH("法定",$G292)),$AC292=""),1,0)+IF(AND($Q292&gt;0,$AL292=""),1,0))=0,"无",IF($Q292&gt;'設定'!$B$17,"1回上限超過。","")&amp;IF(AND($S292="承認済み",$W292=""),"上司承認日未入力。","")&amp;IF(AND(ISNUMBER(SEARCH("法定",$G292)),$AC292=""),"法定休日の上位承認漏れ。","")&amp;IF(AND($Q292&gt;0,$AL292=""),"証憑不足。","")))</f>
      </c>
      <c r="AE292" s="110" t="str">
        <f>IF($J292="","",TEXT($J292,"yyyy-mm"))</f>
      </c>
      <c r="AF292" s="122" t="str">
        <f>IF($G292="","",IF(ISNUMBER(SEARCH("法定",$G292)),'設定'!$B$14,IF(ISNUMBER(SEARCH("休日",$G292)),'設定'!$B$13,'設定'!$B$12)))</f>
      </c>
      <c r="AG292" s="122" t="str">
        <f>IF($Q292="","",$Q292*$AF292)</f>
      </c>
      <c r="AH292" s="130" t="str">
        <f>IF($Q292="","",IF($Q292&gt;='設定'!$B$19,'設定'!$B$20,0))</f>
      </c>
      <c r="AI292" s="130" t="str">
        <f>IF($Q292="","",IF($Q292&gt;='設定'!$B$21,'設定'!$B$22,0))</f>
      </c>
      <c r="AJ292" s="78"/>
      <c r="AK292" s="78"/>
      <c r="AL292" s="36"/>
      <c r="AM292" s="36"/>
      <c r="AN292" s="36"/>
    </row>
    <row r="293" ht="20" customHeight="true">
      <c r="A293" s="110" t="str">
        <f>IF($C293="","",IF($B293="","OT-"&amp;TEXT(ROW()-5,"0000"),"OT-"&amp;TEXT($B293,"yyyymmdd")&amp;"-"&amp;TEXT(ROW()-5,"0000")))</f>
      </c>
      <c r="B293" s="90"/>
      <c r="C293" s="78"/>
      <c r="D293" s="114"/>
      <c r="E293" s="78"/>
      <c r="F293" s="78"/>
      <c r="G293" s="78"/>
      <c r="H293" s="78"/>
      <c r="I293" s="78"/>
      <c r="J293" s="90"/>
      <c r="K293" s="118"/>
      <c r="L293" s="90"/>
      <c r="M293" s="118"/>
      <c r="N293" s="110" t="str">
        <f>IF(OR($J293="",$L293=""),"",IF($L293&gt;$J293,"はい","いいえ"))</f>
      </c>
      <c r="O293" s="122" t="str">
        <f>IF(OR($J293="",$K293="",$L293="",$M293=""),"",MAX(0,($L293+$M293-$J293-$K293)*24))</f>
      </c>
      <c r="P293" s="126"/>
      <c r="Q293" s="122" t="str">
        <f>IF($O293="","",ROUND(MAX(0,$O293-$P293)/'設定'!$B$15,0)*'設定'!$B$15)</f>
      </c>
      <c r="R293" s="78"/>
      <c r="S293" s="114"/>
      <c r="T293" s="110" t="str">
        <f>IF($Q293="","",IF(OR($Q293&gt;='設定'!$B$26,AND('設定'!$B$27="はい",ISNUMBER(SEARCH("法定",$G293)))),"三次承認",IF($Q293&gt;='設定'!$B$25,"二次承認","一次承認")))</f>
      </c>
      <c r="U293" s="78"/>
      <c r="V293" s="78"/>
      <c r="W293" s="90"/>
      <c r="X293" s="78"/>
      <c r="Y293" s="78"/>
      <c r="Z293" s="90"/>
      <c r="AA293" s="78"/>
      <c r="AB293" s="78"/>
      <c r="AC293" s="90"/>
      <c r="AD293" s="134" t="str">
        <f>IF($C293="","",IF((IF($Q293&gt;'設定'!$B$17,1,0)+IF(AND($S293="承認済み",$W293=""),1,0)+IF(AND(ISNUMBER(SEARCH("法定",$G293)),$AC293=""),1,0)+IF(AND($Q293&gt;0,$AL293=""),1,0))=0,"无",IF($Q293&gt;'設定'!$B$17,"1回上限超過。","")&amp;IF(AND($S293="承認済み",$W293=""),"上司承認日未入力。","")&amp;IF(AND(ISNUMBER(SEARCH("法定",$G293)),$AC293=""),"法定休日の上位承認漏れ。","")&amp;IF(AND($Q293&gt;0,$AL293=""),"証憑不足。","")))</f>
      </c>
      <c r="AE293" s="110" t="str">
        <f>IF($J293="","",TEXT($J293,"yyyy-mm"))</f>
      </c>
      <c r="AF293" s="122" t="str">
        <f>IF($G293="","",IF(ISNUMBER(SEARCH("法定",$G293)),'設定'!$B$14,IF(ISNUMBER(SEARCH("休日",$G293)),'設定'!$B$13,'設定'!$B$12)))</f>
      </c>
      <c r="AG293" s="122" t="str">
        <f>IF($Q293="","",$Q293*$AF293)</f>
      </c>
      <c r="AH293" s="130" t="str">
        <f>IF($Q293="","",IF($Q293&gt;='設定'!$B$19,'設定'!$B$20,0))</f>
      </c>
      <c r="AI293" s="130" t="str">
        <f>IF($Q293="","",IF($Q293&gt;='設定'!$B$21,'設定'!$B$22,0))</f>
      </c>
      <c r="AJ293" s="78"/>
      <c r="AK293" s="78"/>
      <c r="AL293" s="36"/>
      <c r="AM293" s="36"/>
      <c r="AN293" s="36"/>
    </row>
    <row r="294" ht="20" customHeight="true">
      <c r="A294" s="110" t="str">
        <f>IF($C294="","",IF($B294="","OT-"&amp;TEXT(ROW()-5,"0000"),"OT-"&amp;TEXT($B294,"yyyymmdd")&amp;"-"&amp;TEXT(ROW()-5,"0000")))</f>
      </c>
      <c r="B294" s="90"/>
      <c r="C294" s="78"/>
      <c r="D294" s="114"/>
      <c r="E294" s="78"/>
      <c r="F294" s="78"/>
      <c r="G294" s="78"/>
      <c r="H294" s="78"/>
      <c r="I294" s="78"/>
      <c r="J294" s="90"/>
      <c r="K294" s="118"/>
      <c r="L294" s="90"/>
      <c r="M294" s="118"/>
      <c r="N294" s="110" t="str">
        <f>IF(OR($J294="",$L294=""),"",IF($L294&gt;$J294,"はい","いいえ"))</f>
      </c>
      <c r="O294" s="122" t="str">
        <f>IF(OR($J294="",$K294="",$L294="",$M294=""),"",MAX(0,($L294+$M294-$J294-$K294)*24))</f>
      </c>
      <c r="P294" s="126"/>
      <c r="Q294" s="122" t="str">
        <f>IF($O294="","",ROUND(MAX(0,$O294-$P294)/'設定'!$B$15,0)*'設定'!$B$15)</f>
      </c>
      <c r="R294" s="78"/>
      <c r="S294" s="114"/>
      <c r="T294" s="110" t="str">
        <f>IF($Q294="","",IF(OR($Q294&gt;='設定'!$B$26,AND('設定'!$B$27="はい",ISNUMBER(SEARCH("法定",$G294)))),"三次承認",IF($Q294&gt;='設定'!$B$25,"二次承認","一次承認")))</f>
      </c>
      <c r="U294" s="78"/>
      <c r="V294" s="78"/>
      <c r="W294" s="90"/>
      <c r="X294" s="78"/>
      <c r="Y294" s="78"/>
      <c r="Z294" s="90"/>
      <c r="AA294" s="78"/>
      <c r="AB294" s="78"/>
      <c r="AC294" s="90"/>
      <c r="AD294" s="134" t="str">
        <f>IF($C294="","",IF((IF($Q294&gt;'設定'!$B$17,1,0)+IF(AND($S294="承認済み",$W294=""),1,0)+IF(AND(ISNUMBER(SEARCH("法定",$G294)),$AC294=""),1,0)+IF(AND($Q294&gt;0,$AL294=""),1,0))=0,"无",IF($Q294&gt;'設定'!$B$17,"1回上限超過。","")&amp;IF(AND($S294="承認済み",$W294=""),"上司承認日未入力。","")&amp;IF(AND(ISNUMBER(SEARCH("法定",$G294)),$AC294=""),"法定休日の上位承認漏れ。","")&amp;IF(AND($Q294&gt;0,$AL294=""),"証憑不足。","")))</f>
      </c>
      <c r="AE294" s="110" t="str">
        <f>IF($J294="","",TEXT($J294,"yyyy-mm"))</f>
      </c>
      <c r="AF294" s="122" t="str">
        <f>IF($G294="","",IF(ISNUMBER(SEARCH("法定",$G294)),'設定'!$B$14,IF(ISNUMBER(SEARCH("休日",$G294)),'設定'!$B$13,'設定'!$B$12)))</f>
      </c>
      <c r="AG294" s="122" t="str">
        <f>IF($Q294="","",$Q294*$AF294)</f>
      </c>
      <c r="AH294" s="130" t="str">
        <f>IF($Q294="","",IF($Q294&gt;='設定'!$B$19,'設定'!$B$20,0))</f>
      </c>
      <c r="AI294" s="130" t="str">
        <f>IF($Q294="","",IF($Q294&gt;='設定'!$B$21,'設定'!$B$22,0))</f>
      </c>
      <c r="AJ294" s="78"/>
      <c r="AK294" s="78"/>
      <c r="AL294" s="36"/>
      <c r="AM294" s="36"/>
      <c r="AN294" s="36"/>
    </row>
    <row r="295" ht="20" customHeight="true">
      <c r="A295" s="110" t="str">
        <f>IF($C295="","",IF($B295="","OT-"&amp;TEXT(ROW()-5,"0000"),"OT-"&amp;TEXT($B295,"yyyymmdd")&amp;"-"&amp;TEXT(ROW()-5,"0000")))</f>
      </c>
      <c r="B295" s="90"/>
      <c r="C295" s="78"/>
      <c r="D295" s="114"/>
      <c r="E295" s="78"/>
      <c r="F295" s="78"/>
      <c r="G295" s="78"/>
      <c r="H295" s="78"/>
      <c r="I295" s="78"/>
      <c r="J295" s="90"/>
      <c r="K295" s="118"/>
      <c r="L295" s="90"/>
      <c r="M295" s="118"/>
      <c r="N295" s="110" t="str">
        <f>IF(OR($J295="",$L295=""),"",IF($L295&gt;$J295,"はい","いいえ"))</f>
      </c>
      <c r="O295" s="122" t="str">
        <f>IF(OR($J295="",$K295="",$L295="",$M295=""),"",MAX(0,($L295+$M295-$J295-$K295)*24))</f>
      </c>
      <c r="P295" s="126"/>
      <c r="Q295" s="122" t="str">
        <f>IF($O295="","",ROUND(MAX(0,$O295-$P295)/'設定'!$B$15,0)*'設定'!$B$15)</f>
      </c>
      <c r="R295" s="78"/>
      <c r="S295" s="114"/>
      <c r="T295" s="110" t="str">
        <f>IF($Q295="","",IF(OR($Q295&gt;='設定'!$B$26,AND('設定'!$B$27="はい",ISNUMBER(SEARCH("法定",$G295)))),"三次承認",IF($Q295&gt;='設定'!$B$25,"二次承認","一次承認")))</f>
      </c>
      <c r="U295" s="78"/>
      <c r="V295" s="78"/>
      <c r="W295" s="90"/>
      <c r="X295" s="78"/>
      <c r="Y295" s="78"/>
      <c r="Z295" s="90"/>
      <c r="AA295" s="78"/>
      <c r="AB295" s="78"/>
      <c r="AC295" s="90"/>
      <c r="AD295" s="134" t="str">
        <f>IF($C295="","",IF((IF($Q295&gt;'設定'!$B$17,1,0)+IF(AND($S295="承認済み",$W295=""),1,0)+IF(AND(ISNUMBER(SEARCH("法定",$G295)),$AC295=""),1,0)+IF(AND($Q295&gt;0,$AL295=""),1,0))=0,"无",IF($Q295&gt;'設定'!$B$17,"1回上限超過。","")&amp;IF(AND($S295="承認済み",$W295=""),"上司承認日未入力。","")&amp;IF(AND(ISNUMBER(SEARCH("法定",$G295)),$AC295=""),"法定休日の上位承認漏れ。","")&amp;IF(AND($Q295&gt;0,$AL295=""),"証憑不足。","")))</f>
      </c>
      <c r="AE295" s="110" t="str">
        <f>IF($J295="","",TEXT($J295,"yyyy-mm"))</f>
      </c>
      <c r="AF295" s="122" t="str">
        <f>IF($G295="","",IF(ISNUMBER(SEARCH("法定",$G295)),'設定'!$B$14,IF(ISNUMBER(SEARCH("休日",$G295)),'設定'!$B$13,'設定'!$B$12)))</f>
      </c>
      <c r="AG295" s="122" t="str">
        <f>IF($Q295="","",$Q295*$AF295)</f>
      </c>
      <c r="AH295" s="130" t="str">
        <f>IF($Q295="","",IF($Q295&gt;='設定'!$B$19,'設定'!$B$20,0))</f>
      </c>
      <c r="AI295" s="130" t="str">
        <f>IF($Q295="","",IF($Q295&gt;='設定'!$B$21,'設定'!$B$22,0))</f>
      </c>
      <c r="AJ295" s="78"/>
      <c r="AK295" s="78"/>
      <c r="AL295" s="36"/>
      <c r="AM295" s="36"/>
      <c r="AN295" s="36"/>
    </row>
    <row r="296" ht="20" customHeight="true">
      <c r="A296" s="110" t="str">
        <f>IF($C296="","",IF($B296="","OT-"&amp;TEXT(ROW()-5,"0000"),"OT-"&amp;TEXT($B296,"yyyymmdd")&amp;"-"&amp;TEXT(ROW()-5,"0000")))</f>
      </c>
      <c r="B296" s="90"/>
      <c r="C296" s="78"/>
      <c r="D296" s="114"/>
      <c r="E296" s="78"/>
      <c r="F296" s="78"/>
      <c r="G296" s="78"/>
      <c r="H296" s="78"/>
      <c r="I296" s="78"/>
      <c r="J296" s="90"/>
      <c r="K296" s="118"/>
      <c r="L296" s="90"/>
      <c r="M296" s="118"/>
      <c r="N296" s="110" t="str">
        <f>IF(OR($J296="",$L296=""),"",IF($L296&gt;$J296,"はい","いいえ"))</f>
      </c>
      <c r="O296" s="122" t="str">
        <f>IF(OR($J296="",$K296="",$L296="",$M296=""),"",MAX(0,($L296+$M296-$J296-$K296)*24))</f>
      </c>
      <c r="P296" s="126"/>
      <c r="Q296" s="122" t="str">
        <f>IF($O296="","",ROUND(MAX(0,$O296-$P296)/'設定'!$B$15,0)*'設定'!$B$15)</f>
      </c>
      <c r="R296" s="78"/>
      <c r="S296" s="114"/>
      <c r="T296" s="110" t="str">
        <f>IF($Q296="","",IF(OR($Q296&gt;='設定'!$B$26,AND('設定'!$B$27="はい",ISNUMBER(SEARCH("法定",$G296)))),"三次承認",IF($Q296&gt;='設定'!$B$25,"二次承認","一次承認")))</f>
      </c>
      <c r="U296" s="78"/>
      <c r="V296" s="78"/>
      <c r="W296" s="90"/>
      <c r="X296" s="78"/>
      <c r="Y296" s="78"/>
      <c r="Z296" s="90"/>
      <c r="AA296" s="78"/>
      <c r="AB296" s="78"/>
      <c r="AC296" s="90"/>
      <c r="AD296" s="134" t="str">
        <f>IF($C296="","",IF((IF($Q296&gt;'設定'!$B$17,1,0)+IF(AND($S296="承認済み",$W296=""),1,0)+IF(AND(ISNUMBER(SEARCH("法定",$G296)),$AC296=""),1,0)+IF(AND($Q296&gt;0,$AL296=""),1,0))=0,"无",IF($Q296&gt;'設定'!$B$17,"1回上限超過。","")&amp;IF(AND($S296="承認済み",$W296=""),"上司承認日未入力。","")&amp;IF(AND(ISNUMBER(SEARCH("法定",$G296)),$AC296=""),"法定休日の上位承認漏れ。","")&amp;IF(AND($Q296&gt;0,$AL296=""),"証憑不足。","")))</f>
      </c>
      <c r="AE296" s="110" t="str">
        <f>IF($J296="","",TEXT($J296,"yyyy-mm"))</f>
      </c>
      <c r="AF296" s="122" t="str">
        <f>IF($G296="","",IF(ISNUMBER(SEARCH("法定",$G296)),'設定'!$B$14,IF(ISNUMBER(SEARCH("休日",$G296)),'設定'!$B$13,'設定'!$B$12)))</f>
      </c>
      <c r="AG296" s="122" t="str">
        <f>IF($Q296="","",$Q296*$AF296)</f>
      </c>
      <c r="AH296" s="130" t="str">
        <f>IF($Q296="","",IF($Q296&gt;='設定'!$B$19,'設定'!$B$20,0))</f>
      </c>
      <c r="AI296" s="130" t="str">
        <f>IF($Q296="","",IF($Q296&gt;='設定'!$B$21,'設定'!$B$22,0))</f>
      </c>
      <c r="AJ296" s="78"/>
      <c r="AK296" s="78"/>
      <c r="AL296" s="36"/>
      <c r="AM296" s="36"/>
      <c r="AN296" s="36"/>
    </row>
    <row r="297" ht="20" customHeight="true">
      <c r="A297" s="110" t="str">
        <f>IF($C297="","",IF($B297="","OT-"&amp;TEXT(ROW()-5,"0000"),"OT-"&amp;TEXT($B297,"yyyymmdd")&amp;"-"&amp;TEXT(ROW()-5,"0000")))</f>
      </c>
      <c r="B297" s="90"/>
      <c r="C297" s="78"/>
      <c r="D297" s="114"/>
      <c r="E297" s="78"/>
      <c r="F297" s="78"/>
      <c r="G297" s="78"/>
      <c r="H297" s="78"/>
      <c r="I297" s="78"/>
      <c r="J297" s="90"/>
      <c r="K297" s="118"/>
      <c r="L297" s="90"/>
      <c r="M297" s="118"/>
      <c r="N297" s="110" t="str">
        <f>IF(OR($J297="",$L297=""),"",IF($L297&gt;$J297,"はい","いいえ"))</f>
      </c>
      <c r="O297" s="122" t="str">
        <f>IF(OR($J297="",$K297="",$L297="",$M297=""),"",MAX(0,($L297+$M297-$J297-$K297)*24))</f>
      </c>
      <c r="P297" s="126"/>
      <c r="Q297" s="122" t="str">
        <f>IF($O297="","",ROUND(MAX(0,$O297-$P297)/'設定'!$B$15,0)*'設定'!$B$15)</f>
      </c>
      <c r="R297" s="78"/>
      <c r="S297" s="114"/>
      <c r="T297" s="110" t="str">
        <f>IF($Q297="","",IF(OR($Q297&gt;='設定'!$B$26,AND('設定'!$B$27="はい",ISNUMBER(SEARCH("法定",$G297)))),"三次承認",IF($Q297&gt;='設定'!$B$25,"二次承認","一次承認")))</f>
      </c>
      <c r="U297" s="78"/>
      <c r="V297" s="78"/>
      <c r="W297" s="90"/>
      <c r="X297" s="78"/>
      <c r="Y297" s="78"/>
      <c r="Z297" s="90"/>
      <c r="AA297" s="78"/>
      <c r="AB297" s="78"/>
      <c r="AC297" s="90"/>
      <c r="AD297" s="134" t="str">
        <f>IF($C297="","",IF((IF($Q297&gt;'設定'!$B$17,1,0)+IF(AND($S297="承認済み",$W297=""),1,0)+IF(AND(ISNUMBER(SEARCH("法定",$G297)),$AC297=""),1,0)+IF(AND($Q297&gt;0,$AL297=""),1,0))=0,"无",IF($Q297&gt;'設定'!$B$17,"1回上限超過。","")&amp;IF(AND($S297="承認済み",$W297=""),"上司承認日未入力。","")&amp;IF(AND(ISNUMBER(SEARCH("法定",$G297)),$AC297=""),"法定休日の上位承認漏れ。","")&amp;IF(AND($Q297&gt;0,$AL297=""),"証憑不足。","")))</f>
      </c>
      <c r="AE297" s="110" t="str">
        <f>IF($J297="","",TEXT($J297,"yyyy-mm"))</f>
      </c>
      <c r="AF297" s="122" t="str">
        <f>IF($G297="","",IF(ISNUMBER(SEARCH("法定",$G297)),'設定'!$B$14,IF(ISNUMBER(SEARCH("休日",$G297)),'設定'!$B$13,'設定'!$B$12)))</f>
      </c>
      <c r="AG297" s="122" t="str">
        <f>IF($Q297="","",$Q297*$AF297)</f>
      </c>
      <c r="AH297" s="130" t="str">
        <f>IF($Q297="","",IF($Q297&gt;='設定'!$B$19,'設定'!$B$20,0))</f>
      </c>
      <c r="AI297" s="130" t="str">
        <f>IF($Q297="","",IF($Q297&gt;='設定'!$B$21,'設定'!$B$22,0))</f>
      </c>
      <c r="AJ297" s="78"/>
      <c r="AK297" s="78"/>
      <c r="AL297" s="36"/>
      <c r="AM297" s="36"/>
      <c r="AN297" s="36"/>
    </row>
    <row r="298" ht="20" customHeight="true">
      <c r="A298" s="110" t="str">
        <f>IF($C298="","",IF($B298="","OT-"&amp;TEXT(ROW()-5,"0000"),"OT-"&amp;TEXT($B298,"yyyymmdd")&amp;"-"&amp;TEXT(ROW()-5,"0000")))</f>
      </c>
      <c r="B298" s="90"/>
      <c r="C298" s="78"/>
      <c r="D298" s="114"/>
      <c r="E298" s="78"/>
      <c r="F298" s="78"/>
      <c r="G298" s="78"/>
      <c r="H298" s="78"/>
      <c r="I298" s="78"/>
      <c r="J298" s="90"/>
      <c r="K298" s="118"/>
      <c r="L298" s="90"/>
      <c r="M298" s="118"/>
      <c r="N298" s="110" t="str">
        <f>IF(OR($J298="",$L298=""),"",IF($L298&gt;$J298,"はい","いいえ"))</f>
      </c>
      <c r="O298" s="122" t="str">
        <f>IF(OR($J298="",$K298="",$L298="",$M298=""),"",MAX(0,($L298+$M298-$J298-$K298)*24))</f>
      </c>
      <c r="P298" s="126"/>
      <c r="Q298" s="122" t="str">
        <f>IF($O298="","",ROUND(MAX(0,$O298-$P298)/'設定'!$B$15,0)*'設定'!$B$15)</f>
      </c>
      <c r="R298" s="78"/>
      <c r="S298" s="114"/>
      <c r="T298" s="110" t="str">
        <f>IF($Q298="","",IF(OR($Q298&gt;='設定'!$B$26,AND('設定'!$B$27="はい",ISNUMBER(SEARCH("法定",$G298)))),"三次承認",IF($Q298&gt;='設定'!$B$25,"二次承認","一次承認")))</f>
      </c>
      <c r="U298" s="78"/>
      <c r="V298" s="78"/>
      <c r="W298" s="90"/>
      <c r="X298" s="78"/>
      <c r="Y298" s="78"/>
      <c r="Z298" s="90"/>
      <c r="AA298" s="78"/>
      <c r="AB298" s="78"/>
      <c r="AC298" s="90"/>
      <c r="AD298" s="134" t="str">
        <f>IF($C298="","",IF((IF($Q298&gt;'設定'!$B$17,1,0)+IF(AND($S298="承認済み",$W298=""),1,0)+IF(AND(ISNUMBER(SEARCH("法定",$G298)),$AC298=""),1,0)+IF(AND($Q298&gt;0,$AL298=""),1,0))=0,"无",IF($Q298&gt;'設定'!$B$17,"1回上限超過。","")&amp;IF(AND($S298="承認済み",$W298=""),"上司承認日未入力。","")&amp;IF(AND(ISNUMBER(SEARCH("法定",$G298)),$AC298=""),"法定休日の上位承認漏れ。","")&amp;IF(AND($Q298&gt;0,$AL298=""),"証憑不足。","")))</f>
      </c>
      <c r="AE298" s="110" t="str">
        <f>IF($J298="","",TEXT($J298,"yyyy-mm"))</f>
      </c>
      <c r="AF298" s="122" t="str">
        <f>IF($G298="","",IF(ISNUMBER(SEARCH("法定",$G298)),'設定'!$B$14,IF(ISNUMBER(SEARCH("休日",$G298)),'設定'!$B$13,'設定'!$B$12)))</f>
      </c>
      <c r="AG298" s="122" t="str">
        <f>IF($Q298="","",$Q298*$AF298)</f>
      </c>
      <c r="AH298" s="130" t="str">
        <f>IF($Q298="","",IF($Q298&gt;='設定'!$B$19,'設定'!$B$20,0))</f>
      </c>
      <c r="AI298" s="130" t="str">
        <f>IF($Q298="","",IF($Q298&gt;='設定'!$B$21,'設定'!$B$22,0))</f>
      </c>
      <c r="AJ298" s="78"/>
      <c r="AK298" s="78"/>
      <c r="AL298" s="36"/>
      <c r="AM298" s="36"/>
      <c r="AN298" s="36"/>
    </row>
    <row r="299" ht="20" customHeight="true">
      <c r="A299" s="110" t="str">
        <f>IF($C299="","",IF($B299="","OT-"&amp;TEXT(ROW()-5,"0000"),"OT-"&amp;TEXT($B299,"yyyymmdd")&amp;"-"&amp;TEXT(ROW()-5,"0000")))</f>
      </c>
      <c r="B299" s="90"/>
      <c r="C299" s="78"/>
      <c r="D299" s="114"/>
      <c r="E299" s="78"/>
      <c r="F299" s="78"/>
      <c r="G299" s="78"/>
      <c r="H299" s="78"/>
      <c r="I299" s="78"/>
      <c r="J299" s="90"/>
      <c r="K299" s="118"/>
      <c r="L299" s="90"/>
      <c r="M299" s="118"/>
      <c r="N299" s="110" t="str">
        <f>IF(OR($J299="",$L299=""),"",IF($L299&gt;$J299,"はい","いいえ"))</f>
      </c>
      <c r="O299" s="122" t="str">
        <f>IF(OR($J299="",$K299="",$L299="",$M299=""),"",MAX(0,($L299+$M299-$J299-$K299)*24))</f>
      </c>
      <c r="P299" s="126"/>
      <c r="Q299" s="122" t="str">
        <f>IF($O299="","",ROUND(MAX(0,$O299-$P299)/'設定'!$B$15,0)*'設定'!$B$15)</f>
      </c>
      <c r="R299" s="78"/>
      <c r="S299" s="114"/>
      <c r="T299" s="110" t="str">
        <f>IF($Q299="","",IF(OR($Q299&gt;='設定'!$B$26,AND('設定'!$B$27="はい",ISNUMBER(SEARCH("法定",$G299)))),"三次承認",IF($Q299&gt;='設定'!$B$25,"二次承認","一次承認")))</f>
      </c>
      <c r="U299" s="78"/>
      <c r="V299" s="78"/>
      <c r="W299" s="90"/>
      <c r="X299" s="78"/>
      <c r="Y299" s="78"/>
      <c r="Z299" s="90"/>
      <c r="AA299" s="78"/>
      <c r="AB299" s="78"/>
      <c r="AC299" s="90"/>
      <c r="AD299" s="134" t="str">
        <f>IF($C299="","",IF((IF($Q299&gt;'設定'!$B$17,1,0)+IF(AND($S299="承認済み",$W299=""),1,0)+IF(AND(ISNUMBER(SEARCH("法定",$G299)),$AC299=""),1,0)+IF(AND($Q299&gt;0,$AL299=""),1,0))=0,"无",IF($Q299&gt;'設定'!$B$17,"1回上限超過。","")&amp;IF(AND($S299="承認済み",$W299=""),"上司承認日未入力。","")&amp;IF(AND(ISNUMBER(SEARCH("法定",$G299)),$AC299=""),"法定休日の上位承認漏れ。","")&amp;IF(AND($Q299&gt;0,$AL299=""),"証憑不足。","")))</f>
      </c>
      <c r="AE299" s="110" t="str">
        <f>IF($J299="","",TEXT($J299,"yyyy-mm"))</f>
      </c>
      <c r="AF299" s="122" t="str">
        <f>IF($G299="","",IF(ISNUMBER(SEARCH("法定",$G299)),'設定'!$B$14,IF(ISNUMBER(SEARCH("休日",$G299)),'設定'!$B$13,'設定'!$B$12)))</f>
      </c>
      <c r="AG299" s="122" t="str">
        <f>IF($Q299="","",$Q299*$AF299)</f>
      </c>
      <c r="AH299" s="130" t="str">
        <f>IF($Q299="","",IF($Q299&gt;='設定'!$B$19,'設定'!$B$20,0))</f>
      </c>
      <c r="AI299" s="130" t="str">
        <f>IF($Q299="","",IF($Q299&gt;='設定'!$B$21,'設定'!$B$22,0))</f>
      </c>
      <c r="AJ299" s="78"/>
      <c r="AK299" s="78"/>
      <c r="AL299" s="36"/>
      <c r="AM299" s="36"/>
      <c r="AN299" s="36"/>
    </row>
    <row r="300" ht="20" customHeight="true">
      <c r="A300" s="110" t="str">
        <f>IF($C300="","",IF($B300="","OT-"&amp;TEXT(ROW()-5,"0000"),"OT-"&amp;TEXT($B300,"yyyymmdd")&amp;"-"&amp;TEXT(ROW()-5,"0000")))</f>
      </c>
      <c r="B300" s="90"/>
      <c r="C300" s="78"/>
      <c r="D300" s="114"/>
      <c r="E300" s="78"/>
      <c r="F300" s="78"/>
      <c r="G300" s="78"/>
      <c r="H300" s="78"/>
      <c r="I300" s="78"/>
      <c r="J300" s="90"/>
      <c r="K300" s="118"/>
      <c r="L300" s="90"/>
      <c r="M300" s="118"/>
      <c r="N300" s="110" t="str">
        <f>IF(OR($J300="",$L300=""),"",IF($L300&gt;$J300,"はい","いいえ"))</f>
      </c>
      <c r="O300" s="122" t="str">
        <f>IF(OR($J300="",$K300="",$L300="",$M300=""),"",MAX(0,($L300+$M300-$J300-$K300)*24))</f>
      </c>
      <c r="P300" s="126"/>
      <c r="Q300" s="122" t="str">
        <f>IF($O300="","",ROUND(MAX(0,$O300-$P300)/'設定'!$B$15,0)*'設定'!$B$15)</f>
      </c>
      <c r="R300" s="78"/>
      <c r="S300" s="114"/>
      <c r="T300" s="110" t="str">
        <f>IF($Q300="","",IF(OR($Q300&gt;='設定'!$B$26,AND('設定'!$B$27="はい",ISNUMBER(SEARCH("法定",$G300)))),"三次承認",IF($Q300&gt;='設定'!$B$25,"二次承認","一次承認")))</f>
      </c>
      <c r="U300" s="78"/>
      <c r="V300" s="78"/>
      <c r="W300" s="90"/>
      <c r="X300" s="78"/>
      <c r="Y300" s="78"/>
      <c r="Z300" s="90"/>
      <c r="AA300" s="78"/>
      <c r="AB300" s="78"/>
      <c r="AC300" s="90"/>
      <c r="AD300" s="134" t="str">
        <f>IF($C300="","",IF((IF($Q300&gt;'設定'!$B$17,1,0)+IF(AND($S300="承認済み",$W300=""),1,0)+IF(AND(ISNUMBER(SEARCH("法定",$G300)),$AC300=""),1,0)+IF(AND($Q300&gt;0,$AL300=""),1,0))=0,"无",IF($Q300&gt;'設定'!$B$17,"1回上限超過。","")&amp;IF(AND($S300="承認済み",$W300=""),"上司承認日未入力。","")&amp;IF(AND(ISNUMBER(SEARCH("法定",$G300)),$AC300=""),"法定休日の上位承認漏れ。","")&amp;IF(AND($Q300&gt;0,$AL300=""),"証憑不足。","")))</f>
      </c>
      <c r="AE300" s="110" t="str">
        <f>IF($J300="","",TEXT($J300,"yyyy-mm"))</f>
      </c>
      <c r="AF300" s="122" t="str">
        <f>IF($G300="","",IF(ISNUMBER(SEARCH("法定",$G300)),'設定'!$B$14,IF(ISNUMBER(SEARCH("休日",$G300)),'設定'!$B$13,'設定'!$B$12)))</f>
      </c>
      <c r="AG300" s="122" t="str">
        <f>IF($Q300="","",$Q300*$AF300)</f>
      </c>
      <c r="AH300" s="130" t="str">
        <f>IF($Q300="","",IF($Q300&gt;='設定'!$B$19,'設定'!$B$20,0))</f>
      </c>
      <c r="AI300" s="130" t="str">
        <f>IF($Q300="","",IF($Q300&gt;='設定'!$B$21,'設定'!$B$22,0))</f>
      </c>
      <c r="AJ300" s="78"/>
      <c r="AK300" s="78"/>
      <c r="AL300" s="36"/>
      <c r="AM300" s="36"/>
      <c r="AN300" s="36"/>
    </row>
    <row r="301" ht="20" customHeight="true">
      <c r="A301" s="110" t="str">
        <f>IF($C301="","",IF($B301="","OT-"&amp;TEXT(ROW()-5,"0000"),"OT-"&amp;TEXT($B301,"yyyymmdd")&amp;"-"&amp;TEXT(ROW()-5,"0000")))</f>
      </c>
      <c r="B301" s="90"/>
      <c r="C301" s="78"/>
      <c r="D301" s="114"/>
      <c r="E301" s="78"/>
      <c r="F301" s="78"/>
      <c r="G301" s="78"/>
      <c r="H301" s="78"/>
      <c r="I301" s="78"/>
      <c r="J301" s="90"/>
      <c r="K301" s="118"/>
      <c r="L301" s="90"/>
      <c r="M301" s="118"/>
      <c r="N301" s="110" t="str">
        <f>IF(OR($J301="",$L301=""),"",IF($L301&gt;$J301,"はい","いいえ"))</f>
      </c>
      <c r="O301" s="122" t="str">
        <f>IF(OR($J301="",$K301="",$L301="",$M301=""),"",MAX(0,($L301+$M301-$J301-$K301)*24))</f>
      </c>
      <c r="P301" s="126"/>
      <c r="Q301" s="122" t="str">
        <f>IF($O301="","",ROUND(MAX(0,$O301-$P301)/'設定'!$B$15,0)*'設定'!$B$15)</f>
      </c>
      <c r="R301" s="78"/>
      <c r="S301" s="114"/>
      <c r="T301" s="110" t="str">
        <f>IF($Q301="","",IF(OR($Q301&gt;='設定'!$B$26,AND('設定'!$B$27="はい",ISNUMBER(SEARCH("法定",$G301)))),"三次承認",IF($Q301&gt;='設定'!$B$25,"二次承認","一次承認")))</f>
      </c>
      <c r="U301" s="78"/>
      <c r="V301" s="78"/>
      <c r="W301" s="90"/>
      <c r="X301" s="78"/>
      <c r="Y301" s="78"/>
      <c r="Z301" s="90"/>
      <c r="AA301" s="78"/>
      <c r="AB301" s="78"/>
      <c r="AC301" s="90"/>
      <c r="AD301" s="134" t="str">
        <f>IF($C301="","",IF((IF($Q301&gt;'設定'!$B$17,1,0)+IF(AND($S301="承認済み",$W301=""),1,0)+IF(AND(ISNUMBER(SEARCH("法定",$G301)),$AC301=""),1,0)+IF(AND($Q301&gt;0,$AL301=""),1,0))=0,"无",IF($Q301&gt;'設定'!$B$17,"1回上限超過。","")&amp;IF(AND($S301="承認済み",$W301=""),"上司承認日未入力。","")&amp;IF(AND(ISNUMBER(SEARCH("法定",$G301)),$AC301=""),"法定休日の上位承認漏れ。","")&amp;IF(AND($Q301&gt;0,$AL301=""),"証憑不足。","")))</f>
      </c>
      <c r="AE301" s="110" t="str">
        <f>IF($J301="","",TEXT($J301,"yyyy-mm"))</f>
      </c>
      <c r="AF301" s="122" t="str">
        <f>IF($G301="","",IF(ISNUMBER(SEARCH("法定",$G301)),'設定'!$B$14,IF(ISNUMBER(SEARCH("休日",$G301)),'設定'!$B$13,'設定'!$B$12)))</f>
      </c>
      <c r="AG301" s="122" t="str">
        <f>IF($Q301="","",$Q301*$AF301)</f>
      </c>
      <c r="AH301" s="130" t="str">
        <f>IF($Q301="","",IF($Q301&gt;='設定'!$B$19,'設定'!$B$20,0))</f>
      </c>
      <c r="AI301" s="130" t="str">
        <f>IF($Q301="","",IF($Q301&gt;='設定'!$B$21,'設定'!$B$22,0))</f>
      </c>
      <c r="AJ301" s="78"/>
      <c r="AK301" s="78"/>
      <c r="AL301" s="36"/>
      <c r="AM301" s="36"/>
      <c r="AN301" s="36"/>
    </row>
    <row r="302" ht="20" customHeight="true">
      <c r="A302" s="110" t="str">
        <f>IF($C302="","",IF($B302="","OT-"&amp;TEXT(ROW()-5,"0000"),"OT-"&amp;TEXT($B302,"yyyymmdd")&amp;"-"&amp;TEXT(ROW()-5,"0000")))</f>
      </c>
      <c r="B302" s="90"/>
      <c r="C302" s="78"/>
      <c r="D302" s="114"/>
      <c r="E302" s="78"/>
      <c r="F302" s="78"/>
      <c r="G302" s="78"/>
      <c r="H302" s="78"/>
      <c r="I302" s="78"/>
      <c r="J302" s="90"/>
      <c r="K302" s="118"/>
      <c r="L302" s="90"/>
      <c r="M302" s="118"/>
      <c r="N302" s="110" t="str">
        <f>IF(OR($J302="",$L302=""),"",IF($L302&gt;$J302,"はい","いいえ"))</f>
      </c>
      <c r="O302" s="122" t="str">
        <f>IF(OR($J302="",$K302="",$L302="",$M302=""),"",MAX(0,($L302+$M302-$J302-$K302)*24))</f>
      </c>
      <c r="P302" s="126"/>
      <c r="Q302" s="122" t="str">
        <f>IF($O302="","",ROUND(MAX(0,$O302-$P302)/'設定'!$B$15,0)*'設定'!$B$15)</f>
      </c>
      <c r="R302" s="78"/>
      <c r="S302" s="114"/>
      <c r="T302" s="110" t="str">
        <f>IF($Q302="","",IF(OR($Q302&gt;='設定'!$B$26,AND('設定'!$B$27="はい",ISNUMBER(SEARCH("法定",$G302)))),"三次承認",IF($Q302&gt;='設定'!$B$25,"二次承認","一次承認")))</f>
      </c>
      <c r="U302" s="78"/>
      <c r="V302" s="78"/>
      <c r="W302" s="90"/>
      <c r="X302" s="78"/>
      <c r="Y302" s="78"/>
      <c r="Z302" s="90"/>
      <c r="AA302" s="78"/>
      <c r="AB302" s="78"/>
      <c r="AC302" s="90"/>
      <c r="AD302" s="134" t="str">
        <f>IF($C302="","",IF((IF($Q302&gt;'設定'!$B$17,1,0)+IF(AND($S302="承認済み",$W302=""),1,0)+IF(AND(ISNUMBER(SEARCH("法定",$G302)),$AC302=""),1,0)+IF(AND($Q302&gt;0,$AL302=""),1,0))=0,"无",IF($Q302&gt;'設定'!$B$17,"1回上限超過。","")&amp;IF(AND($S302="承認済み",$W302=""),"上司承認日未入力。","")&amp;IF(AND(ISNUMBER(SEARCH("法定",$G302)),$AC302=""),"法定休日の上位承認漏れ。","")&amp;IF(AND($Q302&gt;0,$AL302=""),"証憑不足。","")))</f>
      </c>
      <c r="AE302" s="110" t="str">
        <f>IF($J302="","",TEXT($J302,"yyyy-mm"))</f>
      </c>
      <c r="AF302" s="122" t="str">
        <f>IF($G302="","",IF(ISNUMBER(SEARCH("法定",$G302)),'設定'!$B$14,IF(ISNUMBER(SEARCH("休日",$G302)),'設定'!$B$13,'設定'!$B$12)))</f>
      </c>
      <c r="AG302" s="122" t="str">
        <f>IF($Q302="","",$Q302*$AF302)</f>
      </c>
      <c r="AH302" s="130" t="str">
        <f>IF($Q302="","",IF($Q302&gt;='設定'!$B$19,'設定'!$B$20,0))</f>
      </c>
      <c r="AI302" s="130" t="str">
        <f>IF($Q302="","",IF($Q302&gt;='設定'!$B$21,'設定'!$B$22,0))</f>
      </c>
      <c r="AJ302" s="78"/>
      <c r="AK302" s="78"/>
      <c r="AL302" s="36"/>
      <c r="AM302" s="36"/>
      <c r="AN302" s="36"/>
    </row>
    <row r="303" ht="20" customHeight="true">
      <c r="A303" s="110" t="str">
        <f>IF($C303="","",IF($B303="","OT-"&amp;TEXT(ROW()-5,"0000"),"OT-"&amp;TEXT($B303,"yyyymmdd")&amp;"-"&amp;TEXT(ROW()-5,"0000")))</f>
      </c>
      <c r="B303" s="90"/>
      <c r="C303" s="78"/>
      <c r="D303" s="114"/>
      <c r="E303" s="78"/>
      <c r="F303" s="78"/>
      <c r="G303" s="78"/>
      <c r="H303" s="78"/>
      <c r="I303" s="78"/>
      <c r="J303" s="90"/>
      <c r="K303" s="118"/>
      <c r="L303" s="90"/>
      <c r="M303" s="118"/>
      <c r="N303" s="110" t="str">
        <f>IF(OR($J303="",$L303=""),"",IF($L303&gt;$J303,"はい","いいえ"))</f>
      </c>
      <c r="O303" s="122" t="str">
        <f>IF(OR($J303="",$K303="",$L303="",$M303=""),"",MAX(0,($L303+$M303-$J303-$K303)*24))</f>
      </c>
      <c r="P303" s="126"/>
      <c r="Q303" s="122" t="str">
        <f>IF($O303="","",ROUND(MAX(0,$O303-$P303)/'設定'!$B$15,0)*'設定'!$B$15)</f>
      </c>
      <c r="R303" s="78"/>
      <c r="S303" s="114"/>
      <c r="T303" s="110" t="str">
        <f>IF($Q303="","",IF(OR($Q303&gt;='設定'!$B$26,AND('設定'!$B$27="はい",ISNUMBER(SEARCH("法定",$G303)))),"三次承認",IF($Q303&gt;='設定'!$B$25,"二次承認","一次承認")))</f>
      </c>
      <c r="U303" s="78"/>
      <c r="V303" s="78"/>
      <c r="W303" s="90"/>
      <c r="X303" s="78"/>
      <c r="Y303" s="78"/>
      <c r="Z303" s="90"/>
      <c r="AA303" s="78"/>
      <c r="AB303" s="78"/>
      <c r="AC303" s="90"/>
      <c r="AD303" s="134" t="str">
        <f>IF($C303="","",IF((IF($Q303&gt;'設定'!$B$17,1,0)+IF(AND($S303="承認済み",$W303=""),1,0)+IF(AND(ISNUMBER(SEARCH("法定",$G303)),$AC303=""),1,0)+IF(AND($Q303&gt;0,$AL303=""),1,0))=0,"无",IF($Q303&gt;'設定'!$B$17,"1回上限超過。","")&amp;IF(AND($S303="承認済み",$W303=""),"上司承認日未入力。","")&amp;IF(AND(ISNUMBER(SEARCH("法定",$G303)),$AC303=""),"法定休日の上位承認漏れ。","")&amp;IF(AND($Q303&gt;0,$AL303=""),"証憑不足。","")))</f>
      </c>
      <c r="AE303" s="110" t="str">
        <f>IF($J303="","",TEXT($J303,"yyyy-mm"))</f>
      </c>
      <c r="AF303" s="122" t="str">
        <f>IF($G303="","",IF(ISNUMBER(SEARCH("法定",$G303)),'設定'!$B$14,IF(ISNUMBER(SEARCH("休日",$G303)),'設定'!$B$13,'設定'!$B$12)))</f>
      </c>
      <c r="AG303" s="122" t="str">
        <f>IF($Q303="","",$Q303*$AF303)</f>
      </c>
      <c r="AH303" s="130" t="str">
        <f>IF($Q303="","",IF($Q303&gt;='設定'!$B$19,'設定'!$B$20,0))</f>
      </c>
      <c r="AI303" s="130" t="str">
        <f>IF($Q303="","",IF($Q303&gt;='設定'!$B$21,'設定'!$B$22,0))</f>
      </c>
      <c r="AJ303" s="78"/>
      <c r="AK303" s="78"/>
      <c r="AL303" s="36"/>
      <c r="AM303" s="36"/>
      <c r="AN303" s="36"/>
    </row>
    <row r="304" ht="20" customHeight="true">
      <c r="A304" s="110" t="str">
        <f>IF($C304="","",IF($B304="","OT-"&amp;TEXT(ROW()-5,"0000"),"OT-"&amp;TEXT($B304,"yyyymmdd")&amp;"-"&amp;TEXT(ROW()-5,"0000")))</f>
      </c>
      <c r="B304" s="90"/>
      <c r="C304" s="78"/>
      <c r="D304" s="114"/>
      <c r="E304" s="78"/>
      <c r="F304" s="78"/>
      <c r="G304" s="78"/>
      <c r="H304" s="78"/>
      <c r="I304" s="78"/>
      <c r="J304" s="90"/>
      <c r="K304" s="118"/>
      <c r="L304" s="90"/>
      <c r="M304" s="118"/>
      <c r="N304" s="110" t="str">
        <f>IF(OR($J304="",$L304=""),"",IF($L304&gt;$J304,"はい","いいえ"))</f>
      </c>
      <c r="O304" s="122" t="str">
        <f>IF(OR($J304="",$K304="",$L304="",$M304=""),"",MAX(0,($L304+$M304-$J304-$K304)*24))</f>
      </c>
      <c r="P304" s="126"/>
      <c r="Q304" s="122" t="str">
        <f>IF($O304="","",ROUND(MAX(0,$O304-$P304)/'設定'!$B$15,0)*'設定'!$B$15)</f>
      </c>
      <c r="R304" s="78"/>
      <c r="S304" s="114"/>
      <c r="T304" s="110" t="str">
        <f>IF($Q304="","",IF(OR($Q304&gt;='設定'!$B$26,AND('設定'!$B$27="はい",ISNUMBER(SEARCH("法定",$G304)))),"三次承認",IF($Q304&gt;='設定'!$B$25,"二次承認","一次承認")))</f>
      </c>
      <c r="U304" s="78"/>
      <c r="V304" s="78"/>
      <c r="W304" s="90"/>
      <c r="X304" s="78"/>
      <c r="Y304" s="78"/>
      <c r="Z304" s="90"/>
      <c r="AA304" s="78"/>
      <c r="AB304" s="78"/>
      <c r="AC304" s="90"/>
      <c r="AD304" s="134" t="str">
        <f>IF($C304="","",IF((IF($Q304&gt;'設定'!$B$17,1,0)+IF(AND($S304="承認済み",$W304=""),1,0)+IF(AND(ISNUMBER(SEARCH("法定",$G304)),$AC304=""),1,0)+IF(AND($Q304&gt;0,$AL304=""),1,0))=0,"无",IF($Q304&gt;'設定'!$B$17,"1回上限超過。","")&amp;IF(AND($S304="承認済み",$W304=""),"上司承認日未入力。","")&amp;IF(AND(ISNUMBER(SEARCH("法定",$G304)),$AC304=""),"法定休日の上位承認漏れ。","")&amp;IF(AND($Q304&gt;0,$AL304=""),"証憑不足。","")))</f>
      </c>
      <c r="AE304" s="110" t="str">
        <f>IF($J304="","",TEXT($J304,"yyyy-mm"))</f>
      </c>
      <c r="AF304" s="122" t="str">
        <f>IF($G304="","",IF(ISNUMBER(SEARCH("法定",$G304)),'設定'!$B$14,IF(ISNUMBER(SEARCH("休日",$G304)),'設定'!$B$13,'設定'!$B$12)))</f>
      </c>
      <c r="AG304" s="122" t="str">
        <f>IF($Q304="","",$Q304*$AF304)</f>
      </c>
      <c r="AH304" s="130" t="str">
        <f>IF($Q304="","",IF($Q304&gt;='設定'!$B$19,'設定'!$B$20,0))</f>
      </c>
      <c r="AI304" s="130" t="str">
        <f>IF($Q304="","",IF($Q304&gt;='設定'!$B$21,'設定'!$B$22,0))</f>
      </c>
      <c r="AJ304" s="78"/>
      <c r="AK304" s="78"/>
      <c r="AL304" s="36"/>
      <c r="AM304" s="36"/>
      <c r="AN304" s="36"/>
    </row>
    <row r="305" ht="20" customHeight="true">
      <c r="A305" s="111" t="str">
        <f>IF($C305="","",IF($B305="","OT-"&amp;TEXT(ROW()-5,"0000"),"OT-"&amp;TEXT($B305,"yyyymmdd")&amp;"-"&amp;TEXT(ROW()-5,"0000")))</f>
      </c>
      <c r="B305" s="91"/>
      <c r="C305" s="79"/>
      <c r="D305" s="115"/>
      <c r="E305" s="79"/>
      <c r="F305" s="79"/>
      <c r="G305" s="79"/>
      <c r="H305" s="79"/>
      <c r="I305" s="79"/>
      <c r="J305" s="91"/>
      <c r="K305" s="119"/>
      <c r="L305" s="91"/>
      <c r="M305" s="119"/>
      <c r="N305" s="111" t="str">
        <f>IF(OR($J305="",$L305=""),"",IF($L305&gt;$J305,"はい","いいえ"))</f>
      </c>
      <c r="O305" s="123" t="str">
        <f>IF(OR($J305="",$K305="",$L305="",$M305=""),"",MAX(0,($L305+$M305-$J305-$K305)*24))</f>
      </c>
      <c r="P305" s="127"/>
      <c r="Q305" s="123" t="str">
        <f>IF($O305="","",ROUND(MAX(0,$O305-$P305)/'設定'!$B$15,0)*'設定'!$B$15)</f>
      </c>
      <c r="R305" s="79"/>
      <c r="S305" s="115"/>
      <c r="T305" s="111" t="str">
        <f>IF($Q305="","",IF(OR($Q305&gt;='設定'!$B$26,AND('設定'!$B$27="はい",ISNUMBER(SEARCH("法定",$G305)))),"三次承認",IF($Q305&gt;='設定'!$B$25,"二次承認","一次承認")))</f>
      </c>
      <c r="U305" s="79"/>
      <c r="V305" s="79"/>
      <c r="W305" s="91"/>
      <c r="X305" s="79"/>
      <c r="Y305" s="79"/>
      <c r="Z305" s="91"/>
      <c r="AA305" s="79"/>
      <c r="AB305" s="79"/>
      <c r="AC305" s="91"/>
      <c r="AD305" s="135" t="str">
        <f>IF($C305="","",IF((IF($Q305&gt;'設定'!$B$17,1,0)+IF(AND($S305="承認済み",$W305=""),1,0)+IF(AND(ISNUMBER(SEARCH("法定",$G305)),$AC305=""),1,0)+IF(AND($Q305&gt;0,$AL305=""),1,0))=0,"无",IF($Q305&gt;'設定'!$B$17,"1回上限超過。","")&amp;IF(AND($S305="承認済み",$W305=""),"上司承認日未入力。","")&amp;IF(AND(ISNUMBER(SEARCH("法定",$G305)),$AC305=""),"法定休日の上位承認漏れ。","")&amp;IF(AND($Q305&gt;0,$AL305=""),"証憑不足。","")))</f>
      </c>
      <c r="AE305" s="111" t="str">
        <f>IF($J305="","",TEXT($J305,"yyyy-mm"))</f>
      </c>
      <c r="AF305" s="123" t="str">
        <f>IF($G305="","",IF(ISNUMBER(SEARCH("法定",$G305)),'設定'!$B$14,IF(ISNUMBER(SEARCH("休日",$G305)),'設定'!$B$13,'設定'!$B$12)))</f>
      </c>
      <c r="AG305" s="123" t="str">
        <f>IF($Q305="","",$Q305*$AF305)</f>
      </c>
      <c r="AH305" s="131" t="str">
        <f>IF($Q305="","",IF($Q305&gt;='設定'!$B$19,'設定'!$B$20,0))</f>
      </c>
      <c r="AI305" s="131" t="str">
        <f>IF($Q305="","",IF($Q305&gt;='設定'!$B$21,'設定'!$B$22,0))</f>
      </c>
      <c r="AJ305" s="79"/>
      <c r="AK305" s="79"/>
      <c r="AL305" s="37"/>
      <c r="AM305" s="37"/>
      <c r="AN305" s="37"/>
    </row>
  </sheetData>
  <mergeCells count="10">
    <mergeCell ref="B4:F4"/>
    <mergeCell ref="G4:I4"/>
    <mergeCell ref="J4:Q4"/>
    <mergeCell ref="R4:T4"/>
    <mergeCell ref="U4:AC4"/>
    <mergeCell ref="AD4:AI4"/>
    <mergeCell ref="AJ4:AN4"/>
    <mergeCell ref="A1:Q1"/>
    <mergeCell ref="A2:Q2"/>
    <mergeCell ref="A3:Q3"/>
  </mergeCells>
  <conditionalFormatting sqref="S6:S305">
    <cfRule type="containsText" dxfId="0" priority="1" operator="containsText" text="承認済み">
      <formula>NOT(ISERROR(SEARCH("承認済み",S6)))</formula>
    </cfRule>
    <cfRule type="containsText" dxfId="1" priority="2" operator="containsText" text="却下済み">
      <formula>NOT(ISERROR(SEARCH("却下済み",S6)))</formula>
    </cfRule>
    <cfRule type="containsText" dxfId="2" priority="3" operator="containsText" text="待">
      <formula>NOT(ISERROR(SEARCH("待",S6)))</formula>
    </cfRule>
  </conditionalFormatting>
  <conditionalFormatting sqref="AD6:AD305">
    <cfRule type="expression" dxfId="3" priority="4">
      <formula>AND($AD6&lt;&gt;"",$AD6&lt;&gt;"无")</formula>
    </cfRule>
  </conditionalFormatting>
  <conditionalFormatting sqref="Q6:Q305">
    <cfRule type="dataBar" priority="5">
      <dataBar>
        <cfvo type="min"/>
        <cfvo type="max"/>
        <color rgb="38BDF8"/>
      </dataBar>
      <ignoredErrors>
        <ignoredError sqref="A1:XFD305" evalError="1" twoDigitTextYear="1" numberStoredAsText="1" formula="1" formulaRange="1" unlockedFormula="1" emptyCellReference="1" listDataValidation="1" calculatedColumn="1"/>
      </ignoredErrors>
      <extLst>
        <x:ext xmlns:x14="http://schemas.microsoft.com/office/spreadsheetml/2009/9/main" uri="{B025F937-C7B1-47D3-B67F-A62EFF666E3E}">
          <x14:id>{0FC778B1-B2F7-0EDB-040D-7F6D68B62D06}</x14:id>
        </x:ext>
      </extLst>
    </cfRule>
  </conditionalFormatting>
  <conditionalFormatting sqref="T6:T305">
    <cfRule type="containsText" dxfId="4" priority="6" operator="containsText" text="三级">
      <formula>NOT(ISERROR(SEARCH("三级",T6)))</formula>
    </cfRule>
    <cfRule type="containsText" dxfId="5" priority="7" operator="containsText" text="二级">
      <formula>NOT(ISERROR(SEARCH("二级",T6)))</formula>
    </cfRule>
  </conditionalFormatting>
  <dataValidations count="17">
    <dataValidation allowBlank="true" error="如需新規選択肢，请先在“データ辞書”页维护。" errorStyle="warning" errorTitle="プルダウン項目を選択してください" showErrorMessage="true" sqref="E6:E305"/>
    <dataValidation allowBlank="true" error="如需新規選択肢，请先在“データ辞書”页维护。" errorStyle="warning" errorTitle="プルダウン項目を選択してください" showErrorMessage="true" sqref="G6:G305"/>
    <dataValidation allowBlank="true" error="如需新規選択肢，请先在“データ辞書”页维护。" errorStyle="warning" errorTitle="プルダウン項目を選択してください" showErrorMessage="true" sqref="H6:H305"/>
    <dataValidation allowBlank="true" error="如需新規選択肢，请先在“データ辞書”页维护。" errorStyle="warning" errorTitle="プルダウン項目を選択してください" showErrorMessage="true" sqref="I6:I305"/>
    <dataValidation allowBlank="true" error="如需新規選択肢，请先在“データ辞書”页维护。" errorStyle="warning" errorTitle="プルダウン項目を選択してください" showErrorMessage="true" sqref="R6:R305"/>
    <dataValidation allowBlank="true" error="如需新規選択肢，请先在“データ辞書”页维护。" errorStyle="warning" errorTitle="プルダウン項目を選択してください" showErrorMessage="true" sqref="S6:S305"/>
    <dataValidation allowBlank="true" error="如需新規選択肢，请先在“データ辞書”页维护。" errorStyle="warning" errorTitle="プルダウン項目を選択してください" showErrorMessage="true" sqref="V6:V305"/>
    <dataValidation allowBlank="true" error="如需新規選択肢，请先在“データ辞書”页维护。" errorStyle="warning" errorTitle="プルダウン項目を選択してください" showErrorMessage="true" sqref="Y6:Y305"/>
    <dataValidation allowBlank="true" error="如需新規選択肢，请先在“データ辞書”页维护。" errorStyle="warning" errorTitle="プルダウン項目を選択してください" showErrorMessage="true" sqref="AB6:AB305"/>
    <dataValidation allowBlank="true" error="如需新規選択肢，请先在“データ辞書”页维护。" errorStyle="warning" errorTitle="プルダウン項目を選択してください" showErrorMessage="true" sqref="AJ6:AJ305"/>
    <dataValidation allowBlank="true" error="2020-01-01から2035-12-31までの有効な日付を入力してください。" errorStyle="warning" errorTitle="日付形式" operator="between" showErrorMessage="true" sqref="B6:B305" type="date">
      <formula1>DATE(2020,1,1)</formula1>
      <formula2>DATE(2035,12,31)</formula2>
    </dataValidation>
    <dataValidation allowBlank="true" error="2020-01-01から2035-12-31までの有効な日付を入力してください。" errorStyle="warning" errorTitle="日付形式" operator="between" showErrorMessage="true" sqref="J6:J305" type="date">
      <formula1>DATE(2020,1,1)</formula1>
      <formula2>DATE(2035,12,31)</formula2>
    </dataValidation>
    <dataValidation allowBlank="true" error="2020-01-01から2035-12-31までの有効な日付を入力してください。" errorStyle="warning" errorTitle="日付形式" operator="between" showErrorMessage="true" sqref="L6:L305" type="date">
      <formula1>DATE(2020,1,1)</formula1>
      <formula2>DATE(2035,12,31)</formula2>
    </dataValidation>
    <dataValidation allowBlank="true" error="2020-01-01から2035-12-31までの有効な日付を入力してください。" errorStyle="warning" errorTitle="日付形式" operator="between" showErrorMessage="true" sqref="W6:W305" type="date">
      <formula1>DATE(2020,1,1)</formula1>
      <formula2>DATE(2035,12,31)</formula2>
    </dataValidation>
    <dataValidation allowBlank="true" error="2020-01-01から2035-12-31までの有効な日付を入力してください。" errorStyle="warning" errorTitle="日付形式" operator="between" showErrorMessage="true" sqref="Z6:Z305" type="date">
      <formula1>DATE(2020,1,1)</formula1>
      <formula2>DATE(2035,12,31)</formula2>
    </dataValidation>
    <dataValidation allowBlank="true" error="2020-01-01から2035-12-31までの有効な日付を入力してください。" errorStyle="warning" errorTitle="日付形式" operator="between" showErrorMessage="true" sqref="AC6:AC305" type="date">
      <formula1>DATE(2020,1,1)</formula1>
      <formula2>DATE(2035,12,31)</formula2>
    </dataValidation>
    <dataValidation allowBlank="true" error="休憩控除時間は負の値にできません。" errorStyle="warning" errorTitle="控除時間" operator="greaterThanOrEqual" showErrorMessage="true" sqref="P6:P305" type="decimal">
      <formula1>0</formula1>
    </dataValidation>
  </dataValidations>
  <pageMargins left="0.7" right="0.7" top="0.75" bottom="0.75" header="0.3" footer="0.3"/>
  <tableParts count="1">
    <tablePart r:id="R53062bef070c4911"/>
  </tableParts>
  <extLst>
    <x:ext xmlns:x14="http://schemas.microsoft.com/office/spreadsheetml/2009/9/main" xmlns:xm="http://schemas.microsoft.com/office/excel/2006/main" uri="{78C0D931-6437-407d-A8EE-F0AAD7539E65}">
      <x14:conditionalFormattings>
        <x14:conditionalFormatting>
          <x14:cfRule type="dataBar" priority="5" id="{0FC778B1-B2F7-0EDB-040D-7F6D68B62D06}">
            <x14:dataBar gradient="1">
              <x14:cfvo type="min"/>
              <x14:cfvo type="max"/>
              <x14:fillColor rgb="38BDF8"/>
            </x14:dataBar>
          </x14:cfRule>
          <xm:sqref>Q6:Q305</xm:sqref>
        </x14:conditionalFormatting>
      </x14:conditionalFormattings>
    </x:ext>
  </extLst>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8"/>
    <col customWidth="true" max="2" min="2" width="12"/>
    <col customWidth="true" max="3" min="3" width="32"/>
    <col customWidth="true" max="4" min="4" width="3"/>
    <col customWidth="true" max="5" min="5" width="20"/>
    <col customWidth="true" max="7" min="6" width="12"/>
    <col customWidth="true" max="8" min="8" width="3"/>
    <col customWidth="true" max="9" min="9" width="20"/>
    <col customWidth="true" max="11" min="10" width="12"/>
    <col customWidth="true" max="12" min="12" width="3"/>
    <col customWidth="true" max="14" min="13" width="12"/>
  </cols>
  <sheetData>
    <row r="1" ht="30" customHeight="true">
      <c r="A1" s="9" t="s">
        <v>84</v>
      </c>
      <c r="B1" s="9"/>
      <c r="C1" s="9"/>
      <c r="D1" s="9"/>
      <c r="E1" s="9"/>
      <c r="F1" s="9"/>
      <c r="G1" s="9"/>
      <c r="H1" s="9"/>
      <c r="I1" s="9"/>
      <c r="J1" s="9"/>
      <c r="K1" s="9"/>
      <c r="L1" s="9"/>
      <c r="M1" s="9"/>
      <c r="N1" s="9"/>
    </row>
    <row r="2" ht="30" customHeight="true">
      <c r="A2" s="159" t="s">
        <v>76</v>
      </c>
      <c r="B2" s="159" t="str">
        <f>'設定'!$B$6</f>
        <v>2026-04</v>
      </c>
      <c r="C2" s="4"/>
      <c r="D2" s="13" t="s">
        <v>85</v>
      </c>
      <c r="E2" s="13"/>
      <c r="F2" s="13"/>
      <c r="G2" s="13"/>
      <c r="H2" s="13"/>
      <c r="I2" s="13"/>
      <c r="J2" s="13"/>
      <c r="K2" s="13"/>
      <c r="L2" s="13"/>
      <c r="M2" s="13"/>
      <c r="N2" s="13"/>
    </row>
    <row r="3">
      <c r="A3" s="4"/>
      <c r="B3" s="4"/>
      <c r="C3" s="4"/>
      <c r="D3" s="4"/>
      <c r="E3" s="4"/>
      <c r="F3" s="4"/>
      <c r="G3" s="4"/>
      <c r="H3" s="4"/>
      <c r="I3" s="4"/>
      <c r="J3" s="4"/>
      <c r="K3" s="4"/>
      <c r="L3" s="4"/>
      <c r="M3" s="4"/>
      <c r="N3" s="4"/>
    </row>
    <row r="4" ht="22" customHeight="true">
      <c r="A4" s="165" t="s">
        <v>86</v>
      </c>
      <c r="B4" s="166"/>
      <c r="C4" s="165" t="s">
        <v>87</v>
      </c>
      <c r="D4" s="166"/>
      <c r="E4" s="165" t="s">
        <v>88</v>
      </c>
      <c r="F4" s="166"/>
      <c r="G4" s="165" t="s">
        <v>89</v>
      </c>
      <c r="H4" s="166"/>
      <c r="I4" s="165" t="s">
        <v>90</v>
      </c>
      <c r="J4" s="166"/>
      <c r="K4" s="165" t="s">
        <v>91</v>
      </c>
      <c r="L4" s="166"/>
      <c r="M4" s="165" t="s">
        <v>92</v>
      </c>
      <c r="N4" s="166"/>
    </row>
    <row r="5" ht="38" customHeight="true">
      <c r="A5" s="184" t="n">
        <f>COUNTIFS('残業申請記録'!$A$6:$A$305,"OT-*",'残業申請記録'!$AE$6:$AE$305,$B$2)</f>
        <v>0</v>
      </c>
      <c r="B5" s="185"/>
      <c r="C5" s="180" t="n">
        <f>SUMIFS('残業申請記録'!$Q$6:$Q$305,'残業申請記録'!$AE$6:$AE$305,$B$2,'残業申請記録'!$S$6:$S$305,"承認済み")</f>
        <v>0</v>
      </c>
      <c r="D5" s="181"/>
      <c r="E5" s="180" t="n">
        <f>SUMIFS('残業申請記録'!$AG$6:$AG$305,'残業申請記録'!$AE$6:$AE$305,$B$2,'残業申請記録'!$S$6:$S$305,"承認済み")</f>
        <v>0</v>
      </c>
      <c r="F5" s="181"/>
      <c r="G5" s="184" t="n">
        <f>COUNTIFS('残業申請記録'!$A$6:$A$305,"OT-*",'残業申請記録'!$AE$6:$AE$305,$B$2,'残業申請記録'!$S$6:$S$305,"承認待ち*")</f>
        <v>0</v>
      </c>
      <c r="H5" s="185"/>
      <c r="I5" s="180" t="n">
        <f>SUMIFS('残業申請記録'!$AH$6:$AH$305,'残業申請記録'!$AE$6:$AE$305,$B$2,'残業申請記録'!$S$6:$S$305,"承認済み")+SUMIFS('残業申請記録'!$AI$6:$AI$305,'残業申請記録'!$AE$6:$AE$305,$B$2,'残業申請記録'!$S$6:$S$305,"承認済み")</f>
        <v>0</v>
      </c>
      <c r="J5" s="181"/>
      <c r="K5" s="184" t="n">
        <f>COUNTIFS('残業申請記録'!$A$6:$A$305,"OT-*",'残業申請記録'!$AE$6:$AE$305,$B$2,'残業申請記録'!$AD$6:$AD$305,"&lt;&gt;无",'残業申請記録'!$AD$6:$AD$305,"&lt;&gt;")</f>
        <v>0</v>
      </c>
      <c r="L5" s="185"/>
      <c r="M5" s="184" t="n">
        <f>COUNTIFS('残業申請記録'!$A$6:$A$305,"OT-*",'残業申請記録'!$AE$6:$AE$305,$B$2,'残業申請記録'!$S$6:$S$305,"却下済み")+COUNTIFS('残業申請記録'!$A$6:$A$305,"OT-*",'残業申請記録'!$AE$6:$AE$305,$B$2,'残業申請記録'!$S$6:$S$305,"取下げ済み")</f>
        <v>0</v>
      </c>
      <c r="N5" s="185"/>
    </row>
    <row r="6">
      <c r="A6" s="4"/>
      <c r="B6" s="4"/>
      <c r="C6" s="4"/>
      <c r="D6" s="4"/>
      <c r="E6" s="4"/>
      <c r="F6" s="4"/>
      <c r="G6" s="4"/>
      <c r="H6" s="4"/>
      <c r="I6" s="4"/>
      <c r="J6" s="4"/>
      <c r="K6" s="4"/>
      <c r="L6" s="4"/>
      <c r="M6" s="4"/>
      <c r="N6" s="4"/>
    </row>
    <row r="7">
      <c r="A7" s="4"/>
      <c r="B7" s="4"/>
      <c r="C7" s="4"/>
      <c r="D7" s="4"/>
      <c r="E7" s="4"/>
      <c r="F7" s="4"/>
      <c r="G7" s="4"/>
      <c r="H7" s="4"/>
      <c r="I7" s="4"/>
      <c r="J7" s="4"/>
      <c r="K7" s="4"/>
      <c r="L7" s="4"/>
      <c r="M7" s="4"/>
      <c r="N7" s="4"/>
    </row>
    <row r="8" ht="24" customHeight="true">
      <c r="A8" s="18" t="s">
        <v>93</v>
      </c>
      <c r="B8" s="18"/>
      <c r="C8" s="18"/>
      <c r="D8" s="4"/>
      <c r="E8" s="18" t="s">
        <v>94</v>
      </c>
      <c r="F8" s="18"/>
      <c r="G8" s="18"/>
      <c r="H8" s="4"/>
      <c r="I8" s="18" t="s">
        <v>95</v>
      </c>
      <c r="J8" s="18"/>
      <c r="K8" s="18"/>
      <c r="L8" s="4"/>
      <c r="M8" s="4"/>
      <c r="N8" s="4"/>
    </row>
    <row r="9" ht="28" customHeight="true">
      <c r="A9" s="46" t="s">
        <v>66</v>
      </c>
      <c r="B9" s="58" t="s">
        <v>96</v>
      </c>
      <c r="C9" s="47" t="s">
        <v>97</v>
      </c>
      <c r="D9" s="4"/>
      <c r="E9" s="46" t="s">
        <v>57</v>
      </c>
      <c r="F9" s="58" t="s">
        <v>98</v>
      </c>
      <c r="G9" s="47" t="s">
        <v>31</v>
      </c>
      <c r="H9" s="4"/>
      <c r="I9" s="46" t="s">
        <v>46</v>
      </c>
      <c r="J9" s="58" t="s">
        <v>98</v>
      </c>
      <c r="K9" s="47" t="s">
        <v>96</v>
      </c>
      <c r="L9" s="4"/>
      <c r="M9" s="4"/>
      <c r="N9" s="4"/>
    </row>
    <row r="10" ht="22" customHeight="true">
      <c r="A10" s="4" t="s">
        <v>99</v>
      </c>
      <c r="B10" s="4" t="n">
        <f>COUNTIFS('残業申請記録'!$A$6:$A$305,"OT-*",'残業申請記録'!$AE$6:$AE$305,$B$2,'残業申請記録'!$S$6:$S$305,A10)</f>
        <v>0</v>
      </c>
      <c r="C10" s="188" t="n">
        <f>IF(SUM($B$10:$B$18)=0,0,B10/SUM($B$10:$B$18))</f>
        <v>0</v>
      </c>
      <c r="D10" s="4"/>
      <c r="E10" s="4" t="s">
        <v>100</v>
      </c>
      <c r="F10" s="70" t="n">
        <f>SUMIFS('残業申請記録'!$Q$6:$Q$305,'残業申請記録'!$AE$6:$AE$305,$B$2,'残業申請記録'!$S$6:$S$305,"承認済み",'残業申請記録'!$G$6:$G$305,E10)</f>
        <v>0</v>
      </c>
      <c r="G10" s="70" t="n">
        <f>SUMIFS('残業申請記録'!$AG$6:$AG$305,'残業申請記録'!$AE$6:$AE$305,$B$2,'残業申請記録'!$S$6:$S$305,"承認済み",'残業申請記録'!$G$6:$G$305,E10)</f>
        <v>0</v>
      </c>
      <c r="H10" s="4"/>
      <c r="I10" s="4" t="s">
        <v>101</v>
      </c>
      <c r="J10" s="70" t="n">
        <f>SUMIFS('残業申請記録'!$Q$6:$Q$305,'残業申請記録'!$AE$6:$AE$305,$B$2,'残業申請記録'!$S$6:$S$305,"承認済み",'残業申請記録'!$H$6:$H$305,I10)</f>
        <v>0</v>
      </c>
      <c r="K10" s="4" t="n">
        <f>COUNTIFS('残業申請記録'!$A$6:$A$305,"OT-*",'残業申請記録'!$AE$6:$AE$305,$B$2,'残業申請記録'!$S$6:$S$305,"承認済み",'残業申請記録'!$H$6:$H$305,I10)</f>
        <v>0</v>
      </c>
      <c r="L10" s="4"/>
      <c r="M10" s="4"/>
      <c r="N10" s="4"/>
    </row>
    <row r="11" ht="22" customHeight="true">
      <c r="A11" s="4" t="s">
        <v>102</v>
      </c>
      <c r="B11" s="4" t="n">
        <f>COUNTIFS('残業申請記録'!$A$6:$A$305,"OT-*",'残業申請記録'!$AE$6:$AE$305,$B$2,'残業申請記録'!$S$6:$S$305,A11)</f>
        <v>0</v>
      </c>
      <c r="C11" s="188" t="n">
        <f>IF(SUM($B$10:$B$18)=0,0,B11/SUM($B$10:$B$18))</f>
        <v>0</v>
      </c>
      <c r="D11" s="4"/>
      <c r="E11" s="4" t="s">
        <v>103</v>
      </c>
      <c r="F11" s="70" t="n">
        <f>SUMIFS('残業申請記録'!$Q$6:$Q$305,'残業申請記録'!$AE$6:$AE$305,$B$2,'残業申請記録'!$S$6:$S$305,"承認済み",'残業申請記録'!$G$6:$G$305,E11)</f>
        <v>0</v>
      </c>
      <c r="G11" s="70" t="n">
        <f>SUMIFS('残業申請記録'!$AG$6:$AG$305,'残業申請記録'!$AE$6:$AE$305,$B$2,'残業申請記録'!$S$6:$S$305,"承認済み",'残業申請記録'!$G$6:$G$305,E11)</f>
        <v>0</v>
      </c>
      <c r="H11" s="4"/>
      <c r="I11" s="4" t="s">
        <v>104</v>
      </c>
      <c r="J11" s="70" t="n">
        <f>SUMIFS('残業申請記録'!$Q$6:$Q$305,'残業申請記録'!$AE$6:$AE$305,$B$2,'残業申請記録'!$S$6:$S$305,"承認済み",'残業申請記録'!$H$6:$H$305,I11)</f>
        <v>0</v>
      </c>
      <c r="K11" s="4" t="n">
        <f>COUNTIFS('残業申請記録'!$A$6:$A$305,"OT-*",'残業申請記録'!$AE$6:$AE$305,$B$2,'残業申請記録'!$S$6:$S$305,"承認済み",'残業申請記録'!$H$6:$H$305,I11)</f>
        <v>0</v>
      </c>
      <c r="L11" s="4"/>
      <c r="M11" s="4"/>
      <c r="N11" s="4"/>
    </row>
    <row r="12" ht="22" customHeight="true">
      <c r="A12" s="4" t="s">
        <v>105</v>
      </c>
      <c r="B12" s="4" t="n">
        <f>COUNTIFS('残業申請記録'!$A$6:$A$305,"OT-*",'残業申請記録'!$AE$6:$AE$305,$B$2,'残業申請記録'!$S$6:$S$305,A12)</f>
        <v>0</v>
      </c>
      <c r="C12" s="188" t="n">
        <f>IF(SUM($B$10:$B$18)=0,0,B12/SUM($B$10:$B$18))</f>
        <v>0</v>
      </c>
      <c r="D12" s="4"/>
      <c r="E12" s="4" t="s">
        <v>106</v>
      </c>
      <c r="F12" s="70" t="n">
        <f>SUMIFS('残業申請記録'!$Q$6:$Q$305,'残業申請記録'!$AE$6:$AE$305,$B$2,'残業申請記録'!$S$6:$S$305,"承認済み",'残業申請記録'!$G$6:$G$305,E12)</f>
        <v>0</v>
      </c>
      <c r="G12" s="70" t="n">
        <f>SUMIFS('残業申請記録'!$AG$6:$AG$305,'残業申請記録'!$AE$6:$AE$305,$B$2,'残業申請記録'!$S$6:$S$305,"承認済み",'残業申請記録'!$G$6:$G$305,E12)</f>
        <v>0</v>
      </c>
      <c r="H12" s="4"/>
      <c r="I12" s="4" t="s">
        <v>107</v>
      </c>
      <c r="J12" s="70" t="n">
        <f>SUMIFS('残業申請記録'!$Q$6:$Q$305,'残業申請記録'!$AE$6:$AE$305,$B$2,'残業申請記録'!$S$6:$S$305,"承認済み",'残業申請記録'!$H$6:$H$305,I12)</f>
        <v>0</v>
      </c>
      <c r="K12" s="4" t="n">
        <f>COUNTIFS('残業申請記録'!$A$6:$A$305,"OT-*",'残業申請記録'!$AE$6:$AE$305,$B$2,'残業申請記録'!$S$6:$S$305,"承認済み",'残業申請記録'!$H$6:$H$305,I12)</f>
        <v>0</v>
      </c>
      <c r="L12" s="4"/>
      <c r="M12" s="4"/>
      <c r="N12" s="4"/>
    </row>
    <row r="13" ht="22" customHeight="true">
      <c r="A13" s="4" t="s">
        <v>108</v>
      </c>
      <c r="B13" s="4" t="n">
        <f>COUNTIFS('残業申請記録'!$A$6:$A$305,"OT-*",'残業申請記録'!$AE$6:$AE$305,$B$2,'残業申請記録'!$S$6:$S$305,A13)</f>
        <v>0</v>
      </c>
      <c r="C13" s="188" t="n">
        <f>IF(SUM($B$10:$B$18)=0,0,B13/SUM($B$10:$B$18))</f>
        <v>0</v>
      </c>
      <c r="D13" s="4"/>
      <c r="E13" s="4" t="s">
        <v>109</v>
      </c>
      <c r="F13" s="70" t="n">
        <f>SUMIFS('残業申請記録'!$Q$6:$Q$305,'残業申請記録'!$AE$6:$AE$305,$B$2,'残業申請記録'!$S$6:$S$305,"承認済み",'残業申請記録'!$G$6:$G$305,E13)</f>
        <v>0</v>
      </c>
      <c r="G13" s="70" t="n">
        <f>SUMIFS('残業申請記録'!$AG$6:$AG$305,'残業申請記録'!$AE$6:$AE$305,$B$2,'残業申請記録'!$S$6:$S$305,"承認済み",'残業申請記録'!$G$6:$G$305,E13)</f>
        <v>0</v>
      </c>
      <c r="H13" s="4"/>
      <c r="I13" s="4" t="s">
        <v>110</v>
      </c>
      <c r="J13" s="70" t="n">
        <f>SUMIFS('残業申請記録'!$Q$6:$Q$305,'残業申請記録'!$AE$6:$AE$305,$B$2,'残業申請記録'!$S$6:$S$305,"承認済み",'残業申請記録'!$H$6:$H$305,I13)</f>
        <v>0</v>
      </c>
      <c r="K13" s="4" t="n">
        <f>COUNTIFS('残業申請記録'!$A$6:$A$305,"OT-*",'残業申請記録'!$AE$6:$AE$305,$B$2,'残業申請記録'!$S$6:$S$305,"承認済み",'残業申請記録'!$H$6:$H$305,I13)</f>
        <v>0</v>
      </c>
      <c r="L13" s="4"/>
      <c r="M13" s="4"/>
      <c r="N13" s="4"/>
    </row>
    <row r="14" ht="22" customHeight="true">
      <c r="A14" s="4" t="s">
        <v>111</v>
      </c>
      <c r="B14" s="4" t="n">
        <f>COUNTIFS('残業申請記録'!$A$6:$A$305,"OT-*",'残業申請記録'!$AE$6:$AE$305,$B$2,'残業申請記録'!$S$6:$S$305,A14)</f>
        <v>0</v>
      </c>
      <c r="C14" s="188" t="n">
        <f>IF(SUM($B$10:$B$18)=0,0,B14/SUM($B$10:$B$18))</f>
        <v>0</v>
      </c>
      <c r="D14" s="4"/>
      <c r="E14" s="4" t="s">
        <v>112</v>
      </c>
      <c r="F14" s="70" t="n">
        <f>SUMIFS('残業申請記録'!$Q$6:$Q$305,'残業申請記録'!$AE$6:$AE$305,$B$2,'残業申請記録'!$S$6:$S$305,"承認済み",'残業申請記録'!$G$6:$G$305,E14)</f>
        <v>0</v>
      </c>
      <c r="G14" s="70" t="n">
        <f>SUMIFS('残業申請記録'!$AG$6:$AG$305,'残業申請記録'!$AE$6:$AE$305,$B$2,'残業申請記録'!$S$6:$S$305,"承認済み",'残業申請記録'!$G$6:$G$305,E14)</f>
        <v>0</v>
      </c>
      <c r="H14" s="4"/>
      <c r="I14" s="4" t="s">
        <v>113</v>
      </c>
      <c r="J14" s="70" t="n">
        <f>SUMIFS('残業申請記録'!$Q$6:$Q$305,'残業申請記録'!$AE$6:$AE$305,$B$2,'残業申請記録'!$S$6:$S$305,"承認済み",'残業申請記録'!$H$6:$H$305,I14)</f>
        <v>0</v>
      </c>
      <c r="K14" s="4" t="n">
        <f>COUNTIFS('残業申請記録'!$A$6:$A$305,"OT-*",'残業申請記録'!$AE$6:$AE$305,$B$2,'残業申請記録'!$S$6:$S$305,"承認済み",'残業申請記録'!$H$6:$H$305,I14)</f>
        <v>0</v>
      </c>
      <c r="L14" s="4"/>
      <c r="M14" s="4"/>
      <c r="N14" s="4"/>
    </row>
    <row r="15" ht="22" customHeight="true">
      <c r="A15" s="4" t="s">
        <v>114</v>
      </c>
      <c r="B15" s="4" t="n">
        <f>COUNTIFS('残業申請記録'!$A$6:$A$305,"OT-*",'残業申請記録'!$AE$6:$AE$305,$B$2,'残業申請記録'!$S$6:$S$305,A15)</f>
        <v>0</v>
      </c>
      <c r="C15" s="188" t="n">
        <f>IF(SUM($B$10:$B$18)=0,0,B15/SUM($B$10:$B$18))</f>
        <v>0</v>
      </c>
      <c r="D15" s="4"/>
      <c r="E15" s="4" t="s">
        <v>115</v>
      </c>
      <c r="F15" s="70" t="n">
        <f>SUMIFS('残業申請記録'!$Q$6:$Q$305,'残業申請記録'!$AE$6:$AE$305,$B$2,'残業申請記録'!$S$6:$S$305,"承認済み",'残業申請記録'!$G$6:$G$305,E15)</f>
        <v>0</v>
      </c>
      <c r="G15" s="70" t="n">
        <f>SUMIFS('残業申請記録'!$AG$6:$AG$305,'残業申請記録'!$AE$6:$AE$305,$B$2,'残業申請記録'!$S$6:$S$305,"承認済み",'残業申請記録'!$G$6:$G$305,E15)</f>
        <v>0</v>
      </c>
      <c r="H15" s="4"/>
      <c r="I15" s="4" t="s">
        <v>116</v>
      </c>
      <c r="J15" s="70" t="n">
        <f>SUMIFS('残業申請記録'!$Q$6:$Q$305,'残業申請記録'!$AE$6:$AE$305,$B$2,'残業申請記録'!$S$6:$S$305,"承認済み",'残業申請記録'!$H$6:$H$305,I15)</f>
        <v>0</v>
      </c>
      <c r="K15" s="4" t="n">
        <f>COUNTIFS('残業申請記録'!$A$6:$A$305,"OT-*",'残業申請記録'!$AE$6:$AE$305,$B$2,'残業申請記録'!$S$6:$S$305,"承認済み",'残業申請記録'!$H$6:$H$305,I15)</f>
        <v>0</v>
      </c>
      <c r="L15" s="4"/>
      <c r="M15" s="4"/>
      <c r="N15" s="4"/>
    </row>
    <row r="16" ht="22" customHeight="true">
      <c r="A16" s="4" t="s">
        <v>117</v>
      </c>
      <c r="B16" s="4" t="n">
        <f>COUNTIFS('残業申請記録'!$A$6:$A$305,"OT-*",'残業申請記録'!$AE$6:$AE$305,$B$2,'残業申請記録'!$S$6:$S$305,A16)</f>
        <v>0</v>
      </c>
      <c r="C16" s="188" t="n">
        <f>IF(SUM($B$10:$B$18)=0,0,B16/SUM($B$10:$B$18))</f>
        <v>0</v>
      </c>
      <c r="D16" s="4"/>
      <c r="E16" s="4" t="s">
        <v>118</v>
      </c>
      <c r="F16" s="70" t="n">
        <f>SUMIFS('残業申請記録'!$Q$6:$Q$305,'残業申請記録'!$AE$6:$AE$305,$B$2,'残業申請記録'!$S$6:$S$305,"承認済み",'残業申請記録'!$G$6:$G$305,E16)</f>
        <v>0</v>
      </c>
      <c r="G16" s="70" t="n">
        <f>SUMIFS('残業申請記録'!$AG$6:$AG$305,'残業申請記録'!$AE$6:$AE$305,$B$2,'残業申請記録'!$S$6:$S$305,"承認済み",'残業申請記録'!$G$6:$G$305,E16)</f>
        <v>0</v>
      </c>
      <c r="H16" s="4"/>
      <c r="I16" s="4" t="s">
        <v>119</v>
      </c>
      <c r="J16" s="70" t="n">
        <f>SUMIFS('残業申請記録'!$Q$6:$Q$305,'残業申請記録'!$AE$6:$AE$305,$B$2,'残業申請記録'!$S$6:$S$305,"承認済み",'残業申請記録'!$H$6:$H$305,I16)</f>
        <v>0</v>
      </c>
      <c r="K16" s="4" t="n">
        <f>COUNTIFS('残業申請記録'!$A$6:$A$305,"OT-*",'残業申請記録'!$AE$6:$AE$305,$B$2,'残業申請記録'!$S$6:$S$305,"承認済み",'残業申請記録'!$H$6:$H$305,I16)</f>
        <v>0</v>
      </c>
      <c r="L16" s="4"/>
      <c r="M16" s="4"/>
      <c r="N16" s="4"/>
    </row>
    <row r="17" ht="22" customHeight="true">
      <c r="A17" s="4" t="s">
        <v>120</v>
      </c>
      <c r="B17" s="4" t="n">
        <f>COUNTIFS('残業申請記録'!$A$6:$A$305,"OT-*",'残業申請記録'!$AE$6:$AE$305,$B$2,'残業申請記録'!$S$6:$S$305,A17)</f>
        <v>0</v>
      </c>
      <c r="C17" s="188" t="n">
        <f>IF(SUM($B$10:$B$18)=0,0,B17/SUM($B$10:$B$18))</f>
        <v>0</v>
      </c>
      <c r="D17" s="4"/>
      <c r="E17" s="4" t="s">
        <v>121</v>
      </c>
      <c r="F17" s="70" t="n">
        <f>SUMIFS('残業申請記録'!$Q$6:$Q$305,'残業申請記録'!$AE$6:$AE$305,$B$2,'残業申請記録'!$S$6:$S$305,"承認済み",'残業申請記録'!$G$6:$G$305,E17)</f>
        <v>0</v>
      </c>
      <c r="G17" s="70" t="n">
        <f>SUMIFS('残業申請記録'!$AG$6:$AG$305,'残業申請記録'!$AE$6:$AE$305,$B$2,'残業申請記録'!$S$6:$S$305,"承認済み",'残業申請記録'!$G$6:$G$305,E17)</f>
        <v>0</v>
      </c>
      <c r="H17" s="4"/>
      <c r="I17" s="4" t="s">
        <v>122</v>
      </c>
      <c r="J17" s="70" t="n">
        <f>SUMIFS('残業申請記録'!$Q$6:$Q$305,'残業申請記録'!$AE$6:$AE$305,$B$2,'残業申請記録'!$S$6:$S$305,"承認済み",'残業申請記録'!$H$6:$H$305,I17)</f>
        <v>0</v>
      </c>
      <c r="K17" s="4" t="n">
        <f>COUNTIFS('残業申請記録'!$A$6:$A$305,"OT-*",'残業申請記録'!$AE$6:$AE$305,$B$2,'残業申請記録'!$S$6:$S$305,"承認済み",'残業申請記録'!$H$6:$H$305,I17)</f>
        <v>0</v>
      </c>
      <c r="L17" s="4"/>
      <c r="M17" s="4"/>
      <c r="N17" s="4"/>
    </row>
    <row r="18" ht="22" customHeight="true">
      <c r="A18" s="22" t="s">
        <v>123</v>
      </c>
      <c r="B18" s="22" t="n">
        <f>COUNTIFS('残業申請記録'!$A$6:$A$305,"OT-*",'残業申請記録'!$AE$6:$AE$305,$B$2,'残業申請記録'!$S$6:$S$305,A18)</f>
        <v>0</v>
      </c>
      <c r="C18" s="189" t="n">
        <f>IF(SUM($B$10:$B$18)=0,0,B18/SUM($B$10:$B$18))</f>
        <v>0</v>
      </c>
      <c r="D18" s="4"/>
      <c r="E18" s="4" t="s">
        <v>124</v>
      </c>
      <c r="F18" s="70" t="n">
        <f>SUMIFS('残業申請記録'!$Q$6:$Q$305,'残業申請記録'!$AE$6:$AE$305,$B$2,'残業申請記録'!$S$6:$S$305,"承認済み",'残業申請記録'!$G$6:$G$305,E18)</f>
        <v>0</v>
      </c>
      <c r="G18" s="70" t="n">
        <f>SUMIFS('残業申請記録'!$AG$6:$AG$305,'残業申請記録'!$AE$6:$AE$305,$B$2,'残業申請記録'!$S$6:$S$305,"承認済み",'残業申請記録'!$G$6:$G$305,E18)</f>
        <v>0</v>
      </c>
      <c r="H18" s="4"/>
      <c r="I18" s="4" t="s">
        <v>125</v>
      </c>
      <c r="J18" s="70" t="n">
        <f>SUMIFS('残業申請記録'!$Q$6:$Q$305,'残業申請記録'!$AE$6:$AE$305,$B$2,'残業申請記録'!$S$6:$S$305,"承認済み",'残業申請記録'!$H$6:$H$305,I18)</f>
        <v>0</v>
      </c>
      <c r="K18" s="4" t="n">
        <f>COUNTIFS('残業申請記録'!$A$6:$A$305,"OT-*",'残業申請記録'!$AE$6:$AE$305,$B$2,'残業申請記録'!$S$6:$S$305,"承認済み",'残業申請記録'!$H$6:$H$305,I18)</f>
        <v>0</v>
      </c>
      <c r="L18" s="4"/>
      <c r="M18" s="4"/>
      <c r="N18" s="4"/>
    </row>
    <row r="19" ht="22" customHeight="true">
      <c r="A19" s="4"/>
      <c r="B19" s="4"/>
      <c r="C19" s="4"/>
      <c r="D19" s="4"/>
      <c r="E19" s="22" t="s">
        <v>126</v>
      </c>
      <c r="F19" s="71" t="n">
        <f>SUMIFS('残業申請記録'!$Q$6:$Q$305,'残業申請記録'!$AE$6:$AE$305,$B$2,'残業申請記録'!$S$6:$S$305,"承認済み",'残業申請記録'!$G$6:$G$305,E19)</f>
        <v>0</v>
      </c>
      <c r="G19" s="71" t="n">
        <f>SUMIFS('残業申請記録'!$AG$6:$AG$305,'残業申請記録'!$AE$6:$AE$305,$B$2,'残業申請記録'!$S$6:$S$305,"承認済み",'残業申請記録'!$G$6:$G$305,E19)</f>
        <v>0</v>
      </c>
      <c r="H19" s="4"/>
      <c r="I19" s="22" t="s">
        <v>127</v>
      </c>
      <c r="J19" s="71" t="n">
        <f>SUMIFS('残業申請記録'!$Q$6:$Q$305,'残業申請記録'!$AE$6:$AE$305,$B$2,'残業申請記録'!$S$6:$S$305,"承認済み",'残業申請記録'!$H$6:$H$305,I19)</f>
        <v>0</v>
      </c>
      <c r="K19" s="22" t="n">
        <f>COUNTIFS('残業申請記録'!$A$6:$A$305,"OT-*",'残業申請記録'!$AE$6:$AE$305,$B$2,'残業申請記録'!$S$6:$S$305,"承認済み",'残業申請記録'!$H$6:$H$305,I19)</f>
        <v>0</v>
      </c>
      <c r="L19" s="4"/>
      <c r="M19" s="4"/>
      <c r="N19" s="4"/>
    </row>
    <row r="20">
      <c r="A20" s="4"/>
      <c r="B20" s="4"/>
      <c r="C20" s="4"/>
      <c r="D20" s="4"/>
      <c r="E20" s="4"/>
      <c r="F20" s="4"/>
      <c r="G20" s="4"/>
      <c r="H20" s="4"/>
      <c r="I20" s="4"/>
      <c r="J20" s="4"/>
      <c r="K20" s="4"/>
      <c r="L20" s="4"/>
      <c r="M20" s="4"/>
      <c r="N20" s="4"/>
    </row>
    <row r="21">
      <c r="A21" s="4"/>
      <c r="B21" s="4"/>
      <c r="C21" s="4"/>
      <c r="D21" s="4"/>
      <c r="E21" s="4"/>
      <c r="F21" s="4"/>
      <c r="G21" s="4"/>
      <c r="H21" s="4"/>
      <c r="I21" s="4"/>
      <c r="J21" s="4"/>
      <c r="K21" s="4"/>
      <c r="L21" s="4"/>
      <c r="M21" s="4"/>
      <c r="N21" s="4"/>
    </row>
    <row r="22" ht="24" customHeight="true">
      <c r="A22" s="18" t="s">
        <v>128</v>
      </c>
      <c r="B22" s="18"/>
      <c r="C22" s="18"/>
      <c r="D22" s="4"/>
      <c r="E22" s="4"/>
      <c r="F22" s="4"/>
      <c r="G22" s="4"/>
      <c r="H22" s="4"/>
      <c r="I22" s="4"/>
      <c r="J22" s="4"/>
      <c r="K22" s="4"/>
      <c r="L22" s="4"/>
      <c r="M22" s="4"/>
      <c r="N22" s="4"/>
    </row>
    <row r="23" ht="28" customHeight="true">
      <c r="A23" s="46" t="s">
        <v>129</v>
      </c>
      <c r="B23" s="58" t="str">
        <v>数量</v>
      </c>
      <c r="C23" s="47" t="s">
        <v>130</v>
      </c>
      <c r="D23" s="4"/>
      <c r="E23" s="4"/>
      <c r="F23" s="4"/>
      <c r="G23" s="4"/>
      <c r="H23" s="4"/>
      <c r="I23" s="4"/>
      <c r="J23" s="4"/>
      <c r="K23" s="4"/>
      <c r="L23" s="4"/>
      <c r="M23" s="4"/>
      <c r="N23" s="4"/>
    </row>
    <row r="24" ht="22" customHeight="true">
      <c r="A24" s="4" t="s">
        <v>131</v>
      </c>
      <c r="B24" s="4" t="n">
        <f>COUNTIFS('残業申請記録'!$A$6:$A$305,"OT-*",'残業申請記録'!$AE$6:$AE$305,$B$2,'残業申請記録'!$AD$6:$AD$305,"*1回上限超過*")</f>
        <v>0</v>
      </c>
      <c r="C24" s="36" t="s">
        <v>132</v>
      </c>
      <c r="D24" s="4"/>
      <c r="E24" s="4"/>
      <c r="F24" s="4"/>
      <c r="G24" s="4"/>
      <c r="H24" s="4"/>
      <c r="I24" s="4"/>
      <c r="J24" s="4"/>
      <c r="K24" s="4"/>
      <c r="L24" s="4"/>
      <c r="M24" s="4"/>
      <c r="N24" s="4"/>
    </row>
    <row r="25" ht="22" customHeight="true">
      <c r="A25" s="4" t="s">
        <v>133</v>
      </c>
      <c r="B25" s="4" t="n">
        <f>COUNTIFS('残業申請記録'!$A$6:$A$305,"OT-*",'残業申請記録'!$AE$6:$AE$305,$B$2,'残業申請記録'!$AD$6:$AD$305,"*上司承認日未入力*")</f>
        <v>0</v>
      </c>
      <c r="C25" s="36" t="s">
        <v>134</v>
      </c>
      <c r="D25" s="4"/>
      <c r="E25" s="4"/>
      <c r="F25" s="4"/>
      <c r="G25" s="4"/>
      <c r="H25" s="4"/>
      <c r="I25" s="4"/>
      <c r="J25" s="4"/>
      <c r="K25" s="4"/>
      <c r="L25" s="4"/>
      <c r="M25" s="4"/>
      <c r="N25" s="4"/>
    </row>
    <row r="26" ht="22" customHeight="true">
      <c r="A26" s="4" t="s">
        <v>135</v>
      </c>
      <c r="B26" s="4" t="n">
        <f>COUNTIFS('残業申請記録'!$A$6:$A$305,"OT-*",'残業申請記録'!$AE$6:$AE$305,$B$2,'残業申請記録'!$AD$6:$AD$305,"*法定休日の上位承認漏れ*")</f>
        <v>0</v>
      </c>
      <c r="C26" s="36" t="s">
        <v>136</v>
      </c>
      <c r="D26" s="4"/>
      <c r="E26" s="4"/>
      <c r="F26" s="4"/>
      <c r="G26" s="4"/>
      <c r="H26" s="4"/>
      <c r="I26" s="4"/>
      <c r="J26" s="4"/>
      <c r="K26" s="4"/>
      <c r="L26" s="4"/>
      <c r="M26" s="4"/>
      <c r="N26" s="4"/>
    </row>
    <row r="27" ht="22" customHeight="true">
      <c r="A27" s="22" t="s">
        <v>137</v>
      </c>
      <c r="B27" s="22" t="n">
        <f>COUNTIFS('残業申請記録'!$A$6:$A$305,"OT-*",'残業申請記録'!$AE$6:$AE$305,$B$2,'残業申請記録'!$AD$6:$AD$305,"*証憑不足*")</f>
        <v>0</v>
      </c>
      <c r="C27" s="37" t="s">
        <v>138</v>
      </c>
      <c r="D27" s="4"/>
      <c r="E27" s="4"/>
      <c r="F27" s="4"/>
      <c r="G27" s="4"/>
      <c r="H27" s="4"/>
      <c r="I27" s="4"/>
      <c r="J27" s="4"/>
      <c r="K27" s="4"/>
      <c r="L27" s="4"/>
      <c r="M27" s="4"/>
      <c r="N27" s="4"/>
    </row>
  </sheetData>
  <mergeCells count="20">
    <mergeCell ref="A1:N1"/>
    <mergeCell ref="D2:N2"/>
    <mergeCell ref="A4:B4"/>
    <mergeCell ref="A5:B5"/>
    <mergeCell ref="C4:D4"/>
    <mergeCell ref="C5:D5"/>
    <mergeCell ref="E4:F4"/>
    <mergeCell ref="E5:F5"/>
    <mergeCell ref="G4:H4"/>
    <mergeCell ref="G5:H5"/>
    <mergeCell ref="I4:J4"/>
    <mergeCell ref="I5:J5"/>
    <mergeCell ref="K4:L4"/>
    <mergeCell ref="K5:L5"/>
    <mergeCell ref="M4:N4"/>
    <mergeCell ref="M5:N5"/>
    <mergeCell ref="A8:C8"/>
    <mergeCell ref="E8:G8"/>
    <mergeCell ref="I8:K8"/>
    <mergeCell ref="A22:C22"/>
  </mergeCells>
  <pageMargins left="0.7" right="0.7" top="0.75" bottom="0.75" header="0.3" footer="0.3"/>
  <ignoredErrors>
    <ignoredError sqref="A1:XFD27" evalError="1" twoDigitTextYear="1" numberStoredAsText="1" formula="1" formulaRange="1" unlockedFormula="1" emptyCellReference="1" listDataValidation="1" calculatedColumn="1"/>
  </ignoredErrors>
  <drawing r:id="Rf3d974f35cd940f9"/>
</worksheet>
</file>

<file path=xl/worksheets/sheet4.xml><?xml version="1.0" encoding="utf-8"?>
<worksheet xmlns:x="http://schemas.openxmlformats.org/spreadsheetml/2006/main" xmlns="http://schemas.openxmlformats.org/spreadsheetml/2006/main">
  <sheetViews>
    <sheetView workbookViewId="0"/>
  </sheetViews>
  <sheetFormatPr defaultRowHeight="15"/>
  <cols>
    <col customWidth="true" max="1" min="1" width="24"/>
    <col customWidth="true" max="2" min="2" width="22"/>
    <col customWidth="true" max="3" min="3" width="12"/>
    <col customWidth="true" max="4" min="4" width="54"/>
    <col customWidth="true" max="5" min="5" width="2"/>
  </cols>
  <sheetData>
    <row r="1" ht="30" customHeight="true">
      <c r="A1" s="9" t="s">
        <v>139</v>
      </c>
      <c r="B1" s="9"/>
      <c r="C1" s="9"/>
      <c r="D1" s="9"/>
      <c r="E1" s="9"/>
    </row>
    <row r="2" ht="34" customHeight="true">
      <c r="A2" s="13" t="s">
        <v>140</v>
      </c>
      <c r="B2" s="13"/>
      <c r="C2" s="13"/>
      <c r="D2" s="13"/>
      <c r="E2" s="13"/>
    </row>
    <row r="3">
      <c r="A3" s="4"/>
      <c r="B3" s="4"/>
      <c r="C3" s="4"/>
      <c r="D3" s="4"/>
      <c r="E3" s="4"/>
    </row>
    <row r="4" ht="24" customHeight="true">
      <c r="A4" s="18" t="s">
        <v>141</v>
      </c>
      <c r="B4" s="18"/>
      <c r="C4" s="18"/>
      <c r="D4" s="18"/>
      <c r="E4" s="18"/>
    </row>
    <row r="5">
      <c r="A5" s="66" t="s">
        <v>142</v>
      </c>
      <c r="B5" s="66" t="s">
        <v>143</v>
      </c>
      <c r="C5" s="66" t="s">
        <v>144</v>
      </c>
      <c r="D5" s="66" t="s">
        <v>145</v>
      </c>
      <c r="E5" s="4"/>
    </row>
    <row r="6">
      <c r="A6" s="4" t="s">
        <v>146</v>
      </c>
      <c r="B6" s="68" t="str">
        <v>2026-04</v>
      </c>
      <c r="C6" s="4" t="str">
        <v>yyyy-mm</v>
      </c>
      <c r="D6" s="4" t="s">
        <v>147</v>
      </c>
      <c r="E6" s="4"/>
    </row>
    <row r="7">
      <c r="A7" s="4" t="s">
        <v>148</v>
      </c>
      <c r="B7" s="4" t="s">
        <v>149</v>
      </c>
      <c r="C7" s="4" t="s">
        <v>144</v>
      </c>
      <c r="D7" s="4" t="s">
        <v>150</v>
      </c>
      <c r="E7" s="4"/>
    </row>
    <row r="8">
      <c r="A8" s="4" t="s">
        <v>151</v>
      </c>
      <c r="B8" s="4" t="str">
        <v>09:00-18:00</v>
      </c>
      <c r="C8" s="4" t="s">
        <v>144</v>
      </c>
      <c r="D8" s="4" t="s">
        <v>152</v>
      </c>
      <c r="E8" s="4"/>
    </row>
    <row r="9">
      <c r="A9" s="22" t="s">
        <v>153</v>
      </c>
      <c r="B9" s="22" t="n">
        <v>8</v>
      </c>
      <c r="C9" s="22" t="s">
        <v>154</v>
      </c>
      <c r="D9" s="22" t="s">
        <v>155</v>
      </c>
      <c r="E9" s="4"/>
    </row>
    <row r="10">
      <c r="A10" s="4"/>
      <c r="B10" s="4"/>
      <c r="C10" s="4"/>
      <c r="D10" s="4"/>
      <c r="E10" s="4"/>
    </row>
    <row r="11" ht="24" customHeight="true">
      <c r="A11" s="18" t="s">
        <v>156</v>
      </c>
      <c r="B11" s="18"/>
      <c r="C11" s="18"/>
      <c r="D11" s="18"/>
      <c r="E11" s="18"/>
    </row>
    <row r="12">
      <c r="A12" s="4" t="s">
        <v>157</v>
      </c>
      <c r="B12" s="70" t="n">
        <v>1.5</v>
      </c>
      <c r="C12" s="4" t="str">
        <v>倍</v>
      </c>
      <c r="D12" s="4" t="s">
        <v>158</v>
      </c>
      <c r="E12" s="4"/>
    </row>
    <row r="13">
      <c r="A13" s="4" t="s">
        <v>159</v>
      </c>
      <c r="B13" s="70" t="n">
        <v>2</v>
      </c>
      <c r="C13" s="4" t="str">
        <v>倍</v>
      </c>
      <c r="D13" s="4" t="s">
        <v>160</v>
      </c>
      <c r="E13" s="4"/>
    </row>
    <row r="14">
      <c r="A14" s="4" t="s">
        <v>161</v>
      </c>
      <c r="B14" s="70" t="n">
        <v>3</v>
      </c>
      <c r="C14" s="4" t="str">
        <v>倍</v>
      </c>
      <c r="D14" s="4" t="s">
        <v>162</v>
      </c>
      <c r="E14" s="4"/>
    </row>
    <row r="15">
      <c r="A15" s="4" t="s">
        <v>163</v>
      </c>
      <c r="B15" s="70" t="n">
        <v>0.5</v>
      </c>
      <c r="C15" s="4" t="s">
        <v>154</v>
      </c>
      <c r="D15" s="4" t="s">
        <v>164</v>
      </c>
      <c r="E15" s="4"/>
    </row>
    <row r="16">
      <c r="A16" s="4" t="s">
        <v>165</v>
      </c>
      <c r="B16" s="70" t="n">
        <v>4</v>
      </c>
      <c r="C16" s="4" t="s">
        <v>154</v>
      </c>
      <c r="D16" s="4" t="s">
        <v>166</v>
      </c>
      <c r="E16" s="4"/>
    </row>
    <row r="17">
      <c r="A17" s="4" t="s">
        <v>167</v>
      </c>
      <c r="B17" s="70" t="n">
        <v>8</v>
      </c>
      <c r="C17" s="4" t="s">
        <v>154</v>
      </c>
      <c r="D17" s="4" t="s">
        <v>168</v>
      </c>
      <c r="E17" s="4"/>
    </row>
    <row r="18">
      <c r="A18" s="4" t="s">
        <v>169</v>
      </c>
      <c r="B18" s="70" t="n">
        <v>36</v>
      </c>
      <c r="C18" s="4" t="s">
        <v>154</v>
      </c>
      <c r="D18" s="4" t="s">
        <v>170</v>
      </c>
      <c r="E18" s="4"/>
    </row>
    <row r="19">
      <c r="A19" s="4" t="s">
        <v>171</v>
      </c>
      <c r="B19" s="70" t="n">
        <v>3</v>
      </c>
      <c r="C19" s="4" t="s">
        <v>154</v>
      </c>
      <c r="D19" s="4" t="s">
        <v>172</v>
      </c>
      <c r="E19" s="4"/>
    </row>
    <row r="20">
      <c r="A20" s="4" t="s">
        <v>173</v>
      </c>
      <c r="B20" s="70" t="n">
        <v>20</v>
      </c>
      <c r="C20" s="4" t="s">
        <v>174</v>
      </c>
      <c r="D20" s="4" t="s">
        <v>175</v>
      </c>
      <c r="E20" s="4"/>
    </row>
    <row r="21">
      <c r="A21" s="4" t="s">
        <v>176</v>
      </c>
      <c r="B21" s="70" t="n">
        <v>4</v>
      </c>
      <c r="C21" s="4" t="s">
        <v>154</v>
      </c>
      <c r="D21" s="4" t="s">
        <v>177</v>
      </c>
      <c r="E21" s="4"/>
    </row>
    <row r="22">
      <c r="A22" s="22" t="s">
        <v>178</v>
      </c>
      <c r="B22" s="71" t="n">
        <v>30</v>
      </c>
      <c r="C22" s="22" t="s">
        <v>174</v>
      </c>
      <c r="D22" s="22" t="s">
        <v>175</v>
      </c>
      <c r="E22" s="4"/>
    </row>
    <row r="23">
      <c r="A23" s="4"/>
      <c r="B23" s="4"/>
      <c r="C23" s="4"/>
      <c r="D23" s="4"/>
      <c r="E23" s="4"/>
    </row>
    <row r="24" ht="24" customHeight="true">
      <c r="A24" s="18" t="s">
        <v>179</v>
      </c>
      <c r="B24" s="18"/>
      <c r="C24" s="18"/>
      <c r="D24" s="18"/>
      <c r="E24" s="18"/>
    </row>
    <row r="25">
      <c r="A25" s="4" t="s">
        <v>180</v>
      </c>
      <c r="B25" s="70" t="n">
        <v>4</v>
      </c>
      <c r="C25" s="4" t="s">
        <v>154</v>
      </c>
      <c r="D25" s="4" t="s">
        <v>181</v>
      </c>
      <c r="E25" s="4"/>
    </row>
    <row r="26">
      <c r="A26" s="4" t="s">
        <v>182</v>
      </c>
      <c r="B26" s="70" t="n">
        <v>8</v>
      </c>
      <c r="C26" s="4" t="s">
        <v>154</v>
      </c>
      <c r="D26" s="4" t="s">
        <v>183</v>
      </c>
      <c r="E26" s="4"/>
    </row>
    <row r="27">
      <c r="A27" s="4" t="s">
        <v>184</v>
      </c>
      <c r="B27" s="4" t="s">
        <v>185</v>
      </c>
      <c r="C27" s="4" t="s">
        <v>186</v>
      </c>
      <c r="D27" s="4" t="s">
        <v>187</v>
      </c>
      <c r="E27" s="4"/>
    </row>
    <row r="28">
      <c r="A28" s="22" t="s">
        <v>188</v>
      </c>
      <c r="B28" s="22" t="s">
        <v>185</v>
      </c>
      <c r="C28" s="22" t="s">
        <v>186</v>
      </c>
      <c r="D28" s="22" t="s">
        <v>189</v>
      </c>
      <c r="E28" s="4"/>
    </row>
    <row r="29">
      <c r="A29" s="4"/>
      <c r="B29" s="4"/>
      <c r="C29" s="4"/>
      <c r="D29" s="4"/>
      <c r="E29" s="4"/>
    </row>
    <row r="30">
      <c r="A30" s="4"/>
      <c r="B30" s="4"/>
      <c r="C30" s="4"/>
      <c r="D30" s="4"/>
      <c r="E30" s="4"/>
    </row>
    <row r="31" ht="24" customHeight="true">
      <c r="A31" s="18" t="s">
        <v>190</v>
      </c>
      <c r="B31" s="18"/>
      <c r="C31" s="18"/>
      <c r="D31" s="18"/>
      <c r="E31" s="18"/>
    </row>
    <row r="32">
      <c r="A32" s="4" t="s">
        <v>191</v>
      </c>
      <c r="B32" s="4" t="str">
        <v>http://localhost:2020/zh/excel-templates/human-resources/overtime-approval-log/</v>
      </c>
      <c r="C32" s="4"/>
      <c r="D32" s="4" t="s">
        <v>192</v>
      </c>
      <c r="E32" s="4"/>
    </row>
    <row r="33">
      <c r="A33" s="4" t="s">
        <v>193</v>
      </c>
      <c r="B33" s="4" t="s">
        <v>194</v>
      </c>
      <c r="C33" s="4"/>
      <c r="D33" s="4" t="s">
        <v>195</v>
      </c>
      <c r="E33" s="4"/>
    </row>
    <row r="34">
      <c r="A34" s="22" t="s">
        <v>196</v>
      </c>
      <c r="B34" s="22" t="s">
        <v>197</v>
      </c>
      <c r="C34" s="22"/>
      <c r="D34" s="22" t="s">
        <v>198</v>
      </c>
      <c r="E34" s="4"/>
    </row>
  </sheetData>
  <mergeCells count="6">
    <mergeCell ref="A1:E1"/>
    <mergeCell ref="A2:E2"/>
    <mergeCell ref="A4:E4"/>
    <mergeCell ref="A11:E11"/>
    <mergeCell ref="A24:E24"/>
    <mergeCell ref="A31:E31"/>
  </mergeCells>
  <dataValidations count="1">
    <dataValidation allowBlank="true" error="如需新規選択肢，请先在“データ辞書”页维护。" errorStyle="warning" errorTitle="プルダウン項目を選択してください" showErrorMessage="true" sqref="B27:B28"/>
  </dataValidations>
  <pageMargins left="0.7" right="0.7" top="0.75" bottom="0.75" header="0.3" footer="0.3"/>
  <ignoredErrors>
    <ignoredError sqref="A1:XFD34" evalError="1" twoDigitTextYear="1" numberStoredAsText="1" formula="1" formulaRange="1" unlockedFormula="1" emptyCellReference="1" listDataValidation="1" calculatedColumn="1"/>
  </ignoredErrors>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20"/>
    <col customWidth="true" max="2" min="2" width="26"/>
    <col customWidth="true" max="4" min="3" width="14"/>
    <col customWidth="true" max="6" min="5" width="18"/>
    <col customWidth="true" max="7" min="7" width="16"/>
    <col customWidth="true" max="8" min="8" width="48"/>
  </cols>
  <sheetData>
    <row r="1" ht="30" customHeight="true">
      <c r="A1" s="9" t="s">
        <v>199</v>
      </c>
      <c r="B1" s="9"/>
      <c r="C1" s="9"/>
      <c r="D1" s="9"/>
      <c r="E1" s="9"/>
      <c r="F1" s="9"/>
      <c r="G1" s="9"/>
      <c r="H1" s="9"/>
    </row>
    <row r="2" ht="36" customHeight="true">
      <c r="A2" s="13" t="s">
        <v>329</v>
      </c>
      <c r="B2" s="13"/>
      <c r="C2" s="13"/>
      <c r="D2" s="13"/>
      <c r="E2" s="13"/>
      <c r="F2" s="13"/>
      <c r="G2" s="13"/>
      <c r="H2" s="13"/>
    </row>
    <row r="3">
      <c r="A3" s="4"/>
      <c r="B3" s="4"/>
      <c r="C3" s="4"/>
      <c r="D3" s="4"/>
      <c r="E3" s="4"/>
      <c r="F3" s="4"/>
      <c r="G3" s="4"/>
      <c r="H3" s="4"/>
    </row>
    <row r="4" ht="28" customHeight="true">
      <c r="A4" s="46" t="s">
        <v>200</v>
      </c>
      <c r="B4" s="58" t="s">
        <v>201</v>
      </c>
      <c r="C4" s="58" t="s">
        <v>202</v>
      </c>
      <c r="D4" s="58" t="s">
        <v>203</v>
      </c>
      <c r="E4" s="58" t="s">
        <v>204</v>
      </c>
      <c r="F4" s="58" t="str">
        <v>SLA</v>
      </c>
      <c r="G4" s="58" t="s">
        <v>205</v>
      </c>
      <c r="H4" s="47" t="s">
        <v>83</v>
      </c>
    </row>
    <row r="5" ht="42" customHeight="true">
      <c r="A5" s="36" t="s">
        <v>206</v>
      </c>
      <c r="B5" s="36" t="s">
        <v>207</v>
      </c>
      <c r="C5" s="36" t="s">
        <v>67</v>
      </c>
      <c r="D5" s="36" t="s">
        <v>208</v>
      </c>
      <c r="E5" s="36" t="s">
        <v>208</v>
      </c>
      <c r="F5" s="36" t="s">
        <v>209</v>
      </c>
      <c r="G5" s="36" t="s">
        <v>210</v>
      </c>
      <c r="H5" s="36" t="s">
        <v>211</v>
      </c>
    </row>
    <row r="6" ht="42" customHeight="true">
      <c r="A6" s="36" t="s">
        <v>212</v>
      </c>
      <c r="B6" s="36" t="s">
        <v>213</v>
      </c>
      <c r="C6" s="36" t="s">
        <v>67</v>
      </c>
      <c r="D6" s="36" t="s">
        <v>214</v>
      </c>
      <c r="E6" s="36" t="s">
        <v>208</v>
      </c>
      <c r="F6" s="36" t="s">
        <v>209</v>
      </c>
      <c r="G6" s="36" t="s">
        <v>210</v>
      </c>
      <c r="H6" s="36" t="s">
        <v>215</v>
      </c>
    </row>
    <row r="7" ht="42" customHeight="true">
      <c r="A7" s="36" t="s">
        <v>216</v>
      </c>
      <c r="B7" s="36" t="s">
        <v>217</v>
      </c>
      <c r="C7" s="36" t="s">
        <v>67</v>
      </c>
      <c r="D7" s="36" t="s">
        <v>214</v>
      </c>
      <c r="E7" s="36" t="s">
        <v>218</v>
      </c>
      <c r="F7" s="36" t="s">
        <v>219</v>
      </c>
      <c r="G7" s="36" t="s">
        <v>210</v>
      </c>
      <c r="H7" s="36" t="s">
        <v>220</v>
      </c>
    </row>
    <row r="8" ht="42" customHeight="true">
      <c r="A8" s="36" t="s">
        <v>103</v>
      </c>
      <c r="B8" s="36" t="s">
        <v>221</v>
      </c>
      <c r="C8" s="36" t="s">
        <v>67</v>
      </c>
      <c r="D8" s="36" t="s">
        <v>214</v>
      </c>
      <c r="E8" s="36" t="s">
        <v>222</v>
      </c>
      <c r="F8" s="36" t="s">
        <v>219</v>
      </c>
      <c r="G8" s="36" t="s">
        <v>223</v>
      </c>
      <c r="H8" s="36" t="s">
        <v>224</v>
      </c>
    </row>
    <row r="9" ht="42" customHeight="true">
      <c r="A9" s="36" t="s">
        <v>106</v>
      </c>
      <c r="B9" s="36" t="s">
        <v>225</v>
      </c>
      <c r="C9" s="36" t="s">
        <v>67</v>
      </c>
      <c r="D9" s="36" t="s">
        <v>214</v>
      </c>
      <c r="E9" s="36" t="s">
        <v>226</v>
      </c>
      <c r="F9" s="36" t="s">
        <v>227</v>
      </c>
      <c r="G9" s="36" t="s">
        <v>228</v>
      </c>
      <c r="H9" s="36" t="s">
        <v>229</v>
      </c>
    </row>
    <row r="10" ht="42" customHeight="true">
      <c r="A10" s="36" t="s">
        <v>230</v>
      </c>
      <c r="B10" s="36" t="s">
        <v>231</v>
      </c>
      <c r="C10" s="36" t="s">
        <v>67</v>
      </c>
      <c r="D10" s="36" t="s">
        <v>214</v>
      </c>
      <c r="E10" s="36" t="s">
        <v>222</v>
      </c>
      <c r="F10" s="36" t="s">
        <v>209</v>
      </c>
      <c r="G10" s="36" t="s">
        <v>232</v>
      </c>
      <c r="H10" s="36" t="s">
        <v>233</v>
      </c>
    </row>
    <row r="11" ht="42" customHeight="true">
      <c r="A11" s="36" t="s">
        <v>234</v>
      </c>
      <c r="B11" s="36" t="s">
        <v>235</v>
      </c>
      <c r="C11" s="36" t="s">
        <v>67</v>
      </c>
      <c r="D11" s="36" t="s">
        <v>214</v>
      </c>
      <c r="E11" s="36" t="s">
        <v>222</v>
      </c>
      <c r="F11" s="36" t="s">
        <v>236</v>
      </c>
      <c r="G11" s="36" t="s">
        <v>237</v>
      </c>
      <c r="H11" s="36" t="s">
        <v>238</v>
      </c>
    </row>
    <row r="12" ht="42" customHeight="true">
      <c r="A12" s="37" t="s">
        <v>239</v>
      </c>
      <c r="B12" s="37" t="s">
        <v>240</v>
      </c>
      <c r="C12" s="37" t="s">
        <v>241</v>
      </c>
      <c r="D12" s="37" t="s">
        <v>242</v>
      </c>
      <c r="E12" s="37" t="s">
        <v>222</v>
      </c>
      <c r="F12" s="37" t="s">
        <v>219</v>
      </c>
      <c r="G12" s="37" t="s">
        <v>243</v>
      </c>
      <c r="H12" s="37" t="s">
        <v>244</v>
      </c>
    </row>
  </sheetData>
  <mergeCells count="2">
    <mergeCell ref="A1:H1"/>
    <mergeCell ref="A2:H2"/>
  </mergeCells>
  <pageMargins left="0.7" right="0.7" top="0.75" bottom="0.75" header="0.3" footer="0.3"/>
  <ignoredErrors>
    <ignoredError sqref="A1:XFD12" evalError="1" twoDigitTextYear="1" numberStoredAsText="1" formula="1" formulaRange="1" unlockedFormula="1" emptyCellReference="1" listDataValidation="1" calculatedColumn="1"/>
  </ignoredErrors>
  <tableParts count="1">
    <tablePart r:id="Redb3fc8dabe64dd5"/>
  </tableParts>
</worksheet>
</file>

<file path=xl/worksheets/sheet6.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8"/>
    <col customWidth="true" max="2" min="2" width="16"/>
    <col customWidth="true" max="4" min="3" width="18"/>
    <col customWidth="true" max="5" min="5" width="16"/>
    <col customWidth="true" max="6" min="6" width="18"/>
    <col customWidth="true" max="7" min="7" width="20"/>
    <col customWidth="true" max="8" min="8" width="16"/>
    <col customWidth="true" max="9" min="9" width="18"/>
    <col customWidth="true" max="10" min="10" width="10"/>
  </cols>
  <sheetData>
    <row r="1" ht="30" customHeight="true">
      <c r="A1" s="9" t="s">
        <v>245</v>
      </c>
      <c r="B1" s="9"/>
      <c r="C1" s="9"/>
      <c r="D1" s="9"/>
      <c r="E1" s="9"/>
      <c r="F1" s="9"/>
      <c r="G1" s="9"/>
      <c r="H1" s="9"/>
      <c r="I1" s="9"/>
      <c r="J1" s="9"/>
    </row>
    <row r="2" ht="34" customHeight="true">
      <c r="A2" s="13" t="s">
        <v>246</v>
      </c>
      <c r="B2" s="13"/>
      <c r="C2" s="13"/>
      <c r="D2" s="13"/>
      <c r="E2" s="13"/>
      <c r="F2" s="13"/>
      <c r="G2" s="13"/>
      <c r="H2" s="13"/>
      <c r="I2" s="13"/>
      <c r="J2" s="13"/>
    </row>
    <row r="3">
      <c r="A3" s="4"/>
      <c r="B3" s="4"/>
      <c r="C3" s="4"/>
      <c r="D3" s="4"/>
      <c r="E3" s="4"/>
      <c r="F3" s="4"/>
      <c r="G3" s="4"/>
      <c r="H3" s="4"/>
      <c r="I3" s="4"/>
      <c r="J3" s="4"/>
    </row>
    <row r="4" ht="26" customHeight="true">
      <c r="A4" s="46" t="s">
        <v>23</v>
      </c>
      <c r="B4" s="58" t="s">
        <v>55</v>
      </c>
      <c r="C4" s="58" t="s">
        <v>57</v>
      </c>
      <c r="D4" s="58" t="s">
        <v>46</v>
      </c>
      <c r="E4" s="58" t="s">
        <v>247</v>
      </c>
      <c r="F4" s="58" t="s">
        <v>65</v>
      </c>
      <c r="G4" s="58" t="s">
        <v>66</v>
      </c>
      <c r="H4" s="58" t="s">
        <v>248</v>
      </c>
      <c r="I4" s="58" t="s">
        <v>79</v>
      </c>
      <c r="J4" s="47" t="s">
        <v>249</v>
      </c>
    </row>
    <row r="5">
      <c r="A5" s="62" t="n">
        <v>1</v>
      </c>
      <c r="B5" s="4" t="s">
        <v>250</v>
      </c>
      <c r="C5" s="4" t="s">
        <v>100</v>
      </c>
      <c r="D5" s="4" t="s">
        <v>101</v>
      </c>
      <c r="E5" s="4" t="s">
        <v>251</v>
      </c>
      <c r="F5" s="4" t="s">
        <v>228</v>
      </c>
      <c r="G5" s="4" t="s">
        <v>99</v>
      </c>
      <c r="H5" s="4" t="s">
        <v>252</v>
      </c>
      <c r="I5" s="4" t="s">
        <v>253</v>
      </c>
      <c r="J5" s="4" t="s">
        <v>185</v>
      </c>
    </row>
    <row r="6">
      <c r="A6" s="62" t="n">
        <v>2</v>
      </c>
      <c r="B6" s="4" t="s">
        <v>254</v>
      </c>
      <c r="C6" s="4" t="s">
        <v>103</v>
      </c>
      <c r="D6" s="4" t="s">
        <v>104</v>
      </c>
      <c r="E6" s="4" t="s">
        <v>255</v>
      </c>
      <c r="F6" s="4" t="s">
        <v>256</v>
      </c>
      <c r="G6" s="4" t="s">
        <v>102</v>
      </c>
      <c r="H6" s="4" t="s">
        <v>257</v>
      </c>
      <c r="I6" s="4" t="s">
        <v>258</v>
      </c>
      <c r="J6" s="4" t="s">
        <v>259</v>
      </c>
    </row>
    <row r="7">
      <c r="A7" s="62" t="n">
        <v>3</v>
      </c>
      <c r="B7" s="4" t="s">
        <v>260</v>
      </c>
      <c r="C7" s="4" t="s">
        <v>106</v>
      </c>
      <c r="D7" s="4" t="s">
        <v>107</v>
      </c>
      <c r="E7" s="4" t="s">
        <v>261</v>
      </c>
      <c r="F7" s="4" t="s">
        <v>262</v>
      </c>
      <c r="G7" s="4" t="s">
        <v>105</v>
      </c>
      <c r="H7" s="4" t="s">
        <v>263</v>
      </c>
      <c r="I7" s="4" t="s">
        <v>264</v>
      </c>
      <c r="J7" s="4"/>
    </row>
    <row r="8">
      <c r="A8" s="62" t="n">
        <v>4</v>
      </c>
      <c r="B8" s="4" t="s">
        <v>265</v>
      </c>
      <c r="C8" s="4" t="s">
        <v>109</v>
      </c>
      <c r="D8" s="4" t="s">
        <v>110</v>
      </c>
      <c r="E8" s="4" t="s">
        <v>266</v>
      </c>
      <c r="F8" s="4" t="s">
        <v>267</v>
      </c>
      <c r="G8" s="4" t="s">
        <v>108</v>
      </c>
      <c r="H8" s="4" t="s">
        <v>268</v>
      </c>
      <c r="I8" s="4" t="s">
        <v>269</v>
      </c>
      <c r="J8" s="4"/>
    </row>
    <row r="9">
      <c r="A9" s="62" t="n">
        <v>5</v>
      </c>
      <c r="B9" s="4" t="s">
        <v>270</v>
      </c>
      <c r="C9" s="4" t="s">
        <v>112</v>
      </c>
      <c r="D9" s="4" t="s">
        <v>113</v>
      </c>
      <c r="E9" s="4" t="s">
        <v>271</v>
      </c>
      <c r="F9" s="4" t="s">
        <v>272</v>
      </c>
      <c r="G9" s="4" t="s">
        <v>111</v>
      </c>
      <c r="H9" s="4" t="s">
        <v>208</v>
      </c>
      <c r="I9" s="4" t="s">
        <v>273</v>
      </c>
      <c r="J9" s="4"/>
    </row>
    <row r="10">
      <c r="A10" s="62" t="n">
        <v>6</v>
      </c>
      <c r="B10" s="4" t="s">
        <v>274</v>
      </c>
      <c r="C10" s="4" t="s">
        <v>115</v>
      </c>
      <c r="D10" s="4" t="s">
        <v>116</v>
      </c>
      <c r="E10" s="4" t="s">
        <v>275</v>
      </c>
      <c r="F10" s="4"/>
      <c r="G10" s="4" t="s">
        <v>114</v>
      </c>
      <c r="H10" s="4"/>
      <c r="I10" s="4" t="s">
        <v>276</v>
      </c>
      <c r="J10" s="4"/>
    </row>
    <row r="11">
      <c r="A11" s="62" t="n">
        <v>7</v>
      </c>
      <c r="B11" s="4" t="s">
        <v>277</v>
      </c>
      <c r="C11" s="4" t="s">
        <v>118</v>
      </c>
      <c r="D11" s="4" t="s">
        <v>119</v>
      </c>
      <c r="E11" s="4" t="s">
        <v>278</v>
      </c>
      <c r="F11" s="4"/>
      <c r="G11" s="4" t="s">
        <v>117</v>
      </c>
      <c r="H11" s="4"/>
      <c r="I11" s="4" t="s">
        <v>279</v>
      </c>
      <c r="J11" s="4"/>
    </row>
    <row r="12">
      <c r="A12" s="62" t="n">
        <v>8</v>
      </c>
      <c r="B12" s="4" t="s">
        <v>280</v>
      </c>
      <c r="C12" s="4" t="s">
        <v>121</v>
      </c>
      <c r="D12" s="4" t="s">
        <v>122</v>
      </c>
      <c r="E12" s="4" t="s">
        <v>281</v>
      </c>
      <c r="F12" s="4"/>
      <c r="G12" s="4" t="s">
        <v>120</v>
      </c>
      <c r="H12" s="4"/>
      <c r="I12" s="4" t="s">
        <v>330</v>
      </c>
      <c r="J12" s="4"/>
    </row>
    <row r="13">
      <c r="A13" s="62" t="n">
        <v>9</v>
      </c>
      <c r="B13" s="4" t="s">
        <v>282</v>
      </c>
      <c r="C13" s="4" t="s">
        <v>124</v>
      </c>
      <c r="D13" s="4" t="s">
        <v>125</v>
      </c>
      <c r="E13" s="4" t="s">
        <v>126</v>
      </c>
      <c r="F13" s="4"/>
      <c r="G13" s="4" t="s">
        <v>123</v>
      </c>
      <c r="H13" s="4"/>
      <c r="I13" s="4" t="s">
        <v>283</v>
      </c>
      <c r="J13" s="4"/>
    </row>
    <row r="14">
      <c r="A14" s="62" t="n">
        <v>10</v>
      </c>
      <c r="B14" s="4" t="s">
        <v>284</v>
      </c>
      <c r="C14" s="4" t="s">
        <v>126</v>
      </c>
      <c r="D14" s="4" t="s">
        <v>127</v>
      </c>
      <c r="E14" s="4"/>
      <c r="F14" s="4"/>
      <c r="G14" s="4"/>
      <c r="H14" s="4"/>
      <c r="I14" s="4" t="s">
        <v>126</v>
      </c>
      <c r="J14" s="4"/>
    </row>
    <row r="15">
      <c r="A15" s="62" t="n">
        <v>11</v>
      </c>
      <c r="B15" s="4" t="s">
        <v>285</v>
      </c>
      <c r="C15" s="4"/>
      <c r="D15" s="4" t="s">
        <v>286</v>
      </c>
      <c r="E15" s="4"/>
      <c r="F15" s="4"/>
      <c r="G15" s="4"/>
      <c r="H15" s="4"/>
      <c r="I15" s="4"/>
      <c r="J15" s="4"/>
    </row>
    <row r="16">
      <c r="A16" s="62" t="n">
        <v>12</v>
      </c>
      <c r="B16" s="4" t="s">
        <v>331</v>
      </c>
      <c r="C16" s="4"/>
      <c r="D16" s="4" t="s">
        <v>126</v>
      </c>
      <c r="E16" s="4"/>
      <c r="F16" s="4"/>
      <c r="G16" s="4"/>
      <c r="H16" s="4"/>
      <c r="I16" s="4"/>
      <c r="J16" s="4"/>
    </row>
    <row r="17">
      <c r="A17" s="62" t="n">
        <v>13</v>
      </c>
      <c r="B17" s="4" t="s">
        <v>287</v>
      </c>
      <c r="C17" s="4"/>
      <c r="D17" s="4"/>
      <c r="E17" s="4"/>
      <c r="F17" s="4"/>
      <c r="G17" s="4"/>
      <c r="H17" s="4"/>
      <c r="I17" s="4"/>
      <c r="J17" s="4"/>
    </row>
    <row r="18">
      <c r="A18" s="62" t="n">
        <v>14</v>
      </c>
      <c r="B18" s="4" t="s">
        <v>288</v>
      </c>
      <c r="C18" s="4"/>
      <c r="D18" s="4"/>
      <c r="E18" s="4"/>
      <c r="F18" s="4"/>
      <c r="G18" s="4"/>
      <c r="H18" s="4"/>
      <c r="I18" s="4"/>
      <c r="J18" s="4"/>
    </row>
    <row r="19">
      <c r="A19" s="62" t="n">
        <v>15</v>
      </c>
      <c r="B19" s="4" t="s">
        <v>126</v>
      </c>
      <c r="C19" s="4"/>
      <c r="D19" s="4"/>
      <c r="E19" s="4"/>
      <c r="F19" s="4"/>
      <c r="G19" s="4"/>
      <c r="H19" s="4"/>
      <c r="I19" s="4"/>
      <c r="J19" s="4"/>
    </row>
    <row r="20">
      <c r="A20" s="62" t="n">
        <v>16</v>
      </c>
      <c r="B20" s="4"/>
      <c r="C20" s="4"/>
      <c r="D20" s="4"/>
      <c r="E20" s="4"/>
      <c r="F20" s="4"/>
      <c r="G20" s="4"/>
      <c r="H20" s="4"/>
      <c r="I20" s="4"/>
      <c r="J20" s="4"/>
    </row>
    <row r="21">
      <c r="A21" s="62" t="n">
        <v>17</v>
      </c>
      <c r="B21" s="4"/>
      <c r="C21" s="4"/>
      <c r="D21" s="4"/>
      <c r="E21" s="4"/>
      <c r="F21" s="4"/>
      <c r="G21" s="4"/>
      <c r="H21" s="4"/>
      <c r="I21" s="4"/>
      <c r="J21" s="4"/>
    </row>
    <row r="22">
      <c r="A22" s="62" t="n">
        <v>18</v>
      </c>
      <c r="B22" s="4"/>
      <c r="C22" s="4"/>
      <c r="D22" s="4"/>
      <c r="E22" s="4"/>
      <c r="F22" s="4"/>
      <c r="G22" s="4"/>
      <c r="H22" s="4"/>
      <c r="I22" s="4"/>
      <c r="J22" s="4"/>
    </row>
    <row r="23">
      <c r="A23" s="62" t="n">
        <v>19</v>
      </c>
      <c r="B23" s="4"/>
      <c r="C23" s="4"/>
      <c r="D23" s="4"/>
      <c r="E23" s="4"/>
      <c r="F23" s="4"/>
      <c r="G23" s="4"/>
      <c r="H23" s="4"/>
      <c r="I23" s="4"/>
      <c r="J23" s="4"/>
    </row>
    <row r="24">
      <c r="A24" s="62" t="n">
        <v>20</v>
      </c>
      <c r="B24" s="4"/>
      <c r="C24" s="4"/>
      <c r="D24" s="4"/>
      <c r="E24" s="4"/>
      <c r="F24" s="4"/>
      <c r="G24" s="4"/>
      <c r="H24" s="4"/>
      <c r="I24" s="4"/>
      <c r="J24" s="4"/>
    </row>
    <row r="25">
      <c r="A25" s="62" t="n">
        <v>21</v>
      </c>
      <c r="B25" s="4"/>
      <c r="C25" s="4"/>
      <c r="D25" s="4"/>
      <c r="E25" s="4"/>
      <c r="F25" s="4"/>
      <c r="G25" s="4"/>
      <c r="H25" s="4"/>
      <c r="I25" s="4"/>
      <c r="J25" s="4"/>
    </row>
    <row r="26">
      <c r="A26" s="62" t="n">
        <v>22</v>
      </c>
      <c r="B26" s="4"/>
      <c r="C26" s="4"/>
      <c r="D26" s="4"/>
      <c r="E26" s="4"/>
      <c r="F26" s="4"/>
      <c r="G26" s="4"/>
      <c r="H26" s="4"/>
      <c r="I26" s="4"/>
      <c r="J26" s="4"/>
    </row>
    <row r="27">
      <c r="A27" s="62" t="n">
        <v>23</v>
      </c>
      <c r="B27" s="4"/>
      <c r="C27" s="4"/>
      <c r="D27" s="4"/>
      <c r="E27" s="4"/>
      <c r="F27" s="4"/>
      <c r="G27" s="4"/>
      <c r="H27" s="4"/>
      <c r="I27" s="4"/>
      <c r="J27" s="4"/>
    </row>
    <row r="28">
      <c r="A28" s="62" t="n">
        <v>24</v>
      </c>
      <c r="B28" s="4"/>
      <c r="C28" s="4"/>
      <c r="D28" s="4"/>
      <c r="E28" s="4"/>
      <c r="F28" s="4"/>
      <c r="G28" s="4"/>
      <c r="H28" s="4"/>
      <c r="I28" s="4"/>
      <c r="J28" s="4"/>
    </row>
    <row r="29">
      <c r="A29" s="62" t="n">
        <v>25</v>
      </c>
      <c r="B29" s="4"/>
      <c r="C29" s="4"/>
      <c r="D29" s="4"/>
      <c r="E29" s="4"/>
      <c r="F29" s="4"/>
      <c r="G29" s="4"/>
      <c r="H29" s="4"/>
      <c r="I29" s="4"/>
      <c r="J29" s="4"/>
    </row>
    <row r="30">
      <c r="A30" s="62" t="n">
        <v>26</v>
      </c>
      <c r="B30" s="4"/>
      <c r="C30" s="4"/>
      <c r="D30" s="4"/>
      <c r="E30" s="4"/>
      <c r="F30" s="4"/>
      <c r="G30" s="4"/>
      <c r="H30" s="4"/>
      <c r="I30" s="4"/>
      <c r="J30" s="4"/>
    </row>
    <row r="31">
      <c r="A31" s="62" t="n">
        <v>27</v>
      </c>
      <c r="B31" s="4"/>
      <c r="C31" s="4"/>
      <c r="D31" s="4"/>
      <c r="E31" s="4"/>
      <c r="F31" s="4"/>
      <c r="G31" s="4"/>
      <c r="H31" s="4"/>
      <c r="I31" s="4"/>
      <c r="J31" s="4"/>
    </row>
    <row r="32">
      <c r="A32" s="62" t="n">
        <v>28</v>
      </c>
      <c r="B32" s="4"/>
      <c r="C32" s="4"/>
      <c r="D32" s="4"/>
      <c r="E32" s="4"/>
      <c r="F32" s="4"/>
      <c r="G32" s="4"/>
      <c r="H32" s="4"/>
      <c r="I32" s="4"/>
      <c r="J32" s="4"/>
    </row>
    <row r="33">
      <c r="A33" s="62" t="n">
        <v>29</v>
      </c>
      <c r="B33" s="4"/>
      <c r="C33" s="4"/>
      <c r="D33" s="4"/>
      <c r="E33" s="4"/>
      <c r="F33" s="4"/>
      <c r="G33" s="4"/>
      <c r="H33" s="4"/>
      <c r="I33" s="4"/>
      <c r="J33" s="4"/>
    </row>
    <row r="34">
      <c r="A34" s="62" t="n">
        <v>30</v>
      </c>
      <c r="B34" s="4"/>
      <c r="C34" s="4"/>
      <c r="D34" s="4"/>
      <c r="E34" s="4"/>
      <c r="F34" s="4"/>
      <c r="G34" s="4"/>
      <c r="H34" s="4"/>
      <c r="I34" s="4"/>
      <c r="J34" s="4"/>
    </row>
    <row r="35">
      <c r="A35" s="62" t="n">
        <v>31</v>
      </c>
      <c r="B35" s="4"/>
      <c r="C35" s="4"/>
      <c r="D35" s="4"/>
      <c r="E35" s="4"/>
      <c r="F35" s="4"/>
      <c r="G35" s="4"/>
      <c r="H35" s="4"/>
      <c r="I35" s="4"/>
      <c r="J35" s="4"/>
    </row>
    <row r="36">
      <c r="A36" s="62" t="n">
        <v>32</v>
      </c>
      <c r="B36" s="4"/>
      <c r="C36" s="4"/>
      <c r="D36" s="4"/>
      <c r="E36" s="4"/>
      <c r="F36" s="4"/>
      <c r="G36" s="4"/>
      <c r="H36" s="4"/>
      <c r="I36" s="4"/>
      <c r="J36" s="4"/>
    </row>
    <row r="37">
      <c r="A37" s="62" t="n">
        <v>33</v>
      </c>
      <c r="B37" s="4"/>
      <c r="C37" s="4"/>
      <c r="D37" s="4"/>
      <c r="E37" s="4"/>
      <c r="F37" s="4"/>
      <c r="G37" s="4"/>
      <c r="H37" s="4"/>
      <c r="I37" s="4"/>
      <c r="J37" s="4"/>
    </row>
    <row r="38">
      <c r="A38" s="62" t="n">
        <v>34</v>
      </c>
      <c r="B38" s="4"/>
      <c r="C38" s="4"/>
      <c r="D38" s="4"/>
      <c r="E38" s="4"/>
      <c r="F38" s="4"/>
      <c r="G38" s="4"/>
      <c r="H38" s="4"/>
      <c r="I38" s="4"/>
      <c r="J38" s="4"/>
    </row>
    <row r="39">
      <c r="A39" s="62" t="n">
        <v>35</v>
      </c>
      <c r="B39" s="4"/>
      <c r="C39" s="4"/>
      <c r="D39" s="4"/>
      <c r="E39" s="4"/>
      <c r="F39" s="4"/>
      <c r="G39" s="4"/>
      <c r="H39" s="4"/>
      <c r="I39" s="4"/>
      <c r="J39" s="4"/>
    </row>
    <row r="40">
      <c r="A40" s="63" t="n">
        <v>36</v>
      </c>
      <c r="B40" s="22"/>
      <c r="C40" s="22"/>
      <c r="D40" s="22"/>
      <c r="E40" s="22"/>
      <c r="F40" s="22"/>
      <c r="G40" s="22"/>
      <c r="H40" s="22"/>
      <c r="I40" s="22"/>
      <c r="J40" s="22"/>
    </row>
  </sheetData>
  <mergeCells count="2">
    <mergeCell ref="A1:J1"/>
    <mergeCell ref="A2:J2"/>
  </mergeCells>
  <pageMargins left="0.7" right="0.7" top="0.75" bottom="0.75" header="0.3" footer="0.3"/>
  <ignoredErrors>
    <ignoredError sqref="A1:XFD40" evalError="true" twoDigitTextYear="true" numberStoredAsText="true" formula="true" formulaRange="true" unlockedFormula="true" emptyCellReference="true" listDataValidation="true" calculatedColumn="true"/>
  </ignoredErrors>
  <tableParts count="1">
    <tablePart r:id="R1692c62f3be148b2"/>
  </tableParts>
</worksheet>
</file>

<file path=xl/worksheets/sheet7.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8"/>
    <col customWidth="true" max="3" min="2" width="12"/>
    <col customWidth="true" max="4" min="4" width="10"/>
    <col customWidth="true" max="5" min="5" width="15"/>
    <col customWidth="true" max="6" min="6" width="12"/>
    <col customWidth="true" max="7" min="7" width="18"/>
    <col customWidth="true" max="9" min="8" width="16"/>
    <col customWidth="true" max="10" min="10" width="12"/>
    <col customWidth="true" max="11" min="11" width="10"/>
    <col customWidth="true" max="12" min="12" width="12"/>
    <col customWidth="true" max="13" min="13" width="10"/>
    <col customWidth="true" max="14" min="14" width="9"/>
    <col customWidth="true" max="15" min="15" width="10"/>
    <col customWidth="true" max="17" min="16" width="12"/>
    <col customWidth="true" max="18" min="18" width="16"/>
    <col customWidth="true" max="19" min="19" width="18"/>
    <col customWidth="true" max="20" min="20" width="14"/>
    <col customWidth="true" max="21" min="21" width="12"/>
    <col customWidth="true" max="22" min="22" width="16"/>
    <col customWidth="true" max="24" min="23" width="12"/>
    <col customWidth="true" max="25" min="25" width="16"/>
    <col customWidth="true" max="27" min="26" width="12"/>
    <col customWidth="true" max="28" min="28" width="16"/>
    <col customWidth="true" max="29" min="29" width="12"/>
    <col customWidth="true" max="30" min="30" width="34"/>
    <col customWidth="true" max="31" min="31" width="12"/>
    <col customWidth="true" max="32" min="32" width="8"/>
    <col customWidth="true" max="34" min="33" width="10"/>
    <col customWidth="true" max="35" min="35" width="12"/>
    <col customWidth="true" max="36" min="36" width="18"/>
    <col customWidth="true" max="37" min="37" width="20"/>
    <col customWidth="true" max="38" min="38" width="38"/>
    <col customWidth="true" max="39" min="39" width="30"/>
    <col customWidth="true" max="40" min="40" width="24"/>
  </cols>
  <sheetData>
    <row r="1" ht="30" customHeight="true">
      <c r="A1" s="139" t="s">
        <v>289</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row>
    <row r="2" ht="30" customHeight="true">
      <c r="A2" s="13" t="s">
        <v>290</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row>
    <row r="3">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row>
    <row r="4" ht="36" customHeight="true">
      <c r="A4" s="46" t="s">
        <v>23</v>
      </c>
      <c r="B4" s="58" t="s">
        <v>52</v>
      </c>
      <c r="C4" s="58" t="s">
        <v>53</v>
      </c>
      <c r="D4" s="58" t="s">
        <v>54</v>
      </c>
      <c r="E4" s="58" t="s">
        <v>55</v>
      </c>
      <c r="F4" s="58" t="s">
        <v>56</v>
      </c>
      <c r="G4" s="58" t="s">
        <v>57</v>
      </c>
      <c r="H4" s="58" t="s">
        <v>46</v>
      </c>
      <c r="I4" s="58" t="s">
        <v>58</v>
      </c>
      <c r="J4" s="58" t="s">
        <v>59</v>
      </c>
      <c r="K4" s="58" t="s">
        <v>60</v>
      </c>
      <c r="L4" s="58" t="s">
        <v>61</v>
      </c>
      <c r="M4" s="58" t="s">
        <v>62</v>
      </c>
      <c r="N4" s="58" t="s">
        <v>63</v>
      </c>
      <c r="O4" s="58" t="s">
        <v>25</v>
      </c>
      <c r="P4" s="58" t="s">
        <v>64</v>
      </c>
      <c r="Q4" s="58" t="s">
        <v>27</v>
      </c>
      <c r="R4" s="58" t="s">
        <v>65</v>
      </c>
      <c r="S4" s="58" t="s">
        <v>66</v>
      </c>
      <c r="T4" s="58" t="s">
        <v>29</v>
      </c>
      <c r="U4" s="58" t="s">
        <v>67</v>
      </c>
      <c r="V4" s="58" t="s">
        <v>68</v>
      </c>
      <c r="W4" s="58" t="s">
        <v>69</v>
      </c>
      <c r="X4" s="58" t="s">
        <v>70</v>
      </c>
      <c r="Y4" s="58" t="s">
        <v>71</v>
      </c>
      <c r="Z4" s="58" t="s">
        <v>72</v>
      </c>
      <c r="AA4" s="58" t="s">
        <v>73</v>
      </c>
      <c r="AB4" s="58" t="s">
        <v>74</v>
      </c>
      <c r="AC4" s="58" t="s">
        <v>75</v>
      </c>
      <c r="AD4" s="58" t="s">
        <v>33</v>
      </c>
      <c r="AE4" s="58" t="s">
        <v>76</v>
      </c>
      <c r="AF4" s="58" t="str">
        <v>倍率</v>
      </c>
      <c r="AG4" s="58" t="s">
        <v>31</v>
      </c>
      <c r="AH4" s="58" t="s">
        <v>77</v>
      </c>
      <c r="AI4" s="58" t="s">
        <v>78</v>
      </c>
      <c r="AJ4" s="58" t="s">
        <v>79</v>
      </c>
      <c r="AK4" s="58" t="s">
        <v>80</v>
      </c>
      <c r="AL4" s="58" t="s">
        <v>81</v>
      </c>
      <c r="AM4" s="58" t="s">
        <v>82</v>
      </c>
      <c r="AN4" s="47" t="s">
        <v>83</v>
      </c>
    </row>
    <row r="5" ht="24" customHeight="true">
      <c r="A5" s="24" t="str">
        <f>IF($C5="","",IF($B5="","OT-"&amp;TEXT(ROW()-4,"0000"),"OT-"&amp;TEXT($B5,"yyyymmdd")&amp;"-"&amp;TEXT(ROW()-4,"0000")))</f>
        <v>OT-20260410-0001</v>
      </c>
      <c r="B5" s="142" t="n">
        <v>46122</v>
      </c>
      <c r="C5" s="4" t="s">
        <v>291</v>
      </c>
      <c r="D5" s="4" t="str">
        <v>E1001</v>
      </c>
      <c r="E5" s="4" t="s">
        <v>285</v>
      </c>
      <c r="F5" s="4" t="s">
        <v>292</v>
      </c>
      <c r="G5" s="4" t="s">
        <v>100</v>
      </c>
      <c r="H5" s="4" t="s">
        <v>110</v>
      </c>
      <c r="I5" s="4" t="s">
        <v>251</v>
      </c>
      <c r="J5" s="142" t="n">
        <v>46122</v>
      </c>
      <c r="K5" s="146" t="n">
        <v>0.7708333333333334</v>
      </c>
      <c r="L5" s="142" t="n">
        <v>46122</v>
      </c>
      <c r="M5" s="146" t="n">
        <v>0.8958333333333334</v>
      </c>
      <c r="N5" s="24" t="str">
        <f>IF(OR($J5="",$L5=""),"",IF($L5&gt;$J5,"はい","いいえ"))</f>
        <v>いいえ</v>
      </c>
      <c r="O5" s="150" t="n">
        <f>IF(OR($J5="",$K5="",$L5="",$M5=""),"",MAX(0,($L5+$M5-$J5-$K5)*24))</f>
        <v>3.0000000000582068</v>
      </c>
      <c r="P5" s="70" t="n">
        <v>0</v>
      </c>
      <c r="Q5" s="150" t="n">
        <f>IF($O5="","",ROUND(MAX(0,$O5-$P5)/'設定'!$B$15,0)*'設定'!$B$15)</f>
        <v>3</v>
      </c>
      <c r="R5" s="4" t="s">
        <v>256</v>
      </c>
      <c r="S5" s="4" t="s">
        <v>111</v>
      </c>
      <c r="T5" s="24" t="str">
        <f>IF($Q5="","",IF(OR($Q5&gt;='設定'!$B$26,AND('設定'!$B$27="はい",ISNUMBER(SEARCH("法定",$G5)))),"三次承認",IF($Q5&gt;='設定'!$B$25,"二次承認","一次承認")))</f>
        <v>一次承認</v>
      </c>
      <c r="U5" s="4" t="s">
        <v>293</v>
      </c>
      <c r="V5" s="4" t="s">
        <v>252</v>
      </c>
      <c r="W5" s="142" t="n">
        <v>46122</v>
      </c>
      <c r="X5" s="4" t="s">
        <v>294</v>
      </c>
      <c r="Y5" s="4" t="s">
        <v>252</v>
      </c>
      <c r="Z5" s="142" t="n">
        <v>46123</v>
      </c>
      <c r="AA5" s="4"/>
      <c r="AB5" s="4"/>
      <c r="AC5" s="142"/>
      <c r="AD5" s="134" t="str">
        <f>IF($C5="","",IF((IF($Q5&gt;'設定'!$B$17,1,0)+IF(AND($S5="承認済み",$W5=""),1,0)+IF(AND(ISNUMBER(SEARCH("法定",$G5)),$AC5=""),1,0)+IF(AND($Q5&gt;0,$AL5=""),1,0))=0,"无",IF($Q5&gt;'設定'!$B$17,"1回上限超過。","")&amp;IF(AND($S5="承認済み",$W5=""),"上司承認日未入力。","")&amp;IF(AND(ISNUMBER(SEARCH("法定",$G5)),$AC5=""),"法定休日の上位承認漏れ。","")&amp;IF(AND($Q5&gt;0,$AL5=""),"証憑不足。","")))</f>
        <v>无</v>
      </c>
      <c r="AE5" s="24" t="str">
        <f>IF($J5="","",TEXT($J5,"yyyy-mm"))</f>
        <v>2026-04</v>
      </c>
      <c r="AF5" s="150" t="n">
        <f>IF($G5="","",IF(ISNUMBER(SEARCH("法定",$G5)),'設定'!$B$14,IF(ISNUMBER(SEARCH("休日",$G5)),'設定'!$B$13,'設定'!$B$12)))</f>
        <v>1.5</v>
      </c>
      <c r="AG5" s="150" t="n">
        <f>IF($Q5="","",$Q5*$AF5)</f>
        <v>4.5</v>
      </c>
      <c r="AH5" s="154" t="n">
        <f>IF($Q5="","",IF($Q5&gt;='設定'!$B$19,'設定'!$B$20,0))</f>
        <v>20</v>
      </c>
      <c r="AI5" s="154" t="n">
        <f>IF($Q5="","",IF($Q5&gt;='設定'!$B$21,'設定'!$B$22,0))</f>
        <v>0</v>
      </c>
      <c r="AJ5" s="4" t="s">
        <v>279</v>
      </c>
      <c r="AK5" s="4" t="s">
        <v>295</v>
      </c>
      <c r="AL5" s="36" t="s">
        <v>296</v>
      </c>
      <c r="AM5" s="36" t="str">
        <v>http://example.com/ticket/1001</v>
      </c>
      <c r="AN5" s="36"/>
    </row>
    <row r="6" ht="24" customHeight="true">
      <c r="A6" s="24" t="str">
        <f>IF($C6="","",IF($B6="","OT-"&amp;TEXT(ROW()-4,"0000"),"OT-"&amp;TEXT($B6,"yyyymmdd")&amp;"-"&amp;TEXT(ROW()-4,"0000")))</f>
        <v>OT-20260412-0002</v>
      </c>
      <c r="B6" s="142" t="n">
        <v>46124</v>
      </c>
      <c r="C6" s="4" t="s">
        <v>297</v>
      </c>
      <c r="D6" s="4" t="str">
        <v>E2033</v>
      </c>
      <c r="E6" s="4" t="s">
        <v>277</v>
      </c>
      <c r="F6" s="4" t="s">
        <v>298</v>
      </c>
      <c r="G6" s="4" t="s">
        <v>103</v>
      </c>
      <c r="H6" s="4" t="s">
        <v>104</v>
      </c>
      <c r="I6" s="4" t="s">
        <v>266</v>
      </c>
      <c r="J6" s="142" t="n">
        <v>46124</v>
      </c>
      <c r="K6" s="146" t="n">
        <v>0.375</v>
      </c>
      <c r="L6" s="142" t="n">
        <v>46124</v>
      </c>
      <c r="M6" s="146" t="n">
        <v>0.7083333333333334</v>
      </c>
      <c r="N6" s="24" t="str">
        <f>IF(OR($J6="",$L6=""),"",IF($L6&gt;$J6,"はい","いいえ"))</f>
        <v>いいえ</v>
      </c>
      <c r="O6" s="150" t="n">
        <f>IF(OR($J6="",$K6="",$L6="",$M6=""),"",MAX(0,($L6+$M6-$J6-$K6)*24))</f>
        <v>8.000000000058208</v>
      </c>
      <c r="P6" s="70" t="n">
        <v>1</v>
      </c>
      <c r="Q6" s="150" t="n">
        <f>IF($O6="","",ROUND(MAX(0,$O6-$P6)/'設定'!$B$15,0)*'設定'!$B$15)</f>
        <v>7</v>
      </c>
      <c r="R6" s="4" t="s">
        <v>228</v>
      </c>
      <c r="S6" s="4" t="s">
        <v>111</v>
      </c>
      <c r="T6" s="24" t="str">
        <f>IF($Q6="","",IF(OR($Q6&gt;='設定'!$B$26,AND('設定'!$B$27="はい",ISNUMBER(SEARCH("法定",$G6)))),"三次承認",IF($Q6&gt;='設定'!$B$25,"二次承認","一次承認")))</f>
        <v>二次承認</v>
      </c>
      <c r="U6" s="4" t="s">
        <v>299</v>
      </c>
      <c r="V6" s="4" t="s">
        <v>252</v>
      </c>
      <c r="W6" s="142" t="n">
        <v>46124</v>
      </c>
      <c r="X6" s="4" t="s">
        <v>294</v>
      </c>
      <c r="Y6" s="4" t="s">
        <v>252</v>
      </c>
      <c r="Z6" s="142" t="n">
        <v>46125</v>
      </c>
      <c r="AA6" s="4"/>
      <c r="AB6" s="4"/>
      <c r="AC6" s="142"/>
      <c r="AD6" s="134" t="str">
        <f>IF($C6="","",IF((IF($Q6&gt;'設定'!$B$17,1,0)+IF(AND($S6="承認済み",$W6=""),1,0)+IF(AND(ISNUMBER(SEARCH("法定",$G6)),$AC6=""),1,0)+IF(AND($Q6&gt;0,$AL6=""),1,0))=0,"无",IF($Q6&gt;'設定'!$B$17,"1回上限超過。","")&amp;IF(AND($S6="承認済み",$W6=""),"上司承認日未入力。","")&amp;IF(AND(ISNUMBER(SEARCH("法定",$G6)),$AC6=""),"法定休日の上位承認漏れ。","")&amp;IF(AND($Q6&gt;0,$AL6=""),"証憑不足。","")))</f>
        <v>无</v>
      </c>
      <c r="AE6" s="24" t="str">
        <f>IF($J6="","",TEXT($J6,"yyyy-mm"))</f>
        <v>2026-04</v>
      </c>
      <c r="AF6" s="150" t="n">
        <f>IF($G6="","",IF(ISNUMBER(SEARCH("法定",$G6)),'設定'!$B$14,IF(ISNUMBER(SEARCH("休日",$G6)),'設定'!$B$13,'設定'!$B$12)))</f>
        <v>2</v>
      </c>
      <c r="AG6" s="150" t="n">
        <f>IF($Q6="","",$Q6*$AF6)</f>
        <v>14</v>
      </c>
      <c r="AH6" s="154" t="n">
        <f>IF($Q6="","",IF($Q6&gt;='設定'!$B$19,'設定'!$B$20,0))</f>
        <v>20</v>
      </c>
      <c r="AI6" s="154" t="n">
        <f>IF($Q6="","",IF($Q6&gt;='設定'!$B$21,'設定'!$B$22,0))</f>
        <v>30</v>
      </c>
      <c r="AJ6" s="4" t="s">
        <v>269</v>
      </c>
      <c r="AK6" s="4" t="s">
        <v>300</v>
      </c>
      <c r="AL6" s="36" t="s">
        <v>301</v>
      </c>
      <c r="AM6" s="36" t="str">
        <v>http://example.com/order/20260412</v>
      </c>
      <c r="AN6" s="36"/>
    </row>
    <row r="7" ht="24" customHeight="true">
      <c r="A7" s="24" t="str">
        <f>IF($C7="","",IF($B7="","OT-"&amp;TEXT(ROW()-4,"0000"),"OT-"&amp;TEXT($B7,"yyyymmdd")&amp;"-"&amp;TEXT(ROW()-4,"0000")))</f>
        <v>OT-20260428-0003</v>
      </c>
      <c r="B7" s="142" t="n">
        <v>46140</v>
      </c>
      <c r="C7" s="4" t="s">
        <v>302</v>
      </c>
      <c r="D7" s="4" t="str">
        <v>E3108</v>
      </c>
      <c r="E7" s="4" t="s">
        <v>282</v>
      </c>
      <c r="F7" s="4" t="s">
        <v>303</v>
      </c>
      <c r="G7" s="4" t="s">
        <v>106</v>
      </c>
      <c r="H7" s="4" t="s">
        <v>107</v>
      </c>
      <c r="I7" s="4" t="s">
        <v>255</v>
      </c>
      <c r="J7" s="142" t="n">
        <v>46143</v>
      </c>
      <c r="K7" s="146" t="n">
        <v>0.4166666666666667</v>
      </c>
      <c r="L7" s="142" t="n">
        <v>46143</v>
      </c>
      <c r="M7" s="146" t="n">
        <v>0.625</v>
      </c>
      <c r="N7" s="24" t="str">
        <f>IF(OR($J7="",$L7=""),"",IF($L7&gt;$J7,"はい","いいえ"))</f>
        <v>いいえ</v>
      </c>
      <c r="O7" s="150" t="n">
        <f>IF(OR($J7="",$K7="",$L7="",$M7=""),"",MAX(0,($L7+$M7-$J7-$K7)*24))</f>
        <v>5</v>
      </c>
      <c r="P7" s="70" t="n">
        <v>0.5</v>
      </c>
      <c r="Q7" s="150" t="n">
        <f>IF($O7="","",ROUND(MAX(0,$O7-$P7)/'設定'!$B$15,0)*'設定'!$B$15)</f>
        <v>4.5</v>
      </c>
      <c r="R7" s="4" t="s">
        <v>228</v>
      </c>
      <c r="S7" s="4" t="s">
        <v>108</v>
      </c>
      <c r="T7" s="24" t="str">
        <f>IF($Q7="","",IF(OR($Q7&gt;='設定'!$B$26,AND('設定'!$B$27="はい",ISNUMBER(SEARCH("法定",$G7)))),"三次承認",IF($Q7&gt;='設定'!$B$25,"二次承認","一次承認")))</f>
        <v>三次承認</v>
      </c>
      <c r="U7" s="4" t="s">
        <v>304</v>
      </c>
      <c r="V7" s="4" t="s">
        <v>252</v>
      </c>
      <c r="W7" s="142" t="n">
        <v>46140</v>
      </c>
      <c r="X7" s="4" t="s">
        <v>294</v>
      </c>
      <c r="Y7" s="4" t="s">
        <v>252</v>
      </c>
      <c r="Z7" s="142" t="n">
        <v>46141</v>
      </c>
      <c r="AA7" s="4"/>
      <c r="AB7" s="4"/>
      <c r="AC7" s="142"/>
      <c r="AD7" s="134" t="str">
        <f>IF($C7="","",IF((IF($Q7&gt;'設定'!$B$17,1,0)+IF(AND($S7="承認済み",$W7=""),1,0)+IF(AND(ISNUMBER(SEARCH("法定",$G7)),$AC7=""),1,0)+IF(AND($Q7&gt;0,$AL7=""),1,0))=0,"无",IF($Q7&gt;'設定'!$B$17,"1回上限超過。","")&amp;IF(AND($S7="承認済み",$W7=""),"上司承認日未入力。","")&amp;IF(AND(ISNUMBER(SEARCH("法定",$G7)),$AC7=""),"法定休日の上位承認漏れ。","")&amp;IF(AND($Q7&gt;0,$AL7=""),"証憑不足。","")))</f>
        <v>法定休日の上位承認漏れ。</v>
      </c>
      <c r="AE7" s="24" t="str">
        <f>IF($J7="","",TEXT($J7,"yyyy-mm"))</f>
        <v>2026-05</v>
      </c>
      <c r="AF7" s="150" t="n">
        <f>IF($G7="","",IF(ISNUMBER(SEARCH("法定",$G7)),'設定'!$B$14,IF(ISNUMBER(SEARCH("休日",$G7)),'設定'!$B$13,'設定'!$B$12)))</f>
        <v>3</v>
      </c>
      <c r="AG7" s="150" t="n">
        <f>IF($Q7="","",$Q7*$AF7)</f>
        <v>13.5</v>
      </c>
      <c r="AH7" s="154" t="n">
        <f>IF($Q7="","",IF($Q7&gt;='設定'!$B$19,'設定'!$B$20,0))</f>
        <v>20</v>
      </c>
      <c r="AI7" s="154" t="n">
        <f>IF($Q7="","",IF($Q7&gt;='設定'!$B$21,'設定'!$B$22,0))</f>
        <v>30</v>
      </c>
      <c r="AJ7" s="4" t="s">
        <v>273</v>
      </c>
      <c r="AK7" s="4" t="s">
        <v>305</v>
      </c>
      <c r="AL7" s="36" t="s">
        <v>306</v>
      </c>
      <c r="AM7" s="36" t="str">
        <v>http://example.com/support/holiday</v>
      </c>
      <c r="AN7" s="36" t="s">
        <v>307</v>
      </c>
    </row>
    <row r="8" ht="24" customHeight="true">
      <c r="A8" s="24" t="str">
        <f>IF($C8="","",IF($B8="","OT-"&amp;TEXT(ROW()-4,"0000"),"OT-"&amp;TEXT($B8,"yyyymmdd")&amp;"-"&amp;TEXT(ROW()-4,"0000")))</f>
        <v>OT-20260415-0004</v>
      </c>
      <c r="B8" s="142" t="n">
        <v>46127</v>
      </c>
      <c r="C8" s="4" t="s">
        <v>308</v>
      </c>
      <c r="D8" s="4" t="str">
        <v>E1199</v>
      </c>
      <c r="E8" s="4" t="s">
        <v>274</v>
      </c>
      <c r="F8" s="4" t="s">
        <v>309</v>
      </c>
      <c r="G8" s="4" t="s">
        <v>112</v>
      </c>
      <c r="H8" s="4" t="s">
        <v>110</v>
      </c>
      <c r="I8" s="4" t="s">
        <v>255</v>
      </c>
      <c r="J8" s="142" t="n">
        <v>46127</v>
      </c>
      <c r="K8" s="146" t="n">
        <v>0.9166666666666666</v>
      </c>
      <c r="L8" s="142" t="n">
        <v>46128</v>
      </c>
      <c r="M8" s="146" t="n">
        <v>0.08333333333333333</v>
      </c>
      <c r="N8" s="24" t="str">
        <f>IF(OR($J8="",$L8=""),"",IF($L8&gt;$J8,"はい","いいえ"))</f>
        <v>はい</v>
      </c>
      <c r="O8" s="150" t="n">
        <f>IF(OR($J8="",$K8="",$L8="",$M8=""),"",MAX(0,($L8+$M8-$J8-$K8)*24))</f>
        <v>4.0000000000582085</v>
      </c>
      <c r="P8" s="70" t="n">
        <v>0</v>
      </c>
      <c r="Q8" s="150" t="n">
        <f>IF($O8="","",ROUND(MAX(0,$O8-$P8)/'設定'!$B$15,0)*'設定'!$B$15)</f>
        <v>4</v>
      </c>
      <c r="R8" s="4" t="s">
        <v>256</v>
      </c>
      <c r="S8" s="4" t="s">
        <v>105</v>
      </c>
      <c r="T8" s="24" t="str">
        <f>IF($Q8="","",IF(OR($Q8&gt;='設定'!$B$26,AND('設定'!$B$27="はい",ISNUMBER(SEARCH("法定",$G8)))),"三次承認",IF($Q8&gt;='設定'!$B$25,"二次承認","一次承認")))</f>
        <v>二次承認</v>
      </c>
      <c r="U8" s="4" t="s">
        <v>293</v>
      </c>
      <c r="V8" s="4" t="s">
        <v>252</v>
      </c>
      <c r="W8" s="142" t="n">
        <v>46128</v>
      </c>
      <c r="X8" s="4"/>
      <c r="Y8" s="4"/>
      <c r="Z8" s="142"/>
      <c r="AA8" s="4"/>
      <c r="AB8" s="4"/>
      <c r="AC8" s="142"/>
      <c r="AD8" s="134" t="str">
        <f>IF($C8="","",IF((IF($Q8&gt;'設定'!$B$17,1,0)+IF(AND($S8="承認済み",$W8=""),1,0)+IF(AND(ISNUMBER(SEARCH("法定",$G8)),$AC8=""),1,0)+IF(AND($Q8&gt;0,$AL8=""),1,0))=0,"无",IF($Q8&gt;'設定'!$B$17,"1回上限超過。","")&amp;IF(AND($S8="承認済み",$W8=""),"上司承認日未入力。","")&amp;IF(AND(ISNUMBER(SEARCH("法定",$G8)),$AC8=""),"法定休日の上位承認漏れ。","")&amp;IF(AND($Q8&gt;0,$AL8=""),"証憑不足。","")))</f>
        <v>无</v>
      </c>
      <c r="AE8" s="24" t="str">
        <f>IF($J8="","",TEXT($J8,"yyyy-mm"))</f>
        <v>2026-04</v>
      </c>
      <c r="AF8" s="150" t="n">
        <f>IF($G8="","",IF(ISNUMBER(SEARCH("法定",$G8)),'設定'!$B$14,IF(ISNUMBER(SEARCH("休日",$G8)),'設定'!$B$13,'設定'!$B$12)))</f>
        <v>1.5</v>
      </c>
      <c r="AG8" s="150" t="n">
        <f>IF($Q8="","",$Q8*$AF8)</f>
        <v>6</v>
      </c>
      <c r="AH8" s="154" t="n">
        <f>IF($Q8="","",IF($Q8&gt;='設定'!$B$19,'設定'!$B$20,0))</f>
        <v>20</v>
      </c>
      <c r="AI8" s="154" t="n">
        <f>IF($Q8="","",IF($Q8&gt;='設定'!$B$21,'設定'!$B$22,0))</f>
        <v>30</v>
      </c>
      <c r="AJ8" s="4" t="s">
        <v>264</v>
      </c>
      <c r="AK8" s="4" t="s">
        <v>310</v>
      </c>
      <c r="AL8" s="36" t="s">
        <v>311</v>
      </c>
      <c r="AM8" s="36" t="str">
        <v>http://example.com/release/pay</v>
      </c>
      <c r="AN8" s="36"/>
    </row>
    <row r="9" ht="24" customHeight="true">
      <c r="A9" s="24" t="str">
        <f>IF($C9="","",IF($B9="","OT-"&amp;TEXT(ROW()-4,"0000"),"OT-"&amp;TEXT($B9,"yyyymmdd")&amp;"-"&amp;TEXT(ROW()-4,"0000")))</f>
        <v>OT-20260408-0005</v>
      </c>
      <c r="B9" s="142" t="n">
        <v>46120</v>
      </c>
      <c r="C9" s="4" t="s">
        <v>312</v>
      </c>
      <c r="D9" s="4" t="str">
        <v>E2205</v>
      </c>
      <c r="E9" s="4" t="s">
        <v>282</v>
      </c>
      <c r="F9" s="4" t="s">
        <v>313</v>
      </c>
      <c r="G9" s="4" t="s">
        <v>115</v>
      </c>
      <c r="H9" s="4" t="s">
        <v>122</v>
      </c>
      <c r="I9" s="4" t="s">
        <v>261</v>
      </c>
      <c r="J9" s="142" t="n">
        <v>46120</v>
      </c>
      <c r="K9" s="146" t="n">
        <v>0.8333333333333334</v>
      </c>
      <c r="L9" s="142" t="n">
        <v>46120</v>
      </c>
      <c r="M9" s="146" t="n">
        <v>0.9583333333333334</v>
      </c>
      <c r="N9" s="24" t="str">
        <f>IF(OR($J9="",$L9=""),"",IF($L9&gt;$J9,"はい","いいえ"))</f>
        <v>いいえ</v>
      </c>
      <c r="O9" s="150" t="n">
        <f>IF(OR($J9="",$K9="",$L9="",$M9=""),"",MAX(0,($L9+$M9-$J9-$K9)*24))</f>
        <v>3.0000000000582068</v>
      </c>
      <c r="P9" s="70" t="n">
        <v>0</v>
      </c>
      <c r="Q9" s="150" t="n">
        <f>IF($O9="","",ROUND(MAX(0,$O9-$P9)/'設定'!$B$15,0)*'設定'!$B$15)</f>
        <v>3</v>
      </c>
      <c r="R9" s="4" t="s">
        <v>262</v>
      </c>
      <c r="S9" s="4" t="s">
        <v>111</v>
      </c>
      <c r="T9" s="24" t="str">
        <f>IF($Q9="","",IF(OR($Q9&gt;='設定'!$B$26,AND('設定'!$B$27="はい",ISNUMBER(SEARCH("法定",$G9)))),"三次承認",IF($Q9&gt;='設定'!$B$25,"二次承認","一次承認")))</f>
        <v>一次承認</v>
      </c>
      <c r="U9" s="4" t="s">
        <v>304</v>
      </c>
      <c r="V9" s="4" t="s">
        <v>252</v>
      </c>
      <c r="W9" s="142" t="n">
        <v>46121</v>
      </c>
      <c r="X9" s="4" t="s">
        <v>294</v>
      </c>
      <c r="Y9" s="4" t="s">
        <v>252</v>
      </c>
      <c r="Z9" s="142" t="n">
        <v>46121</v>
      </c>
      <c r="AA9" s="4"/>
      <c r="AB9" s="4"/>
      <c r="AC9" s="142"/>
      <c r="AD9" s="134" t="str">
        <f>IF($C9="","",IF((IF($Q9&gt;'設定'!$B$17,1,0)+IF(AND($S9="承認済み",$W9=""),1,0)+IF(AND(ISNUMBER(SEARCH("法定",$G9)),$AC9=""),1,0)+IF(AND($Q9&gt;0,$AL9=""),1,0))=0,"无",IF($Q9&gt;'設定'!$B$17,"1回上限超過。","")&amp;IF(AND($S9="承認済み",$W9=""),"上司承認日未入力。","")&amp;IF(AND(ISNUMBER(SEARCH("法定",$G9)),$AC9=""),"法定休日の上位承認漏れ。","")&amp;IF(AND($Q9&gt;0,$AL9=""),"証憑不足。","")))</f>
        <v>无</v>
      </c>
      <c r="AE9" s="24" t="str">
        <f>IF($J9="","",TEXT($J9,"yyyy-mm"))</f>
        <v>2026-04</v>
      </c>
      <c r="AF9" s="150" t="n">
        <f>IF($G9="","",IF(ISNUMBER(SEARCH("法定",$G9)),'設定'!$B$14,IF(ISNUMBER(SEARCH("休日",$G9)),'設定'!$B$13,'設定'!$B$12)))</f>
        <v>1.5</v>
      </c>
      <c r="AG9" s="150" t="n">
        <f>IF($Q9="","",$Q9*$AF9)</f>
        <v>4.5</v>
      </c>
      <c r="AH9" s="154" t="n">
        <f>IF($Q9="","",IF($Q9&gt;='設定'!$B$19,'設定'!$B$20,0))</f>
        <v>20</v>
      </c>
      <c r="AI9" s="154" t="n">
        <f>IF($Q9="","",IF($Q9&gt;='設定'!$B$21,'設定'!$B$22,0))</f>
        <v>0</v>
      </c>
      <c r="AJ9" s="4" t="s">
        <v>273</v>
      </c>
      <c r="AK9" s="4" t="s">
        <v>314</v>
      </c>
      <c r="AL9" s="36" t="s">
        <v>315</v>
      </c>
      <c r="AM9" s="36"/>
      <c r="AN9" s="36" t="s">
        <v>316</v>
      </c>
    </row>
    <row r="10" ht="24" customHeight="true">
      <c r="A10" s="24" t="str">
        <f>IF($C10="","",IF($B10="","OT-"&amp;TEXT(ROW()-4,"0000"),"OT-"&amp;TEXT($B10,"yyyymmdd")&amp;"-"&amp;TEXT(ROW()-4,"0000")))</f>
        <v>OT-20260422-0006</v>
      </c>
      <c r="B10" s="142" t="n">
        <v>46134</v>
      </c>
      <c r="C10" s="4" t="s">
        <v>317</v>
      </c>
      <c r="D10" s="4" t="str">
        <v>E4100</v>
      </c>
      <c r="E10" s="4" t="s">
        <v>265</v>
      </c>
      <c r="F10" s="4" t="s">
        <v>318</v>
      </c>
      <c r="G10" s="4" t="s">
        <v>118</v>
      </c>
      <c r="H10" s="4" t="s">
        <v>101</v>
      </c>
      <c r="I10" s="4" t="s">
        <v>278</v>
      </c>
      <c r="J10" s="142" t="n">
        <v>46134</v>
      </c>
      <c r="K10" s="146" t="n">
        <v>0.75</v>
      </c>
      <c r="L10" s="142" t="n">
        <v>46134</v>
      </c>
      <c r="M10" s="146" t="n">
        <v>0.8541666666666666</v>
      </c>
      <c r="N10" s="24" t="str">
        <f>IF(OR($J10="",$L10=""),"",IF($L10&gt;$J10,"はい","いいえ"))</f>
        <v>いいえ</v>
      </c>
      <c r="O10" s="150" t="n">
        <f>IF(OR($J10="",$K10="",$L10="",$M10=""),"",MAX(0,($L10+$M10-$J10-$K10)*24))</f>
        <v>2.4999999999417923</v>
      </c>
      <c r="P10" s="70" t="n">
        <v>0</v>
      </c>
      <c r="Q10" s="150" t="n">
        <f>IF($O10="","",ROUND(MAX(0,$O10-$P10)/'設定'!$B$15,0)*'設定'!$B$15)</f>
        <v>2.5</v>
      </c>
      <c r="R10" s="4" t="s">
        <v>272</v>
      </c>
      <c r="S10" s="4" t="s">
        <v>99</v>
      </c>
      <c r="T10" s="24" t="str">
        <f>IF($Q10="","",IF(OR($Q10&gt;='設定'!$B$26,AND('設定'!$B$27="はい",ISNUMBER(SEARCH("法定",$G10)))),"三次承認",IF($Q10&gt;='設定'!$B$25,"二次承認","一次承認")))</f>
        <v>一次承認</v>
      </c>
      <c r="U10" s="4"/>
      <c r="V10" s="4"/>
      <c r="W10" s="142"/>
      <c r="X10" s="4"/>
      <c r="Y10" s="4"/>
      <c r="Z10" s="142"/>
      <c r="AA10" s="4"/>
      <c r="AB10" s="4"/>
      <c r="AC10" s="142"/>
      <c r="AD10" s="134" t="str">
        <f>IF($C10="","",IF((IF($Q10&gt;'設定'!$B$17,1,0)+IF(AND($S10="承認済み",$W10=""),1,0)+IF(AND(ISNUMBER(SEARCH("法定",$G10)),$AC10=""),1,0)+IF(AND($Q10&gt;0,$AL10=""),1,0))=0,"无",IF($Q10&gt;'設定'!$B$17,"1回上限超過。","")&amp;IF(AND($S10="承認済み",$W10=""),"上司承認日未入力。","")&amp;IF(AND(ISNUMBER(SEARCH("法定",$G10)),$AC10=""),"法定休日の上位承認漏れ。","")&amp;IF(AND($Q10&gt;0,$AL10=""),"証憑不足。","")))</f>
        <v>无</v>
      </c>
      <c r="AE10" s="24" t="str">
        <f>IF($J10="","",TEXT($J10,"yyyy-mm"))</f>
        <v>2026-04</v>
      </c>
      <c r="AF10" s="150" t="n">
        <f>IF($G10="","",IF(ISNUMBER(SEARCH("法定",$G10)),'設定'!$B$14,IF(ISNUMBER(SEARCH("休日",$G10)),'設定'!$B$13,'設定'!$B$12)))</f>
        <v>1.5</v>
      </c>
      <c r="AG10" s="150" t="n">
        <f>IF($Q10="","",$Q10*$AF10)</f>
        <v>3.75</v>
      </c>
      <c r="AH10" s="154" t="n">
        <f>IF($Q10="","",IF($Q10&gt;='設定'!$B$19,'設定'!$B$20,0))</f>
        <v>0</v>
      </c>
      <c r="AI10" s="154" t="n">
        <f>IF($Q10="","",IF($Q10&gt;='設定'!$B$21,'設定'!$B$22,0))</f>
        <v>0</v>
      </c>
      <c r="AJ10" s="4" t="s">
        <v>258</v>
      </c>
      <c r="AK10" s="4" t="s">
        <v>319</v>
      </c>
      <c r="AL10" s="36" t="s">
        <v>320</v>
      </c>
      <c r="AM10" s="36"/>
      <c r="AN10" s="36" t="s">
        <v>321</v>
      </c>
    </row>
    <row r="11" ht="24" customHeight="true">
      <c r="A11" s="25" t="str">
        <f>IF($C11="","",IF($B11="","OT-"&amp;TEXT(ROW()-4,"0000"),"OT-"&amp;TEXT($B11,"yyyymmdd")&amp;"-"&amp;TEXT(ROW()-4,"0000")))</f>
        <v>OT-20260418-0007</v>
      </c>
      <c r="B11" s="143" t="n">
        <v>46130</v>
      </c>
      <c r="C11" s="22" t="s">
        <v>322</v>
      </c>
      <c r="D11" s="22" t="str">
        <v>E5120</v>
      </c>
      <c r="E11" s="22" t="s">
        <v>287</v>
      </c>
      <c r="F11" s="22" t="s">
        <v>323</v>
      </c>
      <c r="G11" s="22" t="s">
        <v>103</v>
      </c>
      <c r="H11" s="22" t="s">
        <v>113</v>
      </c>
      <c r="I11" s="22" t="s">
        <v>271</v>
      </c>
      <c r="J11" s="143" t="n">
        <v>46131</v>
      </c>
      <c r="K11" s="147" t="n">
        <v>0.5416666666666666</v>
      </c>
      <c r="L11" s="143" t="n">
        <v>46131</v>
      </c>
      <c r="M11" s="147" t="n">
        <v>0.75</v>
      </c>
      <c r="N11" s="25" t="str">
        <f>IF(OR($J11="",$L11=""),"",IF($L11&gt;$J11,"はい","いいえ"))</f>
        <v>いいえ</v>
      </c>
      <c r="O11" s="151" t="n">
        <f>IF(OR($J11="",$K11="",$L11="",$M11=""),"",MAX(0,($L11+$M11-$J11-$K11)*24))</f>
        <v>5.000000000000001</v>
      </c>
      <c r="P11" s="71" t="n">
        <v>0.5</v>
      </c>
      <c r="Q11" s="151" t="n">
        <f>IF($O11="","",ROUND(MAX(0,$O11-$P11)/'設定'!$B$15,0)*'設定'!$B$15)</f>
        <v>4.5</v>
      </c>
      <c r="R11" s="22" t="s">
        <v>256</v>
      </c>
      <c r="S11" s="22" t="s">
        <v>114</v>
      </c>
      <c r="T11" s="25" t="str">
        <f>IF($Q11="","",IF(OR($Q11&gt;='設定'!$B$26,AND('設定'!$B$27="はい",ISNUMBER(SEARCH("法定",$G11)))),"三次承認",IF($Q11&gt;='設定'!$B$25,"二次承認","一次承認")))</f>
        <v>二次承認</v>
      </c>
      <c r="U11" s="22" t="s">
        <v>324</v>
      </c>
      <c r="V11" s="22" t="s">
        <v>257</v>
      </c>
      <c r="W11" s="143" t="n">
        <v>46132</v>
      </c>
      <c r="X11" s="22"/>
      <c r="Y11" s="22"/>
      <c r="Z11" s="143"/>
      <c r="AA11" s="22"/>
      <c r="AB11" s="22"/>
      <c r="AC11" s="143"/>
      <c r="AD11" s="135" t="str">
        <f>IF($C11="","",IF((IF($Q11&gt;'設定'!$B$17,1,0)+IF(AND($S11="承認済み",$W11=""),1,0)+IF(AND(ISNUMBER(SEARCH("法定",$G11)),$AC11=""),1,0)+IF(AND($Q11&gt;0,$AL11=""),1,0))=0,"无",IF($Q11&gt;'設定'!$B$17,"1回上限超過。","")&amp;IF(AND($S11="承認済み",$W11=""),"上司承認日未入力。","")&amp;IF(AND(ISNUMBER(SEARCH("法定",$G11)),$AC11=""),"法定休日の上位承認漏れ。","")&amp;IF(AND($Q11&gt;0,$AL11=""),"証憑不足。","")))</f>
        <v>无</v>
      </c>
      <c r="AE11" s="25" t="str">
        <f>IF($J11="","",TEXT($J11,"yyyy-mm"))</f>
        <v>2026-04</v>
      </c>
      <c r="AF11" s="151" t="n">
        <f>IF($G11="","",IF(ISNUMBER(SEARCH("法定",$G11)),'設定'!$B$14,IF(ISNUMBER(SEARCH("休日",$G11)),'設定'!$B$13,'設定'!$B$12)))</f>
        <v>2</v>
      </c>
      <c r="AG11" s="151" t="n">
        <f>IF($Q11="","",$Q11*$AF11)</f>
        <v>9</v>
      </c>
      <c r="AH11" s="155" t="n">
        <f>IF($Q11="","",IF($Q11&gt;='設定'!$B$19,'設定'!$B$20,0))</f>
        <v>20</v>
      </c>
      <c r="AI11" s="155" t="n">
        <f>IF($Q11="","",IF($Q11&gt;='設定'!$B$21,'設定'!$B$22,0))</f>
        <v>30</v>
      </c>
      <c r="AJ11" s="22" t="s">
        <v>276</v>
      </c>
      <c r="AK11" s="22" t="s">
        <v>325</v>
      </c>
      <c r="AL11" s="37" t="s">
        <v>326</v>
      </c>
      <c r="AM11" s="37" t="str">
        <v>http://example.com/store/inventory</v>
      </c>
      <c r="AN11" s="37" t="s">
        <v>327</v>
      </c>
    </row>
  </sheetData>
  <mergeCells count="2">
    <mergeCell ref="A1:Q1"/>
    <mergeCell ref="A2:Q2"/>
  </mergeCells>
  <pageMargins left="0.7" right="0.7" top="0.75" bottom="0.75" header="0.3" footer="0.3"/>
  <ignoredErrors>
    <ignoredError sqref="A1:XFD11" evalError="true" twoDigitTextYear="true" numberStoredAsText="true" formula="true" formulaRange="true" unlockedFormula="true" emptyCellReference="true" listDataValidation="true" calculatedColumn="true"/>
  </ignoredErrors>
  <tableParts count="1">
    <tablePart r:id="Rcbc5da41fe5344ea"/>
  </tableParts>
</worksheet>
</file>